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24.xml" ContentType="application/vnd.openxmlformats-officedocument.spreadsheetml.worksheet+xml"/>
  <Override PartName="/xl/worksheets/sheet35.xml" ContentType="application/vnd.openxmlformats-officedocument.spreadsheetml.worksheet+xml"/>
  <Override PartName="/xl/worksheets/sheet44.xml" ContentType="application/vnd.openxmlformats-officedocument.spreadsheetml.worksheet+xml"/>
  <Override PartName="/xl/worksheets/sheet53.xml" ContentType="application/vnd.openxmlformats-officedocument.spreadsheetml.worksheet+xml"/>
  <Override PartName="/xl/worksheets/sheet62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22.xml" ContentType="application/vnd.openxmlformats-officedocument.spreadsheetml.worksheet+xml"/>
  <Override PartName="/xl/worksheets/sheet33.xml" ContentType="application/vnd.openxmlformats-officedocument.spreadsheetml.worksheet+xml"/>
  <Override PartName="/xl/worksheets/sheet42.xml" ContentType="application/vnd.openxmlformats-officedocument.spreadsheetml.worksheet+xml"/>
  <Override PartName="/xl/worksheets/sheet51.xml" ContentType="application/vnd.openxmlformats-officedocument.spreadsheetml.worksheet+xml"/>
  <Override PartName="/xl/worksheets/sheet6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7.xml" ContentType="application/vnd.openxmlformats-officedocument.spreadsheetml.worksheet+xml"/>
  <Override PartName="/xl/worksheets/sheet11.xml" ContentType="application/vnd.openxmlformats-officedocument.spreadsheetml.worksheet+xml"/>
  <Override PartName="/xl/worksheets/sheet20.xml" ContentType="application/vnd.openxmlformats-officedocument.spreadsheetml.worksheet+xml"/>
  <Override PartName="/xl/worksheets/sheet31.xml" ContentType="application/vnd.openxmlformats-officedocument.spreadsheetml.worksheet+xml"/>
  <Override PartName="/xl/worksheets/sheet40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sheets/sheet5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3.xml" ContentType="application/vnd.openxmlformats-officedocument.spreadsheetml.externalLink+xml"/>
  <Override PartName="/xl/worksheets/sheet1.xml" ContentType="application/vnd.openxmlformats-officedocument.spreadsheetml.worksheet+xml"/>
  <Override PartName="/xl/worksheets/sheet49.xml" ContentType="application/vnd.openxmlformats-officedocument.spreadsheetml.worksheet+xml"/>
  <Override PartName="/xl/worksheets/sheet59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docProps/core.xml" ContentType="application/vnd.openxmlformats-package.core-properties+xml"/>
  <Override PartName="/xl/worksheets/sheet16.xml" ContentType="application/vnd.openxmlformats-officedocument.spreadsheetml.worksheet+xml"/>
  <Override PartName="/xl/worksheets/sheet25.xml" ContentType="application/vnd.openxmlformats-officedocument.spreadsheetml.worksheet+xml"/>
  <Override PartName="/xl/worksheets/sheet34.xml" ContentType="application/vnd.openxmlformats-officedocument.spreadsheetml.worksheet+xml"/>
  <Override PartName="/xl/worksheets/sheet43.xml" ContentType="application/vnd.openxmlformats-officedocument.spreadsheetml.worksheet+xml"/>
  <Override PartName="/xl/worksheets/sheet52.xml" ContentType="application/vnd.openxmlformats-officedocument.spreadsheetml.worksheet+xml"/>
  <Override PartName="/xl/worksheets/sheet63.xml" ContentType="application/vnd.openxmlformats-officedocument.spreadsheetml.worksheet+xml"/>
  <Default Extension="bin" ContentType="application/vnd.openxmlformats-officedocument.spreadsheetml.printerSettings"/>
  <Override PartName="/xl/worksheets/sheet14.xml" ContentType="application/vnd.openxmlformats-officedocument.spreadsheetml.worksheet+xml"/>
  <Override PartName="/xl/worksheets/sheet23.xml" ContentType="application/vnd.openxmlformats-officedocument.spreadsheetml.worksheet+xml"/>
  <Override PartName="/xl/worksheets/sheet32.xml" ContentType="application/vnd.openxmlformats-officedocument.spreadsheetml.worksheet+xml"/>
  <Override PartName="/xl/worksheets/sheet41.xml" ContentType="application/vnd.openxmlformats-officedocument.spreadsheetml.worksheet+xml"/>
  <Override PartName="/xl/worksheets/sheet5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.xml" ContentType="application/vnd.openxmlformats-officedocument.spreadsheetml.worksheet+xml"/>
  <Override PartName="/xl/worksheets/sheet8.xml" ContentType="application/vnd.openxmlformats-officedocument.spreadsheetml.worksheet+xml"/>
  <Override PartName="/xl/worksheets/sheet12.xml" ContentType="application/vnd.openxmlformats-officedocument.spreadsheetml.worksheet+xml"/>
  <Override PartName="/xl/worksheets/sheet21.xml" ContentType="application/vnd.openxmlformats-officedocument.spreadsheetml.worksheet+xml"/>
  <Override PartName="/xl/worksheets/sheet30.xml" ContentType="application/vnd.openxmlformats-officedocument.spreadsheetml.worksheet+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4.xml" ContentType="application/vnd.openxmlformats-officedocument.spreadsheetml.externalLink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externalLinks/externalLink2.xml" ContentType="application/vnd.openxmlformats-officedocument.spreadsheetml.externalLink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defaultThemeVersion="124226"/>
  <bookViews>
    <workbookView xWindow="0" yWindow="0" windowWidth="20490" windowHeight="7740" firstSheet="10" activeTab="24"/>
  </bookViews>
  <sheets>
    <sheet name="Losses" sheetId="76" r:id="rId1"/>
    <sheet name="Allocation" sheetId="74" r:id="rId2"/>
    <sheet name="Allocation_LTA" sheetId="75" r:id="rId3"/>
    <sheet name="Allocation_SG" sheetId="12" r:id="rId4"/>
    <sheet name="frq" sheetId="39" r:id="rId5"/>
    <sheet name="IDT-1" sheetId="40" r:id="rId6"/>
    <sheet name="TWOMCL" sheetId="38" r:id="rId7"/>
    <sheet name="EDWPCL" sheetId="52" r:id="rId8"/>
    <sheet name="MSW BWN" sheetId="53" r:id="rId9"/>
    <sheet name="TWEPL" sheetId="73" r:id="rId10"/>
    <sheet name="IEX" sheetId="7" r:id="rId11"/>
    <sheet name="STOA" sheetId="4" r:id="rId12"/>
    <sheet name="PXIL" sheetId="68" r:id="rId13"/>
    <sheet name="RTM_IEX" sheetId="69" r:id="rId14"/>
    <sheet name="RTM_PXI" sheetId="70" r:id="rId15"/>
    <sheet name="GDAM_IEX" sheetId="71" r:id="rId16"/>
    <sheet name="GDAM_PXI" sheetId="72" r:id="rId17"/>
    <sheet name="BRPL" sheetId="24" r:id="rId18"/>
    <sheet name="BYPL" sheetId="26" r:id="rId19"/>
    <sheet name="TPDDL" sheetId="29" r:id="rId20"/>
    <sheet name="NDMC" sheetId="28" r:id="rId21"/>
    <sheet name="MES" sheetId="27" r:id="rId22"/>
    <sheet name="NRail" sheetId="30" r:id="rId23"/>
    <sheet name="PPCL" sheetId="65" r:id="rId24"/>
    <sheet name="GT" sheetId="66" r:id="rId25"/>
    <sheet name="BAWANA" sheetId="14" r:id="rId26"/>
    <sheet name="Extra" sheetId="15" r:id="rId27"/>
    <sheet name="BTPS" sheetId="16" r:id="rId28"/>
    <sheet name="PPCL_NG" sheetId="55" r:id="rId29"/>
    <sheet name="PPCL_Spot" sheetId="56" r:id="rId30"/>
    <sheet name="GT_NG" sheetId="57" r:id="rId31"/>
    <sheet name="GT_Spot" sheetId="58" r:id="rId32"/>
    <sheet name="Bawana_NG" sheetId="61" r:id="rId33"/>
    <sheet name="Bawana_RLNG" sheetId="62" r:id="rId34"/>
    <sheet name="Bawana_Spot" sheetId="63" r:id="rId35"/>
    <sheet name="Entt_ISGS" sheetId="6" r:id="rId36"/>
    <sheet name="ISGS_exbus" sheetId="1" r:id="rId37"/>
    <sheet name="ISGS_Delhi_pp" sheetId="11" r:id="rId38"/>
    <sheet name="URS_exbus" sheetId="5" r:id="rId39"/>
    <sheet name="URS_Delhi_pp" sheetId="31" r:id="rId40"/>
    <sheet name="LTA" sheetId="2" r:id="rId41"/>
    <sheet name="MTOA" sheetId="51" r:id="rId42"/>
    <sheet name="BRPL_ISGS_exbus" sheetId="20" r:id="rId43"/>
    <sheet name="BYPL_ISGS_exbus" sheetId="21" r:id="rId44"/>
    <sheet name="TPDDL_ISGS_exbus" sheetId="22" r:id="rId45"/>
    <sheet name="NDMC_ISGS_exbus" sheetId="23" r:id="rId46"/>
    <sheet name="NRail_ISGS_exbus" sheetId="67" r:id="rId47"/>
    <sheet name="correspondence_sheet" sheetId="9" r:id="rId48"/>
    <sheet name="Regulation" sheetId="10" r:id="rId49"/>
    <sheet name="BRPL_EOD" sheetId="32" r:id="rId50"/>
    <sheet name="BYPL_EOD" sheetId="33" r:id="rId51"/>
    <sheet name="TPDDL_EOD" sheetId="34" r:id="rId52"/>
    <sheet name="NDMC_EOD" sheetId="35" r:id="rId53"/>
    <sheet name="MES_EOD" sheetId="36" r:id="rId54"/>
    <sheet name="NRail_EOD" sheetId="77" r:id="rId55"/>
    <sheet name="Delhi_Gen_EOD" sheetId="64" r:id="rId56"/>
    <sheet name="BRPL_Sur" sheetId="25" r:id="rId57"/>
    <sheet name="BYPL_Sur" sheetId="45" r:id="rId58"/>
    <sheet name="MES_Sur" sheetId="46" r:id="rId59"/>
    <sheet name="NDMC_Sur" sheetId="47" r:id="rId60"/>
    <sheet name="NDPL_Sur" sheetId="48" r:id="rId61"/>
    <sheet name="IDT-1 Calculation" sheetId="54" r:id="rId62"/>
    <sheet name="Check_ISGS" sheetId="78" r:id="rId63"/>
  </sheets>
  <externalReferences>
    <externalReference r:id="rId64"/>
    <externalReference r:id="rId65"/>
    <externalReference r:id="rId66"/>
    <externalReference r:id="rId67"/>
  </externalReferences>
  <definedNames>
    <definedName name="INT" localSheetId="4">#REF!</definedName>
    <definedName name="INT" localSheetId="6">#REF!</definedName>
    <definedName name="klp" localSheetId="1">#REF!</definedName>
    <definedName name="klp" localSheetId="2">#REF!</definedName>
    <definedName name="klp" localSheetId="15">#REF!</definedName>
    <definedName name="klp" localSheetId="16">#REF!</definedName>
    <definedName name="klp" localSheetId="8">#REF!</definedName>
    <definedName name="klp" localSheetId="54">#REF!</definedName>
    <definedName name="klp" localSheetId="46">#REF!</definedName>
    <definedName name="klp" localSheetId="12">#REF!</definedName>
    <definedName name="klp" localSheetId="13">#REF!</definedName>
    <definedName name="klp" localSheetId="14">#REF!</definedName>
    <definedName name="klp" localSheetId="9">#REF!</definedName>
    <definedName name="klp">#REF!</definedName>
  </definedNames>
  <calcPr calcId="124519"/>
</workbook>
</file>

<file path=xl/calcChain.xml><?xml version="1.0" encoding="utf-8"?>
<calcChain xmlns="http://schemas.openxmlformats.org/spreadsheetml/2006/main">
  <c r="N98" i="14"/>
  <c r="N97"/>
  <c r="N96"/>
  <c r="N95"/>
  <c r="N94"/>
  <c r="N93"/>
  <c r="N92"/>
  <c r="N91"/>
  <c r="N90"/>
  <c r="N89"/>
  <c r="N88"/>
  <c r="N87"/>
  <c r="N86"/>
  <c r="N85"/>
  <c r="N84"/>
  <c r="N83"/>
  <c r="N82"/>
  <c r="N81"/>
  <c r="N80"/>
  <c r="N79"/>
  <c r="N78"/>
  <c r="N77"/>
  <c r="N76"/>
  <c r="N75"/>
  <c r="N74"/>
  <c r="N73"/>
  <c r="N72"/>
  <c r="N71"/>
  <c r="N70"/>
  <c r="N69"/>
  <c r="N68"/>
  <c r="N67"/>
  <c r="N66"/>
  <c r="N65"/>
  <c r="N64"/>
  <c r="N63"/>
  <c r="N62"/>
  <c r="N61"/>
  <c r="N60"/>
  <c r="N59"/>
  <c r="N58"/>
  <c r="N57"/>
  <c r="N56"/>
  <c r="N55"/>
  <c r="N54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N29"/>
  <c r="N28"/>
  <c r="N27"/>
  <c r="N26"/>
  <c r="N25"/>
  <c r="N24"/>
  <c r="N23"/>
  <c r="N22"/>
  <c r="N21"/>
  <c r="N20"/>
  <c r="N19"/>
  <c r="N18"/>
  <c r="N17"/>
  <c r="N16"/>
  <c r="N15"/>
  <c r="N14"/>
  <c r="N13"/>
  <c r="N12"/>
  <c r="N11"/>
  <c r="N10"/>
  <c r="N9"/>
  <c r="N8"/>
  <c r="N7"/>
  <c r="N6"/>
  <c r="N5"/>
  <c r="N4"/>
  <c r="N3"/>
  <c r="M98"/>
  <c r="M97"/>
  <c r="M96"/>
  <c r="M95"/>
  <c r="M94"/>
  <c r="M93"/>
  <c r="M92"/>
  <c r="M91"/>
  <c r="M90"/>
  <c r="M89"/>
  <c r="M88"/>
  <c r="M87"/>
  <c r="M86"/>
  <c r="M85"/>
  <c r="M84"/>
  <c r="M83"/>
  <c r="M82"/>
  <c r="M81"/>
  <c r="M80"/>
  <c r="M79"/>
  <c r="M78"/>
  <c r="M77"/>
  <c r="M76"/>
  <c r="M75"/>
  <c r="M74"/>
  <c r="M73"/>
  <c r="M72"/>
  <c r="M71"/>
  <c r="M70"/>
  <c r="M69"/>
  <c r="M68"/>
  <c r="M67"/>
  <c r="M66"/>
  <c r="M65"/>
  <c r="M64"/>
  <c r="M63"/>
  <c r="M62"/>
  <c r="M61"/>
  <c r="M60"/>
  <c r="M59"/>
  <c r="M58"/>
  <c r="M57"/>
  <c r="M56"/>
  <c r="M55"/>
  <c r="M54"/>
  <c r="M53"/>
  <c r="M52"/>
  <c r="M51"/>
  <c r="M50"/>
  <c r="M49"/>
  <c r="M48"/>
  <c r="M47"/>
  <c r="M46"/>
  <c r="M45"/>
  <c r="M44"/>
  <c r="M43"/>
  <c r="M42"/>
  <c r="M41"/>
  <c r="M40"/>
  <c r="M39"/>
  <c r="M38"/>
  <c r="M37"/>
  <c r="M36"/>
  <c r="M35"/>
  <c r="M34"/>
  <c r="M33"/>
  <c r="M32"/>
  <c r="M31"/>
  <c r="M30"/>
  <c r="M29"/>
  <c r="M28"/>
  <c r="M27"/>
  <c r="M26"/>
  <c r="M25"/>
  <c r="M24"/>
  <c r="M23"/>
  <c r="M22"/>
  <c r="M21"/>
  <c r="M20"/>
  <c r="M19"/>
  <c r="M18"/>
  <c r="M17"/>
  <c r="M16"/>
  <c r="M15"/>
  <c r="M14"/>
  <c r="M13"/>
  <c r="M12"/>
  <c r="M11"/>
  <c r="M10"/>
  <c r="M9"/>
  <c r="M8"/>
  <c r="M7"/>
  <c r="M6"/>
  <c r="M5"/>
  <c r="M4"/>
  <c r="M3"/>
  <c r="L98"/>
  <c r="L97"/>
  <c r="L96"/>
  <c r="L95"/>
  <c r="L94"/>
  <c r="L93"/>
  <c r="L92"/>
  <c r="L91"/>
  <c r="L90"/>
  <c r="L89"/>
  <c r="L88"/>
  <c r="L87"/>
  <c r="L86"/>
  <c r="L85"/>
  <c r="L84"/>
  <c r="L83"/>
  <c r="L82"/>
  <c r="L81"/>
  <c r="L80"/>
  <c r="L79"/>
  <c r="L78"/>
  <c r="L77"/>
  <c r="L76"/>
  <c r="L75"/>
  <c r="L74"/>
  <c r="L73"/>
  <c r="L72"/>
  <c r="L71"/>
  <c r="L70"/>
  <c r="L69"/>
  <c r="L68"/>
  <c r="L67"/>
  <c r="L66"/>
  <c r="L65"/>
  <c r="L64"/>
  <c r="L63"/>
  <c r="L62"/>
  <c r="L61"/>
  <c r="L60"/>
  <c r="L59"/>
  <c r="L58"/>
  <c r="L57"/>
  <c r="L56"/>
  <c r="L55"/>
  <c r="L54"/>
  <c r="L53"/>
  <c r="L52"/>
  <c r="L51"/>
  <c r="L50"/>
  <c r="L49"/>
  <c r="L48"/>
  <c r="L47"/>
  <c r="L46"/>
  <c r="L45"/>
  <c r="L44"/>
  <c r="L43"/>
  <c r="L42"/>
  <c r="L41"/>
  <c r="L40"/>
  <c r="L39"/>
  <c r="L38"/>
  <c r="L37"/>
  <c r="L36"/>
  <c r="L35"/>
  <c r="L34"/>
  <c r="L33"/>
  <c r="L32"/>
  <c r="L31"/>
  <c r="L30"/>
  <c r="L29"/>
  <c r="L28"/>
  <c r="L27"/>
  <c r="L26"/>
  <c r="L25"/>
  <c r="L24"/>
  <c r="L23"/>
  <c r="L22"/>
  <c r="L21"/>
  <c r="L20"/>
  <c r="L19"/>
  <c r="L18"/>
  <c r="L17"/>
  <c r="L16"/>
  <c r="L15"/>
  <c r="L14"/>
  <c r="L13"/>
  <c r="L12"/>
  <c r="L11"/>
  <c r="L10"/>
  <c r="L9"/>
  <c r="L8"/>
  <c r="L7"/>
  <c r="L6"/>
  <c r="L5"/>
  <c r="L4"/>
  <c r="L3"/>
  <c r="K98"/>
  <c r="K97"/>
  <c r="K96"/>
  <c r="K95"/>
  <c r="K94"/>
  <c r="K93"/>
  <c r="K92"/>
  <c r="K91"/>
  <c r="K90"/>
  <c r="K89"/>
  <c r="K88"/>
  <c r="K87"/>
  <c r="K86"/>
  <c r="K85"/>
  <c r="K84"/>
  <c r="K83"/>
  <c r="K82"/>
  <c r="K81"/>
  <c r="K80"/>
  <c r="K79"/>
  <c r="K78"/>
  <c r="K77"/>
  <c r="K76"/>
  <c r="K75"/>
  <c r="K74"/>
  <c r="K73"/>
  <c r="K72"/>
  <c r="K71"/>
  <c r="K70"/>
  <c r="K69"/>
  <c r="K68"/>
  <c r="K67"/>
  <c r="K66"/>
  <c r="K65"/>
  <c r="K64"/>
  <c r="K63"/>
  <c r="K62"/>
  <c r="K61"/>
  <c r="K60"/>
  <c r="K59"/>
  <c r="K58"/>
  <c r="K57"/>
  <c r="K56"/>
  <c r="K55"/>
  <c r="K54"/>
  <c r="K53"/>
  <c r="K52"/>
  <c r="K51"/>
  <c r="K50"/>
  <c r="K49"/>
  <c r="K48"/>
  <c r="K47"/>
  <c r="K46"/>
  <c r="K45"/>
  <c r="K44"/>
  <c r="K43"/>
  <c r="K42"/>
  <c r="K41"/>
  <c r="K40"/>
  <c r="K39"/>
  <c r="K38"/>
  <c r="K37"/>
  <c r="K36"/>
  <c r="K35"/>
  <c r="K34"/>
  <c r="K33"/>
  <c r="K32"/>
  <c r="K31"/>
  <c r="K30"/>
  <c r="K29"/>
  <c r="K28"/>
  <c r="K27"/>
  <c r="K26"/>
  <c r="K25"/>
  <c r="K24"/>
  <c r="K23"/>
  <c r="K22"/>
  <c r="K21"/>
  <c r="K20"/>
  <c r="K19"/>
  <c r="K18"/>
  <c r="K17"/>
  <c r="K16"/>
  <c r="K15"/>
  <c r="K14"/>
  <c r="K13"/>
  <c r="K12"/>
  <c r="K11"/>
  <c r="K10"/>
  <c r="K9"/>
  <c r="K8"/>
  <c r="K7"/>
  <c r="K6"/>
  <c r="K5"/>
  <c r="K4"/>
  <c r="K3"/>
  <c r="J98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1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F7"/>
  <c r="F6"/>
  <c r="F5"/>
  <c r="F4"/>
  <c r="F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5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J98" i="66"/>
  <c r="J97"/>
  <c r="J96"/>
  <c r="J95"/>
  <c r="J94"/>
  <c r="J93"/>
  <c r="J92"/>
  <c r="J91"/>
  <c r="J90"/>
  <c r="J89"/>
  <c r="J88"/>
  <c r="J87"/>
  <c r="J86"/>
  <c r="J85"/>
  <c r="J84"/>
  <c r="J83"/>
  <c r="J82"/>
  <c r="J81"/>
  <c r="J80"/>
  <c r="J79"/>
  <c r="J78"/>
  <c r="J77"/>
  <c r="J76"/>
  <c r="J75"/>
  <c r="J74"/>
  <c r="J73"/>
  <c r="J72"/>
  <c r="J71"/>
  <c r="J70"/>
  <c r="J69"/>
  <c r="J68"/>
  <c r="J67"/>
  <c r="J66"/>
  <c r="J65"/>
  <c r="J64"/>
  <c r="J63"/>
  <c r="J62"/>
  <c r="J61"/>
  <c r="J60"/>
  <c r="J59"/>
  <c r="J58"/>
  <c r="J57"/>
  <c r="J56"/>
  <c r="J55"/>
  <c r="J54"/>
  <c r="J53"/>
  <c r="J52"/>
  <c r="J51"/>
  <c r="J50"/>
  <c r="J49"/>
  <c r="J48"/>
  <c r="J47"/>
  <c r="J46"/>
  <c r="J45"/>
  <c r="J44"/>
  <c r="J43"/>
  <c r="J42"/>
  <c r="J41"/>
  <c r="J40"/>
  <c r="J39"/>
  <c r="J38"/>
  <c r="J37"/>
  <c r="J36"/>
  <c r="J35"/>
  <c r="J34"/>
  <c r="J33"/>
  <c r="J32"/>
  <c r="J31"/>
  <c r="J30"/>
  <c r="J29"/>
  <c r="J28"/>
  <c r="J27"/>
  <c r="J26"/>
  <c r="J25"/>
  <c r="J24"/>
  <c r="J23"/>
  <c r="J22"/>
  <c r="J21"/>
  <c r="J20"/>
  <c r="J19"/>
  <c r="J18"/>
  <c r="J17"/>
  <c r="J16"/>
  <c r="J15"/>
  <c r="J14"/>
  <c r="J13"/>
  <c r="J12"/>
  <c r="J11"/>
  <c r="J10"/>
  <c r="J9"/>
  <c r="J8"/>
  <c r="J7"/>
  <c r="J6"/>
  <c r="J5"/>
  <c r="J4"/>
  <c r="J3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I3"/>
  <c r="H98"/>
  <c r="H97"/>
  <c r="H96"/>
  <c r="H95"/>
  <c r="H94"/>
  <c r="H93"/>
  <c r="H92"/>
  <c r="H91"/>
  <c r="H90"/>
  <c r="H89"/>
  <c r="H88"/>
  <c r="H87"/>
  <c r="H86"/>
  <c r="H85"/>
  <c r="H84"/>
  <c r="H83"/>
  <c r="H82"/>
  <c r="H81"/>
  <c r="H80"/>
  <c r="H79"/>
  <c r="H78"/>
  <c r="H77"/>
  <c r="H76"/>
  <c r="H75"/>
  <c r="H74"/>
  <c r="H73"/>
  <c r="H72"/>
  <c r="H71"/>
  <c r="H70"/>
  <c r="H69"/>
  <c r="H68"/>
  <c r="H67"/>
  <c r="H66"/>
  <c r="H65"/>
  <c r="H64"/>
  <c r="H63"/>
  <c r="H62"/>
  <c r="H61"/>
  <c r="H60"/>
  <c r="H59"/>
  <c r="H58"/>
  <c r="H57"/>
  <c r="H56"/>
  <c r="H55"/>
  <c r="H54"/>
  <c r="H53"/>
  <c r="H52"/>
  <c r="H51"/>
  <c r="H50"/>
  <c r="H49"/>
  <c r="H48"/>
  <c r="H47"/>
  <c r="H46"/>
  <c r="H45"/>
  <c r="H44"/>
  <c r="H43"/>
  <c r="H42"/>
  <c r="H41"/>
  <c r="H40"/>
  <c r="H39"/>
  <c r="H38"/>
  <c r="H37"/>
  <c r="H36"/>
  <c r="H35"/>
  <c r="H34"/>
  <c r="H33"/>
  <c r="H32"/>
  <c r="H31"/>
  <c r="H30"/>
  <c r="H29"/>
  <c r="H28"/>
  <c r="H27"/>
  <c r="H26"/>
  <c r="H25"/>
  <c r="H24"/>
  <c r="H23"/>
  <c r="H22"/>
  <c r="H21"/>
  <c r="H20"/>
  <c r="H19"/>
  <c r="H18"/>
  <c r="H17"/>
  <c r="H16"/>
  <c r="H15"/>
  <c r="H14"/>
  <c r="H13"/>
  <c r="H12"/>
  <c r="H11"/>
  <c r="H10"/>
  <c r="H9"/>
  <c r="H8"/>
  <c r="H7"/>
  <c r="H6"/>
  <c r="H5"/>
  <c r="H4"/>
  <c r="H3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4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G3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E5"/>
  <c r="E4"/>
  <c r="E3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D7"/>
  <c r="D6"/>
  <c r="D5"/>
  <c r="D4"/>
  <c r="D3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C4"/>
  <c r="C3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B57"/>
  <c r="B5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B6"/>
  <c r="B5"/>
  <c r="B4"/>
  <c r="B3"/>
  <c r="H2" i="12"/>
  <c r="H27" i="74"/>
  <c r="H19"/>
  <c r="H7"/>
  <c r="H6"/>
  <c r="H5"/>
  <c r="H50" l="1"/>
  <c r="H40"/>
  <c r="H24"/>
  <c r="H23"/>
  <c r="H21"/>
  <c r="H10"/>
  <c r="H9"/>
  <c r="H8"/>
  <c r="AC2" i="30" l="1"/>
  <c r="AC2" i="27"/>
  <c r="AC2" i="28"/>
  <c r="AC2" i="29"/>
  <c r="AC2" i="26"/>
  <c r="AC2" i="24"/>
  <c r="M98" i="63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2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61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8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7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6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M98" i="55"/>
  <c r="L98"/>
  <c r="K98"/>
  <c r="J98"/>
  <c r="I98"/>
  <c r="M97"/>
  <c r="L97"/>
  <c r="K97"/>
  <c r="J97"/>
  <c r="I97"/>
  <c r="M96"/>
  <c r="L96"/>
  <c r="K96"/>
  <c r="J96"/>
  <c r="I96"/>
  <c r="M95"/>
  <c r="L95"/>
  <c r="K95"/>
  <c r="J95"/>
  <c r="I95"/>
  <c r="M94"/>
  <c r="L94"/>
  <c r="K94"/>
  <c r="J94"/>
  <c r="I94"/>
  <c r="M93"/>
  <c r="L93"/>
  <c r="K93"/>
  <c r="J93"/>
  <c r="I93"/>
  <c r="M92"/>
  <c r="L92"/>
  <c r="K92"/>
  <c r="J92"/>
  <c r="I92"/>
  <c r="M91"/>
  <c r="L91"/>
  <c r="K91"/>
  <c r="J91"/>
  <c r="I91"/>
  <c r="M90"/>
  <c r="L90"/>
  <c r="K90"/>
  <c r="J90"/>
  <c r="I90"/>
  <c r="M89"/>
  <c r="L89"/>
  <c r="K89"/>
  <c r="J89"/>
  <c r="I89"/>
  <c r="M88"/>
  <c r="L88"/>
  <c r="K88"/>
  <c r="J88"/>
  <c r="I88"/>
  <c r="M87"/>
  <c r="L87"/>
  <c r="K87"/>
  <c r="J87"/>
  <c r="I87"/>
  <c r="M86"/>
  <c r="L86"/>
  <c r="K86"/>
  <c r="J86"/>
  <c r="I86"/>
  <c r="M85"/>
  <c r="L85"/>
  <c r="K85"/>
  <c r="J85"/>
  <c r="I85"/>
  <c r="M84"/>
  <c r="L84"/>
  <c r="K84"/>
  <c r="J84"/>
  <c r="I84"/>
  <c r="M83"/>
  <c r="L83"/>
  <c r="K83"/>
  <c r="J83"/>
  <c r="I83"/>
  <c r="M82"/>
  <c r="L82"/>
  <c r="K82"/>
  <c r="J82"/>
  <c r="I82"/>
  <c r="M81"/>
  <c r="L81"/>
  <c r="K81"/>
  <c r="J81"/>
  <c r="I81"/>
  <c r="M80"/>
  <c r="L80"/>
  <c r="K80"/>
  <c r="J80"/>
  <c r="I80"/>
  <c r="M79"/>
  <c r="L79"/>
  <c r="K79"/>
  <c r="J79"/>
  <c r="I79"/>
  <c r="M78"/>
  <c r="L78"/>
  <c r="K78"/>
  <c r="J78"/>
  <c r="I78"/>
  <c r="M77"/>
  <c r="L77"/>
  <c r="K77"/>
  <c r="J77"/>
  <c r="I77"/>
  <c r="M76"/>
  <c r="L76"/>
  <c r="K76"/>
  <c r="J76"/>
  <c r="I76"/>
  <c r="M75"/>
  <c r="L75"/>
  <c r="K75"/>
  <c r="J75"/>
  <c r="I75"/>
  <c r="M74"/>
  <c r="L74"/>
  <c r="K74"/>
  <c r="J74"/>
  <c r="I74"/>
  <c r="M73"/>
  <c r="L73"/>
  <c r="K73"/>
  <c r="J73"/>
  <c r="I73"/>
  <c r="M72"/>
  <c r="L72"/>
  <c r="K72"/>
  <c r="J72"/>
  <c r="I72"/>
  <c r="M71"/>
  <c r="L71"/>
  <c r="K71"/>
  <c r="J71"/>
  <c r="I71"/>
  <c r="M70"/>
  <c r="L70"/>
  <c r="K70"/>
  <c r="J70"/>
  <c r="I70"/>
  <c r="M69"/>
  <c r="L69"/>
  <c r="K69"/>
  <c r="J69"/>
  <c r="I69"/>
  <c r="M68"/>
  <c r="L68"/>
  <c r="K68"/>
  <c r="J68"/>
  <c r="I68"/>
  <c r="M67"/>
  <c r="L67"/>
  <c r="K67"/>
  <c r="J67"/>
  <c r="I67"/>
  <c r="M66"/>
  <c r="L66"/>
  <c r="K66"/>
  <c r="J66"/>
  <c r="I66"/>
  <c r="M65"/>
  <c r="L65"/>
  <c r="K65"/>
  <c r="J65"/>
  <c r="I65"/>
  <c r="M64"/>
  <c r="L64"/>
  <c r="K64"/>
  <c r="J64"/>
  <c r="I64"/>
  <c r="M63"/>
  <c r="L63"/>
  <c r="K63"/>
  <c r="J63"/>
  <c r="I63"/>
  <c r="M62"/>
  <c r="L62"/>
  <c r="K62"/>
  <c r="J62"/>
  <c r="I62"/>
  <c r="M61"/>
  <c r="L61"/>
  <c r="K61"/>
  <c r="J61"/>
  <c r="I61"/>
  <c r="M60"/>
  <c r="L60"/>
  <c r="K60"/>
  <c r="J60"/>
  <c r="I60"/>
  <c r="M59"/>
  <c r="L59"/>
  <c r="K59"/>
  <c r="J59"/>
  <c r="I59"/>
  <c r="M58"/>
  <c r="L58"/>
  <c r="K58"/>
  <c r="J58"/>
  <c r="I58"/>
  <c r="M57"/>
  <c r="L57"/>
  <c r="K57"/>
  <c r="J57"/>
  <c r="I57"/>
  <c r="M56"/>
  <c r="L56"/>
  <c r="K56"/>
  <c r="J56"/>
  <c r="I56"/>
  <c r="M55"/>
  <c r="L55"/>
  <c r="K55"/>
  <c r="J55"/>
  <c r="I55"/>
  <c r="M54"/>
  <c r="L54"/>
  <c r="K54"/>
  <c r="J54"/>
  <c r="I54"/>
  <c r="M53"/>
  <c r="L53"/>
  <c r="K53"/>
  <c r="J53"/>
  <c r="I53"/>
  <c r="M52"/>
  <c r="L52"/>
  <c r="K52"/>
  <c r="J52"/>
  <c r="I52"/>
  <c r="M51"/>
  <c r="L51"/>
  <c r="K51"/>
  <c r="J51"/>
  <c r="I51"/>
  <c r="M50"/>
  <c r="L50"/>
  <c r="K50"/>
  <c r="J50"/>
  <c r="I50"/>
  <c r="M49"/>
  <c r="L49"/>
  <c r="K49"/>
  <c r="J49"/>
  <c r="I49"/>
  <c r="M48"/>
  <c r="L48"/>
  <c r="K48"/>
  <c r="J48"/>
  <c r="I48"/>
  <c r="M47"/>
  <c r="L47"/>
  <c r="K47"/>
  <c r="J47"/>
  <c r="I47"/>
  <c r="M46"/>
  <c r="L46"/>
  <c r="K46"/>
  <c r="J46"/>
  <c r="I46"/>
  <c r="M45"/>
  <c r="L45"/>
  <c r="K45"/>
  <c r="J45"/>
  <c r="I45"/>
  <c r="M44"/>
  <c r="L44"/>
  <c r="K44"/>
  <c r="J44"/>
  <c r="I44"/>
  <c r="M43"/>
  <c r="L43"/>
  <c r="K43"/>
  <c r="J43"/>
  <c r="I43"/>
  <c r="M42"/>
  <c r="L42"/>
  <c r="K42"/>
  <c r="J42"/>
  <c r="I42"/>
  <c r="M41"/>
  <c r="L41"/>
  <c r="K41"/>
  <c r="J41"/>
  <c r="I41"/>
  <c r="M40"/>
  <c r="L40"/>
  <c r="K40"/>
  <c r="J40"/>
  <c r="I40"/>
  <c r="M39"/>
  <c r="L39"/>
  <c r="K39"/>
  <c r="J39"/>
  <c r="I39"/>
  <c r="M38"/>
  <c r="L38"/>
  <c r="K38"/>
  <c r="J38"/>
  <c r="I38"/>
  <c r="M37"/>
  <c r="L37"/>
  <c r="K37"/>
  <c r="J37"/>
  <c r="I37"/>
  <c r="M36"/>
  <c r="L36"/>
  <c r="K36"/>
  <c r="J36"/>
  <c r="I36"/>
  <c r="M35"/>
  <c r="L35"/>
  <c r="K35"/>
  <c r="J35"/>
  <c r="I35"/>
  <c r="M34"/>
  <c r="L34"/>
  <c r="K34"/>
  <c r="J34"/>
  <c r="I34"/>
  <c r="M33"/>
  <c r="L33"/>
  <c r="K33"/>
  <c r="J33"/>
  <c r="I33"/>
  <c r="M32"/>
  <c r="L32"/>
  <c r="K32"/>
  <c r="J32"/>
  <c r="I32"/>
  <c r="M31"/>
  <c r="L31"/>
  <c r="K31"/>
  <c r="J31"/>
  <c r="I31"/>
  <c r="M30"/>
  <c r="L30"/>
  <c r="K30"/>
  <c r="J30"/>
  <c r="I30"/>
  <c r="M29"/>
  <c r="L29"/>
  <c r="K29"/>
  <c r="J29"/>
  <c r="I29"/>
  <c r="M28"/>
  <c r="L28"/>
  <c r="K28"/>
  <c r="J28"/>
  <c r="I28"/>
  <c r="M27"/>
  <c r="L27"/>
  <c r="K27"/>
  <c r="J27"/>
  <c r="I27"/>
  <c r="M26"/>
  <c r="L26"/>
  <c r="K26"/>
  <c r="J26"/>
  <c r="I26"/>
  <c r="M25"/>
  <c r="L25"/>
  <c r="K25"/>
  <c r="J25"/>
  <c r="I25"/>
  <c r="M24"/>
  <c r="L24"/>
  <c r="K24"/>
  <c r="J24"/>
  <c r="I24"/>
  <c r="M23"/>
  <c r="L23"/>
  <c r="K23"/>
  <c r="J23"/>
  <c r="I23"/>
  <c r="M22"/>
  <c r="L22"/>
  <c r="K22"/>
  <c r="J22"/>
  <c r="I22"/>
  <c r="M21"/>
  <c r="L21"/>
  <c r="K21"/>
  <c r="J21"/>
  <c r="I21"/>
  <c r="M20"/>
  <c r="L20"/>
  <c r="K20"/>
  <c r="J20"/>
  <c r="I20"/>
  <c r="M19"/>
  <c r="L19"/>
  <c r="K19"/>
  <c r="J19"/>
  <c r="I19"/>
  <c r="M18"/>
  <c r="L18"/>
  <c r="K18"/>
  <c r="J18"/>
  <c r="I18"/>
  <c r="M17"/>
  <c r="L17"/>
  <c r="K17"/>
  <c r="J17"/>
  <c r="I17"/>
  <c r="M16"/>
  <c r="L16"/>
  <c r="K16"/>
  <c r="J16"/>
  <c r="I16"/>
  <c r="M15"/>
  <c r="L15"/>
  <c r="K15"/>
  <c r="J15"/>
  <c r="I15"/>
  <c r="M14"/>
  <c r="L14"/>
  <c r="K14"/>
  <c r="J14"/>
  <c r="I14"/>
  <c r="M13"/>
  <c r="L13"/>
  <c r="K13"/>
  <c r="J13"/>
  <c r="I13"/>
  <c r="M12"/>
  <c r="L12"/>
  <c r="K12"/>
  <c r="J12"/>
  <c r="I12"/>
  <c r="M11"/>
  <c r="L11"/>
  <c r="K11"/>
  <c r="J11"/>
  <c r="I11"/>
  <c r="M10"/>
  <c r="L10"/>
  <c r="K10"/>
  <c r="J10"/>
  <c r="I10"/>
  <c r="M9"/>
  <c r="L9"/>
  <c r="K9"/>
  <c r="J9"/>
  <c r="I9"/>
  <c r="M8"/>
  <c r="L8"/>
  <c r="K8"/>
  <c r="J8"/>
  <c r="I8"/>
  <c r="M7"/>
  <c r="L7"/>
  <c r="K7"/>
  <c r="J7"/>
  <c r="I7"/>
  <c r="M6"/>
  <c r="L6"/>
  <c r="K6"/>
  <c r="J6"/>
  <c r="I6"/>
  <c r="M5"/>
  <c r="L5"/>
  <c r="K5"/>
  <c r="J5"/>
  <c r="I5"/>
  <c r="M4"/>
  <c r="L4"/>
  <c r="K4"/>
  <c r="J4"/>
  <c r="I4"/>
  <c r="M3"/>
  <c r="L3"/>
  <c r="K3"/>
  <c r="J3"/>
  <c r="I3"/>
  <c r="AX99" i="48"/>
  <c r="AW99"/>
  <c r="AV99"/>
  <c r="AU99"/>
  <c r="AT99"/>
  <c r="AS99"/>
  <c r="AR99"/>
  <c r="AQ99"/>
  <c r="AX99" i="47"/>
  <c r="AW99"/>
  <c r="AV99"/>
  <c r="AU99"/>
  <c r="AT99"/>
  <c r="AS99"/>
  <c r="AR99"/>
  <c r="AQ99"/>
  <c r="AX99" i="46"/>
  <c r="AW99"/>
  <c r="AV99"/>
  <c r="AU99"/>
  <c r="AT99"/>
  <c r="AS99"/>
  <c r="AR99"/>
  <c r="AQ99"/>
  <c r="AX99" i="45"/>
  <c r="AW99"/>
  <c r="AV99"/>
  <c r="AU99"/>
  <c r="AT99"/>
  <c r="AS99"/>
  <c r="AR99"/>
  <c r="AQ99"/>
  <c r="AQ99" i="25"/>
  <c r="AR99"/>
  <c r="AS99"/>
  <c r="AT99"/>
  <c r="AU99"/>
  <c r="AV99"/>
  <c r="AW99"/>
  <c r="AX99"/>
  <c r="CR99" i="77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6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5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4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CR99" i="33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U99" i="32"/>
  <c r="AV99"/>
  <c r="AW99"/>
  <c r="AX99"/>
  <c r="AY99"/>
  <c r="AZ99"/>
  <c r="BA99"/>
  <c r="BB99"/>
  <c r="BC99"/>
  <c r="BD99"/>
  <c r="BE99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H54" i="74"/>
  <c r="H53"/>
  <c r="H52"/>
  <c r="H51"/>
  <c r="DN99" i="67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30" s="1"/>
  <c r="DM97" i="67"/>
  <c r="O97" i="30" s="1"/>
  <c r="DM96" i="67"/>
  <c r="O96" i="30" s="1"/>
  <c r="DM95" i="67"/>
  <c r="O95" i="30" s="1"/>
  <c r="DM94" i="67"/>
  <c r="O94" i="30" s="1"/>
  <c r="DM93" i="67"/>
  <c r="O93" i="30" s="1"/>
  <c r="DM92" i="67"/>
  <c r="O92" i="30" s="1"/>
  <c r="DM91" i="67"/>
  <c r="O91" i="30" s="1"/>
  <c r="DM90" i="67"/>
  <c r="O90" i="30" s="1"/>
  <c r="DM89" i="67"/>
  <c r="O89" i="30" s="1"/>
  <c r="DM88" i="67"/>
  <c r="O88" i="30" s="1"/>
  <c r="DM87" i="67"/>
  <c r="O87" i="30" s="1"/>
  <c r="DM86" i="67"/>
  <c r="O86" i="30" s="1"/>
  <c r="DM85" i="67"/>
  <c r="O85" i="30" s="1"/>
  <c r="DM84" i="67"/>
  <c r="O84" i="30" s="1"/>
  <c r="DM83" i="67"/>
  <c r="O83" i="30" s="1"/>
  <c r="DM82" i="67"/>
  <c r="O82" i="30" s="1"/>
  <c r="DM81" i="67"/>
  <c r="O81" i="30" s="1"/>
  <c r="DM80" i="67"/>
  <c r="O80" i="30" s="1"/>
  <c r="DM79" i="67"/>
  <c r="O79" i="30" s="1"/>
  <c r="DM78" i="67"/>
  <c r="O78" i="30" s="1"/>
  <c r="DM77" i="67"/>
  <c r="O77" i="30" s="1"/>
  <c r="DM76" i="67"/>
  <c r="O76" i="30" s="1"/>
  <c r="DM75" i="67"/>
  <c r="O75" i="30" s="1"/>
  <c r="DM74" i="67"/>
  <c r="O74" i="30" s="1"/>
  <c r="DM73" i="67"/>
  <c r="O73" i="30" s="1"/>
  <c r="DM72" i="67"/>
  <c r="O72" i="30" s="1"/>
  <c r="DM71" i="67"/>
  <c r="O71" i="30" s="1"/>
  <c r="DM70" i="67"/>
  <c r="O70" i="30" s="1"/>
  <c r="DM69" i="67"/>
  <c r="O69" i="30" s="1"/>
  <c r="DM68" i="67"/>
  <c r="O68" i="30" s="1"/>
  <c r="DM67" i="67"/>
  <c r="O67" i="30" s="1"/>
  <c r="DM66" i="67"/>
  <c r="O66" i="30" s="1"/>
  <c r="DM65" i="67"/>
  <c r="O65" i="30" s="1"/>
  <c r="DM64" i="67"/>
  <c r="O64" i="30" s="1"/>
  <c r="DM63" i="67"/>
  <c r="O63" i="30" s="1"/>
  <c r="DM62" i="67"/>
  <c r="O62" i="30" s="1"/>
  <c r="DM61" i="67"/>
  <c r="O61" i="30" s="1"/>
  <c r="DM60" i="67"/>
  <c r="O60" i="30" s="1"/>
  <c r="DM59" i="67"/>
  <c r="O59" i="30" s="1"/>
  <c r="DM58" i="67"/>
  <c r="O58" i="30" s="1"/>
  <c r="DM57" i="67"/>
  <c r="O57" i="30" s="1"/>
  <c r="DM56" i="67"/>
  <c r="O56" i="30" s="1"/>
  <c r="DM55" i="67"/>
  <c r="O55" i="30" s="1"/>
  <c r="DM54" i="67"/>
  <c r="O54" i="30" s="1"/>
  <c r="DM53" i="67"/>
  <c r="O53" i="30" s="1"/>
  <c r="DM52" i="67"/>
  <c r="O52" i="30" s="1"/>
  <c r="DM51" i="67"/>
  <c r="O51" i="30" s="1"/>
  <c r="DM50" i="67"/>
  <c r="O50" i="30" s="1"/>
  <c r="DM49" i="67"/>
  <c r="O49" i="30" s="1"/>
  <c r="DM48" i="67"/>
  <c r="O48" i="30" s="1"/>
  <c r="DM47" i="67"/>
  <c r="O47" i="30" s="1"/>
  <c r="DM46" i="67"/>
  <c r="O46" i="30" s="1"/>
  <c r="DM45" i="67"/>
  <c r="O45" i="30" s="1"/>
  <c r="DM44" i="67"/>
  <c r="O44" i="30" s="1"/>
  <c r="DM43" i="67"/>
  <c r="O43" i="30" s="1"/>
  <c r="DM42" i="67"/>
  <c r="O42" i="30" s="1"/>
  <c r="DM41" i="67"/>
  <c r="O41" i="30" s="1"/>
  <c r="DM40" i="67"/>
  <c r="O40" i="30" s="1"/>
  <c r="DM39" i="67"/>
  <c r="O39" i="30" s="1"/>
  <c r="DM38" i="67"/>
  <c r="O38" i="30" s="1"/>
  <c r="DM37" i="67"/>
  <c r="O37" i="30" s="1"/>
  <c r="DM36" i="67"/>
  <c r="O36" i="30" s="1"/>
  <c r="DM35" i="67"/>
  <c r="O35" i="30" s="1"/>
  <c r="DM34" i="67"/>
  <c r="O34" i="30" s="1"/>
  <c r="DM33" i="67"/>
  <c r="O33" i="30" s="1"/>
  <c r="DM32" i="67"/>
  <c r="O32" i="30" s="1"/>
  <c r="DM31" i="67"/>
  <c r="O31" i="30" s="1"/>
  <c r="DM30" i="67"/>
  <c r="O30" i="30" s="1"/>
  <c r="DM29" i="67"/>
  <c r="O29" i="30" s="1"/>
  <c r="DM28" i="67"/>
  <c r="O28" i="30" s="1"/>
  <c r="DM27" i="67"/>
  <c r="O27" i="30" s="1"/>
  <c r="DM26" i="67"/>
  <c r="O26" i="30" s="1"/>
  <c r="DM25" i="67"/>
  <c r="O25" i="30" s="1"/>
  <c r="DM24" i="67"/>
  <c r="O24" i="30" s="1"/>
  <c r="DM23" i="67"/>
  <c r="O23" i="30" s="1"/>
  <c r="DM22" i="67"/>
  <c r="O22" i="30" s="1"/>
  <c r="DM21" i="67"/>
  <c r="O21" i="30" s="1"/>
  <c r="DM20" i="67"/>
  <c r="O20" i="30" s="1"/>
  <c r="DM19" i="67"/>
  <c r="O19" i="30" s="1"/>
  <c r="DM18" i="67"/>
  <c r="O18" i="30" s="1"/>
  <c r="DM17" i="67"/>
  <c r="O17" i="30" s="1"/>
  <c r="DM16" i="67"/>
  <c r="O16" i="30" s="1"/>
  <c r="DM15" i="67"/>
  <c r="O15" i="30" s="1"/>
  <c r="DM14" i="67"/>
  <c r="O14" i="30" s="1"/>
  <c r="DM13" i="67"/>
  <c r="O13" i="30" s="1"/>
  <c r="DM12" i="67"/>
  <c r="O12" i="30" s="1"/>
  <c r="DM11" i="67"/>
  <c r="O11" i="30" s="1"/>
  <c r="DM10" i="67"/>
  <c r="O10" i="30" s="1"/>
  <c r="DM9" i="67"/>
  <c r="O9" i="30" s="1"/>
  <c r="DM8" i="67"/>
  <c r="O8" i="30" s="1"/>
  <c r="DM7" i="67"/>
  <c r="O7" i="30" s="1"/>
  <c r="DM6" i="67"/>
  <c r="O6" i="30" s="1"/>
  <c r="DM5" i="67"/>
  <c r="O5" i="30" s="1"/>
  <c r="DM4" i="67"/>
  <c r="O4" i="30" s="1"/>
  <c r="DM3" i="67"/>
  <c r="DN99" i="23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28" s="1"/>
  <c r="DM97" i="23"/>
  <c r="O97" i="28" s="1"/>
  <c r="DM96" i="23"/>
  <c r="O96" i="28" s="1"/>
  <c r="DM95" i="23"/>
  <c r="O95" i="28" s="1"/>
  <c r="DM94" i="23"/>
  <c r="O94" i="28" s="1"/>
  <c r="DM93" i="23"/>
  <c r="O93" i="28" s="1"/>
  <c r="DM92" i="23"/>
  <c r="O92" i="28" s="1"/>
  <c r="DM91" i="23"/>
  <c r="O91" i="28" s="1"/>
  <c r="DM90" i="23"/>
  <c r="O90" i="28" s="1"/>
  <c r="DM89" i="23"/>
  <c r="O89" i="28" s="1"/>
  <c r="DM88" i="23"/>
  <c r="O88" i="28" s="1"/>
  <c r="DM87" i="23"/>
  <c r="O87" i="28" s="1"/>
  <c r="DM86" i="23"/>
  <c r="O86" i="28" s="1"/>
  <c r="DM85" i="23"/>
  <c r="O85" i="28" s="1"/>
  <c r="DM84" i="23"/>
  <c r="O84" i="28" s="1"/>
  <c r="DM83" i="23"/>
  <c r="O83" i="28" s="1"/>
  <c r="DM82" i="23"/>
  <c r="O82" i="28" s="1"/>
  <c r="DM81" i="23"/>
  <c r="O81" i="28" s="1"/>
  <c r="DM80" i="23"/>
  <c r="O80" i="28" s="1"/>
  <c r="DM79" i="23"/>
  <c r="O79" i="28" s="1"/>
  <c r="DM78" i="23"/>
  <c r="O78" i="28" s="1"/>
  <c r="DM77" i="23"/>
  <c r="O77" i="28" s="1"/>
  <c r="DM76" i="23"/>
  <c r="O76" i="28" s="1"/>
  <c r="DM75" i="23"/>
  <c r="O75" i="28" s="1"/>
  <c r="DM74" i="23"/>
  <c r="O74" i="28" s="1"/>
  <c r="DM73" i="23"/>
  <c r="O73" i="28" s="1"/>
  <c r="DM72" i="23"/>
  <c r="O72" i="28" s="1"/>
  <c r="DM71" i="23"/>
  <c r="O71" i="28" s="1"/>
  <c r="DM70" i="23"/>
  <c r="O70" i="28" s="1"/>
  <c r="DM69" i="23"/>
  <c r="O69" i="28" s="1"/>
  <c r="DM68" i="23"/>
  <c r="O68" i="28" s="1"/>
  <c r="DM67" i="23"/>
  <c r="O67" i="28" s="1"/>
  <c r="DM66" i="23"/>
  <c r="O66" i="28" s="1"/>
  <c r="DM65" i="23"/>
  <c r="O65" i="28" s="1"/>
  <c r="DM64" i="23"/>
  <c r="O64" i="28" s="1"/>
  <c r="DM63" i="23"/>
  <c r="O63" i="28" s="1"/>
  <c r="DM62" i="23"/>
  <c r="O62" i="28" s="1"/>
  <c r="DM61" i="23"/>
  <c r="O61" i="28" s="1"/>
  <c r="DM60" i="23"/>
  <c r="O60" i="28" s="1"/>
  <c r="DM59" i="23"/>
  <c r="O59" i="28" s="1"/>
  <c r="DM58" i="23"/>
  <c r="O58" i="28" s="1"/>
  <c r="DM57" i="23"/>
  <c r="O57" i="28" s="1"/>
  <c r="DM56" i="23"/>
  <c r="O56" i="28" s="1"/>
  <c r="DM55" i="23"/>
  <c r="O55" i="28" s="1"/>
  <c r="DM54" i="23"/>
  <c r="O54" i="28" s="1"/>
  <c r="DM53" i="23"/>
  <c r="O53" i="28" s="1"/>
  <c r="DM52" i="23"/>
  <c r="O52" i="28" s="1"/>
  <c r="DM51" i="23"/>
  <c r="O51" i="28" s="1"/>
  <c r="DM50" i="23"/>
  <c r="O50" i="28" s="1"/>
  <c r="DM49" i="23"/>
  <c r="O49" i="28" s="1"/>
  <c r="DM48" i="23"/>
  <c r="O48" i="28" s="1"/>
  <c r="DM47" i="23"/>
  <c r="O47" i="28" s="1"/>
  <c r="DM46" i="23"/>
  <c r="O46" i="28" s="1"/>
  <c r="DM45" i="23"/>
  <c r="O45" i="28" s="1"/>
  <c r="DM44" i="23"/>
  <c r="O44" i="28" s="1"/>
  <c r="DM43" i="23"/>
  <c r="O43" i="28" s="1"/>
  <c r="DM42" i="23"/>
  <c r="O42" i="28" s="1"/>
  <c r="DM41" i="23"/>
  <c r="O41" i="28" s="1"/>
  <c r="DM40" i="23"/>
  <c r="O40" i="28" s="1"/>
  <c r="DM39" i="23"/>
  <c r="O39" i="28" s="1"/>
  <c r="DM38" i="23"/>
  <c r="O38" i="28" s="1"/>
  <c r="DM37" i="23"/>
  <c r="O37" i="28" s="1"/>
  <c r="DM36" i="23"/>
  <c r="O36" i="28" s="1"/>
  <c r="DM35" i="23"/>
  <c r="O35" i="28" s="1"/>
  <c r="DM34" i="23"/>
  <c r="O34" i="28" s="1"/>
  <c r="DM33" i="23"/>
  <c r="O33" i="28" s="1"/>
  <c r="DM32" i="23"/>
  <c r="O32" i="28" s="1"/>
  <c r="DM31" i="23"/>
  <c r="O31" i="28" s="1"/>
  <c r="DM30" i="23"/>
  <c r="O30" i="28" s="1"/>
  <c r="DM29" i="23"/>
  <c r="O29" i="28" s="1"/>
  <c r="DM28" i="23"/>
  <c r="O28" i="28" s="1"/>
  <c r="DM27" i="23"/>
  <c r="O27" i="28" s="1"/>
  <c r="DM26" i="23"/>
  <c r="O26" i="28" s="1"/>
  <c r="DM25" i="23"/>
  <c r="O25" i="28" s="1"/>
  <c r="DM24" i="23"/>
  <c r="O24" i="28" s="1"/>
  <c r="DM23" i="23"/>
  <c r="O23" i="28" s="1"/>
  <c r="DM22" i="23"/>
  <c r="O22" i="28" s="1"/>
  <c r="DM21" i="23"/>
  <c r="O21" i="28" s="1"/>
  <c r="DM20" i="23"/>
  <c r="O20" i="28" s="1"/>
  <c r="DM19" i="23"/>
  <c r="O19" i="28" s="1"/>
  <c r="DM18" i="23"/>
  <c r="O18" i="28" s="1"/>
  <c r="DM17" i="23"/>
  <c r="O17" i="28" s="1"/>
  <c r="DM16" i="23"/>
  <c r="O16" i="28" s="1"/>
  <c r="DM15" i="23"/>
  <c r="O15" i="28" s="1"/>
  <c r="DM14" i="23"/>
  <c r="O14" i="28" s="1"/>
  <c r="DM13" i="23"/>
  <c r="O13" i="28" s="1"/>
  <c r="DM12" i="23"/>
  <c r="O12" i="28" s="1"/>
  <c r="DM11" i="23"/>
  <c r="O11" i="28" s="1"/>
  <c r="DM10" i="23"/>
  <c r="O10" i="28" s="1"/>
  <c r="DM9" i="23"/>
  <c r="O9" i="28" s="1"/>
  <c r="DM8" i="23"/>
  <c r="O8" i="28" s="1"/>
  <c r="DM7" i="23"/>
  <c r="O7" i="28" s="1"/>
  <c r="DM6" i="23"/>
  <c r="O6" i="28" s="1"/>
  <c r="DM5" i="23"/>
  <c r="O5" i="28" s="1"/>
  <c r="DM4" i="23"/>
  <c r="O4" i="28" s="1"/>
  <c r="DM3" i="23"/>
  <c r="DN99" i="22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29" s="1"/>
  <c r="DM97" i="22"/>
  <c r="O97" i="29" s="1"/>
  <c r="DM96" i="22"/>
  <c r="O96" i="29" s="1"/>
  <c r="DM95" i="22"/>
  <c r="O95" i="29" s="1"/>
  <c r="DM94" i="22"/>
  <c r="O94" i="29" s="1"/>
  <c r="DM93" i="22"/>
  <c r="O93" i="29" s="1"/>
  <c r="DM92" i="22"/>
  <c r="O92" i="29" s="1"/>
  <c r="DM91" i="22"/>
  <c r="O91" i="29" s="1"/>
  <c r="DM90" i="22"/>
  <c r="O90" i="29" s="1"/>
  <c r="DM89" i="22"/>
  <c r="O89" i="29" s="1"/>
  <c r="DM88" i="22"/>
  <c r="O88" i="29" s="1"/>
  <c r="DM87" i="22"/>
  <c r="O87" i="29" s="1"/>
  <c r="DM86" i="22"/>
  <c r="O86" i="29" s="1"/>
  <c r="DM85" i="22"/>
  <c r="O85" i="29" s="1"/>
  <c r="DM84" i="22"/>
  <c r="O84" i="29" s="1"/>
  <c r="DM83" i="22"/>
  <c r="O83" i="29" s="1"/>
  <c r="DM82" i="22"/>
  <c r="O82" i="29" s="1"/>
  <c r="DM81" i="22"/>
  <c r="O81" i="29" s="1"/>
  <c r="DM80" i="22"/>
  <c r="O80" i="29" s="1"/>
  <c r="DM79" i="22"/>
  <c r="O79" i="29" s="1"/>
  <c r="DM78" i="22"/>
  <c r="O78" i="29" s="1"/>
  <c r="DM77" i="22"/>
  <c r="O77" i="29" s="1"/>
  <c r="DM76" i="22"/>
  <c r="O76" i="29" s="1"/>
  <c r="DM75" i="22"/>
  <c r="O75" i="29" s="1"/>
  <c r="DM74" i="22"/>
  <c r="O74" i="29" s="1"/>
  <c r="DM73" i="22"/>
  <c r="O73" i="29" s="1"/>
  <c r="DM72" i="22"/>
  <c r="O72" i="29" s="1"/>
  <c r="DM71" i="22"/>
  <c r="O71" i="29" s="1"/>
  <c r="DM70" i="22"/>
  <c r="O70" i="29" s="1"/>
  <c r="DM69" i="22"/>
  <c r="O69" i="29" s="1"/>
  <c r="DM68" i="22"/>
  <c r="O68" i="29" s="1"/>
  <c r="DM67" i="22"/>
  <c r="O67" i="29" s="1"/>
  <c r="DM66" i="22"/>
  <c r="O66" i="29" s="1"/>
  <c r="DM65" i="22"/>
  <c r="O65" i="29" s="1"/>
  <c r="DM64" i="22"/>
  <c r="O64" i="29" s="1"/>
  <c r="DM63" i="22"/>
  <c r="O63" i="29" s="1"/>
  <c r="DM62" i="22"/>
  <c r="O62" i="29" s="1"/>
  <c r="DM61" i="22"/>
  <c r="O61" i="29" s="1"/>
  <c r="DM60" i="22"/>
  <c r="O60" i="29" s="1"/>
  <c r="DM59" i="22"/>
  <c r="O59" i="29" s="1"/>
  <c r="DM58" i="22"/>
  <c r="O58" i="29" s="1"/>
  <c r="DM57" i="22"/>
  <c r="O57" i="29" s="1"/>
  <c r="DM56" i="22"/>
  <c r="O56" i="29" s="1"/>
  <c r="DM55" i="22"/>
  <c r="O55" i="29" s="1"/>
  <c r="DM54" i="22"/>
  <c r="O54" i="29" s="1"/>
  <c r="DM53" i="22"/>
  <c r="O53" i="29" s="1"/>
  <c r="DM52" i="22"/>
  <c r="O52" i="29" s="1"/>
  <c r="DM51" i="22"/>
  <c r="O51" i="29" s="1"/>
  <c r="DM50" i="22"/>
  <c r="O50" i="29" s="1"/>
  <c r="DM49" i="22"/>
  <c r="O49" i="29" s="1"/>
  <c r="DM48" i="22"/>
  <c r="O48" i="29" s="1"/>
  <c r="DM47" i="22"/>
  <c r="O47" i="29" s="1"/>
  <c r="DM46" i="22"/>
  <c r="O46" i="29" s="1"/>
  <c r="DM45" i="22"/>
  <c r="O45" i="29" s="1"/>
  <c r="DM44" i="22"/>
  <c r="O44" i="29" s="1"/>
  <c r="DM43" i="22"/>
  <c r="O43" i="29" s="1"/>
  <c r="DM42" i="22"/>
  <c r="O42" i="29" s="1"/>
  <c r="DM41" i="22"/>
  <c r="O41" i="29" s="1"/>
  <c r="DM40" i="22"/>
  <c r="O40" i="29" s="1"/>
  <c r="DM39" i="22"/>
  <c r="O39" i="29" s="1"/>
  <c r="DM38" i="22"/>
  <c r="O38" i="29" s="1"/>
  <c r="DM37" i="22"/>
  <c r="O37" i="29" s="1"/>
  <c r="DM36" i="22"/>
  <c r="O36" i="29" s="1"/>
  <c r="DM35" i="22"/>
  <c r="O35" i="29" s="1"/>
  <c r="DM34" i="22"/>
  <c r="O34" i="29" s="1"/>
  <c r="DM33" i="22"/>
  <c r="O33" i="29" s="1"/>
  <c r="DM32" i="22"/>
  <c r="O32" i="29" s="1"/>
  <c r="DM31" i="22"/>
  <c r="O31" i="29" s="1"/>
  <c r="DM30" i="22"/>
  <c r="O30" i="29" s="1"/>
  <c r="DM29" i="22"/>
  <c r="O29" i="29" s="1"/>
  <c r="DM28" i="22"/>
  <c r="O28" i="29" s="1"/>
  <c r="DM27" i="22"/>
  <c r="O27" i="29" s="1"/>
  <c r="DM26" i="22"/>
  <c r="O26" i="29" s="1"/>
  <c r="DM25" i="22"/>
  <c r="O25" i="29" s="1"/>
  <c r="DM24" i="22"/>
  <c r="O24" i="29" s="1"/>
  <c r="DM23" i="22"/>
  <c r="O23" i="29" s="1"/>
  <c r="DM22" i="22"/>
  <c r="O22" i="29" s="1"/>
  <c r="DM21" i="22"/>
  <c r="O21" i="29" s="1"/>
  <c r="DM20" i="22"/>
  <c r="O20" i="29" s="1"/>
  <c r="DM19" i="22"/>
  <c r="O19" i="29" s="1"/>
  <c r="DM18" i="22"/>
  <c r="O18" i="29" s="1"/>
  <c r="DM17" i="22"/>
  <c r="O17" i="29" s="1"/>
  <c r="DM16" i="22"/>
  <c r="O16" i="29" s="1"/>
  <c r="DM15" i="22"/>
  <c r="O15" i="29" s="1"/>
  <c r="DM14" i="22"/>
  <c r="O14" i="29" s="1"/>
  <c r="DM13" i="22"/>
  <c r="O13" i="29" s="1"/>
  <c r="DM12" i="22"/>
  <c r="O12" i="29" s="1"/>
  <c r="DM11" i="22"/>
  <c r="O11" i="29" s="1"/>
  <c r="DM10" i="22"/>
  <c r="O10" i="29" s="1"/>
  <c r="DM9" i="22"/>
  <c r="O9" i="29" s="1"/>
  <c r="DM8" i="22"/>
  <c r="O8" i="29" s="1"/>
  <c r="DM7" i="22"/>
  <c r="O7" i="29" s="1"/>
  <c r="DM6" i="22"/>
  <c r="O6" i="29" s="1"/>
  <c r="DM5" i="22"/>
  <c r="O5" i="29" s="1"/>
  <c r="DM4" i="22"/>
  <c r="O4" i="29" s="1"/>
  <c r="DM3" i="22"/>
  <c r="DN99" i="21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O98" i="26" s="1"/>
  <c r="DM97" i="21"/>
  <c r="O97" i="26" s="1"/>
  <c r="DM96" i="21"/>
  <c r="O96" i="26" s="1"/>
  <c r="DM95" i="21"/>
  <c r="O95" i="26" s="1"/>
  <c r="DM94" i="21"/>
  <c r="O94" i="26" s="1"/>
  <c r="DM93" i="21"/>
  <c r="O93" i="26" s="1"/>
  <c r="DM92" i="21"/>
  <c r="O92" i="26" s="1"/>
  <c r="DM91" i="21"/>
  <c r="O91" i="26" s="1"/>
  <c r="DM90" i="21"/>
  <c r="O90" i="26" s="1"/>
  <c r="DM89" i="21"/>
  <c r="O89" i="26" s="1"/>
  <c r="DM88" i="21"/>
  <c r="O88" i="26" s="1"/>
  <c r="DM87" i="21"/>
  <c r="O87" i="26" s="1"/>
  <c r="DM86" i="21"/>
  <c r="O86" i="26" s="1"/>
  <c r="DM85" i="21"/>
  <c r="O85" i="26" s="1"/>
  <c r="DM84" i="21"/>
  <c r="O84" i="26" s="1"/>
  <c r="DM83" i="21"/>
  <c r="O83" i="26" s="1"/>
  <c r="DM82" i="21"/>
  <c r="O82" i="26" s="1"/>
  <c r="DM81" i="21"/>
  <c r="O81" i="26" s="1"/>
  <c r="DM80" i="21"/>
  <c r="O80" i="26" s="1"/>
  <c r="DM79" i="21"/>
  <c r="O79" i="26" s="1"/>
  <c r="DM78" i="21"/>
  <c r="O78" i="26" s="1"/>
  <c r="DM77" i="21"/>
  <c r="O77" i="26" s="1"/>
  <c r="DM76" i="21"/>
  <c r="O76" i="26" s="1"/>
  <c r="DM75" i="21"/>
  <c r="O75" i="26" s="1"/>
  <c r="DM74" i="21"/>
  <c r="O74" i="26" s="1"/>
  <c r="DM73" i="21"/>
  <c r="O73" i="26" s="1"/>
  <c r="DM72" i="21"/>
  <c r="O72" i="26" s="1"/>
  <c r="DM71" i="21"/>
  <c r="O71" i="26" s="1"/>
  <c r="DM70" i="21"/>
  <c r="O70" i="26" s="1"/>
  <c r="DM69" i="21"/>
  <c r="O69" i="26" s="1"/>
  <c r="DM68" i="21"/>
  <c r="O68" i="26" s="1"/>
  <c r="DM67" i="21"/>
  <c r="O67" i="26" s="1"/>
  <c r="DM66" i="21"/>
  <c r="O66" i="26" s="1"/>
  <c r="DM65" i="21"/>
  <c r="O65" i="26" s="1"/>
  <c r="DM64" i="21"/>
  <c r="O64" i="26" s="1"/>
  <c r="DM63" i="21"/>
  <c r="O63" i="26" s="1"/>
  <c r="DM62" i="21"/>
  <c r="O62" i="26" s="1"/>
  <c r="DM61" i="21"/>
  <c r="O61" i="26" s="1"/>
  <c r="DM60" i="21"/>
  <c r="O60" i="26" s="1"/>
  <c r="DM59" i="21"/>
  <c r="O59" i="26" s="1"/>
  <c r="DM58" i="21"/>
  <c r="O58" i="26" s="1"/>
  <c r="DM57" i="21"/>
  <c r="O57" i="26" s="1"/>
  <c r="DM56" i="21"/>
  <c r="O56" i="26" s="1"/>
  <c r="DM55" i="21"/>
  <c r="O55" i="26" s="1"/>
  <c r="DM54" i="21"/>
  <c r="O54" i="26" s="1"/>
  <c r="DM53" i="21"/>
  <c r="O53" i="26" s="1"/>
  <c r="DM52" i="21"/>
  <c r="O52" i="26" s="1"/>
  <c r="DM51" i="21"/>
  <c r="O51" i="26" s="1"/>
  <c r="DM50" i="21"/>
  <c r="O50" i="26" s="1"/>
  <c r="DM49" i="21"/>
  <c r="O49" i="26" s="1"/>
  <c r="DM48" i="21"/>
  <c r="O48" i="26" s="1"/>
  <c r="DM47" i="21"/>
  <c r="O47" i="26" s="1"/>
  <c r="DM46" i="21"/>
  <c r="O46" i="26" s="1"/>
  <c r="DM45" i="21"/>
  <c r="O45" i="26" s="1"/>
  <c r="DM44" i="21"/>
  <c r="O44" i="26" s="1"/>
  <c r="DM43" i="21"/>
  <c r="O43" i="26" s="1"/>
  <c r="DM42" i="21"/>
  <c r="O42" i="26" s="1"/>
  <c r="DM41" i="21"/>
  <c r="O41" i="26" s="1"/>
  <c r="DM40" i="21"/>
  <c r="O40" i="26" s="1"/>
  <c r="DM39" i="21"/>
  <c r="O39" i="26" s="1"/>
  <c r="DM38" i="21"/>
  <c r="O38" i="26" s="1"/>
  <c r="DM37" i="21"/>
  <c r="O37" i="26" s="1"/>
  <c r="DM36" i="21"/>
  <c r="O36" i="26" s="1"/>
  <c r="DM35" i="21"/>
  <c r="O35" i="26" s="1"/>
  <c r="DM34" i="21"/>
  <c r="O34" i="26" s="1"/>
  <c r="DM33" i="21"/>
  <c r="O33" i="26" s="1"/>
  <c r="DM32" i="21"/>
  <c r="O32" i="26" s="1"/>
  <c r="DM31" i="21"/>
  <c r="O31" i="26" s="1"/>
  <c r="DM30" i="21"/>
  <c r="O30" i="26" s="1"/>
  <c r="DM29" i="21"/>
  <c r="O29" i="26" s="1"/>
  <c r="DM28" i="21"/>
  <c r="O28" i="26" s="1"/>
  <c r="DM27" i="21"/>
  <c r="O27" i="26" s="1"/>
  <c r="DM26" i="21"/>
  <c r="O26" i="26" s="1"/>
  <c r="DM25" i="21"/>
  <c r="O25" i="26" s="1"/>
  <c r="DM24" i="21"/>
  <c r="O24" i="26" s="1"/>
  <c r="DM23" i="21"/>
  <c r="O23" i="26" s="1"/>
  <c r="DM22" i="21"/>
  <c r="O22" i="26" s="1"/>
  <c r="DM21" i="21"/>
  <c r="O21" i="26" s="1"/>
  <c r="DM20" i="21"/>
  <c r="O20" i="26" s="1"/>
  <c r="DM19" i="21"/>
  <c r="O19" i="26" s="1"/>
  <c r="DM18" i="21"/>
  <c r="O18" i="26" s="1"/>
  <c r="DM17" i="21"/>
  <c r="O17" i="26" s="1"/>
  <c r="DM16" i="21"/>
  <c r="O16" i="26" s="1"/>
  <c r="DM15" i="21"/>
  <c r="O15" i="26" s="1"/>
  <c r="DM14" i="21"/>
  <c r="O14" i="26" s="1"/>
  <c r="DM13" i="21"/>
  <c r="O13" i="26" s="1"/>
  <c r="DM12" i="21"/>
  <c r="O12" i="26" s="1"/>
  <c r="DM11" i="21"/>
  <c r="O11" i="26" s="1"/>
  <c r="DM10" i="21"/>
  <c r="O10" i="26" s="1"/>
  <c r="DM9" i="21"/>
  <c r="O9" i="26" s="1"/>
  <c r="DM8" i="21"/>
  <c r="O8" i="26" s="1"/>
  <c r="DM7" i="21"/>
  <c r="O7" i="26" s="1"/>
  <c r="DM6" i="21"/>
  <c r="O6" i="26" s="1"/>
  <c r="DM5" i="21"/>
  <c r="O5" i="26" s="1"/>
  <c r="DM4" i="21"/>
  <c r="O4" i="26" s="1"/>
  <c r="DM3" i="21"/>
  <c r="DN99" i="20"/>
  <c r="DM4"/>
  <c r="O4" i="24" s="1"/>
  <c r="DM5" i="20"/>
  <c r="O5" i="24" s="1"/>
  <c r="DM6" i="20"/>
  <c r="O6" i="24" s="1"/>
  <c r="DM7" i="20"/>
  <c r="O7" i="24" s="1"/>
  <c r="DM8" i="20"/>
  <c r="O8" i="24" s="1"/>
  <c r="DM9" i="20"/>
  <c r="O9" i="24" s="1"/>
  <c r="DM10" i="20"/>
  <c r="O10" i="24" s="1"/>
  <c r="DM11" i="20"/>
  <c r="O11" i="24" s="1"/>
  <c r="DM12" i="20"/>
  <c r="O12" i="24" s="1"/>
  <c r="DM13" i="20"/>
  <c r="O13" i="24" s="1"/>
  <c r="DM14" i="20"/>
  <c r="O14" i="24" s="1"/>
  <c r="DM15" i="20"/>
  <c r="O15" i="24" s="1"/>
  <c r="DM16" i="20"/>
  <c r="O16" i="24" s="1"/>
  <c r="DM17" i="20"/>
  <c r="O17" i="24" s="1"/>
  <c r="DM18" i="20"/>
  <c r="O18" i="24" s="1"/>
  <c r="DM19" i="20"/>
  <c r="O19" i="24" s="1"/>
  <c r="DM20" i="20"/>
  <c r="O20" i="24" s="1"/>
  <c r="DM21" i="20"/>
  <c r="O21" i="24" s="1"/>
  <c r="DM22" i="20"/>
  <c r="O22" i="24" s="1"/>
  <c r="DM23" i="20"/>
  <c r="O23" i="24" s="1"/>
  <c r="DM24" i="20"/>
  <c r="O24" i="24" s="1"/>
  <c r="DM25" i="20"/>
  <c r="O25" i="24" s="1"/>
  <c r="DM26" i="20"/>
  <c r="O26" i="24" s="1"/>
  <c r="DM27" i="20"/>
  <c r="O27" i="24" s="1"/>
  <c r="DM28" i="20"/>
  <c r="O28" i="24" s="1"/>
  <c r="DM29" i="20"/>
  <c r="O29" i="24" s="1"/>
  <c r="DM30" i="20"/>
  <c r="O30" i="24" s="1"/>
  <c r="DM31" i="20"/>
  <c r="O31" i="24" s="1"/>
  <c r="DM32" i="20"/>
  <c r="O32" i="24" s="1"/>
  <c r="DM33" i="20"/>
  <c r="O33" i="24" s="1"/>
  <c r="DM34" i="20"/>
  <c r="O34" i="24" s="1"/>
  <c r="DM35" i="20"/>
  <c r="O35" i="24" s="1"/>
  <c r="DM36" i="20"/>
  <c r="O36" i="24" s="1"/>
  <c r="DM37" i="20"/>
  <c r="O37" i="24" s="1"/>
  <c r="DM38" i="20"/>
  <c r="O38" i="24" s="1"/>
  <c r="DM39" i="20"/>
  <c r="O39" i="24" s="1"/>
  <c r="DM40" i="20"/>
  <c r="O40" i="24" s="1"/>
  <c r="DM41" i="20"/>
  <c r="O41" i="24" s="1"/>
  <c r="DM42" i="20"/>
  <c r="O42" i="24" s="1"/>
  <c r="DM43" i="20"/>
  <c r="O43" i="24" s="1"/>
  <c r="DM44" i="20"/>
  <c r="O44" i="24" s="1"/>
  <c r="DM45" i="20"/>
  <c r="O45" i="24" s="1"/>
  <c r="DM46" i="20"/>
  <c r="O46" i="24" s="1"/>
  <c r="DM47" i="20"/>
  <c r="O47" i="24" s="1"/>
  <c r="DM48" i="20"/>
  <c r="O48" i="24" s="1"/>
  <c r="DM49" i="20"/>
  <c r="O49" i="24" s="1"/>
  <c r="DM50" i="20"/>
  <c r="O50" i="24" s="1"/>
  <c r="DM51" i="20"/>
  <c r="O51" i="24" s="1"/>
  <c r="DM52" i="20"/>
  <c r="O52" i="24" s="1"/>
  <c r="DM53" i="20"/>
  <c r="O53" i="24" s="1"/>
  <c r="DM54" i="20"/>
  <c r="O54" i="24" s="1"/>
  <c r="DM55" i="20"/>
  <c r="O55" i="24" s="1"/>
  <c r="DM56" i="20"/>
  <c r="O56" i="24" s="1"/>
  <c r="DM57" i="20"/>
  <c r="O57" i="24" s="1"/>
  <c r="DM58" i="20"/>
  <c r="O58" i="24" s="1"/>
  <c r="DM59" i="20"/>
  <c r="O59" i="24" s="1"/>
  <c r="DM60" i="20"/>
  <c r="O60" i="24" s="1"/>
  <c r="DM61" i="20"/>
  <c r="O61" i="24" s="1"/>
  <c r="DM62" i="20"/>
  <c r="O62" i="24" s="1"/>
  <c r="DM63" i="20"/>
  <c r="O63" i="24" s="1"/>
  <c r="DM64" i="20"/>
  <c r="O64" i="24" s="1"/>
  <c r="DM65" i="20"/>
  <c r="O65" i="24" s="1"/>
  <c r="DM66" i="20"/>
  <c r="O66" i="24" s="1"/>
  <c r="DM67" i="20"/>
  <c r="O67" i="24" s="1"/>
  <c r="DM68" i="20"/>
  <c r="O68" i="24" s="1"/>
  <c r="DM69" i="20"/>
  <c r="O69" i="24" s="1"/>
  <c r="DM70" i="20"/>
  <c r="O70" i="24" s="1"/>
  <c r="DM71" i="20"/>
  <c r="O71" i="24" s="1"/>
  <c r="DM72" i="20"/>
  <c r="O72" i="24" s="1"/>
  <c r="DM73" i="20"/>
  <c r="O73" i="24" s="1"/>
  <c r="DM74" i="20"/>
  <c r="O74" i="24" s="1"/>
  <c r="DM75" i="20"/>
  <c r="O75" i="24" s="1"/>
  <c r="DM76" i="20"/>
  <c r="O76" i="24" s="1"/>
  <c r="DM77" i="20"/>
  <c r="O77" i="24" s="1"/>
  <c r="DM78" i="20"/>
  <c r="O78" i="24" s="1"/>
  <c r="DM79" i="20"/>
  <c r="O79" i="24" s="1"/>
  <c r="DM80" i="20"/>
  <c r="O80" i="24" s="1"/>
  <c r="DM81" i="20"/>
  <c r="O81" i="24" s="1"/>
  <c r="DM82" i="20"/>
  <c r="O82" i="24" s="1"/>
  <c r="DM83" i="20"/>
  <c r="O83" i="24" s="1"/>
  <c r="DM84" i="20"/>
  <c r="O84" i="24" s="1"/>
  <c r="DM85" i="20"/>
  <c r="O85" i="24" s="1"/>
  <c r="DM86" i="20"/>
  <c r="O86" i="24" s="1"/>
  <c r="DM87" i="20"/>
  <c r="O87" i="24" s="1"/>
  <c r="DM88" i="20"/>
  <c r="O88" i="24" s="1"/>
  <c r="DM89" i="20"/>
  <c r="O89" i="24" s="1"/>
  <c r="DM90" i="20"/>
  <c r="O90" i="24" s="1"/>
  <c r="DM91" i="20"/>
  <c r="O91" i="24" s="1"/>
  <c r="DM92" i="20"/>
  <c r="O92" i="24" s="1"/>
  <c r="DM93" i="20"/>
  <c r="O93" i="24" s="1"/>
  <c r="DM94" i="20"/>
  <c r="O94" i="24" s="1"/>
  <c r="DM95" i="20"/>
  <c r="O95" i="24" s="1"/>
  <c r="DM96" i="20"/>
  <c r="O96" i="24" s="1"/>
  <c r="DM97" i="20"/>
  <c r="O97" i="24" s="1"/>
  <c r="DM98" i="20"/>
  <c r="O98" i="24" s="1"/>
  <c r="DM3" i="20"/>
  <c r="O3" i="24" s="1"/>
  <c r="DL99" i="20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F99" i="2"/>
  <c r="G99"/>
  <c r="H99"/>
  <c r="I99"/>
  <c r="E99"/>
  <c r="H7" i="75"/>
  <c r="H8"/>
  <c r="H9"/>
  <c r="H6"/>
  <c r="DM99" i="67" l="1"/>
  <c r="O3" i="30"/>
  <c r="DM99" i="23"/>
  <c r="O3" i="28"/>
  <c r="DM99" i="22"/>
  <c r="O3" i="29"/>
  <c r="DM99" i="21"/>
  <c r="O3" i="26"/>
  <c r="DM99" i="20"/>
  <c r="H97" i="74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5" i="75"/>
  <c r="DL99" i="3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5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9" s="1"/>
  <c r="DL99" i="11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DM98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DM98" i="6"/>
  <c r="DM97"/>
  <c r="DM96"/>
  <c r="DM95"/>
  <c r="DM94"/>
  <c r="DM93"/>
  <c r="DM92"/>
  <c r="DM91"/>
  <c r="DM90"/>
  <c r="DM89"/>
  <c r="DM88"/>
  <c r="DM87"/>
  <c r="DM86"/>
  <c r="DM85"/>
  <c r="DM84"/>
  <c r="DM83"/>
  <c r="DM82"/>
  <c r="DM81"/>
  <c r="DM80"/>
  <c r="DM79"/>
  <c r="DM78"/>
  <c r="DM77"/>
  <c r="DM76"/>
  <c r="DM75"/>
  <c r="DM74"/>
  <c r="DM73"/>
  <c r="DM72"/>
  <c r="DM71"/>
  <c r="DM70"/>
  <c r="DM69"/>
  <c r="DM68"/>
  <c r="DM67"/>
  <c r="DM66"/>
  <c r="DM65"/>
  <c r="DM64"/>
  <c r="DM63"/>
  <c r="DM62"/>
  <c r="DM61"/>
  <c r="DM60"/>
  <c r="DM59"/>
  <c r="DM58"/>
  <c r="DM57"/>
  <c r="DM56"/>
  <c r="DM55"/>
  <c r="DM54"/>
  <c r="DM53"/>
  <c r="DM52"/>
  <c r="DM51"/>
  <c r="DM50"/>
  <c r="DM49"/>
  <c r="DM48"/>
  <c r="DM47"/>
  <c r="DM46"/>
  <c r="DM45"/>
  <c r="DM44"/>
  <c r="DM43"/>
  <c r="DM42"/>
  <c r="DM41"/>
  <c r="DM40"/>
  <c r="DM39"/>
  <c r="DM38"/>
  <c r="DM37"/>
  <c r="DM36"/>
  <c r="DM35"/>
  <c r="DM34"/>
  <c r="DM33"/>
  <c r="DM32"/>
  <c r="DM31"/>
  <c r="DM30"/>
  <c r="DM29"/>
  <c r="DM28"/>
  <c r="DM27"/>
  <c r="DM26"/>
  <c r="DM25"/>
  <c r="DM24"/>
  <c r="DM23"/>
  <c r="DM22"/>
  <c r="DM21"/>
  <c r="DM20"/>
  <c r="DM19"/>
  <c r="DM18"/>
  <c r="DM17"/>
  <c r="DM16"/>
  <c r="DM15"/>
  <c r="DM14"/>
  <c r="DM13"/>
  <c r="DM12"/>
  <c r="DM11"/>
  <c r="DM10"/>
  <c r="DM9"/>
  <c r="DM8"/>
  <c r="DM7"/>
  <c r="DM6"/>
  <c r="DM5"/>
  <c r="DM4"/>
  <c r="DM3"/>
  <c r="CW99"/>
  <c r="CX99"/>
  <c r="CY99"/>
  <c r="CZ99"/>
  <c r="DA99"/>
  <c r="DB99"/>
  <c r="DC99"/>
  <c r="DD99"/>
  <c r="CW99" i="1"/>
  <c r="CX99"/>
  <c r="CY99"/>
  <c r="CZ99"/>
  <c r="DA99"/>
  <c r="DB99"/>
  <c r="DC99"/>
  <c r="DD99"/>
  <c r="DM4"/>
  <c r="DM5"/>
  <c r="DM6"/>
  <c r="DM7"/>
  <c r="DM8"/>
  <c r="DM9"/>
  <c r="DM10"/>
  <c r="DM11"/>
  <c r="DM12"/>
  <c r="DM13"/>
  <c r="DM14"/>
  <c r="DM15"/>
  <c r="DM16"/>
  <c r="DM17"/>
  <c r="DM18"/>
  <c r="DM19"/>
  <c r="DM20"/>
  <c r="DM21"/>
  <c r="DM22"/>
  <c r="DM23"/>
  <c r="DM24"/>
  <c r="DM25"/>
  <c r="DM26"/>
  <c r="DM27"/>
  <c r="DM28"/>
  <c r="DM29"/>
  <c r="DM30"/>
  <c r="DM31"/>
  <c r="DM32"/>
  <c r="DM33"/>
  <c r="DM34"/>
  <c r="DM35"/>
  <c r="DM36"/>
  <c r="DM37"/>
  <c r="DM38"/>
  <c r="DM39"/>
  <c r="DM40"/>
  <c r="DM41"/>
  <c r="DM42"/>
  <c r="DM43"/>
  <c r="DM44"/>
  <c r="DM45"/>
  <c r="DM46"/>
  <c r="DM47"/>
  <c r="DM48"/>
  <c r="DM49"/>
  <c r="DM50"/>
  <c r="DM51"/>
  <c r="DM52"/>
  <c r="DM53"/>
  <c r="DM54"/>
  <c r="DM55"/>
  <c r="DM56"/>
  <c r="DM57"/>
  <c r="DM58"/>
  <c r="DM59"/>
  <c r="DM60"/>
  <c r="DM61"/>
  <c r="DM62"/>
  <c r="DM63"/>
  <c r="DM64"/>
  <c r="DM65"/>
  <c r="DM66"/>
  <c r="DM67"/>
  <c r="DM68"/>
  <c r="DM69"/>
  <c r="DM70"/>
  <c r="DM71"/>
  <c r="DM72"/>
  <c r="DM73"/>
  <c r="DM74"/>
  <c r="DM75"/>
  <c r="DM76"/>
  <c r="DM77"/>
  <c r="DM78"/>
  <c r="DM79"/>
  <c r="DM80"/>
  <c r="DM81"/>
  <c r="DM82"/>
  <c r="DM83"/>
  <c r="DM84"/>
  <c r="DM85"/>
  <c r="DM86"/>
  <c r="DM87"/>
  <c r="DM88"/>
  <c r="DM89"/>
  <c r="DM90"/>
  <c r="DM91"/>
  <c r="DM92"/>
  <c r="DM93"/>
  <c r="DM94"/>
  <c r="DM95"/>
  <c r="DM96"/>
  <c r="DM97"/>
  <c r="DM98"/>
  <c r="DM3"/>
  <c r="A1" i="12"/>
  <c r="A1" i="75"/>
  <c r="A1" i="74"/>
  <c r="DM99" i="11" l="1"/>
  <c r="DM99" i="6"/>
  <c r="H4" i="75"/>
  <c r="H3"/>
  <c r="H2"/>
  <c r="H56" i="74"/>
  <c r="H55"/>
  <c r="H49"/>
  <c r="H48"/>
  <c r="H47"/>
  <c r="H46"/>
  <c r="H45"/>
  <c r="H44"/>
  <c r="H43"/>
  <c r="H42"/>
  <c r="H41"/>
  <c r="H39"/>
  <c r="H38"/>
  <c r="H37"/>
  <c r="H36"/>
  <c r="H35"/>
  <c r="H34"/>
  <c r="H33"/>
  <c r="H32"/>
  <c r="H31"/>
  <c r="H30"/>
  <c r="H29"/>
  <c r="H28"/>
  <c r="H26"/>
  <c r="H25"/>
  <c r="H22"/>
  <c r="H20"/>
  <c r="H18"/>
  <c r="H17"/>
  <c r="H16"/>
  <c r="H15"/>
  <c r="H14"/>
  <c r="H13"/>
  <c r="H12"/>
  <c r="H11"/>
  <c r="H4"/>
  <c r="H3"/>
  <c r="H2"/>
  <c r="J4" i="73"/>
  <c r="K4"/>
  <c r="L4"/>
  <c r="J5"/>
  <c r="K5"/>
  <c r="L5"/>
  <c r="J6"/>
  <c r="K6"/>
  <c r="L6"/>
  <c r="J7"/>
  <c r="K7"/>
  <c r="L7"/>
  <c r="J8"/>
  <c r="K8"/>
  <c r="L8"/>
  <c r="J9"/>
  <c r="K9"/>
  <c r="L9"/>
  <c r="J10"/>
  <c r="K10"/>
  <c r="L10"/>
  <c r="J11"/>
  <c r="K11"/>
  <c r="L11"/>
  <c r="J12"/>
  <c r="K12"/>
  <c r="L12"/>
  <c r="J13"/>
  <c r="K13"/>
  <c r="L13"/>
  <c r="J14"/>
  <c r="K14"/>
  <c r="L14"/>
  <c r="J15"/>
  <c r="K15"/>
  <c r="L15"/>
  <c r="J16"/>
  <c r="K16"/>
  <c r="L16"/>
  <c r="J17"/>
  <c r="K17"/>
  <c r="L17"/>
  <c r="J18"/>
  <c r="K18"/>
  <c r="L18"/>
  <c r="J19"/>
  <c r="K19"/>
  <c r="L19"/>
  <c r="J20"/>
  <c r="K20"/>
  <c r="L20"/>
  <c r="J21"/>
  <c r="K21"/>
  <c r="L21"/>
  <c r="J22"/>
  <c r="K22"/>
  <c r="L22"/>
  <c r="J23"/>
  <c r="K23"/>
  <c r="L23"/>
  <c r="J24"/>
  <c r="K24"/>
  <c r="L24"/>
  <c r="J25"/>
  <c r="K25"/>
  <c r="L25"/>
  <c r="J26"/>
  <c r="K26"/>
  <c r="L26"/>
  <c r="J27"/>
  <c r="K27"/>
  <c r="L27"/>
  <c r="J28"/>
  <c r="K28"/>
  <c r="L28"/>
  <c r="J29"/>
  <c r="K29"/>
  <c r="L29"/>
  <c r="J30"/>
  <c r="K30"/>
  <c r="L30"/>
  <c r="J31"/>
  <c r="K31"/>
  <c r="L31"/>
  <c r="J32"/>
  <c r="K32"/>
  <c r="L32"/>
  <c r="J33"/>
  <c r="K33"/>
  <c r="L33"/>
  <c r="J34"/>
  <c r="K34"/>
  <c r="L34"/>
  <c r="J35"/>
  <c r="K35"/>
  <c r="L35"/>
  <c r="J36"/>
  <c r="K36"/>
  <c r="L36"/>
  <c r="J37"/>
  <c r="K37"/>
  <c r="L37"/>
  <c r="J38"/>
  <c r="K38"/>
  <c r="L38"/>
  <c r="J39"/>
  <c r="K39"/>
  <c r="L39"/>
  <c r="J40"/>
  <c r="K40"/>
  <c r="L40"/>
  <c r="J41"/>
  <c r="K41"/>
  <c r="L41"/>
  <c r="J42"/>
  <c r="K42"/>
  <c r="L42"/>
  <c r="J43"/>
  <c r="K43"/>
  <c r="L43"/>
  <c r="J44"/>
  <c r="K44"/>
  <c r="L44"/>
  <c r="J45"/>
  <c r="K45"/>
  <c r="L45"/>
  <c r="J46"/>
  <c r="K46"/>
  <c r="L46"/>
  <c r="J47"/>
  <c r="K47"/>
  <c r="L47"/>
  <c r="J48"/>
  <c r="K48"/>
  <c r="L48"/>
  <c r="J49"/>
  <c r="K49"/>
  <c r="L49"/>
  <c r="J50"/>
  <c r="K50"/>
  <c r="L50"/>
  <c r="J51"/>
  <c r="K51"/>
  <c r="L51"/>
  <c r="J52"/>
  <c r="K52"/>
  <c r="L52"/>
  <c r="J53"/>
  <c r="K53"/>
  <c r="L53"/>
  <c r="J54"/>
  <c r="K54"/>
  <c r="L54"/>
  <c r="J55"/>
  <c r="K55"/>
  <c r="L55"/>
  <c r="J56"/>
  <c r="K56"/>
  <c r="L56"/>
  <c r="J57"/>
  <c r="K57"/>
  <c r="L57"/>
  <c r="J58"/>
  <c r="K58"/>
  <c r="L58"/>
  <c r="J59"/>
  <c r="K59"/>
  <c r="L59"/>
  <c r="J60"/>
  <c r="K60"/>
  <c r="L60"/>
  <c r="J61"/>
  <c r="K61"/>
  <c r="L61"/>
  <c r="J62"/>
  <c r="K62"/>
  <c r="L62"/>
  <c r="J63"/>
  <c r="K63"/>
  <c r="L63"/>
  <c r="J64"/>
  <c r="K64"/>
  <c r="L64"/>
  <c r="J65"/>
  <c r="K65"/>
  <c r="L65"/>
  <c r="J66"/>
  <c r="K66"/>
  <c r="L66"/>
  <c r="J67"/>
  <c r="K67"/>
  <c r="L67"/>
  <c r="J68"/>
  <c r="K68"/>
  <c r="L68"/>
  <c r="J69"/>
  <c r="K69"/>
  <c r="L69"/>
  <c r="J70"/>
  <c r="K70"/>
  <c r="L70"/>
  <c r="J71"/>
  <c r="K71"/>
  <c r="L71"/>
  <c r="J72"/>
  <c r="K72"/>
  <c r="L72"/>
  <c r="J73"/>
  <c r="K73"/>
  <c r="L73"/>
  <c r="J74"/>
  <c r="K74"/>
  <c r="L74"/>
  <c r="J75"/>
  <c r="K75"/>
  <c r="L75"/>
  <c r="J76"/>
  <c r="K76"/>
  <c r="L76"/>
  <c r="J77"/>
  <c r="K77"/>
  <c r="L77"/>
  <c r="J78"/>
  <c r="K78"/>
  <c r="L78"/>
  <c r="J79"/>
  <c r="K79"/>
  <c r="L79"/>
  <c r="J80"/>
  <c r="K80"/>
  <c r="L80"/>
  <c r="J81"/>
  <c r="K81"/>
  <c r="L81"/>
  <c r="J82"/>
  <c r="K82"/>
  <c r="L82"/>
  <c r="J83"/>
  <c r="K83"/>
  <c r="L83"/>
  <c r="J84"/>
  <c r="K84"/>
  <c r="L84"/>
  <c r="J85"/>
  <c r="K85"/>
  <c r="L85"/>
  <c r="J86"/>
  <c r="K86"/>
  <c r="L86"/>
  <c r="J87"/>
  <c r="K87"/>
  <c r="L87"/>
  <c r="J88"/>
  <c r="K88"/>
  <c r="L88"/>
  <c r="J89"/>
  <c r="K89"/>
  <c r="L89"/>
  <c r="J90"/>
  <c r="K90"/>
  <c r="L90"/>
  <c r="J91"/>
  <c r="K91"/>
  <c r="L91"/>
  <c r="J92"/>
  <c r="K92"/>
  <c r="L92"/>
  <c r="J93"/>
  <c r="K93"/>
  <c r="L93"/>
  <c r="J94"/>
  <c r="K94"/>
  <c r="L94"/>
  <c r="J95"/>
  <c r="K95"/>
  <c r="L95"/>
  <c r="J96"/>
  <c r="K96"/>
  <c r="L96"/>
  <c r="J97"/>
  <c r="K97"/>
  <c r="L97"/>
  <c r="J98"/>
  <c r="K98"/>
  <c r="L98"/>
  <c r="L3"/>
  <c r="K3"/>
  <c r="J3"/>
  <c r="H3"/>
  <c r="I3" s="1"/>
  <c r="K99" l="1"/>
  <c r="M96"/>
  <c r="M64"/>
  <c r="J99"/>
  <c r="L99"/>
  <c r="M3"/>
  <c r="G99"/>
  <c r="F99"/>
  <c r="E99"/>
  <c r="D99"/>
  <c r="H98"/>
  <c r="I98" s="1"/>
  <c r="M98" s="1"/>
  <c r="H97"/>
  <c r="I97" s="1"/>
  <c r="M97" s="1"/>
  <c r="H96"/>
  <c r="I96" s="1"/>
  <c r="H95"/>
  <c r="I95" s="1"/>
  <c r="M95" s="1"/>
  <c r="H94"/>
  <c r="I94" s="1"/>
  <c r="M94" s="1"/>
  <c r="H93"/>
  <c r="I93" s="1"/>
  <c r="M93" s="1"/>
  <c r="H92"/>
  <c r="I92" s="1"/>
  <c r="M92" s="1"/>
  <c r="H91"/>
  <c r="I91" s="1"/>
  <c r="M91" s="1"/>
  <c r="H90"/>
  <c r="I90" s="1"/>
  <c r="M90" s="1"/>
  <c r="H89"/>
  <c r="I89" s="1"/>
  <c r="M89" s="1"/>
  <c r="H88"/>
  <c r="I88" s="1"/>
  <c r="M88" s="1"/>
  <c r="H87"/>
  <c r="I87" s="1"/>
  <c r="M87" s="1"/>
  <c r="H86"/>
  <c r="I86" s="1"/>
  <c r="M86" s="1"/>
  <c r="H85"/>
  <c r="I85" s="1"/>
  <c r="M85" s="1"/>
  <c r="H84"/>
  <c r="I84" s="1"/>
  <c r="M84" s="1"/>
  <c r="H83"/>
  <c r="I83" s="1"/>
  <c r="M83" s="1"/>
  <c r="H82"/>
  <c r="I82" s="1"/>
  <c r="M82" s="1"/>
  <c r="H81"/>
  <c r="I81" s="1"/>
  <c r="M81" s="1"/>
  <c r="H80"/>
  <c r="I80" s="1"/>
  <c r="M80" s="1"/>
  <c r="H79"/>
  <c r="I79" s="1"/>
  <c r="M79" s="1"/>
  <c r="H78"/>
  <c r="I78" s="1"/>
  <c r="M78" s="1"/>
  <c r="H77"/>
  <c r="I77" s="1"/>
  <c r="H76"/>
  <c r="I76" s="1"/>
  <c r="M76" s="1"/>
  <c r="H75"/>
  <c r="I75" s="1"/>
  <c r="M75" s="1"/>
  <c r="H74"/>
  <c r="I74" s="1"/>
  <c r="M74" s="1"/>
  <c r="H73"/>
  <c r="I73" s="1"/>
  <c r="M73" s="1"/>
  <c r="H72"/>
  <c r="I72" s="1"/>
  <c r="M72" s="1"/>
  <c r="H71"/>
  <c r="I71" s="1"/>
  <c r="M71" s="1"/>
  <c r="H70"/>
  <c r="I70" s="1"/>
  <c r="M70" s="1"/>
  <c r="H69"/>
  <c r="I69" s="1"/>
  <c r="M69" s="1"/>
  <c r="H68"/>
  <c r="I68" s="1"/>
  <c r="M68" s="1"/>
  <c r="H67"/>
  <c r="I67" s="1"/>
  <c r="M67" s="1"/>
  <c r="H66"/>
  <c r="I66" s="1"/>
  <c r="M66" s="1"/>
  <c r="H65"/>
  <c r="I65" s="1"/>
  <c r="M65" s="1"/>
  <c r="H64"/>
  <c r="I64" s="1"/>
  <c r="H63"/>
  <c r="I63" s="1"/>
  <c r="M63" s="1"/>
  <c r="H62"/>
  <c r="I62" s="1"/>
  <c r="M62" s="1"/>
  <c r="H61"/>
  <c r="I61" s="1"/>
  <c r="M61" s="1"/>
  <c r="H60"/>
  <c r="I60" s="1"/>
  <c r="M60" s="1"/>
  <c r="H59"/>
  <c r="I59" s="1"/>
  <c r="M59" s="1"/>
  <c r="H58"/>
  <c r="I58" s="1"/>
  <c r="M58" s="1"/>
  <c r="H57"/>
  <c r="I57" s="1"/>
  <c r="M57" s="1"/>
  <c r="H56"/>
  <c r="I56" s="1"/>
  <c r="M56" s="1"/>
  <c r="H55"/>
  <c r="I55" s="1"/>
  <c r="M55" s="1"/>
  <c r="H54"/>
  <c r="I54" s="1"/>
  <c r="M54" s="1"/>
  <c r="H53"/>
  <c r="I53" s="1"/>
  <c r="M53" s="1"/>
  <c r="H52"/>
  <c r="I52" s="1"/>
  <c r="M52" s="1"/>
  <c r="H51"/>
  <c r="I51" s="1"/>
  <c r="M51" s="1"/>
  <c r="H50"/>
  <c r="I50" s="1"/>
  <c r="M50" s="1"/>
  <c r="H49"/>
  <c r="I49" s="1"/>
  <c r="M49" s="1"/>
  <c r="H48"/>
  <c r="I48" s="1"/>
  <c r="M48" s="1"/>
  <c r="H47"/>
  <c r="I47" s="1"/>
  <c r="M47" s="1"/>
  <c r="H46"/>
  <c r="I46" s="1"/>
  <c r="M46" s="1"/>
  <c r="H45"/>
  <c r="I45" s="1"/>
  <c r="M45" s="1"/>
  <c r="H44"/>
  <c r="I44" s="1"/>
  <c r="M44" s="1"/>
  <c r="H43"/>
  <c r="I43" s="1"/>
  <c r="M43" s="1"/>
  <c r="H42"/>
  <c r="I42" s="1"/>
  <c r="M42" s="1"/>
  <c r="H41"/>
  <c r="I41" s="1"/>
  <c r="M41" s="1"/>
  <c r="H40"/>
  <c r="I40" s="1"/>
  <c r="M40" s="1"/>
  <c r="H39"/>
  <c r="I39" s="1"/>
  <c r="M39" s="1"/>
  <c r="H38"/>
  <c r="I38" s="1"/>
  <c r="M38" s="1"/>
  <c r="H37"/>
  <c r="I37" s="1"/>
  <c r="M37" s="1"/>
  <c r="H36"/>
  <c r="I36" s="1"/>
  <c r="M36" s="1"/>
  <c r="H35"/>
  <c r="I35" s="1"/>
  <c r="M35" s="1"/>
  <c r="H34"/>
  <c r="I34" s="1"/>
  <c r="M34" s="1"/>
  <c r="H33"/>
  <c r="I33" s="1"/>
  <c r="M33" s="1"/>
  <c r="H32"/>
  <c r="I32" s="1"/>
  <c r="M32" s="1"/>
  <c r="H31"/>
  <c r="I31" s="1"/>
  <c r="M31" s="1"/>
  <c r="H30"/>
  <c r="I30" s="1"/>
  <c r="M30" s="1"/>
  <c r="H29"/>
  <c r="I29" s="1"/>
  <c r="M29" s="1"/>
  <c r="H28"/>
  <c r="I28" s="1"/>
  <c r="M28" s="1"/>
  <c r="H27"/>
  <c r="I27" s="1"/>
  <c r="M27" s="1"/>
  <c r="H26"/>
  <c r="I26" s="1"/>
  <c r="M26" s="1"/>
  <c r="H25"/>
  <c r="I25" s="1"/>
  <c r="M25" s="1"/>
  <c r="H24"/>
  <c r="I24" s="1"/>
  <c r="M24" s="1"/>
  <c r="H23"/>
  <c r="I23" s="1"/>
  <c r="M23" s="1"/>
  <c r="H22"/>
  <c r="I22" s="1"/>
  <c r="M22" s="1"/>
  <c r="H21"/>
  <c r="I21" s="1"/>
  <c r="M21" s="1"/>
  <c r="H20"/>
  <c r="I20" s="1"/>
  <c r="M20" s="1"/>
  <c r="H19"/>
  <c r="I19" s="1"/>
  <c r="M19" s="1"/>
  <c r="H18"/>
  <c r="I18" s="1"/>
  <c r="M18" s="1"/>
  <c r="H17"/>
  <c r="I17" s="1"/>
  <c r="M17" s="1"/>
  <c r="H16"/>
  <c r="I16" s="1"/>
  <c r="M16" s="1"/>
  <c r="H15"/>
  <c r="I15" s="1"/>
  <c r="M15" s="1"/>
  <c r="H14"/>
  <c r="I14" s="1"/>
  <c r="M14" s="1"/>
  <c r="H13"/>
  <c r="I13" s="1"/>
  <c r="M13" s="1"/>
  <c r="H12"/>
  <c r="I12" s="1"/>
  <c r="M12" s="1"/>
  <c r="H11"/>
  <c r="I11" s="1"/>
  <c r="M11" s="1"/>
  <c r="H10"/>
  <c r="I10" s="1"/>
  <c r="M10" s="1"/>
  <c r="H9"/>
  <c r="I9" s="1"/>
  <c r="M9" s="1"/>
  <c r="H8"/>
  <c r="I8" s="1"/>
  <c r="M8" s="1"/>
  <c r="H7"/>
  <c r="I7" s="1"/>
  <c r="M7" s="1"/>
  <c r="H6"/>
  <c r="I6" s="1"/>
  <c r="M6" s="1"/>
  <c r="H5"/>
  <c r="I5" s="1"/>
  <c r="M5" s="1"/>
  <c r="H4"/>
  <c r="I4" s="1"/>
  <c r="M4" s="1"/>
  <c r="A1"/>
  <c r="DL99" i="1"/>
  <c r="DK99"/>
  <c r="DJ99"/>
  <c r="DI99"/>
  <c r="DH99"/>
  <c r="DG99"/>
  <c r="DF99"/>
  <c r="DE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BE99" i="6"/>
  <c r="BF99"/>
  <c r="BG99"/>
  <c r="BH99"/>
  <c r="BI99"/>
  <c r="BJ99"/>
  <c r="BK99"/>
  <c r="BL99"/>
  <c r="BM99"/>
  <c r="BN99"/>
  <c r="BO99"/>
  <c r="BP99"/>
  <c r="BQ99"/>
  <c r="BR99"/>
  <c r="BS99"/>
  <c r="BT99"/>
  <c r="BU99"/>
  <c r="BV99"/>
  <c r="BW99"/>
  <c r="BX99"/>
  <c r="BY99"/>
  <c r="BZ99"/>
  <c r="CA99"/>
  <c r="CB99"/>
  <c r="CC99"/>
  <c r="CD99"/>
  <c r="CE99"/>
  <c r="CF99"/>
  <c r="CG99"/>
  <c r="CH99"/>
  <c r="CI99"/>
  <c r="CJ99"/>
  <c r="CK99"/>
  <c r="CL99"/>
  <c r="CM99"/>
  <c r="CN99"/>
  <c r="CO99"/>
  <c r="CP99"/>
  <c r="CQ99"/>
  <c r="CR99"/>
  <c r="I99" i="73" l="1"/>
  <c r="M77"/>
  <c r="M99" s="1"/>
  <c r="P77"/>
  <c r="D77" i="24" s="1"/>
  <c r="Q5" i="73"/>
  <c r="D5" i="26" s="1"/>
  <c r="Q4" i="73"/>
  <c r="D4" i="26" s="1"/>
  <c r="P4" i="73"/>
  <c r="D4" i="24" s="1"/>
  <c r="R4" i="73"/>
  <c r="D4" i="29" s="1"/>
  <c r="S4" i="73"/>
  <c r="D4" i="28" s="1"/>
  <c r="S5" i="73"/>
  <c r="D5" i="28" s="1"/>
  <c r="H99" i="73"/>
  <c r="DM99" i="1"/>
  <c r="AT102" i="28"/>
  <c r="AT101"/>
  <c r="AT102" i="24"/>
  <c r="AT101"/>
  <c r="AT99" i="28"/>
  <c r="AT99" i="24"/>
  <c r="AZ99" i="6"/>
  <c r="BA99"/>
  <c r="BB99"/>
  <c r="BC99"/>
  <c r="BD99"/>
  <c r="CS99"/>
  <c r="CT99"/>
  <c r="CU99"/>
  <c r="CV99"/>
  <c r="DE99"/>
  <c r="DF99"/>
  <c r="DG99"/>
  <c r="DH99"/>
  <c r="DI99"/>
  <c r="DJ99"/>
  <c r="DK99"/>
  <c r="DL99"/>
  <c r="AY99"/>
  <c r="T4" i="73" l="1"/>
  <c r="P5"/>
  <c r="R5"/>
  <c r="D5" i="29" s="1"/>
  <c r="P3" i="73"/>
  <c r="Q3"/>
  <c r="D3" i="26" s="1"/>
  <c r="R3" i="73"/>
  <c r="D3" i="29" s="1"/>
  <c r="S3" i="73"/>
  <c r="D3" i="28" s="1"/>
  <c r="AR99" i="38"/>
  <c r="AS99"/>
  <c r="AT99"/>
  <c r="AU99"/>
  <c r="AV99"/>
  <c r="AW99"/>
  <c r="AX99"/>
  <c r="AY99"/>
  <c r="AZ99"/>
  <c r="BA99"/>
  <c r="BB99"/>
  <c r="BC99"/>
  <c r="BD99"/>
  <c r="BE99"/>
  <c r="BF99"/>
  <c r="BG99"/>
  <c r="BH99"/>
  <c r="BI99"/>
  <c r="BJ99"/>
  <c r="BK99"/>
  <c r="AR102"/>
  <c r="AS102"/>
  <c r="AT102"/>
  <c r="AU102"/>
  <c r="AV102"/>
  <c r="AW102"/>
  <c r="AX102"/>
  <c r="AY102"/>
  <c r="AZ102"/>
  <c r="BA102"/>
  <c r="BB102"/>
  <c r="BC102"/>
  <c r="BD102"/>
  <c r="BE102"/>
  <c r="BF102"/>
  <c r="BG102"/>
  <c r="BH102"/>
  <c r="BI102"/>
  <c r="BJ102"/>
  <c r="BK102"/>
  <c r="AR103"/>
  <c r="AS103"/>
  <c r="AT103"/>
  <c r="AU103"/>
  <c r="AV103"/>
  <c r="AW103"/>
  <c r="AX103"/>
  <c r="AY103"/>
  <c r="AZ103"/>
  <c r="BA103"/>
  <c r="BB103"/>
  <c r="BC103"/>
  <c r="BD103"/>
  <c r="BE103"/>
  <c r="BF103"/>
  <c r="BG103"/>
  <c r="BH103"/>
  <c r="BI103"/>
  <c r="BJ103"/>
  <c r="BK103"/>
  <c r="AR104"/>
  <c r="AS104"/>
  <c r="AT104"/>
  <c r="AU104"/>
  <c r="AV104"/>
  <c r="AW104"/>
  <c r="AX104"/>
  <c r="AY104"/>
  <c r="AZ104"/>
  <c r="BA104"/>
  <c r="BB104"/>
  <c r="BC104"/>
  <c r="BD104"/>
  <c r="BE104"/>
  <c r="BF104"/>
  <c r="BG104"/>
  <c r="BH104"/>
  <c r="BI104"/>
  <c r="BJ104"/>
  <c r="BK104"/>
  <c r="AR105"/>
  <c r="AS105"/>
  <c r="AT105"/>
  <c r="AU105"/>
  <c r="AV105"/>
  <c r="AW105"/>
  <c r="AX105"/>
  <c r="AY105"/>
  <c r="AZ105"/>
  <c r="BA105"/>
  <c r="BB105"/>
  <c r="BC105"/>
  <c r="BD105"/>
  <c r="BE105"/>
  <c r="BF105"/>
  <c r="BG105"/>
  <c r="BH105"/>
  <c r="BI105"/>
  <c r="BJ105"/>
  <c r="BK105"/>
  <c r="AR106"/>
  <c r="AS106"/>
  <c r="AT106"/>
  <c r="AU106"/>
  <c r="AV106"/>
  <c r="AW106"/>
  <c r="AX106"/>
  <c r="AY106"/>
  <c r="AZ106"/>
  <c r="BA106"/>
  <c r="BB106"/>
  <c r="BC106"/>
  <c r="BD106"/>
  <c r="BE106"/>
  <c r="BF106"/>
  <c r="BG106"/>
  <c r="BH106"/>
  <c r="BI106"/>
  <c r="BJ106"/>
  <c r="BK106"/>
  <c r="V4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AL99"/>
  <c r="AM99"/>
  <c r="AN99"/>
  <c r="AO99"/>
  <c r="AP99"/>
  <c r="AQ99"/>
  <c r="AL102"/>
  <c r="AM102"/>
  <c r="AN102"/>
  <c r="AO102"/>
  <c r="AP102"/>
  <c r="AQ102"/>
  <c r="AL103"/>
  <c r="AM103"/>
  <c r="AN103"/>
  <c r="AO103"/>
  <c r="AP103"/>
  <c r="AQ103"/>
  <c r="AL104"/>
  <c r="AM104"/>
  <c r="AN104"/>
  <c r="AO104"/>
  <c r="AP104"/>
  <c r="AQ104"/>
  <c r="AL105"/>
  <c r="AM105"/>
  <c r="AN105"/>
  <c r="AO105"/>
  <c r="AP105"/>
  <c r="AQ105"/>
  <c r="AL106"/>
  <c r="AM106"/>
  <c r="AN106"/>
  <c r="AO106"/>
  <c r="AP106"/>
  <c r="AQ106"/>
  <c r="T4" i="30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7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8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9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6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T4" i="24"/>
  <c r="U4"/>
  <c r="T5"/>
  <c r="U5"/>
  <c r="T6"/>
  <c r="U6"/>
  <c r="T7"/>
  <c r="U7"/>
  <c r="T8"/>
  <c r="U8"/>
  <c r="T9"/>
  <c r="U9"/>
  <c r="T10"/>
  <c r="U10"/>
  <c r="T11"/>
  <c r="U11"/>
  <c r="T12"/>
  <c r="U12"/>
  <c r="T13"/>
  <c r="U13"/>
  <c r="T14"/>
  <c r="U14"/>
  <c r="T15"/>
  <c r="U15"/>
  <c r="T16"/>
  <c r="U16"/>
  <c r="T17"/>
  <c r="U17"/>
  <c r="T18"/>
  <c r="U18"/>
  <c r="T19"/>
  <c r="U19"/>
  <c r="T20"/>
  <c r="U20"/>
  <c r="T21"/>
  <c r="U21"/>
  <c r="T22"/>
  <c r="U22"/>
  <c r="T23"/>
  <c r="U23"/>
  <c r="T24"/>
  <c r="U24"/>
  <c r="T25"/>
  <c r="U25"/>
  <c r="T26"/>
  <c r="U26"/>
  <c r="T27"/>
  <c r="U27"/>
  <c r="T28"/>
  <c r="U28"/>
  <c r="T29"/>
  <c r="U29"/>
  <c r="T30"/>
  <c r="U30"/>
  <c r="T31"/>
  <c r="U31"/>
  <c r="T32"/>
  <c r="U32"/>
  <c r="T33"/>
  <c r="U33"/>
  <c r="T34"/>
  <c r="U34"/>
  <c r="T35"/>
  <c r="U35"/>
  <c r="T36"/>
  <c r="U36"/>
  <c r="T37"/>
  <c r="U37"/>
  <c r="T38"/>
  <c r="U38"/>
  <c r="T39"/>
  <c r="U39"/>
  <c r="T40"/>
  <c r="U40"/>
  <c r="T41"/>
  <c r="U41"/>
  <c r="T42"/>
  <c r="U42"/>
  <c r="T43"/>
  <c r="U43"/>
  <c r="T44"/>
  <c r="U44"/>
  <c r="T45"/>
  <c r="U45"/>
  <c r="T46"/>
  <c r="U46"/>
  <c r="T47"/>
  <c r="U47"/>
  <c r="T48"/>
  <c r="U48"/>
  <c r="T49"/>
  <c r="U49"/>
  <c r="T50"/>
  <c r="U50"/>
  <c r="T51"/>
  <c r="U51"/>
  <c r="T52"/>
  <c r="U52"/>
  <c r="T53"/>
  <c r="U53"/>
  <c r="T54"/>
  <c r="U54"/>
  <c r="T55"/>
  <c r="U55"/>
  <c r="T56"/>
  <c r="U56"/>
  <c r="T57"/>
  <c r="U57"/>
  <c r="T58"/>
  <c r="U58"/>
  <c r="T59"/>
  <c r="U59"/>
  <c r="T60"/>
  <c r="U60"/>
  <c r="T61"/>
  <c r="U61"/>
  <c r="T62"/>
  <c r="U62"/>
  <c r="T63"/>
  <c r="U63"/>
  <c r="T64"/>
  <c r="U64"/>
  <c r="T65"/>
  <c r="U65"/>
  <c r="T66"/>
  <c r="U66"/>
  <c r="T67"/>
  <c r="U67"/>
  <c r="T68"/>
  <c r="U68"/>
  <c r="T69"/>
  <c r="U69"/>
  <c r="T70"/>
  <c r="U70"/>
  <c r="T71"/>
  <c r="U71"/>
  <c r="T72"/>
  <c r="U72"/>
  <c r="T73"/>
  <c r="U73"/>
  <c r="T74"/>
  <c r="U74"/>
  <c r="T75"/>
  <c r="U75"/>
  <c r="T76"/>
  <c r="U76"/>
  <c r="T77"/>
  <c r="U77"/>
  <c r="T78"/>
  <c r="U78"/>
  <c r="T79"/>
  <c r="U79"/>
  <c r="T80"/>
  <c r="U80"/>
  <c r="T81"/>
  <c r="U81"/>
  <c r="T82"/>
  <c r="U82"/>
  <c r="T83"/>
  <c r="U83"/>
  <c r="T84"/>
  <c r="U84"/>
  <c r="T85"/>
  <c r="U85"/>
  <c r="T86"/>
  <c r="U86"/>
  <c r="T87"/>
  <c r="U87"/>
  <c r="T88"/>
  <c r="U88"/>
  <c r="T89"/>
  <c r="U89"/>
  <c r="T90"/>
  <c r="U90"/>
  <c r="T91"/>
  <c r="U91"/>
  <c r="T92"/>
  <c r="U92"/>
  <c r="T93"/>
  <c r="U93"/>
  <c r="T94"/>
  <c r="U94"/>
  <c r="T95"/>
  <c r="U95"/>
  <c r="T96"/>
  <c r="U96"/>
  <c r="T97"/>
  <c r="U97"/>
  <c r="T98"/>
  <c r="U98"/>
  <c r="U3"/>
  <c r="T3"/>
  <c r="AG99" i="2"/>
  <c r="AH99"/>
  <c r="AI99"/>
  <c r="AJ99"/>
  <c r="AK99"/>
  <c r="AL99"/>
  <c r="AM99"/>
  <c r="AG109"/>
  <c r="AH109"/>
  <c r="AI109"/>
  <c r="AJ109"/>
  <c r="AK109"/>
  <c r="AL109"/>
  <c r="AM109"/>
  <c r="AE99"/>
  <c r="AF99"/>
  <c r="AF109"/>
  <c r="AE109"/>
  <c r="AD109"/>
  <c r="AR4" i="30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7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8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9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6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R3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AR4" i="24"/>
  <c r="AR5"/>
  <c r="AR6"/>
  <c r="AR7"/>
  <c r="AR8"/>
  <c r="AR9"/>
  <c r="AR10"/>
  <c r="AR11"/>
  <c r="AR12"/>
  <c r="AR13"/>
  <c r="AR14"/>
  <c r="AR15"/>
  <c r="AR16"/>
  <c r="AR17"/>
  <c r="AR18"/>
  <c r="AR19"/>
  <c r="AR20"/>
  <c r="AR21"/>
  <c r="AR22"/>
  <c r="AR23"/>
  <c r="AR24"/>
  <c r="AR25"/>
  <c r="AR26"/>
  <c r="AR27"/>
  <c r="AR28"/>
  <c r="AR29"/>
  <c r="AR30"/>
  <c r="AR31"/>
  <c r="AR32"/>
  <c r="AR33"/>
  <c r="AR34"/>
  <c r="AR35"/>
  <c r="AR36"/>
  <c r="AR37"/>
  <c r="AR38"/>
  <c r="AR39"/>
  <c r="AR40"/>
  <c r="AR41"/>
  <c r="AR42"/>
  <c r="AR43"/>
  <c r="AR44"/>
  <c r="AR45"/>
  <c r="AR46"/>
  <c r="AR47"/>
  <c r="AR48"/>
  <c r="AR49"/>
  <c r="AR50"/>
  <c r="AR51"/>
  <c r="AR52"/>
  <c r="AR53"/>
  <c r="AR54"/>
  <c r="AR55"/>
  <c r="AR56"/>
  <c r="AR57"/>
  <c r="AR58"/>
  <c r="AR59"/>
  <c r="AR60"/>
  <c r="AR61"/>
  <c r="AR62"/>
  <c r="AR63"/>
  <c r="AR64"/>
  <c r="AR65"/>
  <c r="AR66"/>
  <c r="AR67"/>
  <c r="AR68"/>
  <c r="AR69"/>
  <c r="AR70"/>
  <c r="AR71"/>
  <c r="AR72"/>
  <c r="AR73"/>
  <c r="AR74"/>
  <c r="AR75"/>
  <c r="AR76"/>
  <c r="AR77"/>
  <c r="AR78"/>
  <c r="AR79"/>
  <c r="AR80"/>
  <c r="AR81"/>
  <c r="AR82"/>
  <c r="AR83"/>
  <c r="AR84"/>
  <c r="AR85"/>
  <c r="AR86"/>
  <c r="AR87"/>
  <c r="AR88"/>
  <c r="AR89"/>
  <c r="AR90"/>
  <c r="AR91"/>
  <c r="AR92"/>
  <c r="AR93"/>
  <c r="AR94"/>
  <c r="AR95"/>
  <c r="AR96"/>
  <c r="AR97"/>
  <c r="AR98"/>
  <c r="AR3"/>
  <c r="AQ4"/>
  <c r="AQ5"/>
  <c r="AQ6"/>
  <c r="AQ7"/>
  <c r="AQ8"/>
  <c r="AQ9"/>
  <c r="AQ10"/>
  <c r="AQ11"/>
  <c r="AQ12"/>
  <c r="AQ13"/>
  <c r="AQ14"/>
  <c r="AQ15"/>
  <c r="AQ16"/>
  <c r="AQ17"/>
  <c r="AQ18"/>
  <c r="AQ19"/>
  <c r="AQ20"/>
  <c r="AQ21"/>
  <c r="AQ22"/>
  <c r="AQ23"/>
  <c r="AQ24"/>
  <c r="AQ25"/>
  <c r="AQ26"/>
  <c r="AQ27"/>
  <c r="AQ28"/>
  <c r="AQ29"/>
  <c r="AQ30"/>
  <c r="AQ31"/>
  <c r="AQ32"/>
  <c r="AQ33"/>
  <c r="AQ34"/>
  <c r="AQ35"/>
  <c r="AQ36"/>
  <c r="AQ37"/>
  <c r="AQ38"/>
  <c r="AQ39"/>
  <c r="AQ40"/>
  <c r="AQ41"/>
  <c r="AQ42"/>
  <c r="AQ43"/>
  <c r="AQ44"/>
  <c r="AQ45"/>
  <c r="AQ46"/>
  <c r="AQ47"/>
  <c r="AQ48"/>
  <c r="AQ49"/>
  <c r="AQ50"/>
  <c r="AQ51"/>
  <c r="AQ52"/>
  <c r="AQ53"/>
  <c r="AQ54"/>
  <c r="AQ55"/>
  <c r="AQ56"/>
  <c r="AQ57"/>
  <c r="AQ58"/>
  <c r="AQ59"/>
  <c r="AQ60"/>
  <c r="AQ61"/>
  <c r="AQ62"/>
  <c r="AQ63"/>
  <c r="AQ64"/>
  <c r="AQ65"/>
  <c r="AQ66"/>
  <c r="AQ67"/>
  <c r="AQ68"/>
  <c r="AQ69"/>
  <c r="AQ70"/>
  <c r="AQ71"/>
  <c r="AQ72"/>
  <c r="AQ73"/>
  <c r="AQ74"/>
  <c r="AQ75"/>
  <c r="AQ76"/>
  <c r="AQ77"/>
  <c r="AQ78"/>
  <c r="AQ79"/>
  <c r="AQ80"/>
  <c r="AQ81"/>
  <c r="AQ82"/>
  <c r="AQ83"/>
  <c r="AQ84"/>
  <c r="AQ85"/>
  <c r="AQ86"/>
  <c r="AQ87"/>
  <c r="AQ88"/>
  <c r="AQ89"/>
  <c r="AQ90"/>
  <c r="AQ91"/>
  <c r="AQ92"/>
  <c r="AQ93"/>
  <c r="AQ94"/>
  <c r="AQ95"/>
  <c r="AQ96"/>
  <c r="AQ97"/>
  <c r="AQ98"/>
  <c r="AQ3"/>
  <c r="AP4"/>
  <c r="AP5"/>
  <c r="AP6"/>
  <c r="AP7"/>
  <c r="AP8"/>
  <c r="AP9"/>
  <c r="AP10"/>
  <c r="AP11"/>
  <c r="AP12"/>
  <c r="AP13"/>
  <c r="AP14"/>
  <c r="AP15"/>
  <c r="AP16"/>
  <c r="AP17"/>
  <c r="AP18"/>
  <c r="AP19"/>
  <c r="AP20"/>
  <c r="AP21"/>
  <c r="AP22"/>
  <c r="AP23"/>
  <c r="AP24"/>
  <c r="AP25"/>
  <c r="AP26"/>
  <c r="AP27"/>
  <c r="AP28"/>
  <c r="AP29"/>
  <c r="AP30"/>
  <c r="AP31"/>
  <c r="AP32"/>
  <c r="AP33"/>
  <c r="AP34"/>
  <c r="AP35"/>
  <c r="AP36"/>
  <c r="AP37"/>
  <c r="AP38"/>
  <c r="AP39"/>
  <c r="AP40"/>
  <c r="AP41"/>
  <c r="AP42"/>
  <c r="AP43"/>
  <c r="AP44"/>
  <c r="AP45"/>
  <c r="AP46"/>
  <c r="AP47"/>
  <c r="AP48"/>
  <c r="AP49"/>
  <c r="AP50"/>
  <c r="AP51"/>
  <c r="AP52"/>
  <c r="AP53"/>
  <c r="AP54"/>
  <c r="AP55"/>
  <c r="AP56"/>
  <c r="AP57"/>
  <c r="AP58"/>
  <c r="AP59"/>
  <c r="AP60"/>
  <c r="AP61"/>
  <c r="AP62"/>
  <c r="AP63"/>
  <c r="AP64"/>
  <c r="AP65"/>
  <c r="AP66"/>
  <c r="AP67"/>
  <c r="AP68"/>
  <c r="AP69"/>
  <c r="AP70"/>
  <c r="AP71"/>
  <c r="AP72"/>
  <c r="AP73"/>
  <c r="AP74"/>
  <c r="AP75"/>
  <c r="AP76"/>
  <c r="AP77"/>
  <c r="AP78"/>
  <c r="AP79"/>
  <c r="AP80"/>
  <c r="AP81"/>
  <c r="AP82"/>
  <c r="AP83"/>
  <c r="AP84"/>
  <c r="AP85"/>
  <c r="AP86"/>
  <c r="AP87"/>
  <c r="AP88"/>
  <c r="AP89"/>
  <c r="AP90"/>
  <c r="AP91"/>
  <c r="AP92"/>
  <c r="AP93"/>
  <c r="AP94"/>
  <c r="AP95"/>
  <c r="AP96"/>
  <c r="AP97"/>
  <c r="AP98"/>
  <c r="AP3"/>
  <c r="AO4"/>
  <c r="AO5"/>
  <c r="AO6"/>
  <c r="AO7"/>
  <c r="AO8"/>
  <c r="AO9"/>
  <c r="AO10"/>
  <c r="AO11"/>
  <c r="AO12"/>
  <c r="AO13"/>
  <c r="AO14"/>
  <c r="AO15"/>
  <c r="AO16"/>
  <c r="AO17"/>
  <c r="AO18"/>
  <c r="AO19"/>
  <c r="AO20"/>
  <c r="AO21"/>
  <c r="AO22"/>
  <c r="AO23"/>
  <c r="AO24"/>
  <c r="AO25"/>
  <c r="AO26"/>
  <c r="AO27"/>
  <c r="AO28"/>
  <c r="AO29"/>
  <c r="AO30"/>
  <c r="AO31"/>
  <c r="AO32"/>
  <c r="AO33"/>
  <c r="AO34"/>
  <c r="AO35"/>
  <c r="AO36"/>
  <c r="AO37"/>
  <c r="AO38"/>
  <c r="AO39"/>
  <c r="AO40"/>
  <c r="AO41"/>
  <c r="AO42"/>
  <c r="AO43"/>
  <c r="AO44"/>
  <c r="AO45"/>
  <c r="AO46"/>
  <c r="AO47"/>
  <c r="AO48"/>
  <c r="AO49"/>
  <c r="AO50"/>
  <c r="AO51"/>
  <c r="AO52"/>
  <c r="AO53"/>
  <c r="AO54"/>
  <c r="AO55"/>
  <c r="AO56"/>
  <c r="AO57"/>
  <c r="AO58"/>
  <c r="AO59"/>
  <c r="AO60"/>
  <c r="AO61"/>
  <c r="AO62"/>
  <c r="AO63"/>
  <c r="AO64"/>
  <c r="AO65"/>
  <c r="AO66"/>
  <c r="AO67"/>
  <c r="AO68"/>
  <c r="AO69"/>
  <c r="AO70"/>
  <c r="AO71"/>
  <c r="AO72"/>
  <c r="AO73"/>
  <c r="AO74"/>
  <c r="AO75"/>
  <c r="AO76"/>
  <c r="AO77"/>
  <c r="AO78"/>
  <c r="AO79"/>
  <c r="AO80"/>
  <c r="AO81"/>
  <c r="AO82"/>
  <c r="AO83"/>
  <c r="AO84"/>
  <c r="AO85"/>
  <c r="AO86"/>
  <c r="AO87"/>
  <c r="AO88"/>
  <c r="AO89"/>
  <c r="AO90"/>
  <c r="AO91"/>
  <c r="AO92"/>
  <c r="AO93"/>
  <c r="AO94"/>
  <c r="AO95"/>
  <c r="AO96"/>
  <c r="AO97"/>
  <c r="AO98"/>
  <c r="AO3"/>
  <c r="CE99" i="72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71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A99" i="52"/>
  <c r="Z99"/>
  <c r="Y99"/>
  <c r="AA98"/>
  <c r="P98" s="1"/>
  <c r="AA97"/>
  <c r="P97" s="1"/>
  <c r="AA96"/>
  <c r="P96" s="1"/>
  <c r="AA95"/>
  <c r="P95" s="1"/>
  <c r="AA94"/>
  <c r="P94" s="1"/>
  <c r="AA93"/>
  <c r="P93" s="1"/>
  <c r="AA92"/>
  <c r="P92" s="1"/>
  <c r="AA91"/>
  <c r="P91" s="1"/>
  <c r="AA90"/>
  <c r="P90" s="1"/>
  <c r="AA89"/>
  <c r="P89" s="1"/>
  <c r="AA88"/>
  <c r="P88" s="1"/>
  <c r="AA87"/>
  <c r="P87" s="1"/>
  <c r="AA86"/>
  <c r="P86" s="1"/>
  <c r="AA85"/>
  <c r="P85" s="1"/>
  <c r="AA84"/>
  <c r="P84" s="1"/>
  <c r="AA83"/>
  <c r="P83" s="1"/>
  <c r="AA82"/>
  <c r="P82" s="1"/>
  <c r="AA81"/>
  <c r="P81" s="1"/>
  <c r="AA80"/>
  <c r="P80" s="1"/>
  <c r="AA79"/>
  <c r="P79" s="1"/>
  <c r="AA78"/>
  <c r="P78" s="1"/>
  <c r="AA77"/>
  <c r="P77" s="1"/>
  <c r="AA76"/>
  <c r="P76" s="1"/>
  <c r="AA75"/>
  <c r="P75" s="1"/>
  <c r="AA74"/>
  <c r="P74" s="1"/>
  <c r="AA73"/>
  <c r="P73" s="1"/>
  <c r="AA72"/>
  <c r="P72" s="1"/>
  <c r="AA71"/>
  <c r="P71" s="1"/>
  <c r="AA70"/>
  <c r="P70" s="1"/>
  <c r="AA69"/>
  <c r="P69" s="1"/>
  <c r="AA68"/>
  <c r="P68" s="1"/>
  <c r="AA67"/>
  <c r="P67" s="1"/>
  <c r="AA66"/>
  <c r="P66" s="1"/>
  <c r="AA65"/>
  <c r="P65" s="1"/>
  <c r="AA64"/>
  <c r="P64" s="1"/>
  <c r="AA63"/>
  <c r="P63" s="1"/>
  <c r="AA62"/>
  <c r="P62" s="1"/>
  <c r="AA61"/>
  <c r="P61" s="1"/>
  <c r="AA60"/>
  <c r="P60" s="1"/>
  <c r="AA59"/>
  <c r="P59" s="1"/>
  <c r="AA58"/>
  <c r="P58" s="1"/>
  <c r="AA57"/>
  <c r="P57" s="1"/>
  <c r="AA56"/>
  <c r="P56" s="1"/>
  <c r="AA55"/>
  <c r="P55" s="1"/>
  <c r="AA54"/>
  <c r="P54" s="1"/>
  <c r="AA53"/>
  <c r="P53" s="1"/>
  <c r="AA52"/>
  <c r="P52" s="1"/>
  <c r="AA51"/>
  <c r="P51" s="1"/>
  <c r="AA50"/>
  <c r="P50" s="1"/>
  <c r="AA49"/>
  <c r="P49" s="1"/>
  <c r="AA48"/>
  <c r="P48" s="1"/>
  <c r="AA47"/>
  <c r="P47" s="1"/>
  <c r="AA46"/>
  <c r="P46" s="1"/>
  <c r="AA45"/>
  <c r="P45" s="1"/>
  <c r="AA44"/>
  <c r="P44" s="1"/>
  <c r="AA43"/>
  <c r="P43" s="1"/>
  <c r="AA42"/>
  <c r="P42" s="1"/>
  <c r="AA41"/>
  <c r="P41" s="1"/>
  <c r="AA40"/>
  <c r="P40" s="1"/>
  <c r="AA39"/>
  <c r="P39" s="1"/>
  <c r="AA38"/>
  <c r="P38" s="1"/>
  <c r="AA37"/>
  <c r="P37" s="1"/>
  <c r="AA36"/>
  <c r="P36" s="1"/>
  <c r="AA35"/>
  <c r="P35" s="1"/>
  <c r="AA34"/>
  <c r="P34" s="1"/>
  <c r="AA33"/>
  <c r="P33" s="1"/>
  <c r="AA32"/>
  <c r="P32" s="1"/>
  <c r="AA31"/>
  <c r="P31" s="1"/>
  <c r="AA30"/>
  <c r="P30" s="1"/>
  <c r="AA29"/>
  <c r="P29" s="1"/>
  <c r="AA28"/>
  <c r="P28" s="1"/>
  <c r="AA27"/>
  <c r="P27" s="1"/>
  <c r="AA26"/>
  <c r="P26" s="1"/>
  <c r="AA25"/>
  <c r="P25" s="1"/>
  <c r="AA24"/>
  <c r="P24" s="1"/>
  <c r="AA23"/>
  <c r="P23" s="1"/>
  <c r="AA22"/>
  <c r="P22" s="1"/>
  <c r="AA21"/>
  <c r="P21" s="1"/>
  <c r="AA20"/>
  <c r="P20" s="1"/>
  <c r="AA19"/>
  <c r="P19" s="1"/>
  <c r="AA18"/>
  <c r="P18" s="1"/>
  <c r="AA17"/>
  <c r="P17" s="1"/>
  <c r="AA16"/>
  <c r="P16" s="1"/>
  <c r="AA15"/>
  <c r="P15" s="1"/>
  <c r="AA14"/>
  <c r="P14" s="1"/>
  <c r="AA13"/>
  <c r="P13" s="1"/>
  <c r="AA12"/>
  <c r="P12" s="1"/>
  <c r="AA11"/>
  <c r="P11" s="1"/>
  <c r="AA10"/>
  <c r="P10" s="1"/>
  <c r="AA9"/>
  <c r="P9" s="1"/>
  <c r="AA8"/>
  <c r="P8" s="1"/>
  <c r="AA7"/>
  <c r="P7" s="1"/>
  <c r="AA6"/>
  <c r="P6" s="1"/>
  <c r="AA5"/>
  <c r="P5" s="1"/>
  <c r="AA4"/>
  <c r="P4" s="1"/>
  <c r="AA3"/>
  <c r="P3" s="1"/>
  <c r="AN98" i="30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7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8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L3"/>
  <c r="AL99" s="1"/>
  <c r="AK3"/>
  <c r="AK99" s="1"/>
  <c r="AJ3"/>
  <c r="AI3"/>
  <c r="Z3"/>
  <c r="Y3"/>
  <c r="AJ99"/>
  <c r="AM99"/>
  <c r="AN99"/>
  <c r="AI99"/>
  <c r="AN98" i="29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L99" s="1"/>
  <c r="AK3"/>
  <c r="AK99" s="1"/>
  <c r="AJ3"/>
  <c r="AI3"/>
  <c r="AI99" s="1"/>
  <c r="Z3"/>
  <c r="Y3"/>
  <c r="AJ99"/>
  <c r="AN99"/>
  <c r="AN98" i="26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M3"/>
  <c r="AM99" s="1"/>
  <c r="AL3"/>
  <c r="AK3"/>
  <c r="AK99" s="1"/>
  <c r="AJ3"/>
  <c r="AJ99" s="1"/>
  <c r="AI3"/>
  <c r="Z3"/>
  <c r="Y3"/>
  <c r="AN99"/>
  <c r="AI99"/>
  <c r="AL99"/>
  <c r="AN98" i="24"/>
  <c r="AM98"/>
  <c r="AL98"/>
  <c r="AK98"/>
  <c r="AJ98"/>
  <c r="AI98"/>
  <c r="Z98"/>
  <c r="Y98"/>
  <c r="AN97"/>
  <c r="AM97"/>
  <c r="AL97"/>
  <c r="AK97"/>
  <c r="AJ97"/>
  <c r="AI97"/>
  <c r="Z97"/>
  <c r="Y97"/>
  <c r="AN96"/>
  <c r="AM96"/>
  <c r="AL96"/>
  <c r="AK96"/>
  <c r="AJ96"/>
  <c r="AI96"/>
  <c r="Z96"/>
  <c r="Y96"/>
  <c r="AN95"/>
  <c r="AM95"/>
  <c r="AL95"/>
  <c r="AK95"/>
  <c r="AJ95"/>
  <c r="AI95"/>
  <c r="Z95"/>
  <c r="Y95"/>
  <c r="AN94"/>
  <c r="AM94"/>
  <c r="AL94"/>
  <c r="AK94"/>
  <c r="AJ94"/>
  <c r="AI94"/>
  <c r="Z94"/>
  <c r="Y94"/>
  <c r="AN93"/>
  <c r="AM93"/>
  <c r="AL93"/>
  <c r="AK93"/>
  <c r="AJ93"/>
  <c r="AI93"/>
  <c r="Z93"/>
  <c r="Y93"/>
  <c r="AN92"/>
  <c r="AM92"/>
  <c r="AL92"/>
  <c r="AK92"/>
  <c r="AJ92"/>
  <c r="AI92"/>
  <c r="Z92"/>
  <c r="Y92"/>
  <c r="AN91"/>
  <c r="AM91"/>
  <c r="AL91"/>
  <c r="AK91"/>
  <c r="AJ91"/>
  <c r="AI91"/>
  <c r="Z91"/>
  <c r="Y91"/>
  <c r="AN90"/>
  <c r="AM90"/>
  <c r="AL90"/>
  <c r="AK90"/>
  <c r="AJ90"/>
  <c r="AI90"/>
  <c r="Z90"/>
  <c r="Y90"/>
  <c r="AN89"/>
  <c r="AM89"/>
  <c r="AL89"/>
  <c r="AK89"/>
  <c r="AJ89"/>
  <c r="AI89"/>
  <c r="Z89"/>
  <c r="Y89"/>
  <c r="AN88"/>
  <c r="AM88"/>
  <c r="AL88"/>
  <c r="AK88"/>
  <c r="AJ88"/>
  <c r="AI88"/>
  <c r="Z88"/>
  <c r="Y88"/>
  <c r="AN87"/>
  <c r="AM87"/>
  <c r="AL87"/>
  <c r="AK87"/>
  <c r="AJ87"/>
  <c r="AI87"/>
  <c r="Z87"/>
  <c r="Y87"/>
  <c r="AN86"/>
  <c r="AM86"/>
  <c r="AL86"/>
  <c r="AK86"/>
  <c r="AJ86"/>
  <c r="AI86"/>
  <c r="Z86"/>
  <c r="Y86"/>
  <c r="AN85"/>
  <c r="AM85"/>
  <c r="AL85"/>
  <c r="AK85"/>
  <c r="AJ85"/>
  <c r="AI85"/>
  <c r="Z85"/>
  <c r="Y85"/>
  <c r="AN84"/>
  <c r="AM84"/>
  <c r="AL84"/>
  <c r="AK84"/>
  <c r="AJ84"/>
  <c r="AI84"/>
  <c r="Z84"/>
  <c r="Y84"/>
  <c r="AN83"/>
  <c r="AM83"/>
  <c r="AL83"/>
  <c r="AK83"/>
  <c r="AJ83"/>
  <c r="AI83"/>
  <c r="Z83"/>
  <c r="Y83"/>
  <c r="AN82"/>
  <c r="AM82"/>
  <c r="AL82"/>
  <c r="AK82"/>
  <c r="AJ82"/>
  <c r="AI82"/>
  <c r="Z82"/>
  <c r="Y82"/>
  <c r="AN81"/>
  <c r="AM81"/>
  <c r="AL81"/>
  <c r="AK81"/>
  <c r="AJ81"/>
  <c r="AI81"/>
  <c r="Z81"/>
  <c r="Y81"/>
  <c r="AN80"/>
  <c r="AM80"/>
  <c r="AL80"/>
  <c r="AK80"/>
  <c r="AJ80"/>
  <c r="AI80"/>
  <c r="Z80"/>
  <c r="Y80"/>
  <c r="AN79"/>
  <c r="AM79"/>
  <c r="AL79"/>
  <c r="AK79"/>
  <c r="AJ79"/>
  <c r="AI79"/>
  <c r="Z79"/>
  <c r="Y79"/>
  <c r="AN78"/>
  <c r="AM78"/>
  <c r="AL78"/>
  <c r="AK78"/>
  <c r="AJ78"/>
  <c r="AI78"/>
  <c r="Z78"/>
  <c r="Y78"/>
  <c r="AN77"/>
  <c r="AM77"/>
  <c r="AL77"/>
  <c r="AK77"/>
  <c r="AJ77"/>
  <c r="AI77"/>
  <c r="Z77"/>
  <c r="Y77"/>
  <c r="AN76"/>
  <c r="AM76"/>
  <c r="AL76"/>
  <c r="AK76"/>
  <c r="AJ76"/>
  <c r="AI76"/>
  <c r="Z76"/>
  <c r="Y76"/>
  <c r="AN75"/>
  <c r="AM75"/>
  <c r="AL75"/>
  <c r="AK75"/>
  <c r="AJ75"/>
  <c r="AI75"/>
  <c r="Z75"/>
  <c r="Y75"/>
  <c r="AN74"/>
  <c r="AM74"/>
  <c r="AL74"/>
  <c r="AK74"/>
  <c r="AJ74"/>
  <c r="AI74"/>
  <c r="Z74"/>
  <c r="Y74"/>
  <c r="AN73"/>
  <c r="AM73"/>
  <c r="AL73"/>
  <c r="AK73"/>
  <c r="AJ73"/>
  <c r="AI73"/>
  <c r="Z73"/>
  <c r="Y73"/>
  <c r="AN72"/>
  <c r="AM72"/>
  <c r="AL72"/>
  <c r="AK72"/>
  <c r="AJ72"/>
  <c r="AI72"/>
  <c r="Z72"/>
  <c r="Y72"/>
  <c r="AN71"/>
  <c r="AM71"/>
  <c r="AL71"/>
  <c r="AK71"/>
  <c r="AJ71"/>
  <c r="AI71"/>
  <c r="Z71"/>
  <c r="Y71"/>
  <c r="AN70"/>
  <c r="AM70"/>
  <c r="AL70"/>
  <c r="AK70"/>
  <c r="AJ70"/>
  <c r="AI70"/>
  <c r="Z70"/>
  <c r="Y70"/>
  <c r="AN69"/>
  <c r="AM69"/>
  <c r="AL69"/>
  <c r="AK69"/>
  <c r="AJ69"/>
  <c r="AI69"/>
  <c r="Z69"/>
  <c r="Y69"/>
  <c r="AN68"/>
  <c r="AM68"/>
  <c r="AL68"/>
  <c r="AK68"/>
  <c r="AJ68"/>
  <c r="AI68"/>
  <c r="Z68"/>
  <c r="Y68"/>
  <c r="AN67"/>
  <c r="AM67"/>
  <c r="AL67"/>
  <c r="AK67"/>
  <c r="AJ67"/>
  <c r="AI67"/>
  <c r="Z67"/>
  <c r="Y67"/>
  <c r="AN66"/>
  <c r="AM66"/>
  <c r="AL66"/>
  <c r="AK66"/>
  <c r="AJ66"/>
  <c r="AI66"/>
  <c r="Z66"/>
  <c r="Y66"/>
  <c r="AN65"/>
  <c r="AM65"/>
  <c r="AL65"/>
  <c r="AK65"/>
  <c r="AJ65"/>
  <c r="AI65"/>
  <c r="Z65"/>
  <c r="Y65"/>
  <c r="AN64"/>
  <c r="AM64"/>
  <c r="AL64"/>
  <c r="AK64"/>
  <c r="AJ64"/>
  <c r="AI64"/>
  <c r="Z64"/>
  <c r="Y64"/>
  <c r="AN63"/>
  <c r="AM63"/>
  <c r="AL63"/>
  <c r="AK63"/>
  <c r="AJ63"/>
  <c r="AI63"/>
  <c r="Z63"/>
  <c r="Y63"/>
  <c r="AN62"/>
  <c r="AM62"/>
  <c r="AL62"/>
  <c r="AK62"/>
  <c r="AJ62"/>
  <c r="AI62"/>
  <c r="Z62"/>
  <c r="Y62"/>
  <c r="AN61"/>
  <c r="AM61"/>
  <c r="AL61"/>
  <c r="AK61"/>
  <c r="AJ61"/>
  <c r="AI61"/>
  <c r="Z61"/>
  <c r="Y61"/>
  <c r="AN60"/>
  <c r="AM60"/>
  <c r="AL60"/>
  <c r="AK60"/>
  <c r="AJ60"/>
  <c r="AI60"/>
  <c r="Z60"/>
  <c r="Y60"/>
  <c r="AN59"/>
  <c r="AM59"/>
  <c r="AL59"/>
  <c r="AK59"/>
  <c r="AJ59"/>
  <c r="AI59"/>
  <c r="Z59"/>
  <c r="Y59"/>
  <c r="AN58"/>
  <c r="AM58"/>
  <c r="AL58"/>
  <c r="AK58"/>
  <c r="AJ58"/>
  <c r="AI58"/>
  <c r="Z58"/>
  <c r="Y58"/>
  <c r="AN57"/>
  <c r="AM57"/>
  <c r="AL57"/>
  <c r="AK57"/>
  <c r="AJ57"/>
  <c r="AI57"/>
  <c r="Z57"/>
  <c r="Y57"/>
  <c r="AN56"/>
  <c r="AM56"/>
  <c r="AL56"/>
  <c r="AK56"/>
  <c r="AJ56"/>
  <c r="AI56"/>
  <c r="Z56"/>
  <c r="Y56"/>
  <c r="AN55"/>
  <c r="AM55"/>
  <c r="AL55"/>
  <c r="AK55"/>
  <c r="AJ55"/>
  <c r="AI55"/>
  <c r="Z55"/>
  <c r="Y55"/>
  <c r="AN54"/>
  <c r="AM54"/>
  <c r="AL54"/>
  <c r="AK54"/>
  <c r="AJ54"/>
  <c r="AI54"/>
  <c r="Z54"/>
  <c r="Y54"/>
  <c r="AN53"/>
  <c r="AM53"/>
  <c r="AL53"/>
  <c r="AK53"/>
  <c r="AJ53"/>
  <c r="AI53"/>
  <c r="Z53"/>
  <c r="Y53"/>
  <c r="AN52"/>
  <c r="AM52"/>
  <c r="AL52"/>
  <c r="AK52"/>
  <c r="AJ52"/>
  <c r="AI52"/>
  <c r="Z52"/>
  <c r="Y52"/>
  <c r="AN51"/>
  <c r="AM51"/>
  <c r="AL51"/>
  <c r="AK51"/>
  <c r="AJ51"/>
  <c r="AI51"/>
  <c r="Z51"/>
  <c r="Y51"/>
  <c r="AN50"/>
  <c r="AM50"/>
  <c r="AL50"/>
  <c r="AK50"/>
  <c r="AJ50"/>
  <c r="AI50"/>
  <c r="Z50"/>
  <c r="Y50"/>
  <c r="AN49"/>
  <c r="AM49"/>
  <c r="AL49"/>
  <c r="AK49"/>
  <c r="AJ49"/>
  <c r="AI49"/>
  <c r="Z49"/>
  <c r="Y49"/>
  <c r="AN48"/>
  <c r="AM48"/>
  <c r="AL48"/>
  <c r="AK48"/>
  <c r="AJ48"/>
  <c r="AI48"/>
  <c r="Z48"/>
  <c r="Y48"/>
  <c r="AN47"/>
  <c r="AM47"/>
  <c r="AL47"/>
  <c r="AK47"/>
  <c r="AJ47"/>
  <c r="AI47"/>
  <c r="Z47"/>
  <c r="Y47"/>
  <c r="AN46"/>
  <c r="AM46"/>
  <c r="AL46"/>
  <c r="AK46"/>
  <c r="AJ46"/>
  <c r="AI46"/>
  <c r="Z46"/>
  <c r="Y46"/>
  <c r="AN45"/>
  <c r="AM45"/>
  <c r="AL45"/>
  <c r="AK45"/>
  <c r="AJ45"/>
  <c r="AI45"/>
  <c r="Z45"/>
  <c r="Y45"/>
  <c r="AN44"/>
  <c r="AM44"/>
  <c r="AL44"/>
  <c r="AK44"/>
  <c r="AJ44"/>
  <c r="AI44"/>
  <c r="Z44"/>
  <c r="Y44"/>
  <c r="AN43"/>
  <c r="AM43"/>
  <c r="AL43"/>
  <c r="AK43"/>
  <c r="AJ43"/>
  <c r="AI43"/>
  <c r="Z43"/>
  <c r="Y43"/>
  <c r="AN42"/>
  <c r="AM42"/>
  <c r="AL42"/>
  <c r="AK42"/>
  <c r="AJ42"/>
  <c r="AI42"/>
  <c r="Z42"/>
  <c r="Y42"/>
  <c r="AN41"/>
  <c r="AM41"/>
  <c r="AL41"/>
  <c r="AK41"/>
  <c r="AJ41"/>
  <c r="AI41"/>
  <c r="Z41"/>
  <c r="Y41"/>
  <c r="AN40"/>
  <c r="AM40"/>
  <c r="AL40"/>
  <c r="AK40"/>
  <c r="AJ40"/>
  <c r="AI40"/>
  <c r="Z40"/>
  <c r="Y40"/>
  <c r="AN39"/>
  <c r="AM39"/>
  <c r="AL39"/>
  <c r="AK39"/>
  <c r="AJ39"/>
  <c r="AI39"/>
  <c r="Z39"/>
  <c r="Y39"/>
  <c r="AN38"/>
  <c r="AM38"/>
  <c r="AL38"/>
  <c r="AK38"/>
  <c r="AJ38"/>
  <c r="AI38"/>
  <c r="Z38"/>
  <c r="Y38"/>
  <c r="AN37"/>
  <c r="AM37"/>
  <c r="AL37"/>
  <c r="AK37"/>
  <c r="AJ37"/>
  <c r="AI37"/>
  <c r="Z37"/>
  <c r="Y37"/>
  <c r="AN36"/>
  <c r="AM36"/>
  <c r="AL36"/>
  <c r="AK36"/>
  <c r="AJ36"/>
  <c r="AI36"/>
  <c r="Z36"/>
  <c r="Y36"/>
  <c r="AN35"/>
  <c r="AM35"/>
  <c r="AL35"/>
  <c r="AK35"/>
  <c r="AJ35"/>
  <c r="AI35"/>
  <c r="Z35"/>
  <c r="Y35"/>
  <c r="AN34"/>
  <c r="AM34"/>
  <c r="AL34"/>
  <c r="AK34"/>
  <c r="AJ34"/>
  <c r="AI34"/>
  <c r="Z34"/>
  <c r="Y34"/>
  <c r="AN33"/>
  <c r="AM33"/>
  <c r="AL33"/>
  <c r="AK33"/>
  <c r="AJ33"/>
  <c r="AI33"/>
  <c r="Z33"/>
  <c r="Y33"/>
  <c r="AN32"/>
  <c r="AM32"/>
  <c r="AL32"/>
  <c r="AK32"/>
  <c r="AJ32"/>
  <c r="AI32"/>
  <c r="Z32"/>
  <c r="Y32"/>
  <c r="AN31"/>
  <c r="AM31"/>
  <c r="AL31"/>
  <c r="AK31"/>
  <c r="AJ31"/>
  <c r="AI31"/>
  <c r="Z31"/>
  <c r="Y31"/>
  <c r="AN30"/>
  <c r="AM30"/>
  <c r="AL30"/>
  <c r="AK30"/>
  <c r="AJ30"/>
  <c r="AI30"/>
  <c r="Z30"/>
  <c r="Y30"/>
  <c r="AN29"/>
  <c r="AM29"/>
  <c r="AL29"/>
  <c r="AK29"/>
  <c r="AJ29"/>
  <c r="AI29"/>
  <c r="Z29"/>
  <c r="Y29"/>
  <c r="AN28"/>
  <c r="AM28"/>
  <c r="AL28"/>
  <c r="AK28"/>
  <c r="AJ28"/>
  <c r="AI28"/>
  <c r="Z28"/>
  <c r="Y28"/>
  <c r="AN27"/>
  <c r="AM27"/>
  <c r="AL27"/>
  <c r="AK27"/>
  <c r="AJ27"/>
  <c r="AI27"/>
  <c r="Z27"/>
  <c r="Y27"/>
  <c r="AN26"/>
  <c r="AM26"/>
  <c r="AL26"/>
  <c r="AK26"/>
  <c r="AJ26"/>
  <c r="AI26"/>
  <c r="Z26"/>
  <c r="Y26"/>
  <c r="AN25"/>
  <c r="AM25"/>
  <c r="AL25"/>
  <c r="AK25"/>
  <c r="AJ25"/>
  <c r="AI25"/>
  <c r="Z25"/>
  <c r="Y25"/>
  <c r="AN24"/>
  <c r="AM24"/>
  <c r="AL24"/>
  <c r="AK24"/>
  <c r="AJ24"/>
  <c r="AI24"/>
  <c r="Z24"/>
  <c r="Y24"/>
  <c r="AN23"/>
  <c r="AM23"/>
  <c r="AL23"/>
  <c r="AK23"/>
  <c r="AJ23"/>
  <c r="AI23"/>
  <c r="Z23"/>
  <c r="Y23"/>
  <c r="AN22"/>
  <c r="AM22"/>
  <c r="AL22"/>
  <c r="AK22"/>
  <c r="AJ22"/>
  <c r="AI22"/>
  <c r="Z22"/>
  <c r="Y22"/>
  <c r="AN21"/>
  <c r="AM21"/>
  <c r="AL21"/>
  <c r="AK21"/>
  <c r="AJ21"/>
  <c r="AI21"/>
  <c r="Z21"/>
  <c r="Y21"/>
  <c r="AN20"/>
  <c r="AM20"/>
  <c r="AL20"/>
  <c r="AK20"/>
  <c r="AJ20"/>
  <c r="AI20"/>
  <c r="Z20"/>
  <c r="Y20"/>
  <c r="AN19"/>
  <c r="AM19"/>
  <c r="AL19"/>
  <c r="AK19"/>
  <c r="AJ19"/>
  <c r="AI19"/>
  <c r="Z19"/>
  <c r="Y19"/>
  <c r="AN18"/>
  <c r="AM18"/>
  <c r="AL18"/>
  <c r="AK18"/>
  <c r="AJ18"/>
  <c r="AI18"/>
  <c r="Z18"/>
  <c r="Y18"/>
  <c r="AN17"/>
  <c r="AM17"/>
  <c r="AL17"/>
  <c r="AK17"/>
  <c r="AJ17"/>
  <c r="AI17"/>
  <c r="Z17"/>
  <c r="Y17"/>
  <c r="AN16"/>
  <c r="AM16"/>
  <c r="AL16"/>
  <c r="AK16"/>
  <c r="AJ16"/>
  <c r="AI16"/>
  <c r="Z16"/>
  <c r="Y16"/>
  <c r="AN15"/>
  <c r="AM15"/>
  <c r="AL15"/>
  <c r="AK15"/>
  <c r="AJ15"/>
  <c r="AI15"/>
  <c r="Z15"/>
  <c r="Y15"/>
  <c r="AN14"/>
  <c r="AM14"/>
  <c r="AL14"/>
  <c r="AK14"/>
  <c r="AJ14"/>
  <c r="AI14"/>
  <c r="Z14"/>
  <c r="Y14"/>
  <c r="AN13"/>
  <c r="AM13"/>
  <c r="AL13"/>
  <c r="AK13"/>
  <c r="AJ13"/>
  <c r="AI13"/>
  <c r="Z13"/>
  <c r="Y13"/>
  <c r="AN12"/>
  <c r="AM12"/>
  <c r="AL12"/>
  <c r="AK12"/>
  <c r="AJ12"/>
  <c r="AI12"/>
  <c r="Z12"/>
  <c r="Y12"/>
  <c r="AN11"/>
  <c r="AM11"/>
  <c r="AL11"/>
  <c r="AK11"/>
  <c r="AJ11"/>
  <c r="AI11"/>
  <c r="Z11"/>
  <c r="Y11"/>
  <c r="AN10"/>
  <c r="AM10"/>
  <c r="AL10"/>
  <c r="AK10"/>
  <c r="AJ10"/>
  <c r="AI10"/>
  <c r="Z10"/>
  <c r="Y10"/>
  <c r="AN9"/>
  <c r="AM9"/>
  <c r="AL9"/>
  <c r="AK9"/>
  <c r="AJ9"/>
  <c r="AI9"/>
  <c r="Z9"/>
  <c r="Y9"/>
  <c r="AN8"/>
  <c r="AM8"/>
  <c r="AL8"/>
  <c r="AK8"/>
  <c r="AJ8"/>
  <c r="AI8"/>
  <c r="Z8"/>
  <c r="Y8"/>
  <c r="AN7"/>
  <c r="AM7"/>
  <c r="AL7"/>
  <c r="AK7"/>
  <c r="AJ7"/>
  <c r="AI7"/>
  <c r="Z7"/>
  <c r="Y7"/>
  <c r="AN6"/>
  <c r="AM6"/>
  <c r="AL6"/>
  <c r="AK6"/>
  <c r="AJ6"/>
  <c r="AI6"/>
  <c r="Z6"/>
  <c r="Y6"/>
  <c r="AN5"/>
  <c r="AM5"/>
  <c r="AL5"/>
  <c r="AK5"/>
  <c r="AJ5"/>
  <c r="AI5"/>
  <c r="Z5"/>
  <c r="Y5"/>
  <c r="AN4"/>
  <c r="AM4"/>
  <c r="AL4"/>
  <c r="AK4"/>
  <c r="AJ4"/>
  <c r="AI4"/>
  <c r="Z4"/>
  <c r="Y4"/>
  <c r="AN3"/>
  <c r="AN99" s="1"/>
  <c r="AM3"/>
  <c r="AM99" s="1"/>
  <c r="AL3"/>
  <c r="AL99" s="1"/>
  <c r="AK3"/>
  <c r="AK99" s="1"/>
  <c r="AJ3"/>
  <c r="AI3"/>
  <c r="AI99" s="1"/>
  <c r="Z3"/>
  <c r="Y3"/>
  <c r="AJ99"/>
  <c r="CE99" i="70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CE99" i="68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S99"/>
  <c r="R99"/>
  <c r="Q99"/>
  <c r="P99"/>
  <c r="O99"/>
  <c r="N99"/>
  <c r="M99"/>
  <c r="L99"/>
  <c r="K99"/>
  <c r="J99"/>
  <c r="I99"/>
  <c r="H99"/>
  <c r="D99"/>
  <c r="C99"/>
  <c r="B99"/>
  <c r="T2"/>
  <c r="AR99" i="32"/>
  <c r="AS99"/>
  <c r="AT99"/>
  <c r="BL3" i="14"/>
  <c r="BM4"/>
  <c r="BM5"/>
  <c r="BM6"/>
  <c r="BM7"/>
  <c r="BM8"/>
  <c r="BM9"/>
  <c r="BM10"/>
  <c r="BM11"/>
  <c r="BM12"/>
  <c r="BM13"/>
  <c r="BM14"/>
  <c r="BM15"/>
  <c r="BM16"/>
  <c r="BM17"/>
  <c r="BM18"/>
  <c r="BM19"/>
  <c r="BM20"/>
  <c r="BM21"/>
  <c r="BM22"/>
  <c r="BM23"/>
  <c r="BM24"/>
  <c r="BM25"/>
  <c r="BM26"/>
  <c r="BM27"/>
  <c r="BM28"/>
  <c r="BM29"/>
  <c r="BM30"/>
  <c r="BM31"/>
  <c r="BM32"/>
  <c r="BM33"/>
  <c r="BM34"/>
  <c r="BM35"/>
  <c r="BM36"/>
  <c r="BM37"/>
  <c r="BM38"/>
  <c r="BM39"/>
  <c r="BM40"/>
  <c r="BM41"/>
  <c r="BM42"/>
  <c r="BM43"/>
  <c r="BM44"/>
  <c r="BM45"/>
  <c r="BM46"/>
  <c r="BM47"/>
  <c r="BM48"/>
  <c r="BM49"/>
  <c r="BM50"/>
  <c r="BM51"/>
  <c r="BM52"/>
  <c r="BM53"/>
  <c r="BM54"/>
  <c r="BM55"/>
  <c r="BM56"/>
  <c r="BM57"/>
  <c r="BM58"/>
  <c r="BM59"/>
  <c r="BM60"/>
  <c r="BM61"/>
  <c r="BM62"/>
  <c r="BM63"/>
  <c r="BM64"/>
  <c r="BM65"/>
  <c r="BM66"/>
  <c r="BM67"/>
  <c r="BM68"/>
  <c r="BM69"/>
  <c r="BM70"/>
  <c r="BM71"/>
  <c r="BM72"/>
  <c r="BM73"/>
  <c r="BM74"/>
  <c r="BM75"/>
  <c r="BM76"/>
  <c r="BM77"/>
  <c r="BM78"/>
  <c r="BM79"/>
  <c r="BM80"/>
  <c r="BM81"/>
  <c r="BM82"/>
  <c r="BM83"/>
  <c r="BM84"/>
  <c r="BM85"/>
  <c r="BM86"/>
  <c r="BM87"/>
  <c r="BM88"/>
  <c r="BM89"/>
  <c r="BM90"/>
  <c r="BM91"/>
  <c r="BM92"/>
  <c r="BM93"/>
  <c r="BM94"/>
  <c r="BM95"/>
  <c r="BM96"/>
  <c r="BM97"/>
  <c r="BM98"/>
  <c r="BL4"/>
  <c r="BL5"/>
  <c r="BL6"/>
  <c r="BL7"/>
  <c r="BL8"/>
  <c r="BL9"/>
  <c r="BL10"/>
  <c r="BL11"/>
  <c r="BL12"/>
  <c r="BL13"/>
  <c r="BL14"/>
  <c r="BL15"/>
  <c r="BL16"/>
  <c r="BL17"/>
  <c r="BL18"/>
  <c r="BL19"/>
  <c r="BL20"/>
  <c r="BL21"/>
  <c r="BL22"/>
  <c r="BL23"/>
  <c r="BL24"/>
  <c r="BL25"/>
  <c r="BL26"/>
  <c r="BL27"/>
  <c r="BL28"/>
  <c r="BL29"/>
  <c r="BL30"/>
  <c r="BL31"/>
  <c r="BL32"/>
  <c r="BL33"/>
  <c r="BL34"/>
  <c r="BL35"/>
  <c r="BL36"/>
  <c r="BL37"/>
  <c r="BL38"/>
  <c r="BL39"/>
  <c r="BL40"/>
  <c r="BL41"/>
  <c r="BL42"/>
  <c r="BL43"/>
  <c r="BL44"/>
  <c r="BL45"/>
  <c r="BL46"/>
  <c r="BL47"/>
  <c r="BL48"/>
  <c r="BL49"/>
  <c r="BL50"/>
  <c r="BL51"/>
  <c r="BL52"/>
  <c r="BL53"/>
  <c r="BL54"/>
  <c r="BL55"/>
  <c r="BL56"/>
  <c r="BL57"/>
  <c r="BL58"/>
  <c r="BL59"/>
  <c r="BL60"/>
  <c r="BL61"/>
  <c r="BL62"/>
  <c r="BL63"/>
  <c r="BL64"/>
  <c r="BL65"/>
  <c r="BL66"/>
  <c r="BL67"/>
  <c r="BL68"/>
  <c r="BL69"/>
  <c r="BL70"/>
  <c r="BL71"/>
  <c r="BL72"/>
  <c r="BL73"/>
  <c r="BL74"/>
  <c r="BL75"/>
  <c r="BL76"/>
  <c r="BL77"/>
  <c r="BL78"/>
  <c r="BL79"/>
  <c r="BL80"/>
  <c r="BL81"/>
  <c r="BL82"/>
  <c r="BL83"/>
  <c r="BL84"/>
  <c r="BL85"/>
  <c r="BL86"/>
  <c r="BL87"/>
  <c r="BL88"/>
  <c r="BL89"/>
  <c r="BL90"/>
  <c r="BL91"/>
  <c r="BL92"/>
  <c r="BL93"/>
  <c r="BL94"/>
  <c r="BL95"/>
  <c r="BL96"/>
  <c r="BL97"/>
  <c r="BL98"/>
  <c r="BM3"/>
  <c r="AE4"/>
  <c r="AF4"/>
  <c r="AG4"/>
  <c r="AH4"/>
  <c r="AI4"/>
  <c r="AJ4"/>
  <c r="AE5"/>
  <c r="AF5"/>
  <c r="AG5"/>
  <c r="AH5"/>
  <c r="AI5"/>
  <c r="AJ5"/>
  <c r="AE6"/>
  <c r="AF6"/>
  <c r="AG6"/>
  <c r="AH6"/>
  <c r="AI6"/>
  <c r="AJ6"/>
  <c r="AE7"/>
  <c r="AF7"/>
  <c r="AG7"/>
  <c r="AH7"/>
  <c r="AI7"/>
  <c r="AJ7"/>
  <c r="AE8"/>
  <c r="AF8"/>
  <c r="AG8"/>
  <c r="AH8"/>
  <c r="AI8"/>
  <c r="AJ8"/>
  <c r="AE9"/>
  <c r="AF9"/>
  <c r="AG9"/>
  <c r="AH9"/>
  <c r="AI9"/>
  <c r="AJ9"/>
  <c r="AE10"/>
  <c r="AF10"/>
  <c r="AG10"/>
  <c r="AH10"/>
  <c r="AI10"/>
  <c r="AJ10"/>
  <c r="AE11"/>
  <c r="AF11"/>
  <c r="AG11"/>
  <c r="AH11"/>
  <c r="AI11"/>
  <c r="AJ11"/>
  <c r="AE12"/>
  <c r="AF12"/>
  <c r="AG12"/>
  <c r="AH12"/>
  <c r="AI12"/>
  <c r="AJ12"/>
  <c r="AE13"/>
  <c r="AF13"/>
  <c r="AG13"/>
  <c r="AH13"/>
  <c r="AI13"/>
  <c r="AJ13"/>
  <c r="AE14"/>
  <c r="AF14"/>
  <c r="AG14"/>
  <c r="AH14"/>
  <c r="AI14"/>
  <c r="AJ14"/>
  <c r="AE15"/>
  <c r="AF15"/>
  <c r="AG15"/>
  <c r="AH15"/>
  <c r="AI15"/>
  <c r="AJ15"/>
  <c r="AE16"/>
  <c r="AB16" i="61" s="1"/>
  <c r="AF16" i="14"/>
  <c r="AG16"/>
  <c r="AH16"/>
  <c r="AI16"/>
  <c r="AJ16"/>
  <c r="AE17"/>
  <c r="AF17"/>
  <c r="AG17"/>
  <c r="AH17"/>
  <c r="AI17"/>
  <c r="AJ17"/>
  <c r="AE18"/>
  <c r="AF18"/>
  <c r="AG18"/>
  <c r="AH18"/>
  <c r="AI18"/>
  <c r="AJ18"/>
  <c r="AE19"/>
  <c r="AF19"/>
  <c r="AG19"/>
  <c r="AH19"/>
  <c r="AI19"/>
  <c r="AJ19"/>
  <c r="AE20"/>
  <c r="AB20" i="61" s="1"/>
  <c r="AF20" i="14"/>
  <c r="AG20"/>
  <c r="AH20"/>
  <c r="AB20" i="62" s="1"/>
  <c r="AI20" i="14"/>
  <c r="AJ20"/>
  <c r="AE21"/>
  <c r="AF21"/>
  <c r="AG21"/>
  <c r="AH21"/>
  <c r="AI21"/>
  <c r="AJ21"/>
  <c r="AE22"/>
  <c r="AF22"/>
  <c r="AG22"/>
  <c r="AH22"/>
  <c r="AI22"/>
  <c r="AJ22"/>
  <c r="AE23"/>
  <c r="AF23"/>
  <c r="AG23"/>
  <c r="AH23"/>
  <c r="AI23"/>
  <c r="AJ23"/>
  <c r="AE24"/>
  <c r="AB24" i="61" s="1"/>
  <c r="AF24" i="14"/>
  <c r="AG24"/>
  <c r="AH24"/>
  <c r="AB24" i="62" s="1"/>
  <c r="AI24" i="14"/>
  <c r="AJ24"/>
  <c r="AE25"/>
  <c r="AF25"/>
  <c r="AG25"/>
  <c r="AB25" i="62" s="1"/>
  <c r="AH25" i="14"/>
  <c r="AI25"/>
  <c r="AJ25"/>
  <c r="AE26"/>
  <c r="AF26"/>
  <c r="AG26"/>
  <c r="AH26"/>
  <c r="AI26"/>
  <c r="AJ26"/>
  <c r="AE27"/>
  <c r="AF27"/>
  <c r="AG27"/>
  <c r="AH27"/>
  <c r="AI27"/>
  <c r="AJ27"/>
  <c r="AE28"/>
  <c r="AB28" i="61" s="1"/>
  <c r="AF28" i="14"/>
  <c r="AG28"/>
  <c r="AH28"/>
  <c r="AI28"/>
  <c r="AJ28"/>
  <c r="AE29"/>
  <c r="AF29"/>
  <c r="AG29"/>
  <c r="AB29" i="62" s="1"/>
  <c r="AH29" i="14"/>
  <c r="AI29"/>
  <c r="AJ29"/>
  <c r="AE30"/>
  <c r="AF30"/>
  <c r="AG30"/>
  <c r="AH30"/>
  <c r="AI30"/>
  <c r="AJ30"/>
  <c r="AE31"/>
  <c r="AF31"/>
  <c r="AG31"/>
  <c r="AH31"/>
  <c r="AI31"/>
  <c r="AJ31"/>
  <c r="AE32"/>
  <c r="AB32" i="61" s="1"/>
  <c r="AF32" i="14"/>
  <c r="AG32"/>
  <c r="AH32"/>
  <c r="AB32" i="62" s="1"/>
  <c r="AI32" i="14"/>
  <c r="AJ32"/>
  <c r="AE33"/>
  <c r="AF33"/>
  <c r="AG33"/>
  <c r="AB33" i="62" s="1"/>
  <c r="AH33" i="14"/>
  <c r="AI33"/>
  <c r="AJ33"/>
  <c r="AE34"/>
  <c r="AF34"/>
  <c r="AG34"/>
  <c r="AH34"/>
  <c r="AI34"/>
  <c r="AJ34"/>
  <c r="AE35"/>
  <c r="AF35"/>
  <c r="AG35"/>
  <c r="AH35"/>
  <c r="AI35"/>
  <c r="AJ35"/>
  <c r="AE36"/>
  <c r="AB36" i="61" s="1"/>
  <c r="AF36" i="14"/>
  <c r="AG36"/>
  <c r="AH36"/>
  <c r="AB36" i="62" s="1"/>
  <c r="AI36" i="14"/>
  <c r="AJ36"/>
  <c r="AE37"/>
  <c r="AF37"/>
  <c r="AG37"/>
  <c r="AB37" i="62" s="1"/>
  <c r="AH37" i="14"/>
  <c r="AI37"/>
  <c r="AJ37"/>
  <c r="AE38"/>
  <c r="AF38"/>
  <c r="AG38"/>
  <c r="AH38"/>
  <c r="AI38"/>
  <c r="AJ38"/>
  <c r="AE39"/>
  <c r="AF39"/>
  <c r="AG39"/>
  <c r="AH39"/>
  <c r="AI39"/>
  <c r="AJ39"/>
  <c r="AE40"/>
  <c r="AB40" i="61" s="1"/>
  <c r="AF40" i="14"/>
  <c r="AG40"/>
  <c r="AH40"/>
  <c r="AB40" i="62" s="1"/>
  <c r="AI40" i="14"/>
  <c r="AJ40"/>
  <c r="AE41"/>
  <c r="AF41"/>
  <c r="AG41"/>
  <c r="AB41" i="62" s="1"/>
  <c r="AH41" i="14"/>
  <c r="AI41"/>
  <c r="AJ41"/>
  <c r="AE42"/>
  <c r="AF42"/>
  <c r="AG42"/>
  <c r="AH42"/>
  <c r="AI42"/>
  <c r="AJ42"/>
  <c r="AE43"/>
  <c r="AF43"/>
  <c r="AG43"/>
  <c r="AH43"/>
  <c r="AI43"/>
  <c r="AJ43"/>
  <c r="AE44"/>
  <c r="AB44" i="61" s="1"/>
  <c r="AF44" i="14"/>
  <c r="AG44"/>
  <c r="AH44"/>
  <c r="AI44"/>
  <c r="AJ44"/>
  <c r="AE45"/>
  <c r="AF45"/>
  <c r="AG45"/>
  <c r="AB45" i="62" s="1"/>
  <c r="AH45" i="14"/>
  <c r="AI45"/>
  <c r="AJ45"/>
  <c r="AE46"/>
  <c r="AF46"/>
  <c r="AG46"/>
  <c r="AH46"/>
  <c r="AI46"/>
  <c r="AJ46"/>
  <c r="AE47"/>
  <c r="AF47"/>
  <c r="AG47"/>
  <c r="AH47"/>
  <c r="AI47"/>
  <c r="AJ47"/>
  <c r="AE48"/>
  <c r="AB48" i="61" s="1"/>
  <c r="AF48" i="14"/>
  <c r="AG48"/>
  <c r="AH48"/>
  <c r="AB48" i="62" s="1"/>
  <c r="AI48" i="14"/>
  <c r="AJ48"/>
  <c r="AE49"/>
  <c r="AF49"/>
  <c r="AG49"/>
  <c r="AB49" i="62" s="1"/>
  <c r="AH49" i="14"/>
  <c r="AI49"/>
  <c r="AJ49"/>
  <c r="AE50"/>
  <c r="AF50"/>
  <c r="AG50"/>
  <c r="AH50"/>
  <c r="AI50"/>
  <c r="AJ50"/>
  <c r="AE51"/>
  <c r="AF51"/>
  <c r="AG51"/>
  <c r="AH51"/>
  <c r="AI51"/>
  <c r="AJ51"/>
  <c r="AE52"/>
  <c r="AB52" i="61" s="1"/>
  <c r="AF52" i="14"/>
  <c r="AG52"/>
  <c r="AH52"/>
  <c r="AI52"/>
  <c r="AJ52"/>
  <c r="AE53"/>
  <c r="AF53"/>
  <c r="AG53"/>
  <c r="AB53" i="62" s="1"/>
  <c r="AH53" i="14"/>
  <c r="AI53"/>
  <c r="AJ53"/>
  <c r="AE54"/>
  <c r="AF54"/>
  <c r="AG54"/>
  <c r="AH54"/>
  <c r="AI54"/>
  <c r="AJ54"/>
  <c r="AE55"/>
  <c r="AF55"/>
  <c r="AG55"/>
  <c r="AH55"/>
  <c r="AI55"/>
  <c r="AJ55"/>
  <c r="AE56"/>
  <c r="AB56" i="61" s="1"/>
  <c r="AF56" i="14"/>
  <c r="AG56"/>
  <c r="AH56"/>
  <c r="AB56" i="62" s="1"/>
  <c r="AI56" i="14"/>
  <c r="AJ56"/>
  <c r="AE57"/>
  <c r="AF57"/>
  <c r="AG57"/>
  <c r="AB57" i="62" s="1"/>
  <c r="AH57" i="14"/>
  <c r="AI57"/>
  <c r="AJ57"/>
  <c r="AE58"/>
  <c r="AF58"/>
  <c r="AG58"/>
  <c r="AH58"/>
  <c r="AI58"/>
  <c r="AJ58"/>
  <c r="AE59"/>
  <c r="AF59"/>
  <c r="AG59"/>
  <c r="AH59"/>
  <c r="AI59"/>
  <c r="AJ59"/>
  <c r="AE60"/>
  <c r="AF60"/>
  <c r="AG60"/>
  <c r="AH60"/>
  <c r="AB60" i="62" s="1"/>
  <c r="AI60" i="14"/>
  <c r="AJ60"/>
  <c r="AE61"/>
  <c r="AF61"/>
  <c r="AG61"/>
  <c r="AB61" i="62" s="1"/>
  <c r="AH61" i="14"/>
  <c r="AI61"/>
  <c r="AJ61"/>
  <c r="AE62"/>
  <c r="AF62"/>
  <c r="AG62"/>
  <c r="AH62"/>
  <c r="AI62"/>
  <c r="AJ62"/>
  <c r="AE63"/>
  <c r="AF63"/>
  <c r="AG63"/>
  <c r="AH63"/>
  <c r="AI63"/>
  <c r="AJ63"/>
  <c r="AE64"/>
  <c r="AF64"/>
  <c r="AG64"/>
  <c r="AH64"/>
  <c r="AI64"/>
  <c r="AJ64"/>
  <c r="AE65"/>
  <c r="AF65"/>
  <c r="AG65"/>
  <c r="AB65" i="62" s="1"/>
  <c r="AH65" i="14"/>
  <c r="AI65"/>
  <c r="AJ65"/>
  <c r="AE66"/>
  <c r="AF66"/>
  <c r="AG66"/>
  <c r="AH66"/>
  <c r="AI66"/>
  <c r="AJ66"/>
  <c r="AE67"/>
  <c r="AF67"/>
  <c r="AG67"/>
  <c r="AH67"/>
  <c r="AI67"/>
  <c r="AJ67"/>
  <c r="AE68"/>
  <c r="AF68"/>
  <c r="AG68"/>
  <c r="AH68"/>
  <c r="AI68"/>
  <c r="AJ68"/>
  <c r="AE69"/>
  <c r="AF69"/>
  <c r="AG69"/>
  <c r="AH69"/>
  <c r="AI69"/>
  <c r="AB69" i="63" s="1"/>
  <c r="AJ69" i="14"/>
  <c r="AE70"/>
  <c r="AF70"/>
  <c r="AG70"/>
  <c r="AH70"/>
  <c r="AI70"/>
  <c r="AJ70"/>
  <c r="AE71"/>
  <c r="AF71"/>
  <c r="AG71"/>
  <c r="AH71"/>
  <c r="AI71"/>
  <c r="AJ71"/>
  <c r="AE72"/>
  <c r="AF72"/>
  <c r="AG72"/>
  <c r="AH72"/>
  <c r="AI72"/>
  <c r="AJ72"/>
  <c r="AE73"/>
  <c r="AB73" i="61" s="1"/>
  <c r="AF73" i="14"/>
  <c r="AG73"/>
  <c r="AB73" i="62" s="1"/>
  <c r="AH73" i="14"/>
  <c r="AI73"/>
  <c r="AB73" i="63" s="1"/>
  <c r="AJ73" i="14"/>
  <c r="AE74"/>
  <c r="AF74"/>
  <c r="AG74"/>
  <c r="AH74"/>
  <c r="AI74"/>
  <c r="AJ74"/>
  <c r="AE75"/>
  <c r="AF75"/>
  <c r="AG75"/>
  <c r="AH75"/>
  <c r="AI75"/>
  <c r="AJ75"/>
  <c r="AE76"/>
  <c r="AB76" i="61" s="1"/>
  <c r="AF76" i="14"/>
  <c r="AG76"/>
  <c r="AH76"/>
  <c r="AI76"/>
  <c r="AJ76"/>
  <c r="AE77"/>
  <c r="AB77" i="61" s="1"/>
  <c r="AF77" i="14"/>
  <c r="AG77"/>
  <c r="AB77" i="62" s="1"/>
  <c r="AH77" i="14"/>
  <c r="AI77"/>
  <c r="AB77" i="63" s="1"/>
  <c r="AJ77" i="14"/>
  <c r="AE78"/>
  <c r="AF78"/>
  <c r="AG78"/>
  <c r="AH78"/>
  <c r="AI78"/>
  <c r="AJ78"/>
  <c r="AE79"/>
  <c r="AF79"/>
  <c r="AG79"/>
  <c r="AH79"/>
  <c r="AI79"/>
  <c r="AJ79"/>
  <c r="AE80"/>
  <c r="AF80"/>
  <c r="AG80"/>
  <c r="AH80"/>
  <c r="AI80"/>
  <c r="AJ80"/>
  <c r="AE81"/>
  <c r="AB81" i="61" s="1"/>
  <c r="AF81" i="14"/>
  <c r="AG81"/>
  <c r="AB81" i="62" s="1"/>
  <c r="AH81" i="14"/>
  <c r="AI81"/>
  <c r="AB81" i="63" s="1"/>
  <c r="AJ81" i="14"/>
  <c r="AE82"/>
  <c r="AF82"/>
  <c r="AG82"/>
  <c r="AH82"/>
  <c r="AI82"/>
  <c r="AJ82"/>
  <c r="AE83"/>
  <c r="AF83"/>
  <c r="AG83"/>
  <c r="AH83"/>
  <c r="AI83"/>
  <c r="AJ83"/>
  <c r="AE84"/>
  <c r="AB84" i="61" s="1"/>
  <c r="AF84" i="14"/>
  <c r="AG84"/>
  <c r="AH84"/>
  <c r="AI84"/>
  <c r="AJ84"/>
  <c r="AE85"/>
  <c r="AF85"/>
  <c r="AG85"/>
  <c r="AH85"/>
  <c r="AI85"/>
  <c r="AB85" i="63" s="1"/>
  <c r="AJ85" i="14"/>
  <c r="AE86"/>
  <c r="AF86"/>
  <c r="AG86"/>
  <c r="AH86"/>
  <c r="AI86"/>
  <c r="AJ86"/>
  <c r="AE87"/>
  <c r="AF87"/>
  <c r="AG87"/>
  <c r="AH87"/>
  <c r="AI87"/>
  <c r="AJ87"/>
  <c r="AE88"/>
  <c r="AF88"/>
  <c r="AG88"/>
  <c r="AH88"/>
  <c r="AI88"/>
  <c r="AJ88"/>
  <c r="AE89"/>
  <c r="AB89" i="61" s="1"/>
  <c r="AF89" i="14"/>
  <c r="AG89"/>
  <c r="AH89"/>
  <c r="AI89"/>
  <c r="AB89" i="63" s="1"/>
  <c r="AJ89" i="14"/>
  <c r="AE90"/>
  <c r="AF90"/>
  <c r="AG90"/>
  <c r="AH90"/>
  <c r="AI90"/>
  <c r="AJ90"/>
  <c r="AE91"/>
  <c r="AF91"/>
  <c r="AG91"/>
  <c r="AH91"/>
  <c r="AI91"/>
  <c r="AJ91"/>
  <c r="AE92"/>
  <c r="AB92" i="61" s="1"/>
  <c r="AF92" i="14"/>
  <c r="AG92"/>
  <c r="AH92"/>
  <c r="AI92"/>
  <c r="AJ92"/>
  <c r="AE93"/>
  <c r="AB93" i="61" s="1"/>
  <c r="AF93" i="14"/>
  <c r="AG93"/>
  <c r="AH93"/>
  <c r="AI93"/>
  <c r="AB93" i="63" s="1"/>
  <c r="AJ93" i="14"/>
  <c r="AE94"/>
  <c r="AF94"/>
  <c r="AG94"/>
  <c r="AH94"/>
  <c r="AI94"/>
  <c r="AJ94"/>
  <c r="AE95"/>
  <c r="AF95"/>
  <c r="AG95"/>
  <c r="AH95"/>
  <c r="AI95"/>
  <c r="AJ95"/>
  <c r="AE96"/>
  <c r="AB96" i="61" s="1"/>
  <c r="AF96" i="14"/>
  <c r="AG96"/>
  <c r="AH96"/>
  <c r="AI96"/>
  <c r="AJ96"/>
  <c r="AE97"/>
  <c r="AF97"/>
  <c r="AG97"/>
  <c r="AB97" i="62" s="1"/>
  <c r="AH97" i="14"/>
  <c r="AI97"/>
  <c r="AB97" i="63" s="1"/>
  <c r="AJ97" i="14"/>
  <c r="AE98"/>
  <c r="AF98"/>
  <c r="AG98"/>
  <c r="AH98"/>
  <c r="AI98"/>
  <c r="AJ98"/>
  <c r="AF3"/>
  <c r="AG3"/>
  <c r="AH3"/>
  <c r="AI3"/>
  <c r="AJ3"/>
  <c r="AE3"/>
  <c r="X4"/>
  <c r="Y4"/>
  <c r="Z4"/>
  <c r="AA4"/>
  <c r="AB4"/>
  <c r="AC4"/>
  <c r="X5"/>
  <c r="Y5"/>
  <c r="Z5"/>
  <c r="AA5"/>
  <c r="AB5"/>
  <c r="AC5"/>
  <c r="X6"/>
  <c r="Y6"/>
  <c r="Z6"/>
  <c r="AA6"/>
  <c r="AB6"/>
  <c r="AC6"/>
  <c r="X7"/>
  <c r="Y7"/>
  <c r="Z7"/>
  <c r="AA7"/>
  <c r="AB7"/>
  <c r="AC7"/>
  <c r="X8"/>
  <c r="Y8"/>
  <c r="Z8"/>
  <c r="AA8"/>
  <c r="AB8"/>
  <c r="AC8"/>
  <c r="X9"/>
  <c r="Y9"/>
  <c r="Z9"/>
  <c r="AA9"/>
  <c r="AB9"/>
  <c r="AC9"/>
  <c r="X10"/>
  <c r="Y10"/>
  <c r="Z10"/>
  <c r="AA10"/>
  <c r="AB10"/>
  <c r="AC10"/>
  <c r="X11"/>
  <c r="Y11"/>
  <c r="Z11"/>
  <c r="AA11"/>
  <c r="AB11"/>
  <c r="AC11"/>
  <c r="X12"/>
  <c r="AA12" i="61" s="1"/>
  <c r="Y12" i="14"/>
  <c r="Z12"/>
  <c r="AA12"/>
  <c r="AB12"/>
  <c r="AC12"/>
  <c r="X13"/>
  <c r="Y13"/>
  <c r="Z13"/>
  <c r="AA13"/>
  <c r="AB13"/>
  <c r="AC13"/>
  <c r="X14"/>
  <c r="AA14" i="61" s="1"/>
  <c r="Y14" i="14"/>
  <c r="Z14"/>
  <c r="AA14"/>
  <c r="AB14"/>
  <c r="AA14" i="63" s="1"/>
  <c r="AC14" i="14"/>
  <c r="X15"/>
  <c r="Y15"/>
  <c r="Z15"/>
  <c r="AA15"/>
  <c r="AB15"/>
  <c r="AC15"/>
  <c r="X16"/>
  <c r="Y16"/>
  <c r="Z16"/>
  <c r="AA16"/>
  <c r="AB16"/>
  <c r="AA16" i="63" s="1"/>
  <c r="AC16" i="14"/>
  <c r="X17"/>
  <c r="Y17"/>
  <c r="Z17"/>
  <c r="AA17"/>
  <c r="AB17"/>
  <c r="AC17"/>
  <c r="X18"/>
  <c r="AA18" i="61" s="1"/>
  <c r="Y18" i="14"/>
  <c r="Z18"/>
  <c r="AA18"/>
  <c r="AB18"/>
  <c r="AA18" i="63" s="1"/>
  <c r="AC18" i="14"/>
  <c r="X19"/>
  <c r="Y19"/>
  <c r="Z19"/>
  <c r="AA19"/>
  <c r="AB19"/>
  <c r="AC19"/>
  <c r="X20"/>
  <c r="AA20" i="61" s="1"/>
  <c r="Y20" i="14"/>
  <c r="Z20"/>
  <c r="AA20"/>
  <c r="AB20"/>
  <c r="AC20"/>
  <c r="X21"/>
  <c r="Y21"/>
  <c r="Z21"/>
  <c r="AA21"/>
  <c r="AB21"/>
  <c r="AC21"/>
  <c r="X22"/>
  <c r="AA22" i="61" s="1"/>
  <c r="Y22" i="14"/>
  <c r="Z22"/>
  <c r="AA22"/>
  <c r="AB22"/>
  <c r="AA22" i="63" s="1"/>
  <c r="AC22" i="14"/>
  <c r="X23"/>
  <c r="Y23"/>
  <c r="Z23"/>
  <c r="AA23"/>
  <c r="AB23"/>
  <c r="AC23"/>
  <c r="X24"/>
  <c r="Y24"/>
  <c r="Z24"/>
  <c r="AA24"/>
  <c r="AB24"/>
  <c r="AA24" i="63" s="1"/>
  <c r="AC24" i="14"/>
  <c r="X25"/>
  <c r="Y25"/>
  <c r="Z25"/>
  <c r="AA25" i="62" s="1"/>
  <c r="AA25" i="14"/>
  <c r="AB25"/>
  <c r="AC25"/>
  <c r="X26"/>
  <c r="AA26" i="61" s="1"/>
  <c r="Y26" i="14"/>
  <c r="Z26"/>
  <c r="AA26"/>
  <c r="AB26"/>
  <c r="AA26" i="63" s="1"/>
  <c r="AC26" i="14"/>
  <c r="X27"/>
  <c r="Y27"/>
  <c r="Z27"/>
  <c r="AA27" i="62" s="1"/>
  <c r="AA27" i="14"/>
  <c r="AB27"/>
  <c r="AC27"/>
  <c r="X28"/>
  <c r="AA28" i="61" s="1"/>
  <c r="Y28" i="14"/>
  <c r="Z28"/>
  <c r="AA28"/>
  <c r="AB28"/>
  <c r="AC28"/>
  <c r="X29"/>
  <c r="Y29"/>
  <c r="Z29"/>
  <c r="AA29"/>
  <c r="AB29"/>
  <c r="AC29"/>
  <c r="X30"/>
  <c r="AA30" i="61" s="1"/>
  <c r="Y30" i="14"/>
  <c r="Z30"/>
  <c r="AA30"/>
  <c r="AB30"/>
  <c r="AA30" i="63" s="1"/>
  <c r="AC30" i="14"/>
  <c r="X31"/>
  <c r="Y31"/>
  <c r="Z31"/>
  <c r="AA31"/>
  <c r="AB31"/>
  <c r="AC31"/>
  <c r="X32"/>
  <c r="Y32"/>
  <c r="Z32"/>
  <c r="AA32"/>
  <c r="AB32"/>
  <c r="AA32" i="63" s="1"/>
  <c r="AC32" i="14"/>
  <c r="X33"/>
  <c r="Y33"/>
  <c r="Z33"/>
  <c r="AA33" i="62" s="1"/>
  <c r="AA33" i="14"/>
  <c r="AB33"/>
  <c r="AC33"/>
  <c r="X34"/>
  <c r="AA34" i="61" s="1"/>
  <c r="Y34" i="14"/>
  <c r="Z34"/>
  <c r="AA34"/>
  <c r="AB34"/>
  <c r="AA34" i="63" s="1"/>
  <c r="AC34" i="14"/>
  <c r="X35"/>
  <c r="Y35"/>
  <c r="Z35"/>
  <c r="AA35" i="62" s="1"/>
  <c r="AA35" i="14"/>
  <c r="AB35"/>
  <c r="AC35"/>
  <c r="X36"/>
  <c r="AA36" i="61" s="1"/>
  <c r="Y36" i="14"/>
  <c r="Z36"/>
  <c r="AA36"/>
  <c r="AB36"/>
  <c r="AC36"/>
  <c r="X37"/>
  <c r="Y37"/>
  <c r="Z37"/>
  <c r="AA37"/>
  <c r="AB37"/>
  <c r="AC37"/>
  <c r="X38"/>
  <c r="AA38" i="61" s="1"/>
  <c r="Y38" i="14"/>
  <c r="Z38"/>
  <c r="AA38"/>
  <c r="AB38"/>
  <c r="AA38" i="63" s="1"/>
  <c r="AC38" i="14"/>
  <c r="X39"/>
  <c r="Y39"/>
  <c r="Z39"/>
  <c r="AA39"/>
  <c r="AB39"/>
  <c r="AC39"/>
  <c r="X40"/>
  <c r="Y40"/>
  <c r="Z40"/>
  <c r="AA40"/>
  <c r="AB40"/>
  <c r="AA40" i="63" s="1"/>
  <c r="AC40" i="14"/>
  <c r="X41"/>
  <c r="Y41"/>
  <c r="Z41"/>
  <c r="AA41" i="62" s="1"/>
  <c r="AA41" i="14"/>
  <c r="AB41"/>
  <c r="AC41"/>
  <c r="X42"/>
  <c r="AA42" i="61" s="1"/>
  <c r="Y42" i="14"/>
  <c r="Z42"/>
  <c r="AA42"/>
  <c r="AB42"/>
  <c r="AA42" i="63" s="1"/>
  <c r="AC42" i="14"/>
  <c r="X43"/>
  <c r="Y43"/>
  <c r="Z43"/>
  <c r="AA43" i="62" s="1"/>
  <c r="AA43" i="14"/>
  <c r="AB43"/>
  <c r="AC43"/>
  <c r="X44"/>
  <c r="AA44" i="61" s="1"/>
  <c r="Y44" i="14"/>
  <c r="Z44"/>
  <c r="AA44"/>
  <c r="AB44"/>
  <c r="AC44"/>
  <c r="X45"/>
  <c r="Y45"/>
  <c r="Z45"/>
  <c r="AA45"/>
  <c r="AB45"/>
  <c r="AC45"/>
  <c r="X46"/>
  <c r="AA46" i="61" s="1"/>
  <c r="Y46" i="14"/>
  <c r="Z46"/>
  <c r="AA46"/>
  <c r="AB46"/>
  <c r="AA46" i="63" s="1"/>
  <c r="AC46" i="14"/>
  <c r="X47"/>
  <c r="Y47"/>
  <c r="Z47"/>
  <c r="AA47"/>
  <c r="AB47"/>
  <c r="AC47"/>
  <c r="X48"/>
  <c r="Y48"/>
  <c r="Z48"/>
  <c r="AA48"/>
  <c r="AB48"/>
  <c r="AA48" i="63" s="1"/>
  <c r="AC48" i="14"/>
  <c r="X49"/>
  <c r="Y49"/>
  <c r="Z49"/>
  <c r="AA49" i="62" s="1"/>
  <c r="AA49" i="14"/>
  <c r="AB49"/>
  <c r="AC49"/>
  <c r="X50"/>
  <c r="AA50" i="61" s="1"/>
  <c r="Y50" i="14"/>
  <c r="Z50"/>
  <c r="AA50"/>
  <c r="AB50"/>
  <c r="AA50" i="63" s="1"/>
  <c r="AC50" i="14"/>
  <c r="X51"/>
  <c r="Y51"/>
  <c r="Z51"/>
  <c r="AA51" i="62" s="1"/>
  <c r="AA51" i="14"/>
  <c r="AB51"/>
  <c r="AC51"/>
  <c r="X52"/>
  <c r="AA52" i="61" s="1"/>
  <c r="Y52" i="14"/>
  <c r="Z52"/>
  <c r="AA52"/>
  <c r="AB52"/>
  <c r="AC52"/>
  <c r="X53"/>
  <c r="Y53"/>
  <c r="Z53"/>
  <c r="AA53"/>
  <c r="AB53"/>
  <c r="AC53"/>
  <c r="X54"/>
  <c r="AA54" i="61" s="1"/>
  <c r="Y54" i="14"/>
  <c r="Z54"/>
  <c r="AA54"/>
  <c r="AB54"/>
  <c r="AA54" i="63" s="1"/>
  <c r="AC54" i="14"/>
  <c r="X55"/>
  <c r="Y55"/>
  <c r="Z55"/>
  <c r="AA55"/>
  <c r="AB55"/>
  <c r="AC55"/>
  <c r="X56"/>
  <c r="Y56"/>
  <c r="Z56"/>
  <c r="AA56"/>
  <c r="AB56"/>
  <c r="AA56" i="63" s="1"/>
  <c r="AC56" i="14"/>
  <c r="X57"/>
  <c r="Y57"/>
  <c r="Z57"/>
  <c r="AA57" i="62" s="1"/>
  <c r="AA57" i="14"/>
  <c r="AB57"/>
  <c r="AC57"/>
  <c r="X58"/>
  <c r="AA58" i="61" s="1"/>
  <c r="Y58" i="14"/>
  <c r="Z58"/>
  <c r="AA58"/>
  <c r="AB58"/>
  <c r="AA58" i="63" s="1"/>
  <c r="AC58" i="14"/>
  <c r="X59"/>
  <c r="Y59"/>
  <c r="Z59"/>
  <c r="AA59" i="62" s="1"/>
  <c r="AA59" i="14"/>
  <c r="AB59"/>
  <c r="AC59"/>
  <c r="X60"/>
  <c r="AA60" i="61" s="1"/>
  <c r="Y60" i="14"/>
  <c r="Z60"/>
  <c r="AA60"/>
  <c r="AB60"/>
  <c r="AC60"/>
  <c r="X61"/>
  <c r="Y61"/>
  <c r="Z61"/>
  <c r="AA61"/>
  <c r="AB61"/>
  <c r="AC61"/>
  <c r="X62"/>
  <c r="AA62" i="61" s="1"/>
  <c r="Y62" i="14"/>
  <c r="Z62"/>
  <c r="AA62"/>
  <c r="AB62"/>
  <c r="AA62" i="63" s="1"/>
  <c r="AC62" i="14"/>
  <c r="X63"/>
  <c r="Y63"/>
  <c r="Z63"/>
  <c r="AA63"/>
  <c r="AB63"/>
  <c r="AC63"/>
  <c r="X64"/>
  <c r="Y64"/>
  <c r="Z64"/>
  <c r="AA64"/>
  <c r="AB64"/>
  <c r="AA64" i="63" s="1"/>
  <c r="AC64" i="14"/>
  <c r="X65"/>
  <c r="Y65"/>
  <c r="Z65"/>
  <c r="AA65" i="62" s="1"/>
  <c r="AA65" i="14"/>
  <c r="AB65"/>
  <c r="AC65"/>
  <c r="X66"/>
  <c r="AA66" i="61" s="1"/>
  <c r="Y66" i="14"/>
  <c r="Z66"/>
  <c r="AA66"/>
  <c r="AB66"/>
  <c r="AA66" i="63" s="1"/>
  <c r="AC66" i="14"/>
  <c r="X67"/>
  <c r="Y67"/>
  <c r="Z67"/>
  <c r="AA67" i="62" s="1"/>
  <c r="AA67" i="14"/>
  <c r="AB67"/>
  <c r="AC67"/>
  <c r="X68"/>
  <c r="AA68" i="61" s="1"/>
  <c r="Y68" i="14"/>
  <c r="Z68"/>
  <c r="AA68"/>
  <c r="AB68"/>
  <c r="AC68"/>
  <c r="X69"/>
  <c r="Y69"/>
  <c r="Z69"/>
  <c r="AA69"/>
  <c r="AB69"/>
  <c r="AC69"/>
  <c r="X70"/>
  <c r="AA70" i="61" s="1"/>
  <c r="Y70" i="14"/>
  <c r="Z70"/>
  <c r="AA70"/>
  <c r="AB70"/>
  <c r="AA70" i="63" s="1"/>
  <c r="AC70" i="14"/>
  <c r="X71"/>
  <c r="Y71"/>
  <c r="Z71"/>
  <c r="AA71"/>
  <c r="AB71"/>
  <c r="AC71"/>
  <c r="X72"/>
  <c r="Y72"/>
  <c r="Z72"/>
  <c r="AA72"/>
  <c r="AB72"/>
  <c r="AA72" i="63" s="1"/>
  <c r="AC72" i="14"/>
  <c r="X73"/>
  <c r="Y73"/>
  <c r="Z73"/>
  <c r="AA73" i="62" s="1"/>
  <c r="AA73" i="14"/>
  <c r="AB73"/>
  <c r="AC73"/>
  <c r="X74"/>
  <c r="AA74" i="61" s="1"/>
  <c r="Y74" i="14"/>
  <c r="Z74"/>
  <c r="AA74"/>
  <c r="AB74"/>
  <c r="AA74" i="63" s="1"/>
  <c r="AC74" i="14"/>
  <c r="X75"/>
  <c r="Y75"/>
  <c r="Z75"/>
  <c r="AA75" i="62" s="1"/>
  <c r="AA75" i="14"/>
  <c r="AB75"/>
  <c r="AC75"/>
  <c r="X76"/>
  <c r="AA76" i="61" s="1"/>
  <c r="Y76" i="14"/>
  <c r="Z76"/>
  <c r="AA76"/>
  <c r="AB76"/>
  <c r="AC76"/>
  <c r="X77"/>
  <c r="Y77"/>
  <c r="Z77"/>
  <c r="AA77"/>
  <c r="AB77"/>
  <c r="AC77"/>
  <c r="X78"/>
  <c r="AA78" i="61" s="1"/>
  <c r="Y78" i="14"/>
  <c r="Z78"/>
  <c r="AA78"/>
  <c r="AB78"/>
  <c r="AA78" i="63" s="1"/>
  <c r="AC78" i="14"/>
  <c r="X79"/>
  <c r="Y79"/>
  <c r="Z79"/>
  <c r="AA79"/>
  <c r="AB79"/>
  <c r="AC79"/>
  <c r="X80"/>
  <c r="Y80"/>
  <c r="Z80"/>
  <c r="AA80"/>
  <c r="AB80"/>
  <c r="AA80" i="63" s="1"/>
  <c r="AC80" i="14"/>
  <c r="X81"/>
  <c r="Y81"/>
  <c r="Z81"/>
  <c r="AA81" i="62" s="1"/>
  <c r="AA81" i="14"/>
  <c r="AB81"/>
  <c r="AC81"/>
  <c r="X82"/>
  <c r="AA82" i="61" s="1"/>
  <c r="Y82" i="14"/>
  <c r="Z82"/>
  <c r="AA82"/>
  <c r="AB82"/>
  <c r="AA82" i="63" s="1"/>
  <c r="AC82" i="14"/>
  <c r="X83"/>
  <c r="Y83"/>
  <c r="Z83"/>
  <c r="AA83" i="62" s="1"/>
  <c r="AA83" i="14"/>
  <c r="AB83"/>
  <c r="AC83"/>
  <c r="X84"/>
  <c r="AA84" i="61" s="1"/>
  <c r="Y84" i="14"/>
  <c r="Z84"/>
  <c r="AA84"/>
  <c r="AB84"/>
  <c r="AC84"/>
  <c r="X85"/>
  <c r="Y85"/>
  <c r="Z85"/>
  <c r="AA85"/>
  <c r="AB85"/>
  <c r="AC85"/>
  <c r="X86"/>
  <c r="AA86" i="61" s="1"/>
  <c r="Y86" i="14"/>
  <c r="Z86"/>
  <c r="AA86"/>
  <c r="AB86"/>
  <c r="AA86" i="63" s="1"/>
  <c r="AC86" i="14"/>
  <c r="X87"/>
  <c r="Y87"/>
  <c r="Z87"/>
  <c r="AA87"/>
  <c r="AB87"/>
  <c r="AC87"/>
  <c r="X88"/>
  <c r="Y88"/>
  <c r="Z88"/>
  <c r="AA88"/>
  <c r="AB88"/>
  <c r="AA88" i="63" s="1"/>
  <c r="AC88" i="14"/>
  <c r="X89"/>
  <c r="Y89"/>
  <c r="Z89"/>
  <c r="AA89" i="62" s="1"/>
  <c r="AA89" i="14"/>
  <c r="AB89"/>
  <c r="AC89"/>
  <c r="X90"/>
  <c r="AA90" i="61" s="1"/>
  <c r="Y90" i="14"/>
  <c r="Z90"/>
  <c r="AA90"/>
  <c r="AB90"/>
  <c r="AC90"/>
  <c r="X91"/>
  <c r="Y91"/>
  <c r="Z91"/>
  <c r="AA91" i="62" s="1"/>
  <c r="AA91" i="14"/>
  <c r="AB91"/>
  <c r="AC91"/>
  <c r="X92"/>
  <c r="AA92" i="61" s="1"/>
  <c r="Y92" i="14"/>
  <c r="Z92"/>
  <c r="AA92"/>
  <c r="AB92"/>
  <c r="AA92" i="63" s="1"/>
  <c r="AC92" i="14"/>
  <c r="X93"/>
  <c r="Y93"/>
  <c r="Z93"/>
  <c r="AA93"/>
  <c r="AB93"/>
  <c r="AC93"/>
  <c r="X94"/>
  <c r="AA94" i="61" s="1"/>
  <c r="Y94" i="14"/>
  <c r="Z94"/>
  <c r="AA94"/>
  <c r="AB94"/>
  <c r="AA94" i="63" s="1"/>
  <c r="AC94" i="14"/>
  <c r="X95"/>
  <c r="Y95"/>
  <c r="Z95"/>
  <c r="AA95"/>
  <c r="AB95"/>
  <c r="AC95"/>
  <c r="X96"/>
  <c r="Y96"/>
  <c r="Z96"/>
  <c r="AA96"/>
  <c r="AB96"/>
  <c r="AA96" i="63" s="1"/>
  <c r="AC96" i="14"/>
  <c r="X97"/>
  <c r="Y97"/>
  <c r="Z97"/>
  <c r="AA97" i="62" s="1"/>
  <c r="AA97" i="14"/>
  <c r="AB97"/>
  <c r="AC97"/>
  <c r="X98"/>
  <c r="AA98" i="61" s="1"/>
  <c r="Y98" i="14"/>
  <c r="Z98"/>
  <c r="AA98"/>
  <c r="AB98"/>
  <c r="AA98" i="63" s="1"/>
  <c r="AC98" i="14"/>
  <c r="Y3"/>
  <c r="Z3"/>
  <c r="AA3"/>
  <c r="AA3" i="62" s="1"/>
  <c r="AB3" i="14"/>
  <c r="AC3"/>
  <c r="X3"/>
  <c r="H3" i="12"/>
  <c r="H4"/>
  <c r="Y4" i="63"/>
  <c r="Z4"/>
  <c r="AA4"/>
  <c r="Y5"/>
  <c r="Z5"/>
  <c r="AA5"/>
  <c r="Y6"/>
  <c r="Z6"/>
  <c r="Y7"/>
  <c r="Z7"/>
  <c r="AA7"/>
  <c r="AB7"/>
  <c r="Y8"/>
  <c r="Z8"/>
  <c r="Y9"/>
  <c r="Z9"/>
  <c r="AA9"/>
  <c r="Y10"/>
  <c r="Z10"/>
  <c r="Y11"/>
  <c r="Z11"/>
  <c r="AA11"/>
  <c r="AB11"/>
  <c r="Y12"/>
  <c r="Z12"/>
  <c r="AA12"/>
  <c r="Y13"/>
  <c r="Z13"/>
  <c r="AA13"/>
  <c r="Y14"/>
  <c r="Z14"/>
  <c r="Y15"/>
  <c r="Z15"/>
  <c r="AA15"/>
  <c r="AB15"/>
  <c r="Y16"/>
  <c r="Z16"/>
  <c r="Y17"/>
  <c r="Z17"/>
  <c r="AA17"/>
  <c r="Y18"/>
  <c r="Z18"/>
  <c r="Y19"/>
  <c r="Z19"/>
  <c r="AA19"/>
  <c r="AB19"/>
  <c r="Y20"/>
  <c r="Z20"/>
  <c r="AA20"/>
  <c r="Y21"/>
  <c r="Z21"/>
  <c r="AA21"/>
  <c r="Y22"/>
  <c r="Z22"/>
  <c r="Y23"/>
  <c r="Z23"/>
  <c r="AA23"/>
  <c r="AB23"/>
  <c r="Y24"/>
  <c r="Z24"/>
  <c r="Y25"/>
  <c r="Z25"/>
  <c r="AA25"/>
  <c r="Y26"/>
  <c r="Z26"/>
  <c r="Y27"/>
  <c r="Z27"/>
  <c r="AA27"/>
  <c r="AB27"/>
  <c r="Y28"/>
  <c r="Z28"/>
  <c r="AA28"/>
  <c r="Y29"/>
  <c r="Z29"/>
  <c r="AA29"/>
  <c r="Y30"/>
  <c r="Z30"/>
  <c r="Y31"/>
  <c r="Z31"/>
  <c r="AA31"/>
  <c r="AB31"/>
  <c r="Y32"/>
  <c r="Z32"/>
  <c r="Y33"/>
  <c r="Z33"/>
  <c r="AA33"/>
  <c r="Y34"/>
  <c r="Z34"/>
  <c r="Y35"/>
  <c r="Z35"/>
  <c r="AA35"/>
  <c r="AB35"/>
  <c r="Y36"/>
  <c r="Z36"/>
  <c r="AA36"/>
  <c r="Y37"/>
  <c r="Z37"/>
  <c r="AA37"/>
  <c r="Y38"/>
  <c r="Z38"/>
  <c r="Y39"/>
  <c r="Z39"/>
  <c r="AA39"/>
  <c r="AB39"/>
  <c r="Y40"/>
  <c r="Z40"/>
  <c r="Y41"/>
  <c r="Z41"/>
  <c r="AA41"/>
  <c r="Y42"/>
  <c r="Z42"/>
  <c r="Y43"/>
  <c r="Z43"/>
  <c r="AA43"/>
  <c r="AB43"/>
  <c r="Y44"/>
  <c r="Z44"/>
  <c r="AA44"/>
  <c r="Y45"/>
  <c r="Z45"/>
  <c r="AA45"/>
  <c r="Y46"/>
  <c r="Z46"/>
  <c r="Y47"/>
  <c r="Z47"/>
  <c r="AA47"/>
  <c r="AB47"/>
  <c r="Y48"/>
  <c r="Z48"/>
  <c r="Y49"/>
  <c r="Z49"/>
  <c r="AA49"/>
  <c r="Y50"/>
  <c r="Z50"/>
  <c r="Y51"/>
  <c r="Z51"/>
  <c r="AA51"/>
  <c r="AB51"/>
  <c r="Y52"/>
  <c r="Z52"/>
  <c r="AA52"/>
  <c r="Y53"/>
  <c r="Z53"/>
  <c r="AA53"/>
  <c r="Y54"/>
  <c r="Z54"/>
  <c r="Y55"/>
  <c r="Z55"/>
  <c r="AA55"/>
  <c r="AB55"/>
  <c r="Y56"/>
  <c r="Z56"/>
  <c r="Y57"/>
  <c r="Z57"/>
  <c r="AA57"/>
  <c r="Y58"/>
  <c r="Z58"/>
  <c r="Y59"/>
  <c r="Z59"/>
  <c r="AA59"/>
  <c r="AB59"/>
  <c r="Y60"/>
  <c r="Z60"/>
  <c r="AA60"/>
  <c r="Y61"/>
  <c r="Z61"/>
  <c r="AA61"/>
  <c r="Y62"/>
  <c r="Z62"/>
  <c r="Y63"/>
  <c r="Z63"/>
  <c r="AA63"/>
  <c r="AB63"/>
  <c r="Y64"/>
  <c r="Z64"/>
  <c r="Y65"/>
  <c r="Z65"/>
  <c r="AA65"/>
  <c r="Y66"/>
  <c r="Z66"/>
  <c r="Y67"/>
  <c r="Z67"/>
  <c r="AA67"/>
  <c r="AB67"/>
  <c r="Y68"/>
  <c r="Z68"/>
  <c r="AA68"/>
  <c r="Y69"/>
  <c r="Z69"/>
  <c r="AA69"/>
  <c r="Y70"/>
  <c r="Z70"/>
  <c r="Y71"/>
  <c r="Z71"/>
  <c r="AA71"/>
  <c r="AB71"/>
  <c r="Y72"/>
  <c r="Z72"/>
  <c r="Y73"/>
  <c r="Z73"/>
  <c r="AA73"/>
  <c r="Y74"/>
  <c r="Z74"/>
  <c r="Y75"/>
  <c r="Z75"/>
  <c r="AA75"/>
  <c r="AB75"/>
  <c r="Y76"/>
  <c r="Z76"/>
  <c r="AA76"/>
  <c r="Y77"/>
  <c r="Z77"/>
  <c r="AA77"/>
  <c r="Y78"/>
  <c r="Z78"/>
  <c r="Y79"/>
  <c r="Z79"/>
  <c r="AA79"/>
  <c r="AB79"/>
  <c r="Y80"/>
  <c r="Z80"/>
  <c r="Y81"/>
  <c r="Z81"/>
  <c r="AA81"/>
  <c r="Y82"/>
  <c r="Z82"/>
  <c r="Y83"/>
  <c r="Z83"/>
  <c r="AA83"/>
  <c r="AB83"/>
  <c r="Y84"/>
  <c r="Z84"/>
  <c r="AA84"/>
  <c r="Y85"/>
  <c r="Z85"/>
  <c r="AA85"/>
  <c r="Y86"/>
  <c r="Z86"/>
  <c r="Y87"/>
  <c r="Z87"/>
  <c r="AA87"/>
  <c r="Y88"/>
  <c r="Z88"/>
  <c r="Y89"/>
  <c r="Z89"/>
  <c r="AA89"/>
  <c r="Y90"/>
  <c r="Z90"/>
  <c r="AA90"/>
  <c r="Y91"/>
  <c r="Z91"/>
  <c r="AA91"/>
  <c r="Y92"/>
  <c r="Z92"/>
  <c r="Y93"/>
  <c r="Z93"/>
  <c r="AA93"/>
  <c r="Y94"/>
  <c r="Z94"/>
  <c r="Y95"/>
  <c r="Z95"/>
  <c r="AA95"/>
  <c r="Y96"/>
  <c r="Z96"/>
  <c r="AB96"/>
  <c r="Y97"/>
  <c r="Z97"/>
  <c r="AA97"/>
  <c r="Y98"/>
  <c r="Z98"/>
  <c r="AB3"/>
  <c r="AA3"/>
  <c r="Z3"/>
  <c r="Y3"/>
  <c r="Y4" i="62"/>
  <c r="Z4"/>
  <c r="AA4"/>
  <c r="Y5"/>
  <c r="Z5"/>
  <c r="AA5"/>
  <c r="Y6"/>
  <c r="Z6"/>
  <c r="AA6"/>
  <c r="AB6"/>
  <c r="Y7"/>
  <c r="Z7"/>
  <c r="AA7"/>
  <c r="Y8"/>
  <c r="Z8"/>
  <c r="AA8"/>
  <c r="Y9"/>
  <c r="Z9"/>
  <c r="Y10"/>
  <c r="Z10"/>
  <c r="AA10"/>
  <c r="AB10"/>
  <c r="Y11"/>
  <c r="Z11"/>
  <c r="Y12"/>
  <c r="Z12"/>
  <c r="AA12"/>
  <c r="Y13"/>
  <c r="Z13"/>
  <c r="AA13"/>
  <c r="Y14"/>
  <c r="Z14"/>
  <c r="AA14"/>
  <c r="AB14"/>
  <c r="Y15"/>
  <c r="Z15"/>
  <c r="AA15"/>
  <c r="Y16"/>
  <c r="Z16"/>
  <c r="AA16"/>
  <c r="Y17"/>
  <c r="Z17"/>
  <c r="Y18"/>
  <c r="Z18"/>
  <c r="AA18"/>
  <c r="AB18"/>
  <c r="Y19"/>
  <c r="Z19"/>
  <c r="Y20"/>
  <c r="Z20"/>
  <c r="AA20"/>
  <c r="Y21"/>
  <c r="Z21"/>
  <c r="AA21"/>
  <c r="Y22"/>
  <c r="Z22"/>
  <c r="AA22"/>
  <c r="AB22"/>
  <c r="Y23"/>
  <c r="Z23"/>
  <c r="AA23"/>
  <c r="Y24"/>
  <c r="Z24"/>
  <c r="AA24"/>
  <c r="Y25"/>
  <c r="Z25"/>
  <c r="Y26"/>
  <c r="Z26"/>
  <c r="AA26"/>
  <c r="AB26"/>
  <c r="Y27"/>
  <c r="Z27"/>
  <c r="Y28"/>
  <c r="Z28"/>
  <c r="AA28"/>
  <c r="Y29"/>
  <c r="Z29"/>
  <c r="AA29"/>
  <c r="Y30"/>
  <c r="Z30"/>
  <c r="AA30"/>
  <c r="AB30"/>
  <c r="Y31"/>
  <c r="Z31"/>
  <c r="AA31"/>
  <c r="Y32"/>
  <c r="Z32"/>
  <c r="AA32"/>
  <c r="Y33"/>
  <c r="Z33"/>
  <c r="Y34"/>
  <c r="Z34"/>
  <c r="AA34"/>
  <c r="AB34"/>
  <c r="Y35"/>
  <c r="Z35"/>
  <c r="Y36"/>
  <c r="Z36"/>
  <c r="AA36"/>
  <c r="Y37"/>
  <c r="Z37"/>
  <c r="AA37"/>
  <c r="Y38"/>
  <c r="Z38"/>
  <c r="AA38"/>
  <c r="AB38"/>
  <c r="Y39"/>
  <c r="Z39"/>
  <c r="AA39"/>
  <c r="Y40"/>
  <c r="Z40"/>
  <c r="AA40"/>
  <c r="Y41"/>
  <c r="Z41"/>
  <c r="Y42"/>
  <c r="Z42"/>
  <c r="AA42"/>
  <c r="AB42"/>
  <c r="Y43"/>
  <c r="Z43"/>
  <c r="Y44"/>
  <c r="Z44"/>
  <c r="AA44"/>
  <c r="Y45"/>
  <c r="Z45"/>
  <c r="AA45"/>
  <c r="Y46"/>
  <c r="Z46"/>
  <c r="AA46"/>
  <c r="AB46"/>
  <c r="Y47"/>
  <c r="Z47"/>
  <c r="AA47"/>
  <c r="Y48"/>
  <c r="Z48"/>
  <c r="AA48"/>
  <c r="Y49"/>
  <c r="Z49"/>
  <c r="Y50"/>
  <c r="Z50"/>
  <c r="AA50"/>
  <c r="AB50"/>
  <c r="Y51"/>
  <c r="Z51"/>
  <c r="Y52"/>
  <c r="Z52"/>
  <c r="AA52"/>
  <c r="Y53"/>
  <c r="Z53"/>
  <c r="AA53"/>
  <c r="Y54"/>
  <c r="Z54"/>
  <c r="AA54"/>
  <c r="AB54"/>
  <c r="Y55"/>
  <c r="Z55"/>
  <c r="AA55"/>
  <c r="Y56"/>
  <c r="Z56"/>
  <c r="AA56"/>
  <c r="Y57"/>
  <c r="Z57"/>
  <c r="Y58"/>
  <c r="Z58"/>
  <c r="AA58"/>
  <c r="AB58"/>
  <c r="Y59"/>
  <c r="Z59"/>
  <c r="Y60"/>
  <c r="Z60"/>
  <c r="AA60"/>
  <c r="Y61"/>
  <c r="Z61"/>
  <c r="AA61"/>
  <c r="Y62"/>
  <c r="Z62"/>
  <c r="AA62"/>
  <c r="AB62"/>
  <c r="Y63"/>
  <c r="Z63"/>
  <c r="AA63"/>
  <c r="Y64"/>
  <c r="Z64"/>
  <c r="AA64"/>
  <c r="Y65"/>
  <c r="Z65"/>
  <c r="Y66"/>
  <c r="Z66"/>
  <c r="AA66"/>
  <c r="AB66"/>
  <c r="Y67"/>
  <c r="Z67"/>
  <c r="Y68"/>
  <c r="Z68"/>
  <c r="AA68"/>
  <c r="Y69"/>
  <c r="Z69"/>
  <c r="AA69"/>
  <c r="Y70"/>
  <c r="Z70"/>
  <c r="AA70"/>
  <c r="AB70"/>
  <c r="Y71"/>
  <c r="Z71"/>
  <c r="AA71"/>
  <c r="Y72"/>
  <c r="Z72"/>
  <c r="AA72"/>
  <c r="Y73"/>
  <c r="Z73"/>
  <c r="Y74"/>
  <c r="Z74"/>
  <c r="AA74"/>
  <c r="AB74"/>
  <c r="Y75"/>
  <c r="Z75"/>
  <c r="Y76"/>
  <c r="Z76"/>
  <c r="AA76"/>
  <c r="Y77"/>
  <c r="Z77"/>
  <c r="AA77"/>
  <c r="Y78"/>
  <c r="Z78"/>
  <c r="AA78"/>
  <c r="AB78"/>
  <c r="Y79"/>
  <c r="Z79"/>
  <c r="AA79"/>
  <c r="Y80"/>
  <c r="Z80"/>
  <c r="AA80"/>
  <c r="Y81"/>
  <c r="Z81"/>
  <c r="Y82"/>
  <c r="Z82"/>
  <c r="AA82"/>
  <c r="AB82"/>
  <c r="Y83"/>
  <c r="Z83"/>
  <c r="Y84"/>
  <c r="Z84"/>
  <c r="AA84"/>
  <c r="Y85"/>
  <c r="Z85"/>
  <c r="AA85"/>
  <c r="Y86"/>
  <c r="Z86"/>
  <c r="AA86"/>
  <c r="AB86"/>
  <c r="Y87"/>
  <c r="Z87"/>
  <c r="AA87"/>
  <c r="Y88"/>
  <c r="Z88"/>
  <c r="AA88"/>
  <c r="Y89"/>
  <c r="Z89"/>
  <c r="Y90"/>
  <c r="Z90"/>
  <c r="AA90"/>
  <c r="AB90"/>
  <c r="Y91"/>
  <c r="Z91"/>
  <c r="Y92"/>
  <c r="Z92"/>
  <c r="AA92"/>
  <c r="Y93"/>
  <c r="Z93"/>
  <c r="AA93"/>
  <c r="Y94"/>
  <c r="Z94"/>
  <c r="AA94"/>
  <c r="AB94"/>
  <c r="Y95"/>
  <c r="Z95"/>
  <c r="AA95"/>
  <c r="Y96"/>
  <c r="Z96"/>
  <c r="AA96"/>
  <c r="Y97"/>
  <c r="Z97"/>
  <c r="Y98"/>
  <c r="Z98"/>
  <c r="AA98"/>
  <c r="AB98"/>
  <c r="AB3"/>
  <c r="Z3"/>
  <c r="Y3"/>
  <c r="Y4" i="61"/>
  <c r="Z4"/>
  <c r="Y5"/>
  <c r="Z5"/>
  <c r="AA5"/>
  <c r="Y6"/>
  <c r="Z6"/>
  <c r="Y7"/>
  <c r="Z7"/>
  <c r="AA7"/>
  <c r="AB7"/>
  <c r="Y8"/>
  <c r="Z8"/>
  <c r="AA8"/>
  <c r="Y9"/>
  <c r="Z9"/>
  <c r="AA9"/>
  <c r="Y10"/>
  <c r="Z10"/>
  <c r="Y11"/>
  <c r="Z11"/>
  <c r="AA11"/>
  <c r="AB11"/>
  <c r="Y12"/>
  <c r="Z12"/>
  <c r="Y13"/>
  <c r="Z13"/>
  <c r="AA13"/>
  <c r="Y14"/>
  <c r="Z14"/>
  <c r="Y15"/>
  <c r="Z15"/>
  <c r="AA15"/>
  <c r="AB15"/>
  <c r="Y16"/>
  <c r="Z16"/>
  <c r="AA16"/>
  <c r="Y17"/>
  <c r="Z17"/>
  <c r="AA17"/>
  <c r="Y18"/>
  <c r="Z18"/>
  <c r="Y19"/>
  <c r="Z19"/>
  <c r="AA19"/>
  <c r="AB19"/>
  <c r="Y20"/>
  <c r="Z20"/>
  <c r="Y21"/>
  <c r="Z21"/>
  <c r="AA21"/>
  <c r="Y22"/>
  <c r="Z22"/>
  <c r="Y23"/>
  <c r="Z23"/>
  <c r="AA23"/>
  <c r="AB23"/>
  <c r="Y24"/>
  <c r="Z24"/>
  <c r="AA24"/>
  <c r="Y25"/>
  <c r="Z25"/>
  <c r="AA25"/>
  <c r="Y26"/>
  <c r="Z26"/>
  <c r="Y27"/>
  <c r="Z27"/>
  <c r="AA27"/>
  <c r="AB27"/>
  <c r="Y28"/>
  <c r="Z28"/>
  <c r="Y29"/>
  <c r="Z29"/>
  <c r="AA29"/>
  <c r="Y30"/>
  <c r="Z30"/>
  <c r="Y31"/>
  <c r="Z31"/>
  <c r="AA31"/>
  <c r="AB31"/>
  <c r="Y32"/>
  <c r="Z32"/>
  <c r="AA32"/>
  <c r="Y33"/>
  <c r="Z33"/>
  <c r="AA33"/>
  <c r="Y34"/>
  <c r="Z34"/>
  <c r="Y35"/>
  <c r="Z35"/>
  <c r="AA35"/>
  <c r="AB35"/>
  <c r="Y36"/>
  <c r="Z36"/>
  <c r="Y37"/>
  <c r="Z37"/>
  <c r="AA37"/>
  <c r="Y38"/>
  <c r="Z38"/>
  <c r="Y39"/>
  <c r="Z39"/>
  <c r="AA39"/>
  <c r="AB39"/>
  <c r="Y40"/>
  <c r="Z40"/>
  <c r="AA40"/>
  <c r="Y41"/>
  <c r="Z41"/>
  <c r="AA41"/>
  <c r="Y42"/>
  <c r="Z42"/>
  <c r="Y43"/>
  <c r="Z43"/>
  <c r="AA43"/>
  <c r="AB43"/>
  <c r="Y44"/>
  <c r="Z44"/>
  <c r="Y45"/>
  <c r="Z45"/>
  <c r="AA45"/>
  <c r="Y46"/>
  <c r="Z46"/>
  <c r="Y47"/>
  <c r="Z47"/>
  <c r="AA47"/>
  <c r="AB47"/>
  <c r="Y48"/>
  <c r="Z48"/>
  <c r="AA48"/>
  <c r="Y49"/>
  <c r="Z49"/>
  <c r="AA49"/>
  <c r="Y50"/>
  <c r="Z50"/>
  <c r="Y51"/>
  <c r="Z51"/>
  <c r="AA51"/>
  <c r="AB51"/>
  <c r="Y52"/>
  <c r="Z52"/>
  <c r="Y53"/>
  <c r="Z53"/>
  <c r="AA53"/>
  <c r="Y54"/>
  <c r="Z54"/>
  <c r="Y55"/>
  <c r="Z55"/>
  <c r="AA55"/>
  <c r="AB55"/>
  <c r="Y56"/>
  <c r="Z56"/>
  <c r="AA56"/>
  <c r="Y57"/>
  <c r="Z57"/>
  <c r="AA57"/>
  <c r="Y58"/>
  <c r="Z58"/>
  <c r="Y59"/>
  <c r="Z59"/>
  <c r="AA59"/>
  <c r="AB59"/>
  <c r="Y60"/>
  <c r="Z60"/>
  <c r="Y61"/>
  <c r="Z61"/>
  <c r="AA61"/>
  <c r="Y62"/>
  <c r="Z62"/>
  <c r="Y63"/>
  <c r="Z63"/>
  <c r="AA63"/>
  <c r="AB63"/>
  <c r="Y64"/>
  <c r="Z64"/>
  <c r="AA64"/>
  <c r="Y65"/>
  <c r="Z65"/>
  <c r="AA65"/>
  <c r="Y66"/>
  <c r="Z66"/>
  <c r="Y67"/>
  <c r="Z67"/>
  <c r="AA67"/>
  <c r="AB67"/>
  <c r="Y68"/>
  <c r="Z68"/>
  <c r="Y69"/>
  <c r="Z69"/>
  <c r="AA69"/>
  <c r="Y70"/>
  <c r="Z70"/>
  <c r="Y71"/>
  <c r="Z71"/>
  <c r="AA71"/>
  <c r="AB71"/>
  <c r="Y72"/>
  <c r="Z72"/>
  <c r="AA72"/>
  <c r="Y73"/>
  <c r="Z73"/>
  <c r="AA73"/>
  <c r="Y74"/>
  <c r="Z74"/>
  <c r="Y75"/>
  <c r="Z75"/>
  <c r="AA75"/>
  <c r="AB75"/>
  <c r="Y76"/>
  <c r="Z76"/>
  <c r="Y77"/>
  <c r="Z77"/>
  <c r="AA77"/>
  <c r="Y78"/>
  <c r="Z78"/>
  <c r="Y79"/>
  <c r="Z79"/>
  <c r="AA79"/>
  <c r="AB79"/>
  <c r="Y80"/>
  <c r="Z80"/>
  <c r="AA80"/>
  <c r="Y81"/>
  <c r="Z81"/>
  <c r="AA81"/>
  <c r="Y82"/>
  <c r="Z82"/>
  <c r="Y83"/>
  <c r="Z83"/>
  <c r="AA83"/>
  <c r="AB83"/>
  <c r="Y84"/>
  <c r="Z84"/>
  <c r="Y85"/>
  <c r="Z85"/>
  <c r="AA85"/>
  <c r="Y86"/>
  <c r="Z86"/>
  <c r="Y87"/>
  <c r="Z87"/>
  <c r="AA87"/>
  <c r="AB87"/>
  <c r="Y88"/>
  <c r="Z88"/>
  <c r="AA88"/>
  <c r="Y89"/>
  <c r="Z89"/>
  <c r="AA89"/>
  <c r="Y90"/>
  <c r="Z90"/>
  <c r="Y91"/>
  <c r="Z91"/>
  <c r="AA91"/>
  <c r="AB91"/>
  <c r="Y92"/>
  <c r="Z92"/>
  <c r="Y93"/>
  <c r="Z93"/>
  <c r="AA93"/>
  <c r="Y94"/>
  <c r="Z94"/>
  <c r="Y95"/>
  <c r="Z95"/>
  <c r="AA95"/>
  <c r="AB95"/>
  <c r="Y96"/>
  <c r="Z96"/>
  <c r="AA96"/>
  <c r="Y97"/>
  <c r="Z97"/>
  <c r="AA97"/>
  <c r="Y98"/>
  <c r="Z98"/>
  <c r="AA3"/>
  <c r="Z3"/>
  <c r="Y3"/>
  <c r="AB92" i="63" l="1"/>
  <c r="AB88"/>
  <c r="AB84"/>
  <c r="AB80"/>
  <c r="AB76"/>
  <c r="AB72"/>
  <c r="AB68"/>
  <c r="AB64"/>
  <c r="AB60"/>
  <c r="AB56"/>
  <c r="AB52"/>
  <c r="AB48"/>
  <c r="AB44"/>
  <c r="AB40"/>
  <c r="AB36"/>
  <c r="AB32"/>
  <c r="AB28"/>
  <c r="AB24"/>
  <c r="AB20"/>
  <c r="AB16"/>
  <c r="AB12"/>
  <c r="AB8"/>
  <c r="AB4"/>
  <c r="AB93" i="62"/>
  <c r="AB89"/>
  <c r="AB85"/>
  <c r="AB69"/>
  <c r="AB21"/>
  <c r="AB17"/>
  <c r="AB13"/>
  <c r="AB9"/>
  <c r="AB5"/>
  <c r="AB52"/>
  <c r="AB44"/>
  <c r="AB88" i="61"/>
  <c r="AB80"/>
  <c r="AB72"/>
  <c r="AB68"/>
  <c r="AB64"/>
  <c r="AB60"/>
  <c r="AB12"/>
  <c r="AB8"/>
  <c r="AB4"/>
  <c r="AA10" i="63"/>
  <c r="AA8"/>
  <c r="AA6"/>
  <c r="AA19" i="62"/>
  <c r="AA17"/>
  <c r="AA11"/>
  <c r="AA9"/>
  <c r="AA10" i="61"/>
  <c r="AA6"/>
  <c r="AA4"/>
  <c r="AB98"/>
  <c r="AB94"/>
  <c r="AB90"/>
  <c r="AB86"/>
  <c r="AB82" i="63"/>
  <c r="AB82" i="61"/>
  <c r="AB78" i="63"/>
  <c r="AB78" i="61"/>
  <c r="AB74" i="63"/>
  <c r="AB74" i="61"/>
  <c r="AB70" i="63"/>
  <c r="AB70" i="61"/>
  <c r="AB66" i="63"/>
  <c r="AB66" i="61"/>
  <c r="AB62" i="63"/>
  <c r="AB62" i="61"/>
  <c r="AB58" i="63"/>
  <c r="AB58" i="61"/>
  <c r="AB54" i="63"/>
  <c r="AB54" i="61"/>
  <c r="AB50" i="63"/>
  <c r="AB50" i="61"/>
  <c r="AB46" i="63"/>
  <c r="AB46" i="61"/>
  <c r="AB42" i="63"/>
  <c r="AB42" i="61"/>
  <c r="AB38" i="63"/>
  <c r="AB38" i="61"/>
  <c r="AB34" i="63"/>
  <c r="AB34" i="61"/>
  <c r="AB30" i="63"/>
  <c r="AB30" i="61"/>
  <c r="AB26" i="63"/>
  <c r="AB26" i="61"/>
  <c r="AB22" i="63"/>
  <c r="AB22" i="61"/>
  <c r="AB69"/>
  <c r="BM99" i="14"/>
  <c r="AO99" i="24"/>
  <c r="T5" i="73"/>
  <c r="D5" i="24"/>
  <c r="T3" i="73"/>
  <c r="D3" i="24"/>
  <c r="AQ99" i="30"/>
  <c r="AB65" i="63"/>
  <c r="AB65" i="61"/>
  <c r="AB61" i="63"/>
  <c r="AB61" i="61"/>
  <c r="AB57" i="63"/>
  <c r="AB53"/>
  <c r="AP99" i="28"/>
  <c r="AO99" i="30"/>
  <c r="AP99"/>
  <c r="AR99"/>
  <c r="AB3" i="61"/>
  <c r="AQ99" i="26"/>
  <c r="AR99"/>
  <c r="AO99" i="28"/>
  <c r="AQ99"/>
  <c r="AR99"/>
  <c r="AO99" i="27"/>
  <c r="AQ99"/>
  <c r="AB91" i="62"/>
  <c r="AO99" i="26"/>
  <c r="AB53" i="61"/>
  <c r="AB49" i="63"/>
  <c r="AB45"/>
  <c r="AB41"/>
  <c r="AB37"/>
  <c r="AB33"/>
  <c r="AB29"/>
  <c r="AB29" i="61"/>
  <c r="AB25" i="63"/>
  <c r="AB25" i="61"/>
  <c r="AR99" i="27"/>
  <c r="BH101" i="38"/>
  <c r="BD101"/>
  <c r="AZ101"/>
  <c r="AV101"/>
  <c r="AR101"/>
  <c r="AB96" i="62"/>
  <c r="AB92"/>
  <c r="AB88"/>
  <c r="AB84"/>
  <c r="AP99" i="24"/>
  <c r="AQ99"/>
  <c r="AR99"/>
  <c r="BI101" i="38"/>
  <c r="BE101"/>
  <c r="BA101"/>
  <c r="AW101"/>
  <c r="AS101"/>
  <c r="AP99" i="26"/>
  <c r="BJ101" i="38"/>
  <c r="BF101"/>
  <c r="BB101"/>
  <c r="AX101"/>
  <c r="AT101"/>
  <c r="BK101"/>
  <c r="BG101"/>
  <c r="BC101"/>
  <c r="AY101"/>
  <c r="AU101"/>
  <c r="AP101"/>
  <c r="AL101"/>
  <c r="AN101"/>
  <c r="AO101"/>
  <c r="AQ101"/>
  <c r="AM101"/>
  <c r="AP99" i="27"/>
  <c r="AB95" i="63"/>
  <c r="AB91"/>
  <c r="AB87"/>
  <c r="AB80" i="62"/>
  <c r="AB76"/>
  <c r="AB72"/>
  <c r="AB68"/>
  <c r="AB64"/>
  <c r="AB28"/>
  <c r="AB95"/>
  <c r="AB87"/>
  <c r="AB83"/>
  <c r="AB79"/>
  <c r="AB75"/>
  <c r="AB71"/>
  <c r="AB67"/>
  <c r="AB63"/>
  <c r="AB59"/>
  <c r="AB55"/>
  <c r="AB51"/>
  <c r="AB47"/>
  <c r="AB43"/>
  <c r="AB39"/>
  <c r="AB35"/>
  <c r="AB31"/>
  <c r="AB27"/>
  <c r="AB23"/>
  <c r="BL99" i="14"/>
  <c r="AB97" i="61"/>
  <c r="AB85"/>
  <c r="AB57"/>
  <c r="AB49"/>
  <c r="AB45"/>
  <c r="AB41"/>
  <c r="AB37"/>
  <c r="AB33"/>
  <c r="AB21" i="63"/>
  <c r="AB21" i="61"/>
  <c r="AB98" i="63"/>
  <c r="AB94"/>
  <c r="AB90"/>
  <c r="AB86"/>
  <c r="AB19" i="62"/>
  <c r="AB18" i="63"/>
  <c r="AB18" i="61"/>
  <c r="AB17" i="63"/>
  <c r="AB17" i="61"/>
  <c r="AB16" i="62"/>
  <c r="AB15"/>
  <c r="AB14" i="63"/>
  <c r="AB14" i="61"/>
  <c r="AB13" i="63"/>
  <c r="AB13" i="61"/>
  <c r="AB12" i="62"/>
  <c r="AB11"/>
  <c r="AB10" i="63"/>
  <c r="AB10" i="61"/>
  <c r="AB9" i="63"/>
  <c r="AB9" i="61"/>
  <c r="AB8" i="62"/>
  <c r="AB7"/>
  <c r="AB6" i="63"/>
  <c r="AB6" i="61"/>
  <c r="AB5" i="63"/>
  <c r="AB5" i="61"/>
  <c r="AB4" i="62"/>
  <c r="C99" i="16"/>
  <c r="D99"/>
  <c r="D99" i="51"/>
  <c r="E99"/>
  <c r="F99"/>
  <c r="G99"/>
  <c r="D109"/>
  <c r="E109"/>
  <c r="F109"/>
  <c r="G109"/>
  <c r="C99"/>
  <c r="C109"/>
  <c r="X99" i="2"/>
  <c r="Y99"/>
  <c r="Z99"/>
  <c r="AA99"/>
  <c r="AB99"/>
  <c r="AC99"/>
  <c r="AD99"/>
  <c r="V109"/>
  <c r="W109"/>
  <c r="X109"/>
  <c r="Y109"/>
  <c r="Z109"/>
  <c r="AA109"/>
  <c r="AB109"/>
  <c r="AC109"/>
  <c r="AT99" i="1"/>
  <c r="AU99"/>
  <c r="AV99"/>
  <c r="AW99"/>
  <c r="AX99"/>
  <c r="AQ99" i="6"/>
  <c r="AR99"/>
  <c r="AS99"/>
  <c r="AT99"/>
  <c r="AU99"/>
  <c r="AV99"/>
  <c r="AW99"/>
  <c r="AX99"/>
  <c r="R99" i="66"/>
  <c r="W99" i="2"/>
  <c r="G4" i="26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I4" i="2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K4" i="27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K3"/>
  <c r="J3"/>
  <c r="I3"/>
  <c r="H3"/>
  <c r="G3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8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K3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9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G4"/>
  <c r="G5"/>
  <c r="G6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6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I4"/>
  <c r="I5"/>
  <c r="I6"/>
  <c r="I7"/>
  <c r="I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K4" i="24"/>
  <c r="K5"/>
  <c r="K6"/>
  <c r="K7"/>
  <c r="K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3"/>
  <c r="J4"/>
  <c r="J5"/>
  <c r="J6"/>
  <c r="J7"/>
  <c r="J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3"/>
  <c r="H4"/>
  <c r="H5"/>
  <c r="H6"/>
  <c r="H7"/>
  <c r="H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3"/>
  <c r="F4"/>
  <c r="F5"/>
  <c r="F6"/>
  <c r="F7"/>
  <c r="F8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3"/>
  <c r="E4"/>
  <c r="E5"/>
  <c r="E6"/>
  <c r="E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3"/>
  <c r="B4" i="63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F33" s="1"/>
  <c r="C33"/>
  <c r="B34"/>
  <c r="C34"/>
  <c r="B35"/>
  <c r="F35" s="1"/>
  <c r="C35"/>
  <c r="B36"/>
  <c r="C36"/>
  <c r="B37"/>
  <c r="F37" s="1"/>
  <c r="C37"/>
  <c r="B38"/>
  <c r="C38"/>
  <c r="B39"/>
  <c r="C39"/>
  <c r="B40"/>
  <c r="C40"/>
  <c r="B41"/>
  <c r="F41" s="1"/>
  <c r="C41"/>
  <c r="B42"/>
  <c r="C42"/>
  <c r="B43"/>
  <c r="F43" s="1"/>
  <c r="C43"/>
  <c r="B44"/>
  <c r="C44"/>
  <c r="B45"/>
  <c r="C45"/>
  <c r="B46"/>
  <c r="C46"/>
  <c r="B47"/>
  <c r="F47" s="1"/>
  <c r="C47"/>
  <c r="B48"/>
  <c r="C48"/>
  <c r="B49"/>
  <c r="F49" s="1"/>
  <c r="C49"/>
  <c r="B50"/>
  <c r="C50"/>
  <c r="B51"/>
  <c r="F51" s="1"/>
  <c r="C51"/>
  <c r="B52"/>
  <c r="C52"/>
  <c r="B53"/>
  <c r="F53" s="1"/>
  <c r="C53"/>
  <c r="B54"/>
  <c r="C54"/>
  <c r="B55"/>
  <c r="C55"/>
  <c r="B56"/>
  <c r="C56"/>
  <c r="B57"/>
  <c r="F57" s="1"/>
  <c r="C57"/>
  <c r="B58"/>
  <c r="C58"/>
  <c r="B59"/>
  <c r="F59" s="1"/>
  <c r="C59"/>
  <c r="B60"/>
  <c r="C60"/>
  <c r="B61"/>
  <c r="F61" s="1"/>
  <c r="C61"/>
  <c r="B62"/>
  <c r="C62"/>
  <c r="B63"/>
  <c r="F63" s="1"/>
  <c r="C63"/>
  <c r="B64"/>
  <c r="C64"/>
  <c r="B65"/>
  <c r="F65" s="1"/>
  <c r="C65"/>
  <c r="B66"/>
  <c r="C66"/>
  <c r="B67"/>
  <c r="C67"/>
  <c r="B68"/>
  <c r="C68"/>
  <c r="B69"/>
  <c r="F69" s="1"/>
  <c r="C69"/>
  <c r="B70"/>
  <c r="C70"/>
  <c r="B71"/>
  <c r="F71" s="1"/>
  <c r="C71"/>
  <c r="B72"/>
  <c r="C72"/>
  <c r="B73"/>
  <c r="C73"/>
  <c r="B74"/>
  <c r="C74"/>
  <c r="B75"/>
  <c r="F75" s="1"/>
  <c r="C75"/>
  <c r="B76"/>
  <c r="C76"/>
  <c r="B77"/>
  <c r="F77" s="1"/>
  <c r="C77"/>
  <c r="B78"/>
  <c r="C78"/>
  <c r="B79"/>
  <c r="F79" s="1"/>
  <c r="C79"/>
  <c r="B80"/>
  <c r="C80"/>
  <c r="B81"/>
  <c r="C81"/>
  <c r="B82"/>
  <c r="C82"/>
  <c r="B83"/>
  <c r="F83" s="1"/>
  <c r="C83"/>
  <c r="B84"/>
  <c r="C84"/>
  <c r="B85"/>
  <c r="F85" s="1"/>
  <c r="C85"/>
  <c r="B86"/>
  <c r="C86"/>
  <c r="B87"/>
  <c r="C87"/>
  <c r="B88"/>
  <c r="C88"/>
  <c r="B89"/>
  <c r="F89" s="1"/>
  <c r="C89"/>
  <c r="B90"/>
  <c r="C90"/>
  <c r="B91"/>
  <c r="F91" s="1"/>
  <c r="C91"/>
  <c r="B92"/>
  <c r="C92"/>
  <c r="B93"/>
  <c r="F93" s="1"/>
  <c r="C93"/>
  <c r="B94"/>
  <c r="C94"/>
  <c r="B95"/>
  <c r="F95" s="1"/>
  <c r="C95"/>
  <c r="B96"/>
  <c r="C96"/>
  <c r="B97"/>
  <c r="F97" s="1"/>
  <c r="C97"/>
  <c r="B98"/>
  <c r="C98"/>
  <c r="C3"/>
  <c r="B3"/>
  <c r="B4" i="62"/>
  <c r="C4"/>
  <c r="B5"/>
  <c r="F5" s="1"/>
  <c r="C5"/>
  <c r="B6"/>
  <c r="C6"/>
  <c r="B7"/>
  <c r="F7" s="1"/>
  <c r="C7"/>
  <c r="B8"/>
  <c r="C8"/>
  <c r="B9"/>
  <c r="F9" s="1"/>
  <c r="C9"/>
  <c r="B10"/>
  <c r="C10"/>
  <c r="B11"/>
  <c r="F11" s="1"/>
  <c r="C11"/>
  <c r="B12"/>
  <c r="C12"/>
  <c r="B13"/>
  <c r="F13" s="1"/>
  <c r="C13"/>
  <c r="B14"/>
  <c r="C14"/>
  <c r="B15"/>
  <c r="C15"/>
  <c r="B16"/>
  <c r="C16"/>
  <c r="B17"/>
  <c r="C17"/>
  <c r="B18"/>
  <c r="C18"/>
  <c r="B19"/>
  <c r="F19" s="1"/>
  <c r="C19"/>
  <c r="B20"/>
  <c r="C20"/>
  <c r="B21"/>
  <c r="F21" s="1"/>
  <c r="C21"/>
  <c r="B22"/>
  <c r="C22"/>
  <c r="B23"/>
  <c r="F23" s="1"/>
  <c r="C23"/>
  <c r="B24"/>
  <c r="C24"/>
  <c r="B25"/>
  <c r="F25" s="1"/>
  <c r="C25"/>
  <c r="B26"/>
  <c r="C26"/>
  <c r="B27"/>
  <c r="F27" s="1"/>
  <c r="C27"/>
  <c r="B28"/>
  <c r="C28"/>
  <c r="B29"/>
  <c r="F29" s="1"/>
  <c r="C29"/>
  <c r="B30"/>
  <c r="C30"/>
  <c r="B31"/>
  <c r="F31" s="1"/>
  <c r="C31"/>
  <c r="B32"/>
  <c r="C32"/>
  <c r="B33"/>
  <c r="F33" s="1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F53" s="1"/>
  <c r="C53"/>
  <c r="B54"/>
  <c r="C54"/>
  <c r="B55"/>
  <c r="F55" s="1"/>
  <c r="C55"/>
  <c r="B56"/>
  <c r="C56"/>
  <c r="B57"/>
  <c r="C57"/>
  <c r="B58"/>
  <c r="C58"/>
  <c r="B59"/>
  <c r="F59" s="1"/>
  <c r="C59"/>
  <c r="B60"/>
  <c r="C60"/>
  <c r="B61"/>
  <c r="F61" s="1"/>
  <c r="C61"/>
  <c r="B62"/>
  <c r="C62"/>
  <c r="B63"/>
  <c r="F63" s="1"/>
  <c r="C63"/>
  <c r="B64"/>
  <c r="C64"/>
  <c r="B65"/>
  <c r="F65" s="1"/>
  <c r="C65"/>
  <c r="B66"/>
  <c r="C66"/>
  <c r="B67"/>
  <c r="F67" s="1"/>
  <c r="C67"/>
  <c r="B68"/>
  <c r="C68"/>
  <c r="B69"/>
  <c r="F69" s="1"/>
  <c r="C69"/>
  <c r="B70"/>
  <c r="C70"/>
  <c r="B71"/>
  <c r="F71" s="1"/>
  <c r="C71"/>
  <c r="B72"/>
  <c r="C72"/>
  <c r="B73"/>
  <c r="F73" s="1"/>
  <c r="C73"/>
  <c r="B74"/>
  <c r="C74"/>
  <c r="B75"/>
  <c r="F75" s="1"/>
  <c r="C75"/>
  <c r="B76"/>
  <c r="C76"/>
  <c r="B77"/>
  <c r="F77" s="1"/>
  <c r="C77"/>
  <c r="B78"/>
  <c r="C78"/>
  <c r="B79"/>
  <c r="F79" s="1"/>
  <c r="C79"/>
  <c r="B80"/>
  <c r="C80"/>
  <c r="B81"/>
  <c r="F81" s="1"/>
  <c r="C81"/>
  <c r="B82"/>
  <c r="C82"/>
  <c r="B83"/>
  <c r="C83"/>
  <c r="B84"/>
  <c r="C84"/>
  <c r="B85"/>
  <c r="F85" s="1"/>
  <c r="C85"/>
  <c r="B86"/>
  <c r="C86"/>
  <c r="B87"/>
  <c r="C87"/>
  <c r="B88"/>
  <c r="C88"/>
  <c r="B89"/>
  <c r="F89" s="1"/>
  <c r="C89"/>
  <c r="B90"/>
  <c r="C90"/>
  <c r="B91"/>
  <c r="F91" s="1"/>
  <c r="C91"/>
  <c r="B92"/>
  <c r="C92"/>
  <c r="B93"/>
  <c r="F93" s="1"/>
  <c r="C93"/>
  <c r="B94"/>
  <c r="C94"/>
  <c r="B95"/>
  <c r="C95"/>
  <c r="B96"/>
  <c r="C96"/>
  <c r="B97"/>
  <c r="F97" s="1"/>
  <c r="C97"/>
  <c r="B98"/>
  <c r="C98"/>
  <c r="C3"/>
  <c r="B3"/>
  <c r="B4" i="61"/>
  <c r="C4"/>
  <c r="B5"/>
  <c r="F5" s="1"/>
  <c r="C5"/>
  <c r="B6"/>
  <c r="C6"/>
  <c r="B7"/>
  <c r="F7" s="1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C17"/>
  <c r="B18"/>
  <c r="C18"/>
  <c r="B19"/>
  <c r="C19"/>
  <c r="B20"/>
  <c r="C20"/>
  <c r="B21"/>
  <c r="C21"/>
  <c r="B22"/>
  <c r="C22"/>
  <c r="B23"/>
  <c r="F23" s="1"/>
  <c r="C23"/>
  <c r="B24"/>
  <c r="C24"/>
  <c r="B25"/>
  <c r="C25"/>
  <c r="B26"/>
  <c r="C26"/>
  <c r="B27"/>
  <c r="F27" s="1"/>
  <c r="C27"/>
  <c r="B28"/>
  <c r="C28"/>
  <c r="B29"/>
  <c r="F29" s="1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F43" s="1"/>
  <c r="C43"/>
  <c r="B44"/>
  <c r="C44"/>
  <c r="B45"/>
  <c r="F45" s="1"/>
  <c r="C45"/>
  <c r="B46"/>
  <c r="C46"/>
  <c r="B47"/>
  <c r="F47" s="1"/>
  <c r="C47"/>
  <c r="B48"/>
  <c r="C48"/>
  <c r="B49"/>
  <c r="C49"/>
  <c r="B50"/>
  <c r="C50"/>
  <c r="B51"/>
  <c r="F51" s="1"/>
  <c r="C51"/>
  <c r="B52"/>
  <c r="C52"/>
  <c r="B53"/>
  <c r="F53" s="1"/>
  <c r="C53"/>
  <c r="B54"/>
  <c r="C54"/>
  <c r="B55"/>
  <c r="F55" s="1"/>
  <c r="C55"/>
  <c r="B56"/>
  <c r="C56"/>
  <c r="B57"/>
  <c r="C57"/>
  <c r="B58"/>
  <c r="C58"/>
  <c r="B59"/>
  <c r="F59" s="1"/>
  <c r="C59"/>
  <c r="B60"/>
  <c r="C60"/>
  <c r="B61"/>
  <c r="F61" s="1"/>
  <c r="C61"/>
  <c r="B62"/>
  <c r="C62"/>
  <c r="B63"/>
  <c r="F63" s="1"/>
  <c r="C63"/>
  <c r="B64"/>
  <c r="C64"/>
  <c r="B65"/>
  <c r="F65" s="1"/>
  <c r="C65"/>
  <c r="B66"/>
  <c r="C66"/>
  <c r="B67"/>
  <c r="C67"/>
  <c r="B68"/>
  <c r="C68"/>
  <c r="B69"/>
  <c r="F69" s="1"/>
  <c r="C69"/>
  <c r="B70"/>
  <c r="C70"/>
  <c r="B71"/>
  <c r="F71" s="1"/>
  <c r="C71"/>
  <c r="B72"/>
  <c r="C72"/>
  <c r="B73"/>
  <c r="F73" s="1"/>
  <c r="C73"/>
  <c r="B74"/>
  <c r="C74"/>
  <c r="B75"/>
  <c r="C75"/>
  <c r="B76"/>
  <c r="C76"/>
  <c r="B77"/>
  <c r="C77"/>
  <c r="B78"/>
  <c r="C78"/>
  <c r="B79"/>
  <c r="F79" s="1"/>
  <c r="C79"/>
  <c r="B80"/>
  <c r="C80"/>
  <c r="B81"/>
  <c r="F81" s="1"/>
  <c r="C81"/>
  <c r="B82"/>
  <c r="C82"/>
  <c r="B83"/>
  <c r="F83" s="1"/>
  <c r="C83"/>
  <c r="B84"/>
  <c r="C84"/>
  <c r="B85"/>
  <c r="F85" s="1"/>
  <c r="C85"/>
  <c r="B86"/>
  <c r="C86"/>
  <c r="B87"/>
  <c r="F87" s="1"/>
  <c r="C87"/>
  <c r="B88"/>
  <c r="C88"/>
  <c r="B89"/>
  <c r="F89" s="1"/>
  <c r="C89"/>
  <c r="B90"/>
  <c r="C90"/>
  <c r="B91"/>
  <c r="C91"/>
  <c r="B92"/>
  <c r="C92"/>
  <c r="B93"/>
  <c r="C93"/>
  <c r="B94"/>
  <c r="C94"/>
  <c r="B95"/>
  <c r="F95" s="1"/>
  <c r="C95"/>
  <c r="B96"/>
  <c r="C96"/>
  <c r="B97"/>
  <c r="F97" s="1"/>
  <c r="C97"/>
  <c r="B98"/>
  <c r="C98"/>
  <c r="C3"/>
  <c r="B3"/>
  <c r="B4" i="58"/>
  <c r="C4"/>
  <c r="B5"/>
  <c r="C5"/>
  <c r="B6"/>
  <c r="C6"/>
  <c r="B7"/>
  <c r="F7" s="1"/>
  <c r="C7"/>
  <c r="B8"/>
  <c r="C8"/>
  <c r="B9"/>
  <c r="C9"/>
  <c r="B10"/>
  <c r="C10"/>
  <c r="B11"/>
  <c r="F11" s="1"/>
  <c r="C11"/>
  <c r="B12"/>
  <c r="C12"/>
  <c r="B13"/>
  <c r="C13"/>
  <c r="B14"/>
  <c r="C14"/>
  <c r="B15"/>
  <c r="C15"/>
  <c r="B16"/>
  <c r="C16"/>
  <c r="B17"/>
  <c r="C17"/>
  <c r="B18"/>
  <c r="C18"/>
  <c r="B19"/>
  <c r="F19" s="1"/>
  <c r="C19"/>
  <c r="B20"/>
  <c r="C20"/>
  <c r="B21"/>
  <c r="C21"/>
  <c r="B22"/>
  <c r="C22"/>
  <c r="B23"/>
  <c r="F23" s="1"/>
  <c r="C23"/>
  <c r="B24"/>
  <c r="C24"/>
  <c r="B25"/>
  <c r="F25" s="1"/>
  <c r="C25"/>
  <c r="B26"/>
  <c r="C26"/>
  <c r="B27"/>
  <c r="F27" s="1"/>
  <c r="C27"/>
  <c r="B28"/>
  <c r="C28"/>
  <c r="B29"/>
  <c r="F29" s="1"/>
  <c r="C29"/>
  <c r="B30"/>
  <c r="C30"/>
  <c r="B31"/>
  <c r="F31" s="1"/>
  <c r="C31"/>
  <c r="B32"/>
  <c r="C32"/>
  <c r="B33"/>
  <c r="F33" s="1"/>
  <c r="C33"/>
  <c r="B34"/>
  <c r="C34"/>
  <c r="B35"/>
  <c r="F35" s="1"/>
  <c r="C35"/>
  <c r="B36"/>
  <c r="C36"/>
  <c r="B37"/>
  <c r="F37" s="1"/>
  <c r="C37"/>
  <c r="B38"/>
  <c r="C38"/>
  <c r="B39"/>
  <c r="F39" s="1"/>
  <c r="C39"/>
  <c r="B40"/>
  <c r="C40"/>
  <c r="B41"/>
  <c r="F41" s="1"/>
  <c r="C41"/>
  <c r="B42"/>
  <c r="C42"/>
  <c r="B43"/>
  <c r="F43" s="1"/>
  <c r="C43"/>
  <c r="B44"/>
  <c r="C44"/>
  <c r="B45"/>
  <c r="F45" s="1"/>
  <c r="C45"/>
  <c r="B46"/>
  <c r="C46"/>
  <c r="B47"/>
  <c r="F47" s="1"/>
  <c r="C47"/>
  <c r="B48"/>
  <c r="C48"/>
  <c r="B49"/>
  <c r="F49" s="1"/>
  <c r="C49"/>
  <c r="B50"/>
  <c r="C50"/>
  <c r="B51"/>
  <c r="F51" s="1"/>
  <c r="C51"/>
  <c r="B52"/>
  <c r="C52"/>
  <c r="B53"/>
  <c r="F53" s="1"/>
  <c r="C53"/>
  <c r="B54"/>
  <c r="C54"/>
  <c r="B55"/>
  <c r="F55" s="1"/>
  <c r="C55"/>
  <c r="B56"/>
  <c r="C56"/>
  <c r="B57"/>
  <c r="F57" s="1"/>
  <c r="C57"/>
  <c r="B58"/>
  <c r="C58"/>
  <c r="B59"/>
  <c r="F59" s="1"/>
  <c r="C59"/>
  <c r="B60"/>
  <c r="C60"/>
  <c r="B61"/>
  <c r="F61" s="1"/>
  <c r="C61"/>
  <c r="B62"/>
  <c r="C62"/>
  <c r="B63"/>
  <c r="F63" s="1"/>
  <c r="C63"/>
  <c r="B64"/>
  <c r="C64"/>
  <c r="B65"/>
  <c r="F65" s="1"/>
  <c r="C65"/>
  <c r="B66"/>
  <c r="C66"/>
  <c r="B67"/>
  <c r="F67" s="1"/>
  <c r="C67"/>
  <c r="B68"/>
  <c r="C68"/>
  <c r="B69"/>
  <c r="F69" s="1"/>
  <c r="C69"/>
  <c r="B70"/>
  <c r="C70"/>
  <c r="B71"/>
  <c r="F71" s="1"/>
  <c r="C71"/>
  <c r="B72"/>
  <c r="C72"/>
  <c r="B73"/>
  <c r="F73" s="1"/>
  <c r="C73"/>
  <c r="B74"/>
  <c r="C74"/>
  <c r="B75"/>
  <c r="F75" s="1"/>
  <c r="C75"/>
  <c r="B76"/>
  <c r="C76"/>
  <c r="B77"/>
  <c r="C77"/>
  <c r="B78"/>
  <c r="C78"/>
  <c r="B79"/>
  <c r="C79"/>
  <c r="B80"/>
  <c r="C80"/>
  <c r="B81"/>
  <c r="C81"/>
  <c r="B82"/>
  <c r="C82"/>
  <c r="B83"/>
  <c r="F83" s="1"/>
  <c r="C83"/>
  <c r="B84"/>
  <c r="C84"/>
  <c r="B85"/>
  <c r="F85" s="1"/>
  <c r="C85"/>
  <c r="B86"/>
  <c r="C86"/>
  <c r="B87"/>
  <c r="F87" s="1"/>
  <c r="C87"/>
  <c r="B88"/>
  <c r="C88"/>
  <c r="B89"/>
  <c r="F89" s="1"/>
  <c r="C89"/>
  <c r="B90"/>
  <c r="C90"/>
  <c r="B91"/>
  <c r="F91" s="1"/>
  <c r="C91"/>
  <c r="B92"/>
  <c r="C92"/>
  <c r="B93"/>
  <c r="F93" s="1"/>
  <c r="C93"/>
  <c r="B94"/>
  <c r="C94"/>
  <c r="B95"/>
  <c r="F95" s="1"/>
  <c r="C95"/>
  <c r="B96"/>
  <c r="C96"/>
  <c r="B97"/>
  <c r="F97" s="1"/>
  <c r="C97"/>
  <c r="B98"/>
  <c r="C98"/>
  <c r="C3"/>
  <c r="B3"/>
  <c r="B4" i="57"/>
  <c r="C4"/>
  <c r="B5"/>
  <c r="F5" s="1"/>
  <c r="C5"/>
  <c r="B6"/>
  <c r="C6"/>
  <c r="B7"/>
  <c r="C7"/>
  <c r="B8"/>
  <c r="C8"/>
  <c r="B9"/>
  <c r="F9" s="1"/>
  <c r="C9"/>
  <c r="B10"/>
  <c r="C10"/>
  <c r="B11"/>
  <c r="F11" s="1"/>
  <c r="C11"/>
  <c r="B12"/>
  <c r="C12"/>
  <c r="B13"/>
  <c r="F13" s="1"/>
  <c r="C13"/>
  <c r="B14"/>
  <c r="C14"/>
  <c r="B15"/>
  <c r="C15"/>
  <c r="B16"/>
  <c r="C16"/>
  <c r="B17"/>
  <c r="F17" s="1"/>
  <c r="C17"/>
  <c r="B18"/>
  <c r="C18"/>
  <c r="B19"/>
  <c r="F19" s="1"/>
  <c r="C19"/>
  <c r="B20"/>
  <c r="C20"/>
  <c r="B21"/>
  <c r="F21" s="1"/>
  <c r="C21"/>
  <c r="B22"/>
  <c r="C22"/>
  <c r="B23"/>
  <c r="F23" s="1"/>
  <c r="C23"/>
  <c r="B24"/>
  <c r="C24"/>
  <c r="B25"/>
  <c r="C25"/>
  <c r="B26"/>
  <c r="C26"/>
  <c r="B27"/>
  <c r="F27" s="1"/>
  <c r="C27"/>
  <c r="B28"/>
  <c r="C28"/>
  <c r="B29"/>
  <c r="F29" s="1"/>
  <c r="C29"/>
  <c r="B30"/>
  <c r="C30"/>
  <c r="B31"/>
  <c r="C31"/>
  <c r="B32"/>
  <c r="C32"/>
  <c r="B33"/>
  <c r="F33" s="1"/>
  <c r="C33"/>
  <c r="B34"/>
  <c r="C34"/>
  <c r="B35"/>
  <c r="F35" s="1"/>
  <c r="C35"/>
  <c r="B36"/>
  <c r="C36"/>
  <c r="B37"/>
  <c r="F37" s="1"/>
  <c r="C37"/>
  <c r="B38"/>
  <c r="C38"/>
  <c r="B39"/>
  <c r="C39"/>
  <c r="B40"/>
  <c r="C40"/>
  <c r="B41"/>
  <c r="F41" s="1"/>
  <c r="C41"/>
  <c r="B42"/>
  <c r="C42"/>
  <c r="B43"/>
  <c r="F43" s="1"/>
  <c r="C43"/>
  <c r="B44"/>
  <c r="C44"/>
  <c r="B45"/>
  <c r="F45" s="1"/>
  <c r="C45"/>
  <c r="B46"/>
  <c r="C46"/>
  <c r="B47"/>
  <c r="C47"/>
  <c r="B48"/>
  <c r="C48"/>
  <c r="B49"/>
  <c r="F49" s="1"/>
  <c r="C49"/>
  <c r="B50"/>
  <c r="C50"/>
  <c r="B51"/>
  <c r="F51" s="1"/>
  <c r="C51"/>
  <c r="B52"/>
  <c r="C52"/>
  <c r="B53"/>
  <c r="F53" s="1"/>
  <c r="C53"/>
  <c r="B54"/>
  <c r="C54"/>
  <c r="B55"/>
  <c r="C55"/>
  <c r="B56"/>
  <c r="C56"/>
  <c r="B57"/>
  <c r="F57" s="1"/>
  <c r="C57"/>
  <c r="B58"/>
  <c r="C58"/>
  <c r="B59"/>
  <c r="F59" s="1"/>
  <c r="C59"/>
  <c r="B60"/>
  <c r="C60"/>
  <c r="B61"/>
  <c r="F61" s="1"/>
  <c r="C61"/>
  <c r="B62"/>
  <c r="C62"/>
  <c r="B63"/>
  <c r="C63"/>
  <c r="B64"/>
  <c r="C64"/>
  <c r="B65"/>
  <c r="F65" s="1"/>
  <c r="C65"/>
  <c r="B66"/>
  <c r="C66"/>
  <c r="B67"/>
  <c r="F67" s="1"/>
  <c r="C67"/>
  <c r="B68"/>
  <c r="C68"/>
  <c r="B69"/>
  <c r="F69" s="1"/>
  <c r="C69"/>
  <c r="B70"/>
  <c r="C70"/>
  <c r="B71"/>
  <c r="C71"/>
  <c r="B72"/>
  <c r="C72"/>
  <c r="B73"/>
  <c r="F73" s="1"/>
  <c r="C73"/>
  <c r="B74"/>
  <c r="C74"/>
  <c r="B75"/>
  <c r="F75" s="1"/>
  <c r="C75"/>
  <c r="B76"/>
  <c r="C76"/>
  <c r="B77"/>
  <c r="C77"/>
  <c r="B78"/>
  <c r="C78"/>
  <c r="B79"/>
  <c r="C79"/>
  <c r="B80"/>
  <c r="C80"/>
  <c r="B81"/>
  <c r="C81"/>
  <c r="B82"/>
  <c r="C82"/>
  <c r="B83"/>
  <c r="C83"/>
  <c r="B84"/>
  <c r="C84"/>
  <c r="B85"/>
  <c r="C85"/>
  <c r="B86"/>
  <c r="C86"/>
  <c r="B87"/>
  <c r="F87" s="1"/>
  <c r="C87"/>
  <c r="B88"/>
  <c r="C88"/>
  <c r="B89"/>
  <c r="F89" s="1"/>
  <c r="C89"/>
  <c r="B90"/>
  <c r="C90"/>
  <c r="B91"/>
  <c r="C91"/>
  <c r="B92"/>
  <c r="C92"/>
  <c r="B93"/>
  <c r="F93" s="1"/>
  <c r="C93"/>
  <c r="B94"/>
  <c r="C94"/>
  <c r="B95"/>
  <c r="F95" s="1"/>
  <c r="C95"/>
  <c r="B96"/>
  <c r="C96"/>
  <c r="B97"/>
  <c r="C97"/>
  <c r="B98"/>
  <c r="C98"/>
  <c r="C3"/>
  <c r="B3"/>
  <c r="B4" i="56"/>
  <c r="C4"/>
  <c r="B5"/>
  <c r="F5" s="1"/>
  <c r="C5"/>
  <c r="B6"/>
  <c r="C6"/>
  <c r="B7"/>
  <c r="F7" s="1"/>
  <c r="C7"/>
  <c r="B8"/>
  <c r="C8"/>
  <c r="B9"/>
  <c r="F9" s="1"/>
  <c r="C9"/>
  <c r="B10"/>
  <c r="C10"/>
  <c r="B11"/>
  <c r="F11" s="1"/>
  <c r="C11"/>
  <c r="B12"/>
  <c r="C12"/>
  <c r="B13"/>
  <c r="C13"/>
  <c r="B14"/>
  <c r="C14"/>
  <c r="B15"/>
  <c r="C15"/>
  <c r="B16"/>
  <c r="C16"/>
  <c r="B17"/>
  <c r="F17" s="1"/>
  <c r="C17"/>
  <c r="B18"/>
  <c r="C18"/>
  <c r="B19"/>
  <c r="F19" s="1"/>
  <c r="C19"/>
  <c r="B20"/>
  <c r="C20"/>
  <c r="B21"/>
  <c r="C21"/>
  <c r="B22"/>
  <c r="C22"/>
  <c r="B23"/>
  <c r="C23"/>
  <c r="B24"/>
  <c r="C24"/>
  <c r="B25"/>
  <c r="F25" s="1"/>
  <c r="C25"/>
  <c r="B26"/>
  <c r="C26"/>
  <c r="B27"/>
  <c r="F27" s="1"/>
  <c r="C27"/>
  <c r="B28"/>
  <c r="C28"/>
  <c r="B29"/>
  <c r="F29" s="1"/>
  <c r="C29"/>
  <c r="B30"/>
  <c r="C30"/>
  <c r="B31"/>
  <c r="F31" s="1"/>
  <c r="C31"/>
  <c r="B32"/>
  <c r="C32"/>
  <c r="B33"/>
  <c r="F33" s="1"/>
  <c r="C33"/>
  <c r="B34"/>
  <c r="C34"/>
  <c r="B35"/>
  <c r="F35" s="1"/>
  <c r="C35"/>
  <c r="B36"/>
  <c r="C36"/>
  <c r="B37"/>
  <c r="F37" s="1"/>
  <c r="C37"/>
  <c r="B38"/>
  <c r="C38"/>
  <c r="B39"/>
  <c r="F39" s="1"/>
  <c r="C39"/>
  <c r="B40"/>
  <c r="C40"/>
  <c r="B41"/>
  <c r="C41"/>
  <c r="B42"/>
  <c r="C42"/>
  <c r="B43"/>
  <c r="C43"/>
  <c r="B44"/>
  <c r="C44"/>
  <c r="B45"/>
  <c r="F45" s="1"/>
  <c r="C45"/>
  <c r="B46"/>
  <c r="C46"/>
  <c r="B47"/>
  <c r="F47" s="1"/>
  <c r="C47"/>
  <c r="B48"/>
  <c r="C48"/>
  <c r="B49"/>
  <c r="F49" s="1"/>
  <c r="C49"/>
  <c r="B50"/>
  <c r="C50"/>
  <c r="B51"/>
  <c r="C51"/>
  <c r="B52"/>
  <c r="C52"/>
  <c r="B53"/>
  <c r="C53"/>
  <c r="B54"/>
  <c r="C54"/>
  <c r="B55"/>
  <c r="C55"/>
  <c r="B56"/>
  <c r="C56"/>
  <c r="B57"/>
  <c r="C57"/>
  <c r="B58"/>
  <c r="C58"/>
  <c r="B59"/>
  <c r="C59"/>
  <c r="B60"/>
  <c r="C60"/>
  <c r="B61"/>
  <c r="C61"/>
  <c r="B62"/>
  <c r="C62"/>
  <c r="B63"/>
  <c r="F63" s="1"/>
  <c r="C63"/>
  <c r="B64"/>
  <c r="C64"/>
  <c r="B65"/>
  <c r="F65" s="1"/>
  <c r="C65"/>
  <c r="B66"/>
  <c r="C66"/>
  <c r="B67"/>
  <c r="F67" s="1"/>
  <c r="C67"/>
  <c r="B68"/>
  <c r="C68"/>
  <c r="B69"/>
  <c r="F69" s="1"/>
  <c r="C69"/>
  <c r="B70"/>
  <c r="C70"/>
  <c r="B71"/>
  <c r="F71" s="1"/>
  <c r="C71"/>
  <c r="B72"/>
  <c r="C72"/>
  <c r="B73"/>
  <c r="F73" s="1"/>
  <c r="C73"/>
  <c r="B74"/>
  <c r="C74"/>
  <c r="B75"/>
  <c r="F75" s="1"/>
  <c r="C75"/>
  <c r="B76"/>
  <c r="C76"/>
  <c r="B77"/>
  <c r="F77" s="1"/>
  <c r="C77"/>
  <c r="B78"/>
  <c r="C78"/>
  <c r="B79"/>
  <c r="F79" s="1"/>
  <c r="C79"/>
  <c r="B80"/>
  <c r="C80"/>
  <c r="B81"/>
  <c r="F81" s="1"/>
  <c r="C81"/>
  <c r="B82"/>
  <c r="C82"/>
  <c r="B83"/>
  <c r="F83" s="1"/>
  <c r="C83"/>
  <c r="B84"/>
  <c r="C84"/>
  <c r="B85"/>
  <c r="F85" s="1"/>
  <c r="C85"/>
  <c r="B86"/>
  <c r="C86"/>
  <c r="B87"/>
  <c r="F87" s="1"/>
  <c r="C87"/>
  <c r="B88"/>
  <c r="C88"/>
  <c r="B89"/>
  <c r="F89" s="1"/>
  <c r="C89"/>
  <c r="B90"/>
  <c r="C90"/>
  <c r="B91"/>
  <c r="F91" s="1"/>
  <c r="C91"/>
  <c r="B92"/>
  <c r="C92"/>
  <c r="B93"/>
  <c r="F93" s="1"/>
  <c r="C93"/>
  <c r="B94"/>
  <c r="C94"/>
  <c r="B95"/>
  <c r="F95" s="1"/>
  <c r="C95"/>
  <c r="B96"/>
  <c r="C96"/>
  <c r="B97"/>
  <c r="F97" s="1"/>
  <c r="C97"/>
  <c r="B98"/>
  <c r="C98"/>
  <c r="C3"/>
  <c r="B3"/>
  <c r="B4" i="55"/>
  <c r="C4"/>
  <c r="B5"/>
  <c r="C5"/>
  <c r="B6"/>
  <c r="C6"/>
  <c r="B7"/>
  <c r="C7"/>
  <c r="B8"/>
  <c r="C8"/>
  <c r="B9"/>
  <c r="C9"/>
  <c r="B10"/>
  <c r="C10"/>
  <c r="B11"/>
  <c r="C11"/>
  <c r="B12"/>
  <c r="C12"/>
  <c r="B13"/>
  <c r="C13"/>
  <c r="B14"/>
  <c r="C14"/>
  <c r="B15"/>
  <c r="C15"/>
  <c r="B16"/>
  <c r="C16"/>
  <c r="B17"/>
  <c r="F17" s="1"/>
  <c r="C17"/>
  <c r="B18"/>
  <c r="C18"/>
  <c r="B19"/>
  <c r="F19" s="1"/>
  <c r="C19"/>
  <c r="B20"/>
  <c r="C20"/>
  <c r="B21"/>
  <c r="C21"/>
  <c r="B22"/>
  <c r="C22"/>
  <c r="B23"/>
  <c r="F23" s="1"/>
  <c r="C23"/>
  <c r="B24"/>
  <c r="C24"/>
  <c r="B25"/>
  <c r="F25" s="1"/>
  <c r="C25"/>
  <c r="B26"/>
  <c r="C26"/>
  <c r="B27"/>
  <c r="F27" s="1"/>
  <c r="C27"/>
  <c r="B28"/>
  <c r="C28"/>
  <c r="B29"/>
  <c r="C29"/>
  <c r="B30"/>
  <c r="C30"/>
  <c r="B31"/>
  <c r="F31" s="1"/>
  <c r="C31"/>
  <c r="B32"/>
  <c r="C32"/>
  <c r="B33"/>
  <c r="F33" s="1"/>
  <c r="C33"/>
  <c r="B34"/>
  <c r="C34"/>
  <c r="B35"/>
  <c r="F35" s="1"/>
  <c r="C35"/>
  <c r="B36"/>
  <c r="C36"/>
  <c r="B37"/>
  <c r="C37"/>
  <c r="B38"/>
  <c r="C38"/>
  <c r="B39"/>
  <c r="F39" s="1"/>
  <c r="C39"/>
  <c r="B40"/>
  <c r="C40"/>
  <c r="B41"/>
  <c r="F41" s="1"/>
  <c r="C41"/>
  <c r="B42"/>
  <c r="C42"/>
  <c r="B43"/>
  <c r="F43" s="1"/>
  <c r="C43"/>
  <c r="B44"/>
  <c r="C44"/>
  <c r="B45"/>
  <c r="C45"/>
  <c r="B46"/>
  <c r="C46"/>
  <c r="B47"/>
  <c r="F47" s="1"/>
  <c r="C47"/>
  <c r="B48"/>
  <c r="C48"/>
  <c r="B49"/>
  <c r="F49" s="1"/>
  <c r="C49"/>
  <c r="B50"/>
  <c r="C50"/>
  <c r="B51"/>
  <c r="F51" s="1"/>
  <c r="C51"/>
  <c r="B52"/>
  <c r="C52"/>
  <c r="B53"/>
  <c r="C53"/>
  <c r="B54"/>
  <c r="C54"/>
  <c r="B55"/>
  <c r="F55" s="1"/>
  <c r="C55"/>
  <c r="B56"/>
  <c r="C56"/>
  <c r="B57"/>
  <c r="F57" s="1"/>
  <c r="C57"/>
  <c r="B58"/>
  <c r="C58"/>
  <c r="B59"/>
  <c r="F59" s="1"/>
  <c r="C59"/>
  <c r="B60"/>
  <c r="C60"/>
  <c r="B61"/>
  <c r="C61"/>
  <c r="B62"/>
  <c r="C62"/>
  <c r="B63"/>
  <c r="F63" s="1"/>
  <c r="C63"/>
  <c r="B64"/>
  <c r="C64"/>
  <c r="B65"/>
  <c r="C65"/>
  <c r="B66"/>
  <c r="C66"/>
  <c r="B67"/>
  <c r="F67" s="1"/>
  <c r="C67"/>
  <c r="B68"/>
  <c r="C68"/>
  <c r="B69"/>
  <c r="F69" s="1"/>
  <c r="C69"/>
  <c r="B70"/>
  <c r="C70"/>
  <c r="B71"/>
  <c r="F71" s="1"/>
  <c r="C71"/>
  <c r="B72"/>
  <c r="C72"/>
  <c r="B73"/>
  <c r="C73"/>
  <c r="B74"/>
  <c r="C74"/>
  <c r="B75"/>
  <c r="F75" s="1"/>
  <c r="C75"/>
  <c r="B76"/>
  <c r="C76"/>
  <c r="B77"/>
  <c r="F77" s="1"/>
  <c r="C77"/>
  <c r="B78"/>
  <c r="C78"/>
  <c r="B79"/>
  <c r="F79" s="1"/>
  <c r="C79"/>
  <c r="B80"/>
  <c r="C80"/>
  <c r="B81"/>
  <c r="C81"/>
  <c r="B82"/>
  <c r="C82"/>
  <c r="B83"/>
  <c r="F83" s="1"/>
  <c r="C83"/>
  <c r="B84"/>
  <c r="C84"/>
  <c r="B85"/>
  <c r="F85" s="1"/>
  <c r="C85"/>
  <c r="B86"/>
  <c r="C86"/>
  <c r="B87"/>
  <c r="F87" s="1"/>
  <c r="C87"/>
  <c r="B88"/>
  <c r="C88"/>
  <c r="B89"/>
  <c r="C89"/>
  <c r="B90"/>
  <c r="C90"/>
  <c r="B91"/>
  <c r="F91" s="1"/>
  <c r="C91"/>
  <c r="B92"/>
  <c r="C92"/>
  <c r="B93"/>
  <c r="F93" s="1"/>
  <c r="C93"/>
  <c r="B94"/>
  <c r="C94"/>
  <c r="B95"/>
  <c r="C95"/>
  <c r="B96"/>
  <c r="C96"/>
  <c r="B97"/>
  <c r="F97" s="1"/>
  <c r="C97"/>
  <c r="B98"/>
  <c r="C98"/>
  <c r="C3"/>
  <c r="C99" s="1"/>
  <c r="B3"/>
  <c r="S69" i="65"/>
  <c r="C4" i="39"/>
  <c r="C5"/>
  <c r="C6"/>
  <c r="C7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L37" i="66" s="1"/>
  <c r="O37" s="1"/>
  <c r="D37" i="58" s="1"/>
  <c r="C38" i="39"/>
  <c r="C39"/>
  <c r="C40"/>
  <c r="C41"/>
  <c r="L41" i="66" s="1"/>
  <c r="O41" s="1"/>
  <c r="D41" i="58" s="1"/>
  <c r="C42" i="39"/>
  <c r="C43"/>
  <c r="C44"/>
  <c r="C45"/>
  <c r="L45" i="66" s="1"/>
  <c r="O45" s="1"/>
  <c r="D45" i="58" s="1"/>
  <c r="C46" i="39"/>
  <c r="C47"/>
  <c r="C48"/>
  <c r="C49"/>
  <c r="L49" i="66" s="1"/>
  <c r="O49" s="1"/>
  <c r="D49" i="58" s="1"/>
  <c r="C50" i="39"/>
  <c r="L50" i="66" s="1"/>
  <c r="P50" s="1"/>
  <c r="E50" i="58" s="1"/>
  <c r="C51" i="39"/>
  <c r="C52"/>
  <c r="C53"/>
  <c r="L53" i="66" s="1"/>
  <c r="O53" s="1"/>
  <c r="D53" i="58" s="1"/>
  <c r="C54" i="39"/>
  <c r="L54" i="66" s="1"/>
  <c r="P54" s="1"/>
  <c r="E54" i="58" s="1"/>
  <c r="C55" i="39"/>
  <c r="C56"/>
  <c r="C57"/>
  <c r="L57" i="66" s="1"/>
  <c r="O57" s="1"/>
  <c r="D57" i="58" s="1"/>
  <c r="C58" i="39"/>
  <c r="L58" i="66" s="1"/>
  <c r="P58" s="1"/>
  <c r="E58" i="58" s="1"/>
  <c r="C59" i="39"/>
  <c r="C60"/>
  <c r="C61"/>
  <c r="L61" i="66" s="1"/>
  <c r="O61" s="1"/>
  <c r="D61" i="58" s="1"/>
  <c r="C62" i="39"/>
  <c r="L62" i="66" s="1"/>
  <c r="P62" s="1"/>
  <c r="E62" i="58" s="1"/>
  <c r="C63" i="39"/>
  <c r="C64"/>
  <c r="C65"/>
  <c r="L65" i="66" s="1"/>
  <c r="O65" s="1"/>
  <c r="D65" i="58" s="1"/>
  <c r="C66" i="39"/>
  <c r="L66" i="66" s="1"/>
  <c r="P66" s="1"/>
  <c r="E66" i="58" s="1"/>
  <c r="C67" i="39"/>
  <c r="C68"/>
  <c r="C69"/>
  <c r="L69" i="66" s="1"/>
  <c r="O69" s="1"/>
  <c r="D69" i="58" s="1"/>
  <c r="C70" i="39"/>
  <c r="L70" i="66" s="1"/>
  <c r="P70" s="1"/>
  <c r="E70" i="58" s="1"/>
  <c r="C71" i="39"/>
  <c r="C72"/>
  <c r="C73"/>
  <c r="L73" i="66" s="1"/>
  <c r="O73" s="1"/>
  <c r="D73" i="58" s="1"/>
  <c r="C74" i="39"/>
  <c r="L74" i="66" s="1"/>
  <c r="P74" s="1"/>
  <c r="E74" i="58" s="1"/>
  <c r="C75" i="39"/>
  <c r="C76"/>
  <c r="C77"/>
  <c r="L77" i="66" s="1"/>
  <c r="O77" s="1"/>
  <c r="D77" i="58" s="1"/>
  <c r="C78" i="39"/>
  <c r="L78" i="66" s="1"/>
  <c r="P78" s="1"/>
  <c r="E78" i="58" s="1"/>
  <c r="C79" i="39"/>
  <c r="C80"/>
  <c r="C81"/>
  <c r="L81" i="66" s="1"/>
  <c r="O81" s="1"/>
  <c r="D81" i="58" s="1"/>
  <c r="C82" i="39"/>
  <c r="L82" i="66" s="1"/>
  <c r="P82" s="1"/>
  <c r="E82" i="58" s="1"/>
  <c r="C83" i="39"/>
  <c r="C84"/>
  <c r="C85"/>
  <c r="L85" i="66" s="1"/>
  <c r="O85" s="1"/>
  <c r="D85" i="58" s="1"/>
  <c r="C86" i="39"/>
  <c r="L86" i="66" s="1"/>
  <c r="P86" s="1"/>
  <c r="E86" i="58" s="1"/>
  <c r="C87" i="39"/>
  <c r="C88"/>
  <c r="C89"/>
  <c r="L89" i="66" s="1"/>
  <c r="O89" s="1"/>
  <c r="D89" i="58" s="1"/>
  <c r="C90" i="39"/>
  <c r="L90" i="66" s="1"/>
  <c r="P90" s="1"/>
  <c r="E90" i="58" s="1"/>
  <c r="C91" i="39"/>
  <c r="C92"/>
  <c r="C93"/>
  <c r="L93" i="66" s="1"/>
  <c r="O93" s="1"/>
  <c r="D93" i="58" s="1"/>
  <c r="C94" i="39"/>
  <c r="L94" i="66" s="1"/>
  <c r="P94" s="1"/>
  <c r="E94" i="58" s="1"/>
  <c r="C95" i="39"/>
  <c r="C96"/>
  <c r="C97"/>
  <c r="L97" i="66" s="1"/>
  <c r="O97" s="1"/>
  <c r="D97" i="58" s="1"/>
  <c r="C98" i="39"/>
  <c r="L98" i="66" s="1"/>
  <c r="P98" s="1"/>
  <c r="E98" i="58" s="1"/>
  <c r="C3" i="39"/>
  <c r="L3" i="66" s="1"/>
  <c r="N3" s="1"/>
  <c r="E3" i="57" s="1"/>
  <c r="J99" i="66"/>
  <c r="I99"/>
  <c r="H99"/>
  <c r="G99"/>
  <c r="E99"/>
  <c r="D99"/>
  <c r="C99"/>
  <c r="B99"/>
  <c r="K98"/>
  <c r="F98"/>
  <c r="K97"/>
  <c r="F97"/>
  <c r="L96"/>
  <c r="N96" s="1"/>
  <c r="E96" i="57" s="1"/>
  <c r="K96" i="66"/>
  <c r="F96"/>
  <c r="L95"/>
  <c r="M95" s="1"/>
  <c r="D95" i="57" s="1"/>
  <c r="K95" i="66"/>
  <c r="F95"/>
  <c r="K94"/>
  <c r="F94"/>
  <c r="K93"/>
  <c r="F93"/>
  <c r="L92"/>
  <c r="N92" s="1"/>
  <c r="E92" i="57" s="1"/>
  <c r="K92" i="66"/>
  <c r="F92"/>
  <c r="L91"/>
  <c r="M91" s="1"/>
  <c r="D91" i="57" s="1"/>
  <c r="K91" i="66"/>
  <c r="F91"/>
  <c r="K90"/>
  <c r="F90"/>
  <c r="K89"/>
  <c r="F89"/>
  <c r="L88"/>
  <c r="N88" s="1"/>
  <c r="E88" i="57" s="1"/>
  <c r="K88" i="66"/>
  <c r="F88"/>
  <c r="L87"/>
  <c r="M87" s="1"/>
  <c r="D87" i="57" s="1"/>
  <c r="K87" i="66"/>
  <c r="F87"/>
  <c r="K86"/>
  <c r="F86"/>
  <c r="K85"/>
  <c r="F85"/>
  <c r="L84"/>
  <c r="N84" s="1"/>
  <c r="E84" i="57" s="1"/>
  <c r="K84" i="66"/>
  <c r="F84"/>
  <c r="L83"/>
  <c r="M83" s="1"/>
  <c r="D83" i="57" s="1"/>
  <c r="K83" i="66"/>
  <c r="F83"/>
  <c r="K82"/>
  <c r="F82"/>
  <c r="K81"/>
  <c r="F81"/>
  <c r="L80"/>
  <c r="N80" s="1"/>
  <c r="E80" i="57" s="1"/>
  <c r="K80" i="66"/>
  <c r="F80"/>
  <c r="L79"/>
  <c r="M79" s="1"/>
  <c r="D79" i="57" s="1"/>
  <c r="K79" i="66"/>
  <c r="F79"/>
  <c r="K78"/>
  <c r="F78"/>
  <c r="K77"/>
  <c r="F77"/>
  <c r="L76"/>
  <c r="N76" s="1"/>
  <c r="E76" i="57" s="1"/>
  <c r="K76" i="66"/>
  <c r="F76"/>
  <c r="L75"/>
  <c r="M75" s="1"/>
  <c r="D75" i="57" s="1"/>
  <c r="K75" i="66"/>
  <c r="F75"/>
  <c r="K74"/>
  <c r="F74"/>
  <c r="K73"/>
  <c r="F73"/>
  <c r="L72"/>
  <c r="N72" s="1"/>
  <c r="E72" i="57" s="1"/>
  <c r="K72" i="66"/>
  <c r="F72"/>
  <c r="L71"/>
  <c r="M71" s="1"/>
  <c r="D71" i="57" s="1"/>
  <c r="K71" i="66"/>
  <c r="F71"/>
  <c r="K70"/>
  <c r="F70"/>
  <c r="K69"/>
  <c r="F69"/>
  <c r="L68"/>
  <c r="N68" s="1"/>
  <c r="E68" i="57" s="1"/>
  <c r="K68" i="66"/>
  <c r="F68"/>
  <c r="L67"/>
  <c r="M67" s="1"/>
  <c r="D67" i="57" s="1"/>
  <c r="K67" i="66"/>
  <c r="F67"/>
  <c r="K66"/>
  <c r="F66"/>
  <c r="K65"/>
  <c r="F65"/>
  <c r="L64"/>
  <c r="N64" s="1"/>
  <c r="E64" i="57" s="1"/>
  <c r="K64" i="66"/>
  <c r="F64"/>
  <c r="L63"/>
  <c r="M63" s="1"/>
  <c r="D63" i="57" s="1"/>
  <c r="K63" i="66"/>
  <c r="F63"/>
  <c r="K62"/>
  <c r="F62"/>
  <c r="K61"/>
  <c r="F61"/>
  <c r="L60"/>
  <c r="N60" s="1"/>
  <c r="E60" i="57" s="1"/>
  <c r="K60" i="66"/>
  <c r="F60"/>
  <c r="L59"/>
  <c r="M59" s="1"/>
  <c r="D59" i="57" s="1"/>
  <c r="K59" i="66"/>
  <c r="F59"/>
  <c r="K58"/>
  <c r="F58"/>
  <c r="K57"/>
  <c r="F57"/>
  <c r="L56"/>
  <c r="N56" s="1"/>
  <c r="E56" i="57" s="1"/>
  <c r="K56" i="66"/>
  <c r="F56"/>
  <c r="L55"/>
  <c r="M55" s="1"/>
  <c r="D55" i="57" s="1"/>
  <c r="K55" i="66"/>
  <c r="F55"/>
  <c r="K54"/>
  <c r="F54"/>
  <c r="K53"/>
  <c r="F53"/>
  <c r="L52"/>
  <c r="N52" s="1"/>
  <c r="E52" i="57" s="1"/>
  <c r="K52" i="66"/>
  <c r="F52"/>
  <c r="L51"/>
  <c r="M51" s="1"/>
  <c r="D51" i="57" s="1"/>
  <c r="K51" i="66"/>
  <c r="F51"/>
  <c r="K50"/>
  <c r="F50"/>
  <c r="K49"/>
  <c r="F49"/>
  <c r="L48"/>
  <c r="N48" s="1"/>
  <c r="E48" i="57" s="1"/>
  <c r="K48" i="66"/>
  <c r="F48"/>
  <c r="L47"/>
  <c r="M47" s="1"/>
  <c r="D47" i="57" s="1"/>
  <c r="K47" i="66"/>
  <c r="F47"/>
  <c r="L46"/>
  <c r="P46" s="1"/>
  <c r="E46" i="58" s="1"/>
  <c r="K46" i="66"/>
  <c r="F46"/>
  <c r="K45"/>
  <c r="F45"/>
  <c r="L44"/>
  <c r="N44" s="1"/>
  <c r="E44" i="57" s="1"/>
  <c r="K44" i="66"/>
  <c r="F44"/>
  <c r="L43"/>
  <c r="M43" s="1"/>
  <c r="D43" i="57" s="1"/>
  <c r="K43" i="66"/>
  <c r="F43"/>
  <c r="L42"/>
  <c r="P42" s="1"/>
  <c r="E42" i="58" s="1"/>
  <c r="K42" i="66"/>
  <c r="F42"/>
  <c r="K41"/>
  <c r="F41"/>
  <c r="L40"/>
  <c r="N40" s="1"/>
  <c r="E40" i="57" s="1"/>
  <c r="K40" i="66"/>
  <c r="F40"/>
  <c r="L39"/>
  <c r="M39" s="1"/>
  <c r="D39" i="57" s="1"/>
  <c r="K39" i="66"/>
  <c r="F39"/>
  <c r="L38"/>
  <c r="P38" s="1"/>
  <c r="E38" i="58" s="1"/>
  <c r="K38" i="66"/>
  <c r="F38"/>
  <c r="K37"/>
  <c r="F37"/>
  <c r="L36"/>
  <c r="N36" s="1"/>
  <c r="E36" i="57" s="1"/>
  <c r="K36" i="66"/>
  <c r="F36"/>
  <c r="L35"/>
  <c r="M35" s="1"/>
  <c r="D35" i="57" s="1"/>
  <c r="K35" i="66"/>
  <c r="F35"/>
  <c r="L34"/>
  <c r="P34" s="1"/>
  <c r="E34" i="58" s="1"/>
  <c r="K34" i="66"/>
  <c r="F34"/>
  <c r="L33"/>
  <c r="O33" s="1"/>
  <c r="D33" i="58" s="1"/>
  <c r="K33" i="66"/>
  <c r="F33"/>
  <c r="L32"/>
  <c r="N32" s="1"/>
  <c r="E32" i="57" s="1"/>
  <c r="K32" i="66"/>
  <c r="F32"/>
  <c r="L31"/>
  <c r="M31" s="1"/>
  <c r="D31" i="57" s="1"/>
  <c r="K31" i="66"/>
  <c r="F31"/>
  <c r="L30"/>
  <c r="P30" s="1"/>
  <c r="E30" i="58" s="1"/>
  <c r="K30" i="66"/>
  <c r="F30"/>
  <c r="L29"/>
  <c r="O29" s="1"/>
  <c r="D29" i="58" s="1"/>
  <c r="K29" i="66"/>
  <c r="F29"/>
  <c r="L28"/>
  <c r="N28" s="1"/>
  <c r="E28" i="57" s="1"/>
  <c r="K28" i="66"/>
  <c r="F28"/>
  <c r="L27"/>
  <c r="M27" s="1"/>
  <c r="D27" i="57" s="1"/>
  <c r="K27" i="66"/>
  <c r="F27"/>
  <c r="L26"/>
  <c r="P26" s="1"/>
  <c r="E26" i="58" s="1"/>
  <c r="K26" i="66"/>
  <c r="F26"/>
  <c r="L25"/>
  <c r="O25" s="1"/>
  <c r="D25" i="58" s="1"/>
  <c r="K25" i="66"/>
  <c r="F25"/>
  <c r="L24"/>
  <c r="N24" s="1"/>
  <c r="E24" i="57" s="1"/>
  <c r="K24" i="66"/>
  <c r="F24"/>
  <c r="L23"/>
  <c r="M23" s="1"/>
  <c r="D23" i="57" s="1"/>
  <c r="K23" i="66"/>
  <c r="F23"/>
  <c r="L22"/>
  <c r="P22" s="1"/>
  <c r="E22" i="58" s="1"/>
  <c r="K22" i="66"/>
  <c r="F22"/>
  <c r="L21"/>
  <c r="O21" s="1"/>
  <c r="D21" i="58" s="1"/>
  <c r="K21" i="66"/>
  <c r="F21"/>
  <c r="L20"/>
  <c r="N20" s="1"/>
  <c r="E20" i="57" s="1"/>
  <c r="K20" i="66"/>
  <c r="F20"/>
  <c r="L19"/>
  <c r="M19" s="1"/>
  <c r="D19" i="57" s="1"/>
  <c r="K19" i="66"/>
  <c r="F19"/>
  <c r="L18"/>
  <c r="P18" s="1"/>
  <c r="E18" i="58" s="1"/>
  <c r="K18" i="66"/>
  <c r="F18"/>
  <c r="L17"/>
  <c r="O17" s="1"/>
  <c r="D17" i="58" s="1"/>
  <c r="K17" i="66"/>
  <c r="F17"/>
  <c r="L16"/>
  <c r="N16" s="1"/>
  <c r="E16" i="57" s="1"/>
  <c r="K16" i="66"/>
  <c r="F16"/>
  <c r="L15"/>
  <c r="M15" s="1"/>
  <c r="D15" i="57" s="1"/>
  <c r="K15" i="66"/>
  <c r="F15"/>
  <c r="L14"/>
  <c r="P14" s="1"/>
  <c r="E14" i="58" s="1"/>
  <c r="K14" i="66"/>
  <c r="F14"/>
  <c r="L13"/>
  <c r="O13" s="1"/>
  <c r="D13" i="58" s="1"/>
  <c r="K13" i="66"/>
  <c r="F13"/>
  <c r="L12"/>
  <c r="N12" s="1"/>
  <c r="E12" i="57" s="1"/>
  <c r="K12" i="66"/>
  <c r="F12"/>
  <c r="L11"/>
  <c r="M11" s="1"/>
  <c r="D11" i="57" s="1"/>
  <c r="K11" i="66"/>
  <c r="F11"/>
  <c r="L10"/>
  <c r="P10" s="1"/>
  <c r="E10" i="58" s="1"/>
  <c r="K10" i="66"/>
  <c r="F10"/>
  <c r="L9"/>
  <c r="O9" s="1"/>
  <c r="D9" i="58" s="1"/>
  <c r="K9" i="66"/>
  <c r="F9"/>
  <c r="L8"/>
  <c r="N8" s="1"/>
  <c r="E8" i="57" s="1"/>
  <c r="K8" i="66"/>
  <c r="F8"/>
  <c r="L7"/>
  <c r="M7" s="1"/>
  <c r="D7" i="57" s="1"/>
  <c r="K7" i="66"/>
  <c r="F7"/>
  <c r="L6"/>
  <c r="P6" s="1"/>
  <c r="E6" i="58" s="1"/>
  <c r="K6" i="66"/>
  <c r="F6"/>
  <c r="L5"/>
  <c r="O5" s="1"/>
  <c r="D5" i="58" s="1"/>
  <c r="K5" i="66"/>
  <c r="F5"/>
  <c r="L4"/>
  <c r="N4" s="1"/>
  <c r="E4" i="57" s="1"/>
  <c r="K4" i="66"/>
  <c r="F4"/>
  <c r="K3"/>
  <c r="F3"/>
  <c r="A1"/>
  <c r="A1" i="65"/>
  <c r="L4"/>
  <c r="N4" s="1"/>
  <c r="E4" i="55" s="1"/>
  <c r="L5" i="65"/>
  <c r="P5" s="1"/>
  <c r="E5" i="56" s="1"/>
  <c r="L6" i="65"/>
  <c r="P6" s="1"/>
  <c r="E6" i="56" s="1"/>
  <c r="L7" i="65"/>
  <c r="P7" s="1"/>
  <c r="E7" i="56" s="1"/>
  <c r="L8" i="65"/>
  <c r="N8" s="1"/>
  <c r="E8" i="55" s="1"/>
  <c r="L9" i="65"/>
  <c r="P9" s="1"/>
  <c r="E9" i="56" s="1"/>
  <c r="L10" i="65"/>
  <c r="P10" s="1"/>
  <c r="E10" i="56" s="1"/>
  <c r="L11" i="65"/>
  <c r="P11" s="1"/>
  <c r="E11" i="56" s="1"/>
  <c r="L12" i="65"/>
  <c r="N12" s="1"/>
  <c r="E12" i="55" s="1"/>
  <c r="L13" i="65"/>
  <c r="P13" s="1"/>
  <c r="E13" i="56" s="1"/>
  <c r="L14" i="65"/>
  <c r="P14" s="1"/>
  <c r="E14" i="56" s="1"/>
  <c r="L15" i="65"/>
  <c r="P15" s="1"/>
  <c r="E15" i="56" s="1"/>
  <c r="L16" i="65"/>
  <c r="N16" s="1"/>
  <c r="E16" i="55" s="1"/>
  <c r="L17" i="65"/>
  <c r="P17" s="1"/>
  <c r="E17" i="56" s="1"/>
  <c r="L18" i="65"/>
  <c r="P18" s="1"/>
  <c r="E18" i="56" s="1"/>
  <c r="L19" i="65"/>
  <c r="P19" s="1"/>
  <c r="E19" i="56" s="1"/>
  <c r="L20" i="65"/>
  <c r="N20" s="1"/>
  <c r="E20" i="55" s="1"/>
  <c r="L21" i="65"/>
  <c r="P21" s="1"/>
  <c r="E21" i="56" s="1"/>
  <c r="L22" i="65"/>
  <c r="P22" s="1"/>
  <c r="E22" i="56" s="1"/>
  <c r="L23" i="65"/>
  <c r="P23" s="1"/>
  <c r="E23" i="56" s="1"/>
  <c r="L24" i="65"/>
  <c r="P24" s="1"/>
  <c r="E24" i="56" s="1"/>
  <c r="L25" i="65"/>
  <c r="P25" s="1"/>
  <c r="E25" i="56" s="1"/>
  <c r="L26" i="65"/>
  <c r="P26" s="1"/>
  <c r="E26" i="56" s="1"/>
  <c r="L27" i="65"/>
  <c r="P27" s="1"/>
  <c r="E27" i="56" s="1"/>
  <c r="L28" i="65"/>
  <c r="P28" s="1"/>
  <c r="E28" i="56" s="1"/>
  <c r="L29" i="65"/>
  <c r="P29" s="1"/>
  <c r="E29" i="56" s="1"/>
  <c r="L30" i="65"/>
  <c r="P30" s="1"/>
  <c r="E30" i="56" s="1"/>
  <c r="L31" i="65"/>
  <c r="P31" s="1"/>
  <c r="E31" i="56" s="1"/>
  <c r="L32" i="65"/>
  <c r="P32" s="1"/>
  <c r="E32" i="56" s="1"/>
  <c r="L33" i="65"/>
  <c r="P33" s="1"/>
  <c r="E33" i="56" s="1"/>
  <c r="L34" i="65"/>
  <c r="P34" s="1"/>
  <c r="E34" i="56" s="1"/>
  <c r="L35" i="65"/>
  <c r="P35" s="1"/>
  <c r="E35" i="56" s="1"/>
  <c r="L36" i="65"/>
  <c r="P36" s="1"/>
  <c r="E36" i="56" s="1"/>
  <c r="L37" i="65"/>
  <c r="P37" s="1"/>
  <c r="E37" i="56" s="1"/>
  <c r="L38" i="65"/>
  <c r="P38" s="1"/>
  <c r="E38" i="56" s="1"/>
  <c r="L39" i="65"/>
  <c r="P39" s="1"/>
  <c r="E39" i="56" s="1"/>
  <c r="L40" i="65"/>
  <c r="P40" s="1"/>
  <c r="E40" i="56" s="1"/>
  <c r="L41" i="65"/>
  <c r="P41" s="1"/>
  <c r="E41" i="56" s="1"/>
  <c r="L42" i="65"/>
  <c r="P42" s="1"/>
  <c r="E42" i="56" s="1"/>
  <c r="L43" i="65"/>
  <c r="P43" s="1"/>
  <c r="E43" i="56" s="1"/>
  <c r="L44" i="65"/>
  <c r="P44" s="1"/>
  <c r="E44" i="56" s="1"/>
  <c r="L45" i="65"/>
  <c r="P45" s="1"/>
  <c r="E45" i="56" s="1"/>
  <c r="L46" i="65"/>
  <c r="P46" s="1"/>
  <c r="E46" i="56" s="1"/>
  <c r="L47" i="65"/>
  <c r="P47" s="1"/>
  <c r="E47" i="56" s="1"/>
  <c r="L48" i="65"/>
  <c r="P48" s="1"/>
  <c r="E48" i="56" s="1"/>
  <c r="L49" i="65"/>
  <c r="P49" s="1"/>
  <c r="E49" i="56" s="1"/>
  <c r="L50" i="65"/>
  <c r="P50" s="1"/>
  <c r="E50" i="56" s="1"/>
  <c r="L51" i="65"/>
  <c r="P51" s="1"/>
  <c r="E51" i="56" s="1"/>
  <c r="L52" i="65"/>
  <c r="P52" s="1"/>
  <c r="E52" i="56" s="1"/>
  <c r="L53" i="65"/>
  <c r="P53" s="1"/>
  <c r="E53" i="56" s="1"/>
  <c r="L54" i="65"/>
  <c r="P54" s="1"/>
  <c r="E54" i="56" s="1"/>
  <c r="L55" i="65"/>
  <c r="P55" s="1"/>
  <c r="E55" i="56" s="1"/>
  <c r="L56" i="65"/>
  <c r="P56" s="1"/>
  <c r="E56" i="56" s="1"/>
  <c r="L57" i="65"/>
  <c r="P57" s="1"/>
  <c r="E57" i="56" s="1"/>
  <c r="L58" i="65"/>
  <c r="P58" s="1"/>
  <c r="E58" i="56" s="1"/>
  <c r="L59" i="65"/>
  <c r="P59" s="1"/>
  <c r="E59" i="56" s="1"/>
  <c r="L60" i="65"/>
  <c r="P60" s="1"/>
  <c r="E60" i="56" s="1"/>
  <c r="L61" i="65"/>
  <c r="P61" s="1"/>
  <c r="E61" i="56" s="1"/>
  <c r="L62" i="65"/>
  <c r="P62" s="1"/>
  <c r="E62" i="56" s="1"/>
  <c r="L63" i="65"/>
  <c r="P63" s="1"/>
  <c r="E63" i="56" s="1"/>
  <c r="L64" i="65"/>
  <c r="P64" s="1"/>
  <c r="E64" i="56" s="1"/>
  <c r="L65" i="65"/>
  <c r="P65" s="1"/>
  <c r="E65" i="56" s="1"/>
  <c r="L66" i="65"/>
  <c r="P66" s="1"/>
  <c r="E66" i="56" s="1"/>
  <c r="L67" i="65"/>
  <c r="P67" s="1"/>
  <c r="E67" i="56" s="1"/>
  <c r="L68" i="65"/>
  <c r="P68" s="1"/>
  <c r="E68" i="56" s="1"/>
  <c r="L69" i="65"/>
  <c r="P69" s="1"/>
  <c r="E69" i="56" s="1"/>
  <c r="L70" i="65"/>
  <c r="P70" s="1"/>
  <c r="E70" i="56" s="1"/>
  <c r="L71" i="65"/>
  <c r="P71" s="1"/>
  <c r="E71" i="56" s="1"/>
  <c r="L72" i="65"/>
  <c r="P72" s="1"/>
  <c r="E72" i="56" s="1"/>
  <c r="L73" i="65"/>
  <c r="P73" s="1"/>
  <c r="E73" i="56" s="1"/>
  <c r="L74" i="65"/>
  <c r="P74" s="1"/>
  <c r="E74" i="56" s="1"/>
  <c r="L75" i="65"/>
  <c r="P75" s="1"/>
  <c r="E75" i="56" s="1"/>
  <c r="L76" i="65"/>
  <c r="P76" s="1"/>
  <c r="E76" i="56" s="1"/>
  <c r="L77" i="65"/>
  <c r="P77" s="1"/>
  <c r="E77" i="56" s="1"/>
  <c r="L78" i="65"/>
  <c r="P78" s="1"/>
  <c r="E78" i="56" s="1"/>
  <c r="L79" i="65"/>
  <c r="P79" s="1"/>
  <c r="E79" i="56" s="1"/>
  <c r="L80" i="65"/>
  <c r="P80" s="1"/>
  <c r="E80" i="56" s="1"/>
  <c r="L81" i="65"/>
  <c r="P81" s="1"/>
  <c r="E81" i="56" s="1"/>
  <c r="L82" i="65"/>
  <c r="P82" s="1"/>
  <c r="E82" i="56" s="1"/>
  <c r="L83" i="65"/>
  <c r="P83" s="1"/>
  <c r="E83" i="56" s="1"/>
  <c r="L84" i="65"/>
  <c r="P84" s="1"/>
  <c r="E84" i="56" s="1"/>
  <c r="L85" i="65"/>
  <c r="P85" s="1"/>
  <c r="E85" i="56" s="1"/>
  <c r="L86" i="65"/>
  <c r="P86" s="1"/>
  <c r="E86" i="56" s="1"/>
  <c r="L87" i="65"/>
  <c r="P87" s="1"/>
  <c r="E87" i="56" s="1"/>
  <c r="L88" i="65"/>
  <c r="P88" s="1"/>
  <c r="E88" i="56" s="1"/>
  <c r="L89" i="65"/>
  <c r="P89" s="1"/>
  <c r="E89" i="56" s="1"/>
  <c r="L90" i="65"/>
  <c r="P90" s="1"/>
  <c r="E90" i="56" s="1"/>
  <c r="L91" i="65"/>
  <c r="P91" s="1"/>
  <c r="E91" i="56" s="1"/>
  <c r="L92" i="65"/>
  <c r="P92" s="1"/>
  <c r="E92" i="56" s="1"/>
  <c r="L93" i="65"/>
  <c r="P93" s="1"/>
  <c r="E93" i="56" s="1"/>
  <c r="L94" i="65"/>
  <c r="P94" s="1"/>
  <c r="E94" i="56" s="1"/>
  <c r="L95" i="65"/>
  <c r="P95" s="1"/>
  <c r="E95" i="56" s="1"/>
  <c r="L96" i="65"/>
  <c r="P96" s="1"/>
  <c r="E96" i="56" s="1"/>
  <c r="L97" i="65"/>
  <c r="P97" s="1"/>
  <c r="E97" i="56" s="1"/>
  <c r="L98" i="65"/>
  <c r="P98" s="1"/>
  <c r="E98" i="56" s="1"/>
  <c r="L3" i="65"/>
  <c r="N3" s="1"/>
  <c r="E3" i="55" s="1"/>
  <c r="P4" i="14"/>
  <c r="P5"/>
  <c r="P6"/>
  <c r="P7"/>
  <c r="P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3"/>
  <c r="J99" i="65"/>
  <c r="I99"/>
  <c r="F3"/>
  <c r="Q99" i="64"/>
  <c r="P99"/>
  <c r="O99"/>
  <c r="N99"/>
  <c r="M99"/>
  <c r="L99"/>
  <c r="K99"/>
  <c r="J99"/>
  <c r="I99"/>
  <c r="H99"/>
  <c r="G99"/>
  <c r="F99"/>
  <c r="E99"/>
  <c r="D99"/>
  <c r="C99"/>
  <c r="B99"/>
  <c r="A1"/>
  <c r="T99" i="63"/>
  <c r="S99"/>
  <c r="R99"/>
  <c r="Q99"/>
  <c r="P99"/>
  <c r="U98"/>
  <c r="N98"/>
  <c r="F98"/>
  <c r="U97"/>
  <c r="N97"/>
  <c r="U96"/>
  <c r="F96"/>
  <c r="U95"/>
  <c r="U94"/>
  <c r="F94"/>
  <c r="U93"/>
  <c r="U92"/>
  <c r="N92"/>
  <c r="F92"/>
  <c r="U91"/>
  <c r="U90"/>
  <c r="N90"/>
  <c r="U89"/>
  <c r="N89"/>
  <c r="U88"/>
  <c r="N88"/>
  <c r="F88"/>
  <c r="U87"/>
  <c r="F87"/>
  <c r="U86"/>
  <c r="N86"/>
  <c r="U85"/>
  <c r="N85"/>
  <c r="U84"/>
  <c r="N84"/>
  <c r="F84"/>
  <c r="U83"/>
  <c r="U82"/>
  <c r="N82"/>
  <c r="F82"/>
  <c r="U81"/>
  <c r="N81"/>
  <c r="F81"/>
  <c r="U80"/>
  <c r="N80"/>
  <c r="F80"/>
  <c r="U79"/>
  <c r="U78"/>
  <c r="U77"/>
  <c r="N77"/>
  <c r="U76"/>
  <c r="N76"/>
  <c r="F76"/>
  <c r="U75"/>
  <c r="U74"/>
  <c r="N74"/>
  <c r="F74"/>
  <c r="U73"/>
  <c r="N73"/>
  <c r="F73"/>
  <c r="U72"/>
  <c r="N72"/>
  <c r="F72"/>
  <c r="U71"/>
  <c r="U70"/>
  <c r="N70"/>
  <c r="F70"/>
  <c r="U69"/>
  <c r="N69"/>
  <c r="U68"/>
  <c r="N68"/>
  <c r="F68"/>
  <c r="U67"/>
  <c r="F67"/>
  <c r="U66"/>
  <c r="N66"/>
  <c r="F66"/>
  <c r="U65"/>
  <c r="N65"/>
  <c r="U64"/>
  <c r="N64"/>
  <c r="F64"/>
  <c r="U63"/>
  <c r="U62"/>
  <c r="N62"/>
  <c r="F62"/>
  <c r="U61"/>
  <c r="N61"/>
  <c r="U60"/>
  <c r="N60"/>
  <c r="U59"/>
  <c r="U58"/>
  <c r="N58"/>
  <c r="F58"/>
  <c r="U57"/>
  <c r="N57"/>
  <c r="U56"/>
  <c r="N56"/>
  <c r="F56"/>
  <c r="U55"/>
  <c r="F55"/>
  <c r="U54"/>
  <c r="N54"/>
  <c r="F54"/>
  <c r="U53"/>
  <c r="N53"/>
  <c r="U52"/>
  <c r="N52"/>
  <c r="F52"/>
  <c r="U51"/>
  <c r="U50"/>
  <c r="N50"/>
  <c r="F50"/>
  <c r="U49"/>
  <c r="N49"/>
  <c r="U48"/>
  <c r="N48"/>
  <c r="F48"/>
  <c r="U47"/>
  <c r="U46"/>
  <c r="N46"/>
  <c r="F46"/>
  <c r="U45"/>
  <c r="N45"/>
  <c r="F45"/>
  <c r="U44"/>
  <c r="N44"/>
  <c r="F44"/>
  <c r="U43"/>
  <c r="U42"/>
  <c r="N42"/>
  <c r="F42"/>
  <c r="U41"/>
  <c r="N41"/>
  <c r="U40"/>
  <c r="N40"/>
  <c r="F40"/>
  <c r="U39"/>
  <c r="F39"/>
  <c r="U38"/>
  <c r="N38"/>
  <c r="F38"/>
  <c r="U37"/>
  <c r="N37"/>
  <c r="U36"/>
  <c r="N36"/>
  <c r="F36"/>
  <c r="U35"/>
  <c r="U34"/>
  <c r="N34"/>
  <c r="F34"/>
  <c r="U33"/>
  <c r="N33"/>
  <c r="U32"/>
  <c r="N32"/>
  <c r="F32"/>
  <c r="U31"/>
  <c r="U30"/>
  <c r="N30"/>
  <c r="F30"/>
  <c r="U29"/>
  <c r="N29"/>
  <c r="F29"/>
  <c r="U28"/>
  <c r="U27"/>
  <c r="N27"/>
  <c r="F27"/>
  <c r="U26"/>
  <c r="N26"/>
  <c r="F26"/>
  <c r="U25"/>
  <c r="N25"/>
  <c r="U24"/>
  <c r="N24"/>
  <c r="F24"/>
  <c r="U23"/>
  <c r="U22"/>
  <c r="N22"/>
  <c r="F22"/>
  <c r="U21"/>
  <c r="N21"/>
  <c r="U20"/>
  <c r="N20"/>
  <c r="F20"/>
  <c r="U19"/>
  <c r="U18"/>
  <c r="N18"/>
  <c r="F18"/>
  <c r="U17"/>
  <c r="N17"/>
  <c r="F17"/>
  <c r="U16"/>
  <c r="N16"/>
  <c r="F16"/>
  <c r="U15"/>
  <c r="U14"/>
  <c r="N14"/>
  <c r="F14"/>
  <c r="U13"/>
  <c r="N13"/>
  <c r="U12"/>
  <c r="N12"/>
  <c r="F12"/>
  <c r="U11"/>
  <c r="F11"/>
  <c r="U10"/>
  <c r="N10"/>
  <c r="F10"/>
  <c r="U9"/>
  <c r="N9"/>
  <c r="U8"/>
  <c r="N8"/>
  <c r="F8"/>
  <c r="U7"/>
  <c r="U6"/>
  <c r="N6"/>
  <c r="F6"/>
  <c r="U5"/>
  <c r="N5"/>
  <c r="U4"/>
  <c r="N4"/>
  <c r="F4"/>
  <c r="U3"/>
  <c r="M99"/>
  <c r="L99"/>
  <c r="K99"/>
  <c r="J99"/>
  <c r="I99"/>
  <c r="A1"/>
  <c r="T99" i="62"/>
  <c r="S99"/>
  <c r="R99"/>
  <c r="Q99"/>
  <c r="P99"/>
  <c r="U98"/>
  <c r="N98"/>
  <c r="F98"/>
  <c r="U97"/>
  <c r="N97"/>
  <c r="U96"/>
  <c r="N96"/>
  <c r="F96"/>
  <c r="U95"/>
  <c r="N95"/>
  <c r="F95"/>
  <c r="U94"/>
  <c r="N94"/>
  <c r="F94"/>
  <c r="AD93"/>
  <c r="U93"/>
  <c r="N93"/>
  <c r="AD92"/>
  <c r="U92"/>
  <c r="N92"/>
  <c r="F92"/>
  <c r="U91"/>
  <c r="N91"/>
  <c r="U90"/>
  <c r="N90"/>
  <c r="F90"/>
  <c r="AD89"/>
  <c r="U89"/>
  <c r="N89"/>
  <c r="AD88"/>
  <c r="U88"/>
  <c r="N88"/>
  <c r="F88"/>
  <c r="U87"/>
  <c r="N87"/>
  <c r="F87"/>
  <c r="U86"/>
  <c r="N86"/>
  <c r="F86"/>
  <c r="AD85"/>
  <c r="U85"/>
  <c r="N85"/>
  <c r="U84"/>
  <c r="F84"/>
  <c r="U83"/>
  <c r="N83"/>
  <c r="F83"/>
  <c r="U82"/>
  <c r="N82"/>
  <c r="F82"/>
  <c r="U81"/>
  <c r="N81"/>
  <c r="U80"/>
  <c r="F80"/>
  <c r="U79"/>
  <c r="N79"/>
  <c r="AC78"/>
  <c r="U78"/>
  <c r="N78"/>
  <c r="F78"/>
  <c r="U77"/>
  <c r="N77"/>
  <c r="U76"/>
  <c r="F76"/>
  <c r="U75"/>
  <c r="N75"/>
  <c r="U74"/>
  <c r="N74"/>
  <c r="F74"/>
  <c r="U73"/>
  <c r="N73"/>
  <c r="U72"/>
  <c r="F72"/>
  <c r="U71"/>
  <c r="N71"/>
  <c r="U70"/>
  <c r="N70"/>
  <c r="F70"/>
  <c r="AD69"/>
  <c r="U69"/>
  <c r="N69"/>
  <c r="U68"/>
  <c r="F68"/>
  <c r="U67"/>
  <c r="N67"/>
  <c r="AD66"/>
  <c r="U66"/>
  <c r="N66"/>
  <c r="F66"/>
  <c r="AD65"/>
  <c r="U65"/>
  <c r="N65"/>
  <c r="U64"/>
  <c r="F64"/>
  <c r="U63"/>
  <c r="N63"/>
  <c r="AC62"/>
  <c r="U62"/>
  <c r="N62"/>
  <c r="U61"/>
  <c r="N61"/>
  <c r="U60"/>
  <c r="F60"/>
  <c r="U59"/>
  <c r="N59"/>
  <c r="U58"/>
  <c r="N58"/>
  <c r="F58"/>
  <c r="U57"/>
  <c r="N57"/>
  <c r="F57"/>
  <c r="U56"/>
  <c r="F56"/>
  <c r="U55"/>
  <c r="N55"/>
  <c r="U54"/>
  <c r="N54"/>
  <c r="AD53"/>
  <c r="U53"/>
  <c r="N53"/>
  <c r="U52"/>
  <c r="F52"/>
  <c r="U51"/>
  <c r="N51"/>
  <c r="F51"/>
  <c r="AD50"/>
  <c r="U50"/>
  <c r="U49"/>
  <c r="F49"/>
  <c r="U48"/>
  <c r="F48"/>
  <c r="U47"/>
  <c r="F47"/>
  <c r="U46"/>
  <c r="F46"/>
  <c r="U45"/>
  <c r="F45"/>
  <c r="U44"/>
  <c r="F44"/>
  <c r="U43"/>
  <c r="F43"/>
  <c r="U42"/>
  <c r="F42"/>
  <c r="U41"/>
  <c r="F41"/>
  <c r="U40"/>
  <c r="F40"/>
  <c r="U39"/>
  <c r="F39"/>
  <c r="U38"/>
  <c r="F38"/>
  <c r="U37"/>
  <c r="F37"/>
  <c r="U36"/>
  <c r="F36"/>
  <c r="U35"/>
  <c r="F35"/>
  <c r="U34"/>
  <c r="F34"/>
  <c r="AD33"/>
  <c r="U33"/>
  <c r="U32"/>
  <c r="F32"/>
  <c r="U31"/>
  <c r="U30"/>
  <c r="F30"/>
  <c r="AD29"/>
  <c r="U29"/>
  <c r="U28"/>
  <c r="F28"/>
  <c r="U27"/>
  <c r="U26"/>
  <c r="F26"/>
  <c r="U25"/>
  <c r="U24"/>
  <c r="F24"/>
  <c r="U23"/>
  <c r="U22"/>
  <c r="F22"/>
  <c r="AD21"/>
  <c r="U21"/>
  <c r="U20"/>
  <c r="F20"/>
  <c r="U19"/>
  <c r="U18"/>
  <c r="F18"/>
  <c r="AD17"/>
  <c r="U17"/>
  <c r="F17"/>
  <c r="U16"/>
  <c r="F16"/>
  <c r="U15"/>
  <c r="F15"/>
  <c r="U14"/>
  <c r="F14"/>
  <c r="AD13"/>
  <c r="U13"/>
  <c r="U12"/>
  <c r="F12"/>
  <c r="U11"/>
  <c r="U10"/>
  <c r="F10"/>
  <c r="AD9"/>
  <c r="U9"/>
  <c r="U8"/>
  <c r="F8"/>
  <c r="U7"/>
  <c r="U6"/>
  <c r="F6"/>
  <c r="AD5"/>
  <c r="U5"/>
  <c r="U4"/>
  <c r="F4"/>
  <c r="U3"/>
  <c r="M99"/>
  <c r="I99"/>
  <c r="A1"/>
  <c r="T99" i="61"/>
  <c r="S99"/>
  <c r="R99"/>
  <c r="Q99"/>
  <c r="P99"/>
  <c r="U98"/>
  <c r="N98"/>
  <c r="F98"/>
  <c r="U97"/>
  <c r="U96"/>
  <c r="F96"/>
  <c r="U95"/>
  <c r="U94"/>
  <c r="N94"/>
  <c r="F94"/>
  <c r="U93"/>
  <c r="F93"/>
  <c r="U92"/>
  <c r="F92"/>
  <c r="U91"/>
  <c r="F91"/>
  <c r="U90"/>
  <c r="N90"/>
  <c r="F90"/>
  <c r="U89"/>
  <c r="U88"/>
  <c r="F88"/>
  <c r="U87"/>
  <c r="U86"/>
  <c r="N86"/>
  <c r="F86"/>
  <c r="U85"/>
  <c r="U84"/>
  <c r="F84"/>
  <c r="U83"/>
  <c r="U82"/>
  <c r="N82"/>
  <c r="F82"/>
  <c r="U81"/>
  <c r="U80"/>
  <c r="F80"/>
  <c r="U79"/>
  <c r="U78"/>
  <c r="N78"/>
  <c r="F78"/>
  <c r="U77"/>
  <c r="F77"/>
  <c r="U76"/>
  <c r="N76"/>
  <c r="U75"/>
  <c r="F75"/>
  <c r="U74"/>
  <c r="N74"/>
  <c r="F74"/>
  <c r="U73"/>
  <c r="U72"/>
  <c r="N72"/>
  <c r="F72"/>
  <c r="U71"/>
  <c r="U70"/>
  <c r="N70"/>
  <c r="F70"/>
  <c r="U69"/>
  <c r="U68"/>
  <c r="N68"/>
  <c r="F68"/>
  <c r="U67"/>
  <c r="F67"/>
  <c r="U66"/>
  <c r="N66"/>
  <c r="F66"/>
  <c r="U65"/>
  <c r="U64"/>
  <c r="N64"/>
  <c r="F64"/>
  <c r="U63"/>
  <c r="U62"/>
  <c r="N62"/>
  <c r="U61"/>
  <c r="U60"/>
  <c r="N60"/>
  <c r="F60"/>
  <c r="U59"/>
  <c r="U58"/>
  <c r="N58"/>
  <c r="F58"/>
  <c r="U57"/>
  <c r="F57"/>
  <c r="U56"/>
  <c r="N56"/>
  <c r="F56"/>
  <c r="U55"/>
  <c r="U54"/>
  <c r="N54"/>
  <c r="F54"/>
  <c r="U53"/>
  <c r="U52"/>
  <c r="N52"/>
  <c r="F52"/>
  <c r="U51"/>
  <c r="U50"/>
  <c r="N50"/>
  <c r="F50"/>
  <c r="U49"/>
  <c r="F49"/>
  <c r="U48"/>
  <c r="N48"/>
  <c r="F48"/>
  <c r="U47"/>
  <c r="U46"/>
  <c r="N46"/>
  <c r="F46"/>
  <c r="U45"/>
  <c r="U44"/>
  <c r="N44"/>
  <c r="F44"/>
  <c r="U43"/>
  <c r="U42"/>
  <c r="N42"/>
  <c r="F42"/>
  <c r="U41"/>
  <c r="F41"/>
  <c r="U40"/>
  <c r="N40"/>
  <c r="F40"/>
  <c r="U39"/>
  <c r="U38"/>
  <c r="F38"/>
  <c r="U37"/>
  <c r="F37"/>
  <c r="U36"/>
  <c r="F36"/>
  <c r="U35"/>
  <c r="F35"/>
  <c r="U34"/>
  <c r="F34"/>
  <c r="U33"/>
  <c r="U32"/>
  <c r="F32"/>
  <c r="U31"/>
  <c r="N31"/>
  <c r="F31"/>
  <c r="U30"/>
  <c r="F30"/>
  <c r="U29"/>
  <c r="N29"/>
  <c r="U28"/>
  <c r="N28"/>
  <c r="F28"/>
  <c r="U27"/>
  <c r="N27"/>
  <c r="U26"/>
  <c r="F26"/>
  <c r="U25"/>
  <c r="U24"/>
  <c r="N24"/>
  <c r="F24"/>
  <c r="U23"/>
  <c r="U22"/>
  <c r="N22"/>
  <c r="F22"/>
  <c r="U21"/>
  <c r="F21"/>
  <c r="U20"/>
  <c r="F20"/>
  <c r="U19"/>
  <c r="F19"/>
  <c r="U18"/>
  <c r="F18"/>
  <c r="U17"/>
  <c r="N17"/>
  <c r="U16"/>
  <c r="F16"/>
  <c r="U15"/>
  <c r="F15"/>
  <c r="U14"/>
  <c r="F14"/>
  <c r="U13"/>
  <c r="F13"/>
  <c r="U12"/>
  <c r="F12"/>
  <c r="U11"/>
  <c r="F11"/>
  <c r="U10"/>
  <c r="U9"/>
  <c r="U8"/>
  <c r="F8"/>
  <c r="U7"/>
  <c r="N7"/>
  <c r="U6"/>
  <c r="F6"/>
  <c r="U5"/>
  <c r="U4"/>
  <c r="F4"/>
  <c r="U3"/>
  <c r="K99"/>
  <c r="A1"/>
  <c r="T99" i="58"/>
  <c r="S99"/>
  <c r="R99"/>
  <c r="Q99"/>
  <c r="P99"/>
  <c r="U98"/>
  <c r="F98"/>
  <c r="U97"/>
  <c r="U96"/>
  <c r="F96"/>
  <c r="U95"/>
  <c r="U94"/>
  <c r="F94"/>
  <c r="U93"/>
  <c r="U92"/>
  <c r="F92"/>
  <c r="U91"/>
  <c r="U90"/>
  <c r="F90"/>
  <c r="U89"/>
  <c r="U88"/>
  <c r="F88"/>
  <c r="U87"/>
  <c r="U86"/>
  <c r="F86"/>
  <c r="U85"/>
  <c r="U84"/>
  <c r="F84"/>
  <c r="U83"/>
  <c r="U82"/>
  <c r="U81"/>
  <c r="F81"/>
  <c r="U80"/>
  <c r="F80"/>
  <c r="U79"/>
  <c r="F79"/>
  <c r="U78"/>
  <c r="F78"/>
  <c r="U77"/>
  <c r="F77"/>
  <c r="U76"/>
  <c r="U75"/>
  <c r="U74"/>
  <c r="F74"/>
  <c r="U73"/>
  <c r="U72"/>
  <c r="F72"/>
  <c r="U71"/>
  <c r="U70"/>
  <c r="F70"/>
  <c r="U69"/>
  <c r="U68"/>
  <c r="F68"/>
  <c r="U67"/>
  <c r="U66"/>
  <c r="F66"/>
  <c r="U65"/>
  <c r="U64"/>
  <c r="F64"/>
  <c r="U63"/>
  <c r="U62"/>
  <c r="F62"/>
  <c r="U61"/>
  <c r="U60"/>
  <c r="F60"/>
  <c r="U59"/>
  <c r="U58"/>
  <c r="U57"/>
  <c r="U56"/>
  <c r="F56"/>
  <c r="U55"/>
  <c r="U54"/>
  <c r="F54"/>
  <c r="U53"/>
  <c r="U52"/>
  <c r="F52"/>
  <c r="U51"/>
  <c r="U50"/>
  <c r="F50"/>
  <c r="U49"/>
  <c r="U48"/>
  <c r="F48"/>
  <c r="U47"/>
  <c r="U46"/>
  <c r="F46"/>
  <c r="U45"/>
  <c r="U44"/>
  <c r="U43"/>
  <c r="U42"/>
  <c r="F42"/>
  <c r="U41"/>
  <c r="U40"/>
  <c r="F40"/>
  <c r="U39"/>
  <c r="U38"/>
  <c r="F38"/>
  <c r="U37"/>
  <c r="U36"/>
  <c r="F36"/>
  <c r="U35"/>
  <c r="U34"/>
  <c r="F34"/>
  <c r="U33"/>
  <c r="U32"/>
  <c r="F32"/>
  <c r="U31"/>
  <c r="U30"/>
  <c r="F30"/>
  <c r="U29"/>
  <c r="U28"/>
  <c r="F28"/>
  <c r="U27"/>
  <c r="U26"/>
  <c r="F26"/>
  <c r="U25"/>
  <c r="U24"/>
  <c r="N24"/>
  <c r="F24"/>
  <c r="U23"/>
  <c r="U22"/>
  <c r="F22"/>
  <c r="U21"/>
  <c r="U20"/>
  <c r="F20"/>
  <c r="U19"/>
  <c r="U18"/>
  <c r="F18"/>
  <c r="U17"/>
  <c r="U16"/>
  <c r="F16"/>
  <c r="U15"/>
  <c r="F15"/>
  <c r="U14"/>
  <c r="F14"/>
  <c r="U13"/>
  <c r="U12"/>
  <c r="F12"/>
  <c r="U11"/>
  <c r="U10"/>
  <c r="F10"/>
  <c r="U9"/>
  <c r="U8"/>
  <c r="F8"/>
  <c r="U7"/>
  <c r="N7"/>
  <c r="U6"/>
  <c r="F6"/>
  <c r="U5"/>
  <c r="N5"/>
  <c r="U4"/>
  <c r="F4"/>
  <c r="U3"/>
  <c r="A1"/>
  <c r="T99" i="57"/>
  <c r="S99"/>
  <c r="R99"/>
  <c r="Q99"/>
  <c r="P99"/>
  <c r="U98"/>
  <c r="F98"/>
  <c r="U97"/>
  <c r="U96"/>
  <c r="F96"/>
  <c r="U95"/>
  <c r="U94"/>
  <c r="F94"/>
  <c r="U93"/>
  <c r="U92"/>
  <c r="F92"/>
  <c r="U91"/>
  <c r="U90"/>
  <c r="F90"/>
  <c r="U89"/>
  <c r="N89"/>
  <c r="U88"/>
  <c r="F88"/>
  <c r="U87"/>
  <c r="U86"/>
  <c r="N86"/>
  <c r="F86"/>
  <c r="U85"/>
  <c r="F85"/>
  <c r="U84"/>
  <c r="F84"/>
  <c r="U83"/>
  <c r="N83"/>
  <c r="U82"/>
  <c r="F82"/>
  <c r="U81"/>
  <c r="F81"/>
  <c r="U80"/>
  <c r="F80"/>
  <c r="U79"/>
  <c r="U78"/>
  <c r="F78"/>
  <c r="U77"/>
  <c r="N77"/>
  <c r="F77"/>
  <c r="U76"/>
  <c r="N76"/>
  <c r="F76"/>
  <c r="U75"/>
  <c r="N75"/>
  <c r="U74"/>
  <c r="F74"/>
  <c r="U73"/>
  <c r="N73"/>
  <c r="U72"/>
  <c r="F72"/>
  <c r="U71"/>
  <c r="N71"/>
  <c r="F71"/>
  <c r="U70"/>
  <c r="F70"/>
  <c r="U69"/>
  <c r="N69"/>
  <c r="U68"/>
  <c r="F68"/>
  <c r="U67"/>
  <c r="N67"/>
  <c r="U66"/>
  <c r="F66"/>
  <c r="U65"/>
  <c r="N65"/>
  <c r="U64"/>
  <c r="F64"/>
  <c r="U63"/>
  <c r="N63"/>
  <c r="F63"/>
  <c r="U62"/>
  <c r="F62"/>
  <c r="U61"/>
  <c r="N61"/>
  <c r="U60"/>
  <c r="F60"/>
  <c r="U59"/>
  <c r="N59"/>
  <c r="U58"/>
  <c r="F58"/>
  <c r="U57"/>
  <c r="N57"/>
  <c r="U56"/>
  <c r="F56"/>
  <c r="U55"/>
  <c r="N55"/>
  <c r="F55"/>
  <c r="U54"/>
  <c r="F54"/>
  <c r="U53"/>
  <c r="N53"/>
  <c r="U52"/>
  <c r="F52"/>
  <c r="U51"/>
  <c r="N51"/>
  <c r="U50"/>
  <c r="F50"/>
  <c r="U49"/>
  <c r="N49"/>
  <c r="U48"/>
  <c r="F48"/>
  <c r="U47"/>
  <c r="N47"/>
  <c r="F47"/>
  <c r="U46"/>
  <c r="F46"/>
  <c r="U45"/>
  <c r="N45"/>
  <c r="U44"/>
  <c r="F44"/>
  <c r="U43"/>
  <c r="N43"/>
  <c r="U42"/>
  <c r="F42"/>
  <c r="U41"/>
  <c r="N41"/>
  <c r="U40"/>
  <c r="F40"/>
  <c r="U39"/>
  <c r="N39"/>
  <c r="F39"/>
  <c r="U38"/>
  <c r="F38"/>
  <c r="U37"/>
  <c r="N37"/>
  <c r="U36"/>
  <c r="F36"/>
  <c r="U35"/>
  <c r="N35"/>
  <c r="U34"/>
  <c r="F34"/>
  <c r="U33"/>
  <c r="N33"/>
  <c r="U32"/>
  <c r="F32"/>
  <c r="U31"/>
  <c r="N31"/>
  <c r="F31"/>
  <c r="U30"/>
  <c r="N30"/>
  <c r="F30"/>
  <c r="U29"/>
  <c r="U28"/>
  <c r="N28"/>
  <c r="F28"/>
  <c r="U27"/>
  <c r="N27"/>
  <c r="U26"/>
  <c r="N26"/>
  <c r="F26"/>
  <c r="U25"/>
  <c r="F25"/>
  <c r="U24"/>
  <c r="N24"/>
  <c r="F24"/>
  <c r="U23"/>
  <c r="U22"/>
  <c r="N22"/>
  <c r="U21"/>
  <c r="U20"/>
  <c r="N20"/>
  <c r="F20"/>
  <c r="U19"/>
  <c r="U18"/>
  <c r="N18"/>
  <c r="F18"/>
  <c r="U17"/>
  <c r="U16"/>
  <c r="N16"/>
  <c r="F16"/>
  <c r="U15"/>
  <c r="F15"/>
  <c r="U14"/>
  <c r="N14"/>
  <c r="F14"/>
  <c r="U13"/>
  <c r="U12"/>
  <c r="N12"/>
  <c r="F12"/>
  <c r="U11"/>
  <c r="U10"/>
  <c r="N10"/>
  <c r="F10"/>
  <c r="U9"/>
  <c r="U8"/>
  <c r="N8"/>
  <c r="F8"/>
  <c r="U7"/>
  <c r="F7"/>
  <c r="U6"/>
  <c r="N6"/>
  <c r="F6"/>
  <c r="U5"/>
  <c r="U4"/>
  <c r="N4"/>
  <c r="F4"/>
  <c r="U3"/>
  <c r="M99"/>
  <c r="J99"/>
  <c r="I99"/>
  <c r="A1"/>
  <c r="T99" i="56"/>
  <c r="S99"/>
  <c r="R99"/>
  <c r="Q99"/>
  <c r="P99"/>
  <c r="U98"/>
  <c r="F98"/>
  <c r="U97"/>
  <c r="U96"/>
  <c r="F96"/>
  <c r="U95"/>
  <c r="U94"/>
  <c r="F94"/>
  <c r="U93"/>
  <c r="U92"/>
  <c r="F92"/>
  <c r="U91"/>
  <c r="U90"/>
  <c r="F90"/>
  <c r="U89"/>
  <c r="U88"/>
  <c r="F88"/>
  <c r="U87"/>
  <c r="U86"/>
  <c r="F86"/>
  <c r="U85"/>
  <c r="U84"/>
  <c r="F84"/>
  <c r="U83"/>
  <c r="U82"/>
  <c r="F82"/>
  <c r="U81"/>
  <c r="U80"/>
  <c r="F80"/>
  <c r="U79"/>
  <c r="U78"/>
  <c r="F78"/>
  <c r="U77"/>
  <c r="N77"/>
  <c r="U76"/>
  <c r="F76"/>
  <c r="U75"/>
  <c r="U74"/>
  <c r="U73"/>
  <c r="U72"/>
  <c r="F72"/>
  <c r="U71"/>
  <c r="U70"/>
  <c r="F70"/>
  <c r="U69"/>
  <c r="N69"/>
  <c r="U68"/>
  <c r="F68"/>
  <c r="U67"/>
  <c r="U66"/>
  <c r="F66"/>
  <c r="U65"/>
  <c r="U64"/>
  <c r="F64"/>
  <c r="U63"/>
  <c r="U62"/>
  <c r="F62"/>
  <c r="U61"/>
  <c r="N61"/>
  <c r="F61"/>
  <c r="U60"/>
  <c r="F60"/>
  <c r="U59"/>
  <c r="F59"/>
  <c r="U58"/>
  <c r="F58"/>
  <c r="U57"/>
  <c r="F57"/>
  <c r="U56"/>
  <c r="F56"/>
  <c r="U55"/>
  <c r="F55"/>
  <c r="U54"/>
  <c r="U53"/>
  <c r="N53"/>
  <c r="F53"/>
  <c r="U52"/>
  <c r="U51"/>
  <c r="N51"/>
  <c r="F51"/>
  <c r="U50"/>
  <c r="N50"/>
  <c r="F50"/>
  <c r="U49"/>
  <c r="N49"/>
  <c r="U48"/>
  <c r="F48"/>
  <c r="U47"/>
  <c r="N47"/>
  <c r="U46"/>
  <c r="F46"/>
  <c r="U45"/>
  <c r="U44"/>
  <c r="F44"/>
  <c r="U43"/>
  <c r="N43"/>
  <c r="F43"/>
  <c r="U42"/>
  <c r="F42"/>
  <c r="U41"/>
  <c r="F41"/>
  <c r="U40"/>
  <c r="F40"/>
  <c r="U39"/>
  <c r="N39"/>
  <c r="U38"/>
  <c r="F38"/>
  <c r="U37"/>
  <c r="N37"/>
  <c r="U36"/>
  <c r="F36"/>
  <c r="U35"/>
  <c r="N35"/>
  <c r="U34"/>
  <c r="N34"/>
  <c r="F34"/>
  <c r="U33"/>
  <c r="N33"/>
  <c r="U32"/>
  <c r="F32"/>
  <c r="U31"/>
  <c r="N31"/>
  <c r="U30"/>
  <c r="F30"/>
  <c r="U29"/>
  <c r="U28"/>
  <c r="F28"/>
  <c r="U27"/>
  <c r="N27"/>
  <c r="U26"/>
  <c r="F26"/>
  <c r="U25"/>
  <c r="U24"/>
  <c r="F24"/>
  <c r="U23"/>
  <c r="N23"/>
  <c r="F23"/>
  <c r="U22"/>
  <c r="U21"/>
  <c r="N21"/>
  <c r="F21"/>
  <c r="U20"/>
  <c r="F20"/>
  <c r="U19"/>
  <c r="N19"/>
  <c r="U18"/>
  <c r="N18"/>
  <c r="F18"/>
  <c r="U17"/>
  <c r="N17"/>
  <c r="U16"/>
  <c r="F16"/>
  <c r="U15"/>
  <c r="N15"/>
  <c r="F15"/>
  <c r="U14"/>
  <c r="F14"/>
  <c r="U13"/>
  <c r="F13"/>
  <c r="U12"/>
  <c r="F12"/>
  <c r="U11"/>
  <c r="N11"/>
  <c r="U10"/>
  <c r="F10"/>
  <c r="U9"/>
  <c r="U8"/>
  <c r="F8"/>
  <c r="U7"/>
  <c r="N7"/>
  <c r="U6"/>
  <c r="F6"/>
  <c r="U5"/>
  <c r="N5"/>
  <c r="U4"/>
  <c r="F4"/>
  <c r="U3"/>
  <c r="M99"/>
  <c r="L99"/>
  <c r="K99"/>
  <c r="J99"/>
  <c r="A1"/>
  <c r="T99" i="55"/>
  <c r="S99"/>
  <c r="R99"/>
  <c r="Q99"/>
  <c r="P99"/>
  <c r="U98"/>
  <c r="N98"/>
  <c r="F98"/>
  <c r="U97"/>
  <c r="N97"/>
  <c r="U96"/>
  <c r="N96"/>
  <c r="F96"/>
  <c r="U95"/>
  <c r="F95"/>
  <c r="U94"/>
  <c r="N94"/>
  <c r="F94"/>
  <c r="U93"/>
  <c r="N93"/>
  <c r="U92"/>
  <c r="N92"/>
  <c r="F92"/>
  <c r="U91"/>
  <c r="U90"/>
  <c r="F90"/>
  <c r="U89"/>
  <c r="N89"/>
  <c r="F89"/>
  <c r="U88"/>
  <c r="N88"/>
  <c r="F88"/>
  <c r="U87"/>
  <c r="U86"/>
  <c r="F86"/>
  <c r="U85"/>
  <c r="N85"/>
  <c r="U84"/>
  <c r="N84"/>
  <c r="F84"/>
  <c r="U83"/>
  <c r="U82"/>
  <c r="F82"/>
  <c r="U81"/>
  <c r="N81"/>
  <c r="F81"/>
  <c r="U80"/>
  <c r="N80"/>
  <c r="F80"/>
  <c r="U79"/>
  <c r="U78"/>
  <c r="F78"/>
  <c r="U77"/>
  <c r="N77"/>
  <c r="U76"/>
  <c r="N76"/>
  <c r="F76"/>
  <c r="U75"/>
  <c r="U74"/>
  <c r="F74"/>
  <c r="U73"/>
  <c r="N73"/>
  <c r="F73"/>
  <c r="U72"/>
  <c r="N72"/>
  <c r="F72"/>
  <c r="U71"/>
  <c r="U70"/>
  <c r="F70"/>
  <c r="U69"/>
  <c r="N69"/>
  <c r="U68"/>
  <c r="N68"/>
  <c r="F68"/>
  <c r="U67"/>
  <c r="U66"/>
  <c r="F66"/>
  <c r="U65"/>
  <c r="N65"/>
  <c r="F65"/>
  <c r="U64"/>
  <c r="N64"/>
  <c r="F64"/>
  <c r="U63"/>
  <c r="U62"/>
  <c r="F62"/>
  <c r="U61"/>
  <c r="N61"/>
  <c r="U60"/>
  <c r="F60"/>
  <c r="U59"/>
  <c r="U58"/>
  <c r="F58"/>
  <c r="U57"/>
  <c r="U56"/>
  <c r="F56"/>
  <c r="U55"/>
  <c r="U54"/>
  <c r="F54"/>
  <c r="U53"/>
  <c r="U52"/>
  <c r="F52"/>
  <c r="U51"/>
  <c r="N51"/>
  <c r="U50"/>
  <c r="F50"/>
  <c r="U49"/>
  <c r="U48"/>
  <c r="N48"/>
  <c r="F48"/>
  <c r="U47"/>
  <c r="U46"/>
  <c r="F46"/>
  <c r="U45"/>
  <c r="N45"/>
  <c r="U44"/>
  <c r="F44"/>
  <c r="U43"/>
  <c r="U42"/>
  <c r="F42"/>
  <c r="U41"/>
  <c r="U40"/>
  <c r="F40"/>
  <c r="U39"/>
  <c r="U38"/>
  <c r="F38"/>
  <c r="U37"/>
  <c r="U36"/>
  <c r="F36"/>
  <c r="U35"/>
  <c r="N35"/>
  <c r="U34"/>
  <c r="F34"/>
  <c r="U33"/>
  <c r="U32"/>
  <c r="N32"/>
  <c r="F32"/>
  <c r="U31"/>
  <c r="U30"/>
  <c r="F30"/>
  <c r="U29"/>
  <c r="N29"/>
  <c r="U28"/>
  <c r="F28"/>
  <c r="U27"/>
  <c r="U26"/>
  <c r="F26"/>
  <c r="U25"/>
  <c r="U24"/>
  <c r="F24"/>
  <c r="U23"/>
  <c r="U22"/>
  <c r="F22"/>
  <c r="U21"/>
  <c r="U20"/>
  <c r="F20"/>
  <c r="U19"/>
  <c r="N19"/>
  <c r="U18"/>
  <c r="F18"/>
  <c r="U17"/>
  <c r="U16"/>
  <c r="N16"/>
  <c r="F16"/>
  <c r="U15"/>
  <c r="F15"/>
  <c r="U14"/>
  <c r="F14"/>
  <c r="U13"/>
  <c r="N13"/>
  <c r="U12"/>
  <c r="F12"/>
  <c r="U11"/>
  <c r="F11"/>
  <c r="U10"/>
  <c r="F10"/>
  <c r="U9"/>
  <c r="U8"/>
  <c r="F8"/>
  <c r="U7"/>
  <c r="N7"/>
  <c r="F7"/>
  <c r="U6"/>
  <c r="N6"/>
  <c r="F6"/>
  <c r="U5"/>
  <c r="N5"/>
  <c r="U4"/>
  <c r="F4"/>
  <c r="U3"/>
  <c r="L99"/>
  <c r="A1"/>
  <c r="F31" i="63" l="1"/>
  <c r="F25"/>
  <c r="F23"/>
  <c r="F21"/>
  <c r="F19"/>
  <c r="F15"/>
  <c r="F13"/>
  <c r="F9"/>
  <c r="F7"/>
  <c r="F5"/>
  <c r="F74" i="56"/>
  <c r="F54"/>
  <c r="F52"/>
  <c r="F22"/>
  <c r="F22" i="57"/>
  <c r="F82" i="58"/>
  <c r="B99" i="56"/>
  <c r="F62" i="62"/>
  <c r="F54"/>
  <c r="F90" i="63"/>
  <c r="F86"/>
  <c r="F76" i="61"/>
  <c r="F60" i="63"/>
  <c r="F28"/>
  <c r="F78"/>
  <c r="C99"/>
  <c r="B99"/>
  <c r="F62" i="61"/>
  <c r="F10"/>
  <c r="B99"/>
  <c r="C99" i="56"/>
  <c r="F76" i="58"/>
  <c r="F58"/>
  <c r="F44"/>
  <c r="B99"/>
  <c r="C99" i="57"/>
  <c r="Q6" i="73"/>
  <c r="D6" i="26" s="1"/>
  <c r="R6" i="73"/>
  <c r="D6" i="29" s="1"/>
  <c r="P6" i="73"/>
  <c r="D6" i="24" s="1"/>
  <c r="P7" i="73"/>
  <c r="D7" i="24" s="1"/>
  <c r="S7" i="73"/>
  <c r="D7" i="28" s="1"/>
  <c r="Q7" i="73"/>
  <c r="D7" i="26" s="1"/>
  <c r="R7" i="73"/>
  <c r="D7" i="29" s="1"/>
  <c r="S6" i="73"/>
  <c r="D6" i="28" s="1"/>
  <c r="K99" i="66"/>
  <c r="M8" i="65"/>
  <c r="D8" i="55" s="1"/>
  <c r="G8" s="1"/>
  <c r="M16" i="65"/>
  <c r="D16" i="55" s="1"/>
  <c r="G16" s="1"/>
  <c r="F99" i="66"/>
  <c r="P4" i="65"/>
  <c r="E4" i="56" s="1"/>
  <c r="P12" i="65"/>
  <c r="E12" i="56" s="1"/>
  <c r="P20" i="65"/>
  <c r="E20" i="56" s="1"/>
  <c r="U99" i="57"/>
  <c r="L99" i="65"/>
  <c r="M4"/>
  <c r="D4" i="55" s="1"/>
  <c r="G4" s="1"/>
  <c r="V4" s="1"/>
  <c r="M12" i="65"/>
  <c r="D12" i="55" s="1"/>
  <c r="G12" s="1"/>
  <c r="V12" s="1"/>
  <c r="M20" i="65"/>
  <c r="D20" i="55" s="1"/>
  <c r="G20" s="1"/>
  <c r="V20" s="1"/>
  <c r="P8" i="65"/>
  <c r="E8" i="56" s="1"/>
  <c r="P16" i="65"/>
  <c r="E16" i="56" s="1"/>
  <c r="AD41" i="62"/>
  <c r="AC19" i="63"/>
  <c r="AD31"/>
  <c r="AD32"/>
  <c r="AC50" i="62"/>
  <c r="AD54"/>
  <c r="AD45"/>
  <c r="AC39"/>
  <c r="AD25"/>
  <c r="AC3" i="63"/>
  <c r="AC63" i="62"/>
  <c r="AC66"/>
  <c r="AD70"/>
  <c r="AC82"/>
  <c r="AD86"/>
  <c r="AD90"/>
  <c r="AC47"/>
  <c r="AC51"/>
  <c r="AC67"/>
  <c r="AC83"/>
  <c r="AD87"/>
  <c r="AD91"/>
  <c r="AD25" i="63"/>
  <c r="AD49" i="62"/>
  <c r="AC22" i="63"/>
  <c r="O12" i="66"/>
  <c r="D12" i="58" s="1"/>
  <c r="O28" i="66"/>
  <c r="D28" i="58" s="1"/>
  <c r="O44" i="66"/>
  <c r="D44" i="58" s="1"/>
  <c r="O60" i="66"/>
  <c r="D60" i="58" s="1"/>
  <c r="O76" i="66"/>
  <c r="D76" i="58" s="1"/>
  <c r="O92" i="66"/>
  <c r="D92" i="58" s="1"/>
  <c r="O4" i="65"/>
  <c r="D4" i="56" s="1"/>
  <c r="O5" i="65"/>
  <c r="D5" i="56" s="1"/>
  <c r="G5" s="1"/>
  <c r="O6" i="65"/>
  <c r="D6" i="56" s="1"/>
  <c r="G6" s="1"/>
  <c r="O7" i="65"/>
  <c r="D7" i="56" s="1"/>
  <c r="G7" s="1"/>
  <c r="V7" s="1"/>
  <c r="O8" i="65"/>
  <c r="D8" i="56" s="1"/>
  <c r="O9" i="65"/>
  <c r="D9" i="56" s="1"/>
  <c r="G9" s="1"/>
  <c r="O10" i="65"/>
  <c r="D10" i="56" s="1"/>
  <c r="G10" s="1"/>
  <c r="V10" s="1"/>
  <c r="O11" i="65"/>
  <c r="D11" i="56" s="1"/>
  <c r="G11" s="1"/>
  <c r="O11" s="1"/>
  <c r="O12" i="65"/>
  <c r="D12" i="56" s="1"/>
  <c r="O13" i="65"/>
  <c r="D13" i="56" s="1"/>
  <c r="G13" s="1"/>
  <c r="O14" i="65"/>
  <c r="D14" i="56" s="1"/>
  <c r="G14" s="1"/>
  <c r="O15" i="65"/>
  <c r="D15" i="56" s="1"/>
  <c r="G15" s="1"/>
  <c r="V15" s="1"/>
  <c r="O16" i="65"/>
  <c r="D16" i="56" s="1"/>
  <c r="O17" i="65"/>
  <c r="D17" i="56" s="1"/>
  <c r="G17" s="1"/>
  <c r="O18" i="65"/>
  <c r="D18" i="56" s="1"/>
  <c r="G18" s="1"/>
  <c r="V18" s="1"/>
  <c r="O19" i="65"/>
  <c r="D19" i="56" s="1"/>
  <c r="G19" s="1"/>
  <c r="V19" s="1"/>
  <c r="O20" i="65"/>
  <c r="D20" i="56" s="1"/>
  <c r="O21" i="65"/>
  <c r="D21" i="56" s="1"/>
  <c r="G21" s="1"/>
  <c r="V21" s="1"/>
  <c r="O22" i="65"/>
  <c r="D22" i="56" s="1"/>
  <c r="G22" s="1"/>
  <c r="O23" i="65"/>
  <c r="D23" i="56" s="1"/>
  <c r="G23" s="1"/>
  <c r="V23" s="1"/>
  <c r="O24" i="65"/>
  <c r="D24" i="56" s="1"/>
  <c r="G24" s="1"/>
  <c r="O25" i="65"/>
  <c r="D25" i="56" s="1"/>
  <c r="G25" s="1"/>
  <c r="O26" i="65"/>
  <c r="D26" i="56" s="1"/>
  <c r="G26" s="1"/>
  <c r="V26" s="1"/>
  <c r="O27" i="65"/>
  <c r="D27" i="56" s="1"/>
  <c r="G27" s="1"/>
  <c r="O27" s="1"/>
  <c r="O28" i="65"/>
  <c r="D28" i="56" s="1"/>
  <c r="G28" s="1"/>
  <c r="O29" i="65"/>
  <c r="D29" i="56" s="1"/>
  <c r="G29" s="1"/>
  <c r="V29" s="1"/>
  <c r="O30" i="65"/>
  <c r="D30" i="56" s="1"/>
  <c r="G30" s="1"/>
  <c r="O31" i="65"/>
  <c r="D31" i="56" s="1"/>
  <c r="G31" s="1"/>
  <c r="V31" s="1"/>
  <c r="O32" i="65"/>
  <c r="D32" i="56" s="1"/>
  <c r="G32" s="1"/>
  <c r="O33" i="65"/>
  <c r="D33" i="56" s="1"/>
  <c r="G33" s="1"/>
  <c r="O33" s="1"/>
  <c r="O34" i="65"/>
  <c r="D34" i="56" s="1"/>
  <c r="G34" s="1"/>
  <c r="V34" s="1"/>
  <c r="O35" i="65"/>
  <c r="D35" i="56" s="1"/>
  <c r="G35" s="1"/>
  <c r="V35" s="1"/>
  <c r="O36" i="65"/>
  <c r="D36" i="56" s="1"/>
  <c r="G36" s="1"/>
  <c r="O37" i="65"/>
  <c r="D37" i="56" s="1"/>
  <c r="G37" s="1"/>
  <c r="O37" s="1"/>
  <c r="O38" i="65"/>
  <c r="D38" i="56" s="1"/>
  <c r="G38" s="1"/>
  <c r="V38" s="1"/>
  <c r="O39" i="65"/>
  <c r="D39" i="56" s="1"/>
  <c r="G39" s="1"/>
  <c r="O39" s="1"/>
  <c r="O40" i="65"/>
  <c r="D40" i="56" s="1"/>
  <c r="G40" s="1"/>
  <c r="O41" i="65"/>
  <c r="D41" i="56" s="1"/>
  <c r="G41" s="1"/>
  <c r="O42" i="65"/>
  <c r="D42" i="56" s="1"/>
  <c r="G42" s="1"/>
  <c r="O43" i="65"/>
  <c r="D43" i="56" s="1"/>
  <c r="G43" s="1"/>
  <c r="V43" s="1"/>
  <c r="O44" i="65"/>
  <c r="D44" i="56" s="1"/>
  <c r="G44" s="1"/>
  <c r="O45" i="65"/>
  <c r="D45" i="56" s="1"/>
  <c r="G45" s="1"/>
  <c r="V45" s="1"/>
  <c r="O46" i="65"/>
  <c r="D46" i="56" s="1"/>
  <c r="G46" s="1"/>
  <c r="O47" i="65"/>
  <c r="D47" i="56" s="1"/>
  <c r="G47" s="1"/>
  <c r="V47" s="1"/>
  <c r="O48" i="65"/>
  <c r="D48" i="56" s="1"/>
  <c r="G48" s="1"/>
  <c r="O49" i="65"/>
  <c r="D49" i="56" s="1"/>
  <c r="G49" s="1"/>
  <c r="O50" i="65"/>
  <c r="D50" i="56" s="1"/>
  <c r="G50" s="1"/>
  <c r="O50" s="1"/>
  <c r="O51" i="65"/>
  <c r="D51" i="56" s="1"/>
  <c r="G51" s="1"/>
  <c r="V51" s="1"/>
  <c r="O52" i="65"/>
  <c r="D52" i="56" s="1"/>
  <c r="G52" s="1"/>
  <c r="O53" i="65"/>
  <c r="D53" i="56" s="1"/>
  <c r="G53" s="1"/>
  <c r="O53" s="1"/>
  <c r="O54" i="65"/>
  <c r="D54" i="56" s="1"/>
  <c r="G54" s="1"/>
  <c r="V54" s="1"/>
  <c r="O55" i="65"/>
  <c r="D55" i="56" s="1"/>
  <c r="G55" s="1"/>
  <c r="V55" s="1"/>
  <c r="O56" i="65"/>
  <c r="D56" i="56" s="1"/>
  <c r="G56" s="1"/>
  <c r="O57" i="65"/>
  <c r="D57" i="56" s="1"/>
  <c r="G57" s="1"/>
  <c r="O58" i="65"/>
  <c r="D58" i="56" s="1"/>
  <c r="G58" s="1"/>
  <c r="O59" i="65"/>
  <c r="D59" i="56" s="1"/>
  <c r="G59" s="1"/>
  <c r="O60" i="65"/>
  <c r="D60" i="56" s="1"/>
  <c r="G60" s="1"/>
  <c r="O61" i="65"/>
  <c r="D61" i="56" s="1"/>
  <c r="G61" s="1"/>
  <c r="O61" s="1"/>
  <c r="O62" i="65"/>
  <c r="D62" i="56" s="1"/>
  <c r="G62" s="1"/>
  <c r="O63" i="65"/>
  <c r="D63" i="56" s="1"/>
  <c r="G63" s="1"/>
  <c r="O64" i="65"/>
  <c r="D64" i="56" s="1"/>
  <c r="G64" s="1"/>
  <c r="O65" i="65"/>
  <c r="D65" i="56" s="1"/>
  <c r="G65" s="1"/>
  <c r="V65" s="1"/>
  <c r="O66" i="65"/>
  <c r="D66" i="56" s="1"/>
  <c r="G66" s="1"/>
  <c r="V66" s="1"/>
  <c r="O67" i="65"/>
  <c r="D67" i="56" s="1"/>
  <c r="G67" s="1"/>
  <c r="V67" s="1"/>
  <c r="O68" i="65"/>
  <c r="D68" i="56" s="1"/>
  <c r="G68" s="1"/>
  <c r="O69" i="65"/>
  <c r="D69" i="56" s="1"/>
  <c r="G69" s="1"/>
  <c r="O69" s="1"/>
  <c r="O70" i="65"/>
  <c r="D70" i="56" s="1"/>
  <c r="G70" s="1"/>
  <c r="V70" s="1"/>
  <c r="O71" i="65"/>
  <c r="D71" i="56" s="1"/>
  <c r="G71" s="1"/>
  <c r="V71" s="1"/>
  <c r="O72" i="65"/>
  <c r="D72" i="56" s="1"/>
  <c r="G72" s="1"/>
  <c r="O73" i="65"/>
  <c r="D73" i="56" s="1"/>
  <c r="G73" s="1"/>
  <c r="O74" i="65"/>
  <c r="D74" i="56" s="1"/>
  <c r="G74" s="1"/>
  <c r="O75" i="65"/>
  <c r="D75" i="56" s="1"/>
  <c r="G75" s="1"/>
  <c r="V75" s="1"/>
  <c r="O76" i="65"/>
  <c r="D76" i="56" s="1"/>
  <c r="G76" s="1"/>
  <c r="O77" i="65"/>
  <c r="D77" i="56" s="1"/>
  <c r="G77" s="1"/>
  <c r="O78" i="65"/>
  <c r="D78" i="56" s="1"/>
  <c r="G78" s="1"/>
  <c r="O79" i="65"/>
  <c r="D79" i="56" s="1"/>
  <c r="G79" s="1"/>
  <c r="V79" s="1"/>
  <c r="O80" i="65"/>
  <c r="D80" i="56" s="1"/>
  <c r="G80" s="1"/>
  <c r="V80" s="1"/>
  <c r="O81" i="65"/>
  <c r="D81" i="56" s="1"/>
  <c r="G81" s="1"/>
  <c r="V81" s="1"/>
  <c r="O82" i="65"/>
  <c r="D82" i="56" s="1"/>
  <c r="G82" s="1"/>
  <c r="V82" s="1"/>
  <c r="O83" i="65"/>
  <c r="D83" i="56" s="1"/>
  <c r="G83" s="1"/>
  <c r="V83" s="1"/>
  <c r="O84" i="65"/>
  <c r="D84" i="56" s="1"/>
  <c r="G84" s="1"/>
  <c r="V84" s="1"/>
  <c r="O85" i="65"/>
  <c r="D85" i="56" s="1"/>
  <c r="G85" s="1"/>
  <c r="V85" s="1"/>
  <c r="O86" i="65"/>
  <c r="D86" i="56" s="1"/>
  <c r="G86" s="1"/>
  <c r="V86" s="1"/>
  <c r="O87" i="65"/>
  <c r="D87" i="56" s="1"/>
  <c r="G87" s="1"/>
  <c r="V87" s="1"/>
  <c r="O88" i="65"/>
  <c r="D88" i="56" s="1"/>
  <c r="G88" s="1"/>
  <c r="V88" s="1"/>
  <c r="O89" i="65"/>
  <c r="D89" i="56" s="1"/>
  <c r="G89" s="1"/>
  <c r="O90" i="65"/>
  <c r="D90" i="56" s="1"/>
  <c r="G90" s="1"/>
  <c r="V90" s="1"/>
  <c r="O91" i="65"/>
  <c r="D91" i="56" s="1"/>
  <c r="G91" s="1"/>
  <c r="V91" s="1"/>
  <c r="O92" i="65"/>
  <c r="D92" i="56" s="1"/>
  <c r="G92" s="1"/>
  <c r="V92" s="1"/>
  <c r="O93" i="65"/>
  <c r="D93" i="56" s="1"/>
  <c r="G93" s="1"/>
  <c r="V93" s="1"/>
  <c r="O94" i="65"/>
  <c r="D94" i="56" s="1"/>
  <c r="G94" s="1"/>
  <c r="O95" i="65"/>
  <c r="D95" i="56" s="1"/>
  <c r="G95" s="1"/>
  <c r="O96" i="65"/>
  <c r="D96" i="56" s="1"/>
  <c r="G96" s="1"/>
  <c r="V96" s="1"/>
  <c r="O97" i="65"/>
  <c r="D97" i="56" s="1"/>
  <c r="G97" s="1"/>
  <c r="O98" i="65"/>
  <c r="D98" i="56" s="1"/>
  <c r="G98" s="1"/>
  <c r="V98" s="1"/>
  <c r="O8" i="66"/>
  <c r="D8" i="58" s="1"/>
  <c r="O24" i="66"/>
  <c r="D24" i="58" s="1"/>
  <c r="O40" i="66"/>
  <c r="D40" i="58" s="1"/>
  <c r="O56" i="66"/>
  <c r="D56" i="58" s="1"/>
  <c r="O72" i="66"/>
  <c r="D72" i="58" s="1"/>
  <c r="O88" i="66"/>
  <c r="D88" i="58" s="1"/>
  <c r="N5" i="65"/>
  <c r="E5" i="55" s="1"/>
  <c r="N6" i="65"/>
  <c r="E6" i="55" s="1"/>
  <c r="N7" i="65"/>
  <c r="E7" i="55" s="1"/>
  <c r="N9" i="65"/>
  <c r="E9" i="55" s="1"/>
  <c r="N10" i="65"/>
  <c r="E10" i="55" s="1"/>
  <c r="N11" i="65"/>
  <c r="E11" i="55" s="1"/>
  <c r="N13" i="65"/>
  <c r="E13" i="55" s="1"/>
  <c r="N14" i="65"/>
  <c r="E14" i="55" s="1"/>
  <c r="N15" i="65"/>
  <c r="E15" i="55" s="1"/>
  <c r="N17" i="65"/>
  <c r="E17" i="55" s="1"/>
  <c r="N18" i="65"/>
  <c r="E18" i="55" s="1"/>
  <c r="N19" i="65"/>
  <c r="E19" i="55" s="1"/>
  <c r="N21" i="65"/>
  <c r="E21" i="55" s="1"/>
  <c r="N22" i="65"/>
  <c r="E22" i="55" s="1"/>
  <c r="N23" i="65"/>
  <c r="E23" i="55" s="1"/>
  <c r="N24" i="65"/>
  <c r="E24" i="55" s="1"/>
  <c r="N25" i="65"/>
  <c r="E25" i="55" s="1"/>
  <c r="N26" i="65"/>
  <c r="E26" i="55" s="1"/>
  <c r="N27" i="65"/>
  <c r="E27" i="55" s="1"/>
  <c r="N28" i="65"/>
  <c r="E28" i="55" s="1"/>
  <c r="N29" i="65"/>
  <c r="E29" i="55" s="1"/>
  <c r="N30" i="65"/>
  <c r="E30" i="55" s="1"/>
  <c r="N31" i="65"/>
  <c r="E31" i="55" s="1"/>
  <c r="N32" i="65"/>
  <c r="E32" i="55" s="1"/>
  <c r="N33" i="65"/>
  <c r="E33" i="55" s="1"/>
  <c r="N34" i="65"/>
  <c r="E34" i="55" s="1"/>
  <c r="N35" i="65"/>
  <c r="E35" i="55" s="1"/>
  <c r="N36" i="65"/>
  <c r="E36" i="55" s="1"/>
  <c r="N37" i="65"/>
  <c r="E37" i="55" s="1"/>
  <c r="N38" i="65"/>
  <c r="E38" i="55" s="1"/>
  <c r="N39" i="65"/>
  <c r="E39" i="55" s="1"/>
  <c r="N40" i="65"/>
  <c r="E40" i="55" s="1"/>
  <c r="N41" i="65"/>
  <c r="E41" i="55" s="1"/>
  <c r="N42" i="65"/>
  <c r="E42" i="55" s="1"/>
  <c r="N43" i="65"/>
  <c r="E43" i="55" s="1"/>
  <c r="N44" i="65"/>
  <c r="E44" i="55" s="1"/>
  <c r="N45" i="65"/>
  <c r="E45" i="55" s="1"/>
  <c r="N46" i="65"/>
  <c r="E46" i="55" s="1"/>
  <c r="N47" i="65"/>
  <c r="E47" i="55" s="1"/>
  <c r="N48" i="65"/>
  <c r="E48" i="55" s="1"/>
  <c r="N49" i="65"/>
  <c r="E49" i="55" s="1"/>
  <c r="N50" i="65"/>
  <c r="E50" i="55" s="1"/>
  <c r="N51" i="65"/>
  <c r="E51" i="55" s="1"/>
  <c r="N52" i="65"/>
  <c r="E52" i="55" s="1"/>
  <c r="N53" i="65"/>
  <c r="E53" i="55" s="1"/>
  <c r="N54" i="65"/>
  <c r="E54" i="55" s="1"/>
  <c r="N55" i="65"/>
  <c r="E55" i="55" s="1"/>
  <c r="N56" i="65"/>
  <c r="E56" i="55" s="1"/>
  <c r="N57" i="65"/>
  <c r="E57" i="55" s="1"/>
  <c r="N58" i="65"/>
  <c r="E58" i="55" s="1"/>
  <c r="N59" i="65"/>
  <c r="E59" i="55" s="1"/>
  <c r="N60" i="65"/>
  <c r="E60" i="55" s="1"/>
  <c r="N61" i="65"/>
  <c r="E61" i="55" s="1"/>
  <c r="N62" i="65"/>
  <c r="E62" i="55" s="1"/>
  <c r="N63" i="65"/>
  <c r="E63" i="55" s="1"/>
  <c r="N64" i="65"/>
  <c r="E64" i="55" s="1"/>
  <c r="N65" i="65"/>
  <c r="E65" i="55" s="1"/>
  <c r="N66" i="65"/>
  <c r="E66" i="55" s="1"/>
  <c r="N67" i="65"/>
  <c r="E67" i="55" s="1"/>
  <c r="N68" i="65"/>
  <c r="E68" i="55" s="1"/>
  <c r="N69" i="65"/>
  <c r="E69" i="55" s="1"/>
  <c r="N70" i="65"/>
  <c r="E70" i="55" s="1"/>
  <c r="N71" i="65"/>
  <c r="E71" i="55" s="1"/>
  <c r="N72" i="65"/>
  <c r="E72" i="55" s="1"/>
  <c r="N73" i="65"/>
  <c r="E73" i="55" s="1"/>
  <c r="N74" i="65"/>
  <c r="E74" i="55" s="1"/>
  <c r="N75" i="65"/>
  <c r="E75" i="55" s="1"/>
  <c r="N76" i="65"/>
  <c r="E76" i="55" s="1"/>
  <c r="N77" i="65"/>
  <c r="E77" i="55" s="1"/>
  <c r="N78" i="65"/>
  <c r="E78" i="55" s="1"/>
  <c r="N79" i="65"/>
  <c r="E79" i="55" s="1"/>
  <c r="N80" i="65"/>
  <c r="E80" i="55" s="1"/>
  <c r="N81" i="65"/>
  <c r="E81" i="55" s="1"/>
  <c r="N82" i="65"/>
  <c r="E82" i="55" s="1"/>
  <c r="N83" i="65"/>
  <c r="E83" i="55" s="1"/>
  <c r="N84" i="65"/>
  <c r="E84" i="55" s="1"/>
  <c r="N85" i="65"/>
  <c r="E85" i="55" s="1"/>
  <c r="N86" i="65"/>
  <c r="E86" i="55" s="1"/>
  <c r="N87" i="65"/>
  <c r="E87" i="55" s="1"/>
  <c r="N88" i="65"/>
  <c r="E88" i="55" s="1"/>
  <c r="N89" i="65"/>
  <c r="E89" i="55" s="1"/>
  <c r="N90" i="65"/>
  <c r="E90" i="55" s="1"/>
  <c r="N91" i="65"/>
  <c r="E91" i="55" s="1"/>
  <c r="N92" i="65"/>
  <c r="E92" i="55" s="1"/>
  <c r="N93" i="65"/>
  <c r="E93" i="55" s="1"/>
  <c r="N94" i="65"/>
  <c r="E94" i="55" s="1"/>
  <c r="N95" i="65"/>
  <c r="E95" i="55" s="1"/>
  <c r="N96" i="65"/>
  <c r="E96" i="55" s="1"/>
  <c r="N97" i="65"/>
  <c r="E97" i="55" s="1"/>
  <c r="N98" i="65"/>
  <c r="E98" i="55" s="1"/>
  <c r="O4" i="66"/>
  <c r="D4" i="58" s="1"/>
  <c r="O20" i="66"/>
  <c r="D20" i="58" s="1"/>
  <c r="O36" i="66"/>
  <c r="D36" i="58" s="1"/>
  <c r="O52" i="66"/>
  <c r="D52" i="58" s="1"/>
  <c r="O68" i="66"/>
  <c r="D68" i="58" s="1"/>
  <c r="O84" i="66"/>
  <c r="D84" i="58" s="1"/>
  <c r="M5" i="65"/>
  <c r="D5" i="55" s="1"/>
  <c r="M6" i="65"/>
  <c r="D6" i="55" s="1"/>
  <c r="M7" i="65"/>
  <c r="D7" i="55" s="1"/>
  <c r="G7" s="1"/>
  <c r="V7" s="1"/>
  <c r="M9" i="65"/>
  <c r="D9" i="55" s="1"/>
  <c r="G9" s="1"/>
  <c r="V9" s="1"/>
  <c r="M10" i="65"/>
  <c r="D10" i="55" s="1"/>
  <c r="M11" i="65"/>
  <c r="D11" i="55" s="1"/>
  <c r="G11" s="1"/>
  <c r="V11" s="1"/>
  <c r="M13" i="65"/>
  <c r="D13" i="55" s="1"/>
  <c r="G13" s="1"/>
  <c r="O13" s="1"/>
  <c r="M14" i="65"/>
  <c r="D14" i="55" s="1"/>
  <c r="G14" s="1"/>
  <c r="V14" s="1"/>
  <c r="M15" i="65"/>
  <c r="D15" i="55" s="1"/>
  <c r="M17" i="65"/>
  <c r="D17" i="55" s="1"/>
  <c r="G17" s="1"/>
  <c r="M18" i="65"/>
  <c r="D18" i="55" s="1"/>
  <c r="M19" i="65"/>
  <c r="D19" i="55" s="1"/>
  <c r="G19" s="1"/>
  <c r="V19" s="1"/>
  <c r="M21" i="65"/>
  <c r="D21" i="55" s="1"/>
  <c r="M22" i="65"/>
  <c r="D22" i="55" s="1"/>
  <c r="G22" s="1"/>
  <c r="V22" s="1"/>
  <c r="M23" i="65"/>
  <c r="D23" i="55" s="1"/>
  <c r="G23" s="1"/>
  <c r="V23" s="1"/>
  <c r="M24" i="65"/>
  <c r="D24" i="55" s="1"/>
  <c r="G24" s="1"/>
  <c r="M25" i="65"/>
  <c r="D25" i="55" s="1"/>
  <c r="M26" i="65"/>
  <c r="D26" i="55" s="1"/>
  <c r="M27" i="65"/>
  <c r="D27" i="55" s="1"/>
  <c r="G27" s="1"/>
  <c r="V27" s="1"/>
  <c r="M28" i="65"/>
  <c r="D28" i="55" s="1"/>
  <c r="G28" s="1"/>
  <c r="V28" s="1"/>
  <c r="M29" i="65"/>
  <c r="D29" i="55" s="1"/>
  <c r="M30" i="65"/>
  <c r="D30" i="55" s="1"/>
  <c r="G30" s="1"/>
  <c r="V30" s="1"/>
  <c r="M31" i="65"/>
  <c r="D31" i="55" s="1"/>
  <c r="G31" s="1"/>
  <c r="V31" s="1"/>
  <c r="M32" i="65"/>
  <c r="D32" i="55" s="1"/>
  <c r="G32" s="1"/>
  <c r="V32" s="1"/>
  <c r="M33" i="65"/>
  <c r="D33" i="55" s="1"/>
  <c r="M34" i="65"/>
  <c r="D34" i="55" s="1"/>
  <c r="M35" i="65"/>
  <c r="D35" i="55" s="1"/>
  <c r="G35" s="1"/>
  <c r="V35" s="1"/>
  <c r="M36" i="65"/>
  <c r="D36" i="55" s="1"/>
  <c r="G36" s="1"/>
  <c r="V36" s="1"/>
  <c r="M37" i="65"/>
  <c r="D37" i="55" s="1"/>
  <c r="M38" i="65"/>
  <c r="D38" i="55" s="1"/>
  <c r="M39" i="65"/>
  <c r="D39" i="55" s="1"/>
  <c r="G39" s="1"/>
  <c r="V39" s="1"/>
  <c r="M40" i="65"/>
  <c r="D40" i="55" s="1"/>
  <c r="G40" s="1"/>
  <c r="M41" i="65"/>
  <c r="D41" i="55" s="1"/>
  <c r="M42" i="65"/>
  <c r="D42" i="55" s="1"/>
  <c r="M43" i="65"/>
  <c r="D43" i="55" s="1"/>
  <c r="G43" s="1"/>
  <c r="V43" s="1"/>
  <c r="M44" i="65"/>
  <c r="D44" i="55" s="1"/>
  <c r="G44" s="1"/>
  <c r="V44" s="1"/>
  <c r="M45" i="65"/>
  <c r="D45" i="55" s="1"/>
  <c r="M46" i="65"/>
  <c r="D46" i="55" s="1"/>
  <c r="G46" s="1"/>
  <c r="V46" s="1"/>
  <c r="M47" i="65"/>
  <c r="D47" i="55" s="1"/>
  <c r="G47" s="1"/>
  <c r="M48" i="65"/>
  <c r="D48" i="55" s="1"/>
  <c r="G48" s="1"/>
  <c r="O48" s="1"/>
  <c r="M49" i="65"/>
  <c r="D49" i="55" s="1"/>
  <c r="M50" i="65"/>
  <c r="D50" i="55" s="1"/>
  <c r="M51" i="65"/>
  <c r="D51" i="55" s="1"/>
  <c r="G51" s="1"/>
  <c r="O51" s="1"/>
  <c r="M52" i="65"/>
  <c r="D52" i="55" s="1"/>
  <c r="G52" s="1"/>
  <c r="V52" s="1"/>
  <c r="M53" i="65"/>
  <c r="D53" i="55" s="1"/>
  <c r="M54" i="65"/>
  <c r="D54" i="55" s="1"/>
  <c r="G54" s="1"/>
  <c r="V54" s="1"/>
  <c r="M55" i="65"/>
  <c r="D55" i="55" s="1"/>
  <c r="G55" s="1"/>
  <c r="V55" s="1"/>
  <c r="M56" i="65"/>
  <c r="D56" i="55" s="1"/>
  <c r="G56" s="1"/>
  <c r="M57" i="65"/>
  <c r="D57" i="55" s="1"/>
  <c r="M58" i="65"/>
  <c r="D58" i="55" s="1"/>
  <c r="M59" i="65"/>
  <c r="D59" i="55" s="1"/>
  <c r="G59" s="1"/>
  <c r="V59" s="1"/>
  <c r="M60" i="65"/>
  <c r="D60" i="55" s="1"/>
  <c r="G60" s="1"/>
  <c r="M61" i="65"/>
  <c r="D61" i="55" s="1"/>
  <c r="M62" i="65"/>
  <c r="D62" i="55" s="1"/>
  <c r="G62" s="1"/>
  <c r="M63" i="65"/>
  <c r="D63" i="55" s="1"/>
  <c r="G63" s="1"/>
  <c r="V63" s="1"/>
  <c r="M64" i="65"/>
  <c r="D64" i="55" s="1"/>
  <c r="G64" s="1"/>
  <c r="O64" s="1"/>
  <c r="M65" i="65"/>
  <c r="D65" i="55" s="1"/>
  <c r="M66" i="65"/>
  <c r="D66" i="55" s="1"/>
  <c r="G66" s="1"/>
  <c r="V66" s="1"/>
  <c r="M67" i="65"/>
  <c r="D67" i="55" s="1"/>
  <c r="G67" s="1"/>
  <c r="V67" s="1"/>
  <c r="M68" i="65"/>
  <c r="D68" i="55" s="1"/>
  <c r="G68" s="1"/>
  <c r="V68" s="1"/>
  <c r="M69" i="65"/>
  <c r="D69" i="55" s="1"/>
  <c r="M70" i="65"/>
  <c r="D70" i="55" s="1"/>
  <c r="G70" s="1"/>
  <c r="M71" i="65"/>
  <c r="D71" i="55" s="1"/>
  <c r="G71" s="1"/>
  <c r="V71" s="1"/>
  <c r="M72" i="65"/>
  <c r="D72" i="55" s="1"/>
  <c r="G72" s="1"/>
  <c r="M73" i="65"/>
  <c r="D73" i="55" s="1"/>
  <c r="M74" i="65"/>
  <c r="D74" i="55" s="1"/>
  <c r="G74" s="1"/>
  <c r="M75" i="65"/>
  <c r="D75" i="55" s="1"/>
  <c r="G75" s="1"/>
  <c r="V75" s="1"/>
  <c r="M76" i="65"/>
  <c r="D76" i="55" s="1"/>
  <c r="G76" s="1"/>
  <c r="V76" s="1"/>
  <c r="M77" i="65"/>
  <c r="D77" i="55" s="1"/>
  <c r="M78" i="65"/>
  <c r="D78" i="55" s="1"/>
  <c r="G78" s="1"/>
  <c r="M79" i="65"/>
  <c r="D79" i="55" s="1"/>
  <c r="G79" s="1"/>
  <c r="V79" s="1"/>
  <c r="M80" i="65"/>
  <c r="D80" i="55" s="1"/>
  <c r="G80" s="1"/>
  <c r="O80" s="1"/>
  <c r="M81" i="65"/>
  <c r="D81" i="55" s="1"/>
  <c r="M82" i="65"/>
  <c r="D82" i="55" s="1"/>
  <c r="G82" s="1"/>
  <c r="M83" i="65"/>
  <c r="D83" i="55" s="1"/>
  <c r="G83" s="1"/>
  <c r="V83" s="1"/>
  <c r="M84" i="65"/>
  <c r="D84" i="55" s="1"/>
  <c r="G84" s="1"/>
  <c r="V84" s="1"/>
  <c r="M85" i="65"/>
  <c r="D85" i="55" s="1"/>
  <c r="M86" i="65"/>
  <c r="D86" i="55" s="1"/>
  <c r="G86" s="1"/>
  <c r="M87" i="65"/>
  <c r="D87" i="55" s="1"/>
  <c r="G87" s="1"/>
  <c r="M88" i="65"/>
  <c r="D88" i="55" s="1"/>
  <c r="G88" s="1"/>
  <c r="O88" s="1"/>
  <c r="M89" i="65"/>
  <c r="D89" i="55" s="1"/>
  <c r="M90" i="65"/>
  <c r="D90" i="55" s="1"/>
  <c r="G90" s="1"/>
  <c r="V90" s="1"/>
  <c r="M91" i="65"/>
  <c r="D91" i="55" s="1"/>
  <c r="M92" i="65"/>
  <c r="D92" i="55" s="1"/>
  <c r="G92" s="1"/>
  <c r="M93" i="65"/>
  <c r="D93" i="55" s="1"/>
  <c r="M94" i="65"/>
  <c r="D94" i="55" s="1"/>
  <c r="G94" s="1"/>
  <c r="V94" s="1"/>
  <c r="M95" i="65"/>
  <c r="D95" i="55" s="1"/>
  <c r="G95" s="1"/>
  <c r="V95" s="1"/>
  <c r="M96" i="65"/>
  <c r="D96" i="55" s="1"/>
  <c r="G96" s="1"/>
  <c r="O96" s="1"/>
  <c r="M97" i="65"/>
  <c r="D97" i="55" s="1"/>
  <c r="M98" i="65"/>
  <c r="D98" i="55" s="1"/>
  <c r="G98" s="1"/>
  <c r="O98" s="1"/>
  <c r="O16" i="66"/>
  <c r="D16" i="58" s="1"/>
  <c r="O32" i="66"/>
  <c r="D32" i="58" s="1"/>
  <c r="O48" i="66"/>
  <c r="D48" i="58" s="1"/>
  <c r="O64" i="66"/>
  <c r="D64" i="58" s="1"/>
  <c r="O80" i="66"/>
  <c r="D80" i="58" s="1"/>
  <c r="O96" i="66"/>
  <c r="D96" i="58" s="1"/>
  <c r="N6" i="56"/>
  <c r="N10"/>
  <c r="N14"/>
  <c r="N22"/>
  <c r="N26"/>
  <c r="N30"/>
  <c r="N38"/>
  <c r="N42"/>
  <c r="N46"/>
  <c r="N54"/>
  <c r="N58"/>
  <c r="N62"/>
  <c r="O62" s="1"/>
  <c r="N66"/>
  <c r="N70"/>
  <c r="N74"/>
  <c r="N78"/>
  <c r="N9"/>
  <c r="O9" s="1"/>
  <c r="N13"/>
  <c r="N25"/>
  <c r="N29"/>
  <c r="N41"/>
  <c r="O41" s="1"/>
  <c r="N45"/>
  <c r="N57"/>
  <c r="N65"/>
  <c r="N73"/>
  <c r="O73" s="1"/>
  <c r="AD18" i="61"/>
  <c r="AC21"/>
  <c r="AD28"/>
  <c r="AC46"/>
  <c r="AC70"/>
  <c r="AC78"/>
  <c r="AC83"/>
  <c r="AD89"/>
  <c r="AD90"/>
  <c r="AB99" i="63"/>
  <c r="AC15"/>
  <c r="AC18"/>
  <c r="AD20"/>
  <c r="AD21"/>
  <c r="AD28"/>
  <c r="AC31"/>
  <c r="AC34"/>
  <c r="AD46"/>
  <c r="AC49"/>
  <c r="AC50"/>
  <c r="AD52"/>
  <c r="AD53"/>
  <c r="AD62"/>
  <c r="AD75"/>
  <c r="Y99"/>
  <c r="AD83"/>
  <c r="AD86"/>
  <c r="AD94"/>
  <c r="AC94" i="61"/>
  <c r="AC79" i="62"/>
  <c r="AD81"/>
  <c r="AD82"/>
  <c r="AD94"/>
  <c r="AD95"/>
  <c r="AD96"/>
  <c r="AD97"/>
  <c r="AD98"/>
  <c r="M3" i="65"/>
  <c r="D3" i="55" s="1"/>
  <c r="G3" s="1"/>
  <c r="P3" i="65"/>
  <c r="E3" i="56" s="1"/>
  <c r="O3" i="65"/>
  <c r="D3" i="56" s="1"/>
  <c r="U99" i="63"/>
  <c r="U99" i="56"/>
  <c r="V72"/>
  <c r="V76"/>
  <c r="U99" i="55"/>
  <c r="AD4" i="61"/>
  <c r="AD6"/>
  <c r="AC35" i="63"/>
  <c r="AD50"/>
  <c r="AC53"/>
  <c r="AC54"/>
  <c r="AD55"/>
  <c r="AD63"/>
  <c r="AD66"/>
  <c r="AD78"/>
  <c r="AC95"/>
  <c r="AD98"/>
  <c r="AC8" i="61"/>
  <c r="AC9"/>
  <c r="AD21"/>
  <c r="AD22"/>
  <c r="AD25"/>
  <c r="AC27"/>
  <c r="AC28"/>
  <c r="AC29"/>
  <c r="AC38"/>
  <c r="AC43"/>
  <c r="AD45"/>
  <c r="AC51"/>
  <c r="AC59"/>
  <c r="AD61"/>
  <c r="AC67"/>
  <c r="AD69"/>
  <c r="AC75"/>
  <c r="AD77"/>
  <c r="AC87"/>
  <c r="AD93"/>
  <c r="AC98"/>
  <c r="AD4" i="62"/>
  <c r="AD8"/>
  <c r="AD12"/>
  <c r="AC7" i="63"/>
  <c r="AB99" i="62"/>
  <c r="AD87" i="63"/>
  <c r="AD90"/>
  <c r="AC97"/>
  <c r="AD8" i="61"/>
  <c r="AD11"/>
  <c r="AD15"/>
  <c r="AC19"/>
  <c r="AD23"/>
  <c r="AC32"/>
  <c r="AD36"/>
  <c r="AC42"/>
  <c r="AC50"/>
  <c r="AC58"/>
  <c r="AC32" i="62"/>
  <c r="AC44"/>
  <c r="AC81" i="63"/>
  <c r="AD16" i="62"/>
  <c r="AD24"/>
  <c r="AD28"/>
  <c r="AD32"/>
  <c r="AD36"/>
  <c r="AD44"/>
  <c r="AC9" i="63"/>
  <c r="AC10"/>
  <c r="AD12"/>
  <c r="AD13"/>
  <c r="AC23"/>
  <c r="AC25"/>
  <c r="AC26"/>
  <c r="AC27"/>
  <c r="AD35"/>
  <c r="AD36"/>
  <c r="AC39"/>
  <c r="AC41"/>
  <c r="AC42"/>
  <c r="AD44"/>
  <c r="AC56"/>
  <c r="AC57"/>
  <c r="AD67"/>
  <c r="AD70"/>
  <c r="AC73"/>
  <c r="AD79"/>
  <c r="AD82"/>
  <c r="AC85"/>
  <c r="AC86"/>
  <c r="AC13"/>
  <c r="AC14"/>
  <c r="AD17"/>
  <c r="AD27"/>
  <c r="AC30"/>
  <c r="AD39"/>
  <c r="AD42"/>
  <c r="AC45"/>
  <c r="AC46"/>
  <c r="AD48"/>
  <c r="AD58"/>
  <c r="AC61"/>
  <c r="AC62"/>
  <c r="AD71"/>
  <c r="AD74"/>
  <c r="AC77"/>
  <c r="AC5" i="61"/>
  <c r="AD35"/>
  <c r="AC39"/>
  <c r="AC47"/>
  <c r="AC55"/>
  <c r="AD57"/>
  <c r="AC63"/>
  <c r="AD65"/>
  <c r="AC71"/>
  <c r="AC79"/>
  <c r="AD85"/>
  <c r="AC90"/>
  <c r="AC95"/>
  <c r="AD5"/>
  <c r="AC10"/>
  <c r="AC14"/>
  <c r="AC22"/>
  <c r="AD26"/>
  <c r="AD29"/>
  <c r="AC35"/>
  <c r="AC54"/>
  <c r="AC62"/>
  <c r="AD37" i="62"/>
  <c r="AD18" i="63"/>
  <c r="AD23"/>
  <c r="AC89"/>
  <c r="AC90"/>
  <c r="AD96"/>
  <c r="AC7" i="61"/>
  <c r="AC18"/>
  <c r="AD41"/>
  <c r="AD42"/>
  <c r="AD49"/>
  <c r="AD50"/>
  <c r="AD58"/>
  <c r="AD66"/>
  <c r="AD73"/>
  <c r="AD74"/>
  <c r="AD86"/>
  <c r="AC3" i="62"/>
  <c r="AC7"/>
  <c r="AC11"/>
  <c r="AC15"/>
  <c r="AC19"/>
  <c r="AC23"/>
  <c r="AC27"/>
  <c r="AC31"/>
  <c r="AC35"/>
  <c r="AC43"/>
  <c r="AD5" i="63"/>
  <c r="AD6"/>
  <c r="AD22"/>
  <c r="AD37"/>
  <c r="AC65"/>
  <c r="AC66"/>
  <c r="AC78"/>
  <c r="AC66" i="61"/>
  <c r="AC74"/>
  <c r="AD81"/>
  <c r="AD82"/>
  <c r="AC86"/>
  <c r="AC91"/>
  <c r="AD97"/>
  <c r="AD98"/>
  <c r="AC4" i="62"/>
  <c r="AC8"/>
  <c r="AC12"/>
  <c r="AC16"/>
  <c r="AC20"/>
  <c r="AC24"/>
  <c r="AC28"/>
  <c r="AC36"/>
  <c r="AC40"/>
  <c r="AC48"/>
  <c r="AC54"/>
  <c r="AC55"/>
  <c r="AD57"/>
  <c r="AD58"/>
  <c r="AC70"/>
  <c r="AC71"/>
  <c r="AD73"/>
  <c r="AD74"/>
  <c r="AC86"/>
  <c r="AC87"/>
  <c r="AC88"/>
  <c r="AC89"/>
  <c r="AC90"/>
  <c r="AC91"/>
  <c r="AC92"/>
  <c r="AC93"/>
  <c r="AC94"/>
  <c r="AC95"/>
  <c r="AC97"/>
  <c r="AC98"/>
  <c r="AC6" i="63"/>
  <c r="AD8"/>
  <c r="AD9"/>
  <c r="AC21"/>
  <c r="AC37"/>
  <c r="AC38"/>
  <c r="AD56"/>
  <c r="AC69"/>
  <c r="AC70"/>
  <c r="AC82"/>
  <c r="AD91"/>
  <c r="AD14" i="61"/>
  <c r="AD17"/>
  <c r="AC34"/>
  <c r="AD46"/>
  <c r="AD53"/>
  <c r="AD54"/>
  <c r="AD62"/>
  <c r="AD70"/>
  <c r="AD78"/>
  <c r="AC82"/>
  <c r="AD94"/>
  <c r="AD20" i="62"/>
  <c r="AD40"/>
  <c r="AD48"/>
  <c r="AC58"/>
  <c r="AC59"/>
  <c r="AD61"/>
  <c r="AD62"/>
  <c r="AC74"/>
  <c r="AC75"/>
  <c r="AD77"/>
  <c r="AD78"/>
  <c r="AD79"/>
  <c r="AD14" i="63"/>
  <c r="AD45"/>
  <c r="AC58"/>
  <c r="AC74"/>
  <c r="N18" i="55"/>
  <c r="N25"/>
  <c r="N34"/>
  <c r="N39"/>
  <c r="N41"/>
  <c r="N50"/>
  <c r="N54"/>
  <c r="N57"/>
  <c r="N3"/>
  <c r="N11"/>
  <c r="N21"/>
  <c r="N27"/>
  <c r="N37"/>
  <c r="N43"/>
  <c r="N53"/>
  <c r="N59"/>
  <c r="L99" i="57"/>
  <c r="N81"/>
  <c r="N91"/>
  <c r="L99" i="58"/>
  <c r="N10"/>
  <c r="N16"/>
  <c r="N9" i="55"/>
  <c r="N23"/>
  <c r="N4"/>
  <c r="N10"/>
  <c r="N14"/>
  <c r="O14" s="1"/>
  <c r="N15"/>
  <c r="N17"/>
  <c r="N26"/>
  <c r="N30"/>
  <c r="N31"/>
  <c r="N33"/>
  <c r="N42"/>
  <c r="N46"/>
  <c r="N47"/>
  <c r="N49"/>
  <c r="N58"/>
  <c r="N62"/>
  <c r="N63"/>
  <c r="N66"/>
  <c r="N67"/>
  <c r="N70"/>
  <c r="N71"/>
  <c r="N74"/>
  <c r="N75"/>
  <c r="N78"/>
  <c r="N79"/>
  <c r="N82"/>
  <c r="N83"/>
  <c r="N86"/>
  <c r="N87"/>
  <c r="N90"/>
  <c r="N91"/>
  <c r="N95"/>
  <c r="N4" i="56"/>
  <c r="N8"/>
  <c r="N12"/>
  <c r="N16"/>
  <c r="N20"/>
  <c r="N24"/>
  <c r="N28"/>
  <c r="O28" s="1"/>
  <c r="N32"/>
  <c r="N36"/>
  <c r="O36" s="1"/>
  <c r="N40"/>
  <c r="N44"/>
  <c r="O44" s="1"/>
  <c r="N48"/>
  <c r="O48" s="1"/>
  <c r="N52"/>
  <c r="O52" s="1"/>
  <c r="N55"/>
  <c r="N56"/>
  <c r="O56" s="1"/>
  <c r="N59"/>
  <c r="N60"/>
  <c r="O60" s="1"/>
  <c r="N63"/>
  <c r="N64"/>
  <c r="O64" s="1"/>
  <c r="N67"/>
  <c r="N68"/>
  <c r="O68" s="1"/>
  <c r="N71"/>
  <c r="N72"/>
  <c r="O72" s="1"/>
  <c r="N75"/>
  <c r="N76"/>
  <c r="O76" s="1"/>
  <c r="N79"/>
  <c r="N80"/>
  <c r="O80" s="1"/>
  <c r="N83"/>
  <c r="N84"/>
  <c r="O84" s="1"/>
  <c r="N87"/>
  <c r="N88"/>
  <c r="O88" s="1"/>
  <c r="N91"/>
  <c r="N92"/>
  <c r="O92" s="1"/>
  <c r="N95"/>
  <c r="N96"/>
  <c r="O96" s="1"/>
  <c r="I99"/>
  <c r="N81"/>
  <c r="N82"/>
  <c r="N85"/>
  <c r="O85" s="1"/>
  <c r="N86"/>
  <c r="N89"/>
  <c r="O89" s="1"/>
  <c r="N90"/>
  <c r="N93"/>
  <c r="O93" s="1"/>
  <c r="N94"/>
  <c r="O94" s="1"/>
  <c r="N97"/>
  <c r="N98"/>
  <c r="N5" i="57"/>
  <c r="N7"/>
  <c r="N9"/>
  <c r="N11"/>
  <c r="N13"/>
  <c r="N15"/>
  <c r="N17"/>
  <c r="N19"/>
  <c r="N21"/>
  <c r="N23"/>
  <c r="N25"/>
  <c r="N29"/>
  <c r="N22" i="55"/>
  <c r="N38"/>
  <c r="N55"/>
  <c r="O17" i="56"/>
  <c r="O49"/>
  <c r="N32" i="57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80"/>
  <c r="N84"/>
  <c r="N85"/>
  <c r="N87"/>
  <c r="N96"/>
  <c r="N97"/>
  <c r="N18" i="58"/>
  <c r="N21"/>
  <c r="N23"/>
  <c r="N25"/>
  <c r="N27"/>
  <c r="N29"/>
  <c r="N31"/>
  <c r="N33"/>
  <c r="N35"/>
  <c r="N37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1"/>
  <c r="N83"/>
  <c r="N85"/>
  <c r="N87"/>
  <c r="N89"/>
  <c r="N91"/>
  <c r="N93"/>
  <c r="N95"/>
  <c r="N97"/>
  <c r="AB99" i="61"/>
  <c r="N4"/>
  <c r="N6"/>
  <c r="AC11"/>
  <c r="AC12"/>
  <c r="AC13"/>
  <c r="N15"/>
  <c r="AC16"/>
  <c r="AD19"/>
  <c r="AD20"/>
  <c r="AC23"/>
  <c r="AD24"/>
  <c r="N25"/>
  <c r="AC25"/>
  <c r="AC26"/>
  <c r="AC30"/>
  <c r="AC31"/>
  <c r="AD32"/>
  <c r="AC33"/>
  <c r="AC36"/>
  <c r="AC37"/>
  <c r="AD39"/>
  <c r="AD40"/>
  <c r="AD43"/>
  <c r="AD44"/>
  <c r="AD47"/>
  <c r="AD48"/>
  <c r="AD51"/>
  <c r="AD52"/>
  <c r="AD55"/>
  <c r="AD56"/>
  <c r="AD59"/>
  <c r="AD60"/>
  <c r="AD63"/>
  <c r="AD64"/>
  <c r="AD67"/>
  <c r="AD68"/>
  <c r="AD71"/>
  <c r="AD72"/>
  <c r="AD75"/>
  <c r="AD76"/>
  <c r="AD79"/>
  <c r="AD80"/>
  <c r="AD83"/>
  <c r="AD84"/>
  <c r="AD87"/>
  <c r="AD88"/>
  <c r="AD91"/>
  <c r="AD92"/>
  <c r="AD95"/>
  <c r="AD96"/>
  <c r="AC5" i="62"/>
  <c r="AC6"/>
  <c r="AC9"/>
  <c r="AC10"/>
  <c r="AC13"/>
  <c r="AC14"/>
  <c r="AC17"/>
  <c r="AC18"/>
  <c r="AC21"/>
  <c r="AC22"/>
  <c r="AC25"/>
  <c r="AC26"/>
  <c r="AC29"/>
  <c r="AC30"/>
  <c r="AC33"/>
  <c r="AC34"/>
  <c r="AC37"/>
  <c r="AC38"/>
  <c r="AC41"/>
  <c r="AC42"/>
  <c r="AC45"/>
  <c r="AC46"/>
  <c r="AC49"/>
  <c r="AD51"/>
  <c r="AD52"/>
  <c r="AD55"/>
  <c r="AD56"/>
  <c r="AD59"/>
  <c r="AD60"/>
  <c r="AD63"/>
  <c r="AD64"/>
  <c r="AD67"/>
  <c r="AD68"/>
  <c r="AD71"/>
  <c r="AD72"/>
  <c r="AD75"/>
  <c r="AD76"/>
  <c r="AD80"/>
  <c r="AD83"/>
  <c r="AD84"/>
  <c r="AD3" i="63"/>
  <c r="AD4"/>
  <c r="AD7"/>
  <c r="AD10"/>
  <c r="AD11"/>
  <c r="AD15"/>
  <c r="AD16"/>
  <c r="AD19"/>
  <c r="AD24"/>
  <c r="AD43"/>
  <c r="AD47"/>
  <c r="AD51"/>
  <c r="AD54"/>
  <c r="AD95"/>
  <c r="N26" i="58"/>
  <c r="N28"/>
  <c r="N30"/>
  <c r="N32"/>
  <c r="N34"/>
  <c r="N36"/>
  <c r="N38"/>
  <c r="N40"/>
  <c r="N42"/>
  <c r="N44"/>
  <c r="N46"/>
  <c r="N48"/>
  <c r="N50"/>
  <c r="N52"/>
  <c r="N54"/>
  <c r="N56"/>
  <c r="N58"/>
  <c r="N60"/>
  <c r="N62"/>
  <c r="N64"/>
  <c r="N66"/>
  <c r="N68"/>
  <c r="N70"/>
  <c r="N72"/>
  <c r="N74"/>
  <c r="N76"/>
  <c r="N78"/>
  <c r="N80"/>
  <c r="N82"/>
  <c r="N84"/>
  <c r="N86"/>
  <c r="N88"/>
  <c r="N90"/>
  <c r="N92"/>
  <c r="N94"/>
  <c r="N96"/>
  <c r="N98"/>
  <c r="I99" i="61"/>
  <c r="M99"/>
  <c r="AC3"/>
  <c r="AC4"/>
  <c r="N5"/>
  <c r="AD7"/>
  <c r="N8"/>
  <c r="AD9"/>
  <c r="AD10"/>
  <c r="N11"/>
  <c r="N12"/>
  <c r="AD12"/>
  <c r="N13"/>
  <c r="AD13"/>
  <c r="AC15"/>
  <c r="AD16"/>
  <c r="AC17"/>
  <c r="AC20"/>
  <c r="N23"/>
  <c r="AC24"/>
  <c r="AD27"/>
  <c r="AD30"/>
  <c r="AD31"/>
  <c r="N32"/>
  <c r="AD33"/>
  <c r="AD34"/>
  <c r="N35"/>
  <c r="N36"/>
  <c r="N37"/>
  <c r="AD37"/>
  <c r="AD38"/>
  <c r="AC40"/>
  <c r="AC41"/>
  <c r="AC44"/>
  <c r="AC45"/>
  <c r="AC48"/>
  <c r="AC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88"/>
  <c r="AC89"/>
  <c r="AC92"/>
  <c r="AC93"/>
  <c r="AC96"/>
  <c r="AC97"/>
  <c r="N4" i="62"/>
  <c r="N5"/>
  <c r="N6"/>
  <c r="AD6"/>
  <c r="AD7"/>
  <c r="N8"/>
  <c r="N9"/>
  <c r="N10"/>
  <c r="AD10"/>
  <c r="AD11"/>
  <c r="N12"/>
  <c r="N13"/>
  <c r="N14"/>
  <c r="AD14"/>
  <c r="AD15"/>
  <c r="N16"/>
  <c r="N17"/>
  <c r="N18"/>
  <c r="AD18"/>
  <c r="AD19"/>
  <c r="N20"/>
  <c r="N21"/>
  <c r="N22"/>
  <c r="AD22"/>
  <c r="AD23"/>
  <c r="N24"/>
  <c r="N25"/>
  <c r="N26"/>
  <c r="AD26"/>
  <c r="AD27"/>
  <c r="N28"/>
  <c r="N29"/>
  <c r="N30"/>
  <c r="AD30"/>
  <c r="AD31"/>
  <c r="N32"/>
  <c r="N33"/>
  <c r="N34"/>
  <c r="AD34"/>
  <c r="AD35"/>
  <c r="N36"/>
  <c r="N37"/>
  <c r="N38"/>
  <c r="AD38"/>
  <c r="AD39"/>
  <c r="N40"/>
  <c r="N41"/>
  <c r="N42"/>
  <c r="AD42"/>
  <c r="AD43"/>
  <c r="N44"/>
  <c r="N45"/>
  <c r="N46"/>
  <c r="AD46"/>
  <c r="AD47"/>
  <c r="N48"/>
  <c r="N49"/>
  <c r="AC52"/>
  <c r="AC53"/>
  <c r="AC56"/>
  <c r="AC57"/>
  <c r="AC60"/>
  <c r="AC61"/>
  <c r="AC64"/>
  <c r="AC65"/>
  <c r="AC68"/>
  <c r="AC69"/>
  <c r="AC72"/>
  <c r="AC73"/>
  <c r="AC76"/>
  <c r="AC77"/>
  <c r="AC80"/>
  <c r="AC81"/>
  <c r="AC84"/>
  <c r="AC85"/>
  <c r="AC96"/>
  <c r="AC4" i="63"/>
  <c r="AC5"/>
  <c r="AC8"/>
  <c r="AC11"/>
  <c r="AC12"/>
  <c r="AC16"/>
  <c r="AC17"/>
  <c r="AC20"/>
  <c r="AC24"/>
  <c r="AC28"/>
  <c r="AC29"/>
  <c r="AC32"/>
  <c r="AC33"/>
  <c r="AC36"/>
  <c r="AC40"/>
  <c r="AC43"/>
  <c r="AC44"/>
  <c r="AC47"/>
  <c r="AC48"/>
  <c r="AC51"/>
  <c r="AC52"/>
  <c r="AC55"/>
  <c r="AC59"/>
  <c r="AC60"/>
  <c r="AC63"/>
  <c r="AC64"/>
  <c r="AC67"/>
  <c r="AC68"/>
  <c r="AC71"/>
  <c r="AC72"/>
  <c r="AC75"/>
  <c r="AC76"/>
  <c r="AC79"/>
  <c r="AC80"/>
  <c r="AC83"/>
  <c r="AC84"/>
  <c r="AC87"/>
  <c r="AC88"/>
  <c r="AC91"/>
  <c r="AC92"/>
  <c r="AC96"/>
  <c r="N79" i="57"/>
  <c r="N88"/>
  <c r="N92"/>
  <c r="N93"/>
  <c r="N95"/>
  <c r="N8" i="58"/>
  <c r="N9"/>
  <c r="N11"/>
  <c r="N13"/>
  <c r="N15"/>
  <c r="Z99" i="61"/>
  <c r="N9"/>
  <c r="N16"/>
  <c r="N19"/>
  <c r="N20"/>
  <c r="N21"/>
  <c r="N33"/>
  <c r="N39"/>
  <c r="N41"/>
  <c r="N43"/>
  <c r="N45"/>
  <c r="N47"/>
  <c r="N49"/>
  <c r="N51"/>
  <c r="N53"/>
  <c r="N55"/>
  <c r="N57"/>
  <c r="N59"/>
  <c r="N61"/>
  <c r="N63"/>
  <c r="N65"/>
  <c r="N67"/>
  <c r="N69"/>
  <c r="N71"/>
  <c r="N73"/>
  <c r="N75"/>
  <c r="N77"/>
  <c r="N79"/>
  <c r="N80"/>
  <c r="N81"/>
  <c r="N83"/>
  <c r="N84"/>
  <c r="N85"/>
  <c r="N87"/>
  <c r="N88"/>
  <c r="N89"/>
  <c r="N91"/>
  <c r="N92"/>
  <c r="N93"/>
  <c r="N95"/>
  <c r="N96"/>
  <c r="N97"/>
  <c r="N7" i="62"/>
  <c r="N11"/>
  <c r="N15"/>
  <c r="N19"/>
  <c r="N23"/>
  <c r="N27"/>
  <c r="N31"/>
  <c r="N35"/>
  <c r="N39"/>
  <c r="N43"/>
  <c r="N47"/>
  <c r="N50"/>
  <c r="N52"/>
  <c r="N56"/>
  <c r="N60"/>
  <c r="N64"/>
  <c r="N68"/>
  <c r="N72"/>
  <c r="N76"/>
  <c r="N80"/>
  <c r="N84"/>
  <c r="N7" i="63"/>
  <c r="N11"/>
  <c r="N15"/>
  <c r="N19"/>
  <c r="N23"/>
  <c r="AD26"/>
  <c r="N28"/>
  <c r="AD29"/>
  <c r="AD30"/>
  <c r="N31"/>
  <c r="AD33"/>
  <c r="AD34"/>
  <c r="N35"/>
  <c r="AD38"/>
  <c r="N39"/>
  <c r="AD40"/>
  <c r="AD41"/>
  <c r="N43"/>
  <c r="N47"/>
  <c r="AD49"/>
  <c r="N51"/>
  <c r="N55"/>
  <c r="AD57"/>
  <c r="N59"/>
  <c r="AD59"/>
  <c r="AD60"/>
  <c r="AD61"/>
  <c r="N63"/>
  <c r="AD64"/>
  <c r="AD65"/>
  <c r="N67"/>
  <c r="AD68"/>
  <c r="AD69"/>
  <c r="N71"/>
  <c r="AD72"/>
  <c r="AD73"/>
  <c r="N75"/>
  <c r="AD76"/>
  <c r="AD77"/>
  <c r="N78"/>
  <c r="N79"/>
  <c r="AD80"/>
  <c r="AD81"/>
  <c r="N83"/>
  <c r="AD84"/>
  <c r="AD85"/>
  <c r="N87"/>
  <c r="AD88"/>
  <c r="AD89"/>
  <c r="N91"/>
  <c r="AD92"/>
  <c r="AD93"/>
  <c r="N95"/>
  <c r="AD97"/>
  <c r="N17" i="58"/>
  <c r="N19"/>
  <c r="N93" i="63"/>
  <c r="AC93"/>
  <c r="N94"/>
  <c r="AC94"/>
  <c r="N96"/>
  <c r="AC98"/>
  <c r="N5" i="66"/>
  <c r="E5" i="57" s="1"/>
  <c r="O6" i="66"/>
  <c r="D6" i="58" s="1"/>
  <c r="G6" s="1"/>
  <c r="P7" i="66"/>
  <c r="E7" i="58" s="1"/>
  <c r="N9" i="66"/>
  <c r="E9" i="57" s="1"/>
  <c r="O10" i="66"/>
  <c r="D10" i="58" s="1"/>
  <c r="G10" s="1"/>
  <c r="V10" s="1"/>
  <c r="P11" i="66"/>
  <c r="E11" i="58" s="1"/>
  <c r="N13" i="66"/>
  <c r="E13" i="57" s="1"/>
  <c r="O14" i="66"/>
  <c r="D14" i="58" s="1"/>
  <c r="G14" s="1"/>
  <c r="V14" s="1"/>
  <c r="P15" i="66"/>
  <c r="E15" i="58" s="1"/>
  <c r="N17" i="66"/>
  <c r="E17" i="57" s="1"/>
  <c r="O18" i="66"/>
  <c r="D18" i="58" s="1"/>
  <c r="G18" s="1"/>
  <c r="V18" s="1"/>
  <c r="P19" i="66"/>
  <c r="E19" i="58" s="1"/>
  <c r="N21" i="66"/>
  <c r="E21" i="57" s="1"/>
  <c r="O22" i="66"/>
  <c r="D22" i="58" s="1"/>
  <c r="G22" s="1"/>
  <c r="V22" s="1"/>
  <c r="P23" i="66"/>
  <c r="E23" i="58" s="1"/>
  <c r="N25" i="66"/>
  <c r="E25" i="57" s="1"/>
  <c r="O26" i="66"/>
  <c r="D26" i="58" s="1"/>
  <c r="G26" s="1"/>
  <c r="O26" s="1"/>
  <c r="P27" i="66"/>
  <c r="E27" i="58" s="1"/>
  <c r="N29" i="66"/>
  <c r="E29" i="57" s="1"/>
  <c r="O30" i="66"/>
  <c r="D30" i="58" s="1"/>
  <c r="G30" s="1"/>
  <c r="V30" s="1"/>
  <c r="P31" i="66"/>
  <c r="E31" i="58" s="1"/>
  <c r="N33" i="66"/>
  <c r="E33" i="57" s="1"/>
  <c r="O34" i="66"/>
  <c r="D34" i="58" s="1"/>
  <c r="G34" s="1"/>
  <c r="V34" s="1"/>
  <c r="P35" i="66"/>
  <c r="E35" i="58" s="1"/>
  <c r="N37" i="66"/>
  <c r="E37" i="57" s="1"/>
  <c r="O38" i="66"/>
  <c r="D38" i="58" s="1"/>
  <c r="G38" s="1"/>
  <c r="P39" i="66"/>
  <c r="E39" i="58" s="1"/>
  <c r="N41" i="66"/>
  <c r="E41" i="57" s="1"/>
  <c r="O42" i="66"/>
  <c r="D42" i="58" s="1"/>
  <c r="G42" s="1"/>
  <c r="P43" i="66"/>
  <c r="E43" i="58" s="1"/>
  <c r="N45" i="66"/>
  <c r="E45" i="57" s="1"/>
  <c r="O46" i="66"/>
  <c r="D46" i="58" s="1"/>
  <c r="G46" s="1"/>
  <c r="P47" i="66"/>
  <c r="E47" i="58" s="1"/>
  <c r="N49" i="66"/>
  <c r="E49" i="57" s="1"/>
  <c r="O50" i="66"/>
  <c r="D50" i="58" s="1"/>
  <c r="G50" s="1"/>
  <c r="V50" s="1"/>
  <c r="P51" i="66"/>
  <c r="E51" i="58" s="1"/>
  <c r="N53" i="66"/>
  <c r="E53" i="57" s="1"/>
  <c r="O54" i="66"/>
  <c r="D54" i="58" s="1"/>
  <c r="G54" s="1"/>
  <c r="P55" i="66"/>
  <c r="E55" i="58" s="1"/>
  <c r="N57" i="66"/>
  <c r="E57" i="57" s="1"/>
  <c r="O58" i="66"/>
  <c r="D58" i="58" s="1"/>
  <c r="G58" s="1"/>
  <c r="V58" s="1"/>
  <c r="P59" i="66"/>
  <c r="E59" i="58" s="1"/>
  <c r="N61" i="66"/>
  <c r="E61" i="57" s="1"/>
  <c r="O62" i="66"/>
  <c r="D62" i="58" s="1"/>
  <c r="G62" s="1"/>
  <c r="V62" s="1"/>
  <c r="P63" i="66"/>
  <c r="E63" i="58" s="1"/>
  <c r="N65" i="66"/>
  <c r="E65" i="57" s="1"/>
  <c r="O66" i="66"/>
  <c r="D66" i="58" s="1"/>
  <c r="G66" s="1"/>
  <c r="V66" s="1"/>
  <c r="P67" i="66"/>
  <c r="E67" i="58" s="1"/>
  <c r="N69" i="66"/>
  <c r="E69" i="57" s="1"/>
  <c r="O70" i="66"/>
  <c r="D70" i="58" s="1"/>
  <c r="G70" s="1"/>
  <c r="V70" s="1"/>
  <c r="P71" i="66"/>
  <c r="E71" i="58" s="1"/>
  <c r="N73" i="66"/>
  <c r="E73" i="57" s="1"/>
  <c r="O74" i="66"/>
  <c r="D74" i="58" s="1"/>
  <c r="G74" s="1"/>
  <c r="O74" s="1"/>
  <c r="P75" i="66"/>
  <c r="E75" i="58" s="1"/>
  <c r="N77" i="66"/>
  <c r="E77" i="57" s="1"/>
  <c r="O78" i="66"/>
  <c r="D78" i="58" s="1"/>
  <c r="G78" s="1"/>
  <c r="V78" s="1"/>
  <c r="P79" i="66"/>
  <c r="E79" i="58" s="1"/>
  <c r="N81" i="66"/>
  <c r="E81" i="57" s="1"/>
  <c r="O82" i="66"/>
  <c r="D82" i="58" s="1"/>
  <c r="G82" s="1"/>
  <c r="V82" s="1"/>
  <c r="P83" i="66"/>
  <c r="E83" i="58" s="1"/>
  <c r="N85" i="66"/>
  <c r="E85" i="57" s="1"/>
  <c r="O86" i="66"/>
  <c r="D86" i="58" s="1"/>
  <c r="G86" s="1"/>
  <c r="V86" s="1"/>
  <c r="P87" i="66"/>
  <c r="E87" i="58" s="1"/>
  <c r="N89" i="66"/>
  <c r="E89" i="57" s="1"/>
  <c r="O90" i="66"/>
  <c r="D90" i="58" s="1"/>
  <c r="G90" s="1"/>
  <c r="P91" i="66"/>
  <c r="E91" i="58" s="1"/>
  <c r="N93" i="66"/>
  <c r="E93" i="57" s="1"/>
  <c r="O94" i="66"/>
  <c r="D94" i="58" s="1"/>
  <c r="G94" s="1"/>
  <c r="V94" s="1"/>
  <c r="P95" i="66"/>
  <c r="E95" i="58" s="1"/>
  <c r="N97" i="66"/>
  <c r="E97" i="57" s="1"/>
  <c r="O98" i="66"/>
  <c r="D98" i="58" s="1"/>
  <c r="G98" s="1"/>
  <c r="V98" s="1"/>
  <c r="M96" i="66"/>
  <c r="D96" i="57" s="1"/>
  <c r="G96" s="1"/>
  <c r="M92" i="66"/>
  <c r="D92" i="57" s="1"/>
  <c r="G92" s="1"/>
  <c r="M88" i="66"/>
  <c r="D88" i="57" s="1"/>
  <c r="G88" s="1"/>
  <c r="M84" i="66"/>
  <c r="D84" i="57" s="1"/>
  <c r="G84" s="1"/>
  <c r="V84" s="1"/>
  <c r="M80" i="66"/>
  <c r="D80" i="57" s="1"/>
  <c r="G80" s="1"/>
  <c r="M76" i="66"/>
  <c r="D76" i="57" s="1"/>
  <c r="G76" s="1"/>
  <c r="O76" s="1"/>
  <c r="M72" i="66"/>
  <c r="D72" i="57" s="1"/>
  <c r="G72" s="1"/>
  <c r="V72" s="1"/>
  <c r="M68" i="66"/>
  <c r="D68" i="57" s="1"/>
  <c r="G68" s="1"/>
  <c r="V68" s="1"/>
  <c r="M64" i="66"/>
  <c r="D64" i="57" s="1"/>
  <c r="G64" s="1"/>
  <c r="O64" s="1"/>
  <c r="M60" i="66"/>
  <c r="D60" i="57" s="1"/>
  <c r="G60" s="1"/>
  <c r="V60" s="1"/>
  <c r="M56" i="66"/>
  <c r="D56" i="57" s="1"/>
  <c r="G56" s="1"/>
  <c r="V56" s="1"/>
  <c r="M52" i="66"/>
  <c r="D52" i="57" s="1"/>
  <c r="G52" s="1"/>
  <c r="V52" s="1"/>
  <c r="M48" i="66"/>
  <c r="D48" i="57" s="1"/>
  <c r="G48" s="1"/>
  <c r="O48" s="1"/>
  <c r="M44" i="66"/>
  <c r="D44" i="57" s="1"/>
  <c r="G44" s="1"/>
  <c r="V44" s="1"/>
  <c r="M40" i="66"/>
  <c r="D40" i="57" s="1"/>
  <c r="G40" s="1"/>
  <c r="V40" s="1"/>
  <c r="M36" i="66"/>
  <c r="D36" i="57" s="1"/>
  <c r="G36" s="1"/>
  <c r="V36" s="1"/>
  <c r="M32" i="66"/>
  <c r="D32" i="57" s="1"/>
  <c r="G32" s="1"/>
  <c r="V32" s="1"/>
  <c r="M28" i="66"/>
  <c r="D28" i="57" s="1"/>
  <c r="G28" s="1"/>
  <c r="V28" s="1"/>
  <c r="M24" i="66"/>
  <c r="D24" i="57" s="1"/>
  <c r="G24" s="1"/>
  <c r="V24" s="1"/>
  <c r="M20" i="66"/>
  <c r="D20" i="57" s="1"/>
  <c r="G20" s="1"/>
  <c r="V20" s="1"/>
  <c r="M16" i="66"/>
  <c r="D16" i="57" s="1"/>
  <c r="G16" s="1"/>
  <c r="V16" s="1"/>
  <c r="M12" i="66"/>
  <c r="D12" i="57" s="1"/>
  <c r="G12" s="1"/>
  <c r="O12" s="1"/>
  <c r="M8" i="66"/>
  <c r="D8" i="57" s="1"/>
  <c r="G8" s="1"/>
  <c r="O8" s="1"/>
  <c r="M4" i="66"/>
  <c r="D4" i="57" s="1"/>
  <c r="G4" s="1"/>
  <c r="V4" s="1"/>
  <c r="P4" i="66"/>
  <c r="E4" i="58" s="1"/>
  <c r="N6" i="66"/>
  <c r="E6" i="57" s="1"/>
  <c r="O7" i="66"/>
  <c r="D7" i="58" s="1"/>
  <c r="P8" i="66"/>
  <c r="E8" i="58" s="1"/>
  <c r="N10" i="66"/>
  <c r="E10" i="57" s="1"/>
  <c r="O11" i="66"/>
  <c r="D11" i="58" s="1"/>
  <c r="P12" i="66"/>
  <c r="E12" i="58" s="1"/>
  <c r="N14" i="66"/>
  <c r="E14" i="57" s="1"/>
  <c r="O15" i="66"/>
  <c r="D15" i="58" s="1"/>
  <c r="P16" i="66"/>
  <c r="E16" i="58" s="1"/>
  <c r="N18" i="66"/>
  <c r="E18" i="57" s="1"/>
  <c r="O19" i="66"/>
  <c r="D19" i="58" s="1"/>
  <c r="P20" i="66"/>
  <c r="E20" i="58" s="1"/>
  <c r="N22" i="66"/>
  <c r="E22" i="57" s="1"/>
  <c r="O23" i="66"/>
  <c r="D23" i="58" s="1"/>
  <c r="P24" i="66"/>
  <c r="E24" i="58" s="1"/>
  <c r="N26" i="66"/>
  <c r="E26" i="57" s="1"/>
  <c r="O27" i="66"/>
  <c r="D27" i="58" s="1"/>
  <c r="P28" i="66"/>
  <c r="E28" i="58" s="1"/>
  <c r="N30" i="66"/>
  <c r="E30" i="57" s="1"/>
  <c r="O31" i="66"/>
  <c r="D31" i="58" s="1"/>
  <c r="P32" i="66"/>
  <c r="E32" i="58" s="1"/>
  <c r="N34" i="66"/>
  <c r="E34" i="57" s="1"/>
  <c r="O35" i="66"/>
  <c r="D35" i="58" s="1"/>
  <c r="P36" i="66"/>
  <c r="E36" i="58" s="1"/>
  <c r="N38" i="66"/>
  <c r="E38" i="57" s="1"/>
  <c r="O39" i="66"/>
  <c r="D39" i="58" s="1"/>
  <c r="P40" i="66"/>
  <c r="E40" i="58" s="1"/>
  <c r="N42" i="66"/>
  <c r="E42" i="57" s="1"/>
  <c r="O43" i="66"/>
  <c r="D43" i="58" s="1"/>
  <c r="P44" i="66"/>
  <c r="E44" i="58" s="1"/>
  <c r="N46" i="66"/>
  <c r="E46" i="57" s="1"/>
  <c r="O47" i="66"/>
  <c r="D47" i="58" s="1"/>
  <c r="P48" i="66"/>
  <c r="E48" i="58" s="1"/>
  <c r="N50" i="66"/>
  <c r="E50" i="57" s="1"/>
  <c r="O51" i="66"/>
  <c r="D51" i="58" s="1"/>
  <c r="P52" i="66"/>
  <c r="E52" i="58" s="1"/>
  <c r="N54" i="66"/>
  <c r="E54" i="57" s="1"/>
  <c r="O55" i="66"/>
  <c r="D55" i="58" s="1"/>
  <c r="P56" i="66"/>
  <c r="E56" i="58" s="1"/>
  <c r="N58" i="66"/>
  <c r="E58" i="57" s="1"/>
  <c r="O59" i="66"/>
  <c r="D59" i="58" s="1"/>
  <c r="G59" s="1"/>
  <c r="P60" i="66"/>
  <c r="E60" i="58" s="1"/>
  <c r="N62" i="66"/>
  <c r="E62" i="57" s="1"/>
  <c r="O63" i="66"/>
  <c r="D63" i="58" s="1"/>
  <c r="P64" i="66"/>
  <c r="E64" i="58" s="1"/>
  <c r="N66" i="66"/>
  <c r="E66" i="57" s="1"/>
  <c r="O67" i="66"/>
  <c r="D67" i="58" s="1"/>
  <c r="P68" i="66"/>
  <c r="E68" i="58" s="1"/>
  <c r="N70" i="66"/>
  <c r="E70" i="57" s="1"/>
  <c r="O71" i="66"/>
  <c r="D71" i="58" s="1"/>
  <c r="P72" i="66"/>
  <c r="E72" i="58" s="1"/>
  <c r="N74" i="66"/>
  <c r="E74" i="57" s="1"/>
  <c r="O75" i="66"/>
  <c r="D75" i="58" s="1"/>
  <c r="G75" s="1"/>
  <c r="V75" s="1"/>
  <c r="P76" i="66"/>
  <c r="E76" i="58" s="1"/>
  <c r="N78" i="66"/>
  <c r="E78" i="57" s="1"/>
  <c r="O79" i="66"/>
  <c r="D79" i="58" s="1"/>
  <c r="P80" i="66"/>
  <c r="E80" i="58" s="1"/>
  <c r="N82" i="66"/>
  <c r="E82" i="57" s="1"/>
  <c r="O83" i="66"/>
  <c r="D83" i="58" s="1"/>
  <c r="P84" i="66"/>
  <c r="E84" i="58" s="1"/>
  <c r="N86" i="66"/>
  <c r="E86" i="57" s="1"/>
  <c r="O87" i="66"/>
  <c r="D87" i="58" s="1"/>
  <c r="P88" i="66"/>
  <c r="E88" i="58" s="1"/>
  <c r="N90" i="66"/>
  <c r="E90" i="57" s="1"/>
  <c r="O91" i="66"/>
  <c r="D91" i="58" s="1"/>
  <c r="P92" i="66"/>
  <c r="E92" i="58" s="1"/>
  <c r="N94" i="66"/>
  <c r="E94" i="57" s="1"/>
  <c r="O95" i="66"/>
  <c r="D95" i="58" s="1"/>
  <c r="P96" i="66"/>
  <c r="E96" i="58" s="1"/>
  <c r="N98" i="66"/>
  <c r="E98" i="57" s="1"/>
  <c r="M97" i="66"/>
  <c r="D97" i="57" s="1"/>
  <c r="M93" i="66"/>
  <c r="D93" i="57" s="1"/>
  <c r="M89" i="66"/>
  <c r="D89" i="57" s="1"/>
  <c r="M85" i="66"/>
  <c r="D85" i="57" s="1"/>
  <c r="M81" i="66"/>
  <c r="D81" i="57" s="1"/>
  <c r="M77" i="66"/>
  <c r="D77" i="57" s="1"/>
  <c r="M73" i="66"/>
  <c r="D73" i="57" s="1"/>
  <c r="M69" i="66"/>
  <c r="D69" i="57" s="1"/>
  <c r="M65" i="66"/>
  <c r="D65" i="57" s="1"/>
  <c r="M61" i="66"/>
  <c r="D61" i="57" s="1"/>
  <c r="M57" i="66"/>
  <c r="D57" i="57" s="1"/>
  <c r="M53" i="66"/>
  <c r="D53" i="57" s="1"/>
  <c r="M49" i="66"/>
  <c r="D49" i="57" s="1"/>
  <c r="M45" i="66"/>
  <c r="D45" i="57" s="1"/>
  <c r="M41" i="66"/>
  <c r="D41" i="57" s="1"/>
  <c r="M37" i="66"/>
  <c r="D37" i="57" s="1"/>
  <c r="M33" i="66"/>
  <c r="D33" i="57" s="1"/>
  <c r="M29" i="66"/>
  <c r="D29" i="57" s="1"/>
  <c r="M25" i="66"/>
  <c r="D25" i="57" s="1"/>
  <c r="M21" i="66"/>
  <c r="D21" i="57" s="1"/>
  <c r="M17" i="66"/>
  <c r="D17" i="57" s="1"/>
  <c r="M13" i="66"/>
  <c r="D13" i="57" s="1"/>
  <c r="M9" i="66"/>
  <c r="D9" i="57" s="1"/>
  <c r="M5" i="66"/>
  <c r="D5" i="57" s="1"/>
  <c r="P5" i="66"/>
  <c r="E5" i="58" s="1"/>
  <c r="G5" s="1"/>
  <c r="O5" s="1"/>
  <c r="N7" i="66"/>
  <c r="E7" i="57" s="1"/>
  <c r="G7" s="1"/>
  <c r="V7" s="1"/>
  <c r="P9" i="66"/>
  <c r="E9" i="58" s="1"/>
  <c r="G9" s="1"/>
  <c r="N11" i="66"/>
  <c r="E11" i="57" s="1"/>
  <c r="G11" s="1"/>
  <c r="P13" i="66"/>
  <c r="E13" i="58" s="1"/>
  <c r="G13" s="1"/>
  <c r="V13" s="1"/>
  <c r="N15" i="66"/>
  <c r="E15" i="57" s="1"/>
  <c r="G15" s="1"/>
  <c r="V15" s="1"/>
  <c r="P17" i="66"/>
  <c r="E17" i="58" s="1"/>
  <c r="G17" s="1"/>
  <c r="V17" s="1"/>
  <c r="N19" i="66"/>
  <c r="E19" i="57" s="1"/>
  <c r="G19" s="1"/>
  <c r="V19" s="1"/>
  <c r="P21" i="66"/>
  <c r="E21" i="58" s="1"/>
  <c r="G21" s="1"/>
  <c r="N23" i="66"/>
  <c r="E23" i="57" s="1"/>
  <c r="G23" s="1"/>
  <c r="V23" s="1"/>
  <c r="P25" i="66"/>
  <c r="E25" i="58" s="1"/>
  <c r="G25" s="1"/>
  <c r="V25" s="1"/>
  <c r="N27" i="66"/>
  <c r="E27" i="57" s="1"/>
  <c r="G27" s="1"/>
  <c r="O27" s="1"/>
  <c r="P29" i="66"/>
  <c r="E29" i="58" s="1"/>
  <c r="G29" s="1"/>
  <c r="V29" s="1"/>
  <c r="N31" i="66"/>
  <c r="E31" i="57" s="1"/>
  <c r="G31" s="1"/>
  <c r="V31" s="1"/>
  <c r="P33" i="66"/>
  <c r="E33" i="58" s="1"/>
  <c r="G33" s="1"/>
  <c r="V33" s="1"/>
  <c r="N35" i="66"/>
  <c r="E35" i="57" s="1"/>
  <c r="G35" s="1"/>
  <c r="V35" s="1"/>
  <c r="P37" i="66"/>
  <c r="E37" i="58" s="1"/>
  <c r="G37" s="1"/>
  <c r="V37" s="1"/>
  <c r="N39" i="66"/>
  <c r="E39" i="57" s="1"/>
  <c r="G39" s="1"/>
  <c r="V39" s="1"/>
  <c r="P41" i="66"/>
  <c r="E41" i="58" s="1"/>
  <c r="G41" s="1"/>
  <c r="V41" s="1"/>
  <c r="N43" i="66"/>
  <c r="E43" i="57" s="1"/>
  <c r="G43" s="1"/>
  <c r="O43" s="1"/>
  <c r="P45" i="66"/>
  <c r="E45" i="58" s="1"/>
  <c r="G45" s="1"/>
  <c r="V45" s="1"/>
  <c r="N47" i="66"/>
  <c r="E47" i="57" s="1"/>
  <c r="G47" s="1"/>
  <c r="O47" s="1"/>
  <c r="P49" i="66"/>
  <c r="E49" i="58" s="1"/>
  <c r="G49" s="1"/>
  <c r="V49" s="1"/>
  <c r="N51" i="66"/>
  <c r="E51" i="57" s="1"/>
  <c r="G51" s="1"/>
  <c r="O51" s="1"/>
  <c r="P53" i="66"/>
  <c r="E53" i="58" s="1"/>
  <c r="G53" s="1"/>
  <c r="V53" s="1"/>
  <c r="N55" i="66"/>
  <c r="E55" i="57" s="1"/>
  <c r="G55" s="1"/>
  <c r="O55" s="1"/>
  <c r="P57" i="66"/>
  <c r="E57" i="58" s="1"/>
  <c r="G57" s="1"/>
  <c r="V57" s="1"/>
  <c r="N59" i="66"/>
  <c r="E59" i="57" s="1"/>
  <c r="G59" s="1"/>
  <c r="O59" s="1"/>
  <c r="P61" i="66"/>
  <c r="E61" i="58" s="1"/>
  <c r="G61" s="1"/>
  <c r="V61" s="1"/>
  <c r="N63" i="66"/>
  <c r="E63" i="57" s="1"/>
  <c r="G63" s="1"/>
  <c r="O63" s="1"/>
  <c r="P65" i="66"/>
  <c r="E65" i="58" s="1"/>
  <c r="G65" s="1"/>
  <c r="O65" s="1"/>
  <c r="N67" i="66"/>
  <c r="E67" i="57" s="1"/>
  <c r="G67" s="1"/>
  <c r="V67" s="1"/>
  <c r="P69" i="66"/>
  <c r="E69" i="58" s="1"/>
  <c r="G69" s="1"/>
  <c r="V69" s="1"/>
  <c r="N71" i="66"/>
  <c r="E71" i="57" s="1"/>
  <c r="G71" s="1"/>
  <c r="O71" s="1"/>
  <c r="P73" i="66"/>
  <c r="E73" i="58" s="1"/>
  <c r="G73" s="1"/>
  <c r="V73" s="1"/>
  <c r="N75" i="66"/>
  <c r="E75" i="57" s="1"/>
  <c r="G75" s="1"/>
  <c r="P77" i="66"/>
  <c r="E77" i="58" s="1"/>
  <c r="G77" s="1"/>
  <c r="V77" s="1"/>
  <c r="N79" i="66"/>
  <c r="E79" i="57" s="1"/>
  <c r="G79" s="1"/>
  <c r="V79" s="1"/>
  <c r="P81" i="66"/>
  <c r="E81" i="58" s="1"/>
  <c r="G81" s="1"/>
  <c r="V81" s="1"/>
  <c r="N83" i="66"/>
  <c r="E83" i="57" s="1"/>
  <c r="G83" s="1"/>
  <c r="P85" i="66"/>
  <c r="E85" i="58" s="1"/>
  <c r="G85" s="1"/>
  <c r="V85" s="1"/>
  <c r="N87" i="66"/>
  <c r="E87" i="57" s="1"/>
  <c r="G87" s="1"/>
  <c r="V87" s="1"/>
  <c r="P89" i="66"/>
  <c r="E89" i="58" s="1"/>
  <c r="G89" s="1"/>
  <c r="V89" s="1"/>
  <c r="N91" i="66"/>
  <c r="E91" i="57" s="1"/>
  <c r="G91" s="1"/>
  <c r="V91" s="1"/>
  <c r="P93" i="66"/>
  <c r="E93" i="58" s="1"/>
  <c r="G93" s="1"/>
  <c r="V93" s="1"/>
  <c r="N95" i="66"/>
  <c r="E95" i="57" s="1"/>
  <c r="G95" s="1"/>
  <c r="V95" s="1"/>
  <c r="P97" i="66"/>
  <c r="E97" i="58" s="1"/>
  <c r="G97" s="1"/>
  <c r="M98" i="66"/>
  <c r="D98" i="57" s="1"/>
  <c r="G98" s="1"/>
  <c r="V98" s="1"/>
  <c r="M94" i="66"/>
  <c r="D94" i="57" s="1"/>
  <c r="M90" i="66"/>
  <c r="D90" i="57" s="1"/>
  <c r="G90" s="1"/>
  <c r="V90" s="1"/>
  <c r="M86" i="66"/>
  <c r="D86" i="57" s="1"/>
  <c r="G86" s="1"/>
  <c r="O86" s="1"/>
  <c r="M82" i="66"/>
  <c r="D82" i="57" s="1"/>
  <c r="G82" s="1"/>
  <c r="V82" s="1"/>
  <c r="M78" i="66"/>
  <c r="D78" i="57" s="1"/>
  <c r="G78" s="1"/>
  <c r="V78" s="1"/>
  <c r="M74" i="66"/>
  <c r="D74" i="57" s="1"/>
  <c r="G74" s="1"/>
  <c r="V74" s="1"/>
  <c r="M70" i="66"/>
  <c r="D70" i="57" s="1"/>
  <c r="G70" s="1"/>
  <c r="V70" s="1"/>
  <c r="M66" i="66"/>
  <c r="D66" i="57" s="1"/>
  <c r="G66" s="1"/>
  <c r="V66" s="1"/>
  <c r="M62" i="66"/>
  <c r="D62" i="57" s="1"/>
  <c r="G62" s="1"/>
  <c r="V62" s="1"/>
  <c r="M58" i="66"/>
  <c r="D58" i="57" s="1"/>
  <c r="G58" s="1"/>
  <c r="V58" s="1"/>
  <c r="M54" i="66"/>
  <c r="D54" i="57" s="1"/>
  <c r="G54" s="1"/>
  <c r="V54" s="1"/>
  <c r="M50" i="66"/>
  <c r="D50" i="57" s="1"/>
  <c r="M46" i="66"/>
  <c r="D46" i="57" s="1"/>
  <c r="G46" s="1"/>
  <c r="V46" s="1"/>
  <c r="M42" i="66"/>
  <c r="D42" i="57" s="1"/>
  <c r="G42" s="1"/>
  <c r="V42" s="1"/>
  <c r="M38" i="66"/>
  <c r="D38" i="57" s="1"/>
  <c r="G38" s="1"/>
  <c r="V38" s="1"/>
  <c r="M34" i="66"/>
  <c r="D34" i="57" s="1"/>
  <c r="G34" s="1"/>
  <c r="V34" s="1"/>
  <c r="M30" i="66"/>
  <c r="D30" i="57" s="1"/>
  <c r="G30" s="1"/>
  <c r="V30" s="1"/>
  <c r="M26" i="66"/>
  <c r="D26" i="57" s="1"/>
  <c r="G26" s="1"/>
  <c r="V26" s="1"/>
  <c r="M22" i="66"/>
  <c r="D22" i="57" s="1"/>
  <c r="G22" s="1"/>
  <c r="V22" s="1"/>
  <c r="M18" i="66"/>
  <c r="D18" i="57" s="1"/>
  <c r="G18" s="1"/>
  <c r="O18" s="1"/>
  <c r="M14" i="66"/>
  <c r="D14" i="57" s="1"/>
  <c r="G14" s="1"/>
  <c r="V14" s="1"/>
  <c r="M10" i="66"/>
  <c r="D10" i="57" s="1"/>
  <c r="G10" s="1"/>
  <c r="V10" s="1"/>
  <c r="M6" i="66"/>
  <c r="D6" i="57" s="1"/>
  <c r="G6" s="1"/>
  <c r="O6" s="1"/>
  <c r="L99" i="66"/>
  <c r="M3"/>
  <c r="D3" i="57" s="1"/>
  <c r="P3" i="66"/>
  <c r="E3" i="58" s="1"/>
  <c r="O3" i="66"/>
  <c r="D3" i="58" s="1"/>
  <c r="K4" i="65"/>
  <c r="F4"/>
  <c r="D99"/>
  <c r="K3"/>
  <c r="V8" i="55"/>
  <c r="V56"/>
  <c r="O32"/>
  <c r="V40"/>
  <c r="V47"/>
  <c r="V16"/>
  <c r="O16"/>
  <c r="V24"/>
  <c r="V87"/>
  <c r="V24" i="56"/>
  <c r="O26"/>
  <c r="V40"/>
  <c r="V42"/>
  <c r="O51"/>
  <c r="N8" i="55"/>
  <c r="F9"/>
  <c r="I99"/>
  <c r="M99"/>
  <c r="N12"/>
  <c r="F13"/>
  <c r="G26"/>
  <c r="N28"/>
  <c r="F29"/>
  <c r="G42"/>
  <c r="N44"/>
  <c r="F45"/>
  <c r="G58"/>
  <c r="N60"/>
  <c r="F61"/>
  <c r="O72"/>
  <c r="O92"/>
  <c r="O13" i="56"/>
  <c r="V62" i="55"/>
  <c r="O66"/>
  <c r="V74"/>
  <c r="O74"/>
  <c r="V82"/>
  <c r="O94"/>
  <c r="V6" i="56"/>
  <c r="O15"/>
  <c r="V22"/>
  <c r="V36"/>
  <c r="O47"/>
  <c r="V52"/>
  <c r="O54"/>
  <c r="V59"/>
  <c r="V62"/>
  <c r="O70"/>
  <c r="V78"/>
  <c r="V94"/>
  <c r="V60" i="55"/>
  <c r="V11" i="56"/>
  <c r="O18"/>
  <c r="V27"/>
  <c r="O32"/>
  <c r="V32"/>
  <c r="V48"/>
  <c r="B99" i="55"/>
  <c r="F3"/>
  <c r="K99"/>
  <c r="F5"/>
  <c r="O19"/>
  <c r="N20"/>
  <c r="O20" s="1"/>
  <c r="F21"/>
  <c r="G34"/>
  <c r="N36"/>
  <c r="O36" s="1"/>
  <c r="F37"/>
  <c r="G50"/>
  <c r="N52"/>
  <c r="F53"/>
  <c r="O68"/>
  <c r="O76"/>
  <c r="O5" i="56"/>
  <c r="O77"/>
  <c r="V70" i="55"/>
  <c r="V86"/>
  <c r="O86"/>
  <c r="O7" i="56"/>
  <c r="V14"/>
  <c r="O23"/>
  <c r="V28"/>
  <c r="V30"/>
  <c r="O30"/>
  <c r="V39"/>
  <c r="V44"/>
  <c r="V46"/>
  <c r="V58"/>
  <c r="V63"/>
  <c r="V74"/>
  <c r="J99" i="55"/>
  <c r="G6"/>
  <c r="N24"/>
  <c r="O24" s="1"/>
  <c r="N40"/>
  <c r="N56"/>
  <c r="O56" s="1"/>
  <c r="O25" i="58"/>
  <c r="V38"/>
  <c r="V54"/>
  <c r="O57"/>
  <c r="V56" i="56"/>
  <c r="V60"/>
  <c r="V64"/>
  <c r="V68"/>
  <c r="B99" i="57"/>
  <c r="F3"/>
  <c r="K99"/>
  <c r="N82"/>
  <c r="F83"/>
  <c r="V92"/>
  <c r="F97"/>
  <c r="C99" i="58"/>
  <c r="I99"/>
  <c r="M99"/>
  <c r="N4"/>
  <c r="F5"/>
  <c r="V6"/>
  <c r="N12"/>
  <c r="F13"/>
  <c r="N20"/>
  <c r="F21"/>
  <c r="V64" i="55"/>
  <c r="V72"/>
  <c r="V80"/>
  <c r="V92"/>
  <c r="F3" i="56"/>
  <c r="F99" s="1"/>
  <c r="V5"/>
  <c r="V9"/>
  <c r="V13"/>
  <c r="V17"/>
  <c r="V25"/>
  <c r="V33"/>
  <c r="V41"/>
  <c r="V49"/>
  <c r="V57"/>
  <c r="V61"/>
  <c r="V73"/>
  <c r="V77"/>
  <c r="V89"/>
  <c r="V97"/>
  <c r="N3" i="57"/>
  <c r="V46" i="58"/>
  <c r="V97"/>
  <c r="N3" i="56"/>
  <c r="N90" i="57"/>
  <c r="F91"/>
  <c r="K99" i="58"/>
  <c r="U99"/>
  <c r="F9"/>
  <c r="F17"/>
  <c r="V26"/>
  <c r="V42"/>
  <c r="V90"/>
  <c r="N78" i="57"/>
  <c r="F79"/>
  <c r="N94"/>
  <c r="N98"/>
  <c r="J99" i="58"/>
  <c r="N3"/>
  <c r="N6"/>
  <c r="O6" s="1"/>
  <c r="N14"/>
  <c r="N22"/>
  <c r="J99" i="61"/>
  <c r="N3"/>
  <c r="Y99"/>
  <c r="F9"/>
  <c r="N10"/>
  <c r="F25"/>
  <c r="N26"/>
  <c r="F39"/>
  <c r="F3" i="58"/>
  <c r="C99" i="61"/>
  <c r="L99"/>
  <c r="U99"/>
  <c r="AA99"/>
  <c r="F17"/>
  <c r="N18"/>
  <c r="F33"/>
  <c r="N34"/>
  <c r="F3"/>
  <c r="AD3"/>
  <c r="AC6"/>
  <c r="N14"/>
  <c r="N30"/>
  <c r="N38"/>
  <c r="J99" i="62"/>
  <c r="N3"/>
  <c r="Y99"/>
  <c r="F50"/>
  <c r="C99"/>
  <c r="L99"/>
  <c r="U99"/>
  <c r="AA99"/>
  <c r="B99"/>
  <c r="F3"/>
  <c r="K99"/>
  <c r="Z99"/>
  <c r="AD3"/>
  <c r="AA99" i="63"/>
  <c r="Z99"/>
  <c r="F3"/>
  <c r="F99" s="1"/>
  <c r="N3"/>
  <c r="Q46" i="78"/>
  <c r="Q11"/>
  <c r="L96"/>
  <c r="L54"/>
  <c r="J17"/>
  <c r="N66"/>
  <c r="O88"/>
  <c r="N71"/>
  <c r="I78"/>
  <c r="J46"/>
  <c r="H46"/>
  <c r="B90"/>
  <c r="Q38"/>
  <c r="O27"/>
  <c r="B82"/>
  <c r="N91"/>
  <c r="P46"/>
  <c r="P11"/>
  <c r="H82"/>
  <c r="K37"/>
  <c r="I17"/>
  <c r="P69"/>
  <c r="Q88"/>
  <c r="B72"/>
  <c r="L78"/>
  <c r="B94"/>
  <c r="H43"/>
  <c r="Q55"/>
  <c r="Q40"/>
  <c r="O38"/>
  <c r="H75"/>
  <c r="I47"/>
  <c r="P98"/>
  <c r="J73"/>
  <c r="B67"/>
  <c r="K34"/>
  <c r="I51"/>
  <c r="H20"/>
  <c r="G10"/>
  <c r="L25"/>
  <c r="H12"/>
  <c r="G54"/>
  <c r="K92"/>
  <c r="I89"/>
  <c r="K75"/>
  <c r="N23"/>
  <c r="Q61"/>
  <c r="L21"/>
  <c r="J15"/>
  <c r="H26"/>
  <c r="N80"/>
  <c r="K94"/>
  <c r="O55"/>
  <c r="J95"/>
  <c r="J64"/>
  <c r="O49"/>
  <c r="I12"/>
  <c r="P10"/>
  <c r="P32"/>
  <c r="K17"/>
  <c r="N31"/>
  <c r="O97"/>
  <c r="I71"/>
  <c r="N89"/>
  <c r="B42"/>
  <c r="K87"/>
  <c r="K29"/>
  <c r="J16"/>
  <c r="O65"/>
  <c r="N27"/>
  <c r="J53"/>
  <c r="I81"/>
  <c r="I30"/>
  <c r="K59"/>
  <c r="G38"/>
  <c r="J87"/>
  <c r="O37"/>
  <c r="H71"/>
  <c r="J93"/>
  <c r="N47"/>
  <c r="H28"/>
  <c r="K74"/>
  <c r="Q52"/>
  <c r="I16"/>
  <c r="N65"/>
  <c r="B28"/>
  <c r="I53"/>
  <c r="L81"/>
  <c r="L30"/>
  <c r="I59"/>
  <c r="H37"/>
  <c r="G23"/>
  <c r="O85"/>
  <c r="J92"/>
  <c r="J11"/>
  <c r="K5"/>
  <c r="J83"/>
  <c r="L67"/>
  <c r="P6"/>
  <c r="I38"/>
  <c r="N41"/>
  <c r="I85"/>
  <c r="L24"/>
  <c r="J23"/>
  <c r="Q57"/>
  <c r="N50"/>
  <c r="I88"/>
  <c r="H98"/>
  <c r="J90"/>
  <c r="K85"/>
  <c r="I84"/>
  <c r="B63"/>
  <c r="L91"/>
  <c r="N60"/>
  <c r="H47"/>
  <c r="L38"/>
  <c r="G62"/>
  <c r="O5"/>
  <c r="N28"/>
  <c r="G8"/>
  <c r="I34"/>
  <c r="L34"/>
  <c r="O92"/>
  <c r="J45"/>
  <c r="Q24"/>
  <c r="L10"/>
  <c r="H56"/>
  <c r="H84"/>
  <c r="I98"/>
  <c r="O32"/>
  <c r="J27"/>
  <c r="O64"/>
  <c r="J20"/>
  <c r="L64"/>
  <c r="I80"/>
  <c r="I33"/>
  <c r="B9"/>
  <c r="N32"/>
  <c r="O8"/>
  <c r="G27"/>
  <c r="L55"/>
  <c r="Q34"/>
  <c r="J81"/>
  <c r="G84"/>
  <c r="Q91"/>
  <c r="P95"/>
  <c r="I27"/>
  <c r="N64"/>
  <c r="L20"/>
  <c r="J75"/>
  <c r="L80"/>
  <c r="L33"/>
  <c r="G2"/>
  <c r="P43"/>
  <c r="O36"/>
  <c r="Q53"/>
  <c r="B27"/>
  <c r="G86"/>
  <c r="P72"/>
  <c r="H5"/>
  <c r="B74"/>
  <c r="P34"/>
  <c r="I69"/>
  <c r="G59"/>
  <c r="N14"/>
  <c r="L35"/>
  <c r="H64"/>
  <c r="Q37"/>
  <c r="K46"/>
  <c r="L3"/>
  <c r="J67"/>
  <c r="I97"/>
  <c r="K60"/>
  <c r="G42"/>
  <c r="J5"/>
  <c r="Q81"/>
  <c r="N95"/>
  <c r="P57"/>
  <c r="O45"/>
  <c r="G82"/>
  <c r="O15"/>
  <c r="K22"/>
  <c r="I10"/>
  <c r="Q56"/>
  <c r="L36"/>
  <c r="J7"/>
  <c r="P4"/>
  <c r="B84"/>
  <c r="N93"/>
  <c r="Q41"/>
  <c r="K28"/>
  <c r="K19"/>
  <c r="J63"/>
  <c r="G58"/>
  <c r="P23"/>
  <c r="N10"/>
  <c r="I63"/>
  <c r="H57"/>
  <c r="O54"/>
  <c r="K84"/>
  <c r="O26"/>
  <c r="P90"/>
  <c r="I31"/>
  <c r="P37"/>
  <c r="N26"/>
  <c r="O90"/>
  <c r="Q14"/>
  <c r="K64"/>
  <c r="Q25"/>
  <c r="P93"/>
  <c r="J35"/>
  <c r="L15"/>
  <c r="G7"/>
  <c r="H83"/>
  <c r="B70"/>
  <c r="G28"/>
  <c r="K70"/>
  <c r="I60"/>
  <c r="N97"/>
  <c r="H9"/>
  <c r="B49"/>
  <c r="O16"/>
  <c r="P94"/>
  <c r="N55"/>
  <c r="L23"/>
  <c r="K21"/>
  <c r="L74"/>
  <c r="H50"/>
  <c r="N7"/>
  <c r="B18"/>
  <c r="K26"/>
  <c r="B73"/>
  <c r="I23"/>
  <c r="K71"/>
  <c r="B58"/>
  <c r="H76"/>
  <c r="G87"/>
  <c r="B81"/>
  <c r="O78"/>
  <c r="H7"/>
  <c r="H60"/>
  <c r="I35"/>
  <c r="G22"/>
  <c r="L56"/>
  <c r="K56"/>
  <c r="J62"/>
  <c r="J44"/>
  <c r="H87"/>
  <c r="I54"/>
  <c r="Q5"/>
  <c r="J37"/>
  <c r="G96"/>
  <c r="P58"/>
  <c r="O4"/>
  <c r="L37"/>
  <c r="G4"/>
  <c r="H80"/>
  <c r="I11"/>
  <c r="P87"/>
  <c r="Q97"/>
  <c r="O62"/>
  <c r="K90"/>
  <c r="K55"/>
  <c r="L94"/>
  <c r="K83"/>
  <c r="B96"/>
  <c r="Q12"/>
  <c r="I29"/>
  <c r="O56"/>
  <c r="O3"/>
  <c r="O21"/>
  <c r="P21"/>
  <c r="G80"/>
  <c r="P96"/>
  <c r="Q94"/>
  <c r="G39"/>
  <c r="N62"/>
  <c r="O61"/>
  <c r="G72"/>
  <c r="Q36"/>
  <c r="N74"/>
  <c r="N58"/>
  <c r="O23"/>
  <c r="B4"/>
  <c r="O34"/>
  <c r="H55"/>
  <c r="L44"/>
  <c r="Q71"/>
  <c r="B68"/>
  <c r="K93"/>
  <c r="G18"/>
  <c r="I79"/>
  <c r="N79"/>
  <c r="B26"/>
  <c r="L53"/>
  <c r="H68"/>
  <c r="I8"/>
  <c r="J26"/>
  <c r="G37"/>
  <c r="I20"/>
  <c r="O31"/>
  <c r="Q20"/>
  <c r="O82"/>
  <c r="N48"/>
  <c r="B55"/>
  <c r="L76"/>
  <c r="G88"/>
  <c r="L51"/>
  <c r="P38"/>
  <c r="G98"/>
  <c r="N29"/>
  <c r="G34"/>
  <c r="B48"/>
  <c r="L8"/>
  <c r="O93"/>
  <c r="N86"/>
  <c r="I61"/>
  <c r="C1"/>
  <c r="L59"/>
  <c r="N72"/>
  <c r="N24"/>
  <c r="G25"/>
  <c r="I90"/>
  <c r="N44"/>
  <c r="J18"/>
  <c r="L62"/>
  <c r="B52"/>
  <c r="L13"/>
  <c r="H66"/>
  <c r="N30"/>
  <c r="B85"/>
  <c r="P63"/>
  <c r="G19"/>
  <c r="B93"/>
  <c r="K62"/>
  <c r="Q73"/>
  <c r="N61"/>
  <c r="I73"/>
  <c r="I70"/>
  <c r="Q44"/>
  <c r="L18"/>
  <c r="J65"/>
  <c r="K6"/>
  <c r="K12"/>
  <c r="H95"/>
  <c r="P33"/>
  <c r="O91"/>
  <c r="P50"/>
  <c r="O41"/>
  <c r="P88"/>
  <c r="O46"/>
  <c r="O81"/>
  <c r="N82"/>
  <c r="P54"/>
  <c r="I66"/>
  <c r="L71"/>
  <c r="B34"/>
  <c r="L52"/>
  <c r="H34"/>
  <c r="Q60"/>
  <c r="J28"/>
  <c r="G35"/>
  <c r="G16"/>
  <c r="L95"/>
  <c r="I75"/>
  <c r="J49"/>
  <c r="N59"/>
  <c r="B51"/>
  <c r="Q84"/>
  <c r="G91"/>
  <c r="L66"/>
  <c r="P40"/>
  <c r="K95"/>
  <c r="K35"/>
  <c r="G64"/>
  <c r="O94"/>
  <c r="P52"/>
  <c r="L88"/>
  <c r="B71"/>
  <c r="I64"/>
  <c r="Q31"/>
  <c r="B88"/>
  <c r="N83"/>
  <c r="J70"/>
  <c r="B6"/>
  <c r="B66"/>
  <c r="K38"/>
  <c r="L11"/>
  <c r="O58"/>
  <c r="Q29"/>
  <c r="L12"/>
  <c r="H92"/>
  <c r="J19"/>
  <c r="N6"/>
  <c r="J10"/>
  <c r="O79"/>
  <c r="G24"/>
  <c r="H72"/>
  <c r="Q72"/>
  <c r="O76"/>
  <c r="K39"/>
  <c r="H52"/>
  <c r="J38"/>
  <c r="G56"/>
  <c r="B60"/>
  <c r="P28"/>
  <c r="K23"/>
  <c r="B69"/>
  <c r="L19"/>
  <c r="B30"/>
  <c r="N76"/>
  <c r="B78"/>
  <c r="O9"/>
  <c r="K4"/>
  <c r="B44"/>
  <c r="Q35"/>
  <c r="P82"/>
  <c r="L14"/>
  <c r="N51"/>
  <c r="O89"/>
  <c r="L63"/>
  <c r="K78"/>
  <c r="Q85"/>
  <c r="H40"/>
  <c r="G57"/>
  <c r="Q66"/>
  <c r="G21"/>
  <c r="B59"/>
  <c r="K98"/>
  <c r="N46"/>
  <c r="N11"/>
  <c r="L97"/>
  <c r="H18"/>
  <c r="L41"/>
  <c r="P66"/>
  <c r="P17"/>
  <c r="K50"/>
  <c r="G14"/>
  <c r="O53"/>
  <c r="I46"/>
  <c r="I3"/>
  <c r="I67"/>
  <c r="B39"/>
  <c r="L45"/>
  <c r="G44"/>
  <c r="P20"/>
  <c r="I82"/>
  <c r="O86"/>
  <c r="J39"/>
  <c r="Q18"/>
  <c r="N78"/>
  <c r="Q86"/>
  <c r="H39"/>
  <c r="I65"/>
  <c r="N81"/>
  <c r="G71"/>
  <c r="J6"/>
  <c r="K9"/>
  <c r="N52"/>
  <c r="G78"/>
  <c r="L6"/>
  <c r="H73"/>
  <c r="O17"/>
  <c r="J61"/>
  <c r="Q30"/>
  <c r="N40"/>
  <c r="B97"/>
  <c r="L27"/>
  <c r="G6"/>
  <c r="J13"/>
  <c r="K57"/>
  <c r="H65"/>
  <c r="Q59"/>
  <c r="N70"/>
  <c r="O75"/>
  <c r="I32"/>
  <c r="K36"/>
  <c r="B16"/>
  <c r="N75"/>
  <c r="L32"/>
  <c r="O71"/>
  <c r="Q76"/>
  <c r="N69"/>
  <c r="Q33"/>
  <c r="J80"/>
  <c r="H6"/>
  <c r="J57"/>
  <c r="Q80"/>
  <c r="L39"/>
  <c r="K13"/>
  <c r="P86"/>
  <c r="B25"/>
  <c r="J59"/>
  <c r="O80"/>
  <c r="B17"/>
  <c r="H94"/>
  <c r="P51"/>
  <c r="N19"/>
  <c r="P44"/>
  <c r="O51"/>
  <c r="P68"/>
  <c r="P53"/>
  <c r="H61"/>
  <c r="J72"/>
  <c r="G61"/>
  <c r="G74"/>
  <c r="I76"/>
  <c r="L70"/>
  <c r="G60"/>
  <c r="G48"/>
  <c r="O19"/>
  <c r="N73"/>
  <c r="J98"/>
  <c r="L84"/>
  <c r="P8"/>
  <c r="K40"/>
  <c r="Q58"/>
  <c r="Q15"/>
  <c r="J22"/>
  <c r="H13"/>
  <c r="Q19"/>
  <c r="J47"/>
  <c r="K86"/>
  <c r="I91"/>
  <c r="O67"/>
  <c r="P81"/>
  <c r="Q16"/>
  <c r="Q70"/>
  <c r="L72"/>
  <c r="J56"/>
  <c r="J76"/>
  <c r="J40"/>
  <c r="L93"/>
  <c r="G41"/>
  <c r="I22"/>
  <c r="G13"/>
  <c r="Q6"/>
  <c r="L47"/>
  <c r="J86"/>
  <c r="B23"/>
  <c r="O95"/>
  <c r="I72"/>
  <c r="B29"/>
  <c r="O11"/>
  <c r="H42"/>
  <c r="B32"/>
  <c r="L16"/>
  <c r="Q65"/>
  <c r="J21"/>
  <c r="L65"/>
  <c r="K80"/>
  <c r="K33"/>
  <c r="H96"/>
  <c r="N33"/>
  <c r="H93"/>
  <c r="L92"/>
  <c r="B35"/>
  <c r="K20"/>
  <c r="J60"/>
  <c r="G83"/>
  <c r="P74"/>
  <c r="O30"/>
  <c r="L79"/>
  <c r="G73"/>
  <c r="O25"/>
  <c r="K24"/>
  <c r="G90"/>
  <c r="P60"/>
  <c r="K54"/>
  <c r="L89"/>
  <c r="Q68"/>
  <c r="I9"/>
  <c r="O14"/>
  <c r="P45"/>
  <c r="I4"/>
  <c r="Q77"/>
  <c r="B76"/>
  <c r="P36"/>
  <c r="K51"/>
  <c r="H22"/>
  <c r="G77"/>
  <c r="Q26"/>
  <c r="H11"/>
  <c r="Q95"/>
  <c r="J9"/>
  <c r="N90"/>
  <c r="B11"/>
  <c r="B98"/>
  <c r="Q45"/>
  <c r="Q3"/>
  <c r="L5"/>
  <c r="O74"/>
  <c r="G9"/>
  <c r="P19"/>
  <c r="J51"/>
  <c r="H19"/>
  <c r="G76"/>
  <c r="P29"/>
  <c r="G11"/>
  <c r="Q82"/>
  <c r="L9"/>
  <c r="Q90"/>
  <c r="N21"/>
  <c r="G40"/>
  <c r="P64"/>
  <c r="I21"/>
  <c r="H79"/>
  <c r="B95"/>
  <c r="K47"/>
  <c r="B3"/>
  <c r="Q64"/>
  <c r="J31"/>
  <c r="K42"/>
  <c r="H90"/>
  <c r="K32"/>
  <c r="B5"/>
  <c r="N43"/>
  <c r="G53"/>
  <c r="O33"/>
  <c r="K31"/>
  <c r="E1"/>
  <c r="D1"/>
  <c r="O70"/>
  <c r="P97"/>
  <c r="L77"/>
  <c r="K14"/>
  <c r="B86"/>
  <c r="O7"/>
  <c r="K63"/>
  <c r="B79"/>
  <c r="P76"/>
  <c r="L28"/>
  <c r="H36"/>
  <c r="I77"/>
  <c r="L57"/>
  <c r="P89"/>
  <c r="P61"/>
  <c r="I15"/>
  <c r="Q7"/>
  <c r="G50"/>
  <c r="K97"/>
  <c r="K66"/>
  <c r="N38"/>
  <c r="I56"/>
  <c r="J24"/>
  <c r="H33"/>
  <c r="P12"/>
  <c r="I57"/>
  <c r="K88"/>
  <c r="N18"/>
  <c r="K72"/>
  <c r="Q47"/>
  <c r="N87"/>
  <c r="L4"/>
  <c r="H4"/>
  <c r="B62"/>
  <c r="N25"/>
  <c r="J66"/>
  <c r="P41"/>
  <c r="K82"/>
  <c r="I24"/>
  <c r="G33"/>
  <c r="B15"/>
  <c r="P35"/>
  <c r="J88"/>
  <c r="K65"/>
  <c r="P78"/>
  <c r="B47"/>
  <c r="Q22"/>
  <c r="B56"/>
  <c r="P71"/>
  <c r="L46"/>
  <c r="N36"/>
  <c r="H29"/>
  <c r="B53"/>
  <c r="K44"/>
  <c r="N67"/>
  <c r="I26"/>
  <c r="Q43"/>
  <c r="Q13"/>
  <c r="I19"/>
  <c r="G97"/>
  <c r="H59"/>
  <c r="N5"/>
  <c r="P31"/>
  <c r="G79"/>
  <c r="K11"/>
  <c r="P77"/>
  <c r="L69"/>
  <c r="P62"/>
  <c r="Q89"/>
  <c r="H10"/>
  <c r="G70"/>
  <c r="K73"/>
  <c r="H45"/>
  <c r="H58"/>
  <c r="O24"/>
  <c r="B21"/>
  <c r="L75"/>
  <c r="O20"/>
  <c r="J71"/>
  <c r="B50"/>
  <c r="H23"/>
  <c r="O96"/>
  <c r="I62"/>
  <c r="B57"/>
  <c r="H24"/>
  <c r="O60"/>
  <c r="N15"/>
  <c r="N53"/>
  <c r="H16"/>
  <c r="H88"/>
  <c r="P13"/>
  <c r="O77"/>
  <c r="K18"/>
  <c r="G93"/>
  <c r="I37"/>
  <c r="P91"/>
  <c r="L42"/>
  <c r="G49"/>
  <c r="H54"/>
  <c r="J3"/>
  <c r="J41"/>
  <c r="H78"/>
  <c r="P3"/>
  <c r="J42"/>
  <c r="H86"/>
  <c r="N13"/>
  <c r="N45"/>
  <c r="J14"/>
  <c r="Q87"/>
  <c r="O84"/>
  <c r="B13"/>
  <c r="I14"/>
  <c r="I55"/>
  <c r="Q32"/>
  <c r="K15"/>
  <c r="I68"/>
  <c r="H70"/>
  <c r="B41"/>
  <c r="N49"/>
  <c r="L40"/>
  <c r="G12"/>
  <c r="B92"/>
  <c r="P18"/>
  <c r="G51"/>
  <c r="H97"/>
  <c r="N39"/>
  <c r="H81"/>
  <c r="K41"/>
  <c r="L87"/>
  <c r="G92"/>
  <c r="K3"/>
  <c r="N56"/>
  <c r="Q63"/>
  <c r="G5"/>
  <c r="P14"/>
  <c r="L31"/>
  <c r="N98"/>
  <c r="N42"/>
  <c r="I43"/>
  <c r="Q93"/>
  <c r="Q83"/>
  <c r="Q42"/>
  <c r="K10"/>
  <c r="J58"/>
  <c r="I5"/>
  <c r="H27"/>
  <c r="O43"/>
  <c r="P56"/>
  <c r="K68"/>
  <c r="G81"/>
  <c r="N17"/>
  <c r="J50"/>
  <c r="H69"/>
  <c r="Q67"/>
  <c r="K49"/>
  <c r="G32"/>
  <c r="J55"/>
  <c r="Q50"/>
  <c r="K61"/>
  <c r="Q51"/>
  <c r="Q98"/>
  <c r="Q78"/>
  <c r="N57"/>
  <c r="H51"/>
  <c r="J68"/>
  <c r="H15"/>
  <c r="P16"/>
  <c r="I50"/>
  <c r="G69"/>
  <c r="Q54"/>
  <c r="I49"/>
  <c r="H31"/>
  <c r="B87"/>
  <c r="J54"/>
  <c r="I94"/>
  <c r="Q69"/>
  <c r="P70"/>
  <c r="N94"/>
  <c r="N12"/>
  <c r="O50"/>
  <c r="P55"/>
  <c r="L85"/>
  <c r="G75"/>
  <c r="O29"/>
  <c r="J12"/>
  <c r="K77"/>
  <c r="J8"/>
  <c r="P25"/>
  <c r="J82"/>
  <c r="G30"/>
  <c r="I74"/>
  <c r="P5"/>
  <c r="O83"/>
  <c r="O87"/>
  <c r="G65"/>
  <c r="N85"/>
  <c r="P75"/>
  <c r="B40"/>
  <c r="K52"/>
  <c r="P22"/>
  <c r="J32"/>
  <c r="L26"/>
  <c r="H38"/>
  <c r="O63"/>
  <c r="G85"/>
  <c r="G15"/>
  <c r="O66"/>
  <c r="Q49"/>
  <c r="H3"/>
  <c r="G43"/>
  <c r="P84"/>
  <c r="K79"/>
  <c r="N68"/>
  <c r="B37"/>
  <c r="J25"/>
  <c r="H67"/>
  <c r="G46"/>
  <c r="B83"/>
  <c r="K89"/>
  <c r="B80"/>
  <c r="N54"/>
  <c r="K58"/>
  <c r="G29"/>
  <c r="P49"/>
  <c r="L98"/>
  <c r="K8"/>
  <c r="P67"/>
  <c r="J79"/>
  <c r="P79"/>
  <c r="I93"/>
  <c r="I25"/>
  <c r="G67"/>
  <c r="J48"/>
  <c r="Q23"/>
  <c r="J89"/>
  <c r="Q27"/>
  <c r="L49"/>
  <c r="B22"/>
  <c r="H17"/>
  <c r="P73"/>
  <c r="N96"/>
  <c r="Q96"/>
  <c r="G95"/>
  <c r="P42"/>
  <c r="G55"/>
  <c r="B2"/>
  <c r="O28"/>
  <c r="K43"/>
  <c r="Q9"/>
  <c r="J34"/>
  <c r="P92"/>
  <c r="L61"/>
  <c r="O47"/>
  <c r="G17"/>
  <c r="J84"/>
  <c r="O98"/>
  <c r="L73"/>
  <c r="G26"/>
  <c r="J74"/>
  <c r="O42"/>
  <c r="L7"/>
  <c r="I42"/>
  <c r="O48"/>
  <c r="J43"/>
  <c r="G52"/>
  <c r="O10"/>
  <c r="K16"/>
  <c r="N34"/>
  <c r="O69"/>
  <c r="G47"/>
  <c r="Q48"/>
  <c r="B54"/>
  <c r="N8"/>
  <c r="G94"/>
  <c r="H74"/>
  <c r="B64"/>
  <c r="B38"/>
  <c r="J52"/>
  <c r="H89"/>
  <c r="B91"/>
  <c r="J29"/>
  <c r="G36"/>
  <c r="Q17"/>
  <c r="I58"/>
  <c r="B10"/>
  <c r="B31"/>
  <c r="P48"/>
  <c r="B45"/>
  <c r="I96"/>
  <c r="P47"/>
  <c r="I39"/>
  <c r="L43"/>
  <c r="B36"/>
  <c r="I52"/>
  <c r="G89"/>
  <c r="G66"/>
  <c r="L29"/>
  <c r="H35"/>
  <c r="I18"/>
  <c r="O18"/>
  <c r="Q21"/>
  <c r="O6"/>
  <c r="H85"/>
  <c r="Q74"/>
  <c r="I83"/>
  <c r="G3"/>
  <c r="I41"/>
  <c r="B77"/>
  <c r="Q4"/>
  <c r="O39"/>
  <c r="H8"/>
  <c r="H49"/>
  <c r="J36"/>
  <c r="K7"/>
  <c r="B19"/>
  <c r="H91"/>
  <c r="B8"/>
  <c r="P7"/>
  <c r="O73"/>
  <c r="L83"/>
  <c r="J85"/>
  <c r="P9"/>
  <c r="P65"/>
  <c r="P80"/>
  <c r="I44"/>
  <c r="O59"/>
  <c r="J30"/>
  <c r="Q8"/>
  <c r="O12"/>
  <c r="K27"/>
  <c r="L60"/>
  <c r="J96"/>
  <c r="N84"/>
  <c r="P15"/>
  <c r="P26"/>
  <c r="K69"/>
  <c r="H63"/>
  <c r="N88"/>
  <c r="P59"/>
  <c r="J69"/>
  <c r="G63"/>
  <c r="H62"/>
  <c r="P83"/>
  <c r="I40"/>
  <c r="H14"/>
  <c r="N20"/>
  <c r="J4"/>
  <c r="O44"/>
  <c r="I13"/>
  <c r="F1"/>
  <c r="K91"/>
  <c r="I95"/>
  <c r="B20"/>
  <c r="B89"/>
  <c r="I36"/>
  <c r="N37"/>
  <c r="I87"/>
  <c r="G45"/>
  <c r="B33"/>
  <c r="N3"/>
  <c r="P24"/>
  <c r="B61"/>
  <c r="O52"/>
  <c r="K45"/>
  <c r="Q10"/>
  <c r="J78"/>
  <c r="B46"/>
  <c r="I45"/>
  <c r="O13"/>
  <c r="B12"/>
  <c r="I7"/>
  <c r="L22"/>
  <c r="I86"/>
  <c r="Q79"/>
  <c r="P85"/>
  <c r="K25"/>
  <c r="L86"/>
  <c r="H41"/>
  <c r="N9"/>
  <c r="O22"/>
  <c r="B24"/>
  <c r="H2"/>
  <c r="H53"/>
  <c r="N63"/>
  <c r="B14"/>
  <c r="I6"/>
  <c r="B7"/>
  <c r="H44"/>
  <c r="O72"/>
  <c r="J33"/>
  <c r="H48"/>
  <c r="O40"/>
  <c r="J77"/>
  <c r="Q28"/>
  <c r="N92"/>
  <c r="Q75"/>
  <c r="K96"/>
  <c r="P39"/>
  <c r="Q92"/>
  <c r="N22"/>
  <c r="L17"/>
  <c r="K81"/>
  <c r="J97"/>
  <c r="L58"/>
  <c r="L68"/>
  <c r="G68"/>
  <c r="G20"/>
  <c r="B65"/>
  <c r="L50"/>
  <c r="I28"/>
  <c r="K53"/>
  <c r="H30"/>
  <c r="I92"/>
  <c r="N16"/>
  <c r="K76"/>
  <c r="I48"/>
  <c r="O68"/>
  <c r="H25"/>
  <c r="Q62"/>
  <c r="K30"/>
  <c r="B75"/>
  <c r="B43"/>
  <c r="H21"/>
  <c r="K67"/>
  <c r="J94"/>
  <c r="J91"/>
  <c r="H77"/>
  <c r="L90"/>
  <c r="O57"/>
  <c r="N77"/>
  <c r="Q39"/>
  <c r="G31"/>
  <c r="L48"/>
  <c r="H32"/>
  <c r="N35"/>
  <c r="O35"/>
  <c r="K48"/>
  <c r="L82"/>
  <c r="P27"/>
  <c r="N4"/>
  <c r="P30"/>
  <c r="R4" l="1"/>
  <c r="R35"/>
  <c r="R77"/>
  <c r="E43"/>
  <c r="F43"/>
  <c r="C43"/>
  <c r="D43"/>
  <c r="E75"/>
  <c r="C75"/>
  <c r="F75"/>
  <c r="D75"/>
  <c r="M48"/>
  <c r="R16"/>
  <c r="M92"/>
  <c r="M28"/>
  <c r="C65"/>
  <c r="E65"/>
  <c r="D65"/>
  <c r="F65"/>
  <c r="R22"/>
  <c r="R92"/>
  <c r="D7"/>
  <c r="E7"/>
  <c r="C7"/>
  <c r="F7"/>
  <c r="M6"/>
  <c r="D14"/>
  <c r="C14"/>
  <c r="F14"/>
  <c r="E14"/>
  <c r="R63"/>
  <c r="E24"/>
  <c r="C24"/>
  <c r="D24"/>
  <c r="F24"/>
  <c r="R9"/>
  <c r="M86"/>
  <c r="M7"/>
  <c r="D12"/>
  <c r="C12"/>
  <c r="F12"/>
  <c r="E12"/>
  <c r="M45"/>
  <c r="D46"/>
  <c r="C46"/>
  <c r="E46"/>
  <c r="F46"/>
  <c r="F61"/>
  <c r="C61"/>
  <c r="E61"/>
  <c r="D61"/>
  <c r="R3"/>
  <c r="N99"/>
  <c r="F33"/>
  <c r="D33"/>
  <c r="C33"/>
  <c r="E33"/>
  <c r="M87"/>
  <c r="R37"/>
  <c r="M36"/>
  <c r="C89"/>
  <c r="E89"/>
  <c r="D89"/>
  <c r="F89"/>
  <c r="C20"/>
  <c r="E20"/>
  <c r="D20"/>
  <c r="F20"/>
  <c r="M95"/>
  <c r="M13"/>
  <c r="R20"/>
  <c r="M40"/>
  <c r="R88"/>
  <c r="R84"/>
  <c r="M44"/>
  <c r="D8"/>
  <c r="C8"/>
  <c r="F8"/>
  <c r="E8"/>
  <c r="D19"/>
  <c r="C19"/>
  <c r="F19"/>
  <c r="E19"/>
  <c r="D77"/>
  <c r="F77"/>
  <c r="C77"/>
  <c r="E77"/>
  <c r="M41"/>
  <c r="G99"/>
  <c r="M83"/>
  <c r="M18"/>
  <c r="M52"/>
  <c r="E36"/>
  <c r="D36"/>
  <c r="C36"/>
  <c r="F36"/>
  <c r="M39"/>
  <c r="M96"/>
  <c r="E45"/>
  <c r="F45"/>
  <c r="D45"/>
  <c r="C45"/>
  <c r="F31"/>
  <c r="C31"/>
  <c r="D31"/>
  <c r="E31"/>
  <c r="C10"/>
  <c r="F10"/>
  <c r="E10"/>
  <c r="D10"/>
  <c r="M58"/>
  <c r="D91"/>
  <c r="C91"/>
  <c r="E91"/>
  <c r="F91"/>
  <c r="D38"/>
  <c r="F38"/>
  <c r="E38"/>
  <c r="C38"/>
  <c r="C64"/>
  <c r="E64"/>
  <c r="D64"/>
  <c r="F64"/>
  <c r="R8"/>
  <c r="F54"/>
  <c r="D54"/>
  <c r="C54"/>
  <c r="E54"/>
  <c r="R34"/>
  <c r="M42"/>
  <c r="R96"/>
  <c r="D22"/>
  <c r="F22"/>
  <c r="C22"/>
  <c r="E22"/>
  <c r="M25"/>
  <c r="M93"/>
  <c r="R54"/>
  <c r="C80"/>
  <c r="E80"/>
  <c r="D80"/>
  <c r="F80"/>
  <c r="E83"/>
  <c r="F83"/>
  <c r="C83"/>
  <c r="D83"/>
  <c r="F37"/>
  <c r="D37"/>
  <c r="C37"/>
  <c r="E37"/>
  <c r="R68"/>
  <c r="H99"/>
  <c r="E40"/>
  <c r="D40"/>
  <c r="C40"/>
  <c r="F40"/>
  <c r="R85"/>
  <c r="M74"/>
  <c r="R12"/>
  <c r="R94"/>
  <c r="M94"/>
  <c r="D87"/>
  <c r="F87"/>
  <c r="E87"/>
  <c r="C87"/>
  <c r="M49"/>
  <c r="M50"/>
  <c r="R57"/>
  <c r="R17"/>
  <c r="M5"/>
  <c r="M43"/>
  <c r="R42"/>
  <c r="R98"/>
  <c r="R56"/>
  <c r="K99"/>
  <c r="R39"/>
  <c r="F92"/>
  <c r="C92"/>
  <c r="E92"/>
  <c r="D92"/>
  <c r="R49"/>
  <c r="D41"/>
  <c r="C41"/>
  <c r="E41"/>
  <c r="F41"/>
  <c r="M68"/>
  <c r="M55"/>
  <c r="M14"/>
  <c r="E13"/>
  <c r="D13"/>
  <c r="C13"/>
  <c r="F13"/>
  <c r="R45"/>
  <c r="R13"/>
  <c r="P99"/>
  <c r="J99"/>
  <c r="M37"/>
  <c r="R53"/>
  <c r="R15"/>
  <c r="E57"/>
  <c r="C57"/>
  <c r="D57"/>
  <c r="F57"/>
  <c r="M62"/>
  <c r="C50"/>
  <c r="D50"/>
  <c r="F50"/>
  <c r="E50"/>
  <c r="E21"/>
  <c r="F21"/>
  <c r="C21"/>
  <c r="D21"/>
  <c r="R5"/>
  <c r="M19"/>
  <c r="M26"/>
  <c r="R67"/>
  <c r="D53"/>
  <c r="F53"/>
  <c r="E53"/>
  <c r="C53"/>
  <c r="R36"/>
  <c r="C56"/>
  <c r="F56"/>
  <c r="D56"/>
  <c r="E56"/>
  <c r="D47"/>
  <c r="E47"/>
  <c r="F47"/>
  <c r="C47"/>
  <c r="E15"/>
  <c r="C15"/>
  <c r="D15"/>
  <c r="F15"/>
  <c r="M24"/>
  <c r="R25"/>
  <c r="D62"/>
  <c r="F62"/>
  <c r="E62"/>
  <c r="C62"/>
  <c r="R87"/>
  <c r="R18"/>
  <c r="M57"/>
  <c r="M56"/>
  <c r="R38"/>
  <c r="M15"/>
  <c r="M77"/>
  <c r="C79"/>
  <c r="D79"/>
  <c r="F79"/>
  <c r="E79"/>
  <c r="C86"/>
  <c r="F86"/>
  <c r="E86"/>
  <c r="D86"/>
  <c r="R43"/>
  <c r="D5"/>
  <c r="E5"/>
  <c r="F5"/>
  <c r="C5"/>
  <c r="C3"/>
  <c r="F3"/>
  <c r="E3"/>
  <c r="B99"/>
  <c r="D3"/>
  <c r="E95"/>
  <c r="F95"/>
  <c r="D95"/>
  <c r="C95"/>
  <c r="M21"/>
  <c r="R21"/>
  <c r="Q99"/>
  <c r="E98"/>
  <c r="C98"/>
  <c r="D98"/>
  <c r="F98"/>
  <c r="C11"/>
  <c r="F11"/>
  <c r="E11"/>
  <c r="D11"/>
  <c r="R90"/>
  <c r="F76"/>
  <c r="D76"/>
  <c r="E76"/>
  <c r="C76"/>
  <c r="M4"/>
  <c r="M9"/>
  <c r="E35"/>
  <c r="C35"/>
  <c r="D35"/>
  <c r="F35"/>
  <c r="R33"/>
  <c r="D32"/>
  <c r="C32"/>
  <c r="F32"/>
  <c r="E32"/>
  <c r="D29"/>
  <c r="E29"/>
  <c r="C29"/>
  <c r="F29"/>
  <c r="M72"/>
  <c r="D23"/>
  <c r="E23"/>
  <c r="F23"/>
  <c r="C23"/>
  <c r="M22"/>
  <c r="M91"/>
  <c r="R73"/>
  <c r="M76"/>
  <c r="R19"/>
  <c r="F17"/>
  <c r="E17"/>
  <c r="D17"/>
  <c r="C17"/>
  <c r="F25"/>
  <c r="C25"/>
  <c r="D25"/>
  <c r="E25"/>
  <c r="R69"/>
  <c r="R75"/>
  <c r="E16"/>
  <c r="D16"/>
  <c r="F16"/>
  <c r="C16"/>
  <c r="M32"/>
  <c r="R70"/>
  <c r="E97"/>
  <c r="C97"/>
  <c r="D97"/>
  <c r="F97"/>
  <c r="R40"/>
  <c r="R52"/>
  <c r="R81"/>
  <c r="M65"/>
  <c r="R78"/>
  <c r="M82"/>
  <c r="F39"/>
  <c r="C39"/>
  <c r="D39"/>
  <c r="E39"/>
  <c r="M67"/>
  <c r="I99"/>
  <c r="M3"/>
  <c r="M46"/>
  <c r="R11"/>
  <c r="R46"/>
  <c r="F59"/>
  <c r="C59"/>
  <c r="D59"/>
  <c r="E59"/>
  <c r="R51"/>
  <c r="D44"/>
  <c r="C44"/>
  <c r="E44"/>
  <c r="F44"/>
  <c r="E78"/>
  <c r="F78"/>
  <c r="D78"/>
  <c r="C78"/>
  <c r="R76"/>
  <c r="E30"/>
  <c r="D30"/>
  <c r="F30"/>
  <c r="C30"/>
  <c r="D69"/>
  <c r="C69"/>
  <c r="E69"/>
  <c r="F69"/>
  <c r="E60"/>
  <c r="C60"/>
  <c r="D60"/>
  <c r="F60"/>
  <c r="R6"/>
  <c r="C66"/>
  <c r="D66"/>
  <c r="F66"/>
  <c r="E66"/>
  <c r="F6"/>
  <c r="D6"/>
  <c r="C6"/>
  <c r="E6"/>
  <c r="R83"/>
  <c r="C88"/>
  <c r="E88"/>
  <c r="F88"/>
  <c r="D88"/>
  <c r="M64"/>
  <c r="E71"/>
  <c r="C71"/>
  <c r="F71"/>
  <c r="D71"/>
  <c r="C51"/>
  <c r="D51"/>
  <c r="E51"/>
  <c r="F51"/>
  <c r="R59"/>
  <c r="M75"/>
  <c r="D34"/>
  <c r="E34"/>
  <c r="C34"/>
  <c r="F34"/>
  <c r="M66"/>
  <c r="R82"/>
  <c r="M70"/>
  <c r="M73"/>
  <c r="R61"/>
  <c r="C93"/>
  <c r="E93"/>
  <c r="F93"/>
  <c r="D93"/>
  <c r="C85"/>
  <c r="F85"/>
  <c r="D85"/>
  <c r="E85"/>
  <c r="R30"/>
  <c r="E52"/>
  <c r="F52"/>
  <c r="D52"/>
  <c r="C52"/>
  <c r="R44"/>
  <c r="M90"/>
  <c r="R24"/>
  <c r="R72"/>
  <c r="M61"/>
  <c r="R86"/>
  <c r="F48"/>
  <c r="E48"/>
  <c r="D48"/>
  <c r="C48"/>
  <c r="R29"/>
  <c r="E55"/>
  <c r="D55"/>
  <c r="C55"/>
  <c r="F55"/>
  <c r="R48"/>
  <c r="M20"/>
  <c r="M8"/>
  <c r="C26"/>
  <c r="F26"/>
  <c r="E26"/>
  <c r="D26"/>
  <c r="R79"/>
  <c r="M79"/>
  <c r="C68"/>
  <c r="D68"/>
  <c r="F68"/>
  <c r="E68"/>
  <c r="D4"/>
  <c r="C4"/>
  <c r="E4"/>
  <c r="F4"/>
  <c r="R58"/>
  <c r="R74"/>
  <c r="R62"/>
  <c r="O99"/>
  <c r="M29"/>
  <c r="F96"/>
  <c r="C96"/>
  <c r="E96"/>
  <c r="D96"/>
  <c r="M11"/>
  <c r="M54"/>
  <c r="M35"/>
  <c r="F81"/>
  <c r="D81"/>
  <c r="C81"/>
  <c r="E81"/>
  <c r="C58"/>
  <c r="D58"/>
  <c r="F58"/>
  <c r="E58"/>
  <c r="M23"/>
  <c r="C73"/>
  <c r="D73"/>
  <c r="F73"/>
  <c r="E73"/>
  <c r="D18"/>
  <c r="F18"/>
  <c r="E18"/>
  <c r="C18"/>
  <c r="R7"/>
  <c r="R55"/>
  <c r="C49"/>
  <c r="E49"/>
  <c r="D49"/>
  <c r="F49"/>
  <c r="R97"/>
  <c r="M60"/>
  <c r="C70"/>
  <c r="D70"/>
  <c r="E70"/>
  <c r="F70"/>
  <c r="R26"/>
  <c r="M31"/>
  <c r="M63"/>
  <c r="R10"/>
  <c r="R93"/>
  <c r="C84"/>
  <c r="F84"/>
  <c r="E84"/>
  <c r="D84"/>
  <c r="M10"/>
  <c r="R95"/>
  <c r="M97"/>
  <c r="L99"/>
  <c r="R14"/>
  <c r="M69"/>
  <c r="F74"/>
  <c r="C74"/>
  <c r="E74"/>
  <c r="D74"/>
  <c r="F27"/>
  <c r="C27"/>
  <c r="E27"/>
  <c r="D27"/>
  <c r="R64"/>
  <c r="M27"/>
  <c r="R32"/>
  <c r="F9"/>
  <c r="D9"/>
  <c r="C9"/>
  <c r="E9"/>
  <c r="M33"/>
  <c r="M80"/>
  <c r="M98"/>
  <c r="M34"/>
  <c r="R28"/>
  <c r="R60"/>
  <c r="C63"/>
  <c r="D63"/>
  <c r="E63"/>
  <c r="F63"/>
  <c r="M84"/>
  <c r="M88"/>
  <c r="R50"/>
  <c r="M85"/>
  <c r="R41"/>
  <c r="M38"/>
  <c r="M59"/>
  <c r="M53"/>
  <c r="F28"/>
  <c r="D28"/>
  <c r="E28"/>
  <c r="C28"/>
  <c r="R65"/>
  <c r="M16"/>
  <c r="R47"/>
  <c r="M30"/>
  <c r="M81"/>
  <c r="R27"/>
  <c r="F42"/>
  <c r="E42"/>
  <c r="D42"/>
  <c r="C42"/>
  <c r="R89"/>
  <c r="M71"/>
  <c r="R31"/>
  <c r="M12"/>
  <c r="R80"/>
  <c r="R23"/>
  <c r="M89"/>
  <c r="M51"/>
  <c r="E67"/>
  <c r="C67"/>
  <c r="F67"/>
  <c r="D67"/>
  <c r="M47"/>
  <c r="C94"/>
  <c r="F94"/>
  <c r="E94"/>
  <c r="D94"/>
  <c r="E72"/>
  <c r="D72"/>
  <c r="F72"/>
  <c r="C72"/>
  <c r="M17"/>
  <c r="R91"/>
  <c r="F82"/>
  <c r="D82"/>
  <c r="C82"/>
  <c r="E82"/>
  <c r="F90"/>
  <c r="D90"/>
  <c r="C90"/>
  <c r="E90"/>
  <c r="M78"/>
  <c r="R71"/>
  <c r="R66"/>
  <c r="O62" i="55"/>
  <c r="G3" i="56"/>
  <c r="O65"/>
  <c r="O40" i="55"/>
  <c r="O40" i="56"/>
  <c r="O24"/>
  <c r="O75" i="58"/>
  <c r="G10" i="55"/>
  <c r="O59" i="58"/>
  <c r="O95" i="56"/>
  <c r="O78"/>
  <c r="O46"/>
  <c r="O3" i="55"/>
  <c r="O87"/>
  <c r="O78"/>
  <c r="O70"/>
  <c r="O17"/>
  <c r="O9" i="58"/>
  <c r="O97" i="56"/>
  <c r="O82"/>
  <c r="V37"/>
  <c r="O21"/>
  <c r="O86"/>
  <c r="O81"/>
  <c r="V69"/>
  <c r="O57"/>
  <c r="O25"/>
  <c r="G38" i="55"/>
  <c r="V38" s="1"/>
  <c r="O12"/>
  <c r="G18"/>
  <c r="O18" s="1"/>
  <c r="V53" i="56"/>
  <c r="O45"/>
  <c r="O42"/>
  <c r="O35"/>
  <c r="O98"/>
  <c r="O90"/>
  <c r="O74"/>
  <c r="O66"/>
  <c r="O58"/>
  <c r="V50"/>
  <c r="O38"/>
  <c r="O34"/>
  <c r="O29"/>
  <c r="O22"/>
  <c r="O14"/>
  <c r="O10"/>
  <c r="O6"/>
  <c r="V96" i="55"/>
  <c r="G91"/>
  <c r="V91" s="1"/>
  <c r="V88"/>
  <c r="O84"/>
  <c r="O71"/>
  <c r="O60"/>
  <c r="O52"/>
  <c r="V51"/>
  <c r="V48"/>
  <c r="O44"/>
  <c r="O28"/>
  <c r="O27"/>
  <c r="O9"/>
  <c r="E99"/>
  <c r="O4"/>
  <c r="V3"/>
  <c r="V98"/>
  <c r="O90"/>
  <c r="O82"/>
  <c r="V78"/>
  <c r="O46"/>
  <c r="O30"/>
  <c r="O22"/>
  <c r="V17"/>
  <c r="O11"/>
  <c r="G91" i="58"/>
  <c r="O45"/>
  <c r="G50" i="57"/>
  <c r="V50" s="1"/>
  <c r="O44"/>
  <c r="O93" i="58"/>
  <c r="G43"/>
  <c r="V43" s="1"/>
  <c r="G27"/>
  <c r="O17"/>
  <c r="G11"/>
  <c r="V11" s="1"/>
  <c r="E99"/>
  <c r="O81"/>
  <c r="V74"/>
  <c r="O66"/>
  <c r="V65"/>
  <c r="V59"/>
  <c r="O53"/>
  <c r="O41"/>
  <c r="O29"/>
  <c r="O22"/>
  <c r="G94" i="57"/>
  <c r="V94" s="1"/>
  <c r="O24"/>
  <c r="O4"/>
  <c r="O30" i="58"/>
  <c r="O63" i="55"/>
  <c r="O7"/>
  <c r="O43" i="56"/>
  <c r="O31"/>
  <c r="O19"/>
  <c r="V13" i="55"/>
  <c r="O91" i="56"/>
  <c r="O83"/>
  <c r="O75"/>
  <c r="O67"/>
  <c r="O59"/>
  <c r="O95" i="55"/>
  <c r="O14" i="58"/>
  <c r="V95" i="56"/>
  <c r="O35" i="55"/>
  <c r="D99" i="58"/>
  <c r="O97"/>
  <c r="G9" i="57"/>
  <c r="V9" s="1"/>
  <c r="G25"/>
  <c r="V25" s="1"/>
  <c r="O56"/>
  <c r="O87" i="56"/>
  <c r="O79"/>
  <c r="O71"/>
  <c r="O63"/>
  <c r="O55"/>
  <c r="E99"/>
  <c r="G8"/>
  <c r="V8" s="1"/>
  <c r="G4"/>
  <c r="V4" s="1"/>
  <c r="D99" i="55"/>
  <c r="O42" i="58"/>
  <c r="O43" i="55"/>
  <c r="O77" i="58"/>
  <c r="O61"/>
  <c r="O37"/>
  <c r="O21"/>
  <c r="O11" i="57"/>
  <c r="T6" i="73"/>
  <c r="T7"/>
  <c r="P8"/>
  <c r="D8" i="24" s="1"/>
  <c r="R8" i="73"/>
  <c r="D8" i="29" s="1"/>
  <c r="S8" i="73"/>
  <c r="D8" i="28" s="1"/>
  <c r="V21" i="58"/>
  <c r="G5" i="57"/>
  <c r="V5" s="1"/>
  <c r="G21"/>
  <c r="V21" s="1"/>
  <c r="G37"/>
  <c r="G53"/>
  <c r="O53" s="1"/>
  <c r="G69"/>
  <c r="O69" s="1"/>
  <c r="O40"/>
  <c r="O83" i="55"/>
  <c r="O75"/>
  <c r="O67"/>
  <c r="O39"/>
  <c r="V5" i="58"/>
  <c r="G13" i="57"/>
  <c r="O13" s="1"/>
  <c r="G29"/>
  <c r="V29" s="1"/>
  <c r="G45"/>
  <c r="O45" s="1"/>
  <c r="G61"/>
  <c r="V61" s="1"/>
  <c r="G77"/>
  <c r="V77" s="1"/>
  <c r="G93"/>
  <c r="V93" s="1"/>
  <c r="O59" i="55"/>
  <c r="G12" i="56"/>
  <c r="V12" s="1"/>
  <c r="F99" i="58"/>
  <c r="G85" i="57"/>
  <c r="V85" s="1"/>
  <c r="V9" i="58"/>
  <c r="O30" i="57"/>
  <c r="O67"/>
  <c r="G41"/>
  <c r="O41" s="1"/>
  <c r="G57"/>
  <c r="G73"/>
  <c r="O73" s="1"/>
  <c r="G89"/>
  <c r="V89" s="1"/>
  <c r="E99"/>
  <c r="G20" i="56"/>
  <c r="V20" s="1"/>
  <c r="G16"/>
  <c r="V16" s="1"/>
  <c r="O14" i="57"/>
  <c r="G87" i="58"/>
  <c r="G71"/>
  <c r="G55"/>
  <c r="G39"/>
  <c r="V39" s="1"/>
  <c r="G23"/>
  <c r="V23" s="1"/>
  <c r="G7"/>
  <c r="O13"/>
  <c r="O18"/>
  <c r="F99" i="62"/>
  <c r="O72" i="57"/>
  <c r="V59"/>
  <c r="V11"/>
  <c r="V51"/>
  <c r="O20"/>
  <c r="V8"/>
  <c r="O91"/>
  <c r="O22"/>
  <c r="V76"/>
  <c r="O28"/>
  <c r="O35"/>
  <c r="O52"/>
  <c r="V18"/>
  <c r="V6"/>
  <c r="O78"/>
  <c r="V63"/>
  <c r="V12"/>
  <c r="V86"/>
  <c r="AD99" i="63"/>
  <c r="AC99"/>
  <c r="AC99" i="62"/>
  <c r="AD99"/>
  <c r="AC99" i="61"/>
  <c r="O90" i="57"/>
  <c r="V64"/>
  <c r="O31"/>
  <c r="O26"/>
  <c r="O10"/>
  <c r="V48"/>
  <c r="O32"/>
  <c r="O16"/>
  <c r="V71"/>
  <c r="V55"/>
  <c r="O39"/>
  <c r="V47"/>
  <c r="O82"/>
  <c r="V27"/>
  <c r="O75"/>
  <c r="V75"/>
  <c r="V83"/>
  <c r="O83"/>
  <c r="O98"/>
  <c r="V43"/>
  <c r="D99"/>
  <c r="G17"/>
  <c r="V17" s="1"/>
  <c r="G33"/>
  <c r="G49"/>
  <c r="G65"/>
  <c r="G81"/>
  <c r="G97"/>
  <c r="G83" i="58"/>
  <c r="G67"/>
  <c r="G51"/>
  <c r="V51" s="1"/>
  <c r="G35"/>
  <c r="G19"/>
  <c r="V19" s="1"/>
  <c r="O98"/>
  <c r="O90"/>
  <c r="O82"/>
  <c r="O58"/>
  <c r="O50"/>
  <c r="O34"/>
  <c r="O68" i="57"/>
  <c r="O60"/>
  <c r="O36"/>
  <c r="O55" i="55"/>
  <c r="O79"/>
  <c r="O47"/>
  <c r="O31"/>
  <c r="O23"/>
  <c r="O54"/>
  <c r="D99" i="56"/>
  <c r="G48" i="58"/>
  <c r="V48" s="1"/>
  <c r="G97" i="55"/>
  <c r="G93"/>
  <c r="G89"/>
  <c r="G85"/>
  <c r="G81"/>
  <c r="G77"/>
  <c r="G73"/>
  <c r="G69"/>
  <c r="G65"/>
  <c r="G61"/>
  <c r="G57"/>
  <c r="G53"/>
  <c r="V53" s="1"/>
  <c r="G49"/>
  <c r="V49" s="1"/>
  <c r="G45"/>
  <c r="G41"/>
  <c r="G37"/>
  <c r="G33"/>
  <c r="G29"/>
  <c r="G25"/>
  <c r="G21"/>
  <c r="G15"/>
  <c r="V15" s="1"/>
  <c r="G5"/>
  <c r="G52" i="58"/>
  <c r="V52" s="1"/>
  <c r="G56"/>
  <c r="V56" s="1"/>
  <c r="G76"/>
  <c r="V76" s="1"/>
  <c r="G12"/>
  <c r="V12" s="1"/>
  <c r="G95"/>
  <c r="V95" s="1"/>
  <c r="G79"/>
  <c r="V79" s="1"/>
  <c r="G63"/>
  <c r="V63" s="1"/>
  <c r="G47"/>
  <c r="G31"/>
  <c r="V31" s="1"/>
  <c r="G15"/>
  <c r="V15" s="1"/>
  <c r="O92" i="57"/>
  <c r="O89" i="58"/>
  <c r="O73"/>
  <c r="O49"/>
  <c r="O33"/>
  <c r="O84" i="57"/>
  <c r="O70"/>
  <c r="O62"/>
  <c r="O54"/>
  <c r="O46"/>
  <c r="O38"/>
  <c r="O19"/>
  <c r="O10" i="58"/>
  <c r="G64"/>
  <c r="G68"/>
  <c r="V68" s="1"/>
  <c r="G4"/>
  <c r="V4" s="1"/>
  <c r="G72"/>
  <c r="G8"/>
  <c r="G92"/>
  <c r="V92" s="1"/>
  <c r="G28"/>
  <c r="V28" s="1"/>
  <c r="O94"/>
  <c r="O86"/>
  <c r="O78"/>
  <c r="O70"/>
  <c r="O62"/>
  <c r="O54"/>
  <c r="O46"/>
  <c r="O38"/>
  <c r="G80"/>
  <c r="V80" s="1"/>
  <c r="G16"/>
  <c r="G84"/>
  <c r="V84" s="1"/>
  <c r="G20"/>
  <c r="V20" s="1"/>
  <c r="G88"/>
  <c r="V88" s="1"/>
  <c r="G24"/>
  <c r="G44"/>
  <c r="V44" s="1"/>
  <c r="O95" i="57"/>
  <c r="O79"/>
  <c r="O85" i="58"/>
  <c r="O69"/>
  <c r="O87" i="57"/>
  <c r="O74"/>
  <c r="O66"/>
  <c r="O58"/>
  <c r="O50"/>
  <c r="O42"/>
  <c r="O34"/>
  <c r="O23"/>
  <c r="O15"/>
  <c r="O7"/>
  <c r="G96" i="58"/>
  <c r="G32"/>
  <c r="G36"/>
  <c r="V36" s="1"/>
  <c r="G40"/>
  <c r="G60"/>
  <c r="V60" s="1"/>
  <c r="G3" i="57"/>
  <c r="V3" s="1"/>
  <c r="G3" i="58"/>
  <c r="O3" s="1"/>
  <c r="N99" i="56"/>
  <c r="AD99" i="61"/>
  <c r="N99" i="63"/>
  <c r="N99" i="62"/>
  <c r="N99" i="55"/>
  <c r="F99" i="61"/>
  <c r="F99" i="55"/>
  <c r="F5" i="65"/>
  <c r="F6"/>
  <c r="K5"/>
  <c r="E99"/>
  <c r="V88" i="57"/>
  <c r="O88"/>
  <c r="O96"/>
  <c r="V96"/>
  <c r="V3" i="56"/>
  <c r="O3"/>
  <c r="O42" i="55"/>
  <c r="V42"/>
  <c r="N99" i="58"/>
  <c r="N99" i="57"/>
  <c r="O8" i="55"/>
  <c r="V50"/>
  <c r="O50"/>
  <c r="V34"/>
  <c r="O34"/>
  <c r="V18"/>
  <c r="O58"/>
  <c r="V58"/>
  <c r="N99" i="61"/>
  <c r="O10" i="55"/>
  <c r="V10"/>
  <c r="F99" i="57"/>
  <c r="O80"/>
  <c r="V80"/>
  <c r="O6" i="55"/>
  <c r="V6"/>
  <c r="V26"/>
  <c r="O26"/>
  <c r="E99" i="78" l="1"/>
  <c r="R99"/>
  <c r="M99"/>
  <c r="F99"/>
  <c r="D99"/>
  <c r="C99"/>
  <c r="O25" i="57"/>
  <c r="O11" i="58"/>
  <c r="O94" i="57"/>
  <c r="O91" i="55"/>
  <c r="O38"/>
  <c r="O8" i="56"/>
  <c r="O4"/>
  <c r="O49" i="55"/>
  <c r="V91" i="58"/>
  <c r="O91"/>
  <c r="V13" i="57"/>
  <c r="O61"/>
  <c r="V45"/>
  <c r="O9"/>
  <c r="O43" i="58"/>
  <c r="V27"/>
  <c r="O27"/>
  <c r="O77" i="57"/>
  <c r="O5"/>
  <c r="O21"/>
  <c r="V53"/>
  <c r="O12" i="56"/>
  <c r="O56" i="58"/>
  <c r="Q9" i="73"/>
  <c r="D9" i="26" s="1"/>
  <c r="S9" i="73"/>
  <c r="D9" i="28" s="1"/>
  <c r="P9" i="73"/>
  <c r="D9" i="24" s="1"/>
  <c r="Q8" i="73"/>
  <c r="O80" i="58"/>
  <c r="O93" i="57"/>
  <c r="O29"/>
  <c r="V69"/>
  <c r="O37"/>
  <c r="V37"/>
  <c r="O16" i="56"/>
  <c r="O48" i="58"/>
  <c r="O85" i="57"/>
  <c r="G99" i="56"/>
  <c r="V99" s="1"/>
  <c r="O88" i="58"/>
  <c r="O51"/>
  <c r="O52"/>
  <c r="O39"/>
  <c r="O53" i="55"/>
  <c r="V41" i="57"/>
  <c r="O89"/>
  <c r="O63" i="58"/>
  <c r="O20"/>
  <c r="O87"/>
  <c r="V87"/>
  <c r="O57" i="57"/>
  <c r="V57"/>
  <c r="O7" i="58"/>
  <c r="V7"/>
  <c r="O71"/>
  <c r="V71"/>
  <c r="G99" i="55"/>
  <c r="V99" s="1"/>
  <c r="O23" i="58"/>
  <c r="O55"/>
  <c r="V55"/>
  <c r="O68"/>
  <c r="O12"/>
  <c r="V73" i="57"/>
  <c r="O20" i="56"/>
  <c r="O17" i="57"/>
  <c r="V96" i="58"/>
  <c r="O96"/>
  <c r="O8"/>
  <c r="V8"/>
  <c r="O64"/>
  <c r="V64"/>
  <c r="V25" i="55"/>
  <c r="O25"/>
  <c r="V41"/>
  <c r="O41"/>
  <c r="V57"/>
  <c r="O57"/>
  <c r="O73"/>
  <c r="V73"/>
  <c r="O89"/>
  <c r="V89"/>
  <c r="O83" i="58"/>
  <c r="V83"/>
  <c r="O49" i="57"/>
  <c r="V49"/>
  <c r="V32" i="58"/>
  <c r="O32"/>
  <c r="V21" i="55"/>
  <c r="O21"/>
  <c r="V37"/>
  <c r="O37"/>
  <c r="O69"/>
  <c r="V69"/>
  <c r="V85"/>
  <c r="O85"/>
  <c r="V67" i="58"/>
  <c r="O67"/>
  <c r="O65" i="57"/>
  <c r="V65"/>
  <c r="O36" i="58"/>
  <c r="O15" i="55"/>
  <c r="O31" i="58"/>
  <c r="O95"/>
  <c r="O15"/>
  <c r="G99" i="57"/>
  <c r="V99" s="1"/>
  <c r="O28" i="58"/>
  <c r="O60"/>
  <c r="O92"/>
  <c r="O79"/>
  <c r="O19"/>
  <c r="V24"/>
  <c r="O24"/>
  <c r="V16"/>
  <c r="O16"/>
  <c r="O47"/>
  <c r="V47"/>
  <c r="O33" i="55"/>
  <c r="V33"/>
  <c r="O65"/>
  <c r="V65"/>
  <c r="O81"/>
  <c r="V81"/>
  <c r="O97"/>
  <c r="V97"/>
  <c r="O81" i="57"/>
  <c r="V81"/>
  <c r="O84" i="58"/>
  <c r="O40"/>
  <c r="V40"/>
  <c r="V72"/>
  <c r="O72"/>
  <c r="V5" i="55"/>
  <c r="O5"/>
  <c r="V29"/>
  <c r="O29"/>
  <c r="V45"/>
  <c r="O45"/>
  <c r="V61"/>
  <c r="O61"/>
  <c r="O77"/>
  <c r="V77"/>
  <c r="O93"/>
  <c r="V93"/>
  <c r="O35" i="58"/>
  <c r="V35"/>
  <c r="V97" i="57"/>
  <c r="O97"/>
  <c r="O33"/>
  <c r="V33"/>
  <c r="O4" i="58"/>
  <c r="O44"/>
  <c r="O76"/>
  <c r="O3" i="57"/>
  <c r="V3" i="58"/>
  <c r="G99"/>
  <c r="V99" s="1"/>
  <c r="K6" i="65"/>
  <c r="F7"/>
  <c r="O99" i="56" l="1"/>
  <c r="T8" i="73"/>
  <c r="D8" i="26"/>
  <c r="R10" i="73"/>
  <c r="D10" i="29" s="1"/>
  <c r="Q10" i="73"/>
  <c r="D10" i="26" s="1"/>
  <c r="R9" i="73"/>
  <c r="O99" i="55"/>
  <c r="O99" i="58"/>
  <c r="O99" i="57"/>
  <c r="K8" i="65"/>
  <c r="F9"/>
  <c r="K7"/>
  <c r="F8"/>
  <c r="T9" i="73" l="1"/>
  <c r="D9" i="29"/>
  <c r="S10" i="73"/>
  <c r="D10" i="28" s="1"/>
  <c r="P10" i="73"/>
  <c r="P11"/>
  <c r="D11" i="24" s="1"/>
  <c r="S11" i="73"/>
  <c r="D11" i="28" s="1"/>
  <c r="K9" i="65"/>
  <c r="T10" i="73" l="1"/>
  <c r="D10" i="24"/>
  <c r="R11" i="73"/>
  <c r="D11" i="29" s="1"/>
  <c r="Q11" i="73"/>
  <c r="Q12"/>
  <c r="D12" i="26" s="1"/>
  <c r="P12" i="73"/>
  <c r="R12"/>
  <c r="D12" i="29" s="1"/>
  <c r="S12" i="73"/>
  <c r="D12" i="28" s="1"/>
  <c r="K10" i="65"/>
  <c r="F11"/>
  <c r="F10"/>
  <c r="T11" i="73" l="1"/>
  <c r="D11" i="26"/>
  <c r="T12" i="73"/>
  <c r="D12" i="24"/>
  <c r="R13" i="73"/>
  <c r="D13" i="29" s="1"/>
  <c r="Q13" i="73"/>
  <c r="D13" i="26" s="1"/>
  <c r="S13" i="73"/>
  <c r="D13" i="28" s="1"/>
  <c r="P13" i="73"/>
  <c r="D13" i="24" s="1"/>
  <c r="K11" i="65"/>
  <c r="F12"/>
  <c r="T13" i="73" l="1"/>
  <c r="S14"/>
  <c r="D14" i="28" s="1"/>
  <c r="R14" i="73"/>
  <c r="D14" i="29" s="1"/>
  <c r="P14" i="73"/>
  <c r="D14" i="24" s="1"/>
  <c r="Q14" i="73"/>
  <c r="D14" i="26" s="1"/>
  <c r="K12" i="65"/>
  <c r="T14" i="73" l="1"/>
  <c r="P15"/>
  <c r="D15" i="24" s="1"/>
  <c r="S15" i="73"/>
  <c r="D15" i="28" s="1"/>
  <c r="Q15" i="73"/>
  <c r="D15" i="26" s="1"/>
  <c r="R15" i="73"/>
  <c r="D15" i="29" s="1"/>
  <c r="K13" i="65"/>
  <c r="F13"/>
  <c r="F14"/>
  <c r="T15" i="73" l="1"/>
  <c r="Q16"/>
  <c r="D16" i="26" s="1"/>
  <c r="P16" i="73"/>
  <c r="D16" i="24" s="1"/>
  <c r="R16" i="73"/>
  <c r="D16" i="29" s="1"/>
  <c r="S16" i="73"/>
  <c r="D16" i="28" s="1"/>
  <c r="K14" i="65"/>
  <c r="T16" i="73" l="1"/>
  <c r="R17"/>
  <c r="D17" i="29" s="1"/>
  <c r="Q17" i="73"/>
  <c r="D17" i="26" s="1"/>
  <c r="S17" i="73"/>
  <c r="D17" i="28" s="1"/>
  <c r="P17" i="73"/>
  <c r="D17" i="24" s="1"/>
  <c r="K15" i="65"/>
  <c r="F15"/>
  <c r="T17" i="73" l="1"/>
  <c r="S18"/>
  <c r="D18" i="28" s="1"/>
  <c r="R18" i="73"/>
  <c r="D18" i="29" s="1"/>
  <c r="P18" i="73"/>
  <c r="D18" i="24" s="1"/>
  <c r="Q18" i="73"/>
  <c r="D18" i="26" s="1"/>
  <c r="K16" i="65"/>
  <c r="F16"/>
  <c r="T18" i="73" l="1"/>
  <c r="P19"/>
  <c r="D19" i="24" s="1"/>
  <c r="S19" i="73"/>
  <c r="D19" i="28" s="1"/>
  <c r="Q19" i="73"/>
  <c r="D19" i="26" s="1"/>
  <c r="R19" i="73"/>
  <c r="D19" i="29" s="1"/>
  <c r="F18" i="65"/>
  <c r="K17"/>
  <c r="F17"/>
  <c r="T19" i="73" l="1"/>
  <c r="Q20"/>
  <c r="D20" i="26" s="1"/>
  <c r="P20" i="73"/>
  <c r="D20" i="24" s="1"/>
  <c r="R20" i="73"/>
  <c r="D20" i="29" s="1"/>
  <c r="S20" i="73"/>
  <c r="D20" i="28" s="1"/>
  <c r="K18" i="65"/>
  <c r="F19"/>
  <c r="T20" i="73" l="1"/>
  <c r="R21"/>
  <c r="D21" i="29" s="1"/>
  <c r="Q21" i="73"/>
  <c r="D21" i="26" s="1"/>
  <c r="S21" i="73"/>
  <c r="D21" i="28" s="1"/>
  <c r="P21" i="73"/>
  <c r="D21" i="24" s="1"/>
  <c r="K19" i="65"/>
  <c r="F20"/>
  <c r="T21" i="73" l="1"/>
  <c r="S22"/>
  <c r="D22" i="28" s="1"/>
  <c r="R22" i="73"/>
  <c r="D22" i="29" s="1"/>
  <c r="P22" i="73"/>
  <c r="D22" i="24" s="1"/>
  <c r="Q22" i="73"/>
  <c r="D22" i="26" s="1"/>
  <c r="K20" i="65"/>
  <c r="F21"/>
  <c r="T22" i="73" l="1"/>
  <c r="P23"/>
  <c r="D23" i="24" s="1"/>
  <c r="S23" i="73"/>
  <c r="D23" i="28" s="1"/>
  <c r="Q23" i="73"/>
  <c r="D23" i="26" s="1"/>
  <c r="R23" i="73"/>
  <c r="D23" i="29" s="1"/>
  <c r="F22" i="65"/>
  <c r="K21"/>
  <c r="T23" i="73" l="1"/>
  <c r="Q24"/>
  <c r="D24" i="26" s="1"/>
  <c r="P24" i="73"/>
  <c r="D24" i="24" s="1"/>
  <c r="R24" i="73"/>
  <c r="D24" i="29" s="1"/>
  <c r="S24" i="73"/>
  <c r="D24" i="28" s="1"/>
  <c r="K22" i="65"/>
  <c r="T24" i="73" l="1"/>
  <c r="R25"/>
  <c r="D25" i="29" s="1"/>
  <c r="Q25" i="73"/>
  <c r="D25" i="26" s="1"/>
  <c r="S25" i="73"/>
  <c r="D25" i="28" s="1"/>
  <c r="P25" i="73"/>
  <c r="D25" i="24" s="1"/>
  <c r="K23" i="65"/>
  <c r="F24"/>
  <c r="F23"/>
  <c r="T25" i="73" l="1"/>
  <c r="S26"/>
  <c r="D26" i="28" s="1"/>
  <c r="R26" i="73"/>
  <c r="D26" i="29" s="1"/>
  <c r="P26" i="73"/>
  <c r="Q26"/>
  <c r="D26" i="26" s="1"/>
  <c r="K24" i="65"/>
  <c r="F25"/>
  <c r="T26" i="73" l="1"/>
  <c r="D26" i="24"/>
  <c r="Q27" i="73"/>
  <c r="D27" i="26" s="1"/>
  <c r="R27" i="73"/>
  <c r="D27" i="29" s="1"/>
  <c r="S27" i="73"/>
  <c r="D27" i="28" s="1"/>
  <c r="P27" i="73"/>
  <c r="D27" i="24" s="1"/>
  <c r="F26" i="65"/>
  <c r="K25"/>
  <c r="T27" i="73" l="1"/>
  <c r="R28"/>
  <c r="D28" i="29" s="1"/>
  <c r="S28" i="73"/>
  <c r="D28" i="28" s="1"/>
  <c r="Q28" i="73"/>
  <c r="D28" i="26" s="1"/>
  <c r="P28" i="73"/>
  <c r="D28" i="24" s="1"/>
  <c r="F27" i="65"/>
  <c r="K26"/>
  <c r="T28" i="73" l="1"/>
  <c r="S29"/>
  <c r="D29" i="28" s="1"/>
  <c r="P29" i="73"/>
  <c r="D29" i="24" s="1"/>
  <c r="R29" i="73"/>
  <c r="D29" i="29" s="1"/>
  <c r="Q29" i="73"/>
  <c r="D29" i="26" s="1"/>
  <c r="K27" i="65"/>
  <c r="F28"/>
  <c r="T29" i="73" l="1"/>
  <c r="P30"/>
  <c r="D30" i="24" s="1"/>
  <c r="Q30" i="73"/>
  <c r="D30" i="26" s="1"/>
  <c r="S30" i="73"/>
  <c r="D30" i="28" s="1"/>
  <c r="R30" i="73"/>
  <c r="D30" i="29" s="1"/>
  <c r="K28" i="65"/>
  <c r="F29"/>
  <c r="T30" i="73" l="1"/>
  <c r="Q31"/>
  <c r="D31" i="26" s="1"/>
  <c r="R31" i="73"/>
  <c r="D31" i="29" s="1"/>
  <c r="S31" i="73"/>
  <c r="D31" i="28" s="1"/>
  <c r="P31" i="73"/>
  <c r="D31" i="24" s="1"/>
  <c r="F30" i="65"/>
  <c r="K29"/>
  <c r="T31" i="73" l="1"/>
  <c r="R32"/>
  <c r="D32" i="29" s="1"/>
  <c r="S32" i="73"/>
  <c r="D32" i="28" s="1"/>
  <c r="Q32" i="73"/>
  <c r="D32" i="26" s="1"/>
  <c r="P32" i="73"/>
  <c r="D32" i="24" s="1"/>
  <c r="K30" i="65"/>
  <c r="T32" i="73" l="1"/>
  <c r="S33"/>
  <c r="D33" i="28" s="1"/>
  <c r="P33" i="73"/>
  <c r="D33" i="24" s="1"/>
  <c r="R33" i="73"/>
  <c r="D33" i="29" s="1"/>
  <c r="Q33" i="73"/>
  <c r="D33" i="26" s="1"/>
  <c r="F31" i="65"/>
  <c r="K31"/>
  <c r="T33" i="73" l="1"/>
  <c r="P34"/>
  <c r="D34" i="24" s="1"/>
  <c r="Q34" i="73"/>
  <c r="D34" i="26" s="1"/>
  <c r="S34" i="73"/>
  <c r="D34" i="28" s="1"/>
  <c r="R34" i="73"/>
  <c r="D34" i="29" s="1"/>
  <c r="K32" i="65"/>
  <c r="F32"/>
  <c r="T34" i="73" l="1"/>
  <c r="Q35"/>
  <c r="D35" i="26" s="1"/>
  <c r="R35" i="73"/>
  <c r="D35" i="29" s="1"/>
  <c r="S35" i="73"/>
  <c r="D35" i="28" s="1"/>
  <c r="P35" i="73"/>
  <c r="D35" i="24" s="1"/>
  <c r="F34" i="65"/>
  <c r="F33"/>
  <c r="K33"/>
  <c r="T35" i="73" l="1"/>
  <c r="R36"/>
  <c r="D36" i="29" s="1"/>
  <c r="S36" i="73"/>
  <c r="D36" i="28" s="1"/>
  <c r="Q36" i="73"/>
  <c r="D36" i="26" s="1"/>
  <c r="P36" i="73"/>
  <c r="D36" i="24" s="1"/>
  <c r="K34" i="65"/>
  <c r="F35"/>
  <c r="T36" i="73" l="1"/>
  <c r="S37"/>
  <c r="D37" i="28" s="1"/>
  <c r="P37" i="73"/>
  <c r="D37" i="24" s="1"/>
  <c r="R37" i="73"/>
  <c r="D37" i="29" s="1"/>
  <c r="Q37" i="73"/>
  <c r="D37" i="26" s="1"/>
  <c r="K35" i="65"/>
  <c r="T37" i="73" l="1"/>
  <c r="P38"/>
  <c r="D38" i="24" s="1"/>
  <c r="Q38" i="73"/>
  <c r="D38" i="26" s="1"/>
  <c r="S38" i="73"/>
  <c r="D38" i="28" s="1"/>
  <c r="R38" i="73"/>
  <c r="D38" i="29" s="1"/>
  <c r="K36" i="65"/>
  <c r="F36"/>
  <c r="F37"/>
  <c r="T38" i="73" l="1"/>
  <c r="Q39"/>
  <c r="D39" i="26" s="1"/>
  <c r="R39" i="73"/>
  <c r="D39" i="29" s="1"/>
  <c r="S39" i="73"/>
  <c r="D39" i="28" s="1"/>
  <c r="P39" i="73"/>
  <c r="D39" i="24" s="1"/>
  <c r="K37" i="65"/>
  <c r="T39" i="73" l="1"/>
  <c r="R40"/>
  <c r="D40" i="29" s="1"/>
  <c r="S40" i="73"/>
  <c r="D40" i="28" s="1"/>
  <c r="Q40" i="73"/>
  <c r="D40" i="26" s="1"/>
  <c r="P40" i="73"/>
  <c r="D40" i="24" s="1"/>
  <c r="K38" i="65"/>
  <c r="F38"/>
  <c r="F39"/>
  <c r="T40" i="73" l="1"/>
  <c r="S41"/>
  <c r="D41" i="28" s="1"/>
  <c r="P41" i="73"/>
  <c r="D41" i="24" s="1"/>
  <c r="R41" i="73"/>
  <c r="D41" i="29" s="1"/>
  <c r="Q41" i="73"/>
  <c r="D41" i="26" s="1"/>
  <c r="K39" i="65"/>
  <c r="F40"/>
  <c r="T41" i="73" l="1"/>
  <c r="P42"/>
  <c r="D42" i="24" s="1"/>
  <c r="Q42" i="73"/>
  <c r="D42" i="26" s="1"/>
  <c r="S42" i="73"/>
  <c r="D42" i="28" s="1"/>
  <c r="R42" i="73"/>
  <c r="D42" i="29" s="1"/>
  <c r="K40" i="65"/>
  <c r="F41"/>
  <c r="T42" i="73" l="1"/>
  <c r="Q43"/>
  <c r="D43" i="26" s="1"/>
  <c r="R43" i="73"/>
  <c r="D43" i="29" s="1"/>
  <c r="S43" i="73"/>
  <c r="D43" i="28" s="1"/>
  <c r="P43" i="73"/>
  <c r="D43" i="24" s="1"/>
  <c r="K41" i="65"/>
  <c r="F42"/>
  <c r="T43" i="73" l="1"/>
  <c r="R44"/>
  <c r="D44" i="29" s="1"/>
  <c r="S44" i="73"/>
  <c r="D44" i="28" s="1"/>
  <c r="Q44" i="73"/>
  <c r="D44" i="26" s="1"/>
  <c r="P44" i="73"/>
  <c r="F43" i="65"/>
  <c r="K42"/>
  <c r="T44" i="73" l="1"/>
  <c r="D44" i="24"/>
  <c r="S45" i="73"/>
  <c r="D45" i="28" s="1"/>
  <c r="P45" i="73"/>
  <c r="D45" i="24" s="1"/>
  <c r="R45" i="73"/>
  <c r="D45" i="29" s="1"/>
  <c r="Q45" i="73"/>
  <c r="D45" i="26" s="1"/>
  <c r="K43" i="65"/>
  <c r="F44"/>
  <c r="T45" i="73" l="1"/>
  <c r="P46"/>
  <c r="D46" i="24" s="1"/>
  <c r="Q46" i="73"/>
  <c r="D46" i="26" s="1"/>
  <c r="S46" i="73"/>
  <c r="D46" i="28" s="1"/>
  <c r="R46" i="73"/>
  <c r="D46" i="29" s="1"/>
  <c r="K44" i="65"/>
  <c r="F45"/>
  <c r="T46" i="73" l="1"/>
  <c r="Q47"/>
  <c r="D47" i="26" s="1"/>
  <c r="R47" i="73"/>
  <c r="D47" i="29" s="1"/>
  <c r="S47" i="73"/>
  <c r="D47" i="28" s="1"/>
  <c r="P47" i="73"/>
  <c r="K45" i="65"/>
  <c r="F46"/>
  <c r="T47" i="73" l="1"/>
  <c r="D47" i="24"/>
  <c r="R48" i="73"/>
  <c r="D48" i="29" s="1"/>
  <c r="S48" i="73"/>
  <c r="D48" i="28" s="1"/>
  <c r="Q48" i="73"/>
  <c r="D48" i="26" s="1"/>
  <c r="P48" i="73"/>
  <c r="D48" i="24" s="1"/>
  <c r="F47" i="65"/>
  <c r="K46"/>
  <c r="T48" i="73" l="1"/>
  <c r="S49"/>
  <c r="D49" i="28" s="1"/>
  <c r="P49" i="73"/>
  <c r="R49"/>
  <c r="D49" i="29" s="1"/>
  <c r="Q49" i="73"/>
  <c r="D49" i="26" s="1"/>
  <c r="K47" i="65"/>
  <c r="F48"/>
  <c r="T49" i="73" l="1"/>
  <c r="D49" i="24"/>
  <c r="P50" i="73"/>
  <c r="D50" i="24" s="1"/>
  <c r="Q50" i="73"/>
  <c r="D50" i="26" s="1"/>
  <c r="S50" i="73"/>
  <c r="D50" i="28" s="1"/>
  <c r="R50" i="73"/>
  <c r="D50" i="29" s="1"/>
  <c r="K48" i="65"/>
  <c r="F49"/>
  <c r="T50" i="73" l="1"/>
  <c r="Q51"/>
  <c r="D51" i="26" s="1"/>
  <c r="R51" i="73"/>
  <c r="D51" i="29" s="1"/>
  <c r="S51" i="73"/>
  <c r="D51" i="28" s="1"/>
  <c r="P51" i="73"/>
  <c r="K49" i="65"/>
  <c r="F50"/>
  <c r="T51" i="73" l="1"/>
  <c r="D51" i="24"/>
  <c r="R52" i="73"/>
  <c r="D52" i="29" s="1"/>
  <c r="S52" i="73"/>
  <c r="D52" i="28" s="1"/>
  <c r="Q52" i="73"/>
  <c r="D52" i="26" s="1"/>
  <c r="P52" i="73"/>
  <c r="D52" i="24" s="1"/>
  <c r="F51" i="65"/>
  <c r="K50"/>
  <c r="T52" i="73" l="1"/>
  <c r="S53"/>
  <c r="D53" i="28" s="1"/>
  <c r="P53" i="73"/>
  <c r="R53"/>
  <c r="D53" i="29" s="1"/>
  <c r="Q53" i="73"/>
  <c r="D53" i="26" s="1"/>
  <c r="K51" i="65"/>
  <c r="F52"/>
  <c r="T53" i="73" l="1"/>
  <c r="D53" i="24"/>
  <c r="P54" i="73"/>
  <c r="D54" i="24" s="1"/>
  <c r="Q54" i="73"/>
  <c r="D54" i="26" s="1"/>
  <c r="S54" i="73"/>
  <c r="D54" i="28" s="1"/>
  <c r="R54" i="73"/>
  <c r="D54" i="29" s="1"/>
  <c r="K52" i="65"/>
  <c r="F53"/>
  <c r="T54" i="73" l="1"/>
  <c r="Q55"/>
  <c r="D55" i="26" s="1"/>
  <c r="R55" i="73"/>
  <c r="D55" i="29" s="1"/>
  <c r="S55" i="73"/>
  <c r="D55" i="28" s="1"/>
  <c r="P55" i="73"/>
  <c r="K53" i="65"/>
  <c r="F54"/>
  <c r="T55" i="73" l="1"/>
  <c r="D55" i="24"/>
  <c r="R56" i="73"/>
  <c r="D56" i="29" s="1"/>
  <c r="S56" i="73"/>
  <c r="D56" i="28" s="1"/>
  <c r="Q56" i="73"/>
  <c r="D56" i="26" s="1"/>
  <c r="P56" i="73"/>
  <c r="D56" i="24" s="1"/>
  <c r="F55" i="65"/>
  <c r="K54"/>
  <c r="T56" i="73" l="1"/>
  <c r="S57"/>
  <c r="D57" i="28" s="1"/>
  <c r="P57" i="73"/>
  <c r="R57"/>
  <c r="D57" i="29" s="1"/>
  <c r="Q57" i="73"/>
  <c r="D57" i="26" s="1"/>
  <c r="K55" i="65"/>
  <c r="F56"/>
  <c r="T57" i="73" l="1"/>
  <c r="D57" i="24"/>
  <c r="P58" i="73"/>
  <c r="D58" i="24" s="1"/>
  <c r="Q58" i="73"/>
  <c r="D58" i="26" s="1"/>
  <c r="S58" i="73"/>
  <c r="D58" i="28" s="1"/>
  <c r="R58" i="73"/>
  <c r="D58" i="29" s="1"/>
  <c r="K56" i="65"/>
  <c r="F57"/>
  <c r="T58" i="73" l="1"/>
  <c r="Q59"/>
  <c r="D59" i="26" s="1"/>
  <c r="R59" i="73"/>
  <c r="D59" i="29" s="1"/>
  <c r="S59" i="73"/>
  <c r="D59" i="28" s="1"/>
  <c r="P59" i="73"/>
  <c r="K57" i="65"/>
  <c r="T59" i="73" l="1"/>
  <c r="D59" i="24"/>
  <c r="R60" i="73"/>
  <c r="D60" i="29" s="1"/>
  <c r="S60" i="73"/>
  <c r="D60" i="28" s="1"/>
  <c r="Q60" i="73"/>
  <c r="D60" i="26" s="1"/>
  <c r="P60" i="73"/>
  <c r="D60" i="24" s="1"/>
  <c r="K58" i="65"/>
  <c r="F59"/>
  <c r="F58"/>
  <c r="T60" i="73" l="1"/>
  <c r="S61"/>
  <c r="D61" i="28" s="1"/>
  <c r="P61" i="73"/>
  <c r="R61"/>
  <c r="D61" i="29" s="1"/>
  <c r="Q61" i="73"/>
  <c r="D61" i="26" s="1"/>
  <c r="K59" i="65"/>
  <c r="T61" i="73" l="1"/>
  <c r="D61" i="24"/>
  <c r="P62" i="73"/>
  <c r="D62" i="24" s="1"/>
  <c r="Q62" i="73"/>
  <c r="D62" i="26" s="1"/>
  <c r="S62" i="73"/>
  <c r="D62" i="28" s="1"/>
  <c r="R62" i="73"/>
  <c r="D62" i="29" s="1"/>
  <c r="K60" i="65"/>
  <c r="F60"/>
  <c r="F61"/>
  <c r="T62" i="73" l="1"/>
  <c r="Q63"/>
  <c r="D63" i="26" s="1"/>
  <c r="R63" i="73"/>
  <c r="D63" i="29" s="1"/>
  <c r="S63" i="73"/>
  <c r="D63" i="28" s="1"/>
  <c r="P63" i="73"/>
  <c r="K61" i="65"/>
  <c r="F62"/>
  <c r="T63" i="73" l="1"/>
  <c r="D63" i="24"/>
  <c r="R64" i="73"/>
  <c r="D64" i="29" s="1"/>
  <c r="S64" i="73"/>
  <c r="D64" i="28" s="1"/>
  <c r="Q64" i="73"/>
  <c r="D64" i="26" s="1"/>
  <c r="P64" i="73"/>
  <c r="D64" i="24" s="1"/>
  <c r="K62" i="65"/>
  <c r="F63"/>
  <c r="T64" i="73" l="1"/>
  <c r="S65"/>
  <c r="D65" i="28" s="1"/>
  <c r="P65" i="73"/>
  <c r="R65"/>
  <c r="D65" i="29" s="1"/>
  <c r="Q65" i="73"/>
  <c r="D65" i="26" s="1"/>
  <c r="K63" i="65"/>
  <c r="F64"/>
  <c r="T65" i="73" l="1"/>
  <c r="D65" i="24"/>
  <c r="P66" i="73"/>
  <c r="D66" i="24" s="1"/>
  <c r="Q66" i="73"/>
  <c r="D66" i="26" s="1"/>
  <c r="S66" i="73"/>
  <c r="D66" i="28" s="1"/>
  <c r="R66" i="73"/>
  <c r="D66" i="29" s="1"/>
  <c r="F65" i="65"/>
  <c r="K64"/>
  <c r="T66" i="73" l="1"/>
  <c r="Q67"/>
  <c r="D67" i="26" s="1"/>
  <c r="R67" i="73"/>
  <c r="D67" i="29" s="1"/>
  <c r="S67" i="73"/>
  <c r="D67" i="28" s="1"/>
  <c r="P67" i="73"/>
  <c r="K65" i="65"/>
  <c r="F66"/>
  <c r="T67" i="73" l="1"/>
  <c r="D67" i="24"/>
  <c r="R68" i="73"/>
  <c r="D68" i="29" s="1"/>
  <c r="S68" i="73"/>
  <c r="D68" i="28" s="1"/>
  <c r="Q68" i="73"/>
  <c r="D68" i="26" s="1"/>
  <c r="P68" i="73"/>
  <c r="D68" i="24" s="1"/>
  <c r="K66" i="65"/>
  <c r="F67"/>
  <c r="T68" i="73" l="1"/>
  <c r="S69"/>
  <c r="D69" i="28" s="1"/>
  <c r="P69" i="73"/>
  <c r="R69"/>
  <c r="D69" i="29" s="1"/>
  <c r="Q69" i="73"/>
  <c r="D69" i="26" s="1"/>
  <c r="F68" i="65"/>
  <c r="K67"/>
  <c r="T69" i="73" l="1"/>
  <c r="D69" i="24"/>
  <c r="P70" i="73"/>
  <c r="D70" i="24" s="1"/>
  <c r="Q70" i="73"/>
  <c r="D70" i="26" s="1"/>
  <c r="S70" i="73"/>
  <c r="D70" i="28" s="1"/>
  <c r="R70" i="73"/>
  <c r="D70" i="29" s="1"/>
  <c r="K68" i="65"/>
  <c r="T70" i="73" l="1"/>
  <c r="Q71"/>
  <c r="D71" i="26" s="1"/>
  <c r="R71" i="73"/>
  <c r="D71" i="29" s="1"/>
  <c r="S71" i="73"/>
  <c r="D71" i="28" s="1"/>
  <c r="P71" i="73"/>
  <c r="F70" i="65"/>
  <c r="F69"/>
  <c r="K69"/>
  <c r="T71" i="73" l="1"/>
  <c r="D71" i="24"/>
  <c r="R72" i="73"/>
  <c r="D72" i="29" s="1"/>
  <c r="S72" i="73"/>
  <c r="D72" i="28" s="1"/>
  <c r="Q72" i="73"/>
  <c r="D72" i="26" s="1"/>
  <c r="P72" i="73"/>
  <c r="D72" i="24" s="1"/>
  <c r="K70" i="65"/>
  <c r="T72" i="73" l="1"/>
  <c r="S73"/>
  <c r="D73" i="28" s="1"/>
  <c r="P73" i="73"/>
  <c r="R73"/>
  <c r="D73" i="29" s="1"/>
  <c r="Q73" i="73"/>
  <c r="D73" i="26" s="1"/>
  <c r="K71" i="65"/>
  <c r="F71"/>
  <c r="T73" i="73" l="1"/>
  <c r="D73" i="24"/>
  <c r="P74" i="73"/>
  <c r="D74" i="24" s="1"/>
  <c r="Q74" i="73"/>
  <c r="D74" i="26" s="1"/>
  <c r="S74" i="73"/>
  <c r="D74" i="28" s="1"/>
  <c r="R74" i="73"/>
  <c r="D74" i="29" s="1"/>
  <c r="K72" i="65"/>
  <c r="F73"/>
  <c r="F72"/>
  <c r="T74" i="73" l="1"/>
  <c r="Q75"/>
  <c r="D75" i="26" s="1"/>
  <c r="R75" i="73"/>
  <c r="D75" i="29" s="1"/>
  <c r="S75" i="73"/>
  <c r="D75" i="28" s="1"/>
  <c r="P75" i="73"/>
  <c r="K73" i="65"/>
  <c r="T75" i="73" l="1"/>
  <c r="D75" i="24"/>
  <c r="R76" i="73"/>
  <c r="D76" i="29" s="1"/>
  <c r="S76" i="73"/>
  <c r="D76" i="28" s="1"/>
  <c r="Q76" i="73"/>
  <c r="D76" i="26" s="1"/>
  <c r="P76" i="73"/>
  <c r="D76" i="24" s="1"/>
  <c r="K74" i="65"/>
  <c r="F74"/>
  <c r="T76" i="73" l="1"/>
  <c r="S77"/>
  <c r="D77" i="28" s="1"/>
  <c r="R77" i="73"/>
  <c r="D77" i="29" s="1"/>
  <c r="Q77" i="73"/>
  <c r="D77" i="26" s="1"/>
  <c r="F76" i="65"/>
  <c r="F75"/>
  <c r="K75"/>
  <c r="T77" i="73" l="1"/>
  <c r="P78"/>
  <c r="D78" i="24" s="1"/>
  <c r="Q78" i="73"/>
  <c r="D78" i="26" s="1"/>
  <c r="S78" i="73"/>
  <c r="D78" i="28" s="1"/>
  <c r="R78" i="73"/>
  <c r="D78" i="29" s="1"/>
  <c r="K76" i="65"/>
  <c r="T78" i="73" l="1"/>
  <c r="Q79"/>
  <c r="D79" i="26" s="1"/>
  <c r="R79" i="73"/>
  <c r="D79" i="29" s="1"/>
  <c r="S79" i="73"/>
  <c r="D79" i="28" s="1"/>
  <c r="P79" i="73"/>
  <c r="F78" i="65"/>
  <c r="F77"/>
  <c r="K77"/>
  <c r="T79" i="73" l="1"/>
  <c r="D79" i="24"/>
  <c r="R80" i="73"/>
  <c r="D80" i="29" s="1"/>
  <c r="S80" i="73"/>
  <c r="D80" i="28" s="1"/>
  <c r="Q80" i="73"/>
  <c r="D80" i="26" s="1"/>
  <c r="P80" i="73"/>
  <c r="D80" i="24" s="1"/>
  <c r="K78" i="65"/>
  <c r="T80" i="73" l="1"/>
  <c r="S81"/>
  <c r="D81" i="28" s="1"/>
  <c r="P81" i="73"/>
  <c r="R81"/>
  <c r="D81" i="29" s="1"/>
  <c r="Q81" i="73"/>
  <c r="D81" i="26" s="1"/>
  <c r="F80" i="65"/>
  <c r="F79"/>
  <c r="K79"/>
  <c r="T81" i="73" l="1"/>
  <c r="D81" i="24"/>
  <c r="P82" i="73"/>
  <c r="D82" i="24" s="1"/>
  <c r="Q82" i="73"/>
  <c r="D82" i="26" s="1"/>
  <c r="S82" i="73"/>
  <c r="D82" i="28" s="1"/>
  <c r="R82" i="73"/>
  <c r="D82" i="29" s="1"/>
  <c r="K80" i="65"/>
  <c r="T82" i="73" l="1"/>
  <c r="Q83"/>
  <c r="D83" i="26" s="1"/>
  <c r="R83" i="73"/>
  <c r="D83" i="29" s="1"/>
  <c r="S83" i="73"/>
  <c r="D83" i="28" s="1"/>
  <c r="P83" i="73"/>
  <c r="F82" i="65"/>
  <c r="F81"/>
  <c r="K81"/>
  <c r="T83" i="73" l="1"/>
  <c r="D83" i="24"/>
  <c r="R84" i="73"/>
  <c r="D84" i="29" s="1"/>
  <c r="S84" i="73"/>
  <c r="D84" i="28" s="1"/>
  <c r="Q84" i="73"/>
  <c r="D84" i="26" s="1"/>
  <c r="P84" i="73"/>
  <c r="D84" i="24" s="1"/>
  <c r="K82" i="65"/>
  <c r="T84" i="73" l="1"/>
  <c r="S85"/>
  <c r="D85" i="28" s="1"/>
  <c r="P85" i="73"/>
  <c r="R85"/>
  <c r="D85" i="29" s="1"/>
  <c r="Q85" i="73"/>
  <c r="D85" i="26" s="1"/>
  <c r="F84" i="65"/>
  <c r="F83"/>
  <c r="K83"/>
  <c r="T85" i="73" l="1"/>
  <c r="D85" i="24"/>
  <c r="P86" i="73"/>
  <c r="D86" i="24" s="1"/>
  <c r="Q86" i="73"/>
  <c r="D86" i="26" s="1"/>
  <c r="S86" i="73"/>
  <c r="D86" i="28" s="1"/>
  <c r="R86" i="73"/>
  <c r="D86" i="29" s="1"/>
  <c r="K84" i="65"/>
  <c r="T86" i="73" l="1"/>
  <c r="Q87"/>
  <c r="D87" i="26" s="1"/>
  <c r="R87" i="73"/>
  <c r="D87" i="29" s="1"/>
  <c r="S87" i="73"/>
  <c r="D87" i="28" s="1"/>
  <c r="P87" i="73"/>
  <c r="F86" i="65"/>
  <c r="F85"/>
  <c r="K85"/>
  <c r="T87" i="73" l="1"/>
  <c r="D87" i="24"/>
  <c r="R88" i="73"/>
  <c r="D88" i="29" s="1"/>
  <c r="S88" i="73"/>
  <c r="D88" i="28" s="1"/>
  <c r="Q88" i="73"/>
  <c r="D88" i="26" s="1"/>
  <c r="P88" i="73"/>
  <c r="D88" i="24" s="1"/>
  <c r="K86" i="65"/>
  <c r="T88" i="73" l="1"/>
  <c r="S89"/>
  <c r="D89" i="28" s="1"/>
  <c r="P89" i="73"/>
  <c r="R89"/>
  <c r="D89" i="29" s="1"/>
  <c r="Q89" i="73"/>
  <c r="D89" i="26" s="1"/>
  <c r="F88" i="65"/>
  <c r="F87"/>
  <c r="K87"/>
  <c r="T89" i="73" l="1"/>
  <c r="D89" i="24"/>
  <c r="P90" i="73"/>
  <c r="D90" i="24" s="1"/>
  <c r="Q90" i="73"/>
  <c r="D90" i="26" s="1"/>
  <c r="S90" i="73"/>
  <c r="D90" i="28" s="1"/>
  <c r="R90" i="73"/>
  <c r="D90" i="29" s="1"/>
  <c r="K88" i="65"/>
  <c r="T90" i="73" l="1"/>
  <c r="Q91"/>
  <c r="D91" i="26" s="1"/>
  <c r="R91" i="73"/>
  <c r="D91" i="29" s="1"/>
  <c r="S91" i="73"/>
  <c r="D91" i="28" s="1"/>
  <c r="P91" i="73"/>
  <c r="F90" i="65"/>
  <c r="F89"/>
  <c r="K89"/>
  <c r="T91" i="73" l="1"/>
  <c r="D91" i="24"/>
  <c r="R92" i="73"/>
  <c r="D92" i="29" s="1"/>
  <c r="S92" i="73"/>
  <c r="D92" i="28" s="1"/>
  <c r="Q92" i="73"/>
  <c r="D92" i="26" s="1"/>
  <c r="P92" i="73"/>
  <c r="D92" i="24" s="1"/>
  <c r="K90" i="65"/>
  <c r="T92" i="73" l="1"/>
  <c r="S93"/>
  <c r="D93" i="28" s="1"/>
  <c r="P93" i="73"/>
  <c r="R93"/>
  <c r="D93" i="29" s="1"/>
  <c r="Q93" i="73"/>
  <c r="D93" i="26" s="1"/>
  <c r="F92" i="65"/>
  <c r="F91"/>
  <c r="K91"/>
  <c r="T93" i="73" l="1"/>
  <c r="D93" i="24"/>
  <c r="P94" i="73"/>
  <c r="D94" i="24" s="1"/>
  <c r="Q94" i="73"/>
  <c r="D94" i="26" s="1"/>
  <c r="S94" i="73"/>
  <c r="D94" i="28" s="1"/>
  <c r="R94" i="73"/>
  <c r="D94" i="29" s="1"/>
  <c r="K92" i="65"/>
  <c r="T94" i="73" l="1"/>
  <c r="Q95"/>
  <c r="D95" i="26" s="1"/>
  <c r="R95" i="73"/>
  <c r="D95" i="29" s="1"/>
  <c r="S95" i="73"/>
  <c r="D95" i="28" s="1"/>
  <c r="P95" i="73"/>
  <c r="F94" i="65"/>
  <c r="F93"/>
  <c r="K93"/>
  <c r="T95" i="73" l="1"/>
  <c r="D95" i="24"/>
  <c r="R96" i="73"/>
  <c r="D96" i="29" s="1"/>
  <c r="S96" i="73"/>
  <c r="D96" i="28" s="1"/>
  <c r="Q96" i="73"/>
  <c r="D96" i="26" s="1"/>
  <c r="P96" i="73"/>
  <c r="D96" i="24" s="1"/>
  <c r="K94" i="65"/>
  <c r="T96" i="73" l="1"/>
  <c r="B99"/>
  <c r="S97"/>
  <c r="D97" i="28" s="1"/>
  <c r="P97" i="73"/>
  <c r="D97" i="24" s="1"/>
  <c r="R97" i="73"/>
  <c r="D97" i="29" s="1"/>
  <c r="Q97" i="73"/>
  <c r="D97" i="26" s="1"/>
  <c r="F96" i="65"/>
  <c r="F95"/>
  <c r="K95"/>
  <c r="T97" i="73" l="1"/>
  <c r="C99"/>
  <c r="K96" i="65"/>
  <c r="P98" i="73" l="1"/>
  <c r="D98" i="24" s="1"/>
  <c r="S98" i="73"/>
  <c r="R98"/>
  <c r="Q98"/>
  <c r="B99" i="65"/>
  <c r="K97"/>
  <c r="F97"/>
  <c r="S99" i="73" l="1"/>
  <c r="D98" i="28"/>
  <c r="R99" i="73"/>
  <c r="D98" i="29"/>
  <c r="Q99" i="73"/>
  <c r="D98" i="26"/>
  <c r="P99" i="73"/>
  <c r="T98"/>
  <c r="H99" i="65"/>
  <c r="C99"/>
  <c r="F98"/>
  <c r="F99" s="1"/>
  <c r="G99"/>
  <c r="T99" i="73" l="1"/>
  <c r="K98" i="65"/>
  <c r="K99" s="1"/>
  <c r="V99" i="7" l="1"/>
  <c r="U99"/>
  <c r="AP99" i="52"/>
  <c r="AQ99"/>
  <c r="AR99"/>
  <c r="AS99"/>
  <c r="AT99"/>
  <c r="AU99"/>
  <c r="AV99"/>
  <c r="AW99"/>
  <c r="AX99"/>
  <c r="AY99"/>
  <c r="AZ99"/>
  <c r="BA99"/>
  <c r="BB99"/>
  <c r="BC99"/>
  <c r="AP102"/>
  <c r="AQ102"/>
  <c r="AR102"/>
  <c r="AS102"/>
  <c r="AT102"/>
  <c r="AU102"/>
  <c r="AV102"/>
  <c r="AW102"/>
  <c r="AX102"/>
  <c r="AY102"/>
  <c r="AZ102"/>
  <c r="BA102"/>
  <c r="BB102"/>
  <c r="BC102"/>
  <c r="AP103"/>
  <c r="AQ103"/>
  <c r="AR103"/>
  <c r="AS103"/>
  <c r="AT103"/>
  <c r="AU103"/>
  <c r="AV103"/>
  <c r="AW103"/>
  <c r="AX103"/>
  <c r="AY103"/>
  <c r="AZ103"/>
  <c r="BA103"/>
  <c r="BB103"/>
  <c r="BC103"/>
  <c r="AP104"/>
  <c r="AQ104"/>
  <c r="AR104"/>
  <c r="AS104"/>
  <c r="AT104"/>
  <c r="AU104"/>
  <c r="AV104"/>
  <c r="AW104"/>
  <c r="AX104"/>
  <c r="AY104"/>
  <c r="AZ104"/>
  <c r="BA104"/>
  <c r="BB104"/>
  <c r="BC104"/>
  <c r="AP105"/>
  <c r="AQ105"/>
  <c r="AR105"/>
  <c r="AS105"/>
  <c r="AT105"/>
  <c r="AU105"/>
  <c r="AV105"/>
  <c r="AW105"/>
  <c r="AX105"/>
  <c r="AY105"/>
  <c r="AZ105"/>
  <c r="BA105"/>
  <c r="BB105"/>
  <c r="BC105"/>
  <c r="AP106"/>
  <c r="AQ106"/>
  <c r="AR106"/>
  <c r="AS106"/>
  <c r="AT106"/>
  <c r="AU106"/>
  <c r="AV106"/>
  <c r="AW106"/>
  <c r="AX106"/>
  <c r="AY106"/>
  <c r="AZ106"/>
  <c r="BA106"/>
  <c r="BB106"/>
  <c r="BC106"/>
  <c r="AQ99" i="32"/>
  <c r="D4" i="2"/>
  <c r="D5"/>
  <c r="D6"/>
  <c r="D7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3"/>
  <c r="R99"/>
  <c r="S99"/>
  <c r="T99"/>
  <c r="U99"/>
  <c r="V99"/>
  <c r="U109"/>
  <c r="BS98" i="54"/>
  <c r="BR98"/>
  <c r="BQ98"/>
  <c r="BP98"/>
  <c r="BL98"/>
  <c r="BK98"/>
  <c r="BJ98"/>
  <c r="BI98"/>
  <c r="BE98"/>
  <c r="BD98"/>
  <c r="BC98"/>
  <c r="BB98"/>
  <c r="AX98"/>
  <c r="AW98"/>
  <c r="AV98"/>
  <c r="AU98"/>
  <c r="AQ98"/>
  <c r="AP98"/>
  <c r="AO98"/>
  <c r="AN98"/>
  <c r="AK98"/>
  <c r="DC98" s="1"/>
  <c r="BS97"/>
  <c r="BR97"/>
  <c r="BQ97"/>
  <c r="BP97"/>
  <c r="BL97"/>
  <c r="BK97"/>
  <c r="BJ97"/>
  <c r="BI97"/>
  <c r="BE97"/>
  <c r="BD97"/>
  <c r="BC97"/>
  <c r="BB97"/>
  <c r="AX97"/>
  <c r="AW97"/>
  <c r="AV97"/>
  <c r="AU97"/>
  <c r="AQ97"/>
  <c r="AP97"/>
  <c r="AO97"/>
  <c r="AN97"/>
  <c r="AK97"/>
  <c r="BS96"/>
  <c r="BR96"/>
  <c r="BQ96"/>
  <c r="BP96"/>
  <c r="BL96"/>
  <c r="BK96"/>
  <c r="BJ96"/>
  <c r="BI96"/>
  <c r="BE96"/>
  <c r="BD96"/>
  <c r="BC96"/>
  <c r="BB96"/>
  <c r="AX96"/>
  <c r="AW96"/>
  <c r="AV96"/>
  <c r="AU96"/>
  <c r="AQ96"/>
  <c r="AP96"/>
  <c r="AO96"/>
  <c r="AN96"/>
  <c r="AK96"/>
  <c r="BS95"/>
  <c r="BR95"/>
  <c r="BQ95"/>
  <c r="DA95" s="1"/>
  <c r="BP95"/>
  <c r="BL95"/>
  <c r="BK95"/>
  <c r="BJ95"/>
  <c r="CT95" s="1"/>
  <c r="BI95"/>
  <c r="BE95"/>
  <c r="BD95"/>
  <c r="BC95"/>
  <c r="CM95" s="1"/>
  <c r="BB95"/>
  <c r="AX95"/>
  <c r="AW95"/>
  <c r="CG95" s="1"/>
  <c r="AV95"/>
  <c r="AU95"/>
  <c r="AQ95"/>
  <c r="AP95"/>
  <c r="AO95"/>
  <c r="BY95" s="1"/>
  <c r="AN95"/>
  <c r="AK95"/>
  <c r="BS94"/>
  <c r="BR94"/>
  <c r="BQ94"/>
  <c r="BP94"/>
  <c r="BL94"/>
  <c r="BK94"/>
  <c r="BJ94"/>
  <c r="BI94"/>
  <c r="BE94"/>
  <c r="BD94"/>
  <c r="BC94"/>
  <c r="BB94"/>
  <c r="AX94"/>
  <c r="AW94"/>
  <c r="AV94"/>
  <c r="AU94"/>
  <c r="AQ94"/>
  <c r="AP94"/>
  <c r="AO94"/>
  <c r="AN94"/>
  <c r="AK94"/>
  <c r="DC94" s="1"/>
  <c r="BS93"/>
  <c r="BR93"/>
  <c r="BQ93"/>
  <c r="BP93"/>
  <c r="BL93"/>
  <c r="BK93"/>
  <c r="BJ93"/>
  <c r="BI93"/>
  <c r="BE93"/>
  <c r="CO93" s="1"/>
  <c r="BD93"/>
  <c r="BC93"/>
  <c r="BB93"/>
  <c r="AX93"/>
  <c r="AW93"/>
  <c r="AV93"/>
  <c r="AU93"/>
  <c r="AQ93"/>
  <c r="AP93"/>
  <c r="AO93"/>
  <c r="AN93"/>
  <c r="AK93"/>
  <c r="BS92"/>
  <c r="BR92"/>
  <c r="BQ92"/>
  <c r="BP92"/>
  <c r="BL92"/>
  <c r="BK92"/>
  <c r="BJ92"/>
  <c r="BI92"/>
  <c r="BE92"/>
  <c r="BD92"/>
  <c r="BC92"/>
  <c r="BB92"/>
  <c r="AX92"/>
  <c r="AW92"/>
  <c r="AV92"/>
  <c r="AU92"/>
  <c r="AQ92"/>
  <c r="AP92"/>
  <c r="AO92"/>
  <c r="AN92"/>
  <c r="AK92"/>
  <c r="BS91"/>
  <c r="BR91"/>
  <c r="BQ91"/>
  <c r="BP91"/>
  <c r="BL91"/>
  <c r="BK91"/>
  <c r="BJ91"/>
  <c r="BI91"/>
  <c r="BE91"/>
  <c r="BD91"/>
  <c r="BC91"/>
  <c r="BB91"/>
  <c r="AX91"/>
  <c r="AW91"/>
  <c r="AV91"/>
  <c r="AU91"/>
  <c r="AQ91"/>
  <c r="AP91"/>
  <c r="AO91"/>
  <c r="AN91"/>
  <c r="AK91"/>
  <c r="CA91" s="1"/>
  <c r="BS90"/>
  <c r="BR90"/>
  <c r="BQ90"/>
  <c r="BP90"/>
  <c r="BL90"/>
  <c r="BK90"/>
  <c r="BJ90"/>
  <c r="BI90"/>
  <c r="BE90"/>
  <c r="BD90"/>
  <c r="BC90"/>
  <c r="BB90"/>
  <c r="AX90"/>
  <c r="AW90"/>
  <c r="AV90"/>
  <c r="AU90"/>
  <c r="AQ90"/>
  <c r="AP90"/>
  <c r="AO90"/>
  <c r="AN90"/>
  <c r="AK90"/>
  <c r="DC90" s="1"/>
  <c r="BS89"/>
  <c r="BR89"/>
  <c r="BQ89"/>
  <c r="BP89"/>
  <c r="BL89"/>
  <c r="BK89"/>
  <c r="BJ89"/>
  <c r="BI89"/>
  <c r="BE89"/>
  <c r="BD89"/>
  <c r="BC89"/>
  <c r="BB89"/>
  <c r="AX89"/>
  <c r="AW89"/>
  <c r="AV89"/>
  <c r="AU89"/>
  <c r="AQ89"/>
  <c r="AP89"/>
  <c r="AO89"/>
  <c r="AN89"/>
  <c r="AK89"/>
  <c r="BS88"/>
  <c r="BR88"/>
  <c r="BQ88"/>
  <c r="BP88"/>
  <c r="BL88"/>
  <c r="BK88"/>
  <c r="BJ88"/>
  <c r="BI88"/>
  <c r="BE88"/>
  <c r="BD88"/>
  <c r="BC88"/>
  <c r="BB88"/>
  <c r="AX88"/>
  <c r="AW88"/>
  <c r="AV88"/>
  <c r="AU88"/>
  <c r="AQ88"/>
  <c r="AP88"/>
  <c r="AO88"/>
  <c r="AN88"/>
  <c r="AK88"/>
  <c r="BS87"/>
  <c r="BR87"/>
  <c r="BQ87"/>
  <c r="BP87"/>
  <c r="BL87"/>
  <c r="BK87"/>
  <c r="BJ87"/>
  <c r="BI87"/>
  <c r="BE87"/>
  <c r="BD87"/>
  <c r="BC87"/>
  <c r="BB87"/>
  <c r="AX87"/>
  <c r="AW87"/>
  <c r="AV87"/>
  <c r="AU87"/>
  <c r="AQ87"/>
  <c r="AP87"/>
  <c r="AO87"/>
  <c r="AN87"/>
  <c r="AK87"/>
  <c r="BS86"/>
  <c r="BR86"/>
  <c r="BQ86"/>
  <c r="BP86"/>
  <c r="BL86"/>
  <c r="BK86"/>
  <c r="BJ86"/>
  <c r="BI86"/>
  <c r="BE86"/>
  <c r="BD86"/>
  <c r="BC86"/>
  <c r="BB86"/>
  <c r="AX86"/>
  <c r="AW86"/>
  <c r="AV86"/>
  <c r="AU86"/>
  <c r="AQ86"/>
  <c r="AP86"/>
  <c r="AO86"/>
  <c r="AN86"/>
  <c r="AK86"/>
  <c r="DC86" s="1"/>
  <c r="BS85"/>
  <c r="BR85"/>
  <c r="BQ85"/>
  <c r="BP85"/>
  <c r="BL85"/>
  <c r="BK85"/>
  <c r="BJ85"/>
  <c r="BI85"/>
  <c r="BE85"/>
  <c r="BD85"/>
  <c r="BC85"/>
  <c r="BB85"/>
  <c r="AX85"/>
  <c r="AW85"/>
  <c r="AV85"/>
  <c r="AU85"/>
  <c r="AQ85"/>
  <c r="AP85"/>
  <c r="AO85"/>
  <c r="BY85" s="1"/>
  <c r="AN85"/>
  <c r="AK85"/>
  <c r="BS84"/>
  <c r="BR84"/>
  <c r="BQ84"/>
  <c r="BP84"/>
  <c r="BL84"/>
  <c r="BK84"/>
  <c r="BJ84"/>
  <c r="BI84"/>
  <c r="BE84"/>
  <c r="BD84"/>
  <c r="BC84"/>
  <c r="BB84"/>
  <c r="AX84"/>
  <c r="AW84"/>
  <c r="AV84"/>
  <c r="AU84"/>
  <c r="AQ84"/>
  <c r="AP84"/>
  <c r="AO84"/>
  <c r="AN84"/>
  <c r="AK84"/>
  <c r="BS83"/>
  <c r="BR83"/>
  <c r="BQ83"/>
  <c r="BP83"/>
  <c r="BL83"/>
  <c r="BK83"/>
  <c r="BJ83"/>
  <c r="BI83"/>
  <c r="BE83"/>
  <c r="BD83"/>
  <c r="BC83"/>
  <c r="BB83"/>
  <c r="AX83"/>
  <c r="AW83"/>
  <c r="AV83"/>
  <c r="AU83"/>
  <c r="AQ83"/>
  <c r="AP83"/>
  <c r="AO83"/>
  <c r="AN83"/>
  <c r="AK83"/>
  <c r="BS82"/>
  <c r="BR82"/>
  <c r="BQ82"/>
  <c r="BP82"/>
  <c r="BL82"/>
  <c r="BK82"/>
  <c r="BJ82"/>
  <c r="BI82"/>
  <c r="BE82"/>
  <c r="BD82"/>
  <c r="BC82"/>
  <c r="BB82"/>
  <c r="AX82"/>
  <c r="AW82"/>
  <c r="AV82"/>
  <c r="AU82"/>
  <c r="AQ82"/>
  <c r="AP82"/>
  <c r="AO82"/>
  <c r="AN82"/>
  <c r="AK82"/>
  <c r="DC82" s="1"/>
  <c r="BS81"/>
  <c r="BR81"/>
  <c r="BQ81"/>
  <c r="BP81"/>
  <c r="BL81"/>
  <c r="BK81"/>
  <c r="BJ81"/>
  <c r="BI81"/>
  <c r="BE81"/>
  <c r="BD81"/>
  <c r="BC81"/>
  <c r="BB81"/>
  <c r="AX81"/>
  <c r="AW81"/>
  <c r="AV81"/>
  <c r="AU81"/>
  <c r="AQ81"/>
  <c r="AP81"/>
  <c r="AO81"/>
  <c r="AN81"/>
  <c r="AK81"/>
  <c r="BS80"/>
  <c r="BR80"/>
  <c r="BQ80"/>
  <c r="BP80"/>
  <c r="BL80"/>
  <c r="BK80"/>
  <c r="BJ80"/>
  <c r="BI80"/>
  <c r="BE80"/>
  <c r="BD80"/>
  <c r="BC80"/>
  <c r="BB80"/>
  <c r="AX80"/>
  <c r="AW80"/>
  <c r="AV80"/>
  <c r="AU80"/>
  <c r="AQ80"/>
  <c r="AP80"/>
  <c r="AO80"/>
  <c r="AN80"/>
  <c r="AK80"/>
  <c r="BS79"/>
  <c r="BR79"/>
  <c r="BQ79"/>
  <c r="BP79"/>
  <c r="BL79"/>
  <c r="BK79"/>
  <c r="BJ79"/>
  <c r="BI79"/>
  <c r="BE79"/>
  <c r="BD79"/>
  <c r="BC79"/>
  <c r="BB79"/>
  <c r="AX79"/>
  <c r="AW79"/>
  <c r="AV79"/>
  <c r="AU79"/>
  <c r="AQ79"/>
  <c r="AP79"/>
  <c r="AO79"/>
  <c r="AN79"/>
  <c r="AK79"/>
  <c r="BS78"/>
  <c r="BR78"/>
  <c r="BQ78"/>
  <c r="BP78"/>
  <c r="BL78"/>
  <c r="BK78"/>
  <c r="BJ78"/>
  <c r="BI78"/>
  <c r="BE78"/>
  <c r="BD78"/>
  <c r="BC78"/>
  <c r="BB78"/>
  <c r="AX78"/>
  <c r="AW78"/>
  <c r="AV78"/>
  <c r="AU78"/>
  <c r="AQ78"/>
  <c r="AP78"/>
  <c r="AO78"/>
  <c r="AN78"/>
  <c r="AK78"/>
  <c r="DC78" s="1"/>
  <c r="BS77"/>
  <c r="BR77"/>
  <c r="BQ77"/>
  <c r="BP77"/>
  <c r="BL77"/>
  <c r="BK77"/>
  <c r="BJ77"/>
  <c r="BI77"/>
  <c r="BE77"/>
  <c r="BD77"/>
  <c r="BC77"/>
  <c r="BB77"/>
  <c r="AX77"/>
  <c r="AW77"/>
  <c r="AV77"/>
  <c r="AU77"/>
  <c r="AQ77"/>
  <c r="AP77"/>
  <c r="AO77"/>
  <c r="AN77"/>
  <c r="AK77"/>
  <c r="BS76"/>
  <c r="BR76"/>
  <c r="BQ76"/>
  <c r="BP76"/>
  <c r="BL76"/>
  <c r="BK76"/>
  <c r="BJ76"/>
  <c r="BI76"/>
  <c r="BE76"/>
  <c r="BD76"/>
  <c r="BC76"/>
  <c r="BB76"/>
  <c r="AX76"/>
  <c r="AW76"/>
  <c r="AV76"/>
  <c r="AU76"/>
  <c r="AQ76"/>
  <c r="AP76"/>
  <c r="AO76"/>
  <c r="AN76"/>
  <c r="AK76"/>
  <c r="CV76" s="1"/>
  <c r="BS75"/>
  <c r="BR75"/>
  <c r="BQ75"/>
  <c r="BP75"/>
  <c r="BL75"/>
  <c r="BK75"/>
  <c r="BJ75"/>
  <c r="BI75"/>
  <c r="BE75"/>
  <c r="BD75"/>
  <c r="BC75"/>
  <c r="BB75"/>
  <c r="AX75"/>
  <c r="AW75"/>
  <c r="AV75"/>
  <c r="AU75"/>
  <c r="AQ75"/>
  <c r="AP75"/>
  <c r="AO75"/>
  <c r="AN75"/>
  <c r="AK75"/>
  <c r="BS74"/>
  <c r="BR74"/>
  <c r="BQ74"/>
  <c r="BP74"/>
  <c r="BL74"/>
  <c r="BK74"/>
  <c r="BJ74"/>
  <c r="BI74"/>
  <c r="BE74"/>
  <c r="BD74"/>
  <c r="BC74"/>
  <c r="BB74"/>
  <c r="AX74"/>
  <c r="AW74"/>
  <c r="AV74"/>
  <c r="AU74"/>
  <c r="AQ74"/>
  <c r="AP74"/>
  <c r="AO74"/>
  <c r="AN74"/>
  <c r="AK74"/>
  <c r="DC74" s="1"/>
  <c r="BS73"/>
  <c r="BR73"/>
  <c r="BQ73"/>
  <c r="BP73"/>
  <c r="BL73"/>
  <c r="BK73"/>
  <c r="BJ73"/>
  <c r="BI73"/>
  <c r="BE73"/>
  <c r="BD73"/>
  <c r="BC73"/>
  <c r="BB73"/>
  <c r="AX73"/>
  <c r="AW73"/>
  <c r="AV73"/>
  <c r="AU73"/>
  <c r="AQ73"/>
  <c r="AP73"/>
  <c r="AO73"/>
  <c r="AN73"/>
  <c r="AK73"/>
  <c r="CO73" s="1"/>
  <c r="BS72"/>
  <c r="BR72"/>
  <c r="BQ72"/>
  <c r="BP72"/>
  <c r="BL72"/>
  <c r="BK72"/>
  <c r="BJ72"/>
  <c r="BI72"/>
  <c r="BE72"/>
  <c r="BD72"/>
  <c r="BC72"/>
  <c r="BB72"/>
  <c r="AX72"/>
  <c r="AW72"/>
  <c r="AV72"/>
  <c r="AU72"/>
  <c r="AQ72"/>
  <c r="AP72"/>
  <c r="AO72"/>
  <c r="AN72"/>
  <c r="AK72"/>
  <c r="BS71"/>
  <c r="BR71"/>
  <c r="BQ71"/>
  <c r="BP71"/>
  <c r="BL71"/>
  <c r="BK71"/>
  <c r="BJ71"/>
  <c r="BI71"/>
  <c r="BE71"/>
  <c r="BD71"/>
  <c r="BC71"/>
  <c r="BB71"/>
  <c r="AX71"/>
  <c r="AW71"/>
  <c r="AV71"/>
  <c r="AU71"/>
  <c r="AQ71"/>
  <c r="AP71"/>
  <c r="AO71"/>
  <c r="AN71"/>
  <c r="AK71"/>
  <c r="BS70"/>
  <c r="BR70"/>
  <c r="BQ70"/>
  <c r="BP70"/>
  <c r="BL70"/>
  <c r="BK70"/>
  <c r="BJ70"/>
  <c r="BI70"/>
  <c r="BE70"/>
  <c r="BD70"/>
  <c r="BC70"/>
  <c r="BB70"/>
  <c r="AX70"/>
  <c r="AW70"/>
  <c r="AV70"/>
  <c r="AU70"/>
  <c r="AQ70"/>
  <c r="AP70"/>
  <c r="AO70"/>
  <c r="AN70"/>
  <c r="AK70"/>
  <c r="DC70" s="1"/>
  <c r="BS69"/>
  <c r="BR69"/>
  <c r="BQ69"/>
  <c r="BP69"/>
  <c r="BL69"/>
  <c r="BK69"/>
  <c r="BJ69"/>
  <c r="BI69"/>
  <c r="BE69"/>
  <c r="BD69"/>
  <c r="BC69"/>
  <c r="BB69"/>
  <c r="AX69"/>
  <c r="AW69"/>
  <c r="AV69"/>
  <c r="AU69"/>
  <c r="AQ69"/>
  <c r="AP69"/>
  <c r="AO69"/>
  <c r="AN69"/>
  <c r="AK69"/>
  <c r="BS68"/>
  <c r="BR68"/>
  <c r="BQ68"/>
  <c r="BP68"/>
  <c r="BL68"/>
  <c r="BK68"/>
  <c r="BJ68"/>
  <c r="BI68"/>
  <c r="BE68"/>
  <c r="BD68"/>
  <c r="BC68"/>
  <c r="BB68"/>
  <c r="AX68"/>
  <c r="AW68"/>
  <c r="AV68"/>
  <c r="AU68"/>
  <c r="AQ68"/>
  <c r="AP68"/>
  <c r="AO68"/>
  <c r="AN68"/>
  <c r="AK68"/>
  <c r="BS67"/>
  <c r="BR67"/>
  <c r="BQ67"/>
  <c r="BP67"/>
  <c r="BL67"/>
  <c r="BK67"/>
  <c r="BJ67"/>
  <c r="BI67"/>
  <c r="BE67"/>
  <c r="BD67"/>
  <c r="BC67"/>
  <c r="BB67"/>
  <c r="AX67"/>
  <c r="AW67"/>
  <c r="AV67"/>
  <c r="AU67"/>
  <c r="AQ67"/>
  <c r="AP67"/>
  <c r="AO67"/>
  <c r="AN67"/>
  <c r="AK67"/>
  <c r="BS66"/>
  <c r="BR66"/>
  <c r="BQ66"/>
  <c r="BP66"/>
  <c r="BL66"/>
  <c r="BK66"/>
  <c r="BJ66"/>
  <c r="BI66"/>
  <c r="BE66"/>
  <c r="BD66"/>
  <c r="BC66"/>
  <c r="BB66"/>
  <c r="AX66"/>
  <c r="AW66"/>
  <c r="AV66"/>
  <c r="AU66"/>
  <c r="AQ66"/>
  <c r="AP66"/>
  <c r="AO66"/>
  <c r="BY66" s="1"/>
  <c r="AN66"/>
  <c r="AK66"/>
  <c r="DC66" s="1"/>
  <c r="BS65"/>
  <c r="BR65"/>
  <c r="BQ65"/>
  <c r="BP65"/>
  <c r="BL65"/>
  <c r="BK65"/>
  <c r="BJ65"/>
  <c r="BI65"/>
  <c r="BE65"/>
  <c r="BD65"/>
  <c r="BC65"/>
  <c r="BB65"/>
  <c r="AX65"/>
  <c r="AW65"/>
  <c r="AV65"/>
  <c r="AU65"/>
  <c r="AQ65"/>
  <c r="AP65"/>
  <c r="AO65"/>
  <c r="AN65"/>
  <c r="AK65"/>
  <c r="BS64"/>
  <c r="BR64"/>
  <c r="BQ64"/>
  <c r="BP64"/>
  <c r="BL64"/>
  <c r="BK64"/>
  <c r="BJ64"/>
  <c r="BI64"/>
  <c r="BE64"/>
  <c r="BD64"/>
  <c r="BC64"/>
  <c r="BB64"/>
  <c r="AX64"/>
  <c r="AW64"/>
  <c r="AV64"/>
  <c r="AU64"/>
  <c r="AQ64"/>
  <c r="AP64"/>
  <c r="AO64"/>
  <c r="AN64"/>
  <c r="AK64"/>
  <c r="BS63"/>
  <c r="BR63"/>
  <c r="BQ63"/>
  <c r="BP63"/>
  <c r="BL63"/>
  <c r="BK63"/>
  <c r="BJ63"/>
  <c r="BI63"/>
  <c r="BE63"/>
  <c r="BD63"/>
  <c r="BC63"/>
  <c r="BB63"/>
  <c r="AX63"/>
  <c r="AW63"/>
  <c r="AV63"/>
  <c r="AU63"/>
  <c r="AQ63"/>
  <c r="AP63"/>
  <c r="AO63"/>
  <c r="AN63"/>
  <c r="AK63"/>
  <c r="DB63" s="1"/>
  <c r="BS62"/>
  <c r="BR62"/>
  <c r="BQ62"/>
  <c r="BP62"/>
  <c r="BL62"/>
  <c r="BK62"/>
  <c r="BJ62"/>
  <c r="BI62"/>
  <c r="BE62"/>
  <c r="BD62"/>
  <c r="BC62"/>
  <c r="BB62"/>
  <c r="AX62"/>
  <c r="AW62"/>
  <c r="AV62"/>
  <c r="AU62"/>
  <c r="AQ62"/>
  <c r="AP62"/>
  <c r="AO62"/>
  <c r="AN62"/>
  <c r="AK62"/>
  <c r="DC62" s="1"/>
  <c r="BS61"/>
  <c r="BR61"/>
  <c r="BQ61"/>
  <c r="BP61"/>
  <c r="BL61"/>
  <c r="BK61"/>
  <c r="BJ61"/>
  <c r="BI61"/>
  <c r="BE61"/>
  <c r="BD61"/>
  <c r="BC61"/>
  <c r="BB61"/>
  <c r="AX61"/>
  <c r="AW61"/>
  <c r="AV61"/>
  <c r="AU61"/>
  <c r="AQ61"/>
  <c r="AP61"/>
  <c r="AO61"/>
  <c r="AN61"/>
  <c r="AK61"/>
  <c r="BS60"/>
  <c r="BR60"/>
  <c r="BQ60"/>
  <c r="BP60"/>
  <c r="BL60"/>
  <c r="BK60"/>
  <c r="BJ60"/>
  <c r="BI60"/>
  <c r="BE60"/>
  <c r="BD60"/>
  <c r="BC60"/>
  <c r="BB60"/>
  <c r="AX60"/>
  <c r="AW60"/>
  <c r="AV60"/>
  <c r="AU60"/>
  <c r="AQ60"/>
  <c r="AP60"/>
  <c r="AO60"/>
  <c r="AN60"/>
  <c r="AK60"/>
  <c r="BS59"/>
  <c r="BR59"/>
  <c r="BQ59"/>
  <c r="BP59"/>
  <c r="BL59"/>
  <c r="BK59"/>
  <c r="BJ59"/>
  <c r="BI59"/>
  <c r="BE59"/>
  <c r="BD59"/>
  <c r="BC59"/>
  <c r="BB59"/>
  <c r="AX59"/>
  <c r="AW59"/>
  <c r="AV59"/>
  <c r="AU59"/>
  <c r="AQ59"/>
  <c r="AP59"/>
  <c r="AO59"/>
  <c r="AN59"/>
  <c r="AK59"/>
  <c r="CA59" s="1"/>
  <c r="BS58"/>
  <c r="BR58"/>
  <c r="BQ58"/>
  <c r="BP58"/>
  <c r="BL58"/>
  <c r="BK58"/>
  <c r="BJ58"/>
  <c r="BI58"/>
  <c r="BE58"/>
  <c r="BD58"/>
  <c r="BC58"/>
  <c r="BB58"/>
  <c r="AX58"/>
  <c r="AW58"/>
  <c r="AV58"/>
  <c r="AU58"/>
  <c r="AQ58"/>
  <c r="AP58"/>
  <c r="AO58"/>
  <c r="AN58"/>
  <c r="AK58"/>
  <c r="DC58" s="1"/>
  <c r="BS57"/>
  <c r="BR57"/>
  <c r="BQ57"/>
  <c r="BP57"/>
  <c r="BL57"/>
  <c r="BK57"/>
  <c r="BJ57"/>
  <c r="BI57"/>
  <c r="BE57"/>
  <c r="BD57"/>
  <c r="BC57"/>
  <c r="BB57"/>
  <c r="AX57"/>
  <c r="AW57"/>
  <c r="AV57"/>
  <c r="AU57"/>
  <c r="AQ57"/>
  <c r="AP57"/>
  <c r="AO57"/>
  <c r="AN57"/>
  <c r="AK57"/>
  <c r="BS56"/>
  <c r="BR56"/>
  <c r="BQ56"/>
  <c r="BP56"/>
  <c r="BL56"/>
  <c r="BK56"/>
  <c r="BJ56"/>
  <c r="BI56"/>
  <c r="BE56"/>
  <c r="BD56"/>
  <c r="BC56"/>
  <c r="BB56"/>
  <c r="AX56"/>
  <c r="AW56"/>
  <c r="AV56"/>
  <c r="AU56"/>
  <c r="AQ56"/>
  <c r="AP56"/>
  <c r="AO56"/>
  <c r="AN56"/>
  <c r="AK56"/>
  <c r="BS55"/>
  <c r="BR55"/>
  <c r="BQ55"/>
  <c r="BP55"/>
  <c r="BL55"/>
  <c r="BK55"/>
  <c r="BJ55"/>
  <c r="BI55"/>
  <c r="BE55"/>
  <c r="BD55"/>
  <c r="BC55"/>
  <c r="BB55"/>
  <c r="AX55"/>
  <c r="AW55"/>
  <c r="AV55"/>
  <c r="AU55"/>
  <c r="AQ55"/>
  <c r="AP55"/>
  <c r="AO55"/>
  <c r="AN55"/>
  <c r="AK55"/>
  <c r="BS54"/>
  <c r="BR54"/>
  <c r="BQ54"/>
  <c r="BP54"/>
  <c r="BL54"/>
  <c r="BK54"/>
  <c r="BJ54"/>
  <c r="BI54"/>
  <c r="BE54"/>
  <c r="BD54"/>
  <c r="BC54"/>
  <c r="BB54"/>
  <c r="AX54"/>
  <c r="AW54"/>
  <c r="AV54"/>
  <c r="AU54"/>
  <c r="AQ54"/>
  <c r="AP54"/>
  <c r="AO54"/>
  <c r="AN54"/>
  <c r="AK54"/>
  <c r="DC54" s="1"/>
  <c r="BS53"/>
  <c r="BR53"/>
  <c r="BQ53"/>
  <c r="BP53"/>
  <c r="BL53"/>
  <c r="BK53"/>
  <c r="BJ53"/>
  <c r="BI53"/>
  <c r="BE53"/>
  <c r="BD53"/>
  <c r="BC53"/>
  <c r="BB53"/>
  <c r="AX53"/>
  <c r="AW53"/>
  <c r="AV53"/>
  <c r="AU53"/>
  <c r="AQ53"/>
  <c r="AP53"/>
  <c r="AO53"/>
  <c r="AN53"/>
  <c r="AK53"/>
  <c r="BS52"/>
  <c r="BR52"/>
  <c r="BQ52"/>
  <c r="BP52"/>
  <c r="BL52"/>
  <c r="BK52"/>
  <c r="BJ52"/>
  <c r="BI52"/>
  <c r="BE52"/>
  <c r="BD52"/>
  <c r="BC52"/>
  <c r="BB52"/>
  <c r="AX52"/>
  <c r="AW52"/>
  <c r="AV52"/>
  <c r="AU52"/>
  <c r="AQ52"/>
  <c r="AP52"/>
  <c r="AO52"/>
  <c r="AN52"/>
  <c r="AK52"/>
  <c r="BS51"/>
  <c r="BR51"/>
  <c r="BQ51"/>
  <c r="BP51"/>
  <c r="BL51"/>
  <c r="BK51"/>
  <c r="BJ51"/>
  <c r="BI51"/>
  <c r="BE51"/>
  <c r="BD51"/>
  <c r="BC51"/>
  <c r="BB51"/>
  <c r="AX51"/>
  <c r="AW51"/>
  <c r="AV51"/>
  <c r="AU51"/>
  <c r="AQ51"/>
  <c r="AP51"/>
  <c r="AO51"/>
  <c r="AN51"/>
  <c r="AK51"/>
  <c r="DC51" s="1"/>
  <c r="BS50"/>
  <c r="BR50"/>
  <c r="BQ50"/>
  <c r="BP50"/>
  <c r="BL50"/>
  <c r="BK50"/>
  <c r="BJ50"/>
  <c r="BI50"/>
  <c r="BE50"/>
  <c r="BD50"/>
  <c r="BC50"/>
  <c r="BB50"/>
  <c r="AX50"/>
  <c r="AW50"/>
  <c r="AV50"/>
  <c r="AU50"/>
  <c r="AQ50"/>
  <c r="AP50"/>
  <c r="AO50"/>
  <c r="AN50"/>
  <c r="AK50"/>
  <c r="DC50" s="1"/>
  <c r="BS49"/>
  <c r="BR49"/>
  <c r="BQ49"/>
  <c r="BP49"/>
  <c r="BL49"/>
  <c r="BK49"/>
  <c r="BJ49"/>
  <c r="BI49"/>
  <c r="BE49"/>
  <c r="BD49"/>
  <c r="BC49"/>
  <c r="BB49"/>
  <c r="AX49"/>
  <c r="AW49"/>
  <c r="AV49"/>
  <c r="AU49"/>
  <c r="AQ49"/>
  <c r="AP49"/>
  <c r="AO49"/>
  <c r="AN49"/>
  <c r="AK49"/>
  <c r="BS48"/>
  <c r="BR48"/>
  <c r="BQ48"/>
  <c r="BP48"/>
  <c r="BL48"/>
  <c r="BK48"/>
  <c r="BJ48"/>
  <c r="BI48"/>
  <c r="BE48"/>
  <c r="BD48"/>
  <c r="BC48"/>
  <c r="BB48"/>
  <c r="AX48"/>
  <c r="AW48"/>
  <c r="AV48"/>
  <c r="AU48"/>
  <c r="AQ48"/>
  <c r="AP48"/>
  <c r="AO48"/>
  <c r="AN48"/>
  <c r="AK48"/>
  <c r="BS47"/>
  <c r="BR47"/>
  <c r="BQ47"/>
  <c r="BP47"/>
  <c r="BL47"/>
  <c r="BK47"/>
  <c r="BJ47"/>
  <c r="BI47"/>
  <c r="BE47"/>
  <c r="BD47"/>
  <c r="BC47"/>
  <c r="BB47"/>
  <c r="AX47"/>
  <c r="AW47"/>
  <c r="AV47"/>
  <c r="AU47"/>
  <c r="AQ47"/>
  <c r="AP47"/>
  <c r="AO47"/>
  <c r="AN47"/>
  <c r="AK47"/>
  <c r="DC47" s="1"/>
  <c r="BS46"/>
  <c r="BR46"/>
  <c r="BQ46"/>
  <c r="BP46"/>
  <c r="BL46"/>
  <c r="BK46"/>
  <c r="BJ46"/>
  <c r="BI46"/>
  <c r="BE46"/>
  <c r="BD46"/>
  <c r="BC46"/>
  <c r="BB46"/>
  <c r="AX46"/>
  <c r="AW46"/>
  <c r="AV46"/>
  <c r="AU46"/>
  <c r="AQ46"/>
  <c r="AP46"/>
  <c r="AO46"/>
  <c r="AN46"/>
  <c r="AK46"/>
  <c r="DC46" s="1"/>
  <c r="BS45"/>
  <c r="BR45"/>
  <c r="BQ45"/>
  <c r="BP45"/>
  <c r="BL45"/>
  <c r="BK45"/>
  <c r="BJ45"/>
  <c r="BI45"/>
  <c r="BE45"/>
  <c r="BD45"/>
  <c r="BC45"/>
  <c r="BB45"/>
  <c r="AX45"/>
  <c r="AW45"/>
  <c r="AV45"/>
  <c r="AU45"/>
  <c r="AQ45"/>
  <c r="AP45"/>
  <c r="AO45"/>
  <c r="AN45"/>
  <c r="AK45"/>
  <c r="BS44"/>
  <c r="BR44"/>
  <c r="BQ44"/>
  <c r="BP44"/>
  <c r="BL44"/>
  <c r="BK44"/>
  <c r="BJ44"/>
  <c r="BI44"/>
  <c r="BE44"/>
  <c r="BD44"/>
  <c r="BC44"/>
  <c r="BB44"/>
  <c r="AX44"/>
  <c r="AW44"/>
  <c r="AV44"/>
  <c r="AU44"/>
  <c r="AQ44"/>
  <c r="AP44"/>
  <c r="AO44"/>
  <c r="AN44"/>
  <c r="AK44"/>
  <c r="BS43"/>
  <c r="BR43"/>
  <c r="BQ43"/>
  <c r="BP43"/>
  <c r="BL43"/>
  <c r="BK43"/>
  <c r="BJ43"/>
  <c r="BI43"/>
  <c r="BE43"/>
  <c r="BD43"/>
  <c r="BC43"/>
  <c r="BB43"/>
  <c r="AX43"/>
  <c r="AW43"/>
  <c r="AV43"/>
  <c r="AU43"/>
  <c r="AQ43"/>
  <c r="AP43"/>
  <c r="AO43"/>
  <c r="AN43"/>
  <c r="AK43"/>
  <c r="BS42"/>
  <c r="BR42"/>
  <c r="BQ42"/>
  <c r="BP42"/>
  <c r="BL42"/>
  <c r="BK42"/>
  <c r="BJ42"/>
  <c r="BI42"/>
  <c r="BE42"/>
  <c r="BD42"/>
  <c r="BC42"/>
  <c r="BB42"/>
  <c r="AX42"/>
  <c r="AW42"/>
  <c r="AV42"/>
  <c r="AU42"/>
  <c r="AQ42"/>
  <c r="AP42"/>
  <c r="AO42"/>
  <c r="AN42"/>
  <c r="AK42"/>
  <c r="BS41"/>
  <c r="BR41"/>
  <c r="BQ41"/>
  <c r="BP41"/>
  <c r="BL41"/>
  <c r="BK41"/>
  <c r="BJ41"/>
  <c r="BI41"/>
  <c r="BE41"/>
  <c r="BD41"/>
  <c r="BC41"/>
  <c r="BB41"/>
  <c r="AX41"/>
  <c r="AW41"/>
  <c r="AV41"/>
  <c r="AU41"/>
  <c r="AQ41"/>
  <c r="AP41"/>
  <c r="AO41"/>
  <c r="AN41"/>
  <c r="AK41"/>
  <c r="CH41" s="1"/>
  <c r="BS40"/>
  <c r="BR40"/>
  <c r="BQ40"/>
  <c r="BP40"/>
  <c r="BL40"/>
  <c r="BK40"/>
  <c r="BJ40"/>
  <c r="BI40"/>
  <c r="BE40"/>
  <c r="BD40"/>
  <c r="BC40"/>
  <c r="BB40"/>
  <c r="AX40"/>
  <c r="AW40"/>
  <c r="AV40"/>
  <c r="AU40"/>
  <c r="AQ40"/>
  <c r="AP40"/>
  <c r="AO40"/>
  <c r="AN40"/>
  <c r="AK40"/>
  <c r="BS39"/>
  <c r="BR39"/>
  <c r="BQ39"/>
  <c r="BP39"/>
  <c r="BL39"/>
  <c r="BK39"/>
  <c r="BJ39"/>
  <c r="BI39"/>
  <c r="BE39"/>
  <c r="BD39"/>
  <c r="BC39"/>
  <c r="BB39"/>
  <c r="AX39"/>
  <c r="AW39"/>
  <c r="AV39"/>
  <c r="AU39"/>
  <c r="AQ39"/>
  <c r="AP39"/>
  <c r="AO39"/>
  <c r="AN39"/>
  <c r="AK39"/>
  <c r="BS38"/>
  <c r="BR38"/>
  <c r="BQ38"/>
  <c r="BP38"/>
  <c r="BL38"/>
  <c r="BK38"/>
  <c r="BJ38"/>
  <c r="BI38"/>
  <c r="BE38"/>
  <c r="BD38"/>
  <c r="BC38"/>
  <c r="BB38"/>
  <c r="AX38"/>
  <c r="AW38"/>
  <c r="AV38"/>
  <c r="AU38"/>
  <c r="AQ38"/>
  <c r="AP38"/>
  <c r="AO38"/>
  <c r="AN38"/>
  <c r="AK38"/>
  <c r="BS37"/>
  <c r="BR37"/>
  <c r="BQ37"/>
  <c r="BP37"/>
  <c r="BL37"/>
  <c r="BK37"/>
  <c r="BJ37"/>
  <c r="BI37"/>
  <c r="BE37"/>
  <c r="BD37"/>
  <c r="BC37"/>
  <c r="BB37"/>
  <c r="AX37"/>
  <c r="AW37"/>
  <c r="AV37"/>
  <c r="AU37"/>
  <c r="AQ37"/>
  <c r="AP37"/>
  <c r="AO37"/>
  <c r="AN37"/>
  <c r="AK37"/>
  <c r="BS36"/>
  <c r="BR36"/>
  <c r="BQ36"/>
  <c r="BP36"/>
  <c r="BL36"/>
  <c r="BK36"/>
  <c r="BJ36"/>
  <c r="BI36"/>
  <c r="BE36"/>
  <c r="BD36"/>
  <c r="BC36"/>
  <c r="BB36"/>
  <c r="AX36"/>
  <c r="AW36"/>
  <c r="AV36"/>
  <c r="AU36"/>
  <c r="AQ36"/>
  <c r="AP36"/>
  <c r="AO36"/>
  <c r="AN36"/>
  <c r="AK36"/>
  <c r="BS35"/>
  <c r="BR35"/>
  <c r="BQ35"/>
  <c r="BP35"/>
  <c r="BL35"/>
  <c r="BK35"/>
  <c r="BJ35"/>
  <c r="BI35"/>
  <c r="BE35"/>
  <c r="BD35"/>
  <c r="BC35"/>
  <c r="BB35"/>
  <c r="AX35"/>
  <c r="AW35"/>
  <c r="AV35"/>
  <c r="AU35"/>
  <c r="AQ35"/>
  <c r="AP35"/>
  <c r="AO35"/>
  <c r="AN35"/>
  <c r="AK35"/>
  <c r="BS34"/>
  <c r="BR34"/>
  <c r="BQ34"/>
  <c r="BP34"/>
  <c r="BL34"/>
  <c r="BK34"/>
  <c r="BJ34"/>
  <c r="BI34"/>
  <c r="BE34"/>
  <c r="BD34"/>
  <c r="BC34"/>
  <c r="BB34"/>
  <c r="AX34"/>
  <c r="AW34"/>
  <c r="AV34"/>
  <c r="AU34"/>
  <c r="AQ34"/>
  <c r="AP34"/>
  <c r="AO34"/>
  <c r="AN34"/>
  <c r="AK34"/>
  <c r="CA34" s="1"/>
  <c r="BS33"/>
  <c r="BR33"/>
  <c r="BQ33"/>
  <c r="BP33"/>
  <c r="BL33"/>
  <c r="BK33"/>
  <c r="BJ33"/>
  <c r="BI33"/>
  <c r="BE33"/>
  <c r="BD33"/>
  <c r="BC33"/>
  <c r="BB33"/>
  <c r="AX33"/>
  <c r="AW33"/>
  <c r="AV33"/>
  <c r="AU33"/>
  <c r="AQ33"/>
  <c r="AP33"/>
  <c r="AO33"/>
  <c r="AN33"/>
  <c r="AK33"/>
  <c r="BS32"/>
  <c r="BR32"/>
  <c r="BQ32"/>
  <c r="BP32"/>
  <c r="BL32"/>
  <c r="BK32"/>
  <c r="BJ32"/>
  <c r="BI32"/>
  <c r="BE32"/>
  <c r="BD32"/>
  <c r="BC32"/>
  <c r="BB32"/>
  <c r="AX32"/>
  <c r="AW32"/>
  <c r="AV32"/>
  <c r="AU32"/>
  <c r="AQ32"/>
  <c r="AP32"/>
  <c r="AO32"/>
  <c r="AN32"/>
  <c r="AK32"/>
  <c r="BS31"/>
  <c r="BR31"/>
  <c r="BQ31"/>
  <c r="BP31"/>
  <c r="BL31"/>
  <c r="BK31"/>
  <c r="BJ31"/>
  <c r="BI31"/>
  <c r="BE31"/>
  <c r="BD31"/>
  <c r="BC31"/>
  <c r="BB31"/>
  <c r="AX31"/>
  <c r="AW31"/>
  <c r="AV31"/>
  <c r="AU31"/>
  <c r="AQ31"/>
  <c r="AP31"/>
  <c r="AO31"/>
  <c r="AN31"/>
  <c r="AK31"/>
  <c r="BS30"/>
  <c r="BR30"/>
  <c r="BQ30"/>
  <c r="BP30"/>
  <c r="BL30"/>
  <c r="BK30"/>
  <c r="BJ30"/>
  <c r="BI30"/>
  <c r="BE30"/>
  <c r="BD30"/>
  <c r="BC30"/>
  <c r="BB30"/>
  <c r="AX30"/>
  <c r="AW30"/>
  <c r="AV30"/>
  <c r="AU30"/>
  <c r="AQ30"/>
  <c r="AP30"/>
  <c r="AO30"/>
  <c r="AN30"/>
  <c r="AK30"/>
  <c r="BS29"/>
  <c r="BR29"/>
  <c r="BQ29"/>
  <c r="BP29"/>
  <c r="BL29"/>
  <c r="BK29"/>
  <c r="BJ29"/>
  <c r="BI29"/>
  <c r="BE29"/>
  <c r="BD29"/>
  <c r="BC29"/>
  <c r="BB29"/>
  <c r="AX29"/>
  <c r="AW29"/>
  <c r="AV29"/>
  <c r="AU29"/>
  <c r="AQ29"/>
  <c r="AP29"/>
  <c r="AO29"/>
  <c r="AN29"/>
  <c r="AK29"/>
  <c r="BS28"/>
  <c r="BR28"/>
  <c r="BQ28"/>
  <c r="BP28"/>
  <c r="BL28"/>
  <c r="BK28"/>
  <c r="BJ28"/>
  <c r="BI28"/>
  <c r="BE28"/>
  <c r="BD28"/>
  <c r="BC28"/>
  <c r="BB28"/>
  <c r="AX28"/>
  <c r="AW28"/>
  <c r="AV28"/>
  <c r="AU28"/>
  <c r="AQ28"/>
  <c r="AP28"/>
  <c r="AO28"/>
  <c r="AN28"/>
  <c r="AK28"/>
  <c r="BS27"/>
  <c r="BR27"/>
  <c r="BQ27"/>
  <c r="BP27"/>
  <c r="BL27"/>
  <c r="BK27"/>
  <c r="BJ27"/>
  <c r="BI27"/>
  <c r="BE27"/>
  <c r="BD27"/>
  <c r="BC27"/>
  <c r="BB27"/>
  <c r="AX27"/>
  <c r="AW27"/>
  <c r="AV27"/>
  <c r="AU27"/>
  <c r="AQ27"/>
  <c r="AP27"/>
  <c r="AO27"/>
  <c r="AN27"/>
  <c r="AK27"/>
  <c r="BS26"/>
  <c r="BR26"/>
  <c r="BQ26"/>
  <c r="BP26"/>
  <c r="BL26"/>
  <c r="BK26"/>
  <c r="BJ26"/>
  <c r="BI26"/>
  <c r="BE26"/>
  <c r="BD26"/>
  <c r="BC26"/>
  <c r="BB26"/>
  <c r="AX26"/>
  <c r="AW26"/>
  <c r="AV26"/>
  <c r="AU26"/>
  <c r="AQ26"/>
  <c r="AP26"/>
  <c r="AO26"/>
  <c r="AN26"/>
  <c r="AK26"/>
  <c r="BS25"/>
  <c r="BR25"/>
  <c r="BQ25"/>
  <c r="BP25"/>
  <c r="BL25"/>
  <c r="BK25"/>
  <c r="BJ25"/>
  <c r="BI25"/>
  <c r="BE25"/>
  <c r="BD25"/>
  <c r="BC25"/>
  <c r="BB25"/>
  <c r="AX25"/>
  <c r="AW25"/>
  <c r="AV25"/>
  <c r="AU25"/>
  <c r="AQ25"/>
  <c r="AP25"/>
  <c r="AO25"/>
  <c r="AN25"/>
  <c r="AK25"/>
  <c r="BS24"/>
  <c r="BR24"/>
  <c r="BQ24"/>
  <c r="BP24"/>
  <c r="BL24"/>
  <c r="BK24"/>
  <c r="BJ24"/>
  <c r="BI24"/>
  <c r="BE24"/>
  <c r="BD24"/>
  <c r="BC24"/>
  <c r="BB24"/>
  <c r="AX24"/>
  <c r="AW24"/>
  <c r="AV24"/>
  <c r="AU24"/>
  <c r="AQ24"/>
  <c r="AP24"/>
  <c r="AO24"/>
  <c r="AN24"/>
  <c r="AK24"/>
  <c r="BS23"/>
  <c r="BR23"/>
  <c r="BQ23"/>
  <c r="BP23"/>
  <c r="BL23"/>
  <c r="BK23"/>
  <c r="BJ23"/>
  <c r="BI23"/>
  <c r="BE23"/>
  <c r="BD23"/>
  <c r="BC23"/>
  <c r="BB23"/>
  <c r="AX23"/>
  <c r="AW23"/>
  <c r="AV23"/>
  <c r="AU23"/>
  <c r="AQ23"/>
  <c r="AP23"/>
  <c r="AO23"/>
  <c r="AN23"/>
  <c r="AK23"/>
  <c r="BS22"/>
  <c r="BR22"/>
  <c r="BQ22"/>
  <c r="BP22"/>
  <c r="BL22"/>
  <c r="BK22"/>
  <c r="BJ22"/>
  <c r="BI22"/>
  <c r="BE22"/>
  <c r="BD22"/>
  <c r="BC22"/>
  <c r="BB22"/>
  <c r="AX22"/>
  <c r="AW22"/>
  <c r="AV22"/>
  <c r="AU22"/>
  <c r="AQ22"/>
  <c r="AP22"/>
  <c r="AO22"/>
  <c r="AN22"/>
  <c r="AK22"/>
  <c r="BS21"/>
  <c r="BR21"/>
  <c r="BQ21"/>
  <c r="BP21"/>
  <c r="BL21"/>
  <c r="BK21"/>
  <c r="BJ21"/>
  <c r="BI21"/>
  <c r="BE21"/>
  <c r="BD21"/>
  <c r="BC21"/>
  <c r="BB21"/>
  <c r="AX21"/>
  <c r="AW21"/>
  <c r="AV21"/>
  <c r="AU21"/>
  <c r="AQ21"/>
  <c r="AP21"/>
  <c r="AO21"/>
  <c r="AN21"/>
  <c r="AK21"/>
  <c r="BS20"/>
  <c r="BR20"/>
  <c r="BQ20"/>
  <c r="BP20"/>
  <c r="BL20"/>
  <c r="BK20"/>
  <c r="BJ20"/>
  <c r="BI20"/>
  <c r="BE20"/>
  <c r="BD20"/>
  <c r="BC20"/>
  <c r="BB20"/>
  <c r="AX20"/>
  <c r="AW20"/>
  <c r="AV20"/>
  <c r="AU20"/>
  <c r="AQ20"/>
  <c r="AP20"/>
  <c r="AO20"/>
  <c r="AN20"/>
  <c r="AK20"/>
  <c r="CV20" s="1"/>
  <c r="BS19"/>
  <c r="BR19"/>
  <c r="BQ19"/>
  <c r="BP19"/>
  <c r="BL19"/>
  <c r="BK19"/>
  <c r="BJ19"/>
  <c r="BI19"/>
  <c r="BE19"/>
  <c r="BD19"/>
  <c r="BC19"/>
  <c r="BB19"/>
  <c r="AX19"/>
  <c r="AW19"/>
  <c r="AV19"/>
  <c r="AU19"/>
  <c r="AQ19"/>
  <c r="AP19"/>
  <c r="AO19"/>
  <c r="AN19"/>
  <c r="AK19"/>
  <c r="DC19" s="1"/>
  <c r="BS18"/>
  <c r="BR18"/>
  <c r="BQ18"/>
  <c r="BP18"/>
  <c r="BL18"/>
  <c r="BK18"/>
  <c r="BJ18"/>
  <c r="BI18"/>
  <c r="BE18"/>
  <c r="BD18"/>
  <c r="BC18"/>
  <c r="BB18"/>
  <c r="AX18"/>
  <c r="AW18"/>
  <c r="AV18"/>
  <c r="AU18"/>
  <c r="AQ18"/>
  <c r="AP18"/>
  <c r="AO18"/>
  <c r="AN18"/>
  <c r="AK18"/>
  <c r="BS17"/>
  <c r="BR17"/>
  <c r="BQ17"/>
  <c r="BP17"/>
  <c r="BL17"/>
  <c r="BK17"/>
  <c r="BJ17"/>
  <c r="BI17"/>
  <c r="BE17"/>
  <c r="BD17"/>
  <c r="BC17"/>
  <c r="BB17"/>
  <c r="AX17"/>
  <c r="AW17"/>
  <c r="AV17"/>
  <c r="AU17"/>
  <c r="AQ17"/>
  <c r="AP17"/>
  <c r="AO17"/>
  <c r="AN17"/>
  <c r="AK17"/>
  <c r="CV17" s="1"/>
  <c r="BS16"/>
  <c r="BR16"/>
  <c r="BQ16"/>
  <c r="BP16"/>
  <c r="BL16"/>
  <c r="BK16"/>
  <c r="BJ16"/>
  <c r="BI16"/>
  <c r="BE16"/>
  <c r="BD16"/>
  <c r="BC16"/>
  <c r="BB16"/>
  <c r="AX16"/>
  <c r="AW16"/>
  <c r="AV16"/>
  <c r="AU16"/>
  <c r="AQ16"/>
  <c r="AP16"/>
  <c r="AO16"/>
  <c r="AN16"/>
  <c r="AK16"/>
  <c r="DC16" s="1"/>
  <c r="BS15"/>
  <c r="BR15"/>
  <c r="BQ15"/>
  <c r="BP15"/>
  <c r="BL15"/>
  <c r="BK15"/>
  <c r="BJ15"/>
  <c r="BI15"/>
  <c r="BE15"/>
  <c r="BD15"/>
  <c r="BC15"/>
  <c r="BB15"/>
  <c r="AX15"/>
  <c r="AW15"/>
  <c r="AV15"/>
  <c r="AU15"/>
  <c r="AQ15"/>
  <c r="AP15"/>
  <c r="AO15"/>
  <c r="AN15"/>
  <c r="AK15"/>
  <c r="DC15" s="1"/>
  <c r="BS14"/>
  <c r="BR14"/>
  <c r="BQ14"/>
  <c r="BP14"/>
  <c r="BL14"/>
  <c r="BK14"/>
  <c r="BJ14"/>
  <c r="BI14"/>
  <c r="BE14"/>
  <c r="BD14"/>
  <c r="BC14"/>
  <c r="BB14"/>
  <c r="AX14"/>
  <c r="AW14"/>
  <c r="AV14"/>
  <c r="AU14"/>
  <c r="AQ14"/>
  <c r="AP14"/>
  <c r="AO14"/>
  <c r="AN14"/>
  <c r="AK14"/>
  <c r="BS13"/>
  <c r="BR13"/>
  <c r="BQ13"/>
  <c r="BP13"/>
  <c r="BL13"/>
  <c r="BK13"/>
  <c r="BJ13"/>
  <c r="BI13"/>
  <c r="BE13"/>
  <c r="BD13"/>
  <c r="BC13"/>
  <c r="BB13"/>
  <c r="AX13"/>
  <c r="AW13"/>
  <c r="AV13"/>
  <c r="AU13"/>
  <c r="AQ13"/>
  <c r="AP13"/>
  <c r="AO13"/>
  <c r="AN13"/>
  <c r="AK13"/>
  <c r="CV13" s="1"/>
  <c r="BS12"/>
  <c r="BR12"/>
  <c r="BQ12"/>
  <c r="BP12"/>
  <c r="BL12"/>
  <c r="BK12"/>
  <c r="BJ12"/>
  <c r="BI12"/>
  <c r="BE12"/>
  <c r="BD12"/>
  <c r="BC12"/>
  <c r="BB12"/>
  <c r="AX12"/>
  <c r="AW12"/>
  <c r="AV12"/>
  <c r="AU12"/>
  <c r="AQ12"/>
  <c r="AP12"/>
  <c r="AO12"/>
  <c r="BY12" s="1"/>
  <c r="AN12"/>
  <c r="AK12"/>
  <c r="DC12" s="1"/>
  <c r="BS11"/>
  <c r="BR11"/>
  <c r="BQ11"/>
  <c r="BP11"/>
  <c r="BL11"/>
  <c r="BK11"/>
  <c r="BJ11"/>
  <c r="BI11"/>
  <c r="BE11"/>
  <c r="BD11"/>
  <c r="BC11"/>
  <c r="BB11"/>
  <c r="AX11"/>
  <c r="AW11"/>
  <c r="AV11"/>
  <c r="AU11"/>
  <c r="AQ11"/>
  <c r="AP11"/>
  <c r="AO11"/>
  <c r="AN11"/>
  <c r="AK11"/>
  <c r="DC11" s="1"/>
  <c r="BS10"/>
  <c r="BR10"/>
  <c r="BQ10"/>
  <c r="BP10"/>
  <c r="BL10"/>
  <c r="BK10"/>
  <c r="BJ10"/>
  <c r="BI10"/>
  <c r="BE10"/>
  <c r="BD10"/>
  <c r="BC10"/>
  <c r="BB10"/>
  <c r="AX10"/>
  <c r="AW10"/>
  <c r="AV10"/>
  <c r="AU10"/>
  <c r="AQ10"/>
  <c r="AP10"/>
  <c r="AO10"/>
  <c r="AN10"/>
  <c r="AK10"/>
  <c r="BS9"/>
  <c r="BR9"/>
  <c r="BQ9"/>
  <c r="BP9"/>
  <c r="BL9"/>
  <c r="BK9"/>
  <c r="BJ9"/>
  <c r="BI9"/>
  <c r="BE9"/>
  <c r="BD9"/>
  <c r="BC9"/>
  <c r="BB9"/>
  <c r="AX9"/>
  <c r="AW9"/>
  <c r="AV9"/>
  <c r="AU9"/>
  <c r="AQ9"/>
  <c r="AP9"/>
  <c r="AO9"/>
  <c r="AN9"/>
  <c r="AK9"/>
  <c r="CV9" s="1"/>
  <c r="BS8"/>
  <c r="BR8"/>
  <c r="BQ8"/>
  <c r="BP8"/>
  <c r="BL8"/>
  <c r="BK8"/>
  <c r="BJ8"/>
  <c r="BI8"/>
  <c r="BE8"/>
  <c r="BD8"/>
  <c r="BC8"/>
  <c r="BB8"/>
  <c r="AX8"/>
  <c r="AW8"/>
  <c r="AV8"/>
  <c r="AU8"/>
  <c r="AQ8"/>
  <c r="AP8"/>
  <c r="AO8"/>
  <c r="BY8" s="1"/>
  <c r="AN8"/>
  <c r="AK8"/>
  <c r="BS7"/>
  <c r="BR7"/>
  <c r="BQ7"/>
  <c r="BP7"/>
  <c r="BL7"/>
  <c r="BK7"/>
  <c r="BJ7"/>
  <c r="BI7"/>
  <c r="BE7"/>
  <c r="BD7"/>
  <c r="BC7"/>
  <c r="BB7"/>
  <c r="AX7"/>
  <c r="AW7"/>
  <c r="AV7"/>
  <c r="AU7"/>
  <c r="AQ7"/>
  <c r="AP7"/>
  <c r="AO7"/>
  <c r="AN7"/>
  <c r="AK7"/>
  <c r="BS6"/>
  <c r="BR6"/>
  <c r="BQ6"/>
  <c r="BP6"/>
  <c r="BL6"/>
  <c r="BK6"/>
  <c r="BJ6"/>
  <c r="BI6"/>
  <c r="BE6"/>
  <c r="BD6"/>
  <c r="BC6"/>
  <c r="BB6"/>
  <c r="AX6"/>
  <c r="AW6"/>
  <c r="AV6"/>
  <c r="AU6"/>
  <c r="AQ6"/>
  <c r="AP6"/>
  <c r="AO6"/>
  <c r="AN6"/>
  <c r="AK6"/>
  <c r="BS5"/>
  <c r="BR5"/>
  <c r="BQ5"/>
  <c r="BP5"/>
  <c r="BL5"/>
  <c r="BK5"/>
  <c r="BJ5"/>
  <c r="BI5"/>
  <c r="BE5"/>
  <c r="BD5"/>
  <c r="BC5"/>
  <c r="BB5"/>
  <c r="AX5"/>
  <c r="AW5"/>
  <c r="AV5"/>
  <c r="AU5"/>
  <c r="AQ5"/>
  <c r="AP5"/>
  <c r="AO5"/>
  <c r="AN5"/>
  <c r="AK5"/>
  <c r="CO5" s="1"/>
  <c r="BS4"/>
  <c r="BR4"/>
  <c r="BQ4"/>
  <c r="BP4"/>
  <c r="BL4"/>
  <c r="BK4"/>
  <c r="BJ4"/>
  <c r="BI4"/>
  <c r="BE4"/>
  <c r="BD4"/>
  <c r="BC4"/>
  <c r="BB4"/>
  <c r="AX4"/>
  <c r="AW4"/>
  <c r="AV4"/>
  <c r="AU4"/>
  <c r="AQ4"/>
  <c r="AP4"/>
  <c r="AO4"/>
  <c r="AN4"/>
  <c r="AK4"/>
  <c r="CV4" s="1"/>
  <c r="BS3"/>
  <c r="BR3"/>
  <c r="BQ3"/>
  <c r="BP3"/>
  <c r="BL3"/>
  <c r="BK3"/>
  <c r="BJ3"/>
  <c r="BI3"/>
  <c r="BE3"/>
  <c r="BD3"/>
  <c r="BC3"/>
  <c r="BB3"/>
  <c r="AX3"/>
  <c r="AW3"/>
  <c r="AV3"/>
  <c r="AU3"/>
  <c r="AQ3"/>
  <c r="AP3"/>
  <c r="AO3"/>
  <c r="AN3"/>
  <c r="AK3"/>
  <c r="N106" i="4"/>
  <c r="N105"/>
  <c r="M106"/>
  <c r="M105"/>
  <c r="R105"/>
  <c r="DB67" i="54" l="1"/>
  <c r="DB42"/>
  <c r="DB37"/>
  <c r="DB33"/>
  <c r="DB29"/>
  <c r="DB25"/>
  <c r="DB3"/>
  <c r="BM62"/>
  <c r="BM42"/>
  <c r="BF42"/>
  <c r="DH42" s="1"/>
  <c r="D42" i="40" s="1"/>
  <c r="AY70" i="54"/>
  <c r="AR70"/>
  <c r="DF70" s="1"/>
  <c r="B70" i="40" s="1"/>
  <c r="AR62" i="54"/>
  <c r="DF62" s="1"/>
  <c r="B62" i="40" s="1"/>
  <c r="AR4" i="54"/>
  <c r="DF4" s="1"/>
  <c r="B4" i="40" s="1"/>
  <c r="AY67" i="54"/>
  <c r="DG67" s="1"/>
  <c r="C67" i="40" s="1"/>
  <c r="DB95" i="54"/>
  <c r="AP99"/>
  <c r="BR99"/>
  <c r="CZ6"/>
  <c r="BY40"/>
  <c r="CG47"/>
  <c r="AR81"/>
  <c r="DF81" s="1"/>
  <c r="B81" i="40" s="1"/>
  <c r="AY93" i="54"/>
  <c r="DG93" s="1"/>
  <c r="C93" i="40" s="1"/>
  <c r="AR96" i="54"/>
  <c r="DF96" s="1"/>
  <c r="B96" i="40" s="1"/>
  <c r="AY96" i="54"/>
  <c r="BF96"/>
  <c r="DH96" s="1"/>
  <c r="D96" i="40" s="1"/>
  <c r="BM96" i="54"/>
  <c r="DI96" s="1"/>
  <c r="E96" i="40" s="1"/>
  <c r="BT96" i="54"/>
  <c r="CZ97"/>
  <c r="BM4"/>
  <c r="BY7"/>
  <c r="CM7"/>
  <c r="DA7"/>
  <c r="AR8"/>
  <c r="DF8" s="1"/>
  <c r="B8" i="40" s="1"/>
  <c r="BT8" i="54"/>
  <c r="DJ8" s="1"/>
  <c r="F8" i="40" s="1"/>
  <c r="BF14" i="54"/>
  <c r="DH14" s="1"/>
  <c r="D14" i="40" s="1"/>
  <c r="AR16" i="54"/>
  <c r="DF16" s="1"/>
  <c r="B16" i="40" s="1"/>
  <c r="BF16" i="54"/>
  <c r="BM16"/>
  <c r="AY24"/>
  <c r="BF24"/>
  <c r="BT24"/>
  <c r="AR28"/>
  <c r="DF28" s="1"/>
  <c r="B28" i="40" s="1"/>
  <c r="BF28" i="54"/>
  <c r="BT28"/>
  <c r="AR32"/>
  <c r="DF32" s="1"/>
  <c r="B32" i="40" s="1"/>
  <c r="BF32" i="54"/>
  <c r="BT32"/>
  <c r="BM40"/>
  <c r="BF56"/>
  <c r="BY46"/>
  <c r="AR51"/>
  <c r="DF51" s="1"/>
  <c r="B51" i="40" s="1"/>
  <c r="AY51" i="54"/>
  <c r="BY58"/>
  <c r="BM67"/>
  <c r="DI67" s="1"/>
  <c r="E67" i="40" s="1"/>
  <c r="DA84" i="54"/>
  <c r="BY86"/>
  <c r="BY37"/>
  <c r="BF46"/>
  <c r="AR74"/>
  <c r="DF74" s="1"/>
  <c r="B74" i="40" s="1"/>
  <c r="DB75" i="54"/>
  <c r="DB83"/>
  <c r="DB87"/>
  <c r="CG10"/>
  <c r="AY37"/>
  <c r="DG37" s="1"/>
  <c r="C37" i="40" s="1"/>
  <c r="BT37" i="54"/>
  <c r="BM56"/>
  <c r="DI56" s="1"/>
  <c r="E56" i="40" s="1"/>
  <c r="CZ77" i="54"/>
  <c r="BM84"/>
  <c r="BY91"/>
  <c r="DA96"/>
  <c r="DA37"/>
  <c r="CN50"/>
  <c r="CT51"/>
  <c r="CG51"/>
  <c r="CN10"/>
  <c r="CU10"/>
  <c r="CA16"/>
  <c r="CN17"/>
  <c r="CU17"/>
  <c r="BX19"/>
  <c r="CA19"/>
  <c r="DC34"/>
  <c r="CH37"/>
  <c r="BF51"/>
  <c r="DH51" s="1"/>
  <c r="D51" i="40" s="1"/>
  <c r="CA51" i="54"/>
  <c r="CG75"/>
  <c r="DA85"/>
  <c r="CN95"/>
  <c r="BX7"/>
  <c r="BY28"/>
  <c r="BY32"/>
  <c r="CT46"/>
  <c r="DA46"/>
  <c r="AR52"/>
  <c r="DF52" s="1"/>
  <c r="B52" i="40" s="1"/>
  <c r="CN58" i="54"/>
  <c r="CU58"/>
  <c r="DC59"/>
  <c r="BT70"/>
  <c r="CG79"/>
  <c r="BX10"/>
  <c r="DB16"/>
  <c r="DB19"/>
  <c r="CN22"/>
  <c r="CU22"/>
  <c r="CZ46"/>
  <c r="CU46"/>
  <c r="CN47"/>
  <c r="DA58"/>
  <c r="AY65"/>
  <c r="BT65"/>
  <c r="CM79"/>
  <c r="BT84"/>
  <c r="DJ84" s="1"/>
  <c r="F84" i="40" s="1"/>
  <c r="AR88" i="54"/>
  <c r="DF88" s="1"/>
  <c r="B88" i="40" s="1"/>
  <c r="CT91" i="54"/>
  <c r="CH25"/>
  <c r="CH29"/>
  <c r="AY52"/>
  <c r="CO53"/>
  <c r="AR55"/>
  <c r="DF55" s="1"/>
  <c r="B55" i="40" s="1"/>
  <c r="BF59" i="54"/>
  <c r="BF61"/>
  <c r="CN63"/>
  <c r="BM64"/>
  <c r="CU66"/>
  <c r="CA67"/>
  <c r="AY69"/>
  <c r="BM69"/>
  <c r="CG71"/>
  <c r="CN71"/>
  <c r="BF73"/>
  <c r="CA75"/>
  <c r="DC75"/>
  <c r="AY77"/>
  <c r="DG77" s="1"/>
  <c r="C77" i="40" s="1"/>
  <c r="CO77" i="54"/>
  <c r="AY80"/>
  <c r="BF80"/>
  <c r="DH80" s="1"/>
  <c r="D80" i="40" s="1"/>
  <c r="BB99" i="54"/>
  <c r="AY7"/>
  <c r="BF7"/>
  <c r="DB9"/>
  <c r="DC10"/>
  <c r="BF12"/>
  <c r="DH12" s="1"/>
  <c r="D12" i="40" s="1"/>
  <c r="CU12" i="54"/>
  <c r="BX18"/>
  <c r="BF18"/>
  <c r="CZ18"/>
  <c r="BF20"/>
  <c r="BM20"/>
  <c r="DI20" s="1"/>
  <c r="E20" i="40" s="1"/>
  <c r="CM22" i="54"/>
  <c r="AY27"/>
  <c r="AR31"/>
  <c r="DF31" s="1"/>
  <c r="B31" i="40" s="1"/>
  <c r="BF31" i="54"/>
  <c r="DH31" s="1"/>
  <c r="D31" i="40" s="1"/>
  <c r="BY34" i="54"/>
  <c r="CT34"/>
  <c r="DA34"/>
  <c r="CG34"/>
  <c r="BF36"/>
  <c r="DH36" s="1"/>
  <c r="D36" i="40" s="1"/>
  <c r="AR39" i="54"/>
  <c r="DF39" s="1"/>
  <c r="B39" i="40" s="1"/>
  <c r="BF39" i="54"/>
  <c r="BT39"/>
  <c r="DJ39" s="1"/>
  <c r="F39" i="40" s="1"/>
  <c r="DA40" i="54"/>
  <c r="BY44"/>
  <c r="BF45"/>
  <c r="BT45"/>
  <c r="DJ45" s="1"/>
  <c r="F45" i="40" s="1"/>
  <c r="CM47" i="54"/>
  <c r="CT47"/>
  <c r="BY50"/>
  <c r="CT50"/>
  <c r="DA50"/>
  <c r="DA52"/>
  <c r="BY54"/>
  <c r="DA54"/>
  <c r="BY57"/>
  <c r="AR58"/>
  <c r="DF58" s="1"/>
  <c r="B58" i="40" s="1"/>
  <c r="AY60" i="54"/>
  <c r="CM63"/>
  <c r="CT63"/>
  <c r="DA66"/>
  <c r="CM71"/>
  <c r="CT71"/>
  <c r="BM72"/>
  <c r="CN74"/>
  <c r="CT74"/>
  <c r="BT76"/>
  <c r="DJ76" s="1"/>
  <c r="F76" i="40" s="1"/>
  <c r="AR79" i="54"/>
  <c r="DF79" s="1"/>
  <c r="B79" i="40" s="1"/>
  <c r="BY82" i="54"/>
  <c r="DA82"/>
  <c r="AR6"/>
  <c r="DF6" s="1"/>
  <c r="B6" i="40" s="1"/>
  <c r="BM6" i="54"/>
  <c r="BY9"/>
  <c r="CF13"/>
  <c r="AY14"/>
  <c r="DG14" s="1"/>
  <c r="C14" i="40" s="1"/>
  <c r="CA18" i="54"/>
  <c r="CO18"/>
  <c r="DA20"/>
  <c r="BY21"/>
  <c r="DA21"/>
  <c r="BF22"/>
  <c r="BM22"/>
  <c r="BY25"/>
  <c r="DA25"/>
  <c r="AR26"/>
  <c r="DF26" s="1"/>
  <c r="B26" i="40" s="1"/>
  <c r="BF26" i="54"/>
  <c r="DH26" s="1"/>
  <c r="D26" i="40" s="1"/>
  <c r="BM26" i="54"/>
  <c r="DI26" s="1"/>
  <c r="E26" i="40" s="1"/>
  <c r="BY29" i="54"/>
  <c r="DA29"/>
  <c r="AY30"/>
  <c r="BM30"/>
  <c r="AR34"/>
  <c r="DF34" s="1"/>
  <c r="B34" i="40" s="1"/>
  <c r="AY34" i="54"/>
  <c r="BF34"/>
  <c r="DH34" s="1"/>
  <c r="D34" i="40" s="1"/>
  <c r="BM34" i="54"/>
  <c r="DI34" s="1"/>
  <c r="E34" i="40" s="1"/>
  <c r="AY35" i="54"/>
  <c r="BF35"/>
  <c r="CO36"/>
  <c r="CN37"/>
  <c r="CU37"/>
  <c r="DB39"/>
  <c r="BY41"/>
  <c r="DA41"/>
  <c r="CZ41"/>
  <c r="BF44"/>
  <c r="DB45"/>
  <c r="BT47"/>
  <c r="DJ47" s="1"/>
  <c r="F47" i="40" s="1"/>
  <c r="BX50" i="54"/>
  <c r="CE50"/>
  <c r="BF50"/>
  <c r="BT50"/>
  <c r="DJ50" s="1"/>
  <c r="F50" i="40" s="1"/>
  <c r="CA50" i="54"/>
  <c r="AR54"/>
  <c r="DF54" s="1"/>
  <c r="B54" i="40" s="1"/>
  <c r="AY54" i="54"/>
  <c r="DG54" s="1"/>
  <c r="BF54"/>
  <c r="DH54" s="1"/>
  <c r="D54" i="40" s="1"/>
  <c r="BM54" i="54"/>
  <c r="DI54" s="1"/>
  <c r="E54" i="40" s="1"/>
  <c r="CZ54" i="54"/>
  <c r="CH54"/>
  <c r="AY57"/>
  <c r="BT57"/>
  <c r="CH58"/>
  <c r="DA60"/>
  <c r="AY63"/>
  <c r="DG63" s="1"/>
  <c r="C63" i="40" s="1"/>
  <c r="CG63" i="54"/>
  <c r="AR66"/>
  <c r="DF66" s="1"/>
  <c r="B66" i="40" s="1"/>
  <c r="AY66" i="54"/>
  <c r="BF66"/>
  <c r="DH66" s="1"/>
  <c r="D66" i="40" s="1"/>
  <c r="CN66" i="54"/>
  <c r="BY74"/>
  <c r="CG74"/>
  <c r="AY78"/>
  <c r="DG78" s="1"/>
  <c r="C78" i="40" s="1"/>
  <c r="BF78" i="54"/>
  <c r="BM78"/>
  <c r="DB79"/>
  <c r="BM82"/>
  <c r="DI82" s="1"/>
  <c r="E82" i="40" s="1"/>
  <c r="BT82" i="54"/>
  <c r="CH82"/>
  <c r="AY85"/>
  <c r="CH86"/>
  <c r="AR5"/>
  <c r="DF5" s="1"/>
  <c r="B5" i="40" s="1"/>
  <c r="AY5" i="54"/>
  <c r="DG5" s="1"/>
  <c r="C5" i="40" s="1"/>
  <c r="BF5" i="54"/>
  <c r="BT5"/>
  <c r="DJ5" s="1"/>
  <c r="F5" i="40" s="1"/>
  <c r="CM8" i="54"/>
  <c r="DB10"/>
  <c r="CM11"/>
  <c r="AR13"/>
  <c r="DF13" s="1"/>
  <c r="B13" i="40" s="1"/>
  <c r="BF13" i="54"/>
  <c r="DH13" s="1"/>
  <c r="D13" i="40" s="1"/>
  <c r="DB14" i="54"/>
  <c r="BF21"/>
  <c r="DH21" s="1"/>
  <c r="D21" i="40" s="1"/>
  <c r="CZ21" i="54"/>
  <c r="AR25"/>
  <c r="DF25" s="1"/>
  <c r="B25" i="40" s="1"/>
  <c r="AR29" i="54"/>
  <c r="DF29" s="1"/>
  <c r="B29" i="40" s="1"/>
  <c r="CA38" i="54"/>
  <c r="DC38"/>
  <c r="AR41"/>
  <c r="DF41" s="1"/>
  <c r="B41" i="40" s="1"/>
  <c r="AY41" i="54"/>
  <c r="BF41"/>
  <c r="DH41" s="1"/>
  <c r="D41" i="40" s="1"/>
  <c r="AY43" i="54"/>
  <c r="DG43" s="1"/>
  <c r="C43" i="40" s="1"/>
  <c r="BF43" i="54"/>
  <c r="DH43" s="1"/>
  <c r="D43" i="40" s="1"/>
  <c r="DB47" i="54"/>
  <c r="CH66"/>
  <c r="DC67"/>
  <c r="CA74"/>
  <c r="CZ85"/>
  <c r="CA87"/>
  <c r="BM89"/>
  <c r="DI89" s="1"/>
  <c r="E89" i="40" s="1"/>
  <c r="DC91" i="54"/>
  <c r="CU95"/>
  <c r="CG91"/>
  <c r="CN86"/>
  <c r="CU86"/>
  <c r="DA86"/>
  <c r="AY87"/>
  <c r="BT87"/>
  <c r="DJ87" s="1"/>
  <c r="F87" i="40" s="1"/>
  <c r="DC87" i="54"/>
  <c r="BY89"/>
  <c r="DA89"/>
  <c r="BF90"/>
  <c r="DH90" s="1"/>
  <c r="D90" i="40" s="1"/>
  <c r="BF94" i="54"/>
  <c r="BA101" i="52"/>
  <c r="AW101"/>
  <c r="AS101"/>
  <c r="BC101"/>
  <c r="AY101"/>
  <c r="AU101"/>
  <c r="AQ101"/>
  <c r="BB101"/>
  <c r="AX101"/>
  <c r="AT101"/>
  <c r="AZ101"/>
  <c r="AV101"/>
  <c r="AR101"/>
  <c r="AP101"/>
  <c r="D99" i="2"/>
  <c r="BT6" i="54"/>
  <c r="DB7"/>
  <c r="BT16"/>
  <c r="DJ16" s="1"/>
  <c r="F16" i="40" s="1"/>
  <c r="DH22" i="54"/>
  <c r="D22" i="40" s="1"/>
  <c r="DB23" i="54"/>
  <c r="BT26"/>
  <c r="DJ26" s="1"/>
  <c r="F26" i="40" s="1"/>
  <c r="DB27" i="54"/>
  <c r="BT30"/>
  <c r="DJ30" s="1"/>
  <c r="F30" i="40" s="1"/>
  <c r="DB31" i="54"/>
  <c r="BT34"/>
  <c r="BT35"/>
  <c r="DA36"/>
  <c r="BT38"/>
  <c r="BT41"/>
  <c r="BT43"/>
  <c r="DA44"/>
  <c r="BT48"/>
  <c r="DJ48" s="1"/>
  <c r="F48" i="40" s="1"/>
  <c r="BT51" i="54"/>
  <c r="BT52"/>
  <c r="CZ53"/>
  <c r="DB55"/>
  <c r="BT58"/>
  <c r="DB59"/>
  <c r="BT60"/>
  <c r="CZ61"/>
  <c r="BT63"/>
  <c r="BT66"/>
  <c r="DA68"/>
  <c r="DB71"/>
  <c r="BT74"/>
  <c r="BT75"/>
  <c r="BT79"/>
  <c r="DJ79" s="1"/>
  <c r="F79" i="40" s="1"/>
  <c r="DA80" i="54"/>
  <c r="CZ82"/>
  <c r="BT85"/>
  <c r="DJ85" s="1"/>
  <c r="F85" i="40" s="1"/>
  <c r="DA88" i="54"/>
  <c r="BT90"/>
  <c r="DJ90" s="1"/>
  <c r="F90" i="40" s="1"/>
  <c r="DB91" i="54"/>
  <c r="DA92"/>
  <c r="BT94"/>
  <c r="CZ94"/>
  <c r="BT97"/>
  <c r="BT12"/>
  <c r="BT15"/>
  <c r="DJ15" s="1"/>
  <c r="F15" i="40" s="1"/>
  <c r="DB18" i="54"/>
  <c r="DB22"/>
  <c r="BT25"/>
  <c r="DJ25" s="1"/>
  <c r="F25" i="40" s="1"/>
  <c r="DB26" i="54"/>
  <c r="BT29"/>
  <c r="DB30"/>
  <c r="BT33"/>
  <c r="DB34"/>
  <c r="DB35"/>
  <c r="DB38"/>
  <c r="BT40"/>
  <c r="DB41"/>
  <c r="BT42"/>
  <c r="DJ42" s="1"/>
  <c r="F42" i="40" s="1"/>
  <c r="DB43" i="54"/>
  <c r="DB51"/>
  <c r="CZ70"/>
  <c r="BT54"/>
  <c r="DJ54" s="1"/>
  <c r="F54" i="40" s="1"/>
  <c r="BT56" i="54"/>
  <c r="CZ57"/>
  <c r="BT62"/>
  <c r="CZ62"/>
  <c r="BT64"/>
  <c r="DJ64" s="1"/>
  <c r="F64" i="40" s="1"/>
  <c r="CZ65" i="54"/>
  <c r="BT67"/>
  <c r="BT69"/>
  <c r="DJ69" s="1"/>
  <c r="F69" i="40" s="1"/>
  <c r="BT72" i="54"/>
  <c r="BT78"/>
  <c r="CZ78"/>
  <c r="BT81"/>
  <c r="DJ81" s="1"/>
  <c r="F81" i="40" s="1"/>
  <c r="BT83" i="54"/>
  <c r="DJ83" s="1"/>
  <c r="F83" i="40" s="1"/>
  <c r="BT86" i="54"/>
  <c r="BT89"/>
  <c r="BT93"/>
  <c r="DJ93" s="1"/>
  <c r="F93" i="40" s="1"/>
  <c r="BT95" i="54"/>
  <c r="DJ95" s="1"/>
  <c r="F95" i="40" s="1"/>
  <c r="BT4" i="54"/>
  <c r="BT7"/>
  <c r="DJ7" s="1"/>
  <c r="BT11"/>
  <c r="DJ11" s="1"/>
  <c r="F11" i="40" s="1"/>
  <c r="BT19" i="54"/>
  <c r="DJ19" s="1"/>
  <c r="F19" i="40" s="1"/>
  <c r="BT23" i="54"/>
  <c r="DB24"/>
  <c r="BT27"/>
  <c r="DJ27" s="1"/>
  <c r="F27" i="40" s="1"/>
  <c r="DA28" i="54"/>
  <c r="BT31"/>
  <c r="DA32"/>
  <c r="BT36"/>
  <c r="BT44"/>
  <c r="DJ44" s="1"/>
  <c r="F44" i="40" s="1"/>
  <c r="BT49" i="54"/>
  <c r="BT53"/>
  <c r="BT55"/>
  <c r="DJ55" s="1"/>
  <c r="F55" i="40" s="1"/>
  <c r="DA56" i="54"/>
  <c r="BT59"/>
  <c r="BT61"/>
  <c r="DA64"/>
  <c r="BT68"/>
  <c r="CZ69"/>
  <c r="BT71"/>
  <c r="DJ71" s="1"/>
  <c r="F71" i="40" s="1"/>
  <c r="DA72" i="54"/>
  <c r="BT80"/>
  <c r="CZ81"/>
  <c r="BT88"/>
  <c r="DJ88" s="1"/>
  <c r="F88" i="40" s="1"/>
  <c r="CZ89" i="54"/>
  <c r="BT91"/>
  <c r="BT92"/>
  <c r="CZ93"/>
  <c r="BT98"/>
  <c r="DJ98" s="1"/>
  <c r="F98" i="40" s="1"/>
  <c r="BM5" i="54"/>
  <c r="DI5" s="1"/>
  <c r="E5" i="40" s="1"/>
  <c r="DH7" i="54"/>
  <c r="D7" i="40" s="1"/>
  <c r="BM7" i="54"/>
  <c r="DI7" s="1"/>
  <c r="E7" i="40" s="1"/>
  <c r="BM11" i="54"/>
  <c r="BM13"/>
  <c r="DI13" s="1"/>
  <c r="E13" i="40" s="1"/>
  <c r="BM19" i="54"/>
  <c r="DI19" s="1"/>
  <c r="E19" i="40" s="1"/>
  <c r="CT21" i="54"/>
  <c r="BM23"/>
  <c r="BM27"/>
  <c r="DI27" s="1"/>
  <c r="E27" i="40" s="1"/>
  <c r="BM31" i="54"/>
  <c r="DI31" s="1"/>
  <c r="E31" i="40" s="1"/>
  <c r="BM36" i="54"/>
  <c r="BM44"/>
  <c r="BM49"/>
  <c r="DJ49"/>
  <c r="F49" i="40" s="1"/>
  <c r="BM51" i="54"/>
  <c r="DI51" s="1"/>
  <c r="E51" i="40" s="1"/>
  <c r="DJ51" i="54"/>
  <c r="F51" i="40" s="1"/>
  <c r="BM52" i="54"/>
  <c r="DI52" s="1"/>
  <c r="E52" i="40" s="1"/>
  <c r="BM58" i="54"/>
  <c r="BM60"/>
  <c r="DI60" s="1"/>
  <c r="E60" i="40" s="1"/>
  <c r="BM63" i="54"/>
  <c r="DI63" s="1"/>
  <c r="E63" i="40" s="1"/>
  <c r="DJ63" i="54"/>
  <c r="F63" i="40" s="1"/>
  <c r="BM66" i="54"/>
  <c r="DI66" s="1"/>
  <c r="E66" i="40" s="1"/>
  <c r="BM74" i="54"/>
  <c r="DI74" s="1"/>
  <c r="E74" i="40" s="1"/>
  <c r="BM79" i="54"/>
  <c r="BM85"/>
  <c r="DI85" s="1"/>
  <c r="E85" i="40" s="1"/>
  <c r="BM90" i="54"/>
  <c r="DI90" s="1"/>
  <c r="E90" i="40" s="1"/>
  <c r="BM94" i="54"/>
  <c r="DI94" s="1"/>
  <c r="E94" i="40" s="1"/>
  <c r="DJ94" i="54"/>
  <c r="F94" i="40" s="1"/>
  <c r="BM97" i="54"/>
  <c r="BM35"/>
  <c r="DI35" s="1"/>
  <c r="E35" i="40" s="1"/>
  <c r="BM38" i="54"/>
  <c r="BM41"/>
  <c r="DI41" s="1"/>
  <c r="E41" i="40" s="1"/>
  <c r="BM43" i="54"/>
  <c r="BM48"/>
  <c r="DI48" s="1"/>
  <c r="E48" i="40" s="1"/>
  <c r="CU49" i="54"/>
  <c r="BM57"/>
  <c r="BM65"/>
  <c r="DI65" s="1"/>
  <c r="E65" i="40" s="1"/>
  <c r="DJ65" i="54"/>
  <c r="F65" i="40" s="1"/>
  <c r="BM70" i="54"/>
  <c r="DI70" s="1"/>
  <c r="E70" i="40" s="1"/>
  <c r="BM73" i="54"/>
  <c r="BM76"/>
  <c r="BM87"/>
  <c r="DI87" s="1"/>
  <c r="E87" i="40" s="1"/>
  <c r="BM8" i="54"/>
  <c r="BM12"/>
  <c r="DI12" s="1"/>
  <c r="E12" i="40" s="1"/>
  <c r="BM15" i="54"/>
  <c r="BM17"/>
  <c r="DI17" s="1"/>
  <c r="E17" i="40" s="1"/>
  <c r="BM25" i="54"/>
  <c r="DI25" s="1"/>
  <c r="E25" i="40" s="1"/>
  <c r="BM29" i="54"/>
  <c r="BM33"/>
  <c r="DI33" s="1"/>
  <c r="E33" i="40" s="1"/>
  <c r="BM81" i="54"/>
  <c r="DI81" s="1"/>
  <c r="E81" i="40" s="1"/>
  <c r="BM83" i="54"/>
  <c r="DI83" s="1"/>
  <c r="E83" i="40" s="1"/>
  <c r="BM86" i="54"/>
  <c r="BM93"/>
  <c r="BM95"/>
  <c r="DI95" s="1"/>
  <c r="E95" i="40" s="1"/>
  <c r="BL99" i="54"/>
  <c r="CS5"/>
  <c r="BM9"/>
  <c r="DI9" s="1"/>
  <c r="E9" i="40" s="1"/>
  <c r="BM24" i="54"/>
  <c r="DI24" s="1"/>
  <c r="E24" i="40" s="1"/>
  <c r="DH28" i="54"/>
  <c r="D28" i="40" s="1"/>
  <c r="BM28" i="54"/>
  <c r="BM32"/>
  <c r="BM37"/>
  <c r="DI37" s="1"/>
  <c r="E37" i="40" s="1"/>
  <c r="DH39" i="54"/>
  <c r="D39" i="40" s="1"/>
  <c r="BM39" i="54"/>
  <c r="DI39" s="1"/>
  <c r="E39" i="40" s="1"/>
  <c r="BM45" i="54"/>
  <c r="DI45" s="1"/>
  <c r="E45" i="40" s="1"/>
  <c r="BM50" i="54"/>
  <c r="DI50" s="1"/>
  <c r="E50" i="40" s="1"/>
  <c r="BM53" i="54"/>
  <c r="BM55"/>
  <c r="BM59"/>
  <c r="DI59" s="1"/>
  <c r="E59" i="40" s="1"/>
  <c r="BM61" i="54"/>
  <c r="DI61" s="1"/>
  <c r="E61" i="40" s="1"/>
  <c r="BM68" i="54"/>
  <c r="DI68" s="1"/>
  <c r="E68" i="40" s="1"/>
  <c r="BM71" i="54"/>
  <c r="BM80"/>
  <c r="DI80" s="1"/>
  <c r="E80" i="40" s="1"/>
  <c r="BM88" i="54"/>
  <c r="DI88" s="1"/>
  <c r="E88" i="40" s="1"/>
  <c r="BM91" i="54"/>
  <c r="DI91" s="1"/>
  <c r="E91" i="40" s="1"/>
  <c r="BM92" i="54"/>
  <c r="BM98"/>
  <c r="BF9"/>
  <c r="DH9" s="1"/>
  <c r="D9" i="40" s="1"/>
  <c r="BF23" i="54"/>
  <c r="DJ23"/>
  <c r="F23" i="40" s="1"/>
  <c r="BF27" i="54"/>
  <c r="BF40"/>
  <c r="DH40" s="1"/>
  <c r="D40" i="40" s="1"/>
  <c r="BF52" i="54"/>
  <c r="DH52" s="1"/>
  <c r="D52" i="40" s="1"/>
  <c r="DJ52" i="54"/>
  <c r="F52" i="40" s="1"/>
  <c r="BF57" i="54"/>
  <c r="DH57" s="1"/>
  <c r="D57" i="40" s="1"/>
  <c r="BF62" i="54"/>
  <c r="BF68"/>
  <c r="BF71"/>
  <c r="BF81"/>
  <c r="DH81" s="1"/>
  <c r="D81" i="40" s="1"/>
  <c r="BF83" i="54"/>
  <c r="BF86"/>
  <c r="BF88"/>
  <c r="DH88" s="1"/>
  <c r="D88" i="40" s="1"/>
  <c r="BF91" i="54"/>
  <c r="DJ91"/>
  <c r="F91" i="40" s="1"/>
  <c r="BF92" i="54"/>
  <c r="DJ92"/>
  <c r="F92" i="40" s="1"/>
  <c r="BF97" i="54"/>
  <c r="DH97" s="1"/>
  <c r="D97" i="40" s="1"/>
  <c r="BF17" i="54"/>
  <c r="DH17" s="1"/>
  <c r="D17" i="40" s="1"/>
  <c r="BF30" i="54"/>
  <c r="DH30" s="1"/>
  <c r="D30" i="40" s="1"/>
  <c r="DJ34" i="54"/>
  <c r="F34" i="40" s="1"/>
  <c r="BF49" i="54"/>
  <c r="BF4"/>
  <c r="DH4" s="1"/>
  <c r="D4" i="40" s="1"/>
  <c r="BF6" i="54"/>
  <c r="DH6" s="1"/>
  <c r="D6" i="40" s="1"/>
  <c r="DI6" i="54"/>
  <c r="E6" i="40" s="1"/>
  <c r="BF8" i="54"/>
  <c r="BF10"/>
  <c r="DI22"/>
  <c r="E22" i="40" s="1"/>
  <c r="BF25" i="54"/>
  <c r="DH25" s="1"/>
  <c r="D25" i="40" s="1"/>
  <c r="BF29" i="54"/>
  <c r="DH29" s="1"/>
  <c r="D29" i="40" s="1"/>
  <c r="BF33" i="54"/>
  <c r="BF37"/>
  <c r="BF48"/>
  <c r="DH48" s="1"/>
  <c r="D48" i="40" s="1"/>
  <c r="BF55" i="54"/>
  <c r="BF60"/>
  <c r="BF63"/>
  <c r="DH63" s="1"/>
  <c r="D63" i="40" s="1"/>
  <c r="BF65" i="54"/>
  <c r="DH65" s="1"/>
  <c r="D65" i="40" s="1"/>
  <c r="BF70" i="54"/>
  <c r="DH70" s="1"/>
  <c r="D70" i="40" s="1"/>
  <c r="BF72" i="54"/>
  <c r="BF85"/>
  <c r="DH85" s="1"/>
  <c r="D85" i="40" s="1"/>
  <c r="BF87" i="54"/>
  <c r="DH87" s="1"/>
  <c r="D87" i="40" s="1"/>
  <c r="BF38" i="54"/>
  <c r="DH38" s="1"/>
  <c r="D38" i="40" s="1"/>
  <c r="CM48" i="54"/>
  <c r="BF53"/>
  <c r="DH53" s="1"/>
  <c r="D53" i="40" s="1"/>
  <c r="BF58" i="54"/>
  <c r="DH58" s="1"/>
  <c r="D58" i="40" s="1"/>
  <c r="BF64" i="54"/>
  <c r="BF67"/>
  <c r="DJ67"/>
  <c r="F67" i="40" s="1"/>
  <c r="BF69" i="54"/>
  <c r="DI69"/>
  <c r="E69" i="40" s="1"/>
  <c r="BF77" i="54"/>
  <c r="BF79"/>
  <c r="DH79" s="1"/>
  <c r="D79" i="40" s="1"/>
  <c r="BF82" i="54"/>
  <c r="BF84"/>
  <c r="BF89"/>
  <c r="DH89" s="1"/>
  <c r="D89" i="40" s="1"/>
  <c r="BF93" i="54"/>
  <c r="DH93" s="1"/>
  <c r="D93" i="40" s="1"/>
  <c r="DI93" i="54"/>
  <c r="E93" i="40" s="1"/>
  <c r="BF95" i="54"/>
  <c r="BF98"/>
  <c r="DH98" s="1"/>
  <c r="D98" i="40" s="1"/>
  <c r="AY4" i="54"/>
  <c r="AY6"/>
  <c r="DG6" s="1"/>
  <c r="C6" i="40" s="1"/>
  <c r="AY8" i="54"/>
  <c r="AY9"/>
  <c r="DG9" s="1"/>
  <c r="C9" i="40" s="1"/>
  <c r="AY15" i="54"/>
  <c r="DI15"/>
  <c r="E15" i="40" s="1"/>
  <c r="AY17" i="54"/>
  <c r="DG17" s="1"/>
  <c r="C17" i="40" s="1"/>
  <c r="AY19" i="54"/>
  <c r="AY29"/>
  <c r="DG29" s="1"/>
  <c r="C29" i="40" s="1"/>
  <c r="DI29" i="54"/>
  <c r="E29" i="40" s="1"/>
  <c r="AY32" i="54"/>
  <c r="DH32"/>
  <c r="D32" i="40" s="1"/>
  <c r="AY40" i="54"/>
  <c r="CE40"/>
  <c r="AY45"/>
  <c r="DG45" s="1"/>
  <c r="C45" i="40" s="1"/>
  <c r="AY47" i="54"/>
  <c r="DG47" s="1"/>
  <c r="C47" i="40" s="1"/>
  <c r="AY48" i="54"/>
  <c r="DG48" s="1"/>
  <c r="C48" i="40" s="1"/>
  <c r="AY58" i="54"/>
  <c r="DG58" s="1"/>
  <c r="C58" i="40" s="1"/>
  <c r="DI58" i="54"/>
  <c r="E58" i="40" s="1"/>
  <c r="AY62" i="54"/>
  <c r="DH62"/>
  <c r="D62" i="40" s="1"/>
  <c r="DI62" i="54"/>
  <c r="E62" i="40" s="1"/>
  <c r="DJ62" i="54"/>
  <c r="F62" i="40" s="1"/>
  <c r="AY72" i="54"/>
  <c r="DJ72"/>
  <c r="F72" i="40" s="1"/>
  <c r="AY79" i="54"/>
  <c r="DG79" s="1"/>
  <c r="C79" i="40" s="1"/>
  <c r="DI79" i="54"/>
  <c r="E79" i="40" s="1"/>
  <c r="AY81" i="54"/>
  <c r="DG81" s="1"/>
  <c r="C81" i="40" s="1"/>
  <c r="AY83" i="54"/>
  <c r="DG83" s="1"/>
  <c r="C83" i="40" s="1"/>
  <c r="AY86" i="54"/>
  <c r="AY95"/>
  <c r="AY97"/>
  <c r="DG97" s="1"/>
  <c r="C97" i="40" s="1"/>
  <c r="AY22" i="54"/>
  <c r="AY25"/>
  <c r="AY28"/>
  <c r="DG28" s="1"/>
  <c r="C28" i="40" s="1"/>
  <c r="DJ28" i="54"/>
  <c r="F28" i="40" s="1"/>
  <c r="AY31" i="54"/>
  <c r="DJ31"/>
  <c r="F31" i="40" s="1"/>
  <c r="AY36" i="54"/>
  <c r="DG36" s="1"/>
  <c r="C36" i="40" s="1"/>
  <c r="CE36" i="54"/>
  <c r="AY39"/>
  <c r="AY44"/>
  <c r="DG44" s="1"/>
  <c r="C44" i="40" s="1"/>
  <c r="AY53" i="54"/>
  <c r="DG53" s="1"/>
  <c r="C53" i="40" s="1"/>
  <c r="CE53" i="54"/>
  <c r="DJ57"/>
  <c r="F57" i="40" s="1"/>
  <c r="AY59" i="54"/>
  <c r="DG59" s="1"/>
  <c r="C59" i="40" s="1"/>
  <c r="DJ59" i="54"/>
  <c r="F59" i="40" s="1"/>
  <c r="AY61" i="54"/>
  <c r="DG61" s="1"/>
  <c r="C61" i="40" s="1"/>
  <c r="DJ61" i="54"/>
  <c r="F61" i="40" s="1"/>
  <c r="DJ66" i="54"/>
  <c r="F66" i="40" s="1"/>
  <c r="DJ70" i="54"/>
  <c r="F70" i="40" s="1"/>
  <c r="CE77" i="54"/>
  <c r="DJ80"/>
  <c r="F80" i="40" s="1"/>
  <c r="CE93" i="54"/>
  <c r="AY10"/>
  <c r="AY56"/>
  <c r="DG56" s="1"/>
  <c r="C56" i="40" s="1"/>
  <c r="DH78" i="54"/>
  <c r="D78" i="40" s="1"/>
  <c r="AY89" i="54"/>
  <c r="CE89"/>
  <c r="AY91"/>
  <c r="AY92"/>
  <c r="DG92" s="1"/>
  <c r="C92" i="40" s="1"/>
  <c r="AY94" i="54"/>
  <c r="AV99"/>
  <c r="DH10"/>
  <c r="D10" i="40" s="1"/>
  <c r="AY18" i="54"/>
  <c r="AY3"/>
  <c r="CF8"/>
  <c r="AY11"/>
  <c r="DG11" s="1"/>
  <c r="C11" i="40" s="1"/>
  <c r="AY13" i="54"/>
  <c r="DG13" s="1"/>
  <c r="C13" i="40" s="1"/>
  <c r="DH16" i="54"/>
  <c r="D16" i="40" s="1"/>
  <c r="DI16" i="54"/>
  <c r="E16" i="40" s="1"/>
  <c r="AY21" i="54"/>
  <c r="AY23"/>
  <c r="DG23" s="1"/>
  <c r="C23" i="40" s="1"/>
  <c r="DH23" i="54"/>
  <c r="D23" i="40" s="1"/>
  <c r="AY26" i="54"/>
  <c r="DG26" s="1"/>
  <c r="C26" i="40" s="1"/>
  <c r="AY33" i="54"/>
  <c r="DG33" s="1"/>
  <c r="C33" i="40" s="1"/>
  <c r="AY38" i="54"/>
  <c r="DG38" s="1"/>
  <c r="C38" i="40" s="1"/>
  <c r="DI38" i="54"/>
  <c r="E38" i="40" s="1"/>
  <c r="AY42" i="54"/>
  <c r="DG42" s="1"/>
  <c r="C42" i="40" s="1"/>
  <c r="DI42" i="54"/>
  <c r="E42" i="40" s="1"/>
  <c r="AY46" i="54"/>
  <c r="DG46" s="1"/>
  <c r="C46" i="40" s="1"/>
  <c r="AY55" i="54"/>
  <c r="DH55"/>
  <c r="D55" i="40" s="1"/>
  <c r="DI55" i="54"/>
  <c r="E55" i="40" s="1"/>
  <c r="AY64" i="54"/>
  <c r="DG64" s="1"/>
  <c r="C64" i="40" s="1"/>
  <c r="AY68" i="54"/>
  <c r="AY71"/>
  <c r="DG71" s="1"/>
  <c r="C71" i="40" s="1"/>
  <c r="DI71" i="54"/>
  <c r="E71" i="40" s="1"/>
  <c r="AY82" i="54"/>
  <c r="DG82" s="1"/>
  <c r="C82" i="40" s="1"/>
  <c r="DH82" i="54"/>
  <c r="D82" i="40" s="1"/>
  <c r="AY84" i="54"/>
  <c r="DG84" s="1"/>
  <c r="C84" i="40" s="1"/>
  <c r="AY88" i="54"/>
  <c r="AY90"/>
  <c r="DG90" s="1"/>
  <c r="C90" i="40" s="1"/>
  <c r="AY98" i="54"/>
  <c r="DG98" s="1"/>
  <c r="C98" i="40" s="1"/>
  <c r="DH5" i="54"/>
  <c r="D5" i="40" s="1"/>
  <c r="DG7" i="54"/>
  <c r="C7" i="40" s="1"/>
  <c r="DG8" i="54"/>
  <c r="C8" i="40" s="1"/>
  <c r="DH8" i="54"/>
  <c r="D8" i="40" s="1"/>
  <c r="DI8" i="54"/>
  <c r="E8" i="40" s="1"/>
  <c r="DI11" i="54"/>
  <c r="E11" i="40" s="1"/>
  <c r="DG15" i="54"/>
  <c r="C15" i="40" s="1"/>
  <c r="AR17" i="54"/>
  <c r="DF17" s="1"/>
  <c r="B17" i="40" s="1"/>
  <c r="AR20" i="54"/>
  <c r="DF20" s="1"/>
  <c r="B20" i="40" s="1"/>
  <c r="DH20" i="54"/>
  <c r="D20" i="40" s="1"/>
  <c r="AR24" i="54"/>
  <c r="DF24" s="1"/>
  <c r="B24" i="40" s="1"/>
  <c r="DG24" i="54"/>
  <c r="C24" i="40" s="1"/>
  <c r="DH24" i="54"/>
  <c r="D24" i="40" s="1"/>
  <c r="DJ24" i="54"/>
  <c r="F24" i="40" s="1"/>
  <c r="AR27" i="54"/>
  <c r="DF27" s="1"/>
  <c r="B27" i="40" s="1"/>
  <c r="DG27" i="54"/>
  <c r="C27" i="40" s="1"/>
  <c r="DH27" i="54"/>
  <c r="D27" i="40" s="1"/>
  <c r="DG39" i="54"/>
  <c r="C39" i="40" s="1"/>
  <c r="DG41" i="54"/>
  <c r="C41" i="40" s="1"/>
  <c r="DJ41" i="54"/>
  <c r="F41" i="40" s="1"/>
  <c r="BX41" i="54"/>
  <c r="AR42"/>
  <c r="DF42" s="1"/>
  <c r="B42" i="40" s="1"/>
  <c r="AR45" i="54"/>
  <c r="DF45" s="1"/>
  <c r="B45" i="40" s="1"/>
  <c r="DH45" i="54"/>
  <c r="D45" i="40" s="1"/>
  <c r="AR47" i="54"/>
  <c r="DF47" s="1"/>
  <c r="B47" i="40" s="1"/>
  <c r="AR48" i="54"/>
  <c r="DF48" s="1"/>
  <c r="B48" i="40" s="1"/>
  <c r="AR53" i="54"/>
  <c r="DF53" s="1"/>
  <c r="B53" i="40" s="1"/>
  <c r="DI53" i="54"/>
  <c r="E53" i="40" s="1"/>
  <c r="DJ53" i="54"/>
  <c r="F53" i="40" s="1"/>
  <c r="AR56" i="54"/>
  <c r="DF56" s="1"/>
  <c r="B56" i="40" s="1"/>
  <c r="DH56" i="54"/>
  <c r="D56" i="40" s="1"/>
  <c r="DJ56" i="54"/>
  <c r="F56" i="40" s="1"/>
  <c r="AR75" i="54"/>
  <c r="DF75" s="1"/>
  <c r="B75" i="40" s="1"/>
  <c r="DJ75" i="54"/>
  <c r="F75" i="40" s="1"/>
  <c r="AR76" i="54"/>
  <c r="DF76" s="1"/>
  <c r="B76" i="40" s="1"/>
  <c r="DI76" i="54"/>
  <c r="E76" i="40" s="1"/>
  <c r="AR78" i="54"/>
  <c r="DF78" s="1"/>
  <c r="B78" i="40" s="1"/>
  <c r="DI78" i="54"/>
  <c r="E78" i="40" s="1"/>
  <c r="DJ78" i="54"/>
  <c r="F78" i="40" s="1"/>
  <c r="BX78" i="54"/>
  <c r="AR82"/>
  <c r="DF82" s="1"/>
  <c r="B82" i="40" s="1"/>
  <c r="DJ82" i="54"/>
  <c r="F82" i="40" s="1"/>
  <c r="BX82" i="54"/>
  <c r="AR83"/>
  <c r="DF83" s="1"/>
  <c r="B83" i="40" s="1"/>
  <c r="DH83" i="54"/>
  <c r="D83" i="40" s="1"/>
  <c r="AR87" i="54"/>
  <c r="DF87" s="1"/>
  <c r="B87" i="40" s="1"/>
  <c r="DG87" i="54"/>
  <c r="C87" i="40" s="1"/>
  <c r="AR89" i="54"/>
  <c r="DF89" s="1"/>
  <c r="B89" i="40" s="1"/>
  <c r="DG89" i="54"/>
  <c r="C89" i="40" s="1"/>
  <c r="DJ89" i="54"/>
  <c r="F89" i="40" s="1"/>
  <c r="AR90" i="54"/>
  <c r="DF90" s="1"/>
  <c r="B90" i="40" s="1"/>
  <c r="AR95" i="54"/>
  <c r="DF95" s="1"/>
  <c r="B95" i="40" s="1"/>
  <c r="DG95" i="54"/>
  <c r="C95" i="40" s="1"/>
  <c r="DH95" i="54"/>
  <c r="D95" i="40" s="1"/>
  <c r="AR97" i="54"/>
  <c r="DF97" s="1"/>
  <c r="B97" i="40" s="1"/>
  <c r="DI97" i="54"/>
  <c r="E97" i="40" s="1"/>
  <c r="DJ97" i="54"/>
  <c r="F97" i="40" s="1"/>
  <c r="DJ6" i="54"/>
  <c r="F6" i="40" s="1"/>
  <c r="AR23" i="54"/>
  <c r="DF23" s="1"/>
  <c r="B23" i="40" s="1"/>
  <c r="DI23" i="54"/>
  <c r="E23" i="40" s="1"/>
  <c r="DJ29" i="54"/>
  <c r="F29" i="40" s="1"/>
  <c r="DG32" i="54"/>
  <c r="C32" i="40" s="1"/>
  <c r="DI32" i="54"/>
  <c r="E32" i="40" s="1"/>
  <c r="DJ32" i="54"/>
  <c r="F32" i="40" s="1"/>
  <c r="AR36" i="54"/>
  <c r="DF36" s="1"/>
  <c r="B36" i="40" s="1"/>
  <c r="DI36" i="54"/>
  <c r="E36" i="40" s="1"/>
  <c r="DJ36" i="54"/>
  <c r="F36" i="40" s="1"/>
  <c r="DG51" i="54"/>
  <c r="C51" i="40" s="1"/>
  <c r="DG52" i="54"/>
  <c r="BX54"/>
  <c r="DG55"/>
  <c r="C55" i="40" s="1"/>
  <c r="DJ58" i="54"/>
  <c r="F58" i="40" s="1"/>
  <c r="DG62" i="54"/>
  <c r="C62" i="40" s="1"/>
  <c r="BX62" i="54"/>
  <c r="DG66"/>
  <c r="DG70"/>
  <c r="BX70"/>
  <c r="DG88"/>
  <c r="C88" i="40" s="1"/>
  <c r="DG96" i="54"/>
  <c r="C96" i="40" s="1"/>
  <c r="DJ96" i="54"/>
  <c r="F96" i="40" s="1"/>
  <c r="DG4" i="54"/>
  <c r="C4" i="40" s="1"/>
  <c r="DI4" i="54"/>
  <c r="E4" i="40" s="1"/>
  <c r="DJ4" i="54"/>
  <c r="F4" i="40" s="1"/>
  <c r="AR7" i="54"/>
  <c r="DF7" s="1"/>
  <c r="B7" i="40" s="1"/>
  <c r="AR9" i="54"/>
  <c r="DF9" s="1"/>
  <c r="B9" i="40" s="1"/>
  <c r="AR12" i="54"/>
  <c r="DF12" s="1"/>
  <c r="B12" i="40" s="1"/>
  <c r="DJ12" i="54"/>
  <c r="F12" i="40" s="1"/>
  <c r="DG18" i="54"/>
  <c r="C18" i="40" s="1"/>
  <c r="DH18" i="54"/>
  <c r="D18" i="40" s="1"/>
  <c r="AR21" i="54"/>
  <c r="DF21" s="1"/>
  <c r="B21" i="40" s="1"/>
  <c r="DG21" i="54"/>
  <c r="C21" i="40" s="1"/>
  <c r="DG31" i="54"/>
  <c r="C31" i="40" s="1"/>
  <c r="DG34" i="54"/>
  <c r="AR35"/>
  <c r="DF35" s="1"/>
  <c r="B35" i="40" s="1"/>
  <c r="DG35" i="54"/>
  <c r="C35" i="40" s="1"/>
  <c r="DH35" i="54"/>
  <c r="D35" i="40" s="1"/>
  <c r="DJ35" i="54"/>
  <c r="F35" i="40" s="1"/>
  <c r="AR37" i="54"/>
  <c r="DF37" s="1"/>
  <c r="B37" i="40" s="1"/>
  <c r="DH37" i="54"/>
  <c r="D37" i="40" s="1"/>
  <c r="DJ37" i="54"/>
  <c r="F37" i="40" s="1"/>
  <c r="AR44" i="54"/>
  <c r="DF44" s="1"/>
  <c r="B44" i="40" s="1"/>
  <c r="DH44" i="54"/>
  <c r="D44" i="40" s="1"/>
  <c r="DI44" i="54"/>
  <c r="E44" i="40" s="1"/>
  <c r="AR59" i="54"/>
  <c r="DF59" s="1"/>
  <c r="B59" i="40" s="1"/>
  <c r="DH59" i="54"/>
  <c r="D59" i="40" s="1"/>
  <c r="AR61" i="54"/>
  <c r="DF61" s="1"/>
  <c r="B61" i="40" s="1"/>
  <c r="DH61" i="54"/>
  <c r="D61" i="40" s="1"/>
  <c r="AR63" i="54"/>
  <c r="DF63" s="1"/>
  <c r="B63" i="40" s="1"/>
  <c r="AR65" i="54"/>
  <c r="DF65" s="1"/>
  <c r="B65" i="40" s="1"/>
  <c r="DG65" i="54"/>
  <c r="C65" i="40" s="1"/>
  <c r="AR67" i="54"/>
  <c r="DF67" s="1"/>
  <c r="B67" i="40" s="1"/>
  <c r="DH67" i="54"/>
  <c r="D67" i="40" s="1"/>
  <c r="AR69" i="54"/>
  <c r="DF69" s="1"/>
  <c r="B69" i="40" s="1"/>
  <c r="DG69" i="54"/>
  <c r="C69" i="40" s="1"/>
  <c r="DH69" i="54"/>
  <c r="D69" i="40" s="1"/>
  <c r="AR71" i="54"/>
  <c r="DF71" s="1"/>
  <c r="B71" i="40" s="1"/>
  <c r="DH71" i="54"/>
  <c r="D71" i="40" s="1"/>
  <c r="DH73" i="54"/>
  <c r="D73" i="40" s="1"/>
  <c r="AR80" i="54"/>
  <c r="DF80" s="1"/>
  <c r="B80" i="40" s="1"/>
  <c r="DG80" i="54"/>
  <c r="C80" i="40" s="1"/>
  <c r="AR85" i="54"/>
  <c r="DF85" s="1"/>
  <c r="B85" i="40" s="1"/>
  <c r="DG85" i="54"/>
  <c r="C85" i="40" s="1"/>
  <c r="AR93" i="54"/>
  <c r="DF93" s="1"/>
  <c r="B93" i="40" s="1"/>
  <c r="DG10" i="54"/>
  <c r="C10" i="40" s="1"/>
  <c r="DG19" i="54"/>
  <c r="C19" i="40" s="1"/>
  <c r="DG22" i="54"/>
  <c r="C22" i="40" s="1"/>
  <c r="DG25" i="54"/>
  <c r="C25" i="40" s="1"/>
  <c r="DI28" i="54"/>
  <c r="E28" i="40" s="1"/>
  <c r="AR30" i="54"/>
  <c r="DF30" s="1"/>
  <c r="B30" i="40" s="1"/>
  <c r="DG30" i="54"/>
  <c r="C30" i="40" s="1"/>
  <c r="DI30" i="54"/>
  <c r="E30" i="40" s="1"/>
  <c r="AR33" i="54"/>
  <c r="DF33" s="1"/>
  <c r="B33" i="40" s="1"/>
  <c r="DH33" i="54"/>
  <c r="D33" i="40" s="1"/>
  <c r="DJ33" i="54"/>
  <c r="F33" i="40" s="1"/>
  <c r="AR38" i="54"/>
  <c r="DF38" s="1"/>
  <c r="B38" i="40" s="1"/>
  <c r="DJ38" i="54"/>
  <c r="F38" i="40" s="1"/>
  <c r="AR40" i="54"/>
  <c r="DF40" s="1"/>
  <c r="B40" i="40" s="1"/>
  <c r="DG40" i="54"/>
  <c r="C40" i="40" s="1"/>
  <c r="DI40" i="54"/>
  <c r="E40" i="40" s="1"/>
  <c r="DJ40" i="54"/>
  <c r="F40" i="40" s="1"/>
  <c r="AR43" i="54"/>
  <c r="DF43" s="1"/>
  <c r="B43" i="40" s="1"/>
  <c r="DI43" i="54"/>
  <c r="E43" i="40" s="1"/>
  <c r="DJ43" i="54"/>
  <c r="F43" i="40" s="1"/>
  <c r="AR46" i="54"/>
  <c r="DF46" s="1"/>
  <c r="B46" i="40" s="1"/>
  <c r="DH46" i="54"/>
  <c r="D46" i="40" s="1"/>
  <c r="DH49" i="54"/>
  <c r="D49" i="40" s="1"/>
  <c r="DI49" i="54"/>
  <c r="E49" i="40" s="1"/>
  <c r="AR57" i="54"/>
  <c r="DF57" s="1"/>
  <c r="B57" i="40" s="1"/>
  <c r="DG57" i="54"/>
  <c r="C57" i="40" s="1"/>
  <c r="DI57" i="54"/>
  <c r="E57" i="40" s="1"/>
  <c r="AR60" i="54"/>
  <c r="DF60" s="1"/>
  <c r="B60" i="40" s="1"/>
  <c r="DG60" i="54"/>
  <c r="C60" i="40" s="1"/>
  <c r="DH60" i="54"/>
  <c r="D60" i="40" s="1"/>
  <c r="DJ60" i="54"/>
  <c r="F60" i="40" s="1"/>
  <c r="AR64" i="54"/>
  <c r="DF64" s="1"/>
  <c r="B64" i="40" s="1"/>
  <c r="DH64" i="54"/>
  <c r="D64" i="40" s="1"/>
  <c r="DI64" i="54"/>
  <c r="E64" i="40" s="1"/>
  <c r="AR68" i="54"/>
  <c r="DF68" s="1"/>
  <c r="B68" i="40" s="1"/>
  <c r="DG68" i="54"/>
  <c r="C68" i="40" s="1"/>
  <c r="DH68" i="54"/>
  <c r="D68" i="40" s="1"/>
  <c r="DJ68" i="54"/>
  <c r="F68" i="40" s="1"/>
  <c r="AR72" i="54"/>
  <c r="DF72" s="1"/>
  <c r="B72" i="40" s="1"/>
  <c r="DG72" i="54"/>
  <c r="C72" i="40" s="1"/>
  <c r="DH72" i="54"/>
  <c r="D72" i="40" s="1"/>
  <c r="DI72" i="54"/>
  <c r="E72" i="40" s="1"/>
  <c r="AR77" i="54"/>
  <c r="DF77" s="1"/>
  <c r="B77" i="40" s="1"/>
  <c r="DH77" i="54"/>
  <c r="D77" i="40" s="1"/>
  <c r="AR84" i="54"/>
  <c r="DF84" s="1"/>
  <c r="B84" i="40" s="1"/>
  <c r="DH84" i="54"/>
  <c r="D84" i="40" s="1"/>
  <c r="DI84" i="54"/>
  <c r="E84" i="40" s="1"/>
  <c r="AR86" i="54"/>
  <c r="DF86" s="1"/>
  <c r="B86" i="40" s="1"/>
  <c r="DG86" i="54"/>
  <c r="C86" i="40" s="1"/>
  <c r="DH86" i="54"/>
  <c r="D86" i="40" s="1"/>
  <c r="DI86" i="54"/>
  <c r="E86" i="40" s="1"/>
  <c r="DJ86" i="54"/>
  <c r="F86" i="40" s="1"/>
  <c r="AR91" i="54"/>
  <c r="DF91" s="1"/>
  <c r="B91" i="40" s="1"/>
  <c r="DG91" i="54"/>
  <c r="C91" i="40" s="1"/>
  <c r="DH91" i="54"/>
  <c r="D91" i="40" s="1"/>
  <c r="AR92" i="54"/>
  <c r="DF92" s="1"/>
  <c r="B92" i="40" s="1"/>
  <c r="DH92" i="54"/>
  <c r="D92" i="40" s="1"/>
  <c r="DI92" i="54"/>
  <c r="E92" i="40" s="1"/>
  <c r="AR94" i="54"/>
  <c r="DF94" s="1"/>
  <c r="B94" i="40" s="1"/>
  <c r="DG94" i="54"/>
  <c r="C94" i="40" s="1"/>
  <c r="DH94" i="54"/>
  <c r="D94" i="40" s="1"/>
  <c r="BX94" i="54"/>
  <c r="AR98"/>
  <c r="DF98" s="1"/>
  <c r="B98" i="40" s="1"/>
  <c r="DI98" i="54"/>
  <c r="E98" i="40" s="1"/>
  <c r="BY3" i="54"/>
  <c r="CM3"/>
  <c r="DA3"/>
  <c r="CH4"/>
  <c r="CG5"/>
  <c r="CN7"/>
  <c r="CE7"/>
  <c r="CS7"/>
  <c r="DB8"/>
  <c r="CN9"/>
  <c r="CZ10"/>
  <c r="CA10"/>
  <c r="CO10"/>
  <c r="BX11"/>
  <c r="CA11"/>
  <c r="DB11"/>
  <c r="CF12"/>
  <c r="CZ13"/>
  <c r="BY14"/>
  <c r="CT14"/>
  <c r="DA14"/>
  <c r="CE14"/>
  <c r="CS14"/>
  <c r="CF15"/>
  <c r="CM16"/>
  <c r="BY17"/>
  <c r="DB17"/>
  <c r="CN18"/>
  <c r="CU18"/>
  <c r="CG18"/>
  <c r="DC18"/>
  <c r="CM19"/>
  <c r="BZ20"/>
  <c r="CO21"/>
  <c r="CN21"/>
  <c r="BX22"/>
  <c r="CZ22"/>
  <c r="CA22"/>
  <c r="DC22"/>
  <c r="CE24"/>
  <c r="CO25"/>
  <c r="CT25"/>
  <c r="BY26"/>
  <c r="CT26"/>
  <c r="DA26"/>
  <c r="CG26"/>
  <c r="CO29"/>
  <c r="CT29"/>
  <c r="BY30"/>
  <c r="CT30"/>
  <c r="DA30"/>
  <c r="CG30"/>
  <c r="CO32"/>
  <c r="BY33"/>
  <c r="DA33"/>
  <c r="CH33"/>
  <c r="CH34"/>
  <c r="CO34"/>
  <c r="CS34"/>
  <c r="BY36"/>
  <c r="BX37"/>
  <c r="CZ37"/>
  <c r="CN38"/>
  <c r="CU38"/>
  <c r="CM38"/>
  <c r="CO41"/>
  <c r="CT41"/>
  <c r="BY42"/>
  <c r="CT42"/>
  <c r="DA42"/>
  <c r="CG42"/>
  <c r="CO44"/>
  <c r="BY45"/>
  <c r="DA45"/>
  <c r="CH45"/>
  <c r="CH46"/>
  <c r="CO46"/>
  <c r="CA47"/>
  <c r="CZ47"/>
  <c r="CG48"/>
  <c r="CO50"/>
  <c r="CH50"/>
  <c r="CH51"/>
  <c r="CS51"/>
  <c r="BY53"/>
  <c r="CO54"/>
  <c r="CT54"/>
  <c r="CT55"/>
  <c r="CG55"/>
  <c r="BX58"/>
  <c r="CZ58"/>
  <c r="CN59"/>
  <c r="CM59"/>
  <c r="CU62"/>
  <c r="CN62"/>
  <c r="CA63"/>
  <c r="DC63"/>
  <c r="BX66"/>
  <c r="CZ66"/>
  <c r="CN67"/>
  <c r="CM67"/>
  <c r="CU70"/>
  <c r="CN70"/>
  <c r="CA71"/>
  <c r="DC71"/>
  <c r="CE74"/>
  <c r="BX74"/>
  <c r="CM74"/>
  <c r="CS75"/>
  <c r="CF76"/>
  <c r="BY77"/>
  <c r="DA77"/>
  <c r="CN78"/>
  <c r="CA79"/>
  <c r="DC79"/>
  <c r="CE81"/>
  <c r="CO82"/>
  <c r="CT82"/>
  <c r="CT83"/>
  <c r="CG83"/>
  <c r="CO85"/>
  <c r="BX86"/>
  <c r="CZ86"/>
  <c r="CN87"/>
  <c r="CM87"/>
  <c r="CU89"/>
  <c r="BY90"/>
  <c r="DA90"/>
  <c r="CH90"/>
  <c r="CH91"/>
  <c r="CS91"/>
  <c r="BY93"/>
  <c r="DA93"/>
  <c r="CU94"/>
  <c r="CN94"/>
  <c r="CA95"/>
  <c r="DC95"/>
  <c r="CE97"/>
  <c r="CG3"/>
  <c r="CU3"/>
  <c r="BX4"/>
  <c r="CZ4"/>
  <c r="CA5"/>
  <c r="DC5"/>
  <c r="CT7"/>
  <c r="CA7"/>
  <c r="CO7"/>
  <c r="DC7"/>
  <c r="CU8"/>
  <c r="CF9"/>
  <c r="CH10"/>
  <c r="CM10"/>
  <c r="CH11"/>
  <c r="CT11"/>
  <c r="CA12"/>
  <c r="DB12"/>
  <c r="CU13"/>
  <c r="CN13"/>
  <c r="BX14"/>
  <c r="CZ14"/>
  <c r="CA14"/>
  <c r="CO14"/>
  <c r="BX15"/>
  <c r="CA15"/>
  <c r="DB15"/>
  <c r="CF16"/>
  <c r="CZ17"/>
  <c r="BY18"/>
  <c r="CT18"/>
  <c r="DA18"/>
  <c r="DD18" s="1"/>
  <c r="CE18"/>
  <c r="CS18"/>
  <c r="CF19"/>
  <c r="DB20"/>
  <c r="CU21"/>
  <c r="CH21"/>
  <c r="CH22"/>
  <c r="CO22"/>
  <c r="CS22"/>
  <c r="BY24"/>
  <c r="DA24"/>
  <c r="CU25"/>
  <c r="CN25"/>
  <c r="CA26"/>
  <c r="DC26"/>
  <c r="CE28"/>
  <c r="CU29"/>
  <c r="CN29"/>
  <c r="CA30"/>
  <c r="DC30"/>
  <c r="CE32"/>
  <c r="BX33"/>
  <c r="CZ33"/>
  <c r="CN34"/>
  <c r="CU34"/>
  <c r="CM34"/>
  <c r="CO37"/>
  <c r="CT37"/>
  <c r="BY38"/>
  <c r="CT38"/>
  <c r="DA38"/>
  <c r="CG38"/>
  <c r="CO40"/>
  <c r="CU41"/>
  <c r="CN41"/>
  <c r="CA42"/>
  <c r="DC42"/>
  <c r="CE44"/>
  <c r="BX45"/>
  <c r="CZ45"/>
  <c r="CN46"/>
  <c r="CH47"/>
  <c r="CS47"/>
  <c r="CF48"/>
  <c r="BY49"/>
  <c r="CU50"/>
  <c r="CG50"/>
  <c r="CZ50"/>
  <c r="CN51"/>
  <c r="CM51"/>
  <c r="CU53"/>
  <c r="CU54"/>
  <c r="CN54"/>
  <c r="CA55"/>
  <c r="DC55"/>
  <c r="CO58"/>
  <c r="CT58"/>
  <c r="CT59"/>
  <c r="CG59"/>
  <c r="BY62"/>
  <c r="DA62"/>
  <c r="CH62"/>
  <c r="CH63"/>
  <c r="CS63"/>
  <c r="CO66"/>
  <c r="CT66"/>
  <c r="CT67"/>
  <c r="CG67"/>
  <c r="BY70"/>
  <c r="DA70"/>
  <c r="CH70"/>
  <c r="CH71"/>
  <c r="CS71"/>
  <c r="CH74"/>
  <c r="CZ74"/>
  <c r="CM75"/>
  <c r="BZ76"/>
  <c r="CU77"/>
  <c r="CH78"/>
  <c r="CS79"/>
  <c r="BY81"/>
  <c r="DA81"/>
  <c r="CU82"/>
  <c r="CN82"/>
  <c r="CA83"/>
  <c r="DC83"/>
  <c r="CE85"/>
  <c r="CO86"/>
  <c r="CT86"/>
  <c r="CT87"/>
  <c r="CG87"/>
  <c r="CO89"/>
  <c r="BX90"/>
  <c r="CZ90"/>
  <c r="CN91"/>
  <c r="CM91"/>
  <c r="CU93"/>
  <c r="BY94"/>
  <c r="DA94"/>
  <c r="CH94"/>
  <c r="CH95"/>
  <c r="CO95"/>
  <c r="CS95"/>
  <c r="BY97"/>
  <c r="DA97"/>
  <c r="CE3"/>
  <c r="CS3"/>
  <c r="CT4"/>
  <c r="CH14"/>
  <c r="CM14"/>
  <c r="CH15"/>
  <c r="CT15"/>
  <c r="CU24"/>
  <c r="CH26"/>
  <c r="CO26"/>
  <c r="CS26"/>
  <c r="CH30"/>
  <c r="CO30"/>
  <c r="CS30"/>
  <c r="CO33"/>
  <c r="CT33"/>
  <c r="CH42"/>
  <c r="CO42"/>
  <c r="CS42"/>
  <c r="CO45"/>
  <c r="CT45"/>
  <c r="DC48"/>
  <c r="CH55"/>
  <c r="CS55"/>
  <c r="DB76"/>
  <c r="CU81"/>
  <c r="CH83"/>
  <c r="CS83"/>
  <c r="CO90"/>
  <c r="CT90"/>
  <c r="CU97"/>
  <c r="CT3"/>
  <c r="CA3"/>
  <c r="CO3"/>
  <c r="DC3"/>
  <c r="CN4"/>
  <c r="CM5"/>
  <c r="CH7"/>
  <c r="CG7"/>
  <c r="CU7"/>
  <c r="CZ9"/>
  <c r="BY10"/>
  <c r="CT10"/>
  <c r="DA10"/>
  <c r="DD10" s="1"/>
  <c r="CE10"/>
  <c r="CS10"/>
  <c r="CF11"/>
  <c r="CM12"/>
  <c r="BY13"/>
  <c r="DB13"/>
  <c r="CU14"/>
  <c r="CG14"/>
  <c r="DC14"/>
  <c r="CM15"/>
  <c r="BY16"/>
  <c r="CU16"/>
  <c r="CF17"/>
  <c r="CH18"/>
  <c r="CM18"/>
  <c r="CH19"/>
  <c r="CT19"/>
  <c r="CF20"/>
  <c r="CL20"/>
  <c r="BX21"/>
  <c r="BY22"/>
  <c r="CT22"/>
  <c r="DA22"/>
  <c r="CG22"/>
  <c r="CO24"/>
  <c r="BX25"/>
  <c r="CZ25"/>
  <c r="CN26"/>
  <c r="CU26"/>
  <c r="CM26"/>
  <c r="BX29"/>
  <c r="CZ29"/>
  <c r="CN30"/>
  <c r="CU30"/>
  <c r="CM30"/>
  <c r="CU32"/>
  <c r="CU33"/>
  <c r="CN33"/>
  <c r="CH38"/>
  <c r="CO38"/>
  <c r="CS38"/>
  <c r="CN42"/>
  <c r="CU42"/>
  <c r="CM42"/>
  <c r="CU44"/>
  <c r="CU45"/>
  <c r="CN45"/>
  <c r="DB48"/>
  <c r="CN55"/>
  <c r="CM55"/>
  <c r="CH59"/>
  <c r="CS59"/>
  <c r="CO62"/>
  <c r="CT62"/>
  <c r="CH67"/>
  <c r="CS67"/>
  <c r="CO70"/>
  <c r="CT70"/>
  <c r="CT78"/>
  <c r="CO81"/>
  <c r="CN83"/>
  <c r="CM83"/>
  <c r="CU85"/>
  <c r="CH87"/>
  <c r="CS87"/>
  <c r="CU90"/>
  <c r="CN90"/>
  <c r="CO94"/>
  <c r="CT94"/>
  <c r="CO97"/>
  <c r="DG3"/>
  <c r="C3" i="40" s="1"/>
  <c r="CZ8" i="54"/>
  <c r="CT8"/>
  <c r="CN8"/>
  <c r="CH8"/>
  <c r="BX8"/>
  <c r="BF3"/>
  <c r="CV6"/>
  <c r="AO99"/>
  <c r="AN99"/>
  <c r="AX99"/>
  <c r="BD99"/>
  <c r="BP99"/>
  <c r="BT3"/>
  <c r="BZ4"/>
  <c r="CL4"/>
  <c r="DB4"/>
  <c r="CE5"/>
  <c r="CU5"/>
  <c r="DA5"/>
  <c r="BX6"/>
  <c r="CH6"/>
  <c r="CT6"/>
  <c r="BF11"/>
  <c r="DH11" s="1"/>
  <c r="D11" i="40" s="1"/>
  <c r="BF15" i="54"/>
  <c r="DH15" s="1"/>
  <c r="D15" i="40" s="1"/>
  <c r="AQ99" i="54"/>
  <c r="AW99"/>
  <c r="BC99"/>
  <c r="BI99"/>
  <c r="BM3"/>
  <c r="BS99"/>
  <c r="BZ3"/>
  <c r="CF3"/>
  <c r="CL3"/>
  <c r="CV3"/>
  <c r="BY4"/>
  <c r="CE4"/>
  <c r="CO4"/>
  <c r="CU4"/>
  <c r="DA4"/>
  <c r="BX5"/>
  <c r="CH5"/>
  <c r="CN5"/>
  <c r="CT5"/>
  <c r="CZ5"/>
  <c r="CA6"/>
  <c r="CG6"/>
  <c r="CM6"/>
  <c r="CS6"/>
  <c r="DC6"/>
  <c r="BZ7"/>
  <c r="CF7"/>
  <c r="CL7"/>
  <c r="CV7"/>
  <c r="BZ8"/>
  <c r="CG8"/>
  <c r="CO8"/>
  <c r="CV8"/>
  <c r="DC8"/>
  <c r="BZ9"/>
  <c r="CH9"/>
  <c r="CO9"/>
  <c r="BZ11"/>
  <c r="CG11"/>
  <c r="CN11"/>
  <c r="CV11"/>
  <c r="AY12"/>
  <c r="DG12" s="1"/>
  <c r="C12" i="40" s="1"/>
  <c r="BZ12" i="54"/>
  <c r="CG12"/>
  <c r="CO12"/>
  <c r="CV12"/>
  <c r="BZ13"/>
  <c r="CH13"/>
  <c r="CO13"/>
  <c r="CN14"/>
  <c r="BZ15"/>
  <c r="CG15"/>
  <c r="CN15"/>
  <c r="CV15"/>
  <c r="AY16"/>
  <c r="DG16" s="1"/>
  <c r="BZ16"/>
  <c r="CG16"/>
  <c r="CO16"/>
  <c r="CV16"/>
  <c r="BZ17"/>
  <c r="CH17"/>
  <c r="CO17"/>
  <c r="BZ19"/>
  <c r="CG19"/>
  <c r="CN19"/>
  <c r="CV19"/>
  <c r="AY20"/>
  <c r="DG20" s="1"/>
  <c r="C20" i="40" s="1"/>
  <c r="CE20" i="54"/>
  <c r="CO20"/>
  <c r="CE21"/>
  <c r="BZ6"/>
  <c r="CL6"/>
  <c r="CU9"/>
  <c r="AR10"/>
  <c r="DF10" s="1"/>
  <c r="B10" i="40" s="1"/>
  <c r="AR11" i="54"/>
  <c r="DF11" s="1"/>
  <c r="B11" i="40" s="1"/>
  <c r="AR14" i="54"/>
  <c r="DF14" s="1"/>
  <c r="B14" i="40" s="1"/>
  <c r="AR15" i="54"/>
  <c r="DF15" s="1"/>
  <c r="B15" i="40" s="1"/>
  <c r="AR18" i="54"/>
  <c r="DF18" s="1"/>
  <c r="B18" i="40" s="1"/>
  <c r="AR19" i="54"/>
  <c r="DF19" s="1"/>
  <c r="B19" i="40" s="1"/>
  <c r="BT22" i="54"/>
  <c r="DJ22" s="1"/>
  <c r="F22" i="40" s="1"/>
  <c r="DC9" i="54"/>
  <c r="CS9"/>
  <c r="CM9"/>
  <c r="CG9"/>
  <c r="CA9"/>
  <c r="DA11"/>
  <c r="CU11"/>
  <c r="CO11"/>
  <c r="CE11"/>
  <c r="BY11"/>
  <c r="CZ12"/>
  <c r="CT12"/>
  <c r="CN12"/>
  <c r="CH12"/>
  <c r="BX12"/>
  <c r="CB12" s="1"/>
  <c r="DC13"/>
  <c r="CS13"/>
  <c r="CM13"/>
  <c r="CG13"/>
  <c r="CA13"/>
  <c r="DA15"/>
  <c r="CU15"/>
  <c r="CO15"/>
  <c r="CE15"/>
  <c r="CI15" s="1"/>
  <c r="BY15"/>
  <c r="CZ16"/>
  <c r="CT16"/>
  <c r="CN16"/>
  <c r="CH16"/>
  <c r="BX16"/>
  <c r="DC17"/>
  <c r="CS17"/>
  <c r="CM17"/>
  <c r="CG17"/>
  <c r="CA17"/>
  <c r="DA19"/>
  <c r="CU19"/>
  <c r="CO19"/>
  <c r="CE19"/>
  <c r="BY19"/>
  <c r="DC20"/>
  <c r="CS20"/>
  <c r="CM20"/>
  <c r="CG20"/>
  <c r="CA20"/>
  <c r="CZ20"/>
  <c r="CT20"/>
  <c r="CN20"/>
  <c r="CH20"/>
  <c r="BX20"/>
  <c r="CF6"/>
  <c r="AU99"/>
  <c r="BE99"/>
  <c r="BK99"/>
  <c r="BQ99"/>
  <c r="BX3"/>
  <c r="CH3"/>
  <c r="CN3"/>
  <c r="CZ3"/>
  <c r="CA4"/>
  <c r="CG4"/>
  <c r="CM4"/>
  <c r="CS4"/>
  <c r="DC4"/>
  <c r="BZ5"/>
  <c r="CF5"/>
  <c r="CL5"/>
  <c r="CV5"/>
  <c r="DB5"/>
  <c r="BY6"/>
  <c r="CE6"/>
  <c r="CO6"/>
  <c r="CU6"/>
  <c r="DA6"/>
  <c r="CZ7"/>
  <c r="DD7" s="1"/>
  <c r="CE8"/>
  <c r="CL8"/>
  <c r="CS8"/>
  <c r="DA8"/>
  <c r="BT9"/>
  <c r="DJ9" s="1"/>
  <c r="F9" i="40" s="1"/>
  <c r="BX9" i="54"/>
  <c r="CE9"/>
  <c r="CL9"/>
  <c r="CT9"/>
  <c r="DA9"/>
  <c r="BM10"/>
  <c r="DI10" s="1"/>
  <c r="E10" i="40" s="1"/>
  <c r="BT10" i="54"/>
  <c r="DJ10" s="1"/>
  <c r="F10" i="40" s="1"/>
  <c r="CL11" i="54"/>
  <c r="CP11" s="1"/>
  <c r="CS11"/>
  <c r="CZ11"/>
  <c r="DD11" s="1"/>
  <c r="CE12"/>
  <c r="CL12"/>
  <c r="CS12"/>
  <c r="DA12"/>
  <c r="BT13"/>
  <c r="DJ13" s="1"/>
  <c r="F13" i="40" s="1"/>
  <c r="BX13" i="54"/>
  <c r="CE13"/>
  <c r="CL13"/>
  <c r="CT13"/>
  <c r="DA13"/>
  <c r="BM14"/>
  <c r="DI14" s="1"/>
  <c r="E14" i="40" s="1"/>
  <c r="BT14" i="54"/>
  <c r="DJ14" s="1"/>
  <c r="F14" i="40" s="1"/>
  <c r="CL15" i="54"/>
  <c r="CS15"/>
  <c r="CZ15"/>
  <c r="DD15" s="1"/>
  <c r="CE16"/>
  <c r="CL16"/>
  <c r="CS16"/>
  <c r="DA16"/>
  <c r="BT17"/>
  <c r="DJ17" s="1"/>
  <c r="BX17"/>
  <c r="CE17"/>
  <c r="CL17"/>
  <c r="CT17"/>
  <c r="DA17"/>
  <c r="DD17" s="1"/>
  <c r="BM18"/>
  <c r="DI18" s="1"/>
  <c r="E18" i="40" s="1"/>
  <c r="BT18" i="54"/>
  <c r="DJ18" s="1"/>
  <c r="F18" i="40" s="1"/>
  <c r="CL19" i="54"/>
  <c r="CS19"/>
  <c r="CZ19"/>
  <c r="DD19" s="1"/>
  <c r="BT20"/>
  <c r="DJ20" s="1"/>
  <c r="F20" i="40" s="1"/>
  <c r="BY20" i="54"/>
  <c r="CU20"/>
  <c r="DB21"/>
  <c r="AR22"/>
  <c r="DF22" s="1"/>
  <c r="B22" i="40" s="1"/>
  <c r="DB6" i="54"/>
  <c r="AR3"/>
  <c r="BJ99"/>
  <c r="CF4"/>
  <c r="BY5"/>
  <c r="CN6"/>
  <c r="CA8"/>
  <c r="BF19"/>
  <c r="DH19" s="1"/>
  <c r="D19" i="40" s="1"/>
  <c r="BM21" i="54"/>
  <c r="DI21" s="1"/>
  <c r="E21" i="40" s="1"/>
  <c r="BT21" i="54"/>
  <c r="DJ21" s="1"/>
  <c r="F21" i="40" s="1"/>
  <c r="BZ10" i="54"/>
  <c r="CF10"/>
  <c r="CL10"/>
  <c r="CP10" s="1"/>
  <c r="CV10"/>
  <c r="BZ14"/>
  <c r="CB14" s="1"/>
  <c r="CF14"/>
  <c r="CL14"/>
  <c r="CV14"/>
  <c r="BZ18"/>
  <c r="CF18"/>
  <c r="CL18"/>
  <c r="CV18"/>
  <c r="CA21"/>
  <c r="CG21"/>
  <c r="CM21"/>
  <c r="CS21"/>
  <c r="DC21"/>
  <c r="BZ22"/>
  <c r="CB22" s="1"/>
  <c r="CF22"/>
  <c r="CL22"/>
  <c r="CV22"/>
  <c r="BY23"/>
  <c r="CE23"/>
  <c r="CO23"/>
  <c r="CU23"/>
  <c r="DA23"/>
  <c r="BX24"/>
  <c r="CH24"/>
  <c r="CN24"/>
  <c r="CT24"/>
  <c r="CZ24"/>
  <c r="CA25"/>
  <c r="CG25"/>
  <c r="CM25"/>
  <c r="CS25"/>
  <c r="DC25"/>
  <c r="BZ26"/>
  <c r="CF26"/>
  <c r="CL26"/>
  <c r="CP26" s="1"/>
  <c r="CV26"/>
  <c r="BY27"/>
  <c r="CE27"/>
  <c r="CO27"/>
  <c r="CU27"/>
  <c r="DA27"/>
  <c r="BX28"/>
  <c r="CH28"/>
  <c r="CN28"/>
  <c r="CT28"/>
  <c r="CZ28"/>
  <c r="CA29"/>
  <c r="CG29"/>
  <c r="CM29"/>
  <c r="CS29"/>
  <c r="DC29"/>
  <c r="DD29" s="1"/>
  <c r="BZ30"/>
  <c r="CF30"/>
  <c r="CL30"/>
  <c r="CP30" s="1"/>
  <c r="CV30"/>
  <c r="BY31"/>
  <c r="CE31"/>
  <c r="CO31"/>
  <c r="CU31"/>
  <c r="DA31"/>
  <c r="BX32"/>
  <c r="CH32"/>
  <c r="CN32"/>
  <c r="CT32"/>
  <c r="CZ32"/>
  <c r="CA33"/>
  <c r="CG33"/>
  <c r="CM33"/>
  <c r="CS33"/>
  <c r="DC33"/>
  <c r="DD33" s="1"/>
  <c r="BZ34"/>
  <c r="CF34"/>
  <c r="CL34"/>
  <c r="CV34"/>
  <c r="CW34" s="1"/>
  <c r="BY35"/>
  <c r="CE35"/>
  <c r="CO35"/>
  <c r="CU35"/>
  <c r="DA35"/>
  <c r="BX36"/>
  <c r="CH36"/>
  <c r="CN36"/>
  <c r="CT36"/>
  <c r="CZ36"/>
  <c r="CA37"/>
  <c r="CG37"/>
  <c r="CM37"/>
  <c r="CS37"/>
  <c r="DC37"/>
  <c r="BZ38"/>
  <c r="CF38"/>
  <c r="CL38"/>
  <c r="CV38"/>
  <c r="CW38" s="1"/>
  <c r="BY39"/>
  <c r="CE39"/>
  <c r="CO39"/>
  <c r="CU39"/>
  <c r="DA39"/>
  <c r="BX40"/>
  <c r="CH40"/>
  <c r="CN40"/>
  <c r="CT40"/>
  <c r="CZ40"/>
  <c r="CA41"/>
  <c r="CG41"/>
  <c r="CM41"/>
  <c r="CS41"/>
  <c r="DC41"/>
  <c r="BZ42"/>
  <c r="CF42"/>
  <c r="CL42"/>
  <c r="CV42"/>
  <c r="BY43"/>
  <c r="CE43"/>
  <c r="CO43"/>
  <c r="CU43"/>
  <c r="DA43"/>
  <c r="BX44"/>
  <c r="CH44"/>
  <c r="CN44"/>
  <c r="CT44"/>
  <c r="CZ44"/>
  <c r="CA45"/>
  <c r="CG45"/>
  <c r="CM45"/>
  <c r="CS45"/>
  <c r="DC45"/>
  <c r="BM46"/>
  <c r="DI46" s="1"/>
  <c r="E46" i="40" s="1"/>
  <c r="BT46" i="54"/>
  <c r="DJ46" s="1"/>
  <c r="F46" i="40" s="1"/>
  <c r="BX46" i="54"/>
  <c r="BX47"/>
  <c r="CA48"/>
  <c r="CF49"/>
  <c r="DA49"/>
  <c r="AR50"/>
  <c r="DF50" s="1"/>
  <c r="B50" i="40" s="1"/>
  <c r="AY50" i="54"/>
  <c r="DG50" s="1"/>
  <c r="C50" i="40" s="1"/>
  <c r="DA48" i="54"/>
  <c r="CU48"/>
  <c r="CO48"/>
  <c r="CE48"/>
  <c r="BY48"/>
  <c r="CZ48"/>
  <c r="CT48"/>
  <c r="CN48"/>
  <c r="CH48"/>
  <c r="BX48"/>
  <c r="BZ21"/>
  <c r="CF21"/>
  <c r="CL21"/>
  <c r="CV21"/>
  <c r="CE22"/>
  <c r="CI22" s="1"/>
  <c r="BX23"/>
  <c r="CH23"/>
  <c r="CN23"/>
  <c r="CT23"/>
  <c r="CZ23"/>
  <c r="CA24"/>
  <c r="CG24"/>
  <c r="CM24"/>
  <c r="CS24"/>
  <c r="DC24"/>
  <c r="BZ25"/>
  <c r="CB25" s="1"/>
  <c r="CF25"/>
  <c r="CL25"/>
  <c r="CV25"/>
  <c r="CE26"/>
  <c r="CI26" s="1"/>
  <c r="BX27"/>
  <c r="CH27"/>
  <c r="CN27"/>
  <c r="CT27"/>
  <c r="CZ27"/>
  <c r="CA28"/>
  <c r="CG28"/>
  <c r="CM28"/>
  <c r="CS28"/>
  <c r="DC28"/>
  <c r="BZ29"/>
  <c r="CF29"/>
  <c r="CL29"/>
  <c r="CV29"/>
  <c r="CE30"/>
  <c r="BX31"/>
  <c r="CH31"/>
  <c r="CN31"/>
  <c r="CT31"/>
  <c r="CZ31"/>
  <c r="CA32"/>
  <c r="CG32"/>
  <c r="CM32"/>
  <c r="CS32"/>
  <c r="DC32"/>
  <c r="BZ33"/>
  <c r="CF33"/>
  <c r="CL33"/>
  <c r="CV33"/>
  <c r="CE34"/>
  <c r="BX35"/>
  <c r="CH35"/>
  <c r="CN35"/>
  <c r="CT35"/>
  <c r="CZ35"/>
  <c r="CA36"/>
  <c r="CG36"/>
  <c r="CM36"/>
  <c r="CS36"/>
  <c r="DC36"/>
  <c r="BZ37"/>
  <c r="CB37" s="1"/>
  <c r="CF37"/>
  <c r="CL37"/>
  <c r="CV37"/>
  <c r="CE38"/>
  <c r="BX39"/>
  <c r="CH39"/>
  <c r="CN39"/>
  <c r="CT39"/>
  <c r="CZ39"/>
  <c r="CA40"/>
  <c r="CG40"/>
  <c r="CM40"/>
  <c r="CS40"/>
  <c r="DC40"/>
  <c r="BZ41"/>
  <c r="CB41" s="1"/>
  <c r="CF41"/>
  <c r="CL41"/>
  <c r="CV41"/>
  <c r="CE42"/>
  <c r="BX43"/>
  <c r="CH43"/>
  <c r="CN43"/>
  <c r="CT43"/>
  <c r="CZ43"/>
  <c r="CA44"/>
  <c r="CG44"/>
  <c r="CM44"/>
  <c r="CS44"/>
  <c r="DC44"/>
  <c r="BZ45"/>
  <c r="CF45"/>
  <c r="CL45"/>
  <c r="CV45"/>
  <c r="CE46"/>
  <c r="BF47"/>
  <c r="DH47" s="1"/>
  <c r="D47" i="40" s="1"/>
  <c r="BM47" i="54"/>
  <c r="DI47" s="1"/>
  <c r="E47" i="40" s="1"/>
  <c r="BZ48" i="54"/>
  <c r="CL48"/>
  <c r="CV48"/>
  <c r="AR49"/>
  <c r="DF49" s="1"/>
  <c r="B49" i="40" s="1"/>
  <c r="AY49" i="54"/>
  <c r="DG49" s="1"/>
  <c r="C49" i="40" s="1"/>
  <c r="CE49" i="54"/>
  <c r="CZ49"/>
  <c r="CT49"/>
  <c r="CN49"/>
  <c r="CH49"/>
  <c r="BX49"/>
  <c r="DB49"/>
  <c r="CV49"/>
  <c r="CL49"/>
  <c r="DC49"/>
  <c r="CS49"/>
  <c r="CM49"/>
  <c r="CG49"/>
  <c r="CA49"/>
  <c r="CA23"/>
  <c r="CG23"/>
  <c r="CM23"/>
  <c r="CS23"/>
  <c r="DC23"/>
  <c r="BZ24"/>
  <c r="CF24"/>
  <c r="CL24"/>
  <c r="CV24"/>
  <c r="CE25"/>
  <c r="BX26"/>
  <c r="CB26" s="1"/>
  <c r="CZ26"/>
  <c r="DD26" s="1"/>
  <c r="CA27"/>
  <c r="CG27"/>
  <c r="CM27"/>
  <c r="CS27"/>
  <c r="DC27"/>
  <c r="BZ28"/>
  <c r="CF28"/>
  <c r="CL28"/>
  <c r="CV28"/>
  <c r="DB28"/>
  <c r="CE29"/>
  <c r="BX30"/>
  <c r="CB30" s="1"/>
  <c r="CZ30"/>
  <c r="CA31"/>
  <c r="CG31"/>
  <c r="CM31"/>
  <c r="CS31"/>
  <c r="DC31"/>
  <c r="BZ32"/>
  <c r="CF32"/>
  <c r="CL32"/>
  <c r="CV32"/>
  <c r="DB32"/>
  <c r="CE33"/>
  <c r="BX34"/>
  <c r="CB34" s="1"/>
  <c r="CZ34"/>
  <c r="DD34" s="1"/>
  <c r="CA35"/>
  <c r="CG35"/>
  <c r="CM35"/>
  <c r="CS35"/>
  <c r="DC35"/>
  <c r="BZ36"/>
  <c r="CF36"/>
  <c r="CI36" s="1"/>
  <c r="CL36"/>
  <c r="CV36"/>
  <c r="DB36"/>
  <c r="CE37"/>
  <c r="BX38"/>
  <c r="CZ38"/>
  <c r="CA39"/>
  <c r="CG39"/>
  <c r="CM39"/>
  <c r="CS39"/>
  <c r="DC39"/>
  <c r="BZ40"/>
  <c r="CF40"/>
  <c r="CL40"/>
  <c r="CV40"/>
  <c r="DB40"/>
  <c r="CE41"/>
  <c r="BX42"/>
  <c r="CZ42"/>
  <c r="DD42" s="1"/>
  <c r="CA43"/>
  <c r="CG43"/>
  <c r="CM43"/>
  <c r="CS43"/>
  <c r="DC43"/>
  <c r="BZ44"/>
  <c r="CF44"/>
  <c r="CL44"/>
  <c r="CV44"/>
  <c r="DB44"/>
  <c r="CE45"/>
  <c r="CS48"/>
  <c r="CW48" s="1"/>
  <c r="BZ49"/>
  <c r="CO49"/>
  <c r="BZ23"/>
  <c r="CF23"/>
  <c r="CL23"/>
  <c r="CV23"/>
  <c r="BZ27"/>
  <c r="CF27"/>
  <c r="CL27"/>
  <c r="CV27"/>
  <c r="CO28"/>
  <c r="CU28"/>
  <c r="BZ31"/>
  <c r="CF31"/>
  <c r="CL31"/>
  <c r="CV31"/>
  <c r="BZ35"/>
  <c r="CF35"/>
  <c r="CL35"/>
  <c r="CP35" s="1"/>
  <c r="CV35"/>
  <c r="CU36"/>
  <c r="BZ39"/>
  <c r="CF39"/>
  <c r="CL39"/>
  <c r="CV39"/>
  <c r="CU40"/>
  <c r="BZ43"/>
  <c r="CF43"/>
  <c r="CL43"/>
  <c r="CV43"/>
  <c r="DH50"/>
  <c r="D50" i="40" s="1"/>
  <c r="DA76" i="54"/>
  <c r="CU76"/>
  <c r="CO76"/>
  <c r="CE76"/>
  <c r="BY76"/>
  <c r="DC76"/>
  <c r="CS76"/>
  <c r="CM76"/>
  <c r="CG76"/>
  <c r="CA76"/>
  <c r="CZ76"/>
  <c r="CT76"/>
  <c r="CN76"/>
  <c r="CH76"/>
  <c r="BX76"/>
  <c r="BZ46"/>
  <c r="CF46"/>
  <c r="CL46"/>
  <c r="CV46"/>
  <c r="DB46"/>
  <c r="DD46" s="1"/>
  <c r="BY47"/>
  <c r="CE47"/>
  <c r="CO47"/>
  <c r="CU47"/>
  <c r="DA47"/>
  <c r="DD47" s="1"/>
  <c r="BZ50"/>
  <c r="CB50" s="1"/>
  <c r="CF50"/>
  <c r="CL50"/>
  <c r="CV50"/>
  <c r="DB50"/>
  <c r="BY51"/>
  <c r="CE51"/>
  <c r="CO51"/>
  <c r="CU51"/>
  <c r="DA51"/>
  <c r="BX52"/>
  <c r="CH52"/>
  <c r="CN52"/>
  <c r="CT52"/>
  <c r="CZ52"/>
  <c r="CA53"/>
  <c r="CG53"/>
  <c r="CM53"/>
  <c r="CS53"/>
  <c r="DC53"/>
  <c r="BZ54"/>
  <c r="CF54"/>
  <c r="CL54"/>
  <c r="CV54"/>
  <c r="DB54"/>
  <c r="BY55"/>
  <c r="CE55"/>
  <c r="CO55"/>
  <c r="CU55"/>
  <c r="DA55"/>
  <c r="BX56"/>
  <c r="CH56"/>
  <c r="CN56"/>
  <c r="CT56"/>
  <c r="CZ56"/>
  <c r="CA57"/>
  <c r="CG57"/>
  <c r="CM57"/>
  <c r="CS57"/>
  <c r="DC57"/>
  <c r="BZ58"/>
  <c r="CF58"/>
  <c r="CL58"/>
  <c r="CV58"/>
  <c r="DB58"/>
  <c r="BY59"/>
  <c r="CE59"/>
  <c r="CO59"/>
  <c r="CU59"/>
  <c r="DA59"/>
  <c r="BX60"/>
  <c r="CH60"/>
  <c r="CN60"/>
  <c r="CT60"/>
  <c r="CZ60"/>
  <c r="CA61"/>
  <c r="CG61"/>
  <c r="CM61"/>
  <c r="CS61"/>
  <c r="DC61"/>
  <c r="BZ62"/>
  <c r="CF62"/>
  <c r="CL62"/>
  <c r="CV62"/>
  <c r="DB62"/>
  <c r="BY63"/>
  <c r="CE63"/>
  <c r="CO63"/>
  <c r="CU63"/>
  <c r="DA63"/>
  <c r="BX64"/>
  <c r="CH64"/>
  <c r="CN64"/>
  <c r="CT64"/>
  <c r="CZ64"/>
  <c r="CA65"/>
  <c r="CG65"/>
  <c r="CM65"/>
  <c r="CS65"/>
  <c r="DC65"/>
  <c r="BZ66"/>
  <c r="CF66"/>
  <c r="CL66"/>
  <c r="CV66"/>
  <c r="DB66"/>
  <c r="DD66" s="1"/>
  <c r="BY67"/>
  <c r="CE67"/>
  <c r="CO67"/>
  <c r="CU67"/>
  <c r="DA67"/>
  <c r="BX68"/>
  <c r="CH68"/>
  <c r="CN68"/>
  <c r="CT68"/>
  <c r="CZ68"/>
  <c r="CA69"/>
  <c r="CG69"/>
  <c r="CM69"/>
  <c r="CS69"/>
  <c r="DC69"/>
  <c r="BZ70"/>
  <c r="CF70"/>
  <c r="CL70"/>
  <c r="CV70"/>
  <c r="DB70"/>
  <c r="DD70" s="1"/>
  <c r="BY71"/>
  <c r="CE71"/>
  <c r="CO71"/>
  <c r="CU71"/>
  <c r="DA71"/>
  <c r="BY72"/>
  <c r="CF72"/>
  <c r="CM72"/>
  <c r="CU72"/>
  <c r="DB72"/>
  <c r="AR73"/>
  <c r="DF73" s="1"/>
  <c r="B73" i="40" s="1"/>
  <c r="AY73" i="54"/>
  <c r="DG73" s="1"/>
  <c r="C73" i="40" s="1"/>
  <c r="AY75" i="54"/>
  <c r="DG75" s="1"/>
  <c r="C75" i="40" s="1"/>
  <c r="BF75" i="54"/>
  <c r="DH75" s="1"/>
  <c r="D75" i="40" s="1"/>
  <c r="BM75" i="54"/>
  <c r="DI75" s="1"/>
  <c r="E75" i="40" s="1"/>
  <c r="CL76" i="54"/>
  <c r="BM77"/>
  <c r="DI77" s="1"/>
  <c r="E77" i="40" s="1"/>
  <c r="BT77" i="54"/>
  <c r="DJ77" s="1"/>
  <c r="F77" i="40" s="1"/>
  <c r="CZ73" i="54"/>
  <c r="CT73"/>
  <c r="CN73"/>
  <c r="CH73"/>
  <c r="BX73"/>
  <c r="DB73"/>
  <c r="CV73"/>
  <c r="CL73"/>
  <c r="CF73"/>
  <c r="BZ73"/>
  <c r="DC73"/>
  <c r="CS73"/>
  <c r="CM73"/>
  <c r="CG73"/>
  <c r="CA73"/>
  <c r="BX51"/>
  <c r="CZ51"/>
  <c r="CA52"/>
  <c r="CG52"/>
  <c r="CM52"/>
  <c r="CS52"/>
  <c r="DC52"/>
  <c r="BZ53"/>
  <c r="CF53"/>
  <c r="CL53"/>
  <c r="CV53"/>
  <c r="DB53"/>
  <c r="CE54"/>
  <c r="BX55"/>
  <c r="CZ55"/>
  <c r="CA56"/>
  <c r="CG56"/>
  <c r="CM56"/>
  <c r="CS56"/>
  <c r="DC56"/>
  <c r="BZ57"/>
  <c r="CF57"/>
  <c r="CL57"/>
  <c r="CV57"/>
  <c r="DB57"/>
  <c r="CE58"/>
  <c r="BX59"/>
  <c r="CZ59"/>
  <c r="DD59" s="1"/>
  <c r="CA60"/>
  <c r="CG60"/>
  <c r="CM60"/>
  <c r="CS60"/>
  <c r="DC60"/>
  <c r="BZ61"/>
  <c r="CF61"/>
  <c r="CL61"/>
  <c r="CV61"/>
  <c r="DB61"/>
  <c r="CE62"/>
  <c r="BX63"/>
  <c r="CZ63"/>
  <c r="CA64"/>
  <c r="CG64"/>
  <c r="CM64"/>
  <c r="CS64"/>
  <c r="DC64"/>
  <c r="BZ65"/>
  <c r="CF65"/>
  <c r="CL65"/>
  <c r="CV65"/>
  <c r="DB65"/>
  <c r="CE66"/>
  <c r="BX67"/>
  <c r="CZ67"/>
  <c r="CA68"/>
  <c r="CG68"/>
  <c r="CM68"/>
  <c r="CS68"/>
  <c r="DC68"/>
  <c r="BZ69"/>
  <c r="CF69"/>
  <c r="CL69"/>
  <c r="CV69"/>
  <c r="DB69"/>
  <c r="CE70"/>
  <c r="BX71"/>
  <c r="CZ71"/>
  <c r="CE72"/>
  <c r="CL72"/>
  <c r="CS72"/>
  <c r="BF74"/>
  <c r="DH74" s="1"/>
  <c r="D74" i="40" s="1"/>
  <c r="DJ74" i="54"/>
  <c r="F74" i="40" s="1"/>
  <c r="CZ72" i="54"/>
  <c r="CT72"/>
  <c r="CN72"/>
  <c r="CH72"/>
  <c r="BX72"/>
  <c r="BZ52"/>
  <c r="CF52"/>
  <c r="CL52"/>
  <c r="CV52"/>
  <c r="DB52"/>
  <c r="DA53"/>
  <c r="BZ56"/>
  <c r="CF56"/>
  <c r="CL56"/>
  <c r="CV56"/>
  <c r="DB56"/>
  <c r="CE57"/>
  <c r="CO57"/>
  <c r="CU57"/>
  <c r="DA57"/>
  <c r="BZ60"/>
  <c r="CF60"/>
  <c r="CL60"/>
  <c r="CV60"/>
  <c r="DB60"/>
  <c r="BY61"/>
  <c r="CE61"/>
  <c r="CO61"/>
  <c r="CU61"/>
  <c r="DA61"/>
  <c r="DD61" s="1"/>
  <c r="BZ64"/>
  <c r="CF64"/>
  <c r="CL64"/>
  <c r="CV64"/>
  <c r="DB64"/>
  <c r="BY65"/>
  <c r="CE65"/>
  <c r="CO65"/>
  <c r="CU65"/>
  <c r="DA65"/>
  <c r="BZ68"/>
  <c r="CF68"/>
  <c r="CL68"/>
  <c r="CV68"/>
  <c r="DB68"/>
  <c r="BY69"/>
  <c r="CE69"/>
  <c r="CO69"/>
  <c r="CU69"/>
  <c r="DA69"/>
  <c r="CA72"/>
  <c r="CE73"/>
  <c r="DA73"/>
  <c r="AY74"/>
  <c r="DG74" s="1"/>
  <c r="C74" i="40" s="1"/>
  <c r="CA46" i="54"/>
  <c r="CG46"/>
  <c r="CM46"/>
  <c r="CS46"/>
  <c r="CW46" s="1"/>
  <c r="BZ47"/>
  <c r="CF47"/>
  <c r="CL47"/>
  <c r="CV47"/>
  <c r="CM50"/>
  <c r="CS50"/>
  <c r="BZ51"/>
  <c r="CF51"/>
  <c r="CL51"/>
  <c r="CV51"/>
  <c r="BY52"/>
  <c r="CE52"/>
  <c r="CO52"/>
  <c r="CU52"/>
  <c r="BX53"/>
  <c r="CH53"/>
  <c r="CN53"/>
  <c r="CT53"/>
  <c r="CA54"/>
  <c r="CG54"/>
  <c r="CM54"/>
  <c r="CS54"/>
  <c r="BZ55"/>
  <c r="CF55"/>
  <c r="CL55"/>
  <c r="CV55"/>
  <c r="BY56"/>
  <c r="CE56"/>
  <c r="CO56"/>
  <c r="CU56"/>
  <c r="BX57"/>
  <c r="CH57"/>
  <c r="CN57"/>
  <c r="CT57"/>
  <c r="CA58"/>
  <c r="CG58"/>
  <c r="CM58"/>
  <c r="CS58"/>
  <c r="BZ59"/>
  <c r="CF59"/>
  <c r="CL59"/>
  <c r="CV59"/>
  <c r="BY60"/>
  <c r="CE60"/>
  <c r="CI60" s="1"/>
  <c r="CO60"/>
  <c r="CU60"/>
  <c r="BX61"/>
  <c r="CH61"/>
  <c r="CN61"/>
  <c r="CT61"/>
  <c r="CA62"/>
  <c r="CG62"/>
  <c r="CM62"/>
  <c r="CS62"/>
  <c r="BZ63"/>
  <c r="CF63"/>
  <c r="CL63"/>
  <c r="CV63"/>
  <c r="BY64"/>
  <c r="CE64"/>
  <c r="CO64"/>
  <c r="CU64"/>
  <c r="BX65"/>
  <c r="CH65"/>
  <c r="CN65"/>
  <c r="CT65"/>
  <c r="CA66"/>
  <c r="CG66"/>
  <c r="CM66"/>
  <c r="CS66"/>
  <c r="BZ67"/>
  <c r="CF67"/>
  <c r="CL67"/>
  <c r="CV67"/>
  <c r="BY68"/>
  <c r="CE68"/>
  <c r="CI68" s="1"/>
  <c r="CO68"/>
  <c r="CU68"/>
  <c r="BX69"/>
  <c r="CH69"/>
  <c r="CN69"/>
  <c r="CT69"/>
  <c r="CA70"/>
  <c r="CG70"/>
  <c r="CM70"/>
  <c r="CS70"/>
  <c r="BZ71"/>
  <c r="CF71"/>
  <c r="CL71"/>
  <c r="CV71"/>
  <c r="BZ72"/>
  <c r="CG72"/>
  <c r="CO72"/>
  <c r="CV72"/>
  <c r="DC72"/>
  <c r="DI73"/>
  <c r="E73" i="40" s="1"/>
  <c r="BT73" i="54"/>
  <c r="DJ73" s="1"/>
  <c r="F73" i="40" s="1"/>
  <c r="BY73" i="54"/>
  <c r="CU73"/>
  <c r="AY76"/>
  <c r="DG76" s="1"/>
  <c r="C76" i="40" s="1"/>
  <c r="BF76" i="54"/>
  <c r="DH76" s="1"/>
  <c r="D76" i="40" s="1"/>
  <c r="BZ74" i="54"/>
  <c r="CB74" s="1"/>
  <c r="CF74"/>
  <c r="CL74"/>
  <c r="CV74"/>
  <c r="DB74"/>
  <c r="BY75"/>
  <c r="CE75"/>
  <c r="CO75"/>
  <c r="CU75"/>
  <c r="DA75"/>
  <c r="CA77"/>
  <c r="CG77"/>
  <c r="CM77"/>
  <c r="CS77"/>
  <c r="DC77"/>
  <c r="BZ78"/>
  <c r="CF78"/>
  <c r="CL78"/>
  <c r="CV78"/>
  <c r="DB78"/>
  <c r="BY79"/>
  <c r="CE79"/>
  <c r="CO79"/>
  <c r="CU79"/>
  <c r="DA79"/>
  <c r="BX80"/>
  <c r="CH80"/>
  <c r="CN80"/>
  <c r="CT80"/>
  <c r="CZ80"/>
  <c r="CA81"/>
  <c r="CG81"/>
  <c r="CM81"/>
  <c r="CS81"/>
  <c r="DC81"/>
  <c r="BZ82"/>
  <c r="CF82"/>
  <c r="CL82"/>
  <c r="CV82"/>
  <c r="DB82"/>
  <c r="DD82" s="1"/>
  <c r="BY83"/>
  <c r="CE83"/>
  <c r="CO83"/>
  <c r="CU83"/>
  <c r="DA83"/>
  <c r="BX84"/>
  <c r="CH84"/>
  <c r="CN84"/>
  <c r="CT84"/>
  <c r="CZ84"/>
  <c r="CA85"/>
  <c r="CG85"/>
  <c r="CM85"/>
  <c r="CS85"/>
  <c r="DC85"/>
  <c r="BZ86"/>
  <c r="CF86"/>
  <c r="CL86"/>
  <c r="CV86"/>
  <c r="DB86"/>
  <c r="DD86" s="1"/>
  <c r="BY87"/>
  <c r="CE87"/>
  <c r="CO87"/>
  <c r="CU87"/>
  <c r="DA87"/>
  <c r="BX88"/>
  <c r="CH88"/>
  <c r="CN88"/>
  <c r="CT88"/>
  <c r="CZ88"/>
  <c r="CA89"/>
  <c r="CG89"/>
  <c r="CM89"/>
  <c r="CS89"/>
  <c r="DC89"/>
  <c r="BZ90"/>
  <c r="CF90"/>
  <c r="CL90"/>
  <c r="CV90"/>
  <c r="DB90"/>
  <c r="DD90" s="1"/>
  <c r="CE91"/>
  <c r="CO91"/>
  <c r="CU91"/>
  <c r="DA91"/>
  <c r="BX92"/>
  <c r="CH92"/>
  <c r="CN92"/>
  <c r="CT92"/>
  <c r="CZ92"/>
  <c r="CA93"/>
  <c r="CG93"/>
  <c r="CM93"/>
  <c r="CS93"/>
  <c r="DC93"/>
  <c r="BZ94"/>
  <c r="CF94"/>
  <c r="CL94"/>
  <c r="CV94"/>
  <c r="DB94"/>
  <c r="DD94" s="1"/>
  <c r="CE95"/>
  <c r="BX96"/>
  <c r="CH96"/>
  <c r="CN96"/>
  <c r="CT96"/>
  <c r="CZ96"/>
  <c r="CA97"/>
  <c r="CG97"/>
  <c r="CM97"/>
  <c r="CS97"/>
  <c r="DC97"/>
  <c r="BZ98"/>
  <c r="CF98"/>
  <c r="CL98"/>
  <c r="CV98"/>
  <c r="DB98"/>
  <c r="CO74"/>
  <c r="CU74"/>
  <c r="DA74"/>
  <c r="BX75"/>
  <c r="CH75"/>
  <c r="CN75"/>
  <c r="CT75"/>
  <c r="CZ75"/>
  <c r="BZ77"/>
  <c r="CF77"/>
  <c r="CL77"/>
  <c r="CV77"/>
  <c r="DB77"/>
  <c r="BY78"/>
  <c r="CE78"/>
  <c r="CO78"/>
  <c r="CU78"/>
  <c r="DA78"/>
  <c r="BX79"/>
  <c r="CH79"/>
  <c r="CN79"/>
  <c r="CT79"/>
  <c r="CZ79"/>
  <c r="CA80"/>
  <c r="CG80"/>
  <c r="CM80"/>
  <c r="CS80"/>
  <c r="DC80"/>
  <c r="BZ81"/>
  <c r="CF81"/>
  <c r="CL81"/>
  <c r="CV81"/>
  <c r="DB81"/>
  <c r="CE82"/>
  <c r="BX83"/>
  <c r="CZ83"/>
  <c r="CA84"/>
  <c r="CG84"/>
  <c r="CM84"/>
  <c r="CS84"/>
  <c r="DC84"/>
  <c r="BZ85"/>
  <c r="CF85"/>
  <c r="CL85"/>
  <c r="CV85"/>
  <c r="DB85"/>
  <c r="CE86"/>
  <c r="BX87"/>
  <c r="CZ87"/>
  <c r="CA88"/>
  <c r="CG88"/>
  <c r="CM88"/>
  <c r="CS88"/>
  <c r="DC88"/>
  <c r="BZ89"/>
  <c r="CF89"/>
  <c r="CL89"/>
  <c r="CV89"/>
  <c r="DB89"/>
  <c r="CE90"/>
  <c r="BX91"/>
  <c r="CZ91"/>
  <c r="CA92"/>
  <c r="CG92"/>
  <c r="CM92"/>
  <c r="CS92"/>
  <c r="DC92"/>
  <c r="BZ93"/>
  <c r="CF93"/>
  <c r="CL93"/>
  <c r="CV93"/>
  <c r="DB93"/>
  <c r="CE94"/>
  <c r="BX95"/>
  <c r="CZ95"/>
  <c r="DD95" s="1"/>
  <c r="CA96"/>
  <c r="CG96"/>
  <c r="CM96"/>
  <c r="CS96"/>
  <c r="DC96"/>
  <c r="BZ97"/>
  <c r="CF97"/>
  <c r="CL97"/>
  <c r="CV97"/>
  <c r="DB97"/>
  <c r="DD97" s="1"/>
  <c r="BY98"/>
  <c r="CE98"/>
  <c r="CO98"/>
  <c r="CU98"/>
  <c r="DA98"/>
  <c r="BZ80"/>
  <c r="CF80"/>
  <c r="CL80"/>
  <c r="CV80"/>
  <c r="DB80"/>
  <c r="BZ84"/>
  <c r="CF84"/>
  <c r="CL84"/>
  <c r="CV84"/>
  <c r="DB84"/>
  <c r="BZ88"/>
  <c r="CF88"/>
  <c r="CL88"/>
  <c r="CV88"/>
  <c r="DB88"/>
  <c r="BZ92"/>
  <c r="CF92"/>
  <c r="CL92"/>
  <c r="CV92"/>
  <c r="DB92"/>
  <c r="BZ96"/>
  <c r="CF96"/>
  <c r="CL96"/>
  <c r="CV96"/>
  <c r="DB96"/>
  <c r="BX98"/>
  <c r="CH98"/>
  <c r="CN98"/>
  <c r="CT98"/>
  <c r="CZ98"/>
  <c r="CS74"/>
  <c r="CW74" s="1"/>
  <c r="BZ75"/>
  <c r="CF75"/>
  <c r="CL75"/>
  <c r="CV75"/>
  <c r="BX77"/>
  <c r="CH77"/>
  <c r="CN77"/>
  <c r="CT77"/>
  <c r="CA78"/>
  <c r="CG78"/>
  <c r="CM78"/>
  <c r="CS78"/>
  <c r="BZ79"/>
  <c r="CF79"/>
  <c r="CL79"/>
  <c r="CV79"/>
  <c r="BY80"/>
  <c r="CE80"/>
  <c r="CO80"/>
  <c r="CU80"/>
  <c r="BX81"/>
  <c r="CH81"/>
  <c r="CN81"/>
  <c r="CT81"/>
  <c r="CA82"/>
  <c r="CG82"/>
  <c r="CM82"/>
  <c r="CS82"/>
  <c r="BZ83"/>
  <c r="CF83"/>
  <c r="CL83"/>
  <c r="CP83" s="1"/>
  <c r="CV83"/>
  <c r="BY84"/>
  <c r="CE84"/>
  <c r="CO84"/>
  <c r="CU84"/>
  <c r="BX85"/>
  <c r="CH85"/>
  <c r="CN85"/>
  <c r="CT85"/>
  <c r="CA86"/>
  <c r="CG86"/>
  <c r="CM86"/>
  <c r="CS86"/>
  <c r="BZ87"/>
  <c r="CF87"/>
  <c r="CL87"/>
  <c r="CP87" s="1"/>
  <c r="CV87"/>
  <c r="BY88"/>
  <c r="CE88"/>
  <c r="CO88"/>
  <c r="CU88"/>
  <c r="BX89"/>
  <c r="CH89"/>
  <c r="CN89"/>
  <c r="CT89"/>
  <c r="CA90"/>
  <c r="CG90"/>
  <c r="CM90"/>
  <c r="CS90"/>
  <c r="BZ91"/>
  <c r="CF91"/>
  <c r="CL91"/>
  <c r="CP91" s="1"/>
  <c r="CV91"/>
  <c r="BY92"/>
  <c r="CE92"/>
  <c r="CO92"/>
  <c r="CU92"/>
  <c r="BX93"/>
  <c r="CH93"/>
  <c r="CN93"/>
  <c r="CT93"/>
  <c r="CA94"/>
  <c r="CG94"/>
  <c r="CM94"/>
  <c r="CS94"/>
  <c r="BZ95"/>
  <c r="CF95"/>
  <c r="CL95"/>
  <c r="CP95" s="1"/>
  <c r="CV95"/>
  <c r="CW95" s="1"/>
  <c r="BY96"/>
  <c r="CE96"/>
  <c r="CO96"/>
  <c r="CU96"/>
  <c r="BX97"/>
  <c r="CH97"/>
  <c r="CN97"/>
  <c r="CT97"/>
  <c r="CA98"/>
  <c r="CG98"/>
  <c r="CM98"/>
  <c r="CS98"/>
  <c r="M99" i="7"/>
  <c r="AA4" i="30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7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M99" i="4"/>
  <c r="U99" i="1"/>
  <c r="V99"/>
  <c r="W99"/>
  <c r="X99"/>
  <c r="Y99"/>
  <c r="Z99"/>
  <c r="AA99"/>
  <c r="AB99"/>
  <c r="AC99"/>
  <c r="AD99"/>
  <c r="AE99"/>
  <c r="AF99"/>
  <c r="AG99"/>
  <c r="AH99"/>
  <c r="AI99"/>
  <c r="AJ99"/>
  <c r="AK99"/>
  <c r="AL99"/>
  <c r="AM99"/>
  <c r="AN99"/>
  <c r="AO99"/>
  <c r="AP99"/>
  <c r="AQ99"/>
  <c r="AR99"/>
  <c r="AS99"/>
  <c r="W4" i="30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7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8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9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6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W4" i="24"/>
  <c r="W5"/>
  <c r="W6"/>
  <c r="W7"/>
  <c r="W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3"/>
  <c r="AH99" i="52"/>
  <c r="AI99"/>
  <c r="AJ99"/>
  <c r="AK99"/>
  <c r="AL99"/>
  <c r="AM99"/>
  <c r="AN99"/>
  <c r="AO99"/>
  <c r="AH102"/>
  <c r="AI102"/>
  <c r="AJ102"/>
  <c r="AK102"/>
  <c r="AL102"/>
  <c r="AM102"/>
  <c r="AN102"/>
  <c r="AO102"/>
  <c r="AH103"/>
  <c r="AI103"/>
  <c r="AJ103"/>
  <c r="AK103"/>
  <c r="AL103"/>
  <c r="AM103"/>
  <c r="AN103"/>
  <c r="AO103"/>
  <c r="AH104"/>
  <c r="AI104"/>
  <c r="AJ104"/>
  <c r="AK104"/>
  <c r="AL104"/>
  <c r="AM104"/>
  <c r="AN104"/>
  <c r="AO104"/>
  <c r="AH105"/>
  <c r="AI105"/>
  <c r="AJ105"/>
  <c r="AK105"/>
  <c r="AL105"/>
  <c r="AM105"/>
  <c r="AN105"/>
  <c r="AO105"/>
  <c r="AH106"/>
  <c r="AI106"/>
  <c r="AJ106"/>
  <c r="AK106"/>
  <c r="AL106"/>
  <c r="AM106"/>
  <c r="AN106"/>
  <c r="AO106"/>
  <c r="AF102" i="38"/>
  <c r="AG102"/>
  <c r="AH102"/>
  <c r="AI102"/>
  <c r="AF103"/>
  <c r="AG103"/>
  <c r="AH103"/>
  <c r="AI103"/>
  <c r="AF104"/>
  <c r="AG104"/>
  <c r="AH104"/>
  <c r="AI104"/>
  <c r="AF105"/>
  <c r="AG105"/>
  <c r="AH105"/>
  <c r="AI105"/>
  <c r="AF106"/>
  <c r="AG106"/>
  <c r="AH106"/>
  <c r="AI106"/>
  <c r="AF99"/>
  <c r="AG99"/>
  <c r="AH99"/>
  <c r="AI99"/>
  <c r="AJ99"/>
  <c r="AK99"/>
  <c r="AJ102"/>
  <c r="AK102"/>
  <c r="AJ103"/>
  <c r="AK103"/>
  <c r="AJ104"/>
  <c r="AK104"/>
  <c r="AJ105"/>
  <c r="AK105"/>
  <c r="AJ106"/>
  <c r="AK106"/>
  <c r="AE106"/>
  <c r="AD106"/>
  <c r="AC106"/>
  <c r="AB106"/>
  <c r="AA106"/>
  <c r="Z106"/>
  <c r="Y106"/>
  <c r="X106"/>
  <c r="AE105"/>
  <c r="AD105"/>
  <c r="AC105"/>
  <c r="AB105"/>
  <c r="AA105"/>
  <c r="Z105"/>
  <c r="Y105"/>
  <c r="X105"/>
  <c r="AE104"/>
  <c r="AD104"/>
  <c r="AC104"/>
  <c r="AB104"/>
  <c r="AA104"/>
  <c r="Z104"/>
  <c r="Y104"/>
  <c r="X104"/>
  <c r="AE103"/>
  <c r="AD103"/>
  <c r="AC103"/>
  <c r="AB103"/>
  <c r="AA103"/>
  <c r="Z103"/>
  <c r="Y103"/>
  <c r="X103"/>
  <c r="AE102"/>
  <c r="AD102"/>
  <c r="AC102"/>
  <c r="AB102"/>
  <c r="AA102"/>
  <c r="Z102"/>
  <c r="Y102"/>
  <c r="X102"/>
  <c r="AE99"/>
  <c r="AD99"/>
  <c r="AC99"/>
  <c r="AB99"/>
  <c r="AA99"/>
  <c r="Z99"/>
  <c r="Y99"/>
  <c r="X99"/>
  <c r="U98"/>
  <c r="U97"/>
  <c r="U96"/>
  <c r="U95"/>
  <c r="U94"/>
  <c r="U93"/>
  <c r="U92"/>
  <c r="U91"/>
  <c r="U90"/>
  <c r="U89"/>
  <c r="U88"/>
  <c r="U87"/>
  <c r="U86"/>
  <c r="U85"/>
  <c r="U84"/>
  <c r="U83"/>
  <c r="U82"/>
  <c r="U81"/>
  <c r="U80"/>
  <c r="U79"/>
  <c r="U78"/>
  <c r="U77"/>
  <c r="U76"/>
  <c r="U75"/>
  <c r="U74"/>
  <c r="U73"/>
  <c r="U72"/>
  <c r="U71"/>
  <c r="U70"/>
  <c r="U69"/>
  <c r="U68"/>
  <c r="U67"/>
  <c r="U66"/>
  <c r="U65"/>
  <c r="U64"/>
  <c r="U63"/>
  <c r="U62"/>
  <c r="U61"/>
  <c r="U60"/>
  <c r="U59"/>
  <c r="U58"/>
  <c r="U57"/>
  <c r="U56"/>
  <c r="U55"/>
  <c r="U54"/>
  <c r="U53"/>
  <c r="U52"/>
  <c r="U51"/>
  <c r="U50"/>
  <c r="U49"/>
  <c r="U48"/>
  <c r="U47"/>
  <c r="U46"/>
  <c r="U45"/>
  <c r="U44"/>
  <c r="U43"/>
  <c r="U42"/>
  <c r="U41"/>
  <c r="U40"/>
  <c r="U39"/>
  <c r="U38"/>
  <c r="U37"/>
  <c r="U36"/>
  <c r="U35"/>
  <c r="U34"/>
  <c r="U33"/>
  <c r="U32"/>
  <c r="U31"/>
  <c r="U30"/>
  <c r="U29"/>
  <c r="U28"/>
  <c r="U27"/>
  <c r="U26"/>
  <c r="U25"/>
  <c r="U24"/>
  <c r="U23"/>
  <c r="U22"/>
  <c r="U21"/>
  <c r="U20"/>
  <c r="U19"/>
  <c r="U18"/>
  <c r="U17"/>
  <c r="U16"/>
  <c r="U15"/>
  <c r="U14"/>
  <c r="U13"/>
  <c r="U12"/>
  <c r="U11"/>
  <c r="U10"/>
  <c r="U9"/>
  <c r="U8"/>
  <c r="U7"/>
  <c r="U6"/>
  <c r="U5"/>
  <c r="U4"/>
  <c r="U3"/>
  <c r="U2"/>
  <c r="A1"/>
  <c r="H99" i="53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C4" s="1"/>
  <c r="I3"/>
  <c r="C3"/>
  <c r="A1"/>
  <c r="AC102" i="52"/>
  <c r="AD102"/>
  <c r="AE102"/>
  <c r="AF102"/>
  <c r="AG102"/>
  <c r="AC103"/>
  <c r="AD103"/>
  <c r="AE103"/>
  <c r="AF103"/>
  <c r="AG103"/>
  <c r="AC104"/>
  <c r="AD104"/>
  <c r="AE104"/>
  <c r="AF104"/>
  <c r="AG104"/>
  <c r="AC105"/>
  <c r="AD105"/>
  <c r="AE105"/>
  <c r="AF105"/>
  <c r="AG105"/>
  <c r="AC106"/>
  <c r="AD106"/>
  <c r="AE106"/>
  <c r="AF106"/>
  <c r="AG106"/>
  <c r="AB106"/>
  <c r="AB105"/>
  <c r="AB104"/>
  <c r="AB103"/>
  <c r="AB102"/>
  <c r="AB99"/>
  <c r="AC99"/>
  <c r="AD99"/>
  <c r="AE99"/>
  <c r="AF99"/>
  <c r="AG99"/>
  <c r="A1"/>
  <c r="H99"/>
  <c r="G99"/>
  <c r="F99"/>
  <c r="E99"/>
  <c r="D99"/>
  <c r="I98"/>
  <c r="I97"/>
  <c r="I96"/>
  <c r="I95"/>
  <c r="I94"/>
  <c r="I93"/>
  <c r="I92"/>
  <c r="I91"/>
  <c r="I90"/>
  <c r="I89"/>
  <c r="I88"/>
  <c r="I87"/>
  <c r="I86"/>
  <c r="I85"/>
  <c r="I84"/>
  <c r="I83"/>
  <c r="I82"/>
  <c r="I81"/>
  <c r="I80"/>
  <c r="I79"/>
  <c r="I78"/>
  <c r="I77"/>
  <c r="I76"/>
  <c r="I75"/>
  <c r="I74"/>
  <c r="I73"/>
  <c r="I72"/>
  <c r="I71"/>
  <c r="I70"/>
  <c r="I69"/>
  <c r="I68"/>
  <c r="I67"/>
  <c r="I66"/>
  <c r="I65"/>
  <c r="I64"/>
  <c r="I63"/>
  <c r="I62"/>
  <c r="I61"/>
  <c r="I60"/>
  <c r="I59"/>
  <c r="I58"/>
  <c r="I57"/>
  <c r="I56"/>
  <c r="I55"/>
  <c r="I54"/>
  <c r="I53"/>
  <c r="I52"/>
  <c r="I51"/>
  <c r="I50"/>
  <c r="I49"/>
  <c r="I48"/>
  <c r="I47"/>
  <c r="I46"/>
  <c r="I45"/>
  <c r="I44"/>
  <c r="I43"/>
  <c r="I42"/>
  <c r="I41"/>
  <c r="I40"/>
  <c r="I39"/>
  <c r="I38"/>
  <c r="I37"/>
  <c r="I36"/>
  <c r="I35"/>
  <c r="I34"/>
  <c r="I33"/>
  <c r="I32"/>
  <c r="I31"/>
  <c r="I30"/>
  <c r="I29"/>
  <c r="I28"/>
  <c r="I27"/>
  <c r="I26"/>
  <c r="I25"/>
  <c r="I24"/>
  <c r="I23"/>
  <c r="I22"/>
  <c r="I21"/>
  <c r="I20"/>
  <c r="I19"/>
  <c r="I18"/>
  <c r="I17"/>
  <c r="I16"/>
  <c r="I15"/>
  <c r="I14"/>
  <c r="I13"/>
  <c r="I12"/>
  <c r="I11"/>
  <c r="I10"/>
  <c r="I9"/>
  <c r="I8"/>
  <c r="I7"/>
  <c r="I6"/>
  <c r="I5"/>
  <c r="I4"/>
  <c r="B4"/>
  <c r="I3"/>
  <c r="C3"/>
  <c r="DD9" i="54" l="1"/>
  <c r="CW16"/>
  <c r="CP38"/>
  <c r="CP44"/>
  <c r="CP42"/>
  <c r="CI74"/>
  <c r="CB61"/>
  <c r="CB42"/>
  <c r="DD38"/>
  <c r="DD37"/>
  <c r="CP34"/>
  <c r="CW22"/>
  <c r="CB18"/>
  <c r="CB10"/>
  <c r="CI17"/>
  <c r="CW15"/>
  <c r="DD13"/>
  <c r="CP12"/>
  <c r="CP7"/>
  <c r="CW90"/>
  <c r="CW86"/>
  <c r="CW82"/>
  <c r="CW78"/>
  <c r="DD87"/>
  <c r="DD81"/>
  <c r="DD77"/>
  <c r="DD53"/>
  <c r="DD71"/>
  <c r="DD55"/>
  <c r="DD62"/>
  <c r="DD58"/>
  <c r="DD54"/>
  <c r="DD50"/>
  <c r="CI37"/>
  <c r="DD30"/>
  <c r="DD45"/>
  <c r="CW30"/>
  <c r="CP18"/>
  <c r="CP14"/>
  <c r="CI16"/>
  <c r="CI9"/>
  <c r="CW8"/>
  <c r="DD20"/>
  <c r="CB11"/>
  <c r="CB7"/>
  <c r="DK5"/>
  <c r="CI50"/>
  <c r="CB38"/>
  <c r="CP36"/>
  <c r="CI34"/>
  <c r="CW42"/>
  <c r="DD41"/>
  <c r="DD25"/>
  <c r="CP22"/>
  <c r="CW10"/>
  <c r="CP15"/>
  <c r="CI7"/>
  <c r="DK6"/>
  <c r="AE101" i="52"/>
  <c r="DD85" i="54"/>
  <c r="CI40"/>
  <c r="CP41"/>
  <c r="CP25"/>
  <c r="CI6"/>
  <c r="CP5"/>
  <c r="P98" i="38"/>
  <c r="L98" i="26" s="1"/>
  <c r="P97" i="38"/>
  <c r="P96"/>
  <c r="L96" i="26" s="1"/>
  <c r="P95" i="38"/>
  <c r="P94"/>
  <c r="P93"/>
  <c r="P92"/>
  <c r="L92" i="26" s="1"/>
  <c r="P91" i="38"/>
  <c r="P90"/>
  <c r="P89"/>
  <c r="P88"/>
  <c r="L88" i="26" s="1"/>
  <c r="P87" i="38"/>
  <c r="P86"/>
  <c r="P85"/>
  <c r="P84"/>
  <c r="L84" i="26" s="1"/>
  <c r="P83" i="38"/>
  <c r="P82"/>
  <c r="P81"/>
  <c r="P80"/>
  <c r="L80" i="26" s="1"/>
  <c r="P79" i="38"/>
  <c r="P78"/>
  <c r="P77"/>
  <c r="P76"/>
  <c r="L76" i="26" s="1"/>
  <c r="P75" i="38"/>
  <c r="P74"/>
  <c r="P73"/>
  <c r="P72"/>
  <c r="L72" i="26" s="1"/>
  <c r="P71" i="38"/>
  <c r="P70"/>
  <c r="P69"/>
  <c r="P68"/>
  <c r="L68" i="26" s="1"/>
  <c r="P67" i="38"/>
  <c r="P66"/>
  <c r="P65"/>
  <c r="P64"/>
  <c r="L64" i="26" s="1"/>
  <c r="P63" i="38"/>
  <c r="P62"/>
  <c r="P61"/>
  <c r="P60"/>
  <c r="L60" i="26" s="1"/>
  <c r="P59" i="38"/>
  <c r="P58"/>
  <c r="P57"/>
  <c r="P56"/>
  <c r="L56" i="26" s="1"/>
  <c r="P55" i="38"/>
  <c r="P54"/>
  <c r="P53"/>
  <c r="P52"/>
  <c r="L52" i="26" s="1"/>
  <c r="P51" i="38"/>
  <c r="P50"/>
  <c r="P49"/>
  <c r="P48"/>
  <c r="L48" i="26" s="1"/>
  <c r="P47" i="38"/>
  <c r="P46"/>
  <c r="P45"/>
  <c r="P44"/>
  <c r="L44" i="26" s="1"/>
  <c r="P43" i="38"/>
  <c r="P42"/>
  <c r="P41"/>
  <c r="P40"/>
  <c r="L40" i="26" s="1"/>
  <c r="P39" i="38"/>
  <c r="P38"/>
  <c r="P37"/>
  <c r="P36"/>
  <c r="L36" i="26" s="1"/>
  <c r="P35" i="38"/>
  <c r="P34"/>
  <c r="P33"/>
  <c r="P32"/>
  <c r="L32" i="26" s="1"/>
  <c r="P31" i="38"/>
  <c r="P30"/>
  <c r="P29"/>
  <c r="P28"/>
  <c r="L28" i="26" s="1"/>
  <c r="P27" i="38"/>
  <c r="P26"/>
  <c r="P25"/>
  <c r="P24"/>
  <c r="L24" i="26" s="1"/>
  <c r="P23" i="38"/>
  <c r="P22"/>
  <c r="P21"/>
  <c r="P20"/>
  <c r="L20" i="26" s="1"/>
  <c r="P19" i="38"/>
  <c r="P18"/>
  <c r="P17"/>
  <c r="P16"/>
  <c r="L16" i="26" s="1"/>
  <c r="P15" i="38"/>
  <c r="P14"/>
  <c r="P13"/>
  <c r="P12"/>
  <c r="L12" i="26" s="1"/>
  <c r="P11" i="38"/>
  <c r="P10"/>
  <c r="P9"/>
  <c r="P8"/>
  <c r="L8" i="26" s="1"/>
  <c r="P7" i="38"/>
  <c r="P6"/>
  <c r="P5"/>
  <c r="P4"/>
  <c r="L4" i="26" s="1"/>
  <c r="P3" i="38"/>
  <c r="Q98"/>
  <c r="L98" i="27" s="1"/>
  <c r="Q97" i="38"/>
  <c r="Q96"/>
  <c r="L96" i="27" s="1"/>
  <c r="Q95" i="38"/>
  <c r="Q94"/>
  <c r="Q93"/>
  <c r="Q92"/>
  <c r="L92" i="27" s="1"/>
  <c r="Q91" i="38"/>
  <c r="Q90"/>
  <c r="Q89"/>
  <c r="Q88"/>
  <c r="L88" i="27" s="1"/>
  <c r="Q87" i="38"/>
  <c r="Q86"/>
  <c r="Q85"/>
  <c r="Q84"/>
  <c r="L84" i="27" s="1"/>
  <c r="Q83" i="38"/>
  <c r="Q82"/>
  <c r="Q81"/>
  <c r="Q80"/>
  <c r="L80" i="27" s="1"/>
  <c r="Q79" i="38"/>
  <c r="Q78"/>
  <c r="Q77"/>
  <c r="Q76"/>
  <c r="L76" i="27" s="1"/>
  <c r="Q75" i="38"/>
  <c r="Q74"/>
  <c r="Q73"/>
  <c r="Q72"/>
  <c r="L72" i="27" s="1"/>
  <c r="Q71" i="38"/>
  <c r="Q70"/>
  <c r="Q69"/>
  <c r="Q68"/>
  <c r="L68" i="27" s="1"/>
  <c r="Q67" i="38"/>
  <c r="Q66"/>
  <c r="Q65"/>
  <c r="Q64"/>
  <c r="L64" i="27" s="1"/>
  <c r="Q63" i="38"/>
  <c r="Q62"/>
  <c r="Q61"/>
  <c r="Q60"/>
  <c r="L60" i="27" s="1"/>
  <c r="Q59" i="38"/>
  <c r="Q58"/>
  <c r="Q57"/>
  <c r="Q56"/>
  <c r="L56" i="27" s="1"/>
  <c r="Q55" i="38"/>
  <c r="Q54"/>
  <c r="Q53"/>
  <c r="Q52"/>
  <c r="L52" i="27" s="1"/>
  <c r="Q51" i="38"/>
  <c r="Q50"/>
  <c r="Q49"/>
  <c r="Q48"/>
  <c r="L48" i="27" s="1"/>
  <c r="Q47" i="38"/>
  <c r="Q46"/>
  <c r="Q45"/>
  <c r="Q44"/>
  <c r="L44" i="27" s="1"/>
  <c r="Q43" i="38"/>
  <c r="Q42"/>
  <c r="Q41"/>
  <c r="Q40"/>
  <c r="L40" i="27" s="1"/>
  <c r="Q39" i="38"/>
  <c r="Q38"/>
  <c r="Q37"/>
  <c r="Q36"/>
  <c r="L36" i="27" s="1"/>
  <c r="Q35" i="38"/>
  <c r="Q34"/>
  <c r="Q33"/>
  <c r="Q32"/>
  <c r="L32" i="27" s="1"/>
  <c r="Q31" i="38"/>
  <c r="Q30"/>
  <c r="Q29"/>
  <c r="Q28"/>
  <c r="L28" i="27" s="1"/>
  <c r="Q27" i="38"/>
  <c r="Q26"/>
  <c r="Q25"/>
  <c r="Q24"/>
  <c r="L24" i="27" s="1"/>
  <c r="Q23" i="38"/>
  <c r="Q22"/>
  <c r="Q21"/>
  <c r="Q20"/>
  <c r="L20" i="27" s="1"/>
  <c r="Q19" i="38"/>
  <c r="Q18"/>
  <c r="Q17"/>
  <c r="Q16"/>
  <c r="L16" i="27" s="1"/>
  <c r="Q15" i="38"/>
  <c r="Q14"/>
  <c r="Q13"/>
  <c r="Q12"/>
  <c r="L12" i="27" s="1"/>
  <c r="Q11" i="38"/>
  <c r="Q10"/>
  <c r="Q9"/>
  <c r="Q8"/>
  <c r="L8" i="27" s="1"/>
  <c r="Q7" i="38"/>
  <c r="Q6"/>
  <c r="Q5"/>
  <c r="Q4"/>
  <c r="L4" i="27" s="1"/>
  <c r="Q3" i="38"/>
  <c r="R98"/>
  <c r="L98" i="28" s="1"/>
  <c r="R97" i="38"/>
  <c r="R96"/>
  <c r="R95"/>
  <c r="R94"/>
  <c r="R93"/>
  <c r="R92"/>
  <c r="R91"/>
  <c r="R90"/>
  <c r="R89"/>
  <c r="R88"/>
  <c r="R87"/>
  <c r="R86"/>
  <c r="R85"/>
  <c r="R84"/>
  <c r="R83"/>
  <c r="R82"/>
  <c r="R81"/>
  <c r="R80"/>
  <c r="R79"/>
  <c r="R78"/>
  <c r="R77"/>
  <c r="R76"/>
  <c r="R75"/>
  <c r="R74"/>
  <c r="R73"/>
  <c r="R72"/>
  <c r="R71"/>
  <c r="R70"/>
  <c r="R69"/>
  <c r="R68"/>
  <c r="R67"/>
  <c r="R66"/>
  <c r="R65"/>
  <c r="R64"/>
  <c r="R63"/>
  <c r="R62"/>
  <c r="R61"/>
  <c r="R60"/>
  <c r="R59"/>
  <c r="R58"/>
  <c r="R57"/>
  <c r="R56"/>
  <c r="R55"/>
  <c r="R54"/>
  <c r="R53"/>
  <c r="R52"/>
  <c r="R51"/>
  <c r="R50"/>
  <c r="R49"/>
  <c r="R48"/>
  <c r="R47"/>
  <c r="R46"/>
  <c r="R45"/>
  <c r="R44"/>
  <c r="R43"/>
  <c r="R42"/>
  <c r="R41"/>
  <c r="R40"/>
  <c r="R39"/>
  <c r="R38"/>
  <c r="R37"/>
  <c r="R36"/>
  <c r="R35"/>
  <c r="R34"/>
  <c r="R33"/>
  <c r="R32"/>
  <c r="R31"/>
  <c r="R30"/>
  <c r="R29"/>
  <c r="R28"/>
  <c r="R27"/>
  <c r="R26"/>
  <c r="R25"/>
  <c r="R24"/>
  <c r="R23"/>
  <c r="R22"/>
  <c r="R21"/>
  <c r="R20"/>
  <c r="R19"/>
  <c r="R18"/>
  <c r="R17"/>
  <c r="R16"/>
  <c r="R15"/>
  <c r="R14"/>
  <c r="R13"/>
  <c r="R12"/>
  <c r="R11"/>
  <c r="R10"/>
  <c r="R9"/>
  <c r="R8"/>
  <c r="R7"/>
  <c r="R6"/>
  <c r="R5"/>
  <c r="R4"/>
  <c r="R3"/>
  <c r="S98"/>
  <c r="L98" i="29" s="1"/>
  <c r="S97" i="38"/>
  <c r="S96"/>
  <c r="L96" i="29" s="1"/>
  <c r="S95" i="38"/>
  <c r="S94"/>
  <c r="S93"/>
  <c r="S92"/>
  <c r="L92" i="29" s="1"/>
  <c r="S91" i="38"/>
  <c r="S90"/>
  <c r="S89"/>
  <c r="S88"/>
  <c r="L88" i="29" s="1"/>
  <c r="S87" i="38"/>
  <c r="S86"/>
  <c r="S85"/>
  <c r="S84"/>
  <c r="L84" i="29" s="1"/>
  <c r="S83" i="38"/>
  <c r="S82"/>
  <c r="S81"/>
  <c r="S80"/>
  <c r="L80" i="29" s="1"/>
  <c r="S79" i="38"/>
  <c r="S78"/>
  <c r="S77"/>
  <c r="S76"/>
  <c r="L76" i="29" s="1"/>
  <c r="S75" i="38"/>
  <c r="S74"/>
  <c r="S73"/>
  <c r="S72"/>
  <c r="L72" i="29" s="1"/>
  <c r="S71" i="38"/>
  <c r="S70"/>
  <c r="S69"/>
  <c r="S68"/>
  <c r="L68" i="29" s="1"/>
  <c r="S67" i="38"/>
  <c r="S66"/>
  <c r="S65"/>
  <c r="S64"/>
  <c r="L64" i="29" s="1"/>
  <c r="S63" i="38"/>
  <c r="S62"/>
  <c r="S61"/>
  <c r="S60"/>
  <c r="L60" i="29" s="1"/>
  <c r="S59" i="38"/>
  <c r="S58"/>
  <c r="S57"/>
  <c r="S56"/>
  <c r="L56" i="29" s="1"/>
  <c r="S55" i="38"/>
  <c r="S54"/>
  <c r="S53"/>
  <c r="S52"/>
  <c r="L52" i="29" s="1"/>
  <c r="S51" i="38"/>
  <c r="S50"/>
  <c r="S49"/>
  <c r="S48"/>
  <c r="L48" i="29" s="1"/>
  <c r="S47" i="38"/>
  <c r="S46"/>
  <c r="S45"/>
  <c r="S44"/>
  <c r="L44" i="29" s="1"/>
  <c r="S43" i="38"/>
  <c r="S42"/>
  <c r="S41"/>
  <c r="S40"/>
  <c r="L40" i="29" s="1"/>
  <c r="S39" i="38"/>
  <c r="S38"/>
  <c r="S37"/>
  <c r="S36"/>
  <c r="L36" i="29" s="1"/>
  <c r="S35" i="38"/>
  <c r="S34"/>
  <c r="S33"/>
  <c r="S32"/>
  <c r="L32" i="29" s="1"/>
  <c r="S31" i="38"/>
  <c r="S30"/>
  <c r="S29"/>
  <c r="S28"/>
  <c r="L28" i="29" s="1"/>
  <c r="S27" i="38"/>
  <c r="S26"/>
  <c r="S25"/>
  <c r="S24"/>
  <c r="L24" i="29" s="1"/>
  <c r="S23" i="38"/>
  <c r="S22"/>
  <c r="S21"/>
  <c r="S20"/>
  <c r="L20" i="29" s="1"/>
  <c r="S19" i="38"/>
  <c r="S18"/>
  <c r="S17"/>
  <c r="S16"/>
  <c r="L16" i="29" s="1"/>
  <c r="S15" i="38"/>
  <c r="S14"/>
  <c r="S13"/>
  <c r="S12"/>
  <c r="L12" i="29" s="1"/>
  <c r="S11" i="38"/>
  <c r="S10"/>
  <c r="S9"/>
  <c r="S8"/>
  <c r="L8" i="29" s="1"/>
  <c r="S7" i="38"/>
  <c r="S6"/>
  <c r="S5"/>
  <c r="S4"/>
  <c r="L4" i="29" s="1"/>
  <c r="S3" i="38"/>
  <c r="S98" i="52"/>
  <c r="S91"/>
  <c r="S90"/>
  <c r="M90" i="24" s="1"/>
  <c r="S89" i="52"/>
  <c r="S88"/>
  <c r="S95"/>
  <c r="S85"/>
  <c r="M85" i="24" s="1"/>
  <c r="S94" i="52"/>
  <c r="S93"/>
  <c r="S84"/>
  <c r="S80"/>
  <c r="S76"/>
  <c r="S72"/>
  <c r="S68"/>
  <c r="S64"/>
  <c r="S60"/>
  <c r="S56"/>
  <c r="S52"/>
  <c r="S48"/>
  <c r="S44"/>
  <c r="S40"/>
  <c r="S36"/>
  <c r="S32"/>
  <c r="S28"/>
  <c r="S24"/>
  <c r="S20"/>
  <c r="S16"/>
  <c r="S12"/>
  <c r="S8"/>
  <c r="S4"/>
  <c r="S87"/>
  <c r="S81"/>
  <c r="S77"/>
  <c r="S73"/>
  <c r="S69"/>
  <c r="M69" i="24" s="1"/>
  <c r="S65" i="52"/>
  <c r="S61"/>
  <c r="S57"/>
  <c r="S53"/>
  <c r="M53" i="24" s="1"/>
  <c r="S49" i="52"/>
  <c r="S45"/>
  <c r="S41"/>
  <c r="S37"/>
  <c r="S33"/>
  <c r="S29"/>
  <c r="S25"/>
  <c r="S21"/>
  <c r="M21" i="24" s="1"/>
  <c r="S17" i="52"/>
  <c r="S13"/>
  <c r="S9"/>
  <c r="S5"/>
  <c r="M5" i="24" s="1"/>
  <c r="S86" i="52"/>
  <c r="S82"/>
  <c r="S78"/>
  <c r="S74"/>
  <c r="S70"/>
  <c r="S66"/>
  <c r="S62"/>
  <c r="S58"/>
  <c r="S54"/>
  <c r="S50"/>
  <c r="S46"/>
  <c r="S42"/>
  <c r="M42" i="24" s="1"/>
  <c r="S38" i="52"/>
  <c r="S34"/>
  <c r="S30"/>
  <c r="S26"/>
  <c r="M26" i="24" s="1"/>
  <c r="S22" i="52"/>
  <c r="S18"/>
  <c r="S14"/>
  <c r="S10"/>
  <c r="S6"/>
  <c r="S83"/>
  <c r="S79"/>
  <c r="S75"/>
  <c r="M75" i="24" s="1"/>
  <c r="S71" i="52"/>
  <c r="S67"/>
  <c r="S63"/>
  <c r="S59"/>
  <c r="M59" i="24" s="1"/>
  <c r="S55" i="52"/>
  <c r="S51"/>
  <c r="S47"/>
  <c r="S43"/>
  <c r="M43" i="24" s="1"/>
  <c r="S39" i="52"/>
  <c r="S35"/>
  <c r="S31"/>
  <c r="S27"/>
  <c r="S23"/>
  <c r="S19"/>
  <c r="S15"/>
  <c r="S11"/>
  <c r="M11" i="24" s="1"/>
  <c r="S7" i="52"/>
  <c r="S3"/>
  <c r="S96"/>
  <c r="S92"/>
  <c r="M92" i="24" s="1"/>
  <c r="S97" i="52"/>
  <c r="W94"/>
  <c r="W84"/>
  <c r="W85"/>
  <c r="W98"/>
  <c r="W95"/>
  <c r="W91"/>
  <c r="W90"/>
  <c r="M90" i="29" s="1"/>
  <c r="W89" i="52"/>
  <c r="W87"/>
  <c r="W86"/>
  <c r="W80"/>
  <c r="W76"/>
  <c r="W72"/>
  <c r="W68"/>
  <c r="W64"/>
  <c r="W60"/>
  <c r="W56"/>
  <c r="W52"/>
  <c r="W48"/>
  <c r="W44"/>
  <c r="W40"/>
  <c r="W36"/>
  <c r="W32"/>
  <c r="W28"/>
  <c r="W24"/>
  <c r="W20"/>
  <c r="W16"/>
  <c r="W12"/>
  <c r="W8"/>
  <c r="W4"/>
  <c r="W81"/>
  <c r="M81" i="29" s="1"/>
  <c r="W77" i="52"/>
  <c r="W73"/>
  <c r="W69"/>
  <c r="W65"/>
  <c r="M65" i="29" s="1"/>
  <c r="W61" i="52"/>
  <c r="W57"/>
  <c r="W53"/>
  <c r="W49"/>
  <c r="W45"/>
  <c r="W41"/>
  <c r="W37"/>
  <c r="W33"/>
  <c r="M33" i="29" s="1"/>
  <c r="W29" i="52"/>
  <c r="W25"/>
  <c r="W21"/>
  <c r="W17"/>
  <c r="W13"/>
  <c r="W9"/>
  <c r="W5"/>
  <c r="W82"/>
  <c r="W78"/>
  <c r="W74"/>
  <c r="W70"/>
  <c r="W66"/>
  <c r="W62"/>
  <c r="W58"/>
  <c r="W54"/>
  <c r="W50"/>
  <c r="W46"/>
  <c r="W42"/>
  <c r="W38"/>
  <c r="W34"/>
  <c r="M34" i="29" s="1"/>
  <c r="W30" i="52"/>
  <c r="W26"/>
  <c r="W22"/>
  <c r="W18"/>
  <c r="W14"/>
  <c r="W10"/>
  <c r="W6"/>
  <c r="W83"/>
  <c r="M83" i="29" s="1"/>
  <c r="W79" i="52"/>
  <c r="W75"/>
  <c r="W71"/>
  <c r="W67"/>
  <c r="M67" i="29" s="1"/>
  <c r="W63" i="52"/>
  <c r="W59"/>
  <c r="W55"/>
  <c r="W51"/>
  <c r="W47"/>
  <c r="W43"/>
  <c r="W39"/>
  <c r="W35"/>
  <c r="M35" i="29" s="1"/>
  <c r="W31" i="52"/>
  <c r="W27"/>
  <c r="W23"/>
  <c r="W19"/>
  <c r="M19" i="29" s="1"/>
  <c r="W15" i="52"/>
  <c r="W11"/>
  <c r="W7"/>
  <c r="W3"/>
  <c r="W97"/>
  <c r="W96"/>
  <c r="W93"/>
  <c r="W92"/>
  <c r="M92" i="29" s="1"/>
  <c r="W88" i="52"/>
  <c r="F7" i="40"/>
  <c r="DK7" i="54"/>
  <c r="AG101" i="52"/>
  <c r="U96"/>
  <c r="U86"/>
  <c r="U93"/>
  <c r="U92"/>
  <c r="M92" i="27" s="1"/>
  <c r="U91" i="52"/>
  <c r="U87"/>
  <c r="U89"/>
  <c r="U88"/>
  <c r="M88" i="27" s="1"/>
  <c r="U97" i="52"/>
  <c r="U82"/>
  <c r="U78"/>
  <c r="U74"/>
  <c r="U70"/>
  <c r="U66"/>
  <c r="U62"/>
  <c r="U58"/>
  <c r="M58" i="27" s="1"/>
  <c r="U54" i="52"/>
  <c r="U50"/>
  <c r="U46"/>
  <c r="U42"/>
  <c r="U38"/>
  <c r="U34"/>
  <c r="U30"/>
  <c r="U26"/>
  <c r="U22"/>
  <c r="U18"/>
  <c r="U14"/>
  <c r="U10"/>
  <c r="M10" i="27" s="1"/>
  <c r="U6" i="52"/>
  <c r="U85"/>
  <c r="U83"/>
  <c r="U79"/>
  <c r="U75"/>
  <c r="U71"/>
  <c r="U67"/>
  <c r="U63"/>
  <c r="U59"/>
  <c r="U55"/>
  <c r="U51"/>
  <c r="U47"/>
  <c r="U43"/>
  <c r="U39"/>
  <c r="U35"/>
  <c r="U31"/>
  <c r="U27"/>
  <c r="U23"/>
  <c r="U19"/>
  <c r="U15"/>
  <c r="U11"/>
  <c r="U7"/>
  <c r="U3"/>
  <c r="U84"/>
  <c r="M84" i="27" s="1"/>
  <c r="U80" i="52"/>
  <c r="U76"/>
  <c r="U72"/>
  <c r="U68"/>
  <c r="U64"/>
  <c r="U60"/>
  <c r="U56"/>
  <c r="U52"/>
  <c r="U48"/>
  <c r="U44"/>
  <c r="U40"/>
  <c r="U36"/>
  <c r="U32"/>
  <c r="U28"/>
  <c r="U24"/>
  <c r="U20"/>
  <c r="U16"/>
  <c r="U12"/>
  <c r="U8"/>
  <c r="U4"/>
  <c r="U81"/>
  <c r="U77"/>
  <c r="U73"/>
  <c r="U69"/>
  <c r="M69" i="27" s="1"/>
  <c r="U65" i="52"/>
  <c r="U61"/>
  <c r="U57"/>
  <c r="U53"/>
  <c r="M53" i="27" s="1"/>
  <c r="U49" i="52"/>
  <c r="U45"/>
  <c r="U41"/>
  <c r="U37"/>
  <c r="M37" i="27" s="1"/>
  <c r="U33" i="52"/>
  <c r="U29"/>
  <c r="U25"/>
  <c r="U21"/>
  <c r="M21" i="27" s="1"/>
  <c r="U17" i="52"/>
  <c r="U13"/>
  <c r="U9"/>
  <c r="U5"/>
  <c r="M5" i="27" s="1"/>
  <c r="U94" i="52"/>
  <c r="U90"/>
  <c r="U95"/>
  <c r="U98"/>
  <c r="M98" i="27" s="1"/>
  <c r="T3" i="52"/>
  <c r="V85"/>
  <c r="V96"/>
  <c r="V86"/>
  <c r="M86" i="28" s="1"/>
  <c r="V95" i="52"/>
  <c r="V92"/>
  <c r="V91"/>
  <c r="V90"/>
  <c r="M90" i="28" s="1"/>
  <c r="V87" i="52"/>
  <c r="V88"/>
  <c r="V81"/>
  <c r="V77"/>
  <c r="M77" i="28" s="1"/>
  <c r="V73" i="52"/>
  <c r="V69"/>
  <c r="V65"/>
  <c r="V61"/>
  <c r="V57"/>
  <c r="V53"/>
  <c r="V49"/>
  <c r="V45"/>
  <c r="M45" i="28" s="1"/>
  <c r="V41" i="52"/>
  <c r="V37"/>
  <c r="V33"/>
  <c r="V29"/>
  <c r="M29" i="28" s="1"/>
  <c r="V25" i="52"/>
  <c r="V21"/>
  <c r="V17"/>
  <c r="V13"/>
  <c r="V9"/>
  <c r="V5"/>
  <c r="V82"/>
  <c r="V78"/>
  <c r="V74"/>
  <c r="V70"/>
  <c r="V66"/>
  <c r="V62"/>
  <c r="V58"/>
  <c r="V54"/>
  <c r="V50"/>
  <c r="V46"/>
  <c r="V42"/>
  <c r="V38"/>
  <c r="V34"/>
  <c r="V30"/>
  <c r="V26"/>
  <c r="V22"/>
  <c r="V18"/>
  <c r="V14"/>
  <c r="V10"/>
  <c r="V6"/>
  <c r="V83"/>
  <c r="V79"/>
  <c r="V75"/>
  <c r="V71"/>
  <c r="V67"/>
  <c r="V63"/>
  <c r="M63" i="28" s="1"/>
  <c r="V59" i="52"/>
  <c r="V55"/>
  <c r="V51"/>
  <c r="V47"/>
  <c r="V43"/>
  <c r="V39"/>
  <c r="V35"/>
  <c r="V31"/>
  <c r="M31" i="28" s="1"/>
  <c r="V27" i="52"/>
  <c r="V23"/>
  <c r="V19"/>
  <c r="V15"/>
  <c r="M15" i="28" s="1"/>
  <c r="V11" i="52"/>
  <c r="V7"/>
  <c r="V3"/>
  <c r="V84"/>
  <c r="V80"/>
  <c r="V76"/>
  <c r="V72"/>
  <c r="V68"/>
  <c r="V64"/>
  <c r="V60"/>
  <c r="V56"/>
  <c r="V52"/>
  <c r="V48"/>
  <c r="V44"/>
  <c r="V40"/>
  <c r="V36"/>
  <c r="V32"/>
  <c r="V28"/>
  <c r="V24"/>
  <c r="V20"/>
  <c r="V16"/>
  <c r="V12"/>
  <c r="V8"/>
  <c r="V4"/>
  <c r="V97"/>
  <c r="V94"/>
  <c r="V93"/>
  <c r="V89"/>
  <c r="V98"/>
  <c r="L3" i="53"/>
  <c r="U3" s="1"/>
  <c r="J3"/>
  <c r="S3" s="1"/>
  <c r="K3"/>
  <c r="T3" s="1"/>
  <c r="O3"/>
  <c r="N3"/>
  <c r="W3" s="1"/>
  <c r="M3"/>
  <c r="V3" s="1"/>
  <c r="C4" i="52"/>
  <c r="M4" i="53"/>
  <c r="V4" s="1"/>
  <c r="L4"/>
  <c r="U4" s="1"/>
  <c r="K4"/>
  <c r="T4" s="1"/>
  <c r="O4"/>
  <c r="J4"/>
  <c r="S4" s="1"/>
  <c r="N4" i="24" s="1"/>
  <c r="N4" i="53"/>
  <c r="W4" s="1"/>
  <c r="O98" i="38"/>
  <c r="L98" i="24" s="1"/>
  <c r="AM101" i="52"/>
  <c r="AI101"/>
  <c r="L5" i="26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I3" i="54"/>
  <c r="DK34"/>
  <c r="C34" i="40"/>
  <c r="AE34" i="26" s="1"/>
  <c r="DK66" i="54"/>
  <c r="C66" i="40"/>
  <c r="DK52" i="54"/>
  <c r="C52" i="40"/>
  <c r="AN101" i="52"/>
  <c r="AJ101"/>
  <c r="L5" i="29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CP79" i="54"/>
  <c r="CI56"/>
  <c r="CP24"/>
  <c r="DK17"/>
  <c r="F17" i="40"/>
  <c r="DK70" i="54"/>
  <c r="C70" i="40"/>
  <c r="DK54" i="54"/>
  <c r="C54" i="40"/>
  <c r="AE54" i="26" s="1"/>
  <c r="AK101" i="38"/>
  <c r="AI101"/>
  <c r="AO101" i="52"/>
  <c r="AK101"/>
  <c r="L4" i="28"/>
  <c r="L5"/>
  <c r="L6"/>
  <c r="L7"/>
  <c r="L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CI94" i="54"/>
  <c r="CI93"/>
  <c r="CI95"/>
  <c r="CB16"/>
  <c r="DK16"/>
  <c r="C16" i="40"/>
  <c r="AL101" i="52"/>
  <c r="AH101"/>
  <c r="L5" i="27"/>
  <c r="L6"/>
  <c r="L7"/>
  <c r="L9"/>
  <c r="L10"/>
  <c r="L11"/>
  <c r="L13"/>
  <c r="L14"/>
  <c r="L15"/>
  <c r="L17"/>
  <c r="L18"/>
  <c r="L19"/>
  <c r="L21"/>
  <c r="L22"/>
  <c r="L23"/>
  <c r="L25"/>
  <c r="L26"/>
  <c r="L27"/>
  <c r="L29"/>
  <c r="L30"/>
  <c r="L31"/>
  <c r="L33"/>
  <c r="L34"/>
  <c r="L35"/>
  <c r="L37"/>
  <c r="L38"/>
  <c r="L39"/>
  <c r="L41"/>
  <c r="L42"/>
  <c r="L43"/>
  <c r="L45"/>
  <c r="L46"/>
  <c r="L47"/>
  <c r="L49"/>
  <c r="L50"/>
  <c r="L51"/>
  <c r="L53"/>
  <c r="L54"/>
  <c r="L55"/>
  <c r="L57"/>
  <c r="L58"/>
  <c r="L59"/>
  <c r="L61"/>
  <c r="L62"/>
  <c r="L63"/>
  <c r="L65"/>
  <c r="L66"/>
  <c r="L67"/>
  <c r="L69"/>
  <c r="L70"/>
  <c r="L71"/>
  <c r="L73"/>
  <c r="L74"/>
  <c r="L75"/>
  <c r="L77"/>
  <c r="L78"/>
  <c r="L79"/>
  <c r="L81"/>
  <c r="L82"/>
  <c r="L83"/>
  <c r="L85"/>
  <c r="L86"/>
  <c r="L87"/>
  <c r="L89"/>
  <c r="L90"/>
  <c r="L91"/>
  <c r="L93"/>
  <c r="L94"/>
  <c r="L95"/>
  <c r="L97"/>
  <c r="DD57" i="54"/>
  <c r="CI48"/>
  <c r="CB17"/>
  <c r="CI19"/>
  <c r="N3" i="24"/>
  <c r="I99" i="52"/>
  <c r="DD98" i="54"/>
  <c r="DD93"/>
  <c r="DD83"/>
  <c r="DD75"/>
  <c r="DD48"/>
  <c r="DK93"/>
  <c r="DK67"/>
  <c r="DK59"/>
  <c r="DK4"/>
  <c r="DD91"/>
  <c r="DD78"/>
  <c r="DD65"/>
  <c r="CW70"/>
  <c r="CW67"/>
  <c r="CW66"/>
  <c r="CW62"/>
  <c r="CW58"/>
  <c r="CW54"/>
  <c r="CW50"/>
  <c r="CW26"/>
  <c r="CW18"/>
  <c r="CW14"/>
  <c r="CW19"/>
  <c r="DK13"/>
  <c r="CW4"/>
  <c r="DK79"/>
  <c r="DK55"/>
  <c r="DK51"/>
  <c r="DK26"/>
  <c r="DK22"/>
  <c r="DK15"/>
  <c r="DK88"/>
  <c r="CW98"/>
  <c r="CW94"/>
  <c r="CW3"/>
  <c r="DK62"/>
  <c r="CP71"/>
  <c r="CP67"/>
  <c r="CP63"/>
  <c r="CP59"/>
  <c r="CP55"/>
  <c r="CP51"/>
  <c r="CP43"/>
  <c r="CP27"/>
  <c r="CP23"/>
  <c r="CP32"/>
  <c r="DK21"/>
  <c r="CP19"/>
  <c r="CP13"/>
  <c r="DK31"/>
  <c r="DK39"/>
  <c r="DK8"/>
  <c r="DK25"/>
  <c r="DK78"/>
  <c r="DK81"/>
  <c r="CP75"/>
  <c r="CP39"/>
  <c r="CP33"/>
  <c r="DK32"/>
  <c r="DK58"/>
  <c r="DK41"/>
  <c r="CI97"/>
  <c r="CI82"/>
  <c r="CI81"/>
  <c r="CI77"/>
  <c r="CI91"/>
  <c r="CI73"/>
  <c r="CI41"/>
  <c r="CI25"/>
  <c r="DK9"/>
  <c r="CI8"/>
  <c r="CI30"/>
  <c r="DK46"/>
  <c r="DK28"/>
  <c r="DK96"/>
  <c r="DK29"/>
  <c r="DK11"/>
  <c r="CI90"/>
  <c r="CI89"/>
  <c r="CI64"/>
  <c r="CI52"/>
  <c r="CI33"/>
  <c r="CI32"/>
  <c r="CI42"/>
  <c r="CI18"/>
  <c r="CI14"/>
  <c r="CI10"/>
  <c r="DK12"/>
  <c r="CB97"/>
  <c r="CB93"/>
  <c r="CB89"/>
  <c r="CB85"/>
  <c r="CB81"/>
  <c r="CB77"/>
  <c r="DK77"/>
  <c r="DK75"/>
  <c r="CB33"/>
  <c r="CB13"/>
  <c r="CB19"/>
  <c r="DK94"/>
  <c r="DK92"/>
  <c r="DK91"/>
  <c r="DK72"/>
  <c r="DK38"/>
  <c r="DK33"/>
  <c r="DK80"/>
  <c r="DK71"/>
  <c r="DK63"/>
  <c r="DK37"/>
  <c r="DK97"/>
  <c r="DK83"/>
  <c r="DK56"/>
  <c r="DK53"/>
  <c r="DK45"/>
  <c r="DK42"/>
  <c r="DK98"/>
  <c r="DK60"/>
  <c r="DK57"/>
  <c r="DK69"/>
  <c r="DK61"/>
  <c r="DK44"/>
  <c r="DK23"/>
  <c r="DK89"/>
  <c r="DK87"/>
  <c r="DK27"/>
  <c r="DK24"/>
  <c r="DK76"/>
  <c r="DK74"/>
  <c r="DK47"/>
  <c r="DK64"/>
  <c r="DK36"/>
  <c r="DK90"/>
  <c r="CB70"/>
  <c r="CB66"/>
  <c r="CB58"/>
  <c r="DK20"/>
  <c r="DK86"/>
  <c r="DK84"/>
  <c r="DK68"/>
  <c r="DK43"/>
  <c r="DK40"/>
  <c r="DK30"/>
  <c r="DK85"/>
  <c r="DK65"/>
  <c r="DK35"/>
  <c r="DK95"/>
  <c r="DK82"/>
  <c r="DK48"/>
  <c r="DD89"/>
  <c r="CI85"/>
  <c r="DD74"/>
  <c r="CB69"/>
  <c r="CB65"/>
  <c r="CB62"/>
  <c r="CB57"/>
  <c r="CB54"/>
  <c r="CB53"/>
  <c r="CP47"/>
  <c r="DD69"/>
  <c r="DD67"/>
  <c r="CP53"/>
  <c r="DD51"/>
  <c r="CI44"/>
  <c r="CP40"/>
  <c r="CI28"/>
  <c r="CI24"/>
  <c r="CI49"/>
  <c r="CP48"/>
  <c r="CB45"/>
  <c r="CP37"/>
  <c r="CB29"/>
  <c r="CP21"/>
  <c r="CW33"/>
  <c r="DC99"/>
  <c r="CA99"/>
  <c r="CP17"/>
  <c r="CI13"/>
  <c r="CW12"/>
  <c r="CW11"/>
  <c r="CB9"/>
  <c r="CP8"/>
  <c r="CG99"/>
  <c r="CB15"/>
  <c r="CW7"/>
  <c r="CO99"/>
  <c r="DD22"/>
  <c r="CB94"/>
  <c r="CW91"/>
  <c r="CP68"/>
  <c r="CP60"/>
  <c r="CP57"/>
  <c r="CW71"/>
  <c r="CW63"/>
  <c r="CW59"/>
  <c r="CW55"/>
  <c r="CW51"/>
  <c r="CP28"/>
  <c r="DA99"/>
  <c r="CW20"/>
  <c r="CU99"/>
  <c r="CB90"/>
  <c r="CW87"/>
  <c r="CB86"/>
  <c r="CW83"/>
  <c r="CB82"/>
  <c r="CP52"/>
  <c r="CB76"/>
  <c r="DD76"/>
  <c r="CW76"/>
  <c r="CM99"/>
  <c r="BY99"/>
  <c r="CP20"/>
  <c r="CW5"/>
  <c r="DD4"/>
  <c r="CB4"/>
  <c r="CW79"/>
  <c r="CB78"/>
  <c r="CP64"/>
  <c r="CI53"/>
  <c r="CW47"/>
  <c r="CE99"/>
  <c r="DB99"/>
  <c r="DD14"/>
  <c r="CZ99"/>
  <c r="DD3"/>
  <c r="CL99"/>
  <c r="CP3"/>
  <c r="BM99"/>
  <c r="DI99" s="1"/>
  <c r="DI3"/>
  <c r="E3" i="40" s="1"/>
  <c r="BF99" i="54"/>
  <c r="DH99" s="1"/>
  <c r="DH3"/>
  <c r="D3" i="40" s="1"/>
  <c r="AE3" i="27" s="1"/>
  <c r="CI96" i="54"/>
  <c r="CI92"/>
  <c r="CI88"/>
  <c r="CI84"/>
  <c r="CI80"/>
  <c r="CP88"/>
  <c r="CI98"/>
  <c r="CP97"/>
  <c r="CW96"/>
  <c r="CI86"/>
  <c r="CB83"/>
  <c r="CP81"/>
  <c r="CW80"/>
  <c r="DD79"/>
  <c r="CB79"/>
  <c r="CI78"/>
  <c r="CP77"/>
  <c r="CW75"/>
  <c r="CP90"/>
  <c r="CW89"/>
  <c r="DD88"/>
  <c r="CB88"/>
  <c r="CI87"/>
  <c r="CP86"/>
  <c r="CW85"/>
  <c r="DD84"/>
  <c r="CB84"/>
  <c r="CI83"/>
  <c r="CP82"/>
  <c r="CW81"/>
  <c r="DD80"/>
  <c r="CB80"/>
  <c r="CI79"/>
  <c r="CP78"/>
  <c r="CW77"/>
  <c r="CP56"/>
  <c r="CP72"/>
  <c r="CI70"/>
  <c r="CB67"/>
  <c r="CP65"/>
  <c r="CW64"/>
  <c r="DD63"/>
  <c r="CI54"/>
  <c r="CB51"/>
  <c r="CW73"/>
  <c r="CP73"/>
  <c r="CP76"/>
  <c r="CI47"/>
  <c r="CP46"/>
  <c r="CI45"/>
  <c r="CW39"/>
  <c r="CI29"/>
  <c r="CP49"/>
  <c r="DK49"/>
  <c r="CP45"/>
  <c r="CW44"/>
  <c r="DD43"/>
  <c r="CB43"/>
  <c r="CI38"/>
  <c r="CP29"/>
  <c r="CW28"/>
  <c r="DD27"/>
  <c r="CB27"/>
  <c r="CB21"/>
  <c r="CW37"/>
  <c r="DD36"/>
  <c r="CB36"/>
  <c r="CI35"/>
  <c r="CW21"/>
  <c r="CP16"/>
  <c r="CI12"/>
  <c r="CP9"/>
  <c r="CW13"/>
  <c r="CI11"/>
  <c r="DK18"/>
  <c r="DK10"/>
  <c r="CI5"/>
  <c r="CT99"/>
  <c r="AY99"/>
  <c r="DG99" s="1"/>
  <c r="BX99"/>
  <c r="CB3"/>
  <c r="BT99"/>
  <c r="DJ99" s="1"/>
  <c r="DJ3"/>
  <c r="F3" i="40" s="1"/>
  <c r="CB98" i="54"/>
  <c r="CP92"/>
  <c r="CB87"/>
  <c r="CP85"/>
  <c r="CW84"/>
  <c r="CB75"/>
  <c r="CI75"/>
  <c r="CP74"/>
  <c r="CI69"/>
  <c r="CI61"/>
  <c r="CW72"/>
  <c r="CB71"/>
  <c r="CP69"/>
  <c r="CW68"/>
  <c r="CI58"/>
  <c r="CB55"/>
  <c r="CW52"/>
  <c r="CB73"/>
  <c r="DD73"/>
  <c r="CW43"/>
  <c r="CW27"/>
  <c r="CW23"/>
  <c r="CB49"/>
  <c r="DD49"/>
  <c r="CW40"/>
  <c r="DD39"/>
  <c r="CB39"/>
  <c r="CW24"/>
  <c r="DD23"/>
  <c r="CB23"/>
  <c r="DD32"/>
  <c r="CB32"/>
  <c r="CI31"/>
  <c r="DD21"/>
  <c r="CB20"/>
  <c r="DD16"/>
  <c r="CW9"/>
  <c r="DK19"/>
  <c r="CI21"/>
  <c r="CV99"/>
  <c r="DD6"/>
  <c r="CP96"/>
  <c r="CP80"/>
  <c r="CB91"/>
  <c r="CP89"/>
  <c r="CW88"/>
  <c r="CI62"/>
  <c r="CB59"/>
  <c r="CW56"/>
  <c r="CI71"/>
  <c r="CP70"/>
  <c r="CW69"/>
  <c r="DD68"/>
  <c r="CB68"/>
  <c r="CI67"/>
  <c r="CP66"/>
  <c r="CW65"/>
  <c r="DD64"/>
  <c r="CB64"/>
  <c r="CI63"/>
  <c r="CP62"/>
  <c r="CW61"/>
  <c r="DD60"/>
  <c r="CB60"/>
  <c r="CI59"/>
  <c r="CP58"/>
  <c r="CW57"/>
  <c r="DD56"/>
  <c r="CB56"/>
  <c r="CI55"/>
  <c r="CP54"/>
  <c r="CW53"/>
  <c r="DD52"/>
  <c r="CB52"/>
  <c r="CI51"/>
  <c r="CP50"/>
  <c r="CI76"/>
  <c r="CP31"/>
  <c r="CW31"/>
  <c r="CW49"/>
  <c r="CI46"/>
  <c r="CW36"/>
  <c r="DD35"/>
  <c r="CB35"/>
  <c r="CB46"/>
  <c r="CW45"/>
  <c r="DD44"/>
  <c r="CB44"/>
  <c r="CI43"/>
  <c r="CW29"/>
  <c r="DD28"/>
  <c r="CB28"/>
  <c r="CI27"/>
  <c r="CH99"/>
  <c r="DD12"/>
  <c r="DK14"/>
  <c r="CP6"/>
  <c r="BZ99"/>
  <c r="CP4"/>
  <c r="AR99"/>
  <c r="DF99" s="1"/>
  <c r="DF3"/>
  <c r="B3" i="40" s="1"/>
  <c r="AE3" i="24" s="1"/>
  <c r="CP84" i="54"/>
  <c r="CB95"/>
  <c r="CP93"/>
  <c r="CW92"/>
  <c r="CP98"/>
  <c r="CW97"/>
  <c r="DD96"/>
  <c r="CB96"/>
  <c r="CP94"/>
  <c r="CW93"/>
  <c r="DD92"/>
  <c r="CB92"/>
  <c r="CI65"/>
  <c r="CI57"/>
  <c r="CB72"/>
  <c r="DD72"/>
  <c r="CI72"/>
  <c r="CI66"/>
  <c r="CB63"/>
  <c r="CP61"/>
  <c r="CW60"/>
  <c r="DK73"/>
  <c r="CW35"/>
  <c r="CW32"/>
  <c r="DD31"/>
  <c r="CB31"/>
  <c r="CB48"/>
  <c r="DK50"/>
  <c r="CB47"/>
  <c r="CW41"/>
  <c r="DD40"/>
  <c r="CB40"/>
  <c r="CI39"/>
  <c r="CW25"/>
  <c r="DD24"/>
  <c r="CB24"/>
  <c r="CI23"/>
  <c r="CN99"/>
  <c r="CW17"/>
  <c r="CI20"/>
  <c r="CW6"/>
  <c r="DD5"/>
  <c r="CB5"/>
  <c r="CI4"/>
  <c r="CF99"/>
  <c r="CB6"/>
  <c r="CS99"/>
  <c r="CB8"/>
  <c r="DD8"/>
  <c r="O3" i="52"/>
  <c r="Q3" s="1"/>
  <c r="M47" i="28"/>
  <c r="M96"/>
  <c r="M84"/>
  <c r="M64" i="27"/>
  <c r="M48"/>
  <c r="M32"/>
  <c r="M16"/>
  <c r="M4" i="29"/>
  <c r="M61" i="28"/>
  <c r="M98" i="29"/>
  <c r="M94" i="28"/>
  <c r="M82"/>
  <c r="M78" i="27"/>
  <c r="M66"/>
  <c r="M50" i="29"/>
  <c r="M34" i="24"/>
  <c r="AF101" i="52"/>
  <c r="M90" i="27"/>
  <c r="M42"/>
  <c r="M22"/>
  <c r="M5" i="28"/>
  <c r="M75" i="29"/>
  <c r="M51"/>
  <c r="M88" i="24"/>
  <c r="M88" i="29"/>
  <c r="M88" i="28"/>
  <c r="M72" i="24"/>
  <c r="M72" i="29"/>
  <c r="M72" i="28"/>
  <c r="M72" i="27"/>
  <c r="M97" i="28"/>
  <c r="M73"/>
  <c r="M57"/>
  <c r="M41"/>
  <c r="M37"/>
  <c r="M21"/>
  <c r="M9"/>
  <c r="M98"/>
  <c r="M94" i="27"/>
  <c r="M82"/>
  <c r="M74" i="28"/>
  <c r="M74" i="29"/>
  <c r="M70" i="28"/>
  <c r="M70" i="27"/>
  <c r="M70" i="29"/>
  <c r="M62" i="24"/>
  <c r="M54" i="27"/>
  <c r="M54" i="29"/>
  <c r="M54" i="24"/>
  <c r="M50" i="27"/>
  <c r="M42" i="29"/>
  <c r="M38" i="27"/>
  <c r="M38" i="29"/>
  <c r="M38" i="24"/>
  <c r="M30"/>
  <c r="M26" i="27"/>
  <c r="M26" i="29"/>
  <c r="M22"/>
  <c r="M22" i="24"/>
  <c r="M18"/>
  <c r="M14"/>
  <c r="M6" i="27"/>
  <c r="M6" i="29"/>
  <c r="M6" i="24"/>
  <c r="M91" i="27"/>
  <c r="M91" i="29"/>
  <c r="M91" i="28"/>
  <c r="M87" i="27"/>
  <c r="M87" i="29"/>
  <c r="M87" i="28"/>
  <c r="M83" i="27"/>
  <c r="M83" i="24"/>
  <c r="M75" i="27"/>
  <c r="M75" i="28"/>
  <c r="M71" i="27"/>
  <c r="M71" i="29"/>
  <c r="M71" i="28"/>
  <c r="M67" i="27"/>
  <c r="M67" i="24"/>
  <c r="M67" i="28"/>
  <c r="M59" i="27"/>
  <c r="M59" i="29"/>
  <c r="M59" i="28"/>
  <c r="M55" i="27"/>
  <c r="M51"/>
  <c r="M51" i="28"/>
  <c r="M43" i="27"/>
  <c r="M43" i="29"/>
  <c r="M43" i="28"/>
  <c r="M39"/>
  <c r="M39" i="27"/>
  <c r="M35"/>
  <c r="M35" i="24"/>
  <c r="M35" i="28"/>
  <c r="M27" i="27"/>
  <c r="M27" i="29"/>
  <c r="M27" i="28"/>
  <c r="M23" i="29"/>
  <c r="M23" i="28"/>
  <c r="M23" i="27"/>
  <c r="M19"/>
  <c r="M19" i="24"/>
  <c r="M19" i="28"/>
  <c r="M11" i="27"/>
  <c r="M11" i="29"/>
  <c r="M11" i="28"/>
  <c r="M92"/>
  <c r="M80" i="27"/>
  <c r="M68" i="29"/>
  <c r="M60" i="24"/>
  <c r="M60" i="29"/>
  <c r="M60" i="28"/>
  <c r="M60" i="27"/>
  <c r="M56" i="28"/>
  <c r="M56" i="27"/>
  <c r="M56" i="24"/>
  <c r="M56" i="29"/>
  <c r="M52"/>
  <c r="M44" i="24"/>
  <c r="M44" i="29"/>
  <c r="M44" i="28"/>
  <c r="M44" i="27"/>
  <c r="M40" i="28"/>
  <c r="M40" i="27"/>
  <c r="M40" i="24"/>
  <c r="M40" i="29"/>
  <c r="M36"/>
  <c r="M28" i="24"/>
  <c r="M28" i="29"/>
  <c r="M28" i="28"/>
  <c r="M28" i="27"/>
  <c r="M24" i="28"/>
  <c r="M24" i="27"/>
  <c r="M24" i="24"/>
  <c r="M24" i="29"/>
  <c r="M20"/>
  <c r="M12" i="24"/>
  <c r="M12" i="29"/>
  <c r="M12" i="28"/>
  <c r="M12" i="27"/>
  <c r="M8" i="28"/>
  <c r="M8" i="27"/>
  <c r="M8" i="24"/>
  <c r="M8" i="29"/>
  <c r="M4" i="28"/>
  <c r="M85"/>
  <c r="M96" i="27"/>
  <c r="M76" i="29"/>
  <c r="M76" i="28"/>
  <c r="M76" i="27"/>
  <c r="M69" i="28"/>
  <c r="M53"/>
  <c r="M25"/>
  <c r="M86" i="27"/>
  <c r="M86" i="24"/>
  <c r="M86" i="29"/>
  <c r="M58"/>
  <c r="M10"/>
  <c r="M76" i="24"/>
  <c r="M74"/>
  <c r="M70"/>
  <c r="M91"/>
  <c r="M87"/>
  <c r="M71"/>
  <c r="M55"/>
  <c r="M51"/>
  <c r="M39"/>
  <c r="M27"/>
  <c r="M23"/>
  <c r="M7" i="29"/>
  <c r="M7" i="28"/>
  <c r="M7" i="27"/>
  <c r="AJ101" i="38"/>
  <c r="AF101"/>
  <c r="AG101"/>
  <c r="AH101"/>
  <c r="L5"/>
  <c r="L7"/>
  <c r="L9"/>
  <c r="L17"/>
  <c r="L27"/>
  <c r="L51"/>
  <c r="L67"/>
  <c r="L75"/>
  <c r="L81"/>
  <c r="L83"/>
  <c r="L87"/>
  <c r="L38"/>
  <c r="L68"/>
  <c r="L72"/>
  <c r="L80"/>
  <c r="L88"/>
  <c r="L92"/>
  <c r="AB101"/>
  <c r="AD101"/>
  <c r="Z101"/>
  <c r="X101"/>
  <c r="L8"/>
  <c r="L31"/>
  <c r="L3"/>
  <c r="L12"/>
  <c r="L16"/>
  <c r="L20"/>
  <c r="L24"/>
  <c r="L30"/>
  <c r="L32"/>
  <c r="L36"/>
  <c r="L59"/>
  <c r="L65"/>
  <c r="L4"/>
  <c r="L41"/>
  <c r="L43"/>
  <c r="L45"/>
  <c r="L47"/>
  <c r="L49"/>
  <c r="AA101"/>
  <c r="AE101"/>
  <c r="Y101"/>
  <c r="AC101"/>
  <c r="L40"/>
  <c r="L52"/>
  <c r="L54"/>
  <c r="L56"/>
  <c r="L64"/>
  <c r="L11"/>
  <c r="L18"/>
  <c r="L25"/>
  <c r="L55"/>
  <c r="L60"/>
  <c r="L62"/>
  <c r="L71"/>
  <c r="L76"/>
  <c r="L78"/>
  <c r="L91"/>
  <c r="L95"/>
  <c r="L97"/>
  <c r="L10"/>
  <c r="L63"/>
  <c r="L70"/>
  <c r="L79"/>
  <c r="L6"/>
  <c r="L13"/>
  <c r="L15"/>
  <c r="L22"/>
  <c r="L29"/>
  <c r="L35"/>
  <c r="L44"/>
  <c r="L48"/>
  <c r="L57"/>
  <c r="L73"/>
  <c r="L84"/>
  <c r="L14"/>
  <c r="L19"/>
  <c r="L46"/>
  <c r="L53"/>
  <c r="L58"/>
  <c r="L61"/>
  <c r="L66"/>
  <c r="L69"/>
  <c r="L74"/>
  <c r="L77"/>
  <c r="L82"/>
  <c r="L85"/>
  <c r="L90"/>
  <c r="L93"/>
  <c r="L98"/>
  <c r="L86"/>
  <c r="L89"/>
  <c r="L21"/>
  <c r="L23"/>
  <c r="L28"/>
  <c r="L37"/>
  <c r="L42"/>
  <c r="L50"/>
  <c r="L33"/>
  <c r="L94"/>
  <c r="L39"/>
  <c r="L26"/>
  <c r="L34"/>
  <c r="L96"/>
  <c r="U99"/>
  <c r="V99"/>
  <c r="I99" i="53"/>
  <c r="B5"/>
  <c r="M89" i="29"/>
  <c r="M89" i="24"/>
  <c r="M85" i="29"/>
  <c r="M73"/>
  <c r="M73" i="24"/>
  <c r="M69" i="29"/>
  <c r="M65" i="24"/>
  <c r="M61" i="29"/>
  <c r="M58" i="28"/>
  <c r="M57" i="29"/>
  <c r="M57" i="24"/>
  <c r="M54" i="28"/>
  <c r="M53" i="29"/>
  <c r="M45"/>
  <c r="M41"/>
  <c r="M41" i="24"/>
  <c r="M38" i="28"/>
  <c r="M37" i="29"/>
  <c r="M37" i="24"/>
  <c r="M33"/>
  <c r="M29" i="29"/>
  <c r="M25"/>
  <c r="M25" i="24"/>
  <c r="M22" i="28"/>
  <c r="M21" i="29"/>
  <c r="M13"/>
  <c r="M10" i="28"/>
  <c r="M9" i="29"/>
  <c r="M9" i="24"/>
  <c r="M5" i="29"/>
  <c r="M93" i="27"/>
  <c r="M89"/>
  <c r="M85"/>
  <c r="M77"/>
  <c r="M73"/>
  <c r="M57"/>
  <c r="M41"/>
  <c r="M29"/>
  <c r="M25"/>
  <c r="M13"/>
  <c r="M9"/>
  <c r="AC101" i="52"/>
  <c r="AD101"/>
  <c r="AB101"/>
  <c r="B5"/>
  <c r="Q99" i="2"/>
  <c r="Q109"/>
  <c r="V98" i="24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6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9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98" i="28"/>
  <c r="V97"/>
  <c r="V96"/>
  <c r="V95"/>
  <c r="V94"/>
  <c r="V93"/>
  <c r="V92"/>
  <c r="V91"/>
  <c r="V90"/>
  <c r="V89"/>
  <c r="V88"/>
  <c r="V87"/>
  <c r="V86"/>
  <c r="V85"/>
  <c r="V84"/>
  <c r="V83"/>
  <c r="V82"/>
  <c r="V81"/>
  <c r="V80"/>
  <c r="V79"/>
  <c r="V78"/>
  <c r="V77"/>
  <c r="V76"/>
  <c r="V75"/>
  <c r="V74"/>
  <c r="V73"/>
  <c r="V72"/>
  <c r="V71"/>
  <c r="V70"/>
  <c r="V69"/>
  <c r="V68"/>
  <c r="V67"/>
  <c r="V66"/>
  <c r="V65"/>
  <c r="V64"/>
  <c r="V63"/>
  <c r="V62"/>
  <c r="V61"/>
  <c r="V60"/>
  <c r="V59"/>
  <c r="V58"/>
  <c r="V57"/>
  <c r="V56"/>
  <c r="V55"/>
  <c r="V54"/>
  <c r="V53"/>
  <c r="V52"/>
  <c r="V51"/>
  <c r="V50"/>
  <c r="V49"/>
  <c r="V48"/>
  <c r="V47"/>
  <c r="V46"/>
  <c r="V45"/>
  <c r="V44"/>
  <c r="V43"/>
  <c r="V42"/>
  <c r="V41"/>
  <c r="V40"/>
  <c r="V39"/>
  <c r="V38"/>
  <c r="V37"/>
  <c r="V36"/>
  <c r="V35"/>
  <c r="V34"/>
  <c r="V33"/>
  <c r="V32"/>
  <c r="V31"/>
  <c r="V30"/>
  <c r="V29"/>
  <c r="V28"/>
  <c r="V27"/>
  <c r="V26"/>
  <c r="V25"/>
  <c r="V24"/>
  <c r="V23"/>
  <c r="V22"/>
  <c r="V21"/>
  <c r="V20"/>
  <c r="V19"/>
  <c r="V18"/>
  <c r="V17"/>
  <c r="V16"/>
  <c r="V15"/>
  <c r="V14"/>
  <c r="V13"/>
  <c r="V12"/>
  <c r="V11"/>
  <c r="V10"/>
  <c r="V9"/>
  <c r="V8"/>
  <c r="V7"/>
  <c r="V6"/>
  <c r="V5"/>
  <c r="V4"/>
  <c r="V3"/>
  <c r="V4" i="27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X99"/>
  <c r="W99"/>
  <c r="S99"/>
  <c r="R99"/>
  <c r="V4" i="30"/>
  <c r="V5"/>
  <c r="V6"/>
  <c r="V7"/>
  <c r="V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3"/>
  <c r="B109" i="51"/>
  <c r="J109" i="2"/>
  <c r="K109"/>
  <c r="L109"/>
  <c r="X99" i="30"/>
  <c r="Q99"/>
  <c r="P99"/>
  <c r="Q99" i="27"/>
  <c r="P99"/>
  <c r="X99" i="28"/>
  <c r="Q99"/>
  <c r="P99"/>
  <c r="X99" i="24"/>
  <c r="Q99"/>
  <c r="P99"/>
  <c r="X99" i="26"/>
  <c r="Q99"/>
  <c r="P99"/>
  <c r="B99" i="51"/>
  <c r="A1"/>
  <c r="M109" i="2"/>
  <c r="N109"/>
  <c r="O109"/>
  <c r="P109"/>
  <c r="AP99" i="48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7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4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25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T2" i="4"/>
  <c r="T2" i="7"/>
  <c r="EC99" i="4"/>
  <c r="EB99"/>
  <c r="EA99"/>
  <c r="DZ99"/>
  <c r="DY99"/>
  <c r="DX99"/>
  <c r="DW99"/>
  <c r="DV99"/>
  <c r="DU99"/>
  <c r="DT99"/>
  <c r="DS99"/>
  <c r="DR99"/>
  <c r="DQ99"/>
  <c r="DP99"/>
  <c r="DO99"/>
  <c r="DN99"/>
  <c r="DM99"/>
  <c r="DL99"/>
  <c r="DK99"/>
  <c r="DJ99"/>
  <c r="DI99"/>
  <c r="DH99"/>
  <c r="DG99"/>
  <c r="DF99"/>
  <c r="DE99"/>
  <c r="DD99"/>
  <c r="DC99"/>
  <c r="DB99"/>
  <c r="DA99"/>
  <c r="CZ99"/>
  <c r="CY99"/>
  <c r="CX99"/>
  <c r="CW99"/>
  <c r="CV99"/>
  <c r="CU99"/>
  <c r="CT99"/>
  <c r="CS99"/>
  <c r="CR99"/>
  <c r="CQ99"/>
  <c r="CP99"/>
  <c r="CO99"/>
  <c r="CN99"/>
  <c r="CM99"/>
  <c r="CL99"/>
  <c r="CK99"/>
  <c r="CJ99"/>
  <c r="CI99"/>
  <c r="CH99"/>
  <c r="CG99"/>
  <c r="CF99"/>
  <c r="CE99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A1" i="2"/>
  <c r="A1" i="16"/>
  <c r="A1" i="15"/>
  <c r="A1" i="14"/>
  <c r="A1" i="30"/>
  <c r="A1" i="27"/>
  <c r="A1" i="28"/>
  <c r="A1" i="29"/>
  <c r="A1" i="26"/>
  <c r="A1" i="24"/>
  <c r="A1" i="39"/>
  <c r="A1" i="40"/>
  <c r="AE4" i="27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4" i="28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9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4" i="26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AE3"/>
  <c r="AE99" i="30"/>
  <c r="AE4" i="24"/>
  <c r="AE5"/>
  <c r="AE6"/>
  <c r="AE7"/>
  <c r="AE8"/>
  <c r="AE9"/>
  <c r="AE10"/>
  <c r="AE11"/>
  <c r="AE12"/>
  <c r="AE13"/>
  <c r="AE14"/>
  <c r="AE15"/>
  <c r="AE16"/>
  <c r="AE17"/>
  <c r="AE18"/>
  <c r="AE19"/>
  <c r="AE20"/>
  <c r="AE21"/>
  <c r="AE22"/>
  <c r="AE23"/>
  <c r="AE24"/>
  <c r="AE25"/>
  <c r="AE26"/>
  <c r="AE27"/>
  <c r="AE28"/>
  <c r="AE29"/>
  <c r="AE30"/>
  <c r="AE31"/>
  <c r="AE32"/>
  <c r="AE33"/>
  <c r="AE34"/>
  <c r="AE35"/>
  <c r="AE36"/>
  <c r="AE37"/>
  <c r="AE38"/>
  <c r="AE39"/>
  <c r="AE40"/>
  <c r="AE41"/>
  <c r="AE42"/>
  <c r="AE43"/>
  <c r="AE44"/>
  <c r="AE45"/>
  <c r="AE46"/>
  <c r="AE47"/>
  <c r="AE48"/>
  <c r="AE49"/>
  <c r="AE50"/>
  <c r="AE51"/>
  <c r="AE52"/>
  <c r="AE53"/>
  <c r="AE54"/>
  <c r="AE55"/>
  <c r="AE56"/>
  <c r="AE57"/>
  <c r="AE58"/>
  <c r="AE59"/>
  <c r="AE60"/>
  <c r="AE61"/>
  <c r="AE62"/>
  <c r="AE63"/>
  <c r="AE64"/>
  <c r="AE65"/>
  <c r="AE66"/>
  <c r="AE67"/>
  <c r="AE68"/>
  <c r="AE69"/>
  <c r="AE70"/>
  <c r="AE71"/>
  <c r="AE72"/>
  <c r="AE73"/>
  <c r="AE74"/>
  <c r="AE75"/>
  <c r="AE76"/>
  <c r="AE77"/>
  <c r="AE78"/>
  <c r="AE79"/>
  <c r="AE80"/>
  <c r="AE81"/>
  <c r="AE82"/>
  <c r="AE83"/>
  <c r="AE84"/>
  <c r="AE85"/>
  <c r="AE86"/>
  <c r="AE87"/>
  <c r="AE88"/>
  <c r="AE89"/>
  <c r="AE90"/>
  <c r="AE91"/>
  <c r="AE92"/>
  <c r="AE93"/>
  <c r="AE94"/>
  <c r="AE95"/>
  <c r="AE96"/>
  <c r="AE97"/>
  <c r="AE98"/>
  <c r="F99" i="40"/>
  <c r="E99"/>
  <c r="D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9"/>
  <c r="G78"/>
  <c r="G77"/>
  <c r="G76"/>
  <c r="G75"/>
  <c r="G74"/>
  <c r="G73"/>
  <c r="G72"/>
  <c r="G71"/>
  <c r="G70"/>
  <c r="G69"/>
  <c r="G68"/>
  <c r="G67"/>
  <c r="G65"/>
  <c r="G64"/>
  <c r="G63"/>
  <c r="G62"/>
  <c r="G61"/>
  <c r="G60"/>
  <c r="G59"/>
  <c r="G58"/>
  <c r="G57"/>
  <c r="G56"/>
  <c r="G55"/>
  <c r="G53"/>
  <c r="G52"/>
  <c r="G51"/>
  <c r="G50"/>
  <c r="G49"/>
  <c r="G48"/>
  <c r="G47"/>
  <c r="G46"/>
  <c r="G45"/>
  <c r="G44"/>
  <c r="G43"/>
  <c r="G42"/>
  <c r="G41"/>
  <c r="G40"/>
  <c r="G39"/>
  <c r="G38"/>
  <c r="G37"/>
  <c r="G36"/>
  <c r="G35"/>
  <c r="G33"/>
  <c r="G32"/>
  <c r="G31"/>
  <c r="G30"/>
  <c r="G29"/>
  <c r="G28"/>
  <c r="G27"/>
  <c r="G26"/>
  <c r="G25"/>
  <c r="G24"/>
  <c r="G23"/>
  <c r="G22"/>
  <c r="G21"/>
  <c r="G20"/>
  <c r="G19"/>
  <c r="G18"/>
  <c r="G17"/>
  <c r="G16"/>
  <c r="G15"/>
  <c r="G14"/>
  <c r="G13"/>
  <c r="G12"/>
  <c r="G11"/>
  <c r="G10"/>
  <c r="G9"/>
  <c r="G8"/>
  <c r="G7"/>
  <c r="G6"/>
  <c r="G5"/>
  <c r="G4"/>
  <c r="C99" i="39"/>
  <c r="B99"/>
  <c r="F99" s="1"/>
  <c r="F98"/>
  <c r="D98"/>
  <c r="F97"/>
  <c r="D97"/>
  <c r="F96"/>
  <c r="D96"/>
  <c r="F95"/>
  <c r="D95"/>
  <c r="F94"/>
  <c r="D94"/>
  <c r="F93"/>
  <c r="D93"/>
  <c r="F92"/>
  <c r="D92"/>
  <c r="F91"/>
  <c r="D91"/>
  <c r="F90"/>
  <c r="D90"/>
  <c r="F89"/>
  <c r="D89"/>
  <c r="F88"/>
  <c r="D88"/>
  <c r="F87"/>
  <c r="D87"/>
  <c r="F86"/>
  <c r="D86"/>
  <c r="F85"/>
  <c r="D85"/>
  <c r="F84"/>
  <c r="D84"/>
  <c r="F83"/>
  <c r="D83"/>
  <c r="F82"/>
  <c r="D82"/>
  <c r="F81"/>
  <c r="D81"/>
  <c r="F80"/>
  <c r="D80"/>
  <c r="F79"/>
  <c r="D79"/>
  <c r="F78"/>
  <c r="D78"/>
  <c r="F77"/>
  <c r="D77"/>
  <c r="F76"/>
  <c r="D76"/>
  <c r="F75"/>
  <c r="D75"/>
  <c r="F74"/>
  <c r="D74"/>
  <c r="F73"/>
  <c r="D73"/>
  <c r="F72"/>
  <c r="D72"/>
  <c r="F71"/>
  <c r="D71"/>
  <c r="F70"/>
  <c r="D70"/>
  <c r="F69"/>
  <c r="D69"/>
  <c r="F68"/>
  <c r="D68"/>
  <c r="F67"/>
  <c r="D67"/>
  <c r="F66"/>
  <c r="D66"/>
  <c r="F65"/>
  <c r="D65"/>
  <c r="F64"/>
  <c r="D64"/>
  <c r="F63"/>
  <c r="D63"/>
  <c r="F62"/>
  <c r="D62"/>
  <c r="F61"/>
  <c r="D61"/>
  <c r="F60"/>
  <c r="D60"/>
  <c r="F59"/>
  <c r="D59"/>
  <c r="F58"/>
  <c r="D58"/>
  <c r="F57"/>
  <c r="D57"/>
  <c r="F56"/>
  <c r="D56"/>
  <c r="F55"/>
  <c r="D55"/>
  <c r="F54"/>
  <c r="D54"/>
  <c r="F53"/>
  <c r="D53"/>
  <c r="F52"/>
  <c r="D52"/>
  <c r="F51"/>
  <c r="D51"/>
  <c r="F50"/>
  <c r="D50"/>
  <c r="F49"/>
  <c r="D49"/>
  <c r="F48"/>
  <c r="D48"/>
  <c r="F47"/>
  <c r="D47"/>
  <c r="F46"/>
  <c r="D46"/>
  <c r="F45"/>
  <c r="D45"/>
  <c r="F44"/>
  <c r="D44"/>
  <c r="F43"/>
  <c r="D43"/>
  <c r="F42"/>
  <c r="D42"/>
  <c r="F41"/>
  <c r="D41"/>
  <c r="F40"/>
  <c r="D40"/>
  <c r="F39"/>
  <c r="D39"/>
  <c r="F38"/>
  <c r="D38"/>
  <c r="F37"/>
  <c r="D37"/>
  <c r="F36"/>
  <c r="D36"/>
  <c r="F35"/>
  <c r="D35"/>
  <c r="F34"/>
  <c r="D34"/>
  <c r="F33"/>
  <c r="D33"/>
  <c r="F32"/>
  <c r="D32"/>
  <c r="F31"/>
  <c r="D31"/>
  <c r="F30"/>
  <c r="D30"/>
  <c r="F29"/>
  <c r="D29"/>
  <c r="F28"/>
  <c r="D28"/>
  <c r="F27"/>
  <c r="D27"/>
  <c r="F26"/>
  <c r="D26"/>
  <c r="F25"/>
  <c r="D25"/>
  <c r="F24"/>
  <c r="D24"/>
  <c r="F23"/>
  <c r="D23"/>
  <c r="F22"/>
  <c r="D22"/>
  <c r="F21"/>
  <c r="D21"/>
  <c r="F20"/>
  <c r="D20"/>
  <c r="F19"/>
  <c r="D19"/>
  <c r="F18"/>
  <c r="D18"/>
  <c r="F17"/>
  <c r="D17"/>
  <c r="F16"/>
  <c r="D16"/>
  <c r="F15"/>
  <c r="D15"/>
  <c r="F14"/>
  <c r="D14"/>
  <c r="F13"/>
  <c r="D13"/>
  <c r="F12"/>
  <c r="D12"/>
  <c r="F11"/>
  <c r="D11"/>
  <c r="F10"/>
  <c r="D10"/>
  <c r="F9"/>
  <c r="D9"/>
  <c r="F8"/>
  <c r="D8"/>
  <c r="F7"/>
  <c r="D7"/>
  <c r="F6"/>
  <c r="D6"/>
  <c r="F5"/>
  <c r="D5"/>
  <c r="F4"/>
  <c r="D4"/>
  <c r="F3"/>
  <c r="D3"/>
  <c r="AB99" i="30"/>
  <c r="AA99"/>
  <c r="Z99"/>
  <c r="Y99"/>
  <c r="O99"/>
  <c r="N99"/>
  <c r="M99"/>
  <c r="L99"/>
  <c r="K99"/>
  <c r="J99"/>
  <c r="I99"/>
  <c r="H99"/>
  <c r="G99"/>
  <c r="F99"/>
  <c r="E99"/>
  <c r="AB99" i="27"/>
  <c r="AA99"/>
  <c r="Z99"/>
  <c r="Y99"/>
  <c r="O99"/>
  <c r="K99"/>
  <c r="J99"/>
  <c r="I99"/>
  <c r="H99"/>
  <c r="G99"/>
  <c r="F99"/>
  <c r="E99"/>
  <c r="K99" i="28"/>
  <c r="J99"/>
  <c r="I99"/>
  <c r="H99"/>
  <c r="G99"/>
  <c r="F99"/>
  <c r="E99"/>
  <c r="X99" i="29"/>
  <c r="Q99"/>
  <c r="P99"/>
  <c r="K99"/>
  <c r="J99"/>
  <c r="I99"/>
  <c r="H99"/>
  <c r="G99"/>
  <c r="F99"/>
  <c r="E99"/>
  <c r="D99"/>
  <c r="C99"/>
  <c r="C99" i="26"/>
  <c r="D99"/>
  <c r="E99"/>
  <c r="F99"/>
  <c r="G99"/>
  <c r="H99"/>
  <c r="I99"/>
  <c r="J99"/>
  <c r="K99"/>
  <c r="C99" i="24"/>
  <c r="D99"/>
  <c r="E99"/>
  <c r="F99"/>
  <c r="G99"/>
  <c r="H99"/>
  <c r="I99"/>
  <c r="J99"/>
  <c r="K99"/>
  <c r="AA4" i="28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9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6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AA4" i="24"/>
  <c r="AB4"/>
  <c r="AA5"/>
  <c r="AB5"/>
  <c r="AA6"/>
  <c r="AB6"/>
  <c r="AA7"/>
  <c r="AB7"/>
  <c r="AA8"/>
  <c r="AB8"/>
  <c r="AA9"/>
  <c r="AB9"/>
  <c r="AA10"/>
  <c r="AB10"/>
  <c r="AA11"/>
  <c r="AB11"/>
  <c r="AA12"/>
  <c r="AB12"/>
  <c r="AA13"/>
  <c r="AB13"/>
  <c r="AA14"/>
  <c r="AB14"/>
  <c r="AA15"/>
  <c r="AB15"/>
  <c r="AA16"/>
  <c r="AB16"/>
  <c r="AA17"/>
  <c r="AB17"/>
  <c r="AA18"/>
  <c r="AB18"/>
  <c r="AA19"/>
  <c r="AB19"/>
  <c r="AA20"/>
  <c r="AB20"/>
  <c r="AA21"/>
  <c r="AB21"/>
  <c r="AA22"/>
  <c r="AB22"/>
  <c r="AA23"/>
  <c r="AB23"/>
  <c r="AA24"/>
  <c r="AB24"/>
  <c r="AA25"/>
  <c r="AB25"/>
  <c r="AA26"/>
  <c r="AB26"/>
  <c r="AA27"/>
  <c r="AB27"/>
  <c r="AA28"/>
  <c r="AB28"/>
  <c r="AA29"/>
  <c r="AB29"/>
  <c r="AA30"/>
  <c r="AB30"/>
  <c r="AA31"/>
  <c r="AB31"/>
  <c r="AA32"/>
  <c r="AB32"/>
  <c r="AA33"/>
  <c r="AB33"/>
  <c r="AA34"/>
  <c r="AB34"/>
  <c r="AA35"/>
  <c r="AB35"/>
  <c r="AA36"/>
  <c r="AB36"/>
  <c r="AA37"/>
  <c r="AB37"/>
  <c r="AA38"/>
  <c r="AB38"/>
  <c r="AA39"/>
  <c r="AB39"/>
  <c r="AA40"/>
  <c r="AB40"/>
  <c r="AA41"/>
  <c r="AB41"/>
  <c r="AA42"/>
  <c r="AB42"/>
  <c r="AA43"/>
  <c r="AB43"/>
  <c r="AA44"/>
  <c r="AB44"/>
  <c r="AA45"/>
  <c r="AB45"/>
  <c r="AA46"/>
  <c r="AB46"/>
  <c r="AA47"/>
  <c r="AB47"/>
  <c r="AA48"/>
  <c r="AB48"/>
  <c r="AA49"/>
  <c r="AB49"/>
  <c r="AA50"/>
  <c r="AB50"/>
  <c r="AA51"/>
  <c r="AB51"/>
  <c r="AA52"/>
  <c r="AB52"/>
  <c r="AA53"/>
  <c r="AB53"/>
  <c r="AA54"/>
  <c r="AB54"/>
  <c r="AA55"/>
  <c r="AB55"/>
  <c r="AA56"/>
  <c r="AB56"/>
  <c r="AA57"/>
  <c r="AB57"/>
  <c r="AA58"/>
  <c r="AB58"/>
  <c r="AA59"/>
  <c r="AB59"/>
  <c r="AA60"/>
  <c r="AB60"/>
  <c r="AA61"/>
  <c r="AB61"/>
  <c r="AA62"/>
  <c r="AB62"/>
  <c r="AA63"/>
  <c r="AB63"/>
  <c r="AA64"/>
  <c r="AB64"/>
  <c r="AA65"/>
  <c r="AB65"/>
  <c r="AA66"/>
  <c r="AB66"/>
  <c r="AA67"/>
  <c r="AB67"/>
  <c r="AA68"/>
  <c r="AB68"/>
  <c r="AA69"/>
  <c r="AB69"/>
  <c r="AA70"/>
  <c r="AB70"/>
  <c r="AA71"/>
  <c r="AB71"/>
  <c r="AA72"/>
  <c r="AB72"/>
  <c r="AA73"/>
  <c r="AB73"/>
  <c r="AA74"/>
  <c r="AB74"/>
  <c r="AA75"/>
  <c r="AB75"/>
  <c r="AA76"/>
  <c r="AB76"/>
  <c r="AA77"/>
  <c r="AB77"/>
  <c r="AA78"/>
  <c r="AB78"/>
  <c r="AA79"/>
  <c r="AB79"/>
  <c r="AA80"/>
  <c r="AB80"/>
  <c r="AA81"/>
  <c r="AB81"/>
  <c r="AA82"/>
  <c r="AB82"/>
  <c r="AA83"/>
  <c r="AB83"/>
  <c r="AA84"/>
  <c r="AB84"/>
  <c r="AA85"/>
  <c r="AB85"/>
  <c r="AA86"/>
  <c r="AB86"/>
  <c r="AA87"/>
  <c r="AB87"/>
  <c r="AA88"/>
  <c r="AB88"/>
  <c r="AA89"/>
  <c r="AB89"/>
  <c r="AA90"/>
  <c r="AB90"/>
  <c r="AA91"/>
  <c r="AB91"/>
  <c r="AA92"/>
  <c r="AB92"/>
  <c r="AA93"/>
  <c r="AB93"/>
  <c r="AA94"/>
  <c r="AB94"/>
  <c r="AA95"/>
  <c r="AB95"/>
  <c r="AA96"/>
  <c r="AB96"/>
  <c r="AA97"/>
  <c r="AB97"/>
  <c r="AA98"/>
  <c r="AB98"/>
  <c r="AB3"/>
  <c r="AA3"/>
  <c r="CE99" i="7"/>
  <c r="CD99"/>
  <c r="CC99"/>
  <c r="CB99"/>
  <c r="CA99"/>
  <c r="BZ99"/>
  <c r="BY99"/>
  <c r="BX99"/>
  <c r="BW99"/>
  <c r="BV99"/>
  <c r="BU99"/>
  <c r="BT99"/>
  <c r="BS99"/>
  <c r="BR99"/>
  <c r="BQ99"/>
  <c r="BP99"/>
  <c r="BO99"/>
  <c r="BN99"/>
  <c r="BM99"/>
  <c r="BL99"/>
  <c r="BK99"/>
  <c r="BJ99"/>
  <c r="BI99"/>
  <c r="BH99"/>
  <c r="BG99"/>
  <c r="BF99"/>
  <c r="BE99"/>
  <c r="BD99"/>
  <c r="BC99"/>
  <c r="BB99"/>
  <c r="BA99"/>
  <c r="AZ99"/>
  <c r="AY99"/>
  <c r="AX99"/>
  <c r="AW99"/>
  <c r="AV99"/>
  <c r="AU99"/>
  <c r="AT99"/>
  <c r="AS99"/>
  <c r="AR99"/>
  <c r="AQ99"/>
  <c r="AP99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S99"/>
  <c r="R99"/>
  <c r="Q99"/>
  <c r="P99"/>
  <c r="O99"/>
  <c r="N99"/>
  <c r="L99"/>
  <c r="K99"/>
  <c r="J99"/>
  <c r="I99"/>
  <c r="H99"/>
  <c r="D99"/>
  <c r="C99"/>
  <c r="B99"/>
  <c r="S99" i="4"/>
  <c r="R99"/>
  <c r="Q99"/>
  <c r="P99"/>
  <c r="O99"/>
  <c r="N99"/>
  <c r="L99"/>
  <c r="K99"/>
  <c r="J99"/>
  <c r="I99"/>
  <c r="H99"/>
  <c r="D99"/>
  <c r="C99"/>
  <c r="B99"/>
  <c r="K106" i="24"/>
  <c r="G34" i="40" l="1"/>
  <c r="G54"/>
  <c r="AE99" i="29"/>
  <c r="AE99" i="27"/>
  <c r="C99" i="40"/>
  <c r="AE99" i="26"/>
  <c r="G3" i="40"/>
  <c r="B99"/>
  <c r="G66"/>
  <c r="AE99" i="28"/>
  <c r="AC7" i="30"/>
  <c r="AC11"/>
  <c r="AC15"/>
  <c r="AC19"/>
  <c r="AD19" s="1"/>
  <c r="AC23"/>
  <c r="AD23" s="1"/>
  <c r="AC27"/>
  <c r="AD27" s="1"/>
  <c r="AC31"/>
  <c r="AD31" s="1"/>
  <c r="AC35"/>
  <c r="AD35" s="1"/>
  <c r="AC39"/>
  <c r="AD39" s="1"/>
  <c r="AC43"/>
  <c r="AD43" s="1"/>
  <c r="AC47"/>
  <c r="AD47" s="1"/>
  <c r="AC51"/>
  <c r="AD51" s="1"/>
  <c r="AC55"/>
  <c r="AD55" s="1"/>
  <c r="AC59"/>
  <c r="AD59" s="1"/>
  <c r="AC63"/>
  <c r="AD63" s="1"/>
  <c r="AC67"/>
  <c r="AD67" s="1"/>
  <c r="AC71"/>
  <c r="AD71" s="1"/>
  <c r="AC75"/>
  <c r="AD75" s="1"/>
  <c r="AC79"/>
  <c r="AD79" s="1"/>
  <c r="AC83"/>
  <c r="AD83" s="1"/>
  <c r="AC87"/>
  <c r="AD87" s="1"/>
  <c r="AC91"/>
  <c r="AD91" s="1"/>
  <c r="AC95"/>
  <c r="AD95" s="1"/>
  <c r="AC3"/>
  <c r="AD3" s="1"/>
  <c r="AC8"/>
  <c r="AD8" s="1"/>
  <c r="AC13"/>
  <c r="AD13" s="1"/>
  <c r="AC18"/>
  <c r="AD18" s="1"/>
  <c r="AC24"/>
  <c r="AD24" s="1"/>
  <c r="AC29"/>
  <c r="AD29" s="1"/>
  <c r="AC34"/>
  <c r="AD34" s="1"/>
  <c r="AC40"/>
  <c r="AD40" s="1"/>
  <c r="AC45"/>
  <c r="AD45" s="1"/>
  <c r="AC50"/>
  <c r="AD50" s="1"/>
  <c r="AC56"/>
  <c r="AD56" s="1"/>
  <c r="AC61"/>
  <c r="AD61" s="1"/>
  <c r="AC66"/>
  <c r="AD66" s="1"/>
  <c r="AC72"/>
  <c r="AD72" s="1"/>
  <c r="AC77"/>
  <c r="AD77" s="1"/>
  <c r="AC82"/>
  <c r="AD82" s="1"/>
  <c r="AC88"/>
  <c r="AD88" s="1"/>
  <c r="AC93"/>
  <c r="AD93" s="1"/>
  <c r="AC98"/>
  <c r="AD98" s="1"/>
  <c r="AC12"/>
  <c r="AD12" s="1"/>
  <c r="AC17"/>
  <c r="AD17" s="1"/>
  <c r="AC22"/>
  <c r="AD22" s="1"/>
  <c r="AC33"/>
  <c r="AD33" s="1"/>
  <c r="AC38"/>
  <c r="AD38" s="1"/>
  <c r="AC44"/>
  <c r="AD44" s="1"/>
  <c r="AC54"/>
  <c r="AD54" s="1"/>
  <c r="AC60"/>
  <c r="AD60" s="1"/>
  <c r="AC65"/>
  <c r="AD65" s="1"/>
  <c r="AC76"/>
  <c r="AD76" s="1"/>
  <c r="AC81"/>
  <c r="AD81" s="1"/>
  <c r="AC86"/>
  <c r="AD86" s="1"/>
  <c r="AC97"/>
  <c r="AD97" s="1"/>
  <c r="AC6"/>
  <c r="AD6" s="1"/>
  <c r="AC28"/>
  <c r="AD28" s="1"/>
  <c r="AC49"/>
  <c r="AD49" s="1"/>
  <c r="AC70"/>
  <c r="AD70" s="1"/>
  <c r="AC92"/>
  <c r="AD92" s="1"/>
  <c r="AC5"/>
  <c r="AD5" s="1"/>
  <c r="AC10"/>
  <c r="AD10" s="1"/>
  <c r="AC16"/>
  <c r="AD16" s="1"/>
  <c r="AC21"/>
  <c r="AD21" s="1"/>
  <c r="AC26"/>
  <c r="AD26" s="1"/>
  <c r="AC32"/>
  <c r="AD32" s="1"/>
  <c r="AC37"/>
  <c r="AD37" s="1"/>
  <c r="AC42"/>
  <c r="AD42" s="1"/>
  <c r="AC48"/>
  <c r="AD48" s="1"/>
  <c r="AC53"/>
  <c r="AD53" s="1"/>
  <c r="AC58"/>
  <c r="AD58" s="1"/>
  <c r="AC64"/>
  <c r="AD64" s="1"/>
  <c r="AC69"/>
  <c r="AD69" s="1"/>
  <c r="AC74"/>
  <c r="AD74" s="1"/>
  <c r="AC80"/>
  <c r="AD80" s="1"/>
  <c r="AC85"/>
  <c r="AD85" s="1"/>
  <c r="AC90"/>
  <c r="AD90" s="1"/>
  <c r="AC96"/>
  <c r="AD96" s="1"/>
  <c r="AC4"/>
  <c r="AD4" s="1"/>
  <c r="AC9"/>
  <c r="AD9" s="1"/>
  <c r="AC14"/>
  <c r="AD14" s="1"/>
  <c r="AC20"/>
  <c r="AD20" s="1"/>
  <c r="AC25"/>
  <c r="AD25" s="1"/>
  <c r="AC30"/>
  <c r="AD30" s="1"/>
  <c r="AC36"/>
  <c r="AD36" s="1"/>
  <c r="AC41"/>
  <c r="AD41" s="1"/>
  <c r="AC46"/>
  <c r="AD46" s="1"/>
  <c r="AC52"/>
  <c r="AD52" s="1"/>
  <c r="AC57"/>
  <c r="AD57" s="1"/>
  <c r="AC62"/>
  <c r="AD62" s="1"/>
  <c r="AC68"/>
  <c r="AD68" s="1"/>
  <c r="AC73"/>
  <c r="AD73" s="1"/>
  <c r="AC78"/>
  <c r="AD78" s="1"/>
  <c r="AC84"/>
  <c r="AD84" s="1"/>
  <c r="AC89"/>
  <c r="AD89" s="1"/>
  <c r="AC94"/>
  <c r="AD94" s="1"/>
  <c r="O32" i="38"/>
  <c r="L32" i="24" s="1"/>
  <c r="O90" i="38"/>
  <c r="L90" i="24" s="1"/>
  <c r="O82" i="38"/>
  <c r="L82" i="24" s="1"/>
  <c r="O74" i="38"/>
  <c r="L74" i="24" s="1"/>
  <c r="O66" i="38"/>
  <c r="L66" i="24" s="1"/>
  <c r="O58" i="38"/>
  <c r="L58" i="24" s="1"/>
  <c r="O50" i="38"/>
  <c r="L50" i="24" s="1"/>
  <c r="O42" i="38"/>
  <c r="L42" i="24" s="1"/>
  <c r="O34" i="38"/>
  <c r="L34" i="24" s="1"/>
  <c r="O24" i="38"/>
  <c r="L24" i="24" s="1"/>
  <c r="O16" i="38"/>
  <c r="L16" i="24" s="1"/>
  <c r="O6" i="38"/>
  <c r="L6" i="24" s="1"/>
  <c r="O93" i="38"/>
  <c r="L93" i="24" s="1"/>
  <c r="O85" i="38"/>
  <c r="L85" i="24" s="1"/>
  <c r="O77" i="38"/>
  <c r="L77" i="24" s="1"/>
  <c r="O69" i="38"/>
  <c r="L69" i="24" s="1"/>
  <c r="O61" i="38"/>
  <c r="L61" i="24" s="1"/>
  <c r="O53" i="38"/>
  <c r="L53" i="24" s="1"/>
  <c r="O45" i="38"/>
  <c r="L45" i="24" s="1"/>
  <c r="O37" i="38"/>
  <c r="L37" i="24" s="1"/>
  <c r="O29" i="38"/>
  <c r="L29" i="24" s="1"/>
  <c r="O21" i="38"/>
  <c r="L21" i="24" s="1"/>
  <c r="O13" i="38"/>
  <c r="L13" i="24" s="1"/>
  <c r="O5" i="38"/>
  <c r="L5" i="24" s="1"/>
  <c r="L3" i="26"/>
  <c r="L99" s="1"/>
  <c r="P99" i="38"/>
  <c r="AB99" i="28"/>
  <c r="D99" i="39"/>
  <c r="O92" i="38"/>
  <c r="L92" i="24" s="1"/>
  <c r="O84" i="38"/>
  <c r="L84" i="24" s="1"/>
  <c r="O76" i="38"/>
  <c r="L76" i="24" s="1"/>
  <c r="O68" i="38"/>
  <c r="L68" i="24" s="1"/>
  <c r="O60" i="38"/>
  <c r="L60" i="24" s="1"/>
  <c r="O52" i="38"/>
  <c r="L52" i="24" s="1"/>
  <c r="O44" i="38"/>
  <c r="L44" i="24" s="1"/>
  <c r="O36" i="38"/>
  <c r="L36" i="24" s="1"/>
  <c r="O26" i="38"/>
  <c r="L26" i="24" s="1"/>
  <c r="O18" i="38"/>
  <c r="L18" i="24" s="1"/>
  <c r="O10" i="38"/>
  <c r="L10" i="24" s="1"/>
  <c r="O95" i="38"/>
  <c r="L95" i="24" s="1"/>
  <c r="O87" i="38"/>
  <c r="L87" i="24" s="1"/>
  <c r="O79" i="38"/>
  <c r="L79" i="24" s="1"/>
  <c r="O71" i="38"/>
  <c r="L71" i="24" s="1"/>
  <c r="O63" i="38"/>
  <c r="L63" i="24" s="1"/>
  <c r="O55" i="38"/>
  <c r="L55" i="24" s="1"/>
  <c r="O47" i="38"/>
  <c r="L47" i="24" s="1"/>
  <c r="O39" i="38"/>
  <c r="L39" i="24" s="1"/>
  <c r="O31" i="38"/>
  <c r="L31" i="24" s="1"/>
  <c r="O23" i="38"/>
  <c r="L23" i="24" s="1"/>
  <c r="O15" i="38"/>
  <c r="L15" i="24" s="1"/>
  <c r="O7" i="38"/>
  <c r="L7" i="24" s="1"/>
  <c r="Q99" i="38"/>
  <c r="L3" i="27"/>
  <c r="L99" s="1"/>
  <c r="L3" i="29"/>
  <c r="S99" i="38"/>
  <c r="O97"/>
  <c r="L97" i="24" s="1"/>
  <c r="O94" i="38"/>
  <c r="L94" i="24" s="1"/>
  <c r="O86" i="38"/>
  <c r="L86" i="24" s="1"/>
  <c r="O78" i="38"/>
  <c r="L78" i="24" s="1"/>
  <c r="O70" i="38"/>
  <c r="L70" i="24" s="1"/>
  <c r="O62" i="38"/>
  <c r="L62" i="24" s="1"/>
  <c r="O54" i="38"/>
  <c r="L54" i="24" s="1"/>
  <c r="O46" i="38"/>
  <c r="L46" i="24" s="1"/>
  <c r="O38" i="38"/>
  <c r="L38" i="24" s="1"/>
  <c r="O28" i="38"/>
  <c r="L28" i="24" s="1"/>
  <c r="O20" i="38"/>
  <c r="L20" i="24" s="1"/>
  <c r="O12" i="38"/>
  <c r="L12" i="24" s="1"/>
  <c r="O89" i="38"/>
  <c r="L89" i="24" s="1"/>
  <c r="O81" i="38"/>
  <c r="L81" i="24" s="1"/>
  <c r="O73" i="38"/>
  <c r="L73" i="24" s="1"/>
  <c r="O65" i="38"/>
  <c r="L65" i="24" s="1"/>
  <c r="O57" i="38"/>
  <c r="L57" i="24" s="1"/>
  <c r="O49" i="38"/>
  <c r="L49" i="24" s="1"/>
  <c r="O41" i="38"/>
  <c r="L41" i="24" s="1"/>
  <c r="O33" i="38"/>
  <c r="L33" i="24" s="1"/>
  <c r="O25" i="38"/>
  <c r="L25" i="24" s="1"/>
  <c r="O17" i="38"/>
  <c r="L17" i="24" s="1"/>
  <c r="O9" i="38"/>
  <c r="L9" i="24" s="1"/>
  <c r="O4" i="38"/>
  <c r="L4" i="24" s="1"/>
  <c r="R99" i="38"/>
  <c r="L3" i="28"/>
  <c r="L99" s="1"/>
  <c r="O8" i="38"/>
  <c r="L8" i="24" s="1"/>
  <c r="O96" i="38"/>
  <c r="L96" i="24" s="1"/>
  <c r="O88" i="38"/>
  <c r="L88" i="24" s="1"/>
  <c r="O80" i="38"/>
  <c r="L80" i="24" s="1"/>
  <c r="O72" i="38"/>
  <c r="L72" i="24" s="1"/>
  <c r="O64" i="38"/>
  <c r="L64" i="24" s="1"/>
  <c r="O56" i="38"/>
  <c r="L56" i="24" s="1"/>
  <c r="O48" i="38"/>
  <c r="L48" i="24" s="1"/>
  <c r="O40" i="38"/>
  <c r="L40" i="24" s="1"/>
  <c r="O30" i="38"/>
  <c r="L30" i="24" s="1"/>
  <c r="O22" i="38"/>
  <c r="L22" i="24" s="1"/>
  <c r="O14" i="38"/>
  <c r="L14" i="24" s="1"/>
  <c r="O91" i="38"/>
  <c r="L91" i="24" s="1"/>
  <c r="O83" i="38"/>
  <c r="L83" i="24" s="1"/>
  <c r="O75" i="38"/>
  <c r="L75" i="24" s="1"/>
  <c r="O67" i="38"/>
  <c r="L67" i="24" s="1"/>
  <c r="O59" i="38"/>
  <c r="L59" i="24" s="1"/>
  <c r="O51" i="38"/>
  <c r="L51" i="24" s="1"/>
  <c r="O43" i="38"/>
  <c r="L43" i="24" s="1"/>
  <c r="O35" i="38"/>
  <c r="L35" i="24" s="1"/>
  <c r="O27" i="38"/>
  <c r="L27" i="24" s="1"/>
  <c r="O19" i="38"/>
  <c r="L19" i="24" s="1"/>
  <c r="O11" i="38"/>
  <c r="L11" i="24" s="1"/>
  <c r="AD7" i="30"/>
  <c r="AD11"/>
  <c r="AD15"/>
  <c r="O99" i="24"/>
  <c r="V99" i="27"/>
  <c r="V99" i="28"/>
  <c r="V99" i="29"/>
  <c r="V99" i="26"/>
  <c r="V99" i="24"/>
  <c r="AB99"/>
  <c r="U99" i="28"/>
  <c r="CI99" i="54"/>
  <c r="CW99"/>
  <c r="DK99"/>
  <c r="CP99"/>
  <c r="DK3"/>
  <c r="CB99"/>
  <c r="DD99"/>
  <c r="AA99" i="24"/>
  <c r="AA99" i="26"/>
  <c r="AB99" i="29"/>
  <c r="AA99" i="28"/>
  <c r="AB99" i="26"/>
  <c r="AA99" i="29"/>
  <c r="Y99" i="26"/>
  <c r="Z99" i="24"/>
  <c r="Z99" i="26"/>
  <c r="Z99" i="29"/>
  <c r="Z99" i="28"/>
  <c r="Y99" i="24"/>
  <c r="Y99" i="29"/>
  <c r="Y99" i="28"/>
  <c r="N3"/>
  <c r="N4" i="26"/>
  <c r="N4" i="29"/>
  <c r="N4" i="28"/>
  <c r="N4" i="27"/>
  <c r="N3" i="29"/>
  <c r="N3" i="27"/>
  <c r="N3" i="26"/>
  <c r="M97" i="24"/>
  <c r="M17" i="27"/>
  <c r="M33"/>
  <c r="M49"/>
  <c r="M65"/>
  <c r="M81"/>
  <c r="M17" i="29"/>
  <c r="M49"/>
  <c r="M81" i="24"/>
  <c r="M17" i="28"/>
  <c r="M33"/>
  <c r="M16" i="24"/>
  <c r="M32"/>
  <c r="M48"/>
  <c r="M64"/>
  <c r="M80"/>
  <c r="M18" i="29"/>
  <c r="M34" i="27"/>
  <c r="M66" i="24"/>
  <c r="M49" i="28"/>
  <c r="M65"/>
  <c r="M81"/>
  <c r="M17" i="24"/>
  <c r="M49"/>
  <c r="M97" i="29"/>
  <c r="M96"/>
  <c r="M16"/>
  <c r="M16" i="28"/>
  <c r="M32" i="29"/>
  <c r="M32" i="28"/>
  <c r="M48" i="29"/>
  <c r="M48" i="28"/>
  <c r="M64" i="29"/>
  <c r="M64" i="28"/>
  <c r="M80" i="29"/>
  <c r="M18" i="27"/>
  <c r="M50" i="24"/>
  <c r="M66" i="29"/>
  <c r="M97" i="27"/>
  <c r="M15"/>
  <c r="M31"/>
  <c r="M47"/>
  <c r="M63"/>
  <c r="M79" i="29"/>
  <c r="M95"/>
  <c r="M82"/>
  <c r="M95" i="24"/>
  <c r="M79"/>
  <c r="M20"/>
  <c r="M36"/>
  <c r="M52"/>
  <c r="M68"/>
  <c r="M39" i="29"/>
  <c r="M89" i="28"/>
  <c r="M29" i="24"/>
  <c r="M45"/>
  <c r="M61"/>
  <c r="M46"/>
  <c r="M96"/>
  <c r="M93" i="28"/>
  <c r="M13"/>
  <c r="M4" i="27"/>
  <c r="AC4" s="1"/>
  <c r="M20" i="28"/>
  <c r="M36"/>
  <c r="M52"/>
  <c r="M68"/>
  <c r="M79"/>
  <c r="M79" i="27"/>
  <c r="M95" i="28"/>
  <c r="M95" i="27"/>
  <c r="M14"/>
  <c r="M30"/>
  <c r="M46"/>
  <c r="M62"/>
  <c r="M80" i="28"/>
  <c r="M45" i="27"/>
  <c r="M61"/>
  <c r="M55" i="29"/>
  <c r="M74" i="27"/>
  <c r="M77" i="29"/>
  <c r="M93"/>
  <c r="M10" i="24"/>
  <c r="M58"/>
  <c r="M20" i="27"/>
  <c r="M36"/>
  <c r="M52"/>
  <c r="M68"/>
  <c r="M84" i="29"/>
  <c r="M15"/>
  <c r="M31"/>
  <c r="M47"/>
  <c r="M63"/>
  <c r="M14"/>
  <c r="M30"/>
  <c r="M46"/>
  <c r="M62"/>
  <c r="M78"/>
  <c r="M78" i="28"/>
  <c r="M55"/>
  <c r="M83"/>
  <c r="P99" i="52"/>
  <c r="M14" i="28"/>
  <c r="M30"/>
  <c r="M46"/>
  <c r="M62"/>
  <c r="M94" i="29"/>
  <c r="M6" i="28"/>
  <c r="M18"/>
  <c r="M26"/>
  <c r="M42"/>
  <c r="M50"/>
  <c r="M66"/>
  <c r="M77" i="24"/>
  <c r="M93"/>
  <c r="M7"/>
  <c r="O3" i="38"/>
  <c r="L99"/>
  <c r="K4"/>
  <c r="M4" s="1"/>
  <c r="K3"/>
  <c r="M3" s="1"/>
  <c r="C5" i="53"/>
  <c r="B6"/>
  <c r="Q3"/>
  <c r="B6" i="52"/>
  <c r="C5"/>
  <c r="U99" i="24"/>
  <c r="U99" i="27"/>
  <c r="U99" i="26"/>
  <c r="U99" i="29"/>
  <c r="T99" i="27"/>
  <c r="U99" i="30"/>
  <c r="T99" i="29"/>
  <c r="W99"/>
  <c r="T99" i="26"/>
  <c r="R99" i="24"/>
  <c r="V99" i="30"/>
  <c r="T99"/>
  <c r="W99" i="24"/>
  <c r="W99" i="28"/>
  <c r="W99" i="26"/>
  <c r="W99" i="30"/>
  <c r="T99" i="24"/>
  <c r="R99" i="28"/>
  <c r="S99" i="26"/>
  <c r="T99" i="28"/>
  <c r="S99" i="30"/>
  <c r="S99" i="29"/>
  <c r="R99" i="26"/>
  <c r="S99" i="24"/>
  <c r="S99" i="28"/>
  <c r="R99" i="30"/>
  <c r="R99" i="29"/>
  <c r="AE99" i="24"/>
  <c r="BJ98" i="14"/>
  <c r="BJ97"/>
  <c r="BJ96"/>
  <c r="BJ95"/>
  <c r="BJ94"/>
  <c r="BJ93"/>
  <c r="BJ92"/>
  <c r="BJ91"/>
  <c r="BJ90"/>
  <c r="BJ89"/>
  <c r="BJ88"/>
  <c r="BJ87"/>
  <c r="BJ86"/>
  <c r="BJ85"/>
  <c r="BJ84"/>
  <c r="BJ83"/>
  <c r="BJ82"/>
  <c r="BJ81"/>
  <c r="BJ80"/>
  <c r="BJ79"/>
  <c r="BJ78"/>
  <c r="BJ77"/>
  <c r="BJ76"/>
  <c r="BJ75"/>
  <c r="BJ74"/>
  <c r="BJ73"/>
  <c r="BJ72"/>
  <c r="BJ71"/>
  <c r="BJ70"/>
  <c r="BJ69"/>
  <c r="BJ68"/>
  <c r="BJ67"/>
  <c r="BJ66"/>
  <c r="BJ65"/>
  <c r="BJ64"/>
  <c r="BJ63"/>
  <c r="BJ62"/>
  <c r="BJ61"/>
  <c r="BJ60"/>
  <c r="BJ59"/>
  <c r="BJ58"/>
  <c r="BJ57"/>
  <c r="BJ56"/>
  <c r="BJ55"/>
  <c r="BJ54"/>
  <c r="BJ53"/>
  <c r="BJ52"/>
  <c r="BJ51"/>
  <c r="BJ50"/>
  <c r="BJ49"/>
  <c r="BJ48"/>
  <c r="BJ47"/>
  <c r="BJ46"/>
  <c r="BJ45"/>
  <c r="BJ44"/>
  <c r="BJ43"/>
  <c r="BJ42"/>
  <c r="BJ41"/>
  <c r="BJ40"/>
  <c r="BJ39"/>
  <c r="BJ38"/>
  <c r="BJ37"/>
  <c r="BJ36"/>
  <c r="BJ35"/>
  <c r="BJ34"/>
  <c r="BJ33"/>
  <c r="BJ32"/>
  <c r="BJ31"/>
  <c r="BJ30"/>
  <c r="BJ29"/>
  <c r="BJ28"/>
  <c r="BJ27"/>
  <c r="BJ26"/>
  <c r="BJ25"/>
  <c r="BJ24"/>
  <c r="BJ23"/>
  <c r="BJ22"/>
  <c r="BJ21"/>
  <c r="BJ20"/>
  <c r="BJ19"/>
  <c r="BJ18"/>
  <c r="BJ17"/>
  <c r="BJ16"/>
  <c r="BJ15"/>
  <c r="BJ14"/>
  <c r="BJ13"/>
  <c r="BJ12"/>
  <c r="BJ11"/>
  <c r="BJ10"/>
  <c r="BJ9"/>
  <c r="BJ8"/>
  <c r="BJ7"/>
  <c r="BJ6"/>
  <c r="BJ5"/>
  <c r="BJ4"/>
  <c r="BJ3"/>
  <c r="AV99"/>
  <c r="AW99"/>
  <c r="AX99"/>
  <c r="AY99"/>
  <c r="AZ99"/>
  <c r="BA99"/>
  <c r="BB99"/>
  <c r="BD99"/>
  <c r="BE99"/>
  <c r="BF99"/>
  <c r="BG99"/>
  <c r="BH99"/>
  <c r="BI99"/>
  <c r="BC4"/>
  <c r="BC5"/>
  <c r="BC6"/>
  <c r="BC7"/>
  <c r="BC8"/>
  <c r="BC9"/>
  <c r="BC10"/>
  <c r="BC11"/>
  <c r="BC12"/>
  <c r="BC13"/>
  <c r="BC14"/>
  <c r="BC15"/>
  <c r="BC16"/>
  <c r="BC17"/>
  <c r="BC18"/>
  <c r="BC19"/>
  <c r="BC20"/>
  <c r="BC21"/>
  <c r="BC22"/>
  <c r="BC23"/>
  <c r="BC24"/>
  <c r="BC25"/>
  <c r="BC26"/>
  <c r="BC27"/>
  <c r="BC28"/>
  <c r="BC29"/>
  <c r="BC30"/>
  <c r="BC31"/>
  <c r="BC32"/>
  <c r="BC33"/>
  <c r="BC34"/>
  <c r="BC35"/>
  <c r="BC36"/>
  <c r="BC37"/>
  <c r="BC38"/>
  <c r="BC39"/>
  <c r="BC40"/>
  <c r="BC41"/>
  <c r="BC42"/>
  <c r="BC43"/>
  <c r="BC44"/>
  <c r="BC45"/>
  <c r="BC46"/>
  <c r="BC47"/>
  <c r="BC48"/>
  <c r="BC49"/>
  <c r="BC50"/>
  <c r="BC51"/>
  <c r="BC52"/>
  <c r="BC53"/>
  <c r="BC54"/>
  <c r="BC55"/>
  <c r="BC56"/>
  <c r="BC57"/>
  <c r="BC58"/>
  <c r="BC59"/>
  <c r="BC60"/>
  <c r="BC61"/>
  <c r="BC62"/>
  <c r="BC63"/>
  <c r="BC64"/>
  <c r="BC65"/>
  <c r="BC66"/>
  <c r="BC67"/>
  <c r="BC68"/>
  <c r="BC69"/>
  <c r="BC70"/>
  <c r="BC71"/>
  <c r="BC72"/>
  <c r="BC73"/>
  <c r="BC74"/>
  <c r="BC75"/>
  <c r="BC76"/>
  <c r="BC77"/>
  <c r="BC78"/>
  <c r="BC79"/>
  <c r="BC80"/>
  <c r="BC81"/>
  <c r="BC82"/>
  <c r="BC83"/>
  <c r="BC84"/>
  <c r="BC85"/>
  <c r="BC86"/>
  <c r="BC87"/>
  <c r="BC88"/>
  <c r="BC89"/>
  <c r="BC90"/>
  <c r="BC91"/>
  <c r="BC92"/>
  <c r="BC93"/>
  <c r="BC94"/>
  <c r="BC95"/>
  <c r="BC96"/>
  <c r="BC97"/>
  <c r="BC98"/>
  <c r="BC3"/>
  <c r="AP99" i="32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AP99" i="6"/>
  <c r="AO99"/>
  <c r="AN99"/>
  <c r="AM99"/>
  <c r="AL99"/>
  <c r="AK99"/>
  <c r="AJ99"/>
  <c r="AI99"/>
  <c r="AH99"/>
  <c r="AG99"/>
  <c r="AF99"/>
  <c r="AE99"/>
  <c r="AD99"/>
  <c r="AC99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C99"/>
  <c r="B99"/>
  <c r="G99" i="40" l="1"/>
  <c r="AC4" i="29"/>
  <c r="AD4" s="1"/>
  <c r="AD4" i="27"/>
  <c r="T4" i="52"/>
  <c r="M4" i="26" s="1"/>
  <c r="O4" i="52"/>
  <c r="Q4" s="1"/>
  <c r="K5" i="53"/>
  <c r="T5" s="1"/>
  <c r="O5"/>
  <c r="J5"/>
  <c r="S5" s="1"/>
  <c r="N5"/>
  <c r="W5" s="1"/>
  <c r="N5" i="29" s="1"/>
  <c r="M5" i="53"/>
  <c r="V5" s="1"/>
  <c r="L5"/>
  <c r="U5" s="1"/>
  <c r="BN98" i="14"/>
  <c r="BP98" s="1"/>
  <c r="AD98"/>
  <c r="BN94"/>
  <c r="BP94" s="1"/>
  <c r="AD94"/>
  <c r="BN90"/>
  <c r="BP90" s="1"/>
  <c r="AD90"/>
  <c r="BN86"/>
  <c r="BP86" s="1"/>
  <c r="AD86"/>
  <c r="BN82"/>
  <c r="BP82" s="1"/>
  <c r="AD82"/>
  <c r="BN78"/>
  <c r="BP78" s="1"/>
  <c r="AD78"/>
  <c r="BN74"/>
  <c r="BP74" s="1"/>
  <c r="AD74"/>
  <c r="BN70"/>
  <c r="BP70" s="1"/>
  <c r="AD70"/>
  <c r="BN66"/>
  <c r="BP66" s="1"/>
  <c r="AD66"/>
  <c r="BN62"/>
  <c r="BP62" s="1"/>
  <c r="AD62"/>
  <c r="BN58"/>
  <c r="BP58" s="1"/>
  <c r="AD58"/>
  <c r="BN54"/>
  <c r="BP54" s="1"/>
  <c r="AD54"/>
  <c r="BN50"/>
  <c r="BP50" s="1"/>
  <c r="AD50"/>
  <c r="BN46"/>
  <c r="BP46" s="1"/>
  <c r="AD46"/>
  <c r="BN42"/>
  <c r="BP42" s="1"/>
  <c r="AD42"/>
  <c r="BN38"/>
  <c r="BP38" s="1"/>
  <c r="AD38"/>
  <c r="BN34"/>
  <c r="BP34" s="1"/>
  <c r="AD34"/>
  <c r="BN30"/>
  <c r="BP30" s="1"/>
  <c r="AD30"/>
  <c r="BN26"/>
  <c r="BP26" s="1"/>
  <c r="AD26"/>
  <c r="BN22"/>
  <c r="BP22" s="1"/>
  <c r="AD22"/>
  <c r="BN18"/>
  <c r="BP18" s="1"/>
  <c r="AD18"/>
  <c r="BN14"/>
  <c r="BP14" s="1"/>
  <c r="AD14"/>
  <c r="BN10"/>
  <c r="BP10" s="1"/>
  <c r="AD10"/>
  <c r="BN6"/>
  <c r="BP6" s="1"/>
  <c r="AD6"/>
  <c r="AK3"/>
  <c r="BO3"/>
  <c r="BQ3" s="1"/>
  <c r="AK7"/>
  <c r="BO7"/>
  <c r="BQ7" s="1"/>
  <c r="AK11"/>
  <c r="BO11"/>
  <c r="BQ11" s="1"/>
  <c r="AK15"/>
  <c r="BO15"/>
  <c r="BQ15" s="1"/>
  <c r="AK19"/>
  <c r="BO19"/>
  <c r="BQ19" s="1"/>
  <c r="AK23"/>
  <c r="BO23"/>
  <c r="BQ23" s="1"/>
  <c r="AK27"/>
  <c r="BO27"/>
  <c r="BQ27" s="1"/>
  <c r="AK31"/>
  <c r="BO31"/>
  <c r="BQ31" s="1"/>
  <c r="AK35"/>
  <c r="BO35"/>
  <c r="BQ35" s="1"/>
  <c r="AK39"/>
  <c r="BO39"/>
  <c r="BQ39" s="1"/>
  <c r="AK43"/>
  <c r="BO43"/>
  <c r="BQ43" s="1"/>
  <c r="AK47"/>
  <c r="BO47"/>
  <c r="BQ47" s="1"/>
  <c r="AK51"/>
  <c r="BO51"/>
  <c r="BQ51" s="1"/>
  <c r="AK55"/>
  <c r="BO55"/>
  <c r="BQ55" s="1"/>
  <c r="AK59"/>
  <c r="BO59"/>
  <c r="BQ59" s="1"/>
  <c r="AK63"/>
  <c r="BO63"/>
  <c r="BQ63" s="1"/>
  <c r="AK67"/>
  <c r="BO67"/>
  <c r="BQ67" s="1"/>
  <c r="AK71"/>
  <c r="BO71"/>
  <c r="BQ71" s="1"/>
  <c r="AK75"/>
  <c r="BO75"/>
  <c r="BQ75" s="1"/>
  <c r="AK79"/>
  <c r="BO79"/>
  <c r="BQ79" s="1"/>
  <c r="AK83"/>
  <c r="BO83"/>
  <c r="BQ83" s="1"/>
  <c r="AK87"/>
  <c r="BO87"/>
  <c r="BQ87" s="1"/>
  <c r="AK91"/>
  <c r="BO91"/>
  <c r="BQ91" s="1"/>
  <c r="AK95"/>
  <c r="BO95"/>
  <c r="BQ95" s="1"/>
  <c r="BN3"/>
  <c r="BP3" s="1"/>
  <c r="AD3"/>
  <c r="BN95"/>
  <c r="BP95" s="1"/>
  <c r="AD95"/>
  <c r="BN91"/>
  <c r="BP91" s="1"/>
  <c r="AD91"/>
  <c r="BN87"/>
  <c r="BP87" s="1"/>
  <c r="AD87"/>
  <c r="BN83"/>
  <c r="BP83" s="1"/>
  <c r="AD83"/>
  <c r="BN79"/>
  <c r="BP79" s="1"/>
  <c r="AD79"/>
  <c r="BN75"/>
  <c r="BP75" s="1"/>
  <c r="AD75"/>
  <c r="BN71"/>
  <c r="BP71" s="1"/>
  <c r="AD71"/>
  <c r="BN67"/>
  <c r="BP67" s="1"/>
  <c r="AD67"/>
  <c r="BN63"/>
  <c r="BP63" s="1"/>
  <c r="AD63"/>
  <c r="BN59"/>
  <c r="BP59" s="1"/>
  <c r="AD59"/>
  <c r="BN55"/>
  <c r="BP55" s="1"/>
  <c r="AD55"/>
  <c r="BN51"/>
  <c r="BP51" s="1"/>
  <c r="AD51"/>
  <c r="BN47"/>
  <c r="BP47" s="1"/>
  <c r="AD47"/>
  <c r="BN43"/>
  <c r="BP43" s="1"/>
  <c r="AD43"/>
  <c r="BN39"/>
  <c r="BP39" s="1"/>
  <c r="AD39"/>
  <c r="BN35"/>
  <c r="BP35" s="1"/>
  <c r="AD35"/>
  <c r="BN31"/>
  <c r="BP31" s="1"/>
  <c r="AD31"/>
  <c r="BN27"/>
  <c r="BP27" s="1"/>
  <c r="AD27"/>
  <c r="BN23"/>
  <c r="BP23" s="1"/>
  <c r="AD23"/>
  <c r="BN19"/>
  <c r="BP19" s="1"/>
  <c r="AD19"/>
  <c r="BN15"/>
  <c r="BP15" s="1"/>
  <c r="AD15"/>
  <c r="BN11"/>
  <c r="BP11" s="1"/>
  <c r="AD11"/>
  <c r="BN7"/>
  <c r="BP7" s="1"/>
  <c r="AD7"/>
  <c r="BO6"/>
  <c r="BQ6" s="1"/>
  <c r="AK6"/>
  <c r="BO10"/>
  <c r="BQ10" s="1"/>
  <c r="AK10"/>
  <c r="BO14"/>
  <c r="BQ14" s="1"/>
  <c r="AK14"/>
  <c r="BO18"/>
  <c r="BQ18" s="1"/>
  <c r="AK18"/>
  <c r="BO22"/>
  <c r="BQ22" s="1"/>
  <c r="AK22"/>
  <c r="BO26"/>
  <c r="BQ26" s="1"/>
  <c r="AK26"/>
  <c r="BO30"/>
  <c r="BQ30" s="1"/>
  <c r="AK30"/>
  <c r="BO34"/>
  <c r="BQ34" s="1"/>
  <c r="AK34"/>
  <c r="BO38"/>
  <c r="BQ38" s="1"/>
  <c r="AK38"/>
  <c r="BO42"/>
  <c r="BQ42" s="1"/>
  <c r="AK42"/>
  <c r="BO46"/>
  <c r="BQ46" s="1"/>
  <c r="AK46"/>
  <c r="BO50"/>
  <c r="BQ50" s="1"/>
  <c r="AK50"/>
  <c r="BO54"/>
  <c r="BQ54" s="1"/>
  <c r="AK54"/>
  <c r="BO58"/>
  <c r="BQ58" s="1"/>
  <c r="AK58"/>
  <c r="BO62"/>
  <c r="BQ62" s="1"/>
  <c r="AK62"/>
  <c r="BO66"/>
  <c r="BQ66" s="1"/>
  <c r="AK66"/>
  <c r="BO70"/>
  <c r="BQ70" s="1"/>
  <c r="AK70"/>
  <c r="BO74"/>
  <c r="BQ74" s="1"/>
  <c r="AK74"/>
  <c r="BO78"/>
  <c r="BQ78" s="1"/>
  <c r="AK78"/>
  <c r="BO82"/>
  <c r="BQ82" s="1"/>
  <c r="AK82"/>
  <c r="BO86"/>
  <c r="BQ86" s="1"/>
  <c r="AK86"/>
  <c r="BO90"/>
  <c r="BQ90" s="1"/>
  <c r="AK90"/>
  <c r="BO94"/>
  <c r="BQ94" s="1"/>
  <c r="AK94"/>
  <c r="BO98"/>
  <c r="BQ98" s="1"/>
  <c r="AK98"/>
  <c r="AD96"/>
  <c r="BN96"/>
  <c r="BP96" s="1"/>
  <c r="AD92"/>
  <c r="BN92"/>
  <c r="BP92" s="1"/>
  <c r="AD88"/>
  <c r="BN88"/>
  <c r="BP88" s="1"/>
  <c r="AD84"/>
  <c r="BN84"/>
  <c r="BP84" s="1"/>
  <c r="AD80"/>
  <c r="BN80"/>
  <c r="BP80" s="1"/>
  <c r="AD76"/>
  <c r="BN76"/>
  <c r="BP76" s="1"/>
  <c r="AD72"/>
  <c r="BN72"/>
  <c r="BP72" s="1"/>
  <c r="AD68"/>
  <c r="BN68"/>
  <c r="BP68" s="1"/>
  <c r="AD64"/>
  <c r="BN64"/>
  <c r="BP64" s="1"/>
  <c r="AD60"/>
  <c r="BN60"/>
  <c r="BP60" s="1"/>
  <c r="AD56"/>
  <c r="BN56"/>
  <c r="BP56" s="1"/>
  <c r="AD52"/>
  <c r="BN52"/>
  <c r="BP52" s="1"/>
  <c r="AD48"/>
  <c r="BN48"/>
  <c r="BP48" s="1"/>
  <c r="AD44"/>
  <c r="BN44"/>
  <c r="BP44" s="1"/>
  <c r="AD40"/>
  <c r="BN40"/>
  <c r="BP40" s="1"/>
  <c r="AD36"/>
  <c r="BN36"/>
  <c r="BP36" s="1"/>
  <c r="AD32"/>
  <c r="BN32"/>
  <c r="BP32" s="1"/>
  <c r="AD28"/>
  <c r="BN28"/>
  <c r="BP28" s="1"/>
  <c r="AD24"/>
  <c r="BN24"/>
  <c r="BP24" s="1"/>
  <c r="AD20"/>
  <c r="BN20"/>
  <c r="BP20" s="1"/>
  <c r="AD16"/>
  <c r="BN16"/>
  <c r="BP16" s="1"/>
  <c r="AD12"/>
  <c r="BN12"/>
  <c r="BP12" s="1"/>
  <c r="AD8"/>
  <c r="BN8"/>
  <c r="BP8" s="1"/>
  <c r="AD4"/>
  <c r="BN4"/>
  <c r="BP4" s="1"/>
  <c r="BO5"/>
  <c r="BQ5" s="1"/>
  <c r="AK5"/>
  <c r="BO9"/>
  <c r="BQ9" s="1"/>
  <c r="AK9"/>
  <c r="BO13"/>
  <c r="BQ13" s="1"/>
  <c r="AK13"/>
  <c r="BO17"/>
  <c r="BQ17" s="1"/>
  <c r="AK17"/>
  <c r="BO21"/>
  <c r="BQ21" s="1"/>
  <c r="AK21"/>
  <c r="BO25"/>
  <c r="BQ25" s="1"/>
  <c r="AK25"/>
  <c r="BO29"/>
  <c r="BQ29" s="1"/>
  <c r="AK29"/>
  <c r="BO33"/>
  <c r="BQ33" s="1"/>
  <c r="AK33"/>
  <c r="BO37"/>
  <c r="BQ37" s="1"/>
  <c r="AK37"/>
  <c r="BO41"/>
  <c r="BQ41" s="1"/>
  <c r="AK41"/>
  <c r="BO45"/>
  <c r="BQ45" s="1"/>
  <c r="AK45"/>
  <c r="BO49"/>
  <c r="BQ49" s="1"/>
  <c r="AK49"/>
  <c r="BO53"/>
  <c r="BQ53" s="1"/>
  <c r="AK53"/>
  <c r="BO57"/>
  <c r="BQ57" s="1"/>
  <c r="AK57"/>
  <c r="BO61"/>
  <c r="BQ61" s="1"/>
  <c r="AK61"/>
  <c r="BO65"/>
  <c r="BQ65" s="1"/>
  <c r="AK65"/>
  <c r="BO69"/>
  <c r="BQ69" s="1"/>
  <c r="AK69"/>
  <c r="BO73"/>
  <c r="BQ73" s="1"/>
  <c r="AK73"/>
  <c r="BO77"/>
  <c r="BQ77" s="1"/>
  <c r="AK77"/>
  <c r="BO81"/>
  <c r="BQ81" s="1"/>
  <c r="AK81"/>
  <c r="BO85"/>
  <c r="BQ85" s="1"/>
  <c r="AK85"/>
  <c r="BO89"/>
  <c r="BQ89" s="1"/>
  <c r="AK89"/>
  <c r="BO93"/>
  <c r="BQ93" s="1"/>
  <c r="AK93"/>
  <c r="BO97"/>
  <c r="BQ97" s="1"/>
  <c r="AK97"/>
  <c r="BN97"/>
  <c r="BP97" s="1"/>
  <c r="AD97"/>
  <c r="BN93"/>
  <c r="BP93" s="1"/>
  <c r="AD93"/>
  <c r="BN89"/>
  <c r="BP89" s="1"/>
  <c r="AD89"/>
  <c r="BN85"/>
  <c r="BP85" s="1"/>
  <c r="AD85"/>
  <c r="BN81"/>
  <c r="BP81" s="1"/>
  <c r="AD81"/>
  <c r="BN77"/>
  <c r="BP77" s="1"/>
  <c r="AD77"/>
  <c r="BN73"/>
  <c r="BP73" s="1"/>
  <c r="AD73"/>
  <c r="BN69"/>
  <c r="BP69" s="1"/>
  <c r="AD69"/>
  <c r="BN65"/>
  <c r="BP65" s="1"/>
  <c r="AD65"/>
  <c r="BN61"/>
  <c r="BP61" s="1"/>
  <c r="AD61"/>
  <c r="BN57"/>
  <c r="BP57" s="1"/>
  <c r="AD57"/>
  <c r="BN53"/>
  <c r="BP53" s="1"/>
  <c r="AD53"/>
  <c r="BN49"/>
  <c r="BP49" s="1"/>
  <c r="AD49"/>
  <c r="BN45"/>
  <c r="BP45" s="1"/>
  <c r="AD45"/>
  <c r="BN41"/>
  <c r="BP41" s="1"/>
  <c r="AD41"/>
  <c r="BN37"/>
  <c r="BP37" s="1"/>
  <c r="AD37"/>
  <c r="BN33"/>
  <c r="BP33" s="1"/>
  <c r="AD33"/>
  <c r="BN29"/>
  <c r="BP29" s="1"/>
  <c r="AD29"/>
  <c r="BN25"/>
  <c r="BP25" s="1"/>
  <c r="AD25"/>
  <c r="BN21"/>
  <c r="BP21" s="1"/>
  <c r="AD21"/>
  <c r="BN17"/>
  <c r="BP17" s="1"/>
  <c r="AD17"/>
  <c r="BN13"/>
  <c r="BP13" s="1"/>
  <c r="AD13"/>
  <c r="BN9"/>
  <c r="BP9" s="1"/>
  <c r="AD9"/>
  <c r="BN5"/>
  <c r="BP5" s="1"/>
  <c r="AD5"/>
  <c r="AK4"/>
  <c r="BO4"/>
  <c r="BQ4" s="1"/>
  <c r="AK8"/>
  <c r="BO8"/>
  <c r="BQ8" s="1"/>
  <c r="AK12"/>
  <c r="BO12"/>
  <c r="BQ12" s="1"/>
  <c r="AK16"/>
  <c r="BO16"/>
  <c r="BQ16" s="1"/>
  <c r="AK20"/>
  <c r="BO20"/>
  <c r="BQ20" s="1"/>
  <c r="AK24"/>
  <c r="BO24"/>
  <c r="BQ24" s="1"/>
  <c r="AK28"/>
  <c r="BO28"/>
  <c r="BQ28" s="1"/>
  <c r="AK32"/>
  <c r="BO32"/>
  <c r="BQ32" s="1"/>
  <c r="AK36"/>
  <c r="BO36"/>
  <c r="BQ36" s="1"/>
  <c r="AK40"/>
  <c r="BO40"/>
  <c r="BQ40" s="1"/>
  <c r="AK44"/>
  <c r="BO44"/>
  <c r="BQ44" s="1"/>
  <c r="AK48"/>
  <c r="BO48"/>
  <c r="BQ48" s="1"/>
  <c r="AK52"/>
  <c r="BO52"/>
  <c r="BQ52" s="1"/>
  <c r="AK56"/>
  <c r="BO56"/>
  <c r="BQ56" s="1"/>
  <c r="AK60"/>
  <c r="BO60"/>
  <c r="BQ60" s="1"/>
  <c r="AK64"/>
  <c r="BO64"/>
  <c r="BQ64" s="1"/>
  <c r="AK68"/>
  <c r="BO68"/>
  <c r="BQ68" s="1"/>
  <c r="AK72"/>
  <c r="BO72"/>
  <c r="BQ72" s="1"/>
  <c r="AK76"/>
  <c r="BO76"/>
  <c r="BQ76" s="1"/>
  <c r="AK80"/>
  <c r="BO80"/>
  <c r="BQ80" s="1"/>
  <c r="AK84"/>
  <c r="BO84"/>
  <c r="BQ84" s="1"/>
  <c r="AK88"/>
  <c r="BO88"/>
  <c r="BQ88" s="1"/>
  <c r="AK92"/>
  <c r="BO92"/>
  <c r="BQ92" s="1"/>
  <c r="AK96"/>
  <c r="BO96"/>
  <c r="BQ96" s="1"/>
  <c r="O99" i="26"/>
  <c r="O99" i="28"/>
  <c r="O99" i="29"/>
  <c r="N5" i="28"/>
  <c r="N5" i="26"/>
  <c r="N5" i="27"/>
  <c r="M3" i="24"/>
  <c r="M3" i="27"/>
  <c r="AC3" s="1"/>
  <c r="U99" i="52"/>
  <c r="M3" i="29"/>
  <c r="W99" i="52"/>
  <c r="Q4" i="53"/>
  <c r="M3" i="28"/>
  <c r="M3" i="26"/>
  <c r="O99" i="38"/>
  <c r="L3" i="24"/>
  <c r="M98"/>
  <c r="M82"/>
  <c r="M34" i="28"/>
  <c r="M84" i="24"/>
  <c r="M94"/>
  <c r="M63"/>
  <c r="M31"/>
  <c r="M78"/>
  <c r="M47"/>
  <c r="M15"/>
  <c r="M4"/>
  <c r="M13"/>
  <c r="K5" i="38"/>
  <c r="M5" s="1"/>
  <c r="B7" i="53"/>
  <c r="C6"/>
  <c r="L99" i="52"/>
  <c r="J99"/>
  <c r="B7"/>
  <c r="C6"/>
  <c r="AD99" i="30"/>
  <c r="AC99"/>
  <c r="BC99" i="14"/>
  <c r="BJ99"/>
  <c r="D99" i="15"/>
  <c r="AU99" i="14"/>
  <c r="AT99"/>
  <c r="AS99"/>
  <c r="T4"/>
  <c r="U3"/>
  <c r="O3"/>
  <c r="H3"/>
  <c r="AC3" i="24" l="1"/>
  <c r="AD3" s="1"/>
  <c r="AG3" s="1"/>
  <c r="AC5" i="29"/>
  <c r="AD5" s="1"/>
  <c r="AC4" i="24"/>
  <c r="AD4" s="1"/>
  <c r="AG4" s="1"/>
  <c r="AC3" i="29"/>
  <c r="AD3" s="1"/>
  <c r="AC4" i="28"/>
  <c r="AD4" s="1"/>
  <c r="AG4" s="1"/>
  <c r="AC5" i="27"/>
  <c r="AD5" s="1"/>
  <c r="AC4" i="26"/>
  <c r="AD4" s="1"/>
  <c r="AD3" i="27"/>
  <c r="AC3" i="26"/>
  <c r="AD3" s="1"/>
  <c r="AC5" i="28"/>
  <c r="AD5" s="1"/>
  <c r="AG5" s="1"/>
  <c r="AC3"/>
  <c r="AD3" s="1"/>
  <c r="AG3" s="1"/>
  <c r="T5" i="52"/>
  <c r="O5"/>
  <c r="Q5" s="1"/>
  <c r="M6" i="53"/>
  <c r="V6" s="1"/>
  <c r="N6" i="28" s="1"/>
  <c r="L6" i="53"/>
  <c r="U6" s="1"/>
  <c r="K6"/>
  <c r="T6" s="1"/>
  <c r="N6" i="26" s="1"/>
  <c r="O6" i="53"/>
  <c r="J6"/>
  <c r="S6" s="1"/>
  <c r="N6" i="24" s="1"/>
  <c r="N6" i="53"/>
  <c r="W6" s="1"/>
  <c r="N5" i="24"/>
  <c r="BP99" i="14"/>
  <c r="BQ99"/>
  <c r="BN99"/>
  <c r="BO99"/>
  <c r="O4"/>
  <c r="N6" i="27"/>
  <c r="N6" i="29"/>
  <c r="V99" i="52"/>
  <c r="S99"/>
  <c r="K6" i="38"/>
  <c r="M6" s="1"/>
  <c r="Q5" i="53"/>
  <c r="C7"/>
  <c r="B8"/>
  <c r="C7" i="52"/>
  <c r="B8"/>
  <c r="S3" i="14"/>
  <c r="Q4"/>
  <c r="V3"/>
  <c r="R3"/>
  <c r="B99" i="16"/>
  <c r="B99" i="15"/>
  <c r="AO4" i="14"/>
  <c r="E4" i="62" s="1"/>
  <c r="Q3" i="14"/>
  <c r="S4"/>
  <c r="AN4" s="1"/>
  <c r="D4" i="62" s="1"/>
  <c r="H5" i="14"/>
  <c r="T5"/>
  <c r="Q6"/>
  <c r="P99"/>
  <c r="T3"/>
  <c r="E99"/>
  <c r="R4"/>
  <c r="AM4" s="1"/>
  <c r="E4" i="61" s="1"/>
  <c r="V4" i="14"/>
  <c r="D99"/>
  <c r="H4"/>
  <c r="U4"/>
  <c r="R5"/>
  <c r="V5"/>
  <c r="G99"/>
  <c r="AC6" i="28" l="1"/>
  <c r="AD6" s="1"/>
  <c r="AG6" s="1"/>
  <c r="AC6" i="29"/>
  <c r="AD6" s="1"/>
  <c r="AC6" i="24"/>
  <c r="AD6" s="1"/>
  <c r="AG6" s="1"/>
  <c r="AC6" i="27"/>
  <c r="AD6" s="1"/>
  <c r="AC5" i="24"/>
  <c r="AD5" s="1"/>
  <c r="AG5" s="1"/>
  <c r="M5" i="26"/>
  <c r="K7" i="53"/>
  <c r="T7" s="1"/>
  <c r="O7"/>
  <c r="J7"/>
  <c r="S7" s="1"/>
  <c r="N7" i="24" s="1"/>
  <c r="N7" i="53"/>
  <c r="W7" s="1"/>
  <c r="M7"/>
  <c r="V7" s="1"/>
  <c r="L7"/>
  <c r="U7" s="1"/>
  <c r="N7" i="27" s="1"/>
  <c r="T6" i="52"/>
  <c r="M6" i="26" s="1"/>
  <c r="O6" i="52"/>
  <c r="Q6" s="1"/>
  <c r="G4" i="62"/>
  <c r="N7" i="29"/>
  <c r="K7" i="38"/>
  <c r="M7" s="1"/>
  <c r="B9" i="53"/>
  <c r="C8"/>
  <c r="Q6"/>
  <c r="B9" i="52"/>
  <c r="C8"/>
  <c r="AL4" i="14"/>
  <c r="D4" i="61" s="1"/>
  <c r="G4" s="1"/>
  <c r="AP4" i="14"/>
  <c r="D4" i="63" s="1"/>
  <c r="AQ4" i="14"/>
  <c r="E4" i="63" s="1"/>
  <c r="AM3" i="14"/>
  <c r="E3" i="61" s="1"/>
  <c r="W4" i="14"/>
  <c r="S5"/>
  <c r="AQ3"/>
  <c r="E3" i="63" s="1"/>
  <c r="Q5" i="14"/>
  <c r="O5"/>
  <c r="AO3"/>
  <c r="E3" i="62" s="1"/>
  <c r="AN3" i="14"/>
  <c r="D3" i="62" s="1"/>
  <c r="U5" i="14"/>
  <c r="S6"/>
  <c r="W3"/>
  <c r="AP3"/>
  <c r="D3" i="63" s="1"/>
  <c r="P99" i="2"/>
  <c r="C99"/>
  <c r="J99"/>
  <c r="K99"/>
  <c r="L99"/>
  <c r="M99"/>
  <c r="N99"/>
  <c r="O99"/>
  <c r="B99"/>
  <c r="C99" i="1"/>
  <c r="D99"/>
  <c r="E99"/>
  <c r="F99"/>
  <c r="G99"/>
  <c r="H99"/>
  <c r="I99"/>
  <c r="J99"/>
  <c r="K99"/>
  <c r="L99"/>
  <c r="M99"/>
  <c r="N99"/>
  <c r="O99"/>
  <c r="P99"/>
  <c r="Q99"/>
  <c r="R99"/>
  <c r="S99"/>
  <c r="T99"/>
  <c r="B99"/>
  <c r="AC7" i="27" l="1"/>
  <c r="AD7" s="1"/>
  <c r="AC6" i="26"/>
  <c r="AD6" s="1"/>
  <c r="AC7" i="24"/>
  <c r="AD7" s="1"/>
  <c r="AG7" s="1"/>
  <c r="AC7" i="29"/>
  <c r="AD7" s="1"/>
  <c r="AC5" i="26"/>
  <c r="AD5" s="1"/>
  <c r="N7"/>
  <c r="T7" i="52"/>
  <c r="M7" i="26" s="1"/>
  <c r="O7" i="52"/>
  <c r="Q7" s="1"/>
  <c r="N7" i="28"/>
  <c r="M8" i="53"/>
  <c r="V8" s="1"/>
  <c r="N8" i="28" s="1"/>
  <c r="L8" i="53"/>
  <c r="U8" s="1"/>
  <c r="N8" i="27" s="1"/>
  <c r="K8" i="53"/>
  <c r="T8" s="1"/>
  <c r="O8"/>
  <c r="J8"/>
  <c r="S8" s="1"/>
  <c r="N8" i="24" s="1"/>
  <c r="N8" i="53"/>
  <c r="W8" s="1"/>
  <c r="V4" i="62"/>
  <c r="O4"/>
  <c r="V4" i="61"/>
  <c r="O4"/>
  <c r="G4" i="63"/>
  <c r="G3"/>
  <c r="G3" i="62"/>
  <c r="V6" i="14"/>
  <c r="R6"/>
  <c r="T6"/>
  <c r="H6"/>
  <c r="N8" i="26"/>
  <c r="K8" i="38"/>
  <c r="M8" s="1"/>
  <c r="C9" i="53"/>
  <c r="B10"/>
  <c r="Q7"/>
  <c r="B10" i="52"/>
  <c r="C9"/>
  <c r="AR4" i="14"/>
  <c r="S7"/>
  <c r="Q7"/>
  <c r="U6"/>
  <c r="AL5"/>
  <c r="D5" i="61" s="1"/>
  <c r="W5" i="14"/>
  <c r="AN5"/>
  <c r="D5" i="62" s="1"/>
  <c r="O6" i="14"/>
  <c r="AC8" i="27" l="1"/>
  <c r="AD8" s="1"/>
  <c r="AC7" i="28"/>
  <c r="AD7" s="1"/>
  <c r="AG7" s="1"/>
  <c r="AC8" i="24"/>
  <c r="AD8" s="1"/>
  <c r="AG8" s="1"/>
  <c r="AC7" i="26"/>
  <c r="AD7" s="1"/>
  <c r="AC8" i="28"/>
  <c r="AD8" s="1"/>
  <c r="AG8" s="1"/>
  <c r="K9" i="53"/>
  <c r="T9" s="1"/>
  <c r="N9" i="26" s="1"/>
  <c r="O9" i="53"/>
  <c r="J9"/>
  <c r="S9" s="1"/>
  <c r="N9" i="24" s="1"/>
  <c r="N9" i="53"/>
  <c r="W9" s="1"/>
  <c r="M9"/>
  <c r="V9" s="1"/>
  <c r="N9" i="28" s="1"/>
  <c r="L9" i="53"/>
  <c r="U9" s="1"/>
  <c r="N8" i="29"/>
  <c r="T8" i="52"/>
  <c r="M8" i="26" s="1"/>
  <c r="O8" i="52"/>
  <c r="Q8" s="1"/>
  <c r="O4" i="63"/>
  <c r="V4"/>
  <c r="O3"/>
  <c r="V3"/>
  <c r="V3" i="62"/>
  <c r="O3"/>
  <c r="R7" i="14"/>
  <c r="O7"/>
  <c r="V7"/>
  <c r="T7"/>
  <c r="H7"/>
  <c r="N9" i="29"/>
  <c r="N9" i="27"/>
  <c r="K9" i="38"/>
  <c r="M9" s="1"/>
  <c r="B11" i="53"/>
  <c r="C10"/>
  <c r="Q8"/>
  <c r="C10" i="52"/>
  <c r="B11"/>
  <c r="W6" i="14"/>
  <c r="U7"/>
  <c r="AM5"/>
  <c r="E5" i="61" s="1"/>
  <c r="G5" s="1"/>
  <c r="S8" i="14"/>
  <c r="Q8"/>
  <c r="AQ5"/>
  <c r="E5" i="63" s="1"/>
  <c r="AO6" i="14"/>
  <c r="E6" i="62" s="1"/>
  <c r="AO5" i="14"/>
  <c r="E5" i="62" s="1"/>
  <c r="AP5" i="14"/>
  <c r="D5" i="63" s="1"/>
  <c r="AL7" i="14"/>
  <c r="D7" i="61" s="1"/>
  <c r="AN7" i="14"/>
  <c r="D7" i="62" s="1"/>
  <c r="AC9" i="27" l="1"/>
  <c r="AD9" s="1"/>
  <c r="AC9" i="24"/>
  <c r="AD9" s="1"/>
  <c r="AG9" s="1"/>
  <c r="AC8" i="26"/>
  <c r="AD8" s="1"/>
  <c r="AC8" i="29"/>
  <c r="AD8" s="1"/>
  <c r="AC9" i="28"/>
  <c r="AD9" s="1"/>
  <c r="AG9" s="1"/>
  <c r="AC9" i="29"/>
  <c r="AD9" s="1"/>
  <c r="M10" i="53"/>
  <c r="V10" s="1"/>
  <c r="L10"/>
  <c r="U10" s="1"/>
  <c r="N10" i="27" s="1"/>
  <c r="K10" i="53"/>
  <c r="T10" s="1"/>
  <c r="O10"/>
  <c r="J10"/>
  <c r="S10" s="1"/>
  <c r="N10"/>
  <c r="W10" s="1"/>
  <c r="N10" i="29" s="1"/>
  <c r="T9" i="52"/>
  <c r="O9"/>
  <c r="Q9" s="1"/>
  <c r="G5" i="63"/>
  <c r="O5" i="61"/>
  <c r="V5"/>
  <c r="G5" i="62"/>
  <c r="V8" i="14"/>
  <c r="R8"/>
  <c r="T8"/>
  <c r="O8"/>
  <c r="H8"/>
  <c r="N10" i="24"/>
  <c r="N10" i="26"/>
  <c r="N10" i="28"/>
  <c r="K10" i="38"/>
  <c r="M10" s="1"/>
  <c r="C11" i="53"/>
  <c r="B12"/>
  <c r="Q9"/>
  <c r="C11" i="52"/>
  <c r="B12"/>
  <c r="W7" i="14"/>
  <c r="AQ7"/>
  <c r="E7" i="63" s="1"/>
  <c r="AM6" i="14"/>
  <c r="E6" i="61" s="1"/>
  <c r="S9" i="14"/>
  <c r="AP7"/>
  <c r="D7" i="63" s="1"/>
  <c r="AM7" i="14"/>
  <c r="E7" i="61" s="1"/>
  <c r="G7" s="1"/>
  <c r="AL6" i="14"/>
  <c r="D6" i="61" s="1"/>
  <c r="AR5" i="14"/>
  <c r="Q9"/>
  <c r="AL8"/>
  <c r="D8" i="61" s="1"/>
  <c r="AN8" i="14"/>
  <c r="D8" i="62" s="1"/>
  <c r="AO7" i="14"/>
  <c r="E7" i="62" s="1"/>
  <c r="G7" s="1"/>
  <c r="AN6" i="14"/>
  <c r="D6" i="62" s="1"/>
  <c r="U8" i="14"/>
  <c r="AP6"/>
  <c r="D6" i="63" s="1"/>
  <c r="AQ6" i="14"/>
  <c r="E6" i="63" s="1"/>
  <c r="AC10" i="27" l="1"/>
  <c r="AD10" s="1"/>
  <c r="AC10" i="29"/>
  <c r="AD10" s="1"/>
  <c r="AC10" i="28"/>
  <c r="AD10" s="1"/>
  <c r="AG10" s="1"/>
  <c r="AC10" i="24"/>
  <c r="AD10" s="1"/>
  <c r="AG10" s="1"/>
  <c r="T10" i="52"/>
  <c r="M10" i="26" s="1"/>
  <c r="O10" i="52"/>
  <c r="Q10" s="1"/>
  <c r="K11" i="53"/>
  <c r="T11" s="1"/>
  <c r="O11"/>
  <c r="J11"/>
  <c r="S11" s="1"/>
  <c r="N11" i="24" s="1"/>
  <c r="N11" i="53"/>
  <c r="W11" s="1"/>
  <c r="M11"/>
  <c r="V11" s="1"/>
  <c r="L11"/>
  <c r="U11" s="1"/>
  <c r="N11" i="27" s="1"/>
  <c r="G6" i="61"/>
  <c r="O6" s="1"/>
  <c r="M9" i="26"/>
  <c r="G7" i="63"/>
  <c r="V7" s="1"/>
  <c r="V7" i="62"/>
  <c r="O7"/>
  <c r="V5"/>
  <c r="O5"/>
  <c r="G6"/>
  <c r="O5" i="63"/>
  <c r="V5"/>
  <c r="G6"/>
  <c r="O7" i="61"/>
  <c r="V7"/>
  <c r="AM8" i="14"/>
  <c r="E8" i="61" s="1"/>
  <c r="G8" s="1"/>
  <c r="AQ8" i="14"/>
  <c r="E8" i="63" s="1"/>
  <c r="AO8" i="14"/>
  <c r="E8" i="62" s="1"/>
  <c r="G8" s="1"/>
  <c r="V9" i="14"/>
  <c r="O9"/>
  <c r="T9"/>
  <c r="AO9" s="1"/>
  <c r="E9" i="62" s="1"/>
  <c r="R9" i="14"/>
  <c r="H9"/>
  <c r="N11" i="26"/>
  <c r="N11" i="28"/>
  <c r="N11" i="29"/>
  <c r="K11" i="38"/>
  <c r="M11" s="1"/>
  <c r="B13" i="53"/>
  <c r="C12"/>
  <c r="Q10"/>
  <c r="C12" i="52"/>
  <c r="B13"/>
  <c r="AG3" i="26"/>
  <c r="AG3" i="30"/>
  <c r="AG3" i="27"/>
  <c r="AG3" i="29"/>
  <c r="AR7" i="14"/>
  <c r="AL9"/>
  <c r="D9" i="61" s="1"/>
  <c r="U9" i="14"/>
  <c r="AR6"/>
  <c r="Q10"/>
  <c r="AN9"/>
  <c r="D9" i="62" s="1"/>
  <c r="S10" i="14"/>
  <c r="AP8"/>
  <c r="W8"/>
  <c r="AC11" i="29" l="1"/>
  <c r="AD11" s="1"/>
  <c r="AC11" i="27"/>
  <c r="AD11" s="1"/>
  <c r="AC11" i="24"/>
  <c r="AD11" s="1"/>
  <c r="AG11" s="1"/>
  <c r="AC10" i="26"/>
  <c r="AD10" s="1"/>
  <c r="AC11" i="28"/>
  <c r="AD11" s="1"/>
  <c r="AG11" s="1"/>
  <c r="AC9" i="26"/>
  <c r="AD9" s="1"/>
  <c r="V6" i="61"/>
  <c r="T11" i="52"/>
  <c r="M11" i="26" s="1"/>
  <c r="O11" i="52"/>
  <c r="Q11" s="1"/>
  <c r="M12" i="53"/>
  <c r="V12" s="1"/>
  <c r="L12"/>
  <c r="U12" s="1"/>
  <c r="N12" i="27" s="1"/>
  <c r="K12" i="53"/>
  <c r="T12" s="1"/>
  <c r="N12" i="26" s="1"/>
  <c r="O12" i="53"/>
  <c r="J12"/>
  <c r="S12" s="1"/>
  <c r="N12" i="24" s="1"/>
  <c r="N12" i="53"/>
  <c r="W12" s="1"/>
  <c r="N12" i="29" s="1"/>
  <c r="G9" i="62"/>
  <c r="O9" s="1"/>
  <c r="O7" i="63"/>
  <c r="O8" i="62"/>
  <c r="V8"/>
  <c r="AR8" i="14"/>
  <c r="D8" i="63"/>
  <c r="V6"/>
  <c r="O6"/>
  <c r="V8" i="61"/>
  <c r="O8"/>
  <c r="V6" i="62"/>
  <c r="O6"/>
  <c r="T10" i="14"/>
  <c r="AO10" s="1"/>
  <c r="E10" i="62" s="1"/>
  <c r="V10" i="14"/>
  <c r="O10"/>
  <c r="R10"/>
  <c r="H10"/>
  <c r="N12" i="28"/>
  <c r="AG5" i="29"/>
  <c r="K12" i="38"/>
  <c r="M12" s="1"/>
  <c r="Q11" i="53"/>
  <c r="C13"/>
  <c r="B14"/>
  <c r="B14" i="52"/>
  <c r="C13"/>
  <c r="AP9" i="14"/>
  <c r="D9" i="63" s="1"/>
  <c r="AG6" i="27"/>
  <c r="AG6" i="30"/>
  <c r="AG6" i="26"/>
  <c r="AG5" i="30"/>
  <c r="AG5" i="27"/>
  <c r="AG6" i="29"/>
  <c r="AG5" i="26"/>
  <c r="S11" i="14"/>
  <c r="Q11"/>
  <c r="AL10"/>
  <c r="D10" i="61" s="1"/>
  <c r="AQ9" i="14"/>
  <c r="E9" i="63" s="1"/>
  <c r="U10" i="14"/>
  <c r="AM9"/>
  <c r="E9" i="61" s="1"/>
  <c r="G9" s="1"/>
  <c r="W9" i="14"/>
  <c r="AC12" i="29" l="1"/>
  <c r="AD12" s="1"/>
  <c r="AC12" i="24"/>
  <c r="AD12" s="1"/>
  <c r="AG12" s="1"/>
  <c r="V9" i="62"/>
  <c r="AC12" i="27"/>
  <c r="AD12" s="1"/>
  <c r="AC11" i="26"/>
  <c r="AD11" s="1"/>
  <c r="AC12" i="28"/>
  <c r="AD12" s="1"/>
  <c r="AG12" s="1"/>
  <c r="T12" i="52"/>
  <c r="M12" i="26" s="1"/>
  <c r="O12" i="52"/>
  <c r="Q12" s="1"/>
  <c r="K13" i="53"/>
  <c r="T13" s="1"/>
  <c r="O13"/>
  <c r="J13"/>
  <c r="S13" s="1"/>
  <c r="N13"/>
  <c r="W13" s="1"/>
  <c r="N13" i="29" s="1"/>
  <c r="M13" i="53"/>
  <c r="V13" s="1"/>
  <c r="N13" i="28" s="1"/>
  <c r="L13" i="53"/>
  <c r="U13" s="1"/>
  <c r="N13" i="27" s="1"/>
  <c r="V9" i="61"/>
  <c r="O9"/>
  <c r="G9" i="63"/>
  <c r="G8"/>
  <c r="T11" i="14"/>
  <c r="O11"/>
  <c r="R11"/>
  <c r="V11"/>
  <c r="H11"/>
  <c r="N13" i="24"/>
  <c r="N13" i="26"/>
  <c r="K13" i="38"/>
  <c r="M13" s="1"/>
  <c r="Q12" i="53"/>
  <c r="B15"/>
  <c r="C14"/>
  <c r="C14" i="52"/>
  <c r="B15"/>
  <c r="W10" i="14"/>
  <c r="AN10"/>
  <c r="D10" i="62" s="1"/>
  <c r="AR9" i="14"/>
  <c r="AL11"/>
  <c r="D11" i="61" s="1"/>
  <c r="U11" i="14"/>
  <c r="AM10"/>
  <c r="E10" i="61" s="1"/>
  <c r="G10" s="1"/>
  <c r="S12" i="14"/>
  <c r="Q12"/>
  <c r="O12"/>
  <c r="AP10"/>
  <c r="D10" i="63" s="1"/>
  <c r="AQ10" i="14"/>
  <c r="E10" i="63" s="1"/>
  <c r="AN11" i="14"/>
  <c r="D11" i="62" s="1"/>
  <c r="AC13" i="28" l="1"/>
  <c r="AD13" s="1"/>
  <c r="AG13" s="1"/>
  <c r="AC13" i="27"/>
  <c r="AD13" s="1"/>
  <c r="AC13" i="24"/>
  <c r="AD13" s="1"/>
  <c r="AG13" s="1"/>
  <c r="AC13" i="29"/>
  <c r="AD13" s="1"/>
  <c r="AC12" i="26"/>
  <c r="AD12" s="1"/>
  <c r="M14" i="53"/>
  <c r="V14" s="1"/>
  <c r="N14" i="28" s="1"/>
  <c r="L14" i="53"/>
  <c r="U14" s="1"/>
  <c r="K14"/>
  <c r="T14" s="1"/>
  <c r="O14"/>
  <c r="J14"/>
  <c r="S14" s="1"/>
  <c r="N14" i="24" s="1"/>
  <c r="N14" i="53"/>
  <c r="W14" s="1"/>
  <c r="N14" i="29" s="1"/>
  <c r="T13" i="52"/>
  <c r="M13" i="26" s="1"/>
  <c r="O13" i="52"/>
  <c r="Q13" s="1"/>
  <c r="V10" i="61"/>
  <c r="O10"/>
  <c r="O9" i="63"/>
  <c r="V9"/>
  <c r="O8"/>
  <c r="V8"/>
  <c r="G10" i="62"/>
  <c r="G10" i="63"/>
  <c r="T12" i="14"/>
  <c r="V12"/>
  <c r="R12"/>
  <c r="H12"/>
  <c r="N14" i="27"/>
  <c r="N14" i="26"/>
  <c r="K14" i="38"/>
  <c r="M14" s="1"/>
  <c r="C15" i="53"/>
  <c r="B16"/>
  <c r="Q13"/>
  <c r="C15" i="52"/>
  <c r="B16"/>
  <c r="AG7" i="30"/>
  <c r="AG7" i="29"/>
  <c r="AG7" i="27"/>
  <c r="AG7" i="26"/>
  <c r="W11" i="14"/>
  <c r="AR10"/>
  <c r="AP11"/>
  <c r="D11" i="63" s="1"/>
  <c r="AM11" i="14"/>
  <c r="E11" i="61" s="1"/>
  <c r="G11" s="1"/>
  <c r="Q13" i="14"/>
  <c r="AL12"/>
  <c r="D12" i="61" s="1"/>
  <c r="S13" i="14"/>
  <c r="AO11"/>
  <c r="E11" i="62" s="1"/>
  <c r="G11" s="1"/>
  <c r="AN12" i="14"/>
  <c r="D12" i="62" s="1"/>
  <c r="U12" i="14"/>
  <c r="AQ11"/>
  <c r="E11" i="63" s="1"/>
  <c r="AC14" i="27" l="1"/>
  <c r="AD14" s="1"/>
  <c r="AC13" i="26"/>
  <c r="AD13" s="1"/>
  <c r="AC14" i="28"/>
  <c r="AD14" s="1"/>
  <c r="AG14" s="1"/>
  <c r="AC14" i="24"/>
  <c r="AD14" s="1"/>
  <c r="AG14" s="1"/>
  <c r="AC14" i="29"/>
  <c r="AD14" s="1"/>
  <c r="T14" i="52"/>
  <c r="M14" i="26" s="1"/>
  <c r="O14" i="52"/>
  <c r="Q14" s="1"/>
  <c r="K15" i="53"/>
  <c r="T15" s="1"/>
  <c r="N15" i="26" s="1"/>
  <c r="O15" i="53"/>
  <c r="J15"/>
  <c r="S15" s="1"/>
  <c r="N15" i="24" s="1"/>
  <c r="N15" i="53"/>
  <c r="W15" s="1"/>
  <c r="N15" i="29" s="1"/>
  <c r="M15" i="53"/>
  <c r="V15" s="1"/>
  <c r="N15" i="28" s="1"/>
  <c r="L15" i="53"/>
  <c r="U15" s="1"/>
  <c r="V11" i="61"/>
  <c r="O11"/>
  <c r="V11" i="62"/>
  <c r="O11"/>
  <c r="O10"/>
  <c r="V10"/>
  <c r="G11" i="63"/>
  <c r="V10"/>
  <c r="O10"/>
  <c r="AO12" i="14"/>
  <c r="E12" i="62" s="1"/>
  <c r="G12" s="1"/>
  <c r="AM12" i="14"/>
  <c r="E12" i="61" s="1"/>
  <c r="G12" s="1"/>
  <c r="R13" i="14"/>
  <c r="T13"/>
  <c r="AO13" s="1"/>
  <c r="E13" i="62" s="1"/>
  <c r="O13" i="14"/>
  <c r="V13"/>
  <c r="H13"/>
  <c r="N15" i="27"/>
  <c r="K15" i="38"/>
  <c r="M15" s="1"/>
  <c r="B17" i="53"/>
  <c r="C16"/>
  <c r="Q14"/>
  <c r="B17" i="52"/>
  <c r="C16"/>
  <c r="W12" i="14"/>
  <c r="AR11"/>
  <c r="AL13"/>
  <c r="D13" i="61" s="1"/>
  <c r="U13" i="14"/>
  <c r="Q14"/>
  <c r="S14"/>
  <c r="AP12"/>
  <c r="D12" i="63" s="1"/>
  <c r="AN13" i="14"/>
  <c r="D13" i="62" s="1"/>
  <c r="AQ12" i="14"/>
  <c r="E12" i="63" s="1"/>
  <c r="AC15" i="29" l="1"/>
  <c r="AD15" s="1"/>
  <c r="AC15" i="24"/>
  <c r="AD15" s="1"/>
  <c r="AG15" s="1"/>
  <c r="AC14" i="26"/>
  <c r="AD14" s="1"/>
  <c r="AC15" i="27"/>
  <c r="AD15" s="1"/>
  <c r="AC15" i="28"/>
  <c r="AD15" s="1"/>
  <c r="AG15" s="1"/>
  <c r="M16" i="53"/>
  <c r="V16" s="1"/>
  <c r="L16"/>
  <c r="U16" s="1"/>
  <c r="K16"/>
  <c r="T16" s="1"/>
  <c r="O16"/>
  <c r="J16"/>
  <c r="S16" s="1"/>
  <c r="N16"/>
  <c r="W16" s="1"/>
  <c r="T15" i="52"/>
  <c r="M15" i="26" s="1"/>
  <c r="O15" i="52"/>
  <c r="Q15" s="1"/>
  <c r="G12" i="63"/>
  <c r="V12" s="1"/>
  <c r="G13" i="62"/>
  <c r="O13" s="1"/>
  <c r="V12" i="61"/>
  <c r="O12"/>
  <c r="V12" i="62"/>
  <c r="O12"/>
  <c r="V11" i="63"/>
  <c r="O11"/>
  <c r="AM13" i="14"/>
  <c r="E13" i="61" s="1"/>
  <c r="G13" s="1"/>
  <c r="V14" i="14"/>
  <c r="T14"/>
  <c r="O14"/>
  <c r="R14"/>
  <c r="H14"/>
  <c r="N16" i="24"/>
  <c r="N16" i="29"/>
  <c r="N16" i="26"/>
  <c r="N16" i="27"/>
  <c r="N16" i="28"/>
  <c r="K16" i="38"/>
  <c r="M16" s="1"/>
  <c r="Q15" i="53"/>
  <c r="C17"/>
  <c r="B18"/>
  <c r="B18" i="52"/>
  <c r="C17"/>
  <c r="W13" i="14"/>
  <c r="AR12"/>
  <c r="AL14"/>
  <c r="D14" i="61" s="1"/>
  <c r="Q15" i="14"/>
  <c r="S15"/>
  <c r="U14"/>
  <c r="AN14"/>
  <c r="D14" i="62" s="1"/>
  <c r="AP13" i="14"/>
  <c r="D13" i="63" s="1"/>
  <c r="AQ13" i="14"/>
  <c r="E13" i="63" s="1"/>
  <c r="AC15" i="26" l="1"/>
  <c r="AD15" s="1"/>
  <c r="AC16" i="27"/>
  <c r="AD16" s="1"/>
  <c r="AC16" i="29"/>
  <c r="AD16" s="1"/>
  <c r="AC16" i="24"/>
  <c r="AD16" s="1"/>
  <c r="AG16" s="1"/>
  <c r="AC16" i="28"/>
  <c r="AD16" s="1"/>
  <c r="AG16" s="1"/>
  <c r="K17" i="53"/>
  <c r="T17" s="1"/>
  <c r="O17"/>
  <c r="J17"/>
  <c r="S17" s="1"/>
  <c r="N17" i="24" s="1"/>
  <c r="N17" i="53"/>
  <c r="W17" s="1"/>
  <c r="N17" i="29" s="1"/>
  <c r="M17" i="53"/>
  <c r="V17" s="1"/>
  <c r="N17" i="28" s="1"/>
  <c r="L17" i="53"/>
  <c r="U17" s="1"/>
  <c r="O12" i="63"/>
  <c r="T16" i="52"/>
  <c r="M16" i="26" s="1"/>
  <c r="O16" i="52"/>
  <c r="Q16" s="1"/>
  <c r="V13" i="62"/>
  <c r="V13" i="61"/>
  <c r="O13"/>
  <c r="G13" i="63"/>
  <c r="AM14" i="14"/>
  <c r="E14" i="61" s="1"/>
  <c r="G14" s="1"/>
  <c r="AO14" i="14"/>
  <c r="E14" i="62" s="1"/>
  <c r="G14" s="1"/>
  <c r="R15" i="14"/>
  <c r="AM15" s="1"/>
  <c r="E15" i="61" s="1"/>
  <c r="V15" i="14"/>
  <c r="T15"/>
  <c r="O15"/>
  <c r="H15"/>
  <c r="N17" i="26"/>
  <c r="N17" i="27"/>
  <c r="K17" i="38"/>
  <c r="M17" s="1"/>
  <c r="B19" i="53"/>
  <c r="C18"/>
  <c r="Q16"/>
  <c r="C18" i="52"/>
  <c r="B19"/>
  <c r="AG9" i="26"/>
  <c r="AG4"/>
  <c r="AG9" i="27"/>
  <c r="AG9" i="30"/>
  <c r="AG9" i="29"/>
  <c r="AG4" i="27"/>
  <c r="AG4" i="29"/>
  <c r="AG4" i="30"/>
  <c r="AR13" i="14"/>
  <c r="AP14"/>
  <c r="D14" i="63" s="1"/>
  <c r="U15" i="14"/>
  <c r="S16"/>
  <c r="AL15"/>
  <c r="D15" i="61" s="1"/>
  <c r="AN15" i="14"/>
  <c r="D15" i="62" s="1"/>
  <c r="Q16" i="14"/>
  <c r="W14"/>
  <c r="AQ14"/>
  <c r="E14" i="63" s="1"/>
  <c r="AC17" i="28" l="1"/>
  <c r="AD17" s="1"/>
  <c r="AG17" s="1"/>
  <c r="AC16" i="26"/>
  <c r="AD16" s="1"/>
  <c r="AC17" i="24"/>
  <c r="AD17" s="1"/>
  <c r="AG17" s="1"/>
  <c r="AC17" i="27"/>
  <c r="AD17" s="1"/>
  <c r="AC17" i="29"/>
  <c r="AD17" s="1"/>
  <c r="M18" i="53"/>
  <c r="V18" s="1"/>
  <c r="L18"/>
  <c r="U18" s="1"/>
  <c r="K18"/>
  <c r="T18" s="1"/>
  <c r="N18" i="26" s="1"/>
  <c r="O18" i="53"/>
  <c r="J18"/>
  <c r="S18" s="1"/>
  <c r="N18" i="24" s="1"/>
  <c r="N18" i="53"/>
  <c r="W18" s="1"/>
  <c r="T17" i="52"/>
  <c r="M17" i="26" s="1"/>
  <c r="O17" i="52"/>
  <c r="Q17" s="1"/>
  <c r="O14" i="62"/>
  <c r="V14"/>
  <c r="V14" i="61"/>
  <c r="O14"/>
  <c r="G14" i="63"/>
  <c r="G15" i="61"/>
  <c r="O13" i="63"/>
  <c r="V13"/>
  <c r="T16" i="14"/>
  <c r="O16"/>
  <c r="V16"/>
  <c r="R16"/>
  <c r="H16"/>
  <c r="N18" i="29"/>
  <c r="N18" i="27"/>
  <c r="N18" i="28"/>
  <c r="K18" i="38"/>
  <c r="M18" s="1"/>
  <c r="C19" i="53"/>
  <c r="B20"/>
  <c r="Q17"/>
  <c r="C19" i="52"/>
  <c r="B20"/>
  <c r="AG11" i="27"/>
  <c r="AG11" i="26"/>
  <c r="AG11" i="29"/>
  <c r="AG11" i="30"/>
  <c r="AR14" i="14"/>
  <c r="Q17"/>
  <c r="AP15"/>
  <c r="D15" i="63" s="1"/>
  <c r="AN16" i="14"/>
  <c r="D16" i="62" s="1"/>
  <c r="S17" i="14"/>
  <c r="AO15"/>
  <c r="E15" i="62" s="1"/>
  <c r="G15" s="1"/>
  <c r="AL16" i="14"/>
  <c r="D16" i="61" s="1"/>
  <c r="U16" i="14"/>
  <c r="W15"/>
  <c r="AQ15"/>
  <c r="E15" i="63" s="1"/>
  <c r="AC18" i="27" l="1"/>
  <c r="AD18" s="1"/>
  <c r="AC17" i="26"/>
  <c r="AD17" s="1"/>
  <c r="AC18" i="28"/>
  <c r="AD18" s="1"/>
  <c r="AG18" s="1"/>
  <c r="AC18" i="24"/>
  <c r="AD18" s="1"/>
  <c r="AG18" s="1"/>
  <c r="AC18" i="29"/>
  <c r="AD18" s="1"/>
  <c r="T18" i="52"/>
  <c r="M18" i="26" s="1"/>
  <c r="O18" i="52"/>
  <c r="Q18" s="1"/>
  <c r="K19" i="53"/>
  <c r="T19" s="1"/>
  <c r="N19" i="26" s="1"/>
  <c r="O19" i="53"/>
  <c r="J19"/>
  <c r="S19" s="1"/>
  <c r="N19" i="24" s="1"/>
  <c r="N19" i="53"/>
  <c r="W19" s="1"/>
  <c r="M19"/>
  <c r="V19" s="1"/>
  <c r="N19" i="28" s="1"/>
  <c r="L19" i="53"/>
  <c r="U19" s="1"/>
  <c r="N19" i="27" s="1"/>
  <c r="G15" i="63"/>
  <c r="O15" s="1"/>
  <c r="V15" i="62"/>
  <c r="O15"/>
  <c r="V14" i="63"/>
  <c r="O14"/>
  <c r="V15" i="61"/>
  <c r="O15"/>
  <c r="AQ16" i="14"/>
  <c r="E16" i="63" s="1"/>
  <c r="R17" i="14"/>
  <c r="O17"/>
  <c r="V17"/>
  <c r="T17"/>
  <c r="H17"/>
  <c r="N19" i="29"/>
  <c r="AG12"/>
  <c r="K19" i="38"/>
  <c r="M19" s="1"/>
  <c r="B21" i="53"/>
  <c r="C20"/>
  <c r="Q18"/>
  <c r="B21" i="52"/>
  <c r="C20"/>
  <c r="AG15" i="26"/>
  <c r="AP16" i="14"/>
  <c r="D16" i="63" s="1"/>
  <c r="AG14" i="29"/>
  <c r="AG8" i="30"/>
  <c r="AG8" i="27"/>
  <c r="AG12" i="30"/>
  <c r="AG14"/>
  <c r="AG14" i="26"/>
  <c r="AG8"/>
  <c r="AG12" i="27"/>
  <c r="AG12" i="26"/>
  <c r="AG14" i="27"/>
  <c r="AG15" i="30"/>
  <c r="AG8" i="29"/>
  <c r="AR15" i="14"/>
  <c r="S18"/>
  <c r="Q18"/>
  <c r="U17"/>
  <c r="AL17"/>
  <c r="D17" i="61" s="1"/>
  <c r="AN17" i="14"/>
  <c r="D17" i="62" s="1"/>
  <c r="W16" i="14"/>
  <c r="AO16"/>
  <c r="E16" i="62" s="1"/>
  <c r="G16" s="1"/>
  <c r="AM16" i="14"/>
  <c r="E16" i="61" s="1"/>
  <c r="G16" s="1"/>
  <c r="G16" i="63" l="1"/>
  <c r="V16" s="1"/>
  <c r="AC19" i="28"/>
  <c r="AD19" s="1"/>
  <c r="AG19" s="1"/>
  <c r="AC18" i="26"/>
  <c r="AD18" s="1"/>
  <c r="AC19" i="24"/>
  <c r="AD19" s="1"/>
  <c r="AG19" s="1"/>
  <c r="AC19" i="29"/>
  <c r="AD19" s="1"/>
  <c r="AC19" i="27"/>
  <c r="AD19" s="1"/>
  <c r="M20" i="53"/>
  <c r="V20" s="1"/>
  <c r="N20" i="28" s="1"/>
  <c r="L20" i="53"/>
  <c r="U20" s="1"/>
  <c r="N20" i="27" s="1"/>
  <c r="K20" i="53"/>
  <c r="T20" s="1"/>
  <c r="O20"/>
  <c r="J20"/>
  <c r="S20" s="1"/>
  <c r="N20" i="24" s="1"/>
  <c r="N20" i="53"/>
  <c r="W20" s="1"/>
  <c r="N20" i="29" s="1"/>
  <c r="T19" i="52"/>
  <c r="M19" i="26" s="1"/>
  <c r="O19" i="52"/>
  <c r="Q19" s="1"/>
  <c r="V15" i="63"/>
  <c r="O16" i="62"/>
  <c r="V16"/>
  <c r="V16" i="61"/>
  <c r="O16"/>
  <c r="AO17" i="14"/>
  <c r="E17" i="62" s="1"/>
  <c r="G17" s="1"/>
  <c r="V18" i="14"/>
  <c r="T18"/>
  <c r="R18"/>
  <c r="H18"/>
  <c r="N20" i="26"/>
  <c r="K20" i="38"/>
  <c r="M20" s="1"/>
  <c r="Q19" i="53"/>
  <c r="C21"/>
  <c r="B22"/>
  <c r="B22" i="52"/>
  <c r="C21"/>
  <c r="W17" i="14"/>
  <c r="AG15" i="29"/>
  <c r="AG15" i="27"/>
  <c r="AG13"/>
  <c r="AG13" i="29"/>
  <c r="AG13" i="30"/>
  <c r="AG13" i="26"/>
  <c r="AQ17" i="14"/>
  <c r="E17" i="63" s="1"/>
  <c r="AR16" i="14"/>
  <c r="Q19"/>
  <c r="AM17"/>
  <c r="E17" i="61" s="1"/>
  <c r="G17" s="1"/>
  <c r="U18" i="14"/>
  <c r="S19"/>
  <c r="AP17"/>
  <c r="D17" i="63" s="1"/>
  <c r="O18" i="14"/>
  <c r="O16" i="63" l="1"/>
  <c r="AC20" i="27"/>
  <c r="AD20" s="1"/>
  <c r="AC20" i="28"/>
  <c r="AD20" s="1"/>
  <c r="AG20" s="1"/>
  <c r="AC20" i="29"/>
  <c r="AD20" s="1"/>
  <c r="AC19" i="26"/>
  <c r="AD19" s="1"/>
  <c r="G17" i="63"/>
  <c r="V17" s="1"/>
  <c r="AC20" i="24"/>
  <c r="AD20" s="1"/>
  <c r="AG20" s="1"/>
  <c r="T20" i="52"/>
  <c r="M20" i="26" s="1"/>
  <c r="O20" i="52"/>
  <c r="Q20" s="1"/>
  <c r="K21" i="53"/>
  <c r="T21" s="1"/>
  <c r="N21" i="26" s="1"/>
  <c r="O21" i="53"/>
  <c r="J21"/>
  <c r="S21" s="1"/>
  <c r="N21"/>
  <c r="W21" s="1"/>
  <c r="M21"/>
  <c r="V21" s="1"/>
  <c r="N21" i="28" s="1"/>
  <c r="L21" i="53"/>
  <c r="U21" s="1"/>
  <c r="N21" i="27" s="1"/>
  <c r="V17" i="61"/>
  <c r="O17"/>
  <c r="V17" i="62"/>
  <c r="O17"/>
  <c r="T19" i="14"/>
  <c r="R19"/>
  <c r="V19"/>
  <c r="H19"/>
  <c r="N21" i="24"/>
  <c r="N21" i="29"/>
  <c r="AG16"/>
  <c r="AG16" i="26"/>
  <c r="K21" i="38"/>
  <c r="M21" s="1"/>
  <c r="B23" i="53"/>
  <c r="C22"/>
  <c r="Q20"/>
  <c r="B23" i="52"/>
  <c r="C22"/>
  <c r="W18" i="14"/>
  <c r="AG17" i="30"/>
  <c r="AG17" i="29"/>
  <c r="AG10" i="26"/>
  <c r="AG17" i="27"/>
  <c r="AG17" i="26"/>
  <c r="AG10" i="27"/>
  <c r="AG10" i="30"/>
  <c r="AG10" i="29"/>
  <c r="AR17" i="14"/>
  <c r="AN18"/>
  <c r="D18" i="62" s="1"/>
  <c r="AO18" i="14"/>
  <c r="E18" i="62" s="1"/>
  <c r="AP18" i="14"/>
  <c r="D18" i="63" s="1"/>
  <c r="AL18" i="14"/>
  <c r="D18" i="61" s="1"/>
  <c r="S20" i="14"/>
  <c r="O20"/>
  <c r="U19"/>
  <c r="O19"/>
  <c r="Q20"/>
  <c r="O17" i="63" l="1"/>
  <c r="AC21" i="27"/>
  <c r="AD21" s="1"/>
  <c r="AC21" i="24"/>
  <c r="AD21" s="1"/>
  <c r="AG21" s="1"/>
  <c r="AC21" i="29"/>
  <c r="AD21" s="1"/>
  <c r="AC21" i="28"/>
  <c r="AD21" s="1"/>
  <c r="AG21" s="1"/>
  <c r="AC20" i="26"/>
  <c r="AD20" s="1"/>
  <c r="T21" i="52"/>
  <c r="M21" i="26" s="1"/>
  <c r="O21" i="52"/>
  <c r="Q21" s="1"/>
  <c r="M22" i="53"/>
  <c r="V22" s="1"/>
  <c r="N22" i="28" s="1"/>
  <c r="L22" i="53"/>
  <c r="U22" s="1"/>
  <c r="N22" i="27" s="1"/>
  <c r="K22" i="53"/>
  <c r="T22" s="1"/>
  <c r="N22" i="26" s="1"/>
  <c r="O22" i="53"/>
  <c r="J22"/>
  <c r="S22" s="1"/>
  <c r="N22" i="24" s="1"/>
  <c r="N22" i="53"/>
  <c r="W22" s="1"/>
  <c r="N22" i="29" s="1"/>
  <c r="G18" i="62"/>
  <c r="V18" s="1"/>
  <c r="T20" i="14"/>
  <c r="V20"/>
  <c r="R20"/>
  <c r="AM20" s="1"/>
  <c r="E20" i="61" s="1"/>
  <c r="H20" i="14"/>
  <c r="K22" i="38"/>
  <c r="M22" s="1"/>
  <c r="C23" i="53"/>
  <c r="B24"/>
  <c r="Q21"/>
  <c r="C23" i="52"/>
  <c r="B24"/>
  <c r="W19" i="14"/>
  <c r="AQ18"/>
  <c r="E18" i="63" s="1"/>
  <c r="G18" s="1"/>
  <c r="AL20" i="14"/>
  <c r="D20" i="61" s="1"/>
  <c r="AN20" i="14"/>
  <c r="D20" i="62" s="1"/>
  <c r="AP19" i="14"/>
  <c r="D19" i="63" s="1"/>
  <c r="AL19" i="14"/>
  <c r="D19" i="61" s="1"/>
  <c r="S21" i="14"/>
  <c r="Q21"/>
  <c r="U20"/>
  <c r="AM18"/>
  <c r="E18" i="61" s="1"/>
  <c r="G18" s="1"/>
  <c r="AC22" i="28" l="1"/>
  <c r="AD22" s="1"/>
  <c r="AG22" s="1"/>
  <c r="AC21" i="26"/>
  <c r="AD21" s="1"/>
  <c r="AC22" i="24"/>
  <c r="AD22" s="1"/>
  <c r="AG22" s="1"/>
  <c r="AC22" i="29"/>
  <c r="AD22" s="1"/>
  <c r="AC22" i="27"/>
  <c r="AD22" s="1"/>
  <c r="T22" i="52"/>
  <c r="M22" i="26" s="1"/>
  <c r="O22" i="52"/>
  <c r="Q22" s="1"/>
  <c r="AO20" i="14"/>
  <c r="E20" i="62" s="1"/>
  <c r="K23" i="53"/>
  <c r="T23" s="1"/>
  <c r="N23" i="26" s="1"/>
  <c r="O23" i="53"/>
  <c r="J23"/>
  <c r="S23" s="1"/>
  <c r="N23" i="24" s="1"/>
  <c r="N23" i="53"/>
  <c r="W23" s="1"/>
  <c r="M23"/>
  <c r="V23" s="1"/>
  <c r="N23" i="28" s="1"/>
  <c r="L23" i="53"/>
  <c r="U23" s="1"/>
  <c r="N23" i="27" s="1"/>
  <c r="G20" i="61"/>
  <c r="V20" s="1"/>
  <c r="O18" i="62"/>
  <c r="V18" i="63"/>
  <c r="O18"/>
  <c r="V18" i="61"/>
  <c r="O18"/>
  <c r="G20" i="62"/>
  <c r="T21" i="14"/>
  <c r="R21"/>
  <c r="V21"/>
  <c r="H21"/>
  <c r="N23" i="29"/>
  <c r="AG19"/>
  <c r="AG16" i="27"/>
  <c r="K23" i="38"/>
  <c r="M23" s="1"/>
  <c r="B25" i="53"/>
  <c r="C24"/>
  <c r="Q22"/>
  <c r="B25" i="52"/>
  <c r="C24"/>
  <c r="AP20" i="14"/>
  <c r="D20" i="63" s="1"/>
  <c r="AG19" i="26"/>
  <c r="AG19" i="30"/>
  <c r="AG19" i="27"/>
  <c r="AG16" i="30"/>
  <c r="AR18" i="14"/>
  <c r="W20"/>
  <c r="AQ19"/>
  <c r="E19" i="63" s="1"/>
  <c r="G19" s="1"/>
  <c r="AN19" i="14"/>
  <c r="D19" i="62" s="1"/>
  <c r="AO19" i="14"/>
  <c r="E19" i="62" s="1"/>
  <c r="Q22" i="14"/>
  <c r="U21"/>
  <c r="S22"/>
  <c r="O21"/>
  <c r="AM19"/>
  <c r="E19" i="61" s="1"/>
  <c r="G19" s="1"/>
  <c r="AQ20" i="14"/>
  <c r="E20" i="63" s="1"/>
  <c r="AC23" i="27" l="1"/>
  <c r="AD23" s="1"/>
  <c r="AC22" i="26"/>
  <c r="AD22" s="1"/>
  <c r="O20" i="61"/>
  <c r="AC23" i="24"/>
  <c r="AD23" s="1"/>
  <c r="AG23" s="1"/>
  <c r="AC23" i="29"/>
  <c r="AD23" s="1"/>
  <c r="AC23" i="28"/>
  <c r="AD23" s="1"/>
  <c r="AG23" s="1"/>
  <c r="M24" i="53"/>
  <c r="V24" s="1"/>
  <c r="N24" i="28" s="1"/>
  <c r="L24" i="53"/>
  <c r="U24" s="1"/>
  <c r="K24"/>
  <c r="T24" s="1"/>
  <c r="N24" i="26" s="1"/>
  <c r="O24" i="53"/>
  <c r="J24"/>
  <c r="S24" s="1"/>
  <c r="N24" i="24" s="1"/>
  <c r="N24" i="53"/>
  <c r="W24" s="1"/>
  <c r="N24" i="29" s="1"/>
  <c r="T23" i="52"/>
  <c r="M23" i="26" s="1"/>
  <c r="O23" i="52"/>
  <c r="Q23" s="1"/>
  <c r="G19" i="62"/>
  <c r="V19" s="1"/>
  <c r="V19" i="61"/>
  <c r="O19"/>
  <c r="V19" i="63"/>
  <c r="O19"/>
  <c r="G20"/>
  <c r="O20" i="62"/>
  <c r="V20"/>
  <c r="V22" i="14"/>
  <c r="R22"/>
  <c r="T22"/>
  <c r="H22"/>
  <c r="N24" i="27"/>
  <c r="K24" i="38"/>
  <c r="M24" s="1"/>
  <c r="Q23" i="53"/>
  <c r="C25"/>
  <c r="B26"/>
  <c r="B26" i="52"/>
  <c r="C25"/>
  <c r="AR20" i="14"/>
  <c r="W21"/>
  <c r="AG18" i="26"/>
  <c r="AR19" i="14"/>
  <c r="S23"/>
  <c r="U22"/>
  <c r="O22"/>
  <c r="Q23"/>
  <c r="AO21"/>
  <c r="E21" i="62" s="1"/>
  <c r="AC24" i="29" l="1"/>
  <c r="AD24" s="1"/>
  <c r="AC24" i="27"/>
  <c r="AD24" s="1"/>
  <c r="AC23" i="26"/>
  <c r="AD23" s="1"/>
  <c r="AC24" i="24"/>
  <c r="AD24" s="1"/>
  <c r="AG24" s="1"/>
  <c r="AC24" i="28"/>
  <c r="AD24" s="1"/>
  <c r="AG24" s="1"/>
  <c r="O19" i="62"/>
  <c r="K25" i="53"/>
  <c r="T25" s="1"/>
  <c r="N25" i="26" s="1"/>
  <c r="O25" i="53"/>
  <c r="J25"/>
  <c r="S25" s="1"/>
  <c r="N25" i="24" s="1"/>
  <c r="N25" i="53"/>
  <c r="W25" s="1"/>
  <c r="N25" i="29" s="1"/>
  <c r="M25" i="53"/>
  <c r="V25" s="1"/>
  <c r="N25" i="28" s="1"/>
  <c r="L25" i="53"/>
  <c r="U25" s="1"/>
  <c r="T24" i="52"/>
  <c r="M24" i="26" s="1"/>
  <c r="O24" i="52"/>
  <c r="Q24" s="1"/>
  <c r="O20" i="63"/>
  <c r="V20"/>
  <c r="T23" i="14"/>
  <c r="R23"/>
  <c r="V23"/>
  <c r="H23"/>
  <c r="N25" i="27"/>
  <c r="K25" i="38"/>
  <c r="M25" s="1"/>
  <c r="B27" i="53"/>
  <c r="C26"/>
  <c r="Q24"/>
  <c r="B27" i="52"/>
  <c r="C26"/>
  <c r="AG18" i="30"/>
  <c r="AG18" i="29"/>
  <c r="AG18" i="27"/>
  <c r="AQ21" i="14"/>
  <c r="E21" i="63" s="1"/>
  <c r="AP21" i="14"/>
  <c r="D21" i="63" s="1"/>
  <c r="S24" i="14"/>
  <c r="AN22"/>
  <c r="D22" i="62" s="1"/>
  <c r="AO22" i="14"/>
  <c r="E22" i="62" s="1"/>
  <c r="AP22" i="14"/>
  <c r="D22" i="63" s="1"/>
  <c r="AL22" i="14"/>
  <c r="D22" i="61" s="1"/>
  <c r="U23" i="14"/>
  <c r="AL21"/>
  <c r="D21" i="61" s="1"/>
  <c r="W22" i="14"/>
  <c r="Q24"/>
  <c r="AN21"/>
  <c r="D21" i="62" s="1"/>
  <c r="G21" s="1"/>
  <c r="AM21" i="14"/>
  <c r="E21" i="61" s="1"/>
  <c r="O23" i="14"/>
  <c r="AC25" i="29" l="1"/>
  <c r="AD25" s="1"/>
  <c r="AC25" i="28"/>
  <c r="AD25" s="1"/>
  <c r="AG25" s="1"/>
  <c r="AC25" i="27"/>
  <c r="AD25" s="1"/>
  <c r="AC24" i="26"/>
  <c r="AD24" s="1"/>
  <c r="AC25" i="24"/>
  <c r="AD25" s="1"/>
  <c r="AG25" s="1"/>
  <c r="M26" i="53"/>
  <c r="V26" s="1"/>
  <c r="N26" i="28" s="1"/>
  <c r="L26" i="53"/>
  <c r="U26" s="1"/>
  <c r="K26"/>
  <c r="T26" s="1"/>
  <c r="N26" i="26" s="1"/>
  <c r="O26" i="53"/>
  <c r="J26"/>
  <c r="S26" s="1"/>
  <c r="N26" i="24" s="1"/>
  <c r="N26" i="53"/>
  <c r="W26" s="1"/>
  <c r="N26" i="29" s="1"/>
  <c r="T25" i="52"/>
  <c r="M25" i="26" s="1"/>
  <c r="O25" i="52"/>
  <c r="Q25" s="1"/>
  <c r="G22" i="62"/>
  <c r="O22" s="1"/>
  <c r="V21"/>
  <c r="O21"/>
  <c r="G21" i="63"/>
  <c r="G21" i="61"/>
  <c r="O24" i="14"/>
  <c r="V24"/>
  <c r="R24"/>
  <c r="T24"/>
  <c r="H24"/>
  <c r="N26" i="27"/>
  <c r="K26" i="38"/>
  <c r="M26" s="1"/>
  <c r="B28" i="53"/>
  <c r="C27"/>
  <c r="Q25"/>
  <c r="C27" i="52"/>
  <c r="B28"/>
  <c r="AG21" i="27"/>
  <c r="AG21" i="29"/>
  <c r="AG21" i="26"/>
  <c r="AG21" i="30"/>
  <c r="AQ22" i="14"/>
  <c r="E22" i="63" s="1"/>
  <c r="G22" s="1"/>
  <c r="S25" i="14"/>
  <c r="AN23"/>
  <c r="D23" i="62" s="1"/>
  <c r="AP23" i="14"/>
  <c r="D23" i="63" s="1"/>
  <c r="AQ23" i="14"/>
  <c r="E23" i="63" s="1"/>
  <c r="Q25" i="14"/>
  <c r="U24"/>
  <c r="AR21"/>
  <c r="W23"/>
  <c r="AM22"/>
  <c r="E22" i="61" s="1"/>
  <c r="G22" s="1"/>
  <c r="V22" i="62" l="1"/>
  <c r="AC26" i="24"/>
  <c r="AD26" s="1"/>
  <c r="AG26" s="1"/>
  <c r="AC26" i="28"/>
  <c r="AD26" s="1"/>
  <c r="AG26" s="1"/>
  <c r="AC25" i="26"/>
  <c r="AD25" s="1"/>
  <c r="AC26" i="27"/>
  <c r="AD26" s="1"/>
  <c r="AC26" i="29"/>
  <c r="AD26" s="1"/>
  <c r="T26" i="52"/>
  <c r="M26" i="26" s="1"/>
  <c r="O26" i="52"/>
  <c r="Q26" s="1"/>
  <c r="K27" i="53"/>
  <c r="T27" s="1"/>
  <c r="N27" i="26" s="1"/>
  <c r="O27" i="53"/>
  <c r="J27"/>
  <c r="S27" s="1"/>
  <c r="N27"/>
  <c r="W27" s="1"/>
  <c r="M27"/>
  <c r="V27" s="1"/>
  <c r="N27" i="28" s="1"/>
  <c r="L27" i="53"/>
  <c r="U27" s="1"/>
  <c r="N27" i="27" s="1"/>
  <c r="O22" i="61"/>
  <c r="V22"/>
  <c r="V22" i="63"/>
  <c r="O22"/>
  <c r="O21"/>
  <c r="V21"/>
  <c r="G23"/>
  <c r="V21" i="61"/>
  <c r="O21"/>
  <c r="V25" i="14"/>
  <c r="AQ25" s="1"/>
  <c r="E25" i="63" s="1"/>
  <c r="O25" i="14"/>
  <c r="T25"/>
  <c r="AO25" s="1"/>
  <c r="E25" i="62" s="1"/>
  <c r="R25" i="14"/>
  <c r="H25"/>
  <c r="N27" i="24"/>
  <c r="N27" i="29"/>
  <c r="K27" i="38"/>
  <c r="M27" s="1"/>
  <c r="B29" i="53"/>
  <c r="C28"/>
  <c r="Q26"/>
  <c r="B29" i="52"/>
  <c r="C28"/>
  <c r="AG23" i="30"/>
  <c r="AG23" i="27"/>
  <c r="AG23" i="29"/>
  <c r="AG20" i="27"/>
  <c r="AG20" i="30"/>
  <c r="AG20" i="26"/>
  <c r="AG20" i="29"/>
  <c r="AP24" i="14"/>
  <c r="D24" i="63" s="1"/>
  <c r="AG22" i="30"/>
  <c r="AG22" i="29"/>
  <c r="AG22" i="27"/>
  <c r="AG22" i="26"/>
  <c r="AR22" i="14"/>
  <c r="AL24"/>
  <c r="D24" i="61" s="1"/>
  <c r="AO24" i="14"/>
  <c r="E24" i="62" s="1"/>
  <c r="AN24" i="14"/>
  <c r="D24" i="62" s="1"/>
  <c r="AQ24" i="14"/>
  <c r="E24" i="63" s="1"/>
  <c r="Q26" i="14"/>
  <c r="AM23"/>
  <c r="E23" i="61" s="1"/>
  <c r="W24" i="14"/>
  <c r="S26"/>
  <c r="AO23"/>
  <c r="E23" i="62" s="1"/>
  <c r="G23" s="1"/>
  <c r="AL25" i="14"/>
  <c r="D25" i="61" s="1"/>
  <c r="AN25" i="14"/>
  <c r="D25" i="62" s="1"/>
  <c r="U25" i="14"/>
  <c r="AM24"/>
  <c r="E24" i="61" s="1"/>
  <c r="AL23" i="14"/>
  <c r="D23" i="61" s="1"/>
  <c r="AC27" i="24" l="1"/>
  <c r="AD27" s="1"/>
  <c r="AG27" s="1"/>
  <c r="AC27" i="29"/>
  <c r="AD27" s="1"/>
  <c r="AC27" i="27"/>
  <c r="AD27" s="1"/>
  <c r="AC27" i="28"/>
  <c r="AD27" s="1"/>
  <c r="AG27" s="1"/>
  <c r="AC26" i="26"/>
  <c r="AD26" s="1"/>
  <c r="T27" i="52"/>
  <c r="M27" i="26" s="1"/>
  <c r="O27" i="52"/>
  <c r="Q27" s="1"/>
  <c r="M28" i="53"/>
  <c r="V28" s="1"/>
  <c r="L28"/>
  <c r="U28" s="1"/>
  <c r="K28"/>
  <c r="T28" s="1"/>
  <c r="N28" i="26" s="1"/>
  <c r="O28" i="53"/>
  <c r="J28"/>
  <c r="S28" s="1"/>
  <c r="N28" i="24" s="1"/>
  <c r="N28" i="53"/>
  <c r="W28" s="1"/>
  <c r="G23" i="61"/>
  <c r="V23" s="1"/>
  <c r="G25" i="62"/>
  <c r="O25" s="1"/>
  <c r="G24" i="61"/>
  <c r="O24" s="1"/>
  <c r="G24" i="62"/>
  <c r="O24" s="1"/>
  <c r="V23"/>
  <c r="O23"/>
  <c r="G24" i="63"/>
  <c r="V23"/>
  <c r="O23"/>
  <c r="T26" i="14"/>
  <c r="V26"/>
  <c r="R26"/>
  <c r="H26"/>
  <c r="N28" i="27"/>
  <c r="N28" i="28"/>
  <c r="N28" i="29"/>
  <c r="K28" i="38"/>
  <c r="M28" s="1"/>
  <c r="AG23" i="26"/>
  <c r="Q27" i="53"/>
  <c r="B30"/>
  <c r="C29"/>
  <c r="B30" i="52"/>
  <c r="C29"/>
  <c r="AP25" i="14"/>
  <c r="D25" i="63" s="1"/>
  <c r="G25" s="1"/>
  <c r="AR24" i="14"/>
  <c r="U26"/>
  <c r="W25"/>
  <c r="Q27"/>
  <c r="S27"/>
  <c r="AM25"/>
  <c r="E25" i="61" s="1"/>
  <c r="G25" s="1"/>
  <c r="O26" i="14"/>
  <c r="AR23"/>
  <c r="O23" i="61" l="1"/>
  <c r="AC28" i="28"/>
  <c r="AD28" s="1"/>
  <c r="AG28" s="1"/>
  <c r="AC28" i="29"/>
  <c r="AD28" s="1"/>
  <c r="AC28" i="24"/>
  <c r="AD28" s="1"/>
  <c r="AG28" s="1"/>
  <c r="AC28" i="27"/>
  <c r="AD28" s="1"/>
  <c r="V24" i="62"/>
  <c r="AC27" i="26"/>
  <c r="AD27" s="1"/>
  <c r="K29" i="53"/>
  <c r="T29" s="1"/>
  <c r="N29" i="26" s="1"/>
  <c r="O29" i="53"/>
  <c r="J29"/>
  <c r="S29" s="1"/>
  <c r="N29" i="24" s="1"/>
  <c r="N29" i="53"/>
  <c r="W29" s="1"/>
  <c r="M29"/>
  <c r="V29" s="1"/>
  <c r="N29" i="28" s="1"/>
  <c r="L29" i="53"/>
  <c r="U29" s="1"/>
  <c r="N29" i="27" s="1"/>
  <c r="T28" i="52"/>
  <c r="M28" i="26" s="1"/>
  <c r="O28" i="52"/>
  <c r="Q28" s="1"/>
  <c r="V25" i="62"/>
  <c r="V24" i="61"/>
  <c r="V25"/>
  <c r="O25"/>
  <c r="V25" i="63"/>
  <c r="O25"/>
  <c r="V24"/>
  <c r="O24"/>
  <c r="O27" i="14"/>
  <c r="R27"/>
  <c r="V27"/>
  <c r="T27"/>
  <c r="H27"/>
  <c r="N29" i="29"/>
  <c r="K29" i="38"/>
  <c r="M29" s="1"/>
  <c r="Q28" i="53"/>
  <c r="B31"/>
  <c r="C30"/>
  <c r="B31" i="52"/>
  <c r="C30"/>
  <c r="AR25" i="14"/>
  <c r="W26"/>
  <c r="AG25" i="26"/>
  <c r="AG25" i="29"/>
  <c r="AG25" i="27"/>
  <c r="AG25" i="30"/>
  <c r="Q28" i="14"/>
  <c r="AO26"/>
  <c r="E26" i="62" s="1"/>
  <c r="AL26" i="14"/>
  <c r="D26" i="61" s="1"/>
  <c r="S28" i="14"/>
  <c r="AL27"/>
  <c r="D27" i="61" s="1"/>
  <c r="U27" i="14"/>
  <c r="AN27"/>
  <c r="D27" i="62" s="1"/>
  <c r="AC29" i="27" l="1"/>
  <c r="AD29" s="1"/>
  <c r="AC29" i="24"/>
  <c r="AD29" s="1"/>
  <c r="AG29" s="1"/>
  <c r="AC29" i="28"/>
  <c r="AD29" s="1"/>
  <c r="AG29" s="1"/>
  <c r="AC29" i="29"/>
  <c r="AD29" s="1"/>
  <c r="AC28" i="26"/>
  <c r="AD28" s="1"/>
  <c r="T29" i="52"/>
  <c r="M29" i="26" s="1"/>
  <c r="O29" i="52"/>
  <c r="Q29" s="1"/>
  <c r="M30" i="53"/>
  <c r="V30" s="1"/>
  <c r="L30"/>
  <c r="U30" s="1"/>
  <c r="N30" i="27" s="1"/>
  <c r="K30" i="53"/>
  <c r="T30" s="1"/>
  <c r="N30" i="26" s="1"/>
  <c r="O30" i="53"/>
  <c r="J30"/>
  <c r="S30" s="1"/>
  <c r="N30" i="24" s="1"/>
  <c r="N30" i="53"/>
  <c r="W30" s="1"/>
  <c r="N30" i="29" s="1"/>
  <c r="V28" i="14"/>
  <c r="AQ28" s="1"/>
  <c r="E28" i="63" s="1"/>
  <c r="T28" i="14"/>
  <c r="R28"/>
  <c r="O28"/>
  <c r="H28"/>
  <c r="N30" i="28"/>
  <c r="K30" i="38"/>
  <c r="M30" s="1"/>
  <c r="B32" i="53"/>
  <c r="C31"/>
  <c r="Q29"/>
  <c r="C31" i="52"/>
  <c r="B32"/>
  <c r="AP27" i="14"/>
  <c r="D27" i="63" s="1"/>
  <c r="AM27" i="14"/>
  <c r="E27" i="61" s="1"/>
  <c r="G27" s="1"/>
  <c r="AP26" i="14"/>
  <c r="D26" i="63" s="1"/>
  <c r="AN26" i="14"/>
  <c r="D26" i="62" s="1"/>
  <c r="G26" s="1"/>
  <c r="S29" i="14"/>
  <c r="Q29"/>
  <c r="W27"/>
  <c r="U28"/>
  <c r="AL28"/>
  <c r="D28" i="61" s="1"/>
  <c r="AM26" i="14"/>
  <c r="E26" i="61" s="1"/>
  <c r="G26" s="1"/>
  <c r="AQ27" i="14"/>
  <c r="E27" i="63" s="1"/>
  <c r="AO27" i="14"/>
  <c r="E27" i="62" s="1"/>
  <c r="G27" s="1"/>
  <c r="AN28" i="14"/>
  <c r="D28" i="62" s="1"/>
  <c r="AQ26" i="14"/>
  <c r="E26" i="63" s="1"/>
  <c r="AC30" i="29" l="1"/>
  <c r="AD30" s="1"/>
  <c r="AC30" i="27"/>
  <c r="AD30" s="1"/>
  <c r="AC30" i="28"/>
  <c r="AD30" s="1"/>
  <c r="AG30" s="1"/>
  <c r="AC30" i="24"/>
  <c r="AD30" s="1"/>
  <c r="AG30" s="1"/>
  <c r="AC29" i="26"/>
  <c r="AD29" s="1"/>
  <c r="K31" i="53"/>
  <c r="T31" s="1"/>
  <c r="N31" i="26" s="1"/>
  <c r="O31" i="53"/>
  <c r="J31"/>
  <c r="S31" s="1"/>
  <c r="N31"/>
  <c r="W31" s="1"/>
  <c r="M31"/>
  <c r="V31" s="1"/>
  <c r="N31" i="28" s="1"/>
  <c r="L31" i="53"/>
  <c r="U31" s="1"/>
  <c r="N31" i="27" s="1"/>
  <c r="T30" i="52"/>
  <c r="M30" i="26" s="1"/>
  <c r="O30" i="52"/>
  <c r="Q30" s="1"/>
  <c r="V26" i="61"/>
  <c r="O26"/>
  <c r="O27"/>
  <c r="V27"/>
  <c r="V27" i="62"/>
  <c r="O27"/>
  <c r="G27" i="63"/>
  <c r="G26"/>
  <c r="O26" i="62"/>
  <c r="V26"/>
  <c r="O29" i="14"/>
  <c r="R29"/>
  <c r="T29"/>
  <c r="AO29" s="1"/>
  <c r="E29" i="62" s="1"/>
  <c r="V29" i="14"/>
  <c r="AQ29" s="1"/>
  <c r="E29" i="63" s="1"/>
  <c r="H29" i="14"/>
  <c r="N31" i="24"/>
  <c r="N31" i="29"/>
  <c r="K31" i="38"/>
  <c r="M31" s="1"/>
  <c r="AG26" i="29"/>
  <c r="B33" i="53"/>
  <c r="C32"/>
  <c r="Q30"/>
  <c r="B33" i="52"/>
  <c r="C32"/>
  <c r="AG27" i="26"/>
  <c r="AG27" i="27"/>
  <c r="AG24" i="29"/>
  <c r="AG24" i="26"/>
  <c r="AG24" i="27"/>
  <c r="AG24" i="30"/>
  <c r="AP28" i="14"/>
  <c r="D28" i="63" s="1"/>
  <c r="G28" s="1"/>
  <c r="AG26" i="26"/>
  <c r="AG27" i="29"/>
  <c r="AR27" i="14"/>
  <c r="AR26"/>
  <c r="W28"/>
  <c r="AL29"/>
  <c r="D29" i="61" s="1"/>
  <c r="S30" i="14"/>
  <c r="U29"/>
  <c r="Q30"/>
  <c r="AO28"/>
  <c r="E28" i="62" s="1"/>
  <c r="G28" s="1"/>
  <c r="AM28" i="14"/>
  <c r="E28" i="61" s="1"/>
  <c r="G28" s="1"/>
  <c r="AC31" i="27" l="1"/>
  <c r="AD31" s="1"/>
  <c r="AC31" i="24"/>
  <c r="AD31" s="1"/>
  <c r="AG31" s="1"/>
  <c r="AC30" i="26"/>
  <c r="AD30" s="1"/>
  <c r="AC31" i="29"/>
  <c r="AD31" s="1"/>
  <c r="AC31" i="28"/>
  <c r="AD31" s="1"/>
  <c r="AG31" s="1"/>
  <c r="T31" i="52"/>
  <c r="M31" i="26" s="1"/>
  <c r="O31" i="52"/>
  <c r="Q31" s="1"/>
  <c r="M32" i="53"/>
  <c r="V32" s="1"/>
  <c r="N32" i="28" s="1"/>
  <c r="L32" i="53"/>
  <c r="U32" s="1"/>
  <c r="N32" i="27" s="1"/>
  <c r="K32" i="53"/>
  <c r="T32" s="1"/>
  <c r="N32" i="26" s="1"/>
  <c r="O32" i="53"/>
  <c r="J32"/>
  <c r="S32" s="1"/>
  <c r="N32" i="24" s="1"/>
  <c r="N32" i="53"/>
  <c r="W32" s="1"/>
  <c r="N32" i="29" s="1"/>
  <c r="V28" i="62"/>
  <c r="O28"/>
  <c r="O28" i="61"/>
  <c r="V28"/>
  <c r="O26" i="63"/>
  <c r="V26"/>
  <c r="O27"/>
  <c r="V27"/>
  <c r="V28"/>
  <c r="O28"/>
  <c r="R30" i="14"/>
  <c r="T30"/>
  <c r="AO30" s="1"/>
  <c r="E30" i="62" s="1"/>
  <c r="O30" i="14"/>
  <c r="V30"/>
  <c r="AQ30" s="1"/>
  <c r="E30" i="63" s="1"/>
  <c r="H30" i="14"/>
  <c r="AG26" i="30"/>
  <c r="AG26" i="27"/>
  <c r="K32" i="38"/>
  <c r="M32" s="1"/>
  <c r="B34" i="53"/>
  <c r="C33"/>
  <c r="Q31"/>
  <c r="AG27" i="30"/>
  <c r="B34" i="52"/>
  <c r="C33"/>
  <c r="AR28" i="14"/>
  <c r="AP29"/>
  <c r="D29" i="63" s="1"/>
  <c r="G29" s="1"/>
  <c r="AN29" i="14"/>
  <c r="D29" i="62" s="1"/>
  <c r="G29" s="1"/>
  <c r="O31" i="14"/>
  <c r="U30"/>
  <c r="Q31"/>
  <c r="S31"/>
  <c r="AM29"/>
  <c r="E29" i="61" s="1"/>
  <c r="G29" s="1"/>
  <c r="W29" i="14"/>
  <c r="AC32" i="29" l="1"/>
  <c r="AD32" s="1"/>
  <c r="AC32" i="27"/>
  <c r="AD32" s="1"/>
  <c r="AC32" i="28"/>
  <c r="AD32" s="1"/>
  <c r="AG32" s="1"/>
  <c r="AC32" i="24"/>
  <c r="AD32" s="1"/>
  <c r="AG32" s="1"/>
  <c r="AC31" i="26"/>
  <c r="AD31" s="1"/>
  <c r="K33" i="53"/>
  <c r="T33" s="1"/>
  <c r="N33" i="26" s="1"/>
  <c r="O33" i="53"/>
  <c r="J33"/>
  <c r="S33" s="1"/>
  <c r="N33" i="24" s="1"/>
  <c r="N33" i="53"/>
  <c r="W33" s="1"/>
  <c r="M33"/>
  <c r="V33" s="1"/>
  <c r="N33" i="28" s="1"/>
  <c r="L33" i="53"/>
  <c r="U33" s="1"/>
  <c r="T32" i="52"/>
  <c r="M32" i="26" s="1"/>
  <c r="O32" i="52"/>
  <c r="Q32" s="1"/>
  <c r="V29" i="61"/>
  <c r="O29"/>
  <c r="O29" i="63"/>
  <c r="V29"/>
  <c r="O29" i="62"/>
  <c r="V29"/>
  <c r="V31" i="14"/>
  <c r="T31"/>
  <c r="R31"/>
  <c r="H31"/>
  <c r="N33" i="27"/>
  <c r="N33" i="29"/>
  <c r="K33" i="38"/>
  <c r="M33" s="1"/>
  <c r="Q32" i="53"/>
  <c r="B35"/>
  <c r="C34"/>
  <c r="C34" i="52"/>
  <c r="B35"/>
  <c r="W30" i="14"/>
  <c r="AR29"/>
  <c r="AL30"/>
  <c r="D30" i="61" s="1"/>
  <c r="AN30" i="14"/>
  <c r="D30" i="62" s="1"/>
  <c r="G30" s="1"/>
  <c r="S32" i="14"/>
  <c r="AN31"/>
  <c r="D31" i="62" s="1"/>
  <c r="O32" i="14"/>
  <c r="U31"/>
  <c r="Q32"/>
  <c r="AM30"/>
  <c r="E30" i="61" s="1"/>
  <c r="AP30" i="14"/>
  <c r="D30" i="63" s="1"/>
  <c r="G30" s="1"/>
  <c r="AC33" i="28" l="1"/>
  <c r="AD33" s="1"/>
  <c r="AG33" s="1"/>
  <c r="AC33" i="29"/>
  <c r="AD33" s="1"/>
  <c r="AC33" i="24"/>
  <c r="AD33" s="1"/>
  <c r="AG33" s="1"/>
  <c r="AC32" i="26"/>
  <c r="AD32" s="1"/>
  <c r="AC33" i="27"/>
  <c r="AD33" s="1"/>
  <c r="T33" i="52"/>
  <c r="M33" i="26" s="1"/>
  <c r="O33" i="52"/>
  <c r="Q33" s="1"/>
  <c r="M34" i="53"/>
  <c r="V34" s="1"/>
  <c r="L34"/>
  <c r="U34" s="1"/>
  <c r="N34" i="27" s="1"/>
  <c r="K34" i="53"/>
  <c r="T34" s="1"/>
  <c r="N34" i="26" s="1"/>
  <c r="O34" i="53"/>
  <c r="J34"/>
  <c r="S34" s="1"/>
  <c r="N34" i="24" s="1"/>
  <c r="N34" i="53"/>
  <c r="W34" s="1"/>
  <c r="N34" i="29" s="1"/>
  <c r="G30" i="61"/>
  <c r="O30" i="63"/>
  <c r="V30"/>
  <c r="V30" i="62"/>
  <c r="O30"/>
  <c r="T32" i="14"/>
  <c r="R32"/>
  <c r="V32"/>
  <c r="H32"/>
  <c r="N34" i="28"/>
  <c r="K34" i="38"/>
  <c r="M34" s="1"/>
  <c r="Q33" i="53"/>
  <c r="B36"/>
  <c r="C35"/>
  <c r="C35" i="52"/>
  <c r="B36"/>
  <c r="AP31" i="14"/>
  <c r="D31" i="63" s="1"/>
  <c r="AL31" i="14"/>
  <c r="D31" i="61" s="1"/>
  <c r="AR30" i="14"/>
  <c r="AL32"/>
  <c r="D32" i="61" s="1"/>
  <c r="AN32" i="14"/>
  <c r="D32" i="62" s="1"/>
  <c r="U32" i="14"/>
  <c r="AM31"/>
  <c r="E31" i="61" s="1"/>
  <c r="S33" i="14"/>
  <c r="O33"/>
  <c r="Q33"/>
  <c r="AO31"/>
  <c r="E31" i="62" s="1"/>
  <c r="G31" s="1"/>
  <c r="W31" i="14"/>
  <c r="AQ31"/>
  <c r="E31" i="63" s="1"/>
  <c r="AC34" i="27" l="1"/>
  <c r="AD34" s="1"/>
  <c r="AC34" i="29"/>
  <c r="AD34" s="1"/>
  <c r="AC34" i="28"/>
  <c r="AD34" s="1"/>
  <c r="AG34" s="1"/>
  <c r="AC34" i="24"/>
  <c r="AD34" s="1"/>
  <c r="AG34" s="1"/>
  <c r="AC33" i="26"/>
  <c r="AD33" s="1"/>
  <c r="T34" i="52"/>
  <c r="M34" i="26" s="1"/>
  <c r="O34" i="52"/>
  <c r="Q34" s="1"/>
  <c r="K35" i="53"/>
  <c r="T35" s="1"/>
  <c r="O35"/>
  <c r="J35"/>
  <c r="S35" s="1"/>
  <c r="N35" i="24" s="1"/>
  <c r="N35" i="53"/>
  <c r="W35" s="1"/>
  <c r="N35" i="29" s="1"/>
  <c r="M35" i="53"/>
  <c r="V35" s="1"/>
  <c r="L35"/>
  <c r="U35" s="1"/>
  <c r="N35" i="27" s="1"/>
  <c r="V31" i="62"/>
  <c r="O31"/>
  <c r="V30" i="61"/>
  <c r="O30"/>
  <c r="G31"/>
  <c r="G31" i="63"/>
  <c r="V33" i="14"/>
  <c r="T33"/>
  <c r="R33"/>
  <c r="H33"/>
  <c r="N35" i="28"/>
  <c r="N35" i="26"/>
  <c r="K35" i="38"/>
  <c r="M35" s="1"/>
  <c r="B37" i="53"/>
  <c r="C36"/>
  <c r="Q34"/>
  <c r="AG30" i="29"/>
  <c r="C36" i="52"/>
  <c r="B37"/>
  <c r="AG28" i="27"/>
  <c r="AG28" i="30"/>
  <c r="AG29" i="29"/>
  <c r="AG28" i="26"/>
  <c r="AG29"/>
  <c r="AG29" i="30"/>
  <c r="AG29" i="27"/>
  <c r="AG28" i="29"/>
  <c r="AP32" i="14"/>
  <c r="D32" i="63" s="1"/>
  <c r="AG30" i="30"/>
  <c r="AR31" i="14"/>
  <c r="W32"/>
  <c r="AM33"/>
  <c r="E33" i="61" s="1"/>
  <c r="AL33" i="14"/>
  <c r="D33" i="61" s="1"/>
  <c r="S34" i="14"/>
  <c r="Q34"/>
  <c r="U33"/>
  <c r="AQ32"/>
  <c r="E32" i="63" s="1"/>
  <c r="AO32" i="14"/>
  <c r="E32" i="62" s="1"/>
  <c r="G32" s="1"/>
  <c r="AM32" i="14"/>
  <c r="E32" i="61" s="1"/>
  <c r="G32" s="1"/>
  <c r="AC35" i="27" l="1"/>
  <c r="AD35" s="1"/>
  <c r="AC35" i="29"/>
  <c r="AD35" s="1"/>
  <c r="AC35" i="24"/>
  <c r="AD35" s="1"/>
  <c r="AG35" s="1"/>
  <c r="AC34" i="26"/>
  <c r="AD34" s="1"/>
  <c r="AC35" i="28"/>
  <c r="AD35" s="1"/>
  <c r="AG35" s="1"/>
  <c r="M36" i="53"/>
  <c r="V36" s="1"/>
  <c r="N36" i="28" s="1"/>
  <c r="L36" i="53"/>
  <c r="U36" s="1"/>
  <c r="K36"/>
  <c r="T36" s="1"/>
  <c r="N36" i="26" s="1"/>
  <c r="O36" i="53"/>
  <c r="J36"/>
  <c r="S36" s="1"/>
  <c r="N36" i="24" s="1"/>
  <c r="N36" i="53"/>
  <c r="W36" s="1"/>
  <c r="T35" i="52"/>
  <c r="M35" i="26" s="1"/>
  <c r="O35" i="52"/>
  <c r="Q35" s="1"/>
  <c r="G33" i="61"/>
  <c r="O33" s="1"/>
  <c r="V32" i="62"/>
  <c r="O32"/>
  <c r="O32" i="61"/>
  <c r="V32"/>
  <c r="V31"/>
  <c r="O31"/>
  <c r="O31" i="63"/>
  <c r="V31"/>
  <c r="G32"/>
  <c r="T34" i="14"/>
  <c r="R34"/>
  <c r="V34"/>
  <c r="H34"/>
  <c r="N36" i="27"/>
  <c r="N36" i="29"/>
  <c r="AG30" i="27"/>
  <c r="AG30" i="26"/>
  <c r="K36" i="38"/>
  <c r="M36" s="1"/>
  <c r="Q35" i="53"/>
  <c r="C37"/>
  <c r="B38"/>
  <c r="B38" i="52"/>
  <c r="C37"/>
  <c r="AP33" i="14"/>
  <c r="D33" i="63" s="1"/>
  <c r="AN33" i="14"/>
  <c r="D33" i="62" s="1"/>
  <c r="AR32" i="14"/>
  <c r="U34"/>
  <c r="S35"/>
  <c r="O34"/>
  <c r="W33"/>
  <c r="Q35"/>
  <c r="AO33"/>
  <c r="E33" i="62" s="1"/>
  <c r="AQ33" i="14"/>
  <c r="E33" i="63" s="1"/>
  <c r="V33" i="61" l="1"/>
  <c r="AC36" i="28"/>
  <c r="AD36" s="1"/>
  <c r="AG36" s="1"/>
  <c r="AC36" i="27"/>
  <c r="AD36" s="1"/>
  <c r="AC36" i="29"/>
  <c r="AD36" s="1"/>
  <c r="AC36" i="24"/>
  <c r="AD36" s="1"/>
  <c r="AG36" s="1"/>
  <c r="AC35" i="26"/>
  <c r="AD35" s="1"/>
  <c r="T36" i="52"/>
  <c r="M36" i="26" s="1"/>
  <c r="O36" i="52"/>
  <c r="Q36" s="1"/>
  <c r="K37" i="53"/>
  <c r="T37" s="1"/>
  <c r="O37"/>
  <c r="J37"/>
  <c r="S37" s="1"/>
  <c r="N37" i="24" s="1"/>
  <c r="N37" i="53"/>
  <c r="W37" s="1"/>
  <c r="N37" i="29" s="1"/>
  <c r="M37" i="53"/>
  <c r="V37" s="1"/>
  <c r="L37"/>
  <c r="U37" s="1"/>
  <c r="N37" i="27" s="1"/>
  <c r="G33" i="62"/>
  <c r="O32" i="63"/>
  <c r="V32"/>
  <c r="G33"/>
  <c r="V35" i="14"/>
  <c r="R35"/>
  <c r="T35"/>
  <c r="H35"/>
  <c r="N37" i="28"/>
  <c r="N37" i="26"/>
  <c r="AG32" i="29"/>
  <c r="K37" i="38"/>
  <c r="M37" s="1"/>
  <c r="C38" i="53"/>
  <c r="B39"/>
  <c r="Q36"/>
  <c r="B39" i="52"/>
  <c r="C38"/>
  <c r="AG32" i="30"/>
  <c r="AG32" i="27"/>
  <c r="AR33" i="14"/>
  <c r="AO34"/>
  <c r="E34" i="62" s="1"/>
  <c r="U35" i="14"/>
  <c r="AP34"/>
  <c r="D34" i="63" s="1"/>
  <c r="S36" i="14"/>
  <c r="Q36"/>
  <c r="O35"/>
  <c r="W34"/>
  <c r="AC37" i="29" l="1"/>
  <c r="AD37" s="1"/>
  <c r="AC37" i="27"/>
  <c r="AD37" s="1"/>
  <c r="AC37" i="24"/>
  <c r="AD37" s="1"/>
  <c r="AG37" s="1"/>
  <c r="AC37" i="28"/>
  <c r="AD37" s="1"/>
  <c r="AG37" s="1"/>
  <c r="AC36" i="26"/>
  <c r="AD36" s="1"/>
  <c r="M38" i="53"/>
  <c r="V38" s="1"/>
  <c r="N38" i="28" s="1"/>
  <c r="L38" i="53"/>
  <c r="U38" s="1"/>
  <c r="N38" i="27" s="1"/>
  <c r="K38" i="53"/>
  <c r="T38" s="1"/>
  <c r="O38"/>
  <c r="J38"/>
  <c r="S38" s="1"/>
  <c r="N38" i="24" s="1"/>
  <c r="N38" i="53"/>
  <c r="W38" s="1"/>
  <c r="T37" i="52"/>
  <c r="M37" i="26" s="1"/>
  <c r="O37" i="52"/>
  <c r="Q37" s="1"/>
  <c r="V33" i="62"/>
  <c r="O33"/>
  <c r="O33" i="63"/>
  <c r="V33"/>
  <c r="R36" i="14"/>
  <c r="T36"/>
  <c r="V36"/>
  <c r="O36"/>
  <c r="H36"/>
  <c r="N38" i="29"/>
  <c r="N38" i="26"/>
  <c r="AG32"/>
  <c r="K38" i="38"/>
  <c r="M38" s="1"/>
  <c r="C39" i="53"/>
  <c r="B40"/>
  <c r="Q37"/>
  <c r="C39" i="52"/>
  <c r="B40"/>
  <c r="AG31" i="27"/>
  <c r="AG31" i="30"/>
  <c r="AG31" i="26"/>
  <c r="AG31" i="29"/>
  <c r="W35" i="14"/>
  <c r="AL34"/>
  <c r="D34" i="61" s="1"/>
  <c r="AQ34" i="14"/>
  <c r="E34" i="63" s="1"/>
  <c r="G34" s="1"/>
  <c r="Q37" i="14"/>
  <c r="U36"/>
  <c r="AN34"/>
  <c r="D34" i="62" s="1"/>
  <c r="G34" s="1"/>
  <c r="AP35" i="14"/>
  <c r="D35" i="63" s="1"/>
  <c r="AL36" i="14"/>
  <c r="D36" i="61" s="1"/>
  <c r="S37" i="14"/>
  <c r="AN36"/>
  <c r="D36" i="62" s="1"/>
  <c r="AM34" i="14"/>
  <c r="E34" i="61" s="1"/>
  <c r="AC37" i="26" l="1"/>
  <c r="AD37" s="1"/>
  <c r="AC38" i="28"/>
  <c r="AD38" s="1"/>
  <c r="AG38" s="1"/>
  <c r="AO36" i="14"/>
  <c r="E36" i="62" s="1"/>
  <c r="G36" s="1"/>
  <c r="AC38" i="24"/>
  <c r="AD38" s="1"/>
  <c r="AG38" s="1"/>
  <c r="AC38" i="29"/>
  <c r="AD38" s="1"/>
  <c r="AC38" i="27"/>
  <c r="AD38" s="1"/>
  <c r="T38" i="52"/>
  <c r="M38" i="26" s="1"/>
  <c r="O38" i="52"/>
  <c r="Q38" s="1"/>
  <c r="K39" i="53"/>
  <c r="T39" s="1"/>
  <c r="N39" i="26" s="1"/>
  <c r="O39" i="53"/>
  <c r="J39"/>
  <c r="S39" s="1"/>
  <c r="N39"/>
  <c r="W39" s="1"/>
  <c r="M39"/>
  <c r="V39" s="1"/>
  <c r="N39" i="28" s="1"/>
  <c r="L39" i="53"/>
  <c r="U39" s="1"/>
  <c r="N39" i="27" s="1"/>
  <c r="V34" i="63"/>
  <c r="O34"/>
  <c r="V34" i="62"/>
  <c r="O34"/>
  <c r="G34" i="61"/>
  <c r="O37" i="14"/>
  <c r="T37"/>
  <c r="AO37" s="1"/>
  <c r="E37" i="62" s="1"/>
  <c r="R37" i="14"/>
  <c r="V37"/>
  <c r="H37"/>
  <c r="N39" i="24"/>
  <c r="N39" i="29"/>
  <c r="AG34" i="30"/>
  <c r="K39" i="38"/>
  <c r="M39" s="1"/>
  <c r="C40" i="53"/>
  <c r="B41"/>
  <c r="Q38"/>
  <c r="C40" i="52"/>
  <c r="B41"/>
  <c r="W36" i="14"/>
  <c r="AG34" i="27"/>
  <c r="AG34" i="26"/>
  <c r="AR34" i="14"/>
  <c r="AN35"/>
  <c r="D35" i="62" s="1"/>
  <c r="AP36" i="14"/>
  <c r="D36" i="63" s="1"/>
  <c r="AL37" i="14"/>
  <c r="D37" i="61" s="1"/>
  <c r="Q38" i="14"/>
  <c r="AM35"/>
  <c r="E35" i="61" s="1"/>
  <c r="AQ36" i="14"/>
  <c r="E36" i="63" s="1"/>
  <c r="AO35" i="14"/>
  <c r="E35" i="62" s="1"/>
  <c r="AM36" i="14"/>
  <c r="E36" i="61" s="1"/>
  <c r="G36" s="1"/>
  <c r="U37" i="14"/>
  <c r="S38"/>
  <c r="AN37"/>
  <c r="D37" i="62" s="1"/>
  <c r="AQ35" i="14"/>
  <c r="E35" i="63" s="1"/>
  <c r="G35" s="1"/>
  <c r="AL35" i="14"/>
  <c r="D35" i="61" s="1"/>
  <c r="G35" l="1"/>
  <c r="V35" s="1"/>
  <c r="AC38" i="26"/>
  <c r="AD38" s="1"/>
  <c r="AC39" i="29"/>
  <c r="AD39" s="1"/>
  <c r="AC39" i="28"/>
  <c r="AD39" s="1"/>
  <c r="AG39" s="1"/>
  <c r="AC39" i="24"/>
  <c r="AD39" s="1"/>
  <c r="AG39" s="1"/>
  <c r="AC39" i="27"/>
  <c r="AD39" s="1"/>
  <c r="T39" i="52"/>
  <c r="M39" i="26" s="1"/>
  <c r="O39" i="52"/>
  <c r="Q39" s="1"/>
  <c r="M40" i="53"/>
  <c r="V40" s="1"/>
  <c r="L40"/>
  <c r="U40" s="1"/>
  <c r="N40" i="27" s="1"/>
  <c r="K40" i="53"/>
  <c r="T40" s="1"/>
  <c r="N40" i="26" s="1"/>
  <c r="O40" i="53"/>
  <c r="J40"/>
  <c r="S40" s="1"/>
  <c r="N40"/>
  <c r="W40" s="1"/>
  <c r="N40" i="29" s="1"/>
  <c r="V35" i="63"/>
  <c r="O35"/>
  <c r="O36" i="61"/>
  <c r="V36"/>
  <c r="G36" i="63"/>
  <c r="G35" i="62"/>
  <c r="O36"/>
  <c r="V36"/>
  <c r="V34" i="61"/>
  <c r="O34"/>
  <c r="G37" i="62"/>
  <c r="V38" i="14"/>
  <c r="AQ38" s="1"/>
  <c r="E38" i="63" s="1"/>
  <c r="O38" i="14"/>
  <c r="R38"/>
  <c r="AM38" s="1"/>
  <c r="E38" i="61" s="1"/>
  <c r="T38" i="14"/>
  <c r="H38"/>
  <c r="N40" i="24"/>
  <c r="N40" i="28"/>
  <c r="AG34" i="29"/>
  <c r="K40" i="38"/>
  <c r="M40" s="1"/>
  <c r="C41" i="53"/>
  <c r="B42"/>
  <c r="Q39"/>
  <c r="B42" i="52"/>
  <c r="C41"/>
  <c r="AG33" i="26"/>
  <c r="AG33" i="30"/>
  <c r="AG33" i="29"/>
  <c r="AG33" i="27"/>
  <c r="AP37" i="14"/>
  <c r="D37" i="63" s="1"/>
  <c r="AR36" i="14"/>
  <c r="W37"/>
  <c r="AN38"/>
  <c r="D38" i="62" s="1"/>
  <c r="U38" i="14"/>
  <c r="AQ37"/>
  <c r="E37" i="63" s="1"/>
  <c r="Q39" i="14"/>
  <c r="S39"/>
  <c r="AR35"/>
  <c r="AM37"/>
  <c r="E37" i="61" s="1"/>
  <c r="G37" s="1"/>
  <c r="O35" l="1"/>
  <c r="AC40" i="29"/>
  <c r="AD40" s="1"/>
  <c r="AC40" i="27"/>
  <c r="AD40" s="1"/>
  <c r="AC40" i="28"/>
  <c r="AD40" s="1"/>
  <c r="AG40" s="1"/>
  <c r="AC40" i="24"/>
  <c r="AD40" s="1"/>
  <c r="AG40" s="1"/>
  <c r="AC39" i="26"/>
  <c r="AD39" s="1"/>
  <c r="K41" i="53"/>
  <c r="T41" s="1"/>
  <c r="N41" i="26" s="1"/>
  <c r="O41" i="53"/>
  <c r="J41"/>
  <c r="S41" s="1"/>
  <c r="N41" i="24" s="1"/>
  <c r="N41" i="53"/>
  <c r="W41" s="1"/>
  <c r="M41"/>
  <c r="V41" s="1"/>
  <c r="N41" i="28" s="1"/>
  <c r="L41" i="53"/>
  <c r="U41" s="1"/>
  <c r="N41" i="27" s="1"/>
  <c r="T40" i="52"/>
  <c r="M40" i="26" s="1"/>
  <c r="O40" i="52"/>
  <c r="Q40" s="1"/>
  <c r="O37" i="61"/>
  <c r="V37"/>
  <c r="V35" i="62"/>
  <c r="O35"/>
  <c r="O36" i="63"/>
  <c r="V36"/>
  <c r="V37" i="62"/>
  <c r="O37"/>
  <c r="G37" i="63"/>
  <c r="T39" i="14"/>
  <c r="R39"/>
  <c r="V39"/>
  <c r="H39"/>
  <c r="N41" i="29"/>
  <c r="K41" i="38"/>
  <c r="M41" s="1"/>
  <c r="Q40" i="53"/>
  <c r="C42"/>
  <c r="B43"/>
  <c r="B43" i="52"/>
  <c r="C42"/>
  <c r="AG36" i="26"/>
  <c r="AG36" i="27"/>
  <c r="AR37" i="14"/>
  <c r="AL38"/>
  <c r="D38" i="61" s="1"/>
  <c r="G38" s="1"/>
  <c r="U39" i="14"/>
  <c r="AP38"/>
  <c r="D38" i="63" s="1"/>
  <c r="G38" s="1"/>
  <c r="AO38" i="14"/>
  <c r="E38" i="62" s="1"/>
  <c r="G38" s="1"/>
  <c r="S40" i="14"/>
  <c r="Q40"/>
  <c r="O39"/>
  <c r="W38"/>
  <c r="AC41" i="24" l="1"/>
  <c r="AD41" s="1"/>
  <c r="AG41" s="1"/>
  <c r="AC41" i="27"/>
  <c r="AD41" s="1"/>
  <c r="AC40" i="26"/>
  <c r="AD40" s="1"/>
  <c r="AC41" i="29"/>
  <c r="AD41" s="1"/>
  <c r="AC41" i="28"/>
  <c r="AD41" s="1"/>
  <c r="AG41" s="1"/>
  <c r="T41" i="52"/>
  <c r="M41" i="26" s="1"/>
  <c r="O41" i="52"/>
  <c r="Q41" s="1"/>
  <c r="M42" i="53"/>
  <c r="V42" s="1"/>
  <c r="N42" i="28" s="1"/>
  <c r="L42" i="53"/>
  <c r="U42" s="1"/>
  <c r="N42" i="27" s="1"/>
  <c r="K42" i="53"/>
  <c r="T42" s="1"/>
  <c r="N42" i="26" s="1"/>
  <c r="O42" i="53"/>
  <c r="J42"/>
  <c r="S42" s="1"/>
  <c r="N42" i="24" s="1"/>
  <c r="N42" i="53"/>
  <c r="W42" s="1"/>
  <c r="V38" i="62"/>
  <c r="O38"/>
  <c r="V38" i="61"/>
  <c r="O38"/>
  <c r="O37" i="63"/>
  <c r="V37"/>
  <c r="O38"/>
  <c r="V38"/>
  <c r="V40" i="14"/>
  <c r="R40"/>
  <c r="T40"/>
  <c r="H40"/>
  <c r="N42" i="29"/>
  <c r="K42" i="38"/>
  <c r="M42" s="1"/>
  <c r="C43" i="53"/>
  <c r="B44"/>
  <c r="Q41"/>
  <c r="C43" i="52"/>
  <c r="B44"/>
  <c r="AG36" i="30"/>
  <c r="AG36" i="29"/>
  <c r="AG35"/>
  <c r="AG35" i="30"/>
  <c r="AG35" i="26"/>
  <c r="AG35" i="27"/>
  <c r="W39" i="14"/>
  <c r="AG37" i="27"/>
  <c r="AG37" i="29"/>
  <c r="AG37" i="26"/>
  <c r="AG37" i="30"/>
  <c r="AR38" i="14"/>
  <c r="U40"/>
  <c r="S41"/>
  <c r="AP39"/>
  <c r="D39" i="63" s="1"/>
  <c r="AN39" i="14"/>
  <c r="D39" i="62" s="1"/>
  <c r="AO39" i="14"/>
  <c r="E39" i="62" s="1"/>
  <c r="O41" i="14"/>
  <c r="Q41"/>
  <c r="O40"/>
  <c r="AC42" i="27" l="1"/>
  <c r="AD42" s="1"/>
  <c r="AC42" i="29"/>
  <c r="AD42" s="1"/>
  <c r="AC42" i="24"/>
  <c r="AD42" s="1"/>
  <c r="AG42" s="1"/>
  <c r="AC42" i="28"/>
  <c r="AD42" s="1"/>
  <c r="AG42" s="1"/>
  <c r="AC41" i="26"/>
  <c r="AD41" s="1"/>
  <c r="K43" i="53"/>
  <c r="T43" s="1"/>
  <c r="N43" i="26" s="1"/>
  <c r="O43" i="53"/>
  <c r="J43"/>
  <c r="S43" s="1"/>
  <c r="N43"/>
  <c r="W43" s="1"/>
  <c r="N43" i="29" s="1"/>
  <c r="M43" i="53"/>
  <c r="V43" s="1"/>
  <c r="N43" i="28" s="1"/>
  <c r="L43" i="53"/>
  <c r="U43" s="1"/>
  <c r="N43" i="27" s="1"/>
  <c r="T42" i="52"/>
  <c r="M42" i="26" s="1"/>
  <c r="O42" i="52"/>
  <c r="Q42" s="1"/>
  <c r="G39" i="62"/>
  <c r="R41" i="14"/>
  <c r="V41"/>
  <c r="T41"/>
  <c r="AO41" s="1"/>
  <c r="E41" i="62" s="1"/>
  <c r="H41" i="14"/>
  <c r="N43" i="24"/>
  <c r="K43" i="38"/>
  <c r="M43" s="1"/>
  <c r="Q42" i="53"/>
  <c r="C44"/>
  <c r="B45"/>
  <c r="AG39" i="26"/>
  <c r="C44" i="52"/>
  <c r="B45"/>
  <c r="AG39" i="27"/>
  <c r="W40" i="14"/>
  <c r="U41"/>
  <c r="AQ39"/>
  <c r="E39" i="63" s="1"/>
  <c r="G39" s="1"/>
  <c r="AM40" i="14"/>
  <c r="E40" i="61" s="1"/>
  <c r="AN40" i="14"/>
  <c r="D40" i="62" s="1"/>
  <c r="AO40" i="14"/>
  <c r="E40" i="62" s="1"/>
  <c r="AP40" i="14"/>
  <c r="D40" i="63" s="1"/>
  <c r="AL41" i="14"/>
  <c r="D41" i="61" s="1"/>
  <c r="AQ41" i="14"/>
  <c r="E41" i="63" s="1"/>
  <c r="Q42" i="14"/>
  <c r="S42"/>
  <c r="AM39"/>
  <c r="E39" i="61" s="1"/>
  <c r="AL39" i="14"/>
  <c r="D39" i="61" s="1"/>
  <c r="AC43" i="27" l="1"/>
  <c r="AD43" s="1"/>
  <c r="AC43" i="29"/>
  <c r="AD43" s="1"/>
  <c r="AC43" i="28"/>
  <c r="AD43" s="1"/>
  <c r="AG43" s="1"/>
  <c r="AC43" i="24"/>
  <c r="AD43" s="1"/>
  <c r="AG43" s="1"/>
  <c r="AC42" i="26"/>
  <c r="AD42" s="1"/>
  <c r="T43" i="52"/>
  <c r="M43" i="26" s="1"/>
  <c r="O43" i="52"/>
  <c r="Q43" s="1"/>
  <c r="M44" i="53"/>
  <c r="V44" s="1"/>
  <c r="L44"/>
  <c r="U44" s="1"/>
  <c r="K44"/>
  <c r="T44" s="1"/>
  <c r="N44" i="26" s="1"/>
  <c r="O44" i="53"/>
  <c r="J44"/>
  <c r="S44" s="1"/>
  <c r="N44"/>
  <c r="W44" s="1"/>
  <c r="N44" i="29" s="1"/>
  <c r="G40" i="62"/>
  <c r="O40" s="1"/>
  <c r="V39" i="63"/>
  <c r="O39"/>
  <c r="V39" i="62"/>
  <c r="O39"/>
  <c r="G39" i="61"/>
  <c r="T42" i="14"/>
  <c r="V42"/>
  <c r="R42"/>
  <c r="O42"/>
  <c r="H42"/>
  <c r="N44" i="24"/>
  <c r="N44" i="27"/>
  <c r="N44" i="28"/>
  <c r="AG39" i="29"/>
  <c r="AG39" i="30"/>
  <c r="K44" i="38"/>
  <c r="M44" s="1"/>
  <c r="C45" i="53"/>
  <c r="B46"/>
  <c r="Q43"/>
  <c r="B46" i="52"/>
  <c r="C45"/>
  <c r="W41" i="14"/>
  <c r="AN41"/>
  <c r="D41" i="62" s="1"/>
  <c r="G41" s="1"/>
  <c r="AL40" i="14"/>
  <c r="D40" i="61" s="1"/>
  <c r="G40" s="1"/>
  <c r="Q43" i="14"/>
  <c r="U42"/>
  <c r="AN42"/>
  <c r="D42" i="62" s="1"/>
  <c r="AP41" i="14"/>
  <c r="D41" i="63" s="1"/>
  <c r="G41" s="1"/>
  <c r="AM41" i="14"/>
  <c r="E41" i="61" s="1"/>
  <c r="G41" s="1"/>
  <c r="S43" i="14"/>
  <c r="AR39"/>
  <c r="AQ40"/>
  <c r="E40" i="63" s="1"/>
  <c r="G40" s="1"/>
  <c r="AC44" i="29" l="1"/>
  <c r="AD44" s="1"/>
  <c r="AC44" i="24"/>
  <c r="AD44" s="1"/>
  <c r="AG44" s="1"/>
  <c r="AC44" i="28"/>
  <c r="AD44" s="1"/>
  <c r="AG44" s="1"/>
  <c r="AC43" i="26"/>
  <c r="AD43" s="1"/>
  <c r="AC44" i="27"/>
  <c r="AD44" s="1"/>
  <c r="T44" i="52"/>
  <c r="M44" i="26" s="1"/>
  <c r="O44" i="52"/>
  <c r="Q44" s="1"/>
  <c r="K45" i="53"/>
  <c r="T45" s="1"/>
  <c r="N45" i="26" s="1"/>
  <c r="O45" i="53"/>
  <c r="J45"/>
  <c r="S45" s="1"/>
  <c r="N45" i="24" s="1"/>
  <c r="N45" i="53"/>
  <c r="W45" s="1"/>
  <c r="M45"/>
  <c r="V45" s="1"/>
  <c r="L45"/>
  <c r="U45" s="1"/>
  <c r="N45" i="27" s="1"/>
  <c r="V40" i="62"/>
  <c r="V40" i="63"/>
  <c r="O40"/>
  <c r="V41" i="61"/>
  <c r="O41"/>
  <c r="O41" i="63"/>
  <c r="V41"/>
  <c r="V41" i="62"/>
  <c r="O41"/>
  <c r="V39" i="61"/>
  <c r="O39"/>
  <c r="O40"/>
  <c r="V40"/>
  <c r="AM42" i="14"/>
  <c r="E42" i="61" s="1"/>
  <c r="V43" i="14"/>
  <c r="T43"/>
  <c r="O43"/>
  <c r="R43"/>
  <c r="AM43" s="1"/>
  <c r="E43" i="61" s="1"/>
  <c r="H43" i="14"/>
  <c r="N45" i="28"/>
  <c r="N45" i="29"/>
  <c r="K45" i="38"/>
  <c r="M45" s="1"/>
  <c r="Q44" i="53"/>
  <c r="C46"/>
  <c r="B47"/>
  <c r="B47" i="52"/>
  <c r="C46"/>
  <c r="AG38" i="26"/>
  <c r="AG38" i="29"/>
  <c r="AG38" i="27"/>
  <c r="AG38" i="30"/>
  <c r="W42" i="14"/>
  <c r="AG40" i="29"/>
  <c r="AG40" i="26"/>
  <c r="AG40" i="27"/>
  <c r="AG40" i="30"/>
  <c r="AR40" i="14"/>
  <c r="AR41"/>
  <c r="AL42"/>
  <c r="D42" i="61" s="1"/>
  <c r="AQ42" i="14"/>
  <c r="E42" i="63" s="1"/>
  <c r="AP42" i="14"/>
  <c r="D42" i="63" s="1"/>
  <c r="Q44" i="14"/>
  <c r="AL43"/>
  <c r="D43" i="61" s="1"/>
  <c r="AN43" i="14"/>
  <c r="D43" i="62" s="1"/>
  <c r="AO42" i="14"/>
  <c r="E42" i="62" s="1"/>
  <c r="G42" s="1"/>
  <c r="S44" i="14"/>
  <c r="U43"/>
  <c r="AC45" i="24" l="1"/>
  <c r="AD45" s="1"/>
  <c r="AG45" s="1"/>
  <c r="AC45" i="28"/>
  <c r="AD45" s="1"/>
  <c r="AG45" s="1"/>
  <c r="AC45" i="29"/>
  <c r="AD45" s="1"/>
  <c r="AC45" i="27"/>
  <c r="AD45" s="1"/>
  <c r="AC44" i="26"/>
  <c r="AD44" s="1"/>
  <c r="G42" i="61"/>
  <c r="O42" s="1"/>
  <c r="M46" i="53"/>
  <c r="V46" s="1"/>
  <c r="L46"/>
  <c r="U46" s="1"/>
  <c r="K46"/>
  <c r="T46" s="1"/>
  <c r="O46"/>
  <c r="J46"/>
  <c r="S46" s="1"/>
  <c r="N46" i="24" s="1"/>
  <c r="N46" i="53"/>
  <c r="W46" s="1"/>
  <c r="T45" i="52"/>
  <c r="M45" i="26" s="1"/>
  <c r="O45" i="52"/>
  <c r="Q45" s="1"/>
  <c r="G42" i="63"/>
  <c r="O42" s="1"/>
  <c r="O42" i="62"/>
  <c r="V42"/>
  <c r="G43" i="61"/>
  <c r="R44" i="14"/>
  <c r="T44"/>
  <c r="V44"/>
  <c r="H44"/>
  <c r="N46" i="29"/>
  <c r="N46" i="26"/>
  <c r="N46" i="27"/>
  <c r="N46" i="28"/>
  <c r="K46" i="38"/>
  <c r="M46" s="1"/>
  <c r="C47" i="53"/>
  <c r="B48"/>
  <c r="Q45"/>
  <c r="C47" i="52"/>
  <c r="B48"/>
  <c r="AG41" i="27"/>
  <c r="AG41" i="30"/>
  <c r="AP43" i="14"/>
  <c r="D43" i="63" s="1"/>
  <c r="AG41" i="26"/>
  <c r="AO43" i="14"/>
  <c r="E43" i="62" s="1"/>
  <c r="G43" s="1"/>
  <c r="AR42" i="14"/>
  <c r="U44"/>
  <c r="Q45"/>
  <c r="W43"/>
  <c r="S45"/>
  <c r="O44"/>
  <c r="AQ43"/>
  <c r="E43" i="63" s="1"/>
  <c r="V42" i="61" l="1"/>
  <c r="AC46" i="24"/>
  <c r="AD46" s="1"/>
  <c r="AG46" s="1"/>
  <c r="AC46" i="28"/>
  <c r="AD46" s="1"/>
  <c r="AG46" s="1"/>
  <c r="AC46" i="27"/>
  <c r="AD46" s="1"/>
  <c r="AC46" i="29"/>
  <c r="AD46" s="1"/>
  <c r="AC45" i="26"/>
  <c r="AD45" s="1"/>
  <c r="T46" i="52"/>
  <c r="M46" i="26" s="1"/>
  <c r="O46" i="52"/>
  <c r="Q46" s="1"/>
  <c r="K47" i="53"/>
  <c r="T47" s="1"/>
  <c r="O47"/>
  <c r="J47"/>
  <c r="S47" s="1"/>
  <c r="N47" i="24" s="1"/>
  <c r="N47" i="53"/>
  <c r="W47" s="1"/>
  <c r="N47" i="29" s="1"/>
  <c r="M47" i="53"/>
  <c r="V47" s="1"/>
  <c r="L47"/>
  <c r="U47" s="1"/>
  <c r="N47" i="27" s="1"/>
  <c r="V42" i="63"/>
  <c r="O43" i="62"/>
  <c r="V43"/>
  <c r="V43" i="61"/>
  <c r="O43"/>
  <c r="G43" i="63"/>
  <c r="V45" i="14"/>
  <c r="T45"/>
  <c r="R45"/>
  <c r="H45"/>
  <c r="N47" i="28"/>
  <c r="N47" i="26"/>
  <c r="AG42"/>
  <c r="AG42" i="29"/>
  <c r="AG41"/>
  <c r="AG43" i="27"/>
  <c r="AG43" i="29"/>
  <c r="AG43" i="26"/>
  <c r="AG43" i="30"/>
  <c r="K47" i="38"/>
  <c r="M47" s="1"/>
  <c r="Q46" i="53"/>
  <c r="C48"/>
  <c r="B49"/>
  <c r="C48" i="52"/>
  <c r="B49"/>
  <c r="W44" i="14"/>
  <c r="AR43"/>
  <c r="U45"/>
  <c r="O45"/>
  <c r="AN44"/>
  <c r="D44" i="62" s="1"/>
  <c r="AO44" i="14"/>
  <c r="E44" i="62" s="1"/>
  <c r="AP44" i="14"/>
  <c r="D44" i="63" s="1"/>
  <c r="Q46" i="14"/>
  <c r="S46"/>
  <c r="AC47" i="29" l="1"/>
  <c r="AD47" s="1"/>
  <c r="AC47" i="24"/>
  <c r="AD47" s="1"/>
  <c r="AG47" s="1"/>
  <c r="AC46" i="26"/>
  <c r="AD46" s="1"/>
  <c r="AC47" i="27"/>
  <c r="AD47" s="1"/>
  <c r="AC47" i="28"/>
  <c r="AD47" s="1"/>
  <c r="AG47" s="1"/>
  <c r="T47" i="52"/>
  <c r="M47" i="26" s="1"/>
  <c r="O47" i="52"/>
  <c r="Q47" s="1"/>
  <c r="M48" i="53"/>
  <c r="V48" s="1"/>
  <c r="L48"/>
  <c r="U48" s="1"/>
  <c r="N48" i="27" s="1"/>
  <c r="K48" i="53"/>
  <c r="T48" s="1"/>
  <c r="N48" i="26" s="1"/>
  <c r="O48" i="53"/>
  <c r="J48"/>
  <c r="S48" s="1"/>
  <c r="N48"/>
  <c r="W48" s="1"/>
  <c r="N48" i="29" s="1"/>
  <c r="G44" i="62"/>
  <c r="V44" s="1"/>
  <c r="V43" i="63"/>
  <c r="O43"/>
  <c r="R46" i="14"/>
  <c r="V46"/>
  <c r="T46"/>
  <c r="AO46" s="1"/>
  <c r="E46" i="62" s="1"/>
  <c r="O46" i="14"/>
  <c r="H46"/>
  <c r="N48" i="24"/>
  <c r="N48" i="28"/>
  <c r="AG42" i="27"/>
  <c r="AG42" i="30"/>
  <c r="K48" i="38"/>
  <c r="M48" s="1"/>
  <c r="C49" i="53"/>
  <c r="B50"/>
  <c r="Q47"/>
  <c r="B50" i="52"/>
  <c r="C49"/>
  <c r="W45" i="14"/>
  <c r="AN46"/>
  <c r="D46" i="62" s="1"/>
  <c r="Q47" i="14"/>
  <c r="AQ44"/>
  <c r="E44" i="63" s="1"/>
  <c r="G44" s="1"/>
  <c r="S47" i="14"/>
  <c r="AO45"/>
  <c r="E45" i="62" s="1"/>
  <c r="AP45" i="14"/>
  <c r="D45" i="63" s="1"/>
  <c r="AL45" i="14"/>
  <c r="D45" i="61" s="1"/>
  <c r="AL46" i="14"/>
  <c r="D46" i="61" s="1"/>
  <c r="U46" i="14"/>
  <c r="AM44"/>
  <c r="E44" i="61" s="1"/>
  <c r="AL44" i="14"/>
  <c r="D44" i="61" s="1"/>
  <c r="AC48" i="29" l="1"/>
  <c r="AD48" s="1"/>
  <c r="AC48" i="27"/>
  <c r="AD48" s="1"/>
  <c r="AC48" i="28"/>
  <c r="AD48" s="1"/>
  <c r="AG48" s="1"/>
  <c r="AC48" i="24"/>
  <c r="AD48" s="1"/>
  <c r="AG48" s="1"/>
  <c r="AC47" i="26"/>
  <c r="AD47" s="1"/>
  <c r="O44" i="62"/>
  <c r="T48" i="52"/>
  <c r="M48" i="26" s="1"/>
  <c r="O48" i="52"/>
  <c r="Q48" s="1"/>
  <c r="K49" i="53"/>
  <c r="T49" s="1"/>
  <c r="N49" i="26" s="1"/>
  <c r="O49" i="53"/>
  <c r="J49"/>
  <c r="S49" s="1"/>
  <c r="N49"/>
  <c r="W49" s="1"/>
  <c r="N49" i="29" s="1"/>
  <c r="M49" i="53"/>
  <c r="V49" s="1"/>
  <c r="N49" i="28" s="1"/>
  <c r="L49" i="53"/>
  <c r="U49" s="1"/>
  <c r="N49" i="27" s="1"/>
  <c r="G46" i="62"/>
  <c r="V46" s="1"/>
  <c r="O44" i="63"/>
  <c r="V44"/>
  <c r="G44" i="61"/>
  <c r="O47" i="14"/>
  <c r="V47"/>
  <c r="R47"/>
  <c r="T47"/>
  <c r="H47"/>
  <c r="N49" i="24"/>
  <c r="K49" i="38"/>
  <c r="M49" s="1"/>
  <c r="Q48" i="53"/>
  <c r="C50"/>
  <c r="B51"/>
  <c r="B51" i="52"/>
  <c r="C50"/>
  <c r="AG44" i="26"/>
  <c r="AG44" i="30"/>
  <c r="AG44" i="29"/>
  <c r="AG44" i="27"/>
  <c r="AP46" i="14"/>
  <c r="D46" i="63" s="1"/>
  <c r="AQ47" i="14"/>
  <c r="E47" i="63" s="1"/>
  <c r="AL47" i="14"/>
  <c r="D47" i="61" s="1"/>
  <c r="S48" i="14"/>
  <c r="AM45"/>
  <c r="E45" i="61" s="1"/>
  <c r="G45" s="1"/>
  <c r="Q48" i="14"/>
  <c r="AM46"/>
  <c r="E46" i="61" s="1"/>
  <c r="G46" s="1"/>
  <c r="U47" i="14"/>
  <c r="AN47"/>
  <c r="D47" i="62" s="1"/>
  <c r="W46" i="14"/>
  <c r="AR44"/>
  <c r="AN45"/>
  <c r="D45" i="62" s="1"/>
  <c r="G45" s="1"/>
  <c r="AQ45" i="14"/>
  <c r="E45" i="63" s="1"/>
  <c r="G45" s="1"/>
  <c r="AQ46" i="14"/>
  <c r="E46" i="63" s="1"/>
  <c r="O46" i="62" l="1"/>
  <c r="AC49" i="24"/>
  <c r="AD49" s="1"/>
  <c r="AG49" s="1"/>
  <c r="AC49" i="27"/>
  <c r="AD49" s="1"/>
  <c r="AC48" i="26"/>
  <c r="AD48" s="1"/>
  <c r="AC49" i="29"/>
  <c r="AD49" s="1"/>
  <c r="AC49" i="28"/>
  <c r="AD49" s="1"/>
  <c r="AG49" s="1"/>
  <c r="M50" i="53"/>
  <c r="V50" s="1"/>
  <c r="L50"/>
  <c r="U50" s="1"/>
  <c r="N50" i="27" s="1"/>
  <c r="K50" i="53"/>
  <c r="T50" s="1"/>
  <c r="O50"/>
  <c r="J50"/>
  <c r="S50" s="1"/>
  <c r="N50" i="24" s="1"/>
  <c r="N50" i="53"/>
  <c r="W50" s="1"/>
  <c r="N50" i="29" s="1"/>
  <c r="T49" i="52"/>
  <c r="M49" i="26" s="1"/>
  <c r="O49" i="52"/>
  <c r="Q49" s="1"/>
  <c r="V46" i="61"/>
  <c r="O46"/>
  <c r="V45" i="63"/>
  <c r="O45"/>
  <c r="V45" i="61"/>
  <c r="O45"/>
  <c r="G46" i="63"/>
  <c r="V45" i="62"/>
  <c r="O45"/>
  <c r="O44" i="61"/>
  <c r="V44"/>
  <c r="AO47" i="14"/>
  <c r="E47" i="62" s="1"/>
  <c r="G47" s="1"/>
  <c r="T48" i="14"/>
  <c r="R48"/>
  <c r="V48"/>
  <c r="H48"/>
  <c r="N50" i="28"/>
  <c r="N50" i="26"/>
  <c r="K50" i="38"/>
  <c r="M50" s="1"/>
  <c r="C51" i="53"/>
  <c r="B52"/>
  <c r="Q49"/>
  <c r="C51" i="52"/>
  <c r="B52"/>
  <c r="AP47" i="14"/>
  <c r="D47" i="63" s="1"/>
  <c r="G47" s="1"/>
  <c r="AG45" i="27"/>
  <c r="AG45" i="29"/>
  <c r="AG45" i="26"/>
  <c r="AG45" i="30"/>
  <c r="AR45" i="14"/>
  <c r="AR46"/>
  <c r="U48"/>
  <c r="Q49"/>
  <c r="O48"/>
  <c r="S49"/>
  <c r="W47"/>
  <c r="AM47"/>
  <c r="E47" i="61" s="1"/>
  <c r="G47" s="1"/>
  <c r="AC50" i="29" l="1"/>
  <c r="AD50" s="1"/>
  <c r="AC50" i="27"/>
  <c r="AD50" s="1"/>
  <c r="AC49" i="26"/>
  <c r="AD49" s="1"/>
  <c r="AC50" i="24"/>
  <c r="AD50" s="1"/>
  <c r="AG50" s="1"/>
  <c r="AC50" i="28"/>
  <c r="AD50" s="1"/>
  <c r="AG50" s="1"/>
  <c r="T50" i="52"/>
  <c r="M50" i="26" s="1"/>
  <c r="O50" i="52"/>
  <c r="Q50" s="1"/>
  <c r="K51" i="53"/>
  <c r="T51" s="1"/>
  <c r="N51" i="26" s="1"/>
  <c r="O51" i="53"/>
  <c r="J51"/>
  <c r="S51" s="1"/>
  <c r="N51" i="24" s="1"/>
  <c r="N51" i="53"/>
  <c r="W51" s="1"/>
  <c r="N51" i="29" s="1"/>
  <c r="M51" i="53"/>
  <c r="V51" s="1"/>
  <c r="N51" i="28" s="1"/>
  <c r="L51" i="53"/>
  <c r="U51" s="1"/>
  <c r="N51" i="27" s="1"/>
  <c r="V47" i="61"/>
  <c r="O47"/>
  <c r="V47" i="62"/>
  <c r="O47"/>
  <c r="V47" i="63"/>
  <c r="O47"/>
  <c r="V46"/>
  <c r="O46"/>
  <c r="V49" i="14"/>
  <c r="R49"/>
  <c r="AM49" s="1"/>
  <c r="E49" i="61" s="1"/>
  <c r="T49" i="14"/>
  <c r="O49"/>
  <c r="H49"/>
  <c r="AR47"/>
  <c r="K51" i="38"/>
  <c r="M51" s="1"/>
  <c r="C52" i="53"/>
  <c r="B53"/>
  <c r="Q50"/>
  <c r="C52" i="52"/>
  <c r="B53"/>
  <c r="W48" i="14"/>
  <c r="AG46" i="26"/>
  <c r="AG46" i="29"/>
  <c r="AG46" i="30"/>
  <c r="AG46" i="27"/>
  <c r="AN49" i="14"/>
  <c r="D49" i="62" s="1"/>
  <c r="AP48" i="14"/>
  <c r="D48" i="63" s="1"/>
  <c r="AQ48" i="14"/>
  <c r="E48" i="63" s="1"/>
  <c r="U49" i="14"/>
  <c r="S50"/>
  <c r="Q50"/>
  <c r="AC51" i="28" l="1"/>
  <c r="AD51" s="1"/>
  <c r="AG51" s="1"/>
  <c r="AC51" i="29"/>
  <c r="AD51" s="1"/>
  <c r="AC51" i="24"/>
  <c r="AD51" s="1"/>
  <c r="AG51" s="1"/>
  <c r="AC51" i="27"/>
  <c r="AD51" s="1"/>
  <c r="AC50" i="26"/>
  <c r="AD50" s="1"/>
  <c r="M52" i="53"/>
  <c r="V52" s="1"/>
  <c r="N52" i="28" s="1"/>
  <c r="L52" i="53"/>
  <c r="U52" s="1"/>
  <c r="N52" i="27" s="1"/>
  <c r="K52" i="53"/>
  <c r="T52" s="1"/>
  <c r="O52"/>
  <c r="J52"/>
  <c r="S52" s="1"/>
  <c r="N52" i="24" s="1"/>
  <c r="N52" i="53"/>
  <c r="W52" s="1"/>
  <c r="N52" i="29" s="1"/>
  <c r="T51" i="52"/>
  <c r="M51" i="26" s="1"/>
  <c r="O51" i="52"/>
  <c r="Q51" s="1"/>
  <c r="G48" i="63"/>
  <c r="V48" s="1"/>
  <c r="T50" i="14"/>
  <c r="R50"/>
  <c r="V50"/>
  <c r="H50"/>
  <c r="N52" i="26"/>
  <c r="K52" i="38"/>
  <c r="M52" s="1"/>
  <c r="C53" i="53"/>
  <c r="B54"/>
  <c r="Q51"/>
  <c r="B54" i="52"/>
  <c r="C53"/>
  <c r="W49" i="14"/>
  <c r="AO49"/>
  <c r="E49" i="62" s="1"/>
  <c r="G49" s="1"/>
  <c r="AL49" i="14"/>
  <c r="D49" i="61" s="1"/>
  <c r="G49" s="1"/>
  <c r="AN48" i="14"/>
  <c r="D48" i="62" s="1"/>
  <c r="AL48" i="14"/>
  <c r="D48" i="61" s="1"/>
  <c r="Q51" i="14"/>
  <c r="AO48"/>
  <c r="E48" i="62" s="1"/>
  <c r="S51" i="14"/>
  <c r="U50"/>
  <c r="O50"/>
  <c r="AP49"/>
  <c r="D49" i="63" s="1"/>
  <c r="AM48" i="14"/>
  <c r="E48" i="61" s="1"/>
  <c r="AQ49" i="14"/>
  <c r="E49" i="63" s="1"/>
  <c r="AC52" i="27" l="1"/>
  <c r="AD52" s="1"/>
  <c r="AC52" i="28"/>
  <c r="AD52" s="1"/>
  <c r="AG52" s="1"/>
  <c r="AC52" i="29"/>
  <c r="AD52" s="1"/>
  <c r="AC51" i="26"/>
  <c r="AD51" s="1"/>
  <c r="AC52" i="24"/>
  <c r="AD52" s="1"/>
  <c r="AG52" s="1"/>
  <c r="T52" i="52"/>
  <c r="M52" i="26" s="1"/>
  <c r="O52" i="52"/>
  <c r="Q52" s="1"/>
  <c r="O48" i="63"/>
  <c r="K53" i="53"/>
  <c r="T53" s="1"/>
  <c r="O53"/>
  <c r="J53"/>
  <c r="S53" s="1"/>
  <c r="N53" i="24" s="1"/>
  <c r="N53" i="53"/>
  <c r="W53" s="1"/>
  <c r="M53"/>
  <c r="V53" s="1"/>
  <c r="N53" i="28" s="1"/>
  <c r="L53" i="53"/>
  <c r="U53" s="1"/>
  <c r="N53" i="27" s="1"/>
  <c r="G48" i="62"/>
  <c r="V48" s="1"/>
  <c r="G48" i="61"/>
  <c r="V48" s="1"/>
  <c r="V49" i="62"/>
  <c r="O49"/>
  <c r="V49" i="61"/>
  <c r="O49"/>
  <c r="G49" i="63"/>
  <c r="V51" i="14"/>
  <c r="R51"/>
  <c r="T51"/>
  <c r="H51"/>
  <c r="N53" i="26"/>
  <c r="N53" i="29"/>
  <c r="AG48" i="27"/>
  <c r="AG48" i="30"/>
  <c r="K53" i="38"/>
  <c r="M53" s="1"/>
  <c r="Q52" i="53"/>
  <c r="C54"/>
  <c r="B55"/>
  <c r="B55" i="52"/>
  <c r="C54"/>
  <c r="AG47" i="27"/>
  <c r="AG47" i="30"/>
  <c r="AG47" i="29"/>
  <c r="AG47" i="26"/>
  <c r="W50" i="14"/>
  <c r="AG48" i="29"/>
  <c r="AR49" i="14"/>
  <c r="AR48"/>
  <c r="Q52"/>
  <c r="S52"/>
  <c r="U51"/>
  <c r="AM50"/>
  <c r="E50" i="61" s="1"/>
  <c r="AN50" i="14"/>
  <c r="D50" i="62" s="1"/>
  <c r="AO50" i="14"/>
  <c r="E50" i="62" s="1"/>
  <c r="AP50" i="14"/>
  <c r="D50" i="63" s="1"/>
  <c r="O51" i="14"/>
  <c r="AC53" i="24" l="1"/>
  <c r="AD53" s="1"/>
  <c r="AG53" s="1"/>
  <c r="AC53" i="28"/>
  <c r="AD53" s="1"/>
  <c r="AG53" s="1"/>
  <c r="AC53" i="27"/>
  <c r="AD53" s="1"/>
  <c r="AC53" i="29"/>
  <c r="AD53" s="1"/>
  <c r="AC52" i="26"/>
  <c r="AD52" s="1"/>
  <c r="M54" i="53"/>
  <c r="V54" s="1"/>
  <c r="N54" i="28" s="1"/>
  <c r="L54" i="53"/>
  <c r="U54" s="1"/>
  <c r="K54"/>
  <c r="T54" s="1"/>
  <c r="O54"/>
  <c r="J54"/>
  <c r="S54" s="1"/>
  <c r="N54" i="24" s="1"/>
  <c r="N54" i="53"/>
  <c r="W54" s="1"/>
  <c r="T53" i="52"/>
  <c r="M53" i="26" s="1"/>
  <c r="O53" i="52"/>
  <c r="Q53" s="1"/>
  <c r="O48" i="62"/>
  <c r="O48" i="61"/>
  <c r="O49" i="63"/>
  <c r="V49"/>
  <c r="G50" i="62"/>
  <c r="T52" i="14"/>
  <c r="R52"/>
  <c r="AM52" s="1"/>
  <c r="E52" i="61" s="1"/>
  <c r="V52" i="14"/>
  <c r="AQ52" s="1"/>
  <c r="E52" i="63" s="1"/>
  <c r="O52" i="14"/>
  <c r="H52"/>
  <c r="N54" i="29"/>
  <c r="N54" i="26"/>
  <c r="N54" i="27"/>
  <c r="AG48" i="26"/>
  <c r="K54" i="38"/>
  <c r="M54" s="1"/>
  <c r="C55" i="53"/>
  <c r="B56"/>
  <c r="Q53"/>
  <c r="C55" i="52"/>
  <c r="B56"/>
  <c r="AL52" i="14"/>
  <c r="D52" i="61" s="1"/>
  <c r="AL50" i="14"/>
  <c r="D50" i="61" s="1"/>
  <c r="G50" s="1"/>
  <c r="W51" i="14"/>
  <c r="AO51"/>
  <c r="E51" i="62" s="1"/>
  <c r="AP51" i="14"/>
  <c r="D51" i="63" s="1"/>
  <c r="AL51" i="14"/>
  <c r="D51" i="61" s="1"/>
  <c r="Q53" i="14"/>
  <c r="U52"/>
  <c r="S53"/>
  <c r="AQ50"/>
  <c r="E50" i="63" s="1"/>
  <c r="G50" s="1"/>
  <c r="AC54" i="24" l="1"/>
  <c r="AD54" s="1"/>
  <c r="AG54" s="1"/>
  <c r="AC54" i="28"/>
  <c r="AD54" s="1"/>
  <c r="AG54" s="1"/>
  <c r="AC54" i="29"/>
  <c r="AD54" s="1"/>
  <c r="AC53" i="26"/>
  <c r="AD53" s="1"/>
  <c r="AC54" i="27"/>
  <c r="AD54" s="1"/>
  <c r="T54" i="52"/>
  <c r="M54" i="26" s="1"/>
  <c r="O54" i="52"/>
  <c r="Q54" s="1"/>
  <c r="K55" i="53"/>
  <c r="T55" s="1"/>
  <c r="O55"/>
  <c r="J55"/>
  <c r="S55" s="1"/>
  <c r="N55" i="24" s="1"/>
  <c r="N55" i="53"/>
  <c r="W55" s="1"/>
  <c r="M55"/>
  <c r="V55" s="1"/>
  <c r="L55"/>
  <c r="U55" s="1"/>
  <c r="N55" i="27" s="1"/>
  <c r="G52" i="61"/>
  <c r="O52" s="1"/>
  <c r="O50" i="63"/>
  <c r="V50"/>
  <c r="V50" i="61"/>
  <c r="O50"/>
  <c r="V50" i="62"/>
  <c r="O50"/>
  <c r="O53" i="14"/>
  <c r="V53"/>
  <c r="AQ53" s="1"/>
  <c r="E53" i="63" s="1"/>
  <c r="R53" i="14"/>
  <c r="T53"/>
  <c r="H53"/>
  <c r="N55" i="28"/>
  <c r="N55" i="29"/>
  <c r="N55" i="26"/>
  <c r="K55" i="38"/>
  <c r="M55" s="1"/>
  <c r="Q54" i="53"/>
  <c r="C56"/>
  <c r="B57"/>
  <c r="C56" i="52"/>
  <c r="B57"/>
  <c r="AG51" i="29"/>
  <c r="AG51" i="30"/>
  <c r="AG51" i="27"/>
  <c r="W52" i="14"/>
  <c r="AG50" i="26"/>
  <c r="AG51"/>
  <c r="AG50" i="30"/>
  <c r="AG50" i="27"/>
  <c r="AG50" i="29"/>
  <c r="AN52" i="14"/>
  <c r="D52" i="62" s="1"/>
  <c r="S54" i="14"/>
  <c r="AL53"/>
  <c r="D53" i="61" s="1"/>
  <c r="AN53" i="14"/>
  <c r="D53" i="62" s="1"/>
  <c r="AN51" i="14"/>
  <c r="D51" i="62" s="1"/>
  <c r="G51" s="1"/>
  <c r="Q54" i="14"/>
  <c r="U53"/>
  <c r="AR50"/>
  <c r="AO52"/>
  <c r="E52" i="62" s="1"/>
  <c r="AM51" i="14"/>
  <c r="E51" i="61" s="1"/>
  <c r="G51" s="1"/>
  <c r="AP52" i="14"/>
  <c r="D52" i="63" s="1"/>
  <c r="G52" s="1"/>
  <c r="AQ51" i="14"/>
  <c r="E51" i="63" s="1"/>
  <c r="G51" s="1"/>
  <c r="V52" i="61" l="1"/>
  <c r="AC55" i="27"/>
  <c r="AD55" s="1"/>
  <c r="AC55" i="28"/>
  <c r="AD55" s="1"/>
  <c r="AG55" s="1"/>
  <c r="AC55" i="29"/>
  <c r="AD55" s="1"/>
  <c r="AC55" i="24"/>
  <c r="AD55" s="1"/>
  <c r="AG55" s="1"/>
  <c r="AC54" i="26"/>
  <c r="AD54" s="1"/>
  <c r="T55" i="52"/>
  <c r="M55" i="26" s="1"/>
  <c r="O55" i="52"/>
  <c r="Q55" s="1"/>
  <c r="M56" i="53"/>
  <c r="V56" s="1"/>
  <c r="N56" i="28" s="1"/>
  <c r="L56" i="53"/>
  <c r="U56" s="1"/>
  <c r="N56" i="27" s="1"/>
  <c r="K56" i="53"/>
  <c r="T56" s="1"/>
  <c r="O56"/>
  <c r="J56"/>
  <c r="S56" s="1"/>
  <c r="N56"/>
  <c r="W56" s="1"/>
  <c r="V51" i="63"/>
  <c r="O51"/>
  <c r="V51" i="61"/>
  <c r="O51"/>
  <c r="V52" i="63"/>
  <c r="O52"/>
  <c r="V51" i="62"/>
  <c r="O51"/>
  <c r="G52"/>
  <c r="O54" i="14"/>
  <c r="R54"/>
  <c r="T54"/>
  <c r="V54"/>
  <c r="H54"/>
  <c r="N56" i="24"/>
  <c r="N56" i="29"/>
  <c r="N56" i="26"/>
  <c r="K56" i="38"/>
  <c r="M56" s="1"/>
  <c r="C57" i="53"/>
  <c r="B58"/>
  <c r="Q55"/>
  <c r="B58" i="52"/>
  <c r="C57"/>
  <c r="AG49" i="30"/>
  <c r="AG49" i="27"/>
  <c r="AG49" i="29"/>
  <c r="AG49" i="26"/>
  <c r="AP53" i="14"/>
  <c r="D53" i="63" s="1"/>
  <c r="G53" s="1"/>
  <c r="AR51" i="14"/>
  <c r="AR52"/>
  <c r="S55"/>
  <c r="AN54"/>
  <c r="D54" i="62" s="1"/>
  <c r="AL54" i="14"/>
  <c r="D54" i="61" s="1"/>
  <c r="Q55" i="14"/>
  <c r="W53"/>
  <c r="AM53"/>
  <c r="E53" i="61" s="1"/>
  <c r="G53" s="1"/>
  <c r="U54" i="14"/>
  <c r="AO53"/>
  <c r="E53" i="62" s="1"/>
  <c r="G53" s="1"/>
  <c r="AC56" i="27" l="1"/>
  <c r="AD56" s="1"/>
  <c r="AC56" i="29"/>
  <c r="AD56" s="1"/>
  <c r="AC56" i="24"/>
  <c r="AD56" s="1"/>
  <c r="AG56" s="1"/>
  <c r="AC56" i="28"/>
  <c r="AD56" s="1"/>
  <c r="AG56" s="1"/>
  <c r="AC55" i="26"/>
  <c r="AD55" s="1"/>
  <c r="K57" i="53"/>
  <c r="T57" s="1"/>
  <c r="O57"/>
  <c r="J57"/>
  <c r="S57" s="1"/>
  <c r="N57"/>
  <c r="W57" s="1"/>
  <c r="M57"/>
  <c r="V57" s="1"/>
  <c r="N57" i="28" s="1"/>
  <c r="L57" i="53"/>
  <c r="U57" s="1"/>
  <c r="N57" i="27" s="1"/>
  <c r="T56" i="52"/>
  <c r="M56" i="26" s="1"/>
  <c r="O56" i="52"/>
  <c r="Q56" s="1"/>
  <c r="V53" i="62"/>
  <c r="O53"/>
  <c r="V53" i="61"/>
  <c r="O53"/>
  <c r="V52" i="62"/>
  <c r="O52"/>
  <c r="V53" i="63"/>
  <c r="O53"/>
  <c r="T55" i="14"/>
  <c r="AO55" s="1"/>
  <c r="E55" i="62" s="1"/>
  <c r="R55" i="14"/>
  <c r="O55"/>
  <c r="V55"/>
  <c r="AQ55" s="1"/>
  <c r="E55" i="63" s="1"/>
  <c r="H55" i="14"/>
  <c r="N57" i="24"/>
  <c r="N57" i="29"/>
  <c r="N57" i="26"/>
  <c r="K57" i="38"/>
  <c r="M57" s="1"/>
  <c r="C58" i="53"/>
  <c r="B59"/>
  <c r="Q56"/>
  <c r="B59" i="52"/>
  <c r="C58"/>
  <c r="AR53" i="14"/>
  <c r="AO54"/>
  <c r="E54" i="62" s="1"/>
  <c r="G54" s="1"/>
  <c r="AN55" i="14"/>
  <c r="D55" i="62" s="1"/>
  <c r="AL55" i="14"/>
  <c r="D55" i="61" s="1"/>
  <c r="AQ54" i="14"/>
  <c r="E54" i="63" s="1"/>
  <c r="Q56" i="14"/>
  <c r="AM54"/>
  <c r="E54" i="61" s="1"/>
  <c r="G54" s="1"/>
  <c r="U55" i="14"/>
  <c r="S56"/>
  <c r="AP54"/>
  <c r="D54" i="63" s="1"/>
  <c r="W54" i="14"/>
  <c r="AC57" i="24" l="1"/>
  <c r="AD57" s="1"/>
  <c r="AG57" s="1"/>
  <c r="AC57" i="28"/>
  <c r="AD57" s="1"/>
  <c r="AG57" s="1"/>
  <c r="AC56" i="26"/>
  <c r="AD56" s="1"/>
  <c r="AC57" i="29"/>
  <c r="AD57" s="1"/>
  <c r="AC57" i="27"/>
  <c r="AD57" s="1"/>
  <c r="M58" i="53"/>
  <c r="V58" s="1"/>
  <c r="L58"/>
  <c r="U58" s="1"/>
  <c r="K58"/>
  <c r="T58" s="1"/>
  <c r="N58" i="26" s="1"/>
  <c r="O58" i="53"/>
  <c r="J58"/>
  <c r="S58" s="1"/>
  <c r="N58" i="24" s="1"/>
  <c r="N58" i="53"/>
  <c r="W58" s="1"/>
  <c r="T57" i="52"/>
  <c r="M57" i="26" s="1"/>
  <c r="O57" i="52"/>
  <c r="Q57" s="1"/>
  <c r="G54" i="63"/>
  <c r="V54" s="1"/>
  <c r="V54" i="62"/>
  <c r="O54"/>
  <c r="V54" i="61"/>
  <c r="O54"/>
  <c r="G55" i="62"/>
  <c r="R56" i="14"/>
  <c r="T56"/>
  <c r="V56"/>
  <c r="H56"/>
  <c r="N58" i="27"/>
  <c r="N58" i="28"/>
  <c r="N58" i="29"/>
  <c r="K58" i="38"/>
  <c r="M58" s="1"/>
  <c r="C59" i="53"/>
  <c r="B60"/>
  <c r="Q57"/>
  <c r="C59" i="52"/>
  <c r="B60"/>
  <c r="AP55" i="14"/>
  <c r="D55" i="63" s="1"/>
  <c r="G55" s="1"/>
  <c r="AR54" i="14"/>
  <c r="U56"/>
  <c r="W55"/>
  <c r="Q57"/>
  <c r="S57"/>
  <c r="O56"/>
  <c r="AM55"/>
  <c r="E55" i="61" s="1"/>
  <c r="G55" s="1"/>
  <c r="AC58" i="27" l="1"/>
  <c r="AD58" s="1"/>
  <c r="AC58" i="28"/>
  <c r="AD58" s="1"/>
  <c r="AG58" s="1"/>
  <c r="AC58" i="24"/>
  <c r="AD58" s="1"/>
  <c r="AG58" s="1"/>
  <c r="AC58" i="29"/>
  <c r="AD58" s="1"/>
  <c r="AC57" i="26"/>
  <c r="AD57" s="1"/>
  <c r="T58" i="52"/>
  <c r="M58" i="26" s="1"/>
  <c r="O58" i="52"/>
  <c r="Q58" s="1"/>
  <c r="K59" i="53"/>
  <c r="T59" s="1"/>
  <c r="N59" i="26" s="1"/>
  <c r="O59" i="53"/>
  <c r="J59"/>
  <c r="S59" s="1"/>
  <c r="N59"/>
  <c r="W59" s="1"/>
  <c r="M59"/>
  <c r="V59" s="1"/>
  <c r="N59" i="28" s="1"/>
  <c r="L59" i="53"/>
  <c r="U59" s="1"/>
  <c r="N59" i="27" s="1"/>
  <c r="O54" i="63"/>
  <c r="V55" i="61"/>
  <c r="O55"/>
  <c r="O55" i="63"/>
  <c r="V55"/>
  <c r="V55" i="62"/>
  <c r="O55"/>
  <c r="R57" i="14"/>
  <c r="O57"/>
  <c r="V57"/>
  <c r="T57"/>
  <c r="H57"/>
  <c r="N59" i="24"/>
  <c r="N59" i="29"/>
  <c r="AR55" i="14"/>
  <c r="K59" i="38"/>
  <c r="M59" s="1"/>
  <c r="Q58" i="53"/>
  <c r="C60"/>
  <c r="B61"/>
  <c r="C60" i="52"/>
  <c r="B61"/>
  <c r="AG52" i="30"/>
  <c r="AG52" i="26"/>
  <c r="AG52" i="29"/>
  <c r="AG52" i="27"/>
  <c r="AG54"/>
  <c r="AG55" i="30"/>
  <c r="AG54"/>
  <c r="AG55" i="27"/>
  <c r="AG55" i="26"/>
  <c r="AG54"/>
  <c r="AG55" i="29"/>
  <c r="AG54"/>
  <c r="U57" i="14"/>
  <c r="S58"/>
  <c r="Q58"/>
  <c r="AN57"/>
  <c r="D57" i="62" s="1"/>
  <c r="AL57" i="14"/>
  <c r="D57" i="61" s="1"/>
  <c r="AP56" i="14"/>
  <c r="D56" i="63" s="1"/>
  <c r="AL56" i="14"/>
  <c r="D56" i="61" s="1"/>
  <c r="AQ56" i="14"/>
  <c r="E56" i="63" s="1"/>
  <c r="AM56" i="14"/>
  <c r="E56" i="61" s="1"/>
  <c r="AN56" i="14"/>
  <c r="D56" i="62" s="1"/>
  <c r="W56" i="14"/>
  <c r="AC59" i="24" l="1"/>
  <c r="AD59" s="1"/>
  <c r="AG59" s="1"/>
  <c r="AC59" i="28"/>
  <c r="AD59" s="1"/>
  <c r="AG59" s="1"/>
  <c r="AC59" i="29"/>
  <c r="AD59" s="1"/>
  <c r="AC59" i="27"/>
  <c r="AD59" s="1"/>
  <c r="AC58" i="26"/>
  <c r="AD58" s="1"/>
  <c r="M60" i="53"/>
  <c r="V60" s="1"/>
  <c r="N60" i="28" s="1"/>
  <c r="L60" i="53"/>
  <c r="U60" s="1"/>
  <c r="K60"/>
  <c r="T60" s="1"/>
  <c r="N60" i="26" s="1"/>
  <c r="O60" i="53"/>
  <c r="J60"/>
  <c r="S60" s="1"/>
  <c r="N60" i="24" s="1"/>
  <c r="N60" i="53"/>
  <c r="W60" s="1"/>
  <c r="N60" i="29" s="1"/>
  <c r="T59" i="52"/>
  <c r="M59" i="26" s="1"/>
  <c r="O59" i="52"/>
  <c r="Q59" s="1"/>
  <c r="G56" i="63"/>
  <c r="G56" i="61"/>
  <c r="AQ57" i="14"/>
  <c r="E57" i="63" s="1"/>
  <c r="O58" i="14"/>
  <c r="T58"/>
  <c r="V58"/>
  <c r="R58"/>
  <c r="H58"/>
  <c r="N60" i="27"/>
  <c r="K60" i="38"/>
  <c r="M60" s="1"/>
  <c r="C61" i="53"/>
  <c r="B62"/>
  <c r="Q59"/>
  <c r="B62" i="52"/>
  <c r="C61"/>
  <c r="AG53" i="27"/>
  <c r="AG53" i="26"/>
  <c r="AG53" i="30"/>
  <c r="AG53" i="29"/>
  <c r="AP57" i="14"/>
  <c r="D57" i="63" s="1"/>
  <c r="S59" i="14"/>
  <c r="AM57"/>
  <c r="E57" i="61" s="1"/>
  <c r="G57" s="1"/>
  <c r="Q59" i="14"/>
  <c r="U58"/>
  <c r="AO56"/>
  <c r="W57"/>
  <c r="AN58"/>
  <c r="D58" i="62" s="1"/>
  <c r="AO57" i="14"/>
  <c r="E57" i="62" s="1"/>
  <c r="G57" s="1"/>
  <c r="AC60" i="28" l="1"/>
  <c r="AD60" s="1"/>
  <c r="AG60" s="1"/>
  <c r="AC60" i="29"/>
  <c r="AD60" s="1"/>
  <c r="AC60" i="27"/>
  <c r="AD60" s="1"/>
  <c r="AC59" i="26"/>
  <c r="AD59" s="1"/>
  <c r="AC60" i="24"/>
  <c r="AD60" s="1"/>
  <c r="AG60" s="1"/>
  <c r="K61" i="53"/>
  <c r="T61" s="1"/>
  <c r="O61"/>
  <c r="J61"/>
  <c r="S61" s="1"/>
  <c r="N61" i="24" s="1"/>
  <c r="N61" i="53"/>
  <c r="W61" s="1"/>
  <c r="N61" i="29" s="1"/>
  <c r="M61" i="53"/>
  <c r="V61" s="1"/>
  <c r="N61" i="28" s="1"/>
  <c r="L61" i="53"/>
  <c r="U61" s="1"/>
  <c r="T60" i="52"/>
  <c r="M60" i="26" s="1"/>
  <c r="O60" i="52"/>
  <c r="Q60" s="1"/>
  <c r="G57" i="63"/>
  <c r="V57" s="1"/>
  <c r="O57" i="62"/>
  <c r="V57"/>
  <c r="V57" i="61"/>
  <c r="O57"/>
  <c r="O56" i="63"/>
  <c r="V56"/>
  <c r="AR56" i="14"/>
  <c r="E56" i="62"/>
  <c r="G56" s="1"/>
  <c r="O56" i="61"/>
  <c r="V56"/>
  <c r="V59" i="14"/>
  <c r="R59"/>
  <c r="T59"/>
  <c r="H59"/>
  <c r="N61" i="26"/>
  <c r="N61" i="27"/>
  <c r="AG56" i="29"/>
  <c r="K61" i="38"/>
  <c r="M61" s="1"/>
  <c r="C62" i="53"/>
  <c r="B63"/>
  <c r="Q60"/>
  <c r="B63" i="52"/>
  <c r="C62"/>
  <c r="AG56" i="26"/>
  <c r="AG56" i="30"/>
  <c r="AG56" i="27"/>
  <c r="AL58" i="14"/>
  <c r="D58" i="61" s="1"/>
  <c r="AO58" i="14"/>
  <c r="E58" i="62" s="1"/>
  <c r="G58" s="1"/>
  <c r="AP58" i="14"/>
  <c r="D58" i="63" s="1"/>
  <c r="W58" i="14"/>
  <c r="AR57"/>
  <c r="S60"/>
  <c r="U59"/>
  <c r="AQ58"/>
  <c r="E58" i="63" s="1"/>
  <c r="Q60" i="14"/>
  <c r="AM58"/>
  <c r="E58" i="61" s="1"/>
  <c r="O59" i="14"/>
  <c r="AC61" i="28" l="1"/>
  <c r="AD61" s="1"/>
  <c r="AG61" s="1"/>
  <c r="AC61" i="29"/>
  <c r="AD61" s="1"/>
  <c r="AC61" i="27"/>
  <c r="AD61" s="1"/>
  <c r="AC61" i="24"/>
  <c r="AD61" s="1"/>
  <c r="AG61" s="1"/>
  <c r="AC60" i="26"/>
  <c r="AD60" s="1"/>
  <c r="T61" i="52"/>
  <c r="M61" i="26" s="1"/>
  <c r="O61" i="52"/>
  <c r="Q61" s="1"/>
  <c r="M62" i="53"/>
  <c r="V62" s="1"/>
  <c r="N62" i="28" s="1"/>
  <c r="L62" i="53"/>
  <c r="U62" s="1"/>
  <c r="K62"/>
  <c r="T62" s="1"/>
  <c r="N62" i="26" s="1"/>
  <c r="O62" i="53"/>
  <c r="J62"/>
  <c r="S62" s="1"/>
  <c r="N62" i="24" s="1"/>
  <c r="N62" i="53"/>
  <c r="W62" s="1"/>
  <c r="N62" i="29" s="1"/>
  <c r="O57" i="63"/>
  <c r="V58" i="62"/>
  <c r="O58"/>
  <c r="O56"/>
  <c r="V56"/>
  <c r="G58" i="63"/>
  <c r="G58" i="61"/>
  <c r="T60" i="14"/>
  <c r="R60"/>
  <c r="V60"/>
  <c r="H60"/>
  <c r="N62" i="27"/>
  <c r="K62" i="38"/>
  <c r="M62" s="1"/>
  <c r="C63" i="53"/>
  <c r="B64"/>
  <c r="Q61"/>
  <c r="C63" i="52"/>
  <c r="B64"/>
  <c r="W59" i="14"/>
  <c r="AR58"/>
  <c r="U60"/>
  <c r="S61"/>
  <c r="AO59"/>
  <c r="E59" i="62" s="1"/>
  <c r="AQ59" i="14"/>
  <c r="E59" i="63" s="1"/>
  <c r="O60" i="14"/>
  <c r="Q61"/>
  <c r="AP59"/>
  <c r="D59" i="63" s="1"/>
  <c r="AC62" i="27" l="1"/>
  <c r="AD62" s="1"/>
  <c r="AC62" i="24"/>
  <c r="AD62" s="1"/>
  <c r="AG62" s="1"/>
  <c r="AC62" i="28"/>
  <c r="AD62" s="1"/>
  <c r="AG62" s="1"/>
  <c r="AC61" i="26"/>
  <c r="AD61" s="1"/>
  <c r="AC62" i="29"/>
  <c r="AD62" s="1"/>
  <c r="K63" i="53"/>
  <c r="T63" s="1"/>
  <c r="O63"/>
  <c r="J63"/>
  <c r="S63" s="1"/>
  <c r="N63"/>
  <c r="W63" s="1"/>
  <c r="N63" i="29" s="1"/>
  <c r="M63" i="53"/>
  <c r="V63" s="1"/>
  <c r="L63"/>
  <c r="U63" s="1"/>
  <c r="N63" i="27" s="1"/>
  <c r="T62" i="52"/>
  <c r="M62" i="26" s="1"/>
  <c r="O62" i="52"/>
  <c r="Q62" s="1"/>
  <c r="V58" i="63"/>
  <c r="O58"/>
  <c r="G59"/>
  <c r="O58" i="61"/>
  <c r="V58"/>
  <c r="V61" i="14"/>
  <c r="AQ61" s="1"/>
  <c r="E61" i="63" s="1"/>
  <c r="O61" i="14"/>
  <c r="R61"/>
  <c r="T61"/>
  <c r="H61"/>
  <c r="N63" i="24"/>
  <c r="N63" i="26"/>
  <c r="N63" i="28"/>
  <c r="K63" i="38"/>
  <c r="M63" s="1"/>
  <c r="Q62" i="53"/>
  <c r="C64"/>
  <c r="B65"/>
  <c r="C64" i="52"/>
  <c r="B65"/>
  <c r="W60" i="14"/>
  <c r="AG59" i="29"/>
  <c r="AG58" i="27"/>
  <c r="AG58" i="30"/>
  <c r="AG58" i="26"/>
  <c r="AG58" i="29"/>
  <c r="AL59" i="14"/>
  <c r="D59" i="61" s="1"/>
  <c r="AN59" i="14"/>
  <c r="D59" i="62" s="1"/>
  <c r="G59" s="1"/>
  <c r="AN60" i="14"/>
  <c r="D60" i="62" s="1"/>
  <c r="S62" i="14"/>
  <c r="Q62"/>
  <c r="AP60"/>
  <c r="D60" i="63" s="1"/>
  <c r="AN61" i="14"/>
  <c r="D61" i="62" s="1"/>
  <c r="U61" i="14"/>
  <c r="AM59"/>
  <c r="E59" i="61" s="1"/>
  <c r="AC63" i="27" l="1"/>
  <c r="AD63" s="1"/>
  <c r="AC63" i="29"/>
  <c r="AD63" s="1"/>
  <c r="AC63" i="24"/>
  <c r="AD63" s="1"/>
  <c r="AG63" s="1"/>
  <c r="AC62" i="26"/>
  <c r="AD62" s="1"/>
  <c r="AC63" i="28"/>
  <c r="AD63" s="1"/>
  <c r="AG63" s="1"/>
  <c r="T63" i="52"/>
  <c r="M63" i="26" s="1"/>
  <c r="O63" i="52"/>
  <c r="Q63" s="1"/>
  <c r="M64" i="53"/>
  <c r="V64" s="1"/>
  <c r="L64"/>
  <c r="U64" s="1"/>
  <c r="N64" i="27" s="1"/>
  <c r="K64" i="53"/>
  <c r="T64" s="1"/>
  <c r="N64" i="26" s="1"/>
  <c r="O64" i="53"/>
  <c r="J64"/>
  <c r="S64" s="1"/>
  <c r="N64" i="24" s="1"/>
  <c r="N64" i="53"/>
  <c r="W64" s="1"/>
  <c r="V59" i="62"/>
  <c r="O59"/>
  <c r="V59" i="63"/>
  <c r="O59"/>
  <c r="G59" i="61"/>
  <c r="T62" i="14"/>
  <c r="R62"/>
  <c r="V62"/>
  <c r="H62"/>
  <c r="N64" i="28"/>
  <c r="N64" i="29"/>
  <c r="AG59" i="30"/>
  <c r="K64" i="38"/>
  <c r="M64" s="1"/>
  <c r="C65" i="53"/>
  <c r="B66"/>
  <c r="Q63"/>
  <c r="B66" i="52"/>
  <c r="C65"/>
  <c r="AG59" i="26"/>
  <c r="AG59" i="27"/>
  <c r="AG57" i="30"/>
  <c r="AG57" i="29"/>
  <c r="AG57" i="27"/>
  <c r="AG57" i="26"/>
  <c r="AR59" i="14"/>
  <c r="AL61"/>
  <c r="D61" i="61" s="1"/>
  <c r="AP61" i="14"/>
  <c r="D61" i="63" s="1"/>
  <c r="G61" s="1"/>
  <c r="AO61" i="14"/>
  <c r="E61" i="62" s="1"/>
  <c r="G61" s="1"/>
  <c r="W61" i="14"/>
  <c r="Q63"/>
  <c r="AM60"/>
  <c r="E60" i="61" s="1"/>
  <c r="U62" i="14"/>
  <c r="S63"/>
  <c r="AM61"/>
  <c r="E61" i="61" s="1"/>
  <c r="O62" i="14"/>
  <c r="AL60"/>
  <c r="D60" i="61" s="1"/>
  <c r="AO60" i="14"/>
  <c r="E60" i="62" s="1"/>
  <c r="G60" s="1"/>
  <c r="AQ60" i="14"/>
  <c r="E60" i="63" s="1"/>
  <c r="G60" s="1"/>
  <c r="AC64" i="24" l="1"/>
  <c r="AD64" s="1"/>
  <c r="AG64" s="1"/>
  <c r="AC64" i="27"/>
  <c r="AD64" s="1"/>
  <c r="G61" i="61"/>
  <c r="V61" s="1"/>
  <c r="AC64" i="28"/>
  <c r="AD64" s="1"/>
  <c r="AG64" s="1"/>
  <c r="AC64" i="29"/>
  <c r="AD64" s="1"/>
  <c r="AC63" i="26"/>
  <c r="AD63" s="1"/>
  <c r="K65" i="53"/>
  <c r="T65" s="1"/>
  <c r="O65"/>
  <c r="J65"/>
  <c r="S65" s="1"/>
  <c r="N65"/>
  <c r="W65" s="1"/>
  <c r="N65" i="29" s="1"/>
  <c r="M65" i="53"/>
  <c r="V65" s="1"/>
  <c r="L65"/>
  <c r="U65" s="1"/>
  <c r="T64" i="52"/>
  <c r="M64" i="26" s="1"/>
  <c r="O64" i="52"/>
  <c r="Q64" s="1"/>
  <c r="G60" i="61"/>
  <c r="V60" s="1"/>
  <c r="O61" i="62"/>
  <c r="V61"/>
  <c r="O60" i="63"/>
  <c r="V60"/>
  <c r="V60" i="62"/>
  <c r="O60"/>
  <c r="O61" i="63"/>
  <c r="V61"/>
  <c r="O61" i="61"/>
  <c r="V59"/>
  <c r="O59"/>
  <c r="T63" i="14"/>
  <c r="V63"/>
  <c r="R63"/>
  <c r="H63"/>
  <c r="N65" i="24"/>
  <c r="N65" i="27"/>
  <c r="N65" i="28"/>
  <c r="N65" i="26"/>
  <c r="K65" i="38"/>
  <c r="M65" s="1"/>
  <c r="Q64" i="53"/>
  <c r="C66"/>
  <c r="B67"/>
  <c r="B67" i="52"/>
  <c r="C66"/>
  <c r="W62" i="14"/>
  <c r="AR61"/>
  <c r="AR60"/>
  <c r="Q64"/>
  <c r="AN62"/>
  <c r="D62" i="62" s="1"/>
  <c r="AL62" i="14"/>
  <c r="D62" i="61" s="1"/>
  <c r="U63" i="14"/>
  <c r="O63"/>
  <c r="S64"/>
  <c r="AP62"/>
  <c r="D62" i="63" s="1"/>
  <c r="O60" i="61" l="1"/>
  <c r="AC65" i="24"/>
  <c r="AD65" s="1"/>
  <c r="AG65" s="1"/>
  <c r="AC65" i="27"/>
  <c r="AD65" s="1"/>
  <c r="AC64" i="26"/>
  <c r="AD64" s="1"/>
  <c r="AC65" i="28"/>
  <c r="AD65" s="1"/>
  <c r="AG65" s="1"/>
  <c r="AC65" i="29"/>
  <c r="AD65" s="1"/>
  <c r="T65" i="52"/>
  <c r="M65" i="26" s="1"/>
  <c r="O65" i="52"/>
  <c r="Q65" s="1"/>
  <c r="M66" i="53"/>
  <c r="V66" s="1"/>
  <c r="N66" i="28" s="1"/>
  <c r="L66" i="53"/>
  <c r="U66" s="1"/>
  <c r="N66" i="27" s="1"/>
  <c r="K66" i="53"/>
  <c r="T66" s="1"/>
  <c r="N66" i="26" s="1"/>
  <c r="O66" i="53"/>
  <c r="J66"/>
  <c r="S66" s="1"/>
  <c r="N66"/>
  <c r="W66" s="1"/>
  <c r="N66" i="29" s="1"/>
  <c r="R64" i="14"/>
  <c r="V64"/>
  <c r="T64"/>
  <c r="O64"/>
  <c r="H64"/>
  <c r="N66" i="24"/>
  <c r="K66" i="38"/>
  <c r="M66" s="1"/>
  <c r="C67" i="53"/>
  <c r="B68"/>
  <c r="Q65"/>
  <c r="C67" i="52"/>
  <c r="B68"/>
  <c r="W63" i="14"/>
  <c r="AG61" i="30"/>
  <c r="AQ62" i="14"/>
  <c r="E62" i="63" s="1"/>
  <c r="G62" s="1"/>
  <c r="AN63" i="14"/>
  <c r="D63" i="62" s="1"/>
  <c r="AO63" i="14"/>
  <c r="E63" i="62" s="1"/>
  <c r="AQ63" i="14"/>
  <c r="E63" i="63" s="1"/>
  <c r="AO62" i="14"/>
  <c r="E62" i="62" s="1"/>
  <c r="G62" s="1"/>
  <c r="AL64" i="14"/>
  <c r="D64" i="61" s="1"/>
  <c r="AN64" i="14"/>
  <c r="D64" i="62" s="1"/>
  <c r="Q65" i="14"/>
  <c r="U64"/>
  <c r="S65"/>
  <c r="AP63"/>
  <c r="D63" i="63" s="1"/>
  <c r="AM62" i="14"/>
  <c r="E62" i="61" s="1"/>
  <c r="G62" s="1"/>
  <c r="AC66" i="24" l="1"/>
  <c r="AD66" s="1"/>
  <c r="AG66" s="1"/>
  <c r="AC66" i="29"/>
  <c r="AD66" s="1"/>
  <c r="AC66" i="27"/>
  <c r="AD66" s="1"/>
  <c r="AC65" i="26"/>
  <c r="AD65" s="1"/>
  <c r="AC66" i="28"/>
  <c r="AD66" s="1"/>
  <c r="AG66" s="1"/>
  <c r="K67" i="53"/>
  <c r="T67" s="1"/>
  <c r="N67" i="26" s="1"/>
  <c r="O67" i="53"/>
  <c r="J67"/>
  <c r="S67" s="1"/>
  <c r="N67"/>
  <c r="W67" s="1"/>
  <c r="N67" i="29" s="1"/>
  <c r="M67" i="53"/>
  <c r="V67" s="1"/>
  <c r="N67" i="28" s="1"/>
  <c r="L67" i="53"/>
  <c r="U67" s="1"/>
  <c r="T66" i="52"/>
  <c r="M66" i="26" s="1"/>
  <c r="O66" i="52"/>
  <c r="Q66" s="1"/>
  <c r="G63" i="62"/>
  <c r="O63" s="1"/>
  <c r="O62" i="63"/>
  <c r="V62"/>
  <c r="O62" i="61"/>
  <c r="V62"/>
  <c r="V62" i="62"/>
  <c r="O62"/>
  <c r="G63" i="63"/>
  <c r="T65" i="14"/>
  <c r="AO65" s="1"/>
  <c r="E65" i="62" s="1"/>
  <c r="V65" i="14"/>
  <c r="R65"/>
  <c r="O65"/>
  <c r="H65"/>
  <c r="N67" i="24"/>
  <c r="N67" i="27"/>
  <c r="AG62" i="26"/>
  <c r="AG62" i="27"/>
  <c r="AG62" i="30"/>
  <c r="K67" i="38"/>
  <c r="M67" s="1"/>
  <c r="Q66" i="53"/>
  <c r="C68"/>
  <c r="B69"/>
  <c r="AG61" i="27"/>
  <c r="C68" i="52"/>
  <c r="B69"/>
  <c r="AG61" i="26"/>
  <c r="AG61" i="29"/>
  <c r="AG60" i="27"/>
  <c r="AG60" i="29"/>
  <c r="AG60" i="26"/>
  <c r="AG60" i="30"/>
  <c r="W64" i="14"/>
  <c r="AR62"/>
  <c r="U65"/>
  <c r="AM64"/>
  <c r="E64" i="61" s="1"/>
  <c r="G64" s="1"/>
  <c r="S66" i="14"/>
  <c r="AL65"/>
  <c r="D65" i="61" s="1"/>
  <c r="Q66" i="14"/>
  <c r="AP64"/>
  <c r="D64" i="63" s="1"/>
  <c r="AO64" i="14"/>
  <c r="E64" i="62" s="1"/>
  <c r="G64" s="1"/>
  <c r="AQ64" i="14"/>
  <c r="E64" i="63" s="1"/>
  <c r="AM63" i="14"/>
  <c r="E63" i="61" s="1"/>
  <c r="AL63" i="14"/>
  <c r="D63" i="61" s="1"/>
  <c r="AC67" i="29" l="1"/>
  <c r="AD67" s="1"/>
  <c r="AC67" i="27"/>
  <c r="AD67" s="1"/>
  <c r="AC66" i="26"/>
  <c r="AD66" s="1"/>
  <c r="AC67" i="24"/>
  <c r="AD67" s="1"/>
  <c r="AG67" s="1"/>
  <c r="AC67" i="28"/>
  <c r="AD67" s="1"/>
  <c r="AG67" s="1"/>
  <c r="V63" i="62"/>
  <c r="M68" i="53"/>
  <c r="V68" s="1"/>
  <c r="L68"/>
  <c r="U68" s="1"/>
  <c r="N68" i="27" s="1"/>
  <c r="K68" i="53"/>
  <c r="T68" s="1"/>
  <c r="O68"/>
  <c r="J68"/>
  <c r="S68" s="1"/>
  <c r="N68" i="24" s="1"/>
  <c r="N68" i="53"/>
  <c r="W68" s="1"/>
  <c r="N68" i="29" s="1"/>
  <c r="T67" i="52"/>
  <c r="M67" i="26" s="1"/>
  <c r="O67" i="52"/>
  <c r="Q67" s="1"/>
  <c r="G64" i="63"/>
  <c r="V64" s="1"/>
  <c r="G63" i="61"/>
  <c r="V63" s="1"/>
  <c r="O64"/>
  <c r="V64"/>
  <c r="V64" i="62"/>
  <c r="O64"/>
  <c r="V63" i="63"/>
  <c r="O63"/>
  <c r="R66" i="14"/>
  <c r="T66"/>
  <c r="V66"/>
  <c r="AQ66" s="1"/>
  <c r="E66" i="63" s="1"/>
  <c r="O66" i="14"/>
  <c r="H66"/>
  <c r="N68" i="28"/>
  <c r="N68" i="26"/>
  <c r="AG62" i="29"/>
  <c r="K68" i="38"/>
  <c r="M68" s="1"/>
  <c r="C69" i="53"/>
  <c r="B70"/>
  <c r="Q67"/>
  <c r="B70" i="52"/>
  <c r="C69"/>
  <c r="W65" i="14"/>
  <c r="AN65"/>
  <c r="D65" i="62" s="1"/>
  <c r="G65" s="1"/>
  <c r="AM65" i="14"/>
  <c r="E65" i="61" s="1"/>
  <c r="G65" s="1"/>
  <c r="AR64" i="14"/>
  <c r="O67"/>
  <c r="Q67"/>
  <c r="U66"/>
  <c r="AN66"/>
  <c r="D66" i="62" s="1"/>
  <c r="S67" i="14"/>
  <c r="AQ65"/>
  <c r="E65" i="63" s="1"/>
  <c r="AP65" i="14"/>
  <c r="D65" i="63" s="1"/>
  <c r="AL66" i="14"/>
  <c r="D66" i="61" s="1"/>
  <c r="AR63" i="14"/>
  <c r="AC68" i="29" l="1"/>
  <c r="AD68" s="1"/>
  <c r="AC68" i="27"/>
  <c r="AD68" s="1"/>
  <c r="AC68" i="24"/>
  <c r="AD68" s="1"/>
  <c r="AG68" s="1"/>
  <c r="AC67" i="26"/>
  <c r="AD67" s="1"/>
  <c r="AC68" i="28"/>
  <c r="AD68" s="1"/>
  <c r="AG68" s="1"/>
  <c r="K69" i="53"/>
  <c r="T69" s="1"/>
  <c r="N69" i="26" s="1"/>
  <c r="O69" i="53"/>
  <c r="J69"/>
  <c r="S69" s="1"/>
  <c r="N69" i="24" s="1"/>
  <c r="N69" i="53"/>
  <c r="W69" s="1"/>
  <c r="M69"/>
  <c r="V69" s="1"/>
  <c r="N69" i="28" s="1"/>
  <c r="L69" i="53"/>
  <c r="U69" s="1"/>
  <c r="T68" i="52"/>
  <c r="M68" i="26" s="1"/>
  <c r="O68" i="52"/>
  <c r="Q68" s="1"/>
  <c r="O64" i="63"/>
  <c r="O63" i="61"/>
  <c r="V65"/>
  <c r="O65"/>
  <c r="O65" i="62"/>
  <c r="V65"/>
  <c r="G65" i="63"/>
  <c r="R67" i="14"/>
  <c r="V67"/>
  <c r="AQ67" s="1"/>
  <c r="E67" i="63" s="1"/>
  <c r="T67" i="14"/>
  <c r="H67"/>
  <c r="N69" i="29"/>
  <c r="N69" i="27"/>
  <c r="K69" i="38"/>
  <c r="M69" s="1"/>
  <c r="Q68" i="53"/>
  <c r="C70"/>
  <c r="B71"/>
  <c r="B71" i="52"/>
  <c r="C70"/>
  <c r="W66" i="14"/>
  <c r="AG64" i="30"/>
  <c r="AR65" i="14"/>
  <c r="S68"/>
  <c r="AL67"/>
  <c r="D67" i="61" s="1"/>
  <c r="U67" i="14"/>
  <c r="Q68"/>
  <c r="AN67"/>
  <c r="D67" i="62" s="1"/>
  <c r="AP66" i="14"/>
  <c r="D66" i="63" s="1"/>
  <c r="G66" s="1"/>
  <c r="AM66" i="14"/>
  <c r="E66" i="61" s="1"/>
  <c r="G66" s="1"/>
  <c r="AO66" i="14"/>
  <c r="E66" i="62" s="1"/>
  <c r="G66" s="1"/>
  <c r="AC69" i="28" l="1"/>
  <c r="AD69" s="1"/>
  <c r="AG69" s="1"/>
  <c r="AC68" i="26"/>
  <c r="AD68" s="1"/>
  <c r="AC69" i="24"/>
  <c r="AD69" s="1"/>
  <c r="AG69" s="1"/>
  <c r="AC69" i="29"/>
  <c r="AD69" s="1"/>
  <c r="AC69" i="27"/>
  <c r="AD69" s="1"/>
  <c r="T69" i="52"/>
  <c r="M69" i="26" s="1"/>
  <c r="O69" i="52"/>
  <c r="Q69" s="1"/>
  <c r="M70" i="53"/>
  <c r="V70" s="1"/>
  <c r="N70" i="28" s="1"/>
  <c r="L70" i="53"/>
  <c r="U70" s="1"/>
  <c r="N70" i="27" s="1"/>
  <c r="K70" i="53"/>
  <c r="T70" s="1"/>
  <c r="N70" i="26" s="1"/>
  <c r="O70" i="53"/>
  <c r="J70"/>
  <c r="S70" s="1"/>
  <c r="N70"/>
  <c r="W70" s="1"/>
  <c r="N70" i="29" s="1"/>
  <c r="V66" i="61"/>
  <c r="O66"/>
  <c r="O66" i="62"/>
  <c r="V66"/>
  <c r="O65" i="63"/>
  <c r="V65"/>
  <c r="V66"/>
  <c r="O66"/>
  <c r="T68" i="14"/>
  <c r="AO68" s="1"/>
  <c r="E68" i="62" s="1"/>
  <c r="V68" i="14"/>
  <c r="O68"/>
  <c r="R68"/>
  <c r="H68"/>
  <c r="N70" i="24"/>
  <c r="AG64" i="27"/>
  <c r="AG64" i="26"/>
  <c r="AG64" i="29"/>
  <c r="K70" i="38"/>
  <c r="M70" s="1"/>
  <c r="C71" i="53"/>
  <c r="B72"/>
  <c r="Q69"/>
  <c r="C71" i="52"/>
  <c r="B72"/>
  <c r="AG63" i="29"/>
  <c r="AG63" i="26"/>
  <c r="AG63" i="30"/>
  <c r="AG63" i="27"/>
  <c r="AP67" i="14"/>
  <c r="D67" i="63" s="1"/>
  <c r="G67" s="1"/>
  <c r="AO67" i="14"/>
  <c r="E67" i="62" s="1"/>
  <c r="G67" s="1"/>
  <c r="AR66" i="14"/>
  <c r="Q69"/>
  <c r="W67"/>
  <c r="AN68"/>
  <c r="D68" i="62" s="1"/>
  <c r="S69" i="14"/>
  <c r="AM67"/>
  <c r="E67" i="61" s="1"/>
  <c r="G67" s="1"/>
  <c r="U68" i="14"/>
  <c r="AC70" i="24" l="1"/>
  <c r="AD70" s="1"/>
  <c r="AG70" s="1"/>
  <c r="AC70" i="28"/>
  <c r="AD70" s="1"/>
  <c r="AG70" s="1"/>
  <c r="AC70" i="29"/>
  <c r="AD70" s="1"/>
  <c r="AC70" i="27"/>
  <c r="AD70" s="1"/>
  <c r="AC69" i="26"/>
  <c r="AD69" s="1"/>
  <c r="K71" i="53"/>
  <c r="T71" s="1"/>
  <c r="N71" i="26" s="1"/>
  <c r="O71" i="53"/>
  <c r="J71"/>
  <c r="S71" s="1"/>
  <c r="N71"/>
  <c r="W71" s="1"/>
  <c r="N71" i="29" s="1"/>
  <c r="M71" i="53"/>
  <c r="V71" s="1"/>
  <c r="N71" i="28" s="1"/>
  <c r="L71" i="53"/>
  <c r="U71" s="1"/>
  <c r="N71" i="27" s="1"/>
  <c r="T70" i="52"/>
  <c r="M70" i="26" s="1"/>
  <c r="O70" i="52"/>
  <c r="Q70" s="1"/>
  <c r="G68" i="62"/>
  <c r="V68" s="1"/>
  <c r="O67"/>
  <c r="V67"/>
  <c r="V67" i="61"/>
  <c r="O67"/>
  <c r="V67" i="63"/>
  <c r="O67"/>
  <c r="V69" i="14"/>
  <c r="AQ69" s="1"/>
  <c r="E69" i="63" s="1"/>
  <c r="O69" i="14"/>
  <c r="R69"/>
  <c r="AM69" s="1"/>
  <c r="E69" i="61" s="1"/>
  <c r="T69" i="14"/>
  <c r="AO69" s="1"/>
  <c r="E69" i="62" s="1"/>
  <c r="H69" i="14"/>
  <c r="N71" i="24"/>
  <c r="AG67" i="27"/>
  <c r="K71" i="38"/>
  <c r="M71" s="1"/>
  <c r="C72" i="53"/>
  <c r="B73"/>
  <c r="Q70"/>
  <c r="C72" i="52"/>
  <c r="B73"/>
  <c r="AG66" i="29"/>
  <c r="AG66" i="26"/>
  <c r="AG67" i="30"/>
  <c r="AG66"/>
  <c r="AG66" i="27"/>
  <c r="AR67" i="14"/>
  <c r="AP68"/>
  <c r="D68" i="63" s="1"/>
  <c r="AL68" i="14"/>
  <c r="D68" i="61" s="1"/>
  <c r="W68" i="14"/>
  <c r="AQ68"/>
  <c r="E68" i="63" s="1"/>
  <c r="AL69" i="14"/>
  <c r="D69" i="61" s="1"/>
  <c r="S70" i="14"/>
  <c r="U69"/>
  <c r="Q70"/>
  <c r="AM68"/>
  <c r="E68" i="61" s="1"/>
  <c r="G69" l="1"/>
  <c r="O69" s="1"/>
  <c r="AC71" i="29"/>
  <c r="AD71" s="1"/>
  <c r="AC70" i="26"/>
  <c r="AD70" s="1"/>
  <c r="AC71" i="28"/>
  <c r="AD71" s="1"/>
  <c r="AG71" s="1"/>
  <c r="AC71" i="24"/>
  <c r="AD71" s="1"/>
  <c r="AG71" s="1"/>
  <c r="O68" i="62"/>
  <c r="AC71" i="27"/>
  <c r="AD71" s="1"/>
  <c r="T71" i="52"/>
  <c r="M71" i="26" s="1"/>
  <c r="O71" i="52"/>
  <c r="Q71" s="1"/>
  <c r="M72" i="53"/>
  <c r="V72" s="1"/>
  <c r="L72"/>
  <c r="U72" s="1"/>
  <c r="N72" i="27" s="1"/>
  <c r="K72" i="53"/>
  <c r="T72" s="1"/>
  <c r="O72"/>
  <c r="J72"/>
  <c r="S72" s="1"/>
  <c r="N72" i="24" s="1"/>
  <c r="N72" i="53"/>
  <c r="W72" s="1"/>
  <c r="N72" i="29" s="1"/>
  <c r="G68" i="63"/>
  <c r="O68" s="1"/>
  <c r="G68" i="61"/>
  <c r="O68" s="1"/>
  <c r="V70" i="14"/>
  <c r="AQ70" s="1"/>
  <c r="E70" i="63" s="1"/>
  <c r="R70" i="14"/>
  <c r="T70"/>
  <c r="O70"/>
  <c r="H70"/>
  <c r="N72" i="28"/>
  <c r="N72" i="26"/>
  <c r="AG67"/>
  <c r="AG67" i="29"/>
  <c r="K72" i="38"/>
  <c r="M72" s="1"/>
  <c r="C73" i="53"/>
  <c r="B74"/>
  <c r="Q71"/>
  <c r="B74" i="52"/>
  <c r="C73"/>
  <c r="AG65" i="26"/>
  <c r="AG65" i="29"/>
  <c r="AG65" i="27"/>
  <c r="AG65" i="30"/>
  <c r="W69" i="14"/>
  <c r="AR68"/>
  <c r="AN69"/>
  <c r="D69" i="62" s="1"/>
  <c r="G69" s="1"/>
  <c r="AL70" i="14"/>
  <c r="D70" i="61" s="1"/>
  <c r="AN70" i="14"/>
  <c r="D70" i="62" s="1"/>
  <c r="S71" i="14"/>
  <c r="U70"/>
  <c r="Q71"/>
  <c r="AP69"/>
  <c r="D69" i="63" s="1"/>
  <c r="G69" s="1"/>
  <c r="V69" i="61" l="1"/>
  <c r="AC72" i="28"/>
  <c r="AD72" s="1"/>
  <c r="AG72" s="1"/>
  <c r="AC71" i="26"/>
  <c r="AD71" s="1"/>
  <c r="AC72" i="24"/>
  <c r="AD72" s="1"/>
  <c r="AG72" s="1"/>
  <c r="AC72" i="29"/>
  <c r="AD72" s="1"/>
  <c r="AC72" i="27"/>
  <c r="AD72" s="1"/>
  <c r="T72" i="52"/>
  <c r="M72" i="26" s="1"/>
  <c r="O72" i="52"/>
  <c r="Q72" s="1"/>
  <c r="V68" i="63"/>
  <c r="K73" i="53"/>
  <c r="T73" s="1"/>
  <c r="N73" i="26" s="1"/>
  <c r="O73" i="53"/>
  <c r="J73"/>
  <c r="S73" s="1"/>
  <c r="N73" i="24" s="1"/>
  <c r="N73" i="53"/>
  <c r="W73" s="1"/>
  <c r="N73" i="29" s="1"/>
  <c r="M73" i="53"/>
  <c r="V73" s="1"/>
  <c r="N73" i="28" s="1"/>
  <c r="L73" i="53"/>
  <c r="U73" s="1"/>
  <c r="N73" i="27" s="1"/>
  <c r="V68" i="61"/>
  <c r="V69" i="62"/>
  <c r="O69"/>
  <c r="V69" i="63"/>
  <c r="O69"/>
  <c r="T71" i="14"/>
  <c r="R71"/>
  <c r="V71"/>
  <c r="H71"/>
  <c r="AG68" i="29"/>
  <c r="AG68" i="27"/>
  <c r="AG68" i="30"/>
  <c r="K73" i="38"/>
  <c r="M73" s="1"/>
  <c r="Q72" i="53"/>
  <c r="C74"/>
  <c r="B75"/>
  <c r="B75" i="52"/>
  <c r="C74"/>
  <c r="AR69" i="14"/>
  <c r="AG68" i="26"/>
  <c r="AO70" i="14"/>
  <c r="E70" i="62" s="1"/>
  <c r="G70" s="1"/>
  <c r="Q72" i="14"/>
  <c r="S72"/>
  <c r="U71"/>
  <c r="O71"/>
  <c r="AP70"/>
  <c r="D70" i="63" s="1"/>
  <c r="G70" s="1"/>
  <c r="W70" i="14"/>
  <c r="AM70"/>
  <c r="E70" i="61" s="1"/>
  <c r="G70" s="1"/>
  <c r="AC73" i="24" l="1"/>
  <c r="AD73" s="1"/>
  <c r="AG73" s="1"/>
  <c r="AC73" i="28"/>
  <c r="AD73" s="1"/>
  <c r="AG73" s="1"/>
  <c r="AC73" i="27"/>
  <c r="AD73" s="1"/>
  <c r="AC73" i="29"/>
  <c r="AD73" s="1"/>
  <c r="AC72" i="26"/>
  <c r="AD72" s="1"/>
  <c r="M74" i="53"/>
  <c r="V74" s="1"/>
  <c r="N74" i="28" s="1"/>
  <c r="L74" i="53"/>
  <c r="U74" s="1"/>
  <c r="K74"/>
  <c r="T74" s="1"/>
  <c r="N74" i="26" s="1"/>
  <c r="O74" i="53"/>
  <c r="J74"/>
  <c r="S74" s="1"/>
  <c r="N74" i="24" s="1"/>
  <c r="N74" i="53"/>
  <c r="W74" s="1"/>
  <c r="T73" i="52"/>
  <c r="M73" i="26" s="1"/>
  <c r="O73" i="52"/>
  <c r="Q73" s="1"/>
  <c r="V70" i="62"/>
  <c r="O70"/>
  <c r="V70" i="61"/>
  <c r="O70"/>
  <c r="V70" i="63"/>
  <c r="O70"/>
  <c r="V72" i="14"/>
  <c r="AQ72" s="1"/>
  <c r="E72" i="63" s="1"/>
  <c r="R72" i="14"/>
  <c r="T72"/>
  <c r="AO72" s="1"/>
  <c r="E72" i="62" s="1"/>
  <c r="O72" i="14"/>
  <c r="H72"/>
  <c r="N74" i="29"/>
  <c r="N74" i="27"/>
  <c r="K74" i="38"/>
  <c r="M74" s="1"/>
  <c r="C75" i="53"/>
  <c r="B76"/>
  <c r="Q73"/>
  <c r="C75" i="52"/>
  <c r="B76"/>
  <c r="W71" i="14"/>
  <c r="AR70"/>
  <c r="AL72"/>
  <c r="D72" i="61" s="1"/>
  <c r="S73" i="14"/>
  <c r="Q73"/>
  <c r="AP71"/>
  <c r="D71" i="63" s="1"/>
  <c r="AQ71" i="14"/>
  <c r="E71" i="63" s="1"/>
  <c r="AN71" i="14"/>
  <c r="D71" i="62" s="1"/>
  <c r="U72" i="14"/>
  <c r="AN72"/>
  <c r="D72" i="62" s="1"/>
  <c r="AC74" i="28" l="1"/>
  <c r="AD74" s="1"/>
  <c r="AG74" s="1"/>
  <c r="AC73" i="26"/>
  <c r="AD73" s="1"/>
  <c r="AC74" i="27"/>
  <c r="AD74" s="1"/>
  <c r="AC74" i="24"/>
  <c r="AD74" s="1"/>
  <c r="AG74" s="1"/>
  <c r="AC74" i="29"/>
  <c r="AD74" s="1"/>
  <c r="T74" i="52"/>
  <c r="M74" i="26" s="1"/>
  <c r="O74" i="52"/>
  <c r="Q74" s="1"/>
  <c r="K75" i="53"/>
  <c r="T75" s="1"/>
  <c r="O75"/>
  <c r="J75"/>
  <c r="S75" s="1"/>
  <c r="N75" i="24" s="1"/>
  <c r="N75" i="53"/>
  <c r="W75" s="1"/>
  <c r="N75" i="29" s="1"/>
  <c r="M75" i="53"/>
  <c r="V75" s="1"/>
  <c r="L75"/>
  <c r="U75" s="1"/>
  <c r="N75" i="27" s="1"/>
  <c r="G72" i="62"/>
  <c r="G71" i="63"/>
  <c r="R73" i="14"/>
  <c r="AM73" s="1"/>
  <c r="E73" i="61" s="1"/>
  <c r="T73" i="14"/>
  <c r="AO73" s="1"/>
  <c r="E73" i="62" s="1"/>
  <c r="V73" i="14"/>
  <c r="AQ73" s="1"/>
  <c r="E73" i="63" s="1"/>
  <c r="O73" i="14"/>
  <c r="H73"/>
  <c r="N75" i="28"/>
  <c r="N75" i="26"/>
  <c r="K75" i="38"/>
  <c r="M75" s="1"/>
  <c r="Q74" i="53"/>
  <c r="C76"/>
  <c r="B77"/>
  <c r="C76" i="52"/>
  <c r="B77"/>
  <c r="AP72" i="14"/>
  <c r="D72" i="63" s="1"/>
  <c r="G72" s="1"/>
  <c r="AM72" i="14"/>
  <c r="E72" i="61" s="1"/>
  <c r="G72" s="1"/>
  <c r="U73" i="14"/>
  <c r="S74"/>
  <c r="AM71"/>
  <c r="E71" i="61" s="1"/>
  <c r="Q74" i="14"/>
  <c r="AO71"/>
  <c r="E71" i="62" s="1"/>
  <c r="G71" s="1"/>
  <c r="AL71" i="14"/>
  <c r="D71" i="61" s="1"/>
  <c r="W72" i="14"/>
  <c r="AC75" i="27" l="1"/>
  <c r="AD75" s="1"/>
  <c r="AC75" i="28"/>
  <c r="AD75" s="1"/>
  <c r="AG75" s="1"/>
  <c r="AC75" i="24"/>
  <c r="AD75" s="1"/>
  <c r="AG75" s="1"/>
  <c r="AC74" i="26"/>
  <c r="AD74" s="1"/>
  <c r="AC75" i="29"/>
  <c r="AD75" s="1"/>
  <c r="T75" i="52"/>
  <c r="M75" i="26" s="1"/>
  <c r="O75" i="52"/>
  <c r="Q75" s="1"/>
  <c r="M76" i="53"/>
  <c r="V76" s="1"/>
  <c r="L76"/>
  <c r="U76" s="1"/>
  <c r="N76" i="27" s="1"/>
  <c r="K76" i="53"/>
  <c r="T76" s="1"/>
  <c r="N76" i="26" s="1"/>
  <c r="O76" i="53"/>
  <c r="J76"/>
  <c r="S76" s="1"/>
  <c r="N76"/>
  <c r="W76" s="1"/>
  <c r="N76" i="29" s="1"/>
  <c r="G71" i="61"/>
  <c r="O71" s="1"/>
  <c r="V71" i="62"/>
  <c r="O71"/>
  <c r="O72" i="61"/>
  <c r="V72"/>
  <c r="O72" i="62"/>
  <c r="V72"/>
  <c r="V71" i="63"/>
  <c r="O71"/>
  <c r="V72"/>
  <c r="O72"/>
  <c r="T74" i="14"/>
  <c r="R74"/>
  <c r="V74"/>
  <c r="H74"/>
  <c r="N76" i="24"/>
  <c r="N76" i="28"/>
  <c r="K76" i="38"/>
  <c r="M76" s="1"/>
  <c r="C77" i="53"/>
  <c r="B78"/>
  <c r="Q75"/>
  <c r="B78" i="52"/>
  <c r="C77"/>
  <c r="AG69" i="27"/>
  <c r="AG69" i="30"/>
  <c r="AG69" i="26"/>
  <c r="AG69" i="29"/>
  <c r="AR72" i="14"/>
  <c r="AP73"/>
  <c r="D73" i="63" s="1"/>
  <c r="G73" s="1"/>
  <c r="AN73" i="14"/>
  <c r="D73" i="62" s="1"/>
  <c r="G73" s="1"/>
  <c r="AL73" i="14"/>
  <c r="D73" i="61" s="1"/>
  <c r="G73" s="1"/>
  <c r="U74" i="14"/>
  <c r="S75"/>
  <c r="AR71"/>
  <c r="O75"/>
  <c r="Q75"/>
  <c r="O74"/>
  <c r="W73"/>
  <c r="V71" i="61" l="1"/>
  <c r="AC76" i="27"/>
  <c r="AD76" s="1"/>
  <c r="AC76" i="28"/>
  <c r="AD76" s="1"/>
  <c r="AG76" s="1"/>
  <c r="AC75" i="26"/>
  <c r="AD75" s="1"/>
  <c r="AC76" i="29"/>
  <c r="AD76" s="1"/>
  <c r="AC76" i="24"/>
  <c r="AD76" s="1"/>
  <c r="AG76" s="1"/>
  <c r="T76" i="52"/>
  <c r="M76" i="26" s="1"/>
  <c r="O76" i="52"/>
  <c r="Q76" s="1"/>
  <c r="K77" i="53"/>
  <c r="T77" s="1"/>
  <c r="N77" i="26" s="1"/>
  <c r="O77" i="53"/>
  <c r="J77"/>
  <c r="S77" s="1"/>
  <c r="N77"/>
  <c r="W77" s="1"/>
  <c r="M77"/>
  <c r="V77" s="1"/>
  <c r="N77" i="28" s="1"/>
  <c r="L77" i="53"/>
  <c r="U77" s="1"/>
  <c r="N77" i="27" s="1"/>
  <c r="V73" i="62"/>
  <c r="O73"/>
  <c r="V73" i="63"/>
  <c r="O73"/>
  <c r="O73" i="61"/>
  <c r="V73"/>
  <c r="V75" i="14"/>
  <c r="AQ75" s="1"/>
  <c r="E75" i="63" s="1"/>
  <c r="R75" i="14"/>
  <c r="T75"/>
  <c r="H75"/>
  <c r="N77" i="24"/>
  <c r="N77" i="29"/>
  <c r="K77" i="38"/>
  <c r="M77" s="1"/>
  <c r="Q76" i="53"/>
  <c r="C78"/>
  <c r="B79"/>
  <c r="B79" i="52"/>
  <c r="C78"/>
  <c r="AG71" i="27"/>
  <c r="AG71" i="26"/>
  <c r="AG70" i="27"/>
  <c r="AG70" i="30"/>
  <c r="AG71"/>
  <c r="AG70" i="26"/>
  <c r="AG71" i="29"/>
  <c r="AG70"/>
  <c r="W74" i="14"/>
  <c r="AG72" i="26"/>
  <c r="AG72" i="27"/>
  <c r="AG72" i="29"/>
  <c r="AG72" i="30"/>
  <c r="AR73" i="14"/>
  <c r="AN75"/>
  <c r="D75" i="62" s="1"/>
  <c r="Q76" i="14"/>
  <c r="O76"/>
  <c r="U75"/>
  <c r="AL75"/>
  <c r="D75" i="61" s="1"/>
  <c r="AN74" i="14"/>
  <c r="D74" i="62" s="1"/>
  <c r="AM74" i="14"/>
  <c r="E74" i="61" s="1"/>
  <c r="AO74" i="14"/>
  <c r="E74" i="62" s="1"/>
  <c r="S76" i="14"/>
  <c r="AC77" i="29" l="1"/>
  <c r="AD77" s="1"/>
  <c r="AC77" i="27"/>
  <c r="AD77" s="1"/>
  <c r="AC76" i="26"/>
  <c r="AD76" s="1"/>
  <c r="AC77" i="28"/>
  <c r="AD77" s="1"/>
  <c r="AG77" s="1"/>
  <c r="AC77" i="24"/>
  <c r="AD77" s="1"/>
  <c r="AG77" s="1"/>
  <c r="M78" i="53"/>
  <c r="V78" s="1"/>
  <c r="N78" i="28" s="1"/>
  <c r="L78" i="53"/>
  <c r="U78" s="1"/>
  <c r="K78"/>
  <c r="T78" s="1"/>
  <c r="O78"/>
  <c r="J78"/>
  <c r="S78" s="1"/>
  <c r="N78" i="24" s="1"/>
  <c r="N78" i="53"/>
  <c r="W78" s="1"/>
  <c r="N78" i="29" s="1"/>
  <c r="T77" i="52"/>
  <c r="M77" i="26" s="1"/>
  <c r="O77" i="52"/>
  <c r="Q77" s="1"/>
  <c r="G74" i="62"/>
  <c r="V74" s="1"/>
  <c r="V76" i="14"/>
  <c r="T76"/>
  <c r="AO76" s="1"/>
  <c r="E76" i="62" s="1"/>
  <c r="R76" i="14"/>
  <c r="H76"/>
  <c r="N78" i="26"/>
  <c r="N78" i="27"/>
  <c r="K78" i="38"/>
  <c r="M78" s="1"/>
  <c r="C79" i="53"/>
  <c r="B80"/>
  <c r="Q77"/>
  <c r="C79" i="52"/>
  <c r="B80"/>
  <c r="AP74" i="14"/>
  <c r="D74" i="63" s="1"/>
  <c r="AP75" i="14"/>
  <c r="D75" i="63" s="1"/>
  <c r="G75" s="1"/>
  <c r="AL76" i="14"/>
  <c r="D76" i="61" s="1"/>
  <c r="S77" i="14"/>
  <c r="W75"/>
  <c r="AM75"/>
  <c r="E75" i="61" s="1"/>
  <c r="G75" s="1"/>
  <c r="Q77" i="14"/>
  <c r="U76"/>
  <c r="AN76"/>
  <c r="D76" i="62" s="1"/>
  <c r="AQ74" i="14"/>
  <c r="E74" i="63" s="1"/>
  <c r="AL74" i="14"/>
  <c r="D74" i="61" s="1"/>
  <c r="G74" s="1"/>
  <c r="AO75" i="14"/>
  <c r="E75" i="62" s="1"/>
  <c r="G75" s="1"/>
  <c r="AC77" i="26" l="1"/>
  <c r="AD77" s="1"/>
  <c r="AC78" i="24"/>
  <c r="AD78" s="1"/>
  <c r="AG78" s="1"/>
  <c r="AC78" i="28"/>
  <c r="AD78" s="1"/>
  <c r="AG78" s="1"/>
  <c r="AC78" i="27"/>
  <c r="AD78" s="1"/>
  <c r="AC78" i="29"/>
  <c r="AD78" s="1"/>
  <c r="K79" i="53"/>
  <c r="T79" s="1"/>
  <c r="N79" i="26" s="1"/>
  <c r="O79" i="53"/>
  <c r="J79"/>
  <c r="S79" s="1"/>
  <c r="N79"/>
  <c r="W79" s="1"/>
  <c r="N79" i="29" s="1"/>
  <c r="M79" i="53"/>
  <c r="V79" s="1"/>
  <c r="N79" i="28" s="1"/>
  <c r="L79" i="53"/>
  <c r="U79" s="1"/>
  <c r="T78" i="52"/>
  <c r="M78" i="26" s="1"/>
  <c r="O78" i="52"/>
  <c r="Q78" s="1"/>
  <c r="G76" i="62"/>
  <c r="O76" s="1"/>
  <c r="O74"/>
  <c r="G74" i="63"/>
  <c r="O74" s="1"/>
  <c r="V75" i="61"/>
  <c r="O75"/>
  <c r="V75" i="62"/>
  <c r="O75"/>
  <c r="V75" i="63"/>
  <c r="O75"/>
  <c r="V74" i="61"/>
  <c r="O74"/>
  <c r="V77" i="14"/>
  <c r="R77"/>
  <c r="T77"/>
  <c r="H77"/>
  <c r="N79" i="24"/>
  <c r="N79" i="27"/>
  <c r="K79" i="38"/>
  <c r="M79" s="1"/>
  <c r="Q78" i="53"/>
  <c r="C80"/>
  <c r="B81"/>
  <c r="C80" i="52"/>
  <c r="B81"/>
  <c r="AP76" i="14"/>
  <c r="D76" i="63" s="1"/>
  <c r="AQ76" i="14"/>
  <c r="E76" i="63" s="1"/>
  <c r="AM76" i="14"/>
  <c r="E76" i="61" s="1"/>
  <c r="G76" s="1"/>
  <c r="AR75" i="14"/>
  <c r="AR74"/>
  <c r="W76"/>
  <c r="Q78"/>
  <c r="U77"/>
  <c r="S78"/>
  <c r="O77"/>
  <c r="V76" i="62" l="1"/>
  <c r="AC79" i="29"/>
  <c r="AD79" s="1"/>
  <c r="AC78" i="26"/>
  <c r="AD78" s="1"/>
  <c r="AC79" i="24"/>
  <c r="AD79" s="1"/>
  <c r="AG79" s="1"/>
  <c r="AC79" i="28"/>
  <c r="AD79" s="1"/>
  <c r="AG79" s="1"/>
  <c r="AC79" i="27"/>
  <c r="AD79" s="1"/>
  <c r="M80" i="53"/>
  <c r="V80" s="1"/>
  <c r="N80" i="28" s="1"/>
  <c r="L80" i="53"/>
  <c r="U80" s="1"/>
  <c r="N80" i="27" s="1"/>
  <c r="K80" i="53"/>
  <c r="T80" s="1"/>
  <c r="O80"/>
  <c r="J80"/>
  <c r="S80" s="1"/>
  <c r="N80" i="24" s="1"/>
  <c r="N80" i="53"/>
  <c r="W80" s="1"/>
  <c r="T79" i="52"/>
  <c r="M79" i="26" s="1"/>
  <c r="O79" i="52"/>
  <c r="Q79" s="1"/>
  <c r="V74" i="63"/>
  <c r="O76" i="61"/>
  <c r="V76"/>
  <c r="G76" i="63"/>
  <c r="R78" i="14"/>
  <c r="AM78" s="1"/>
  <c r="E78" i="61" s="1"/>
  <c r="V78" i="14"/>
  <c r="O78"/>
  <c r="T78"/>
  <c r="H78"/>
  <c r="N80" i="29"/>
  <c r="N80" i="26"/>
  <c r="K80" i="38"/>
  <c r="M80" s="1"/>
  <c r="C81" i="53"/>
  <c r="B82"/>
  <c r="Q79"/>
  <c r="B82" i="52"/>
  <c r="C81"/>
  <c r="AG73" i="29"/>
  <c r="AG73" i="26"/>
  <c r="AG73" i="30"/>
  <c r="AG73" i="27"/>
  <c r="AR76" i="14"/>
  <c r="U78"/>
  <c r="Q79"/>
  <c r="AN78"/>
  <c r="D78" i="62" s="1"/>
  <c r="AP77" i="14"/>
  <c r="D77" i="63" s="1"/>
  <c r="AN77" i="14"/>
  <c r="D77" i="62" s="1"/>
  <c r="AQ77" i="14"/>
  <c r="E77" i="63" s="1"/>
  <c r="AL77" i="14"/>
  <c r="D77" i="61" s="1"/>
  <c r="S79" i="14"/>
  <c r="W77"/>
  <c r="AC80" i="27" l="1"/>
  <c r="AD80" s="1"/>
  <c r="AC79" i="26"/>
  <c r="AD79" s="1"/>
  <c r="AC80" i="24"/>
  <c r="AD80" s="1"/>
  <c r="AG80" s="1"/>
  <c r="AC80" i="28"/>
  <c r="AD80" s="1"/>
  <c r="AG80" s="1"/>
  <c r="AC80" i="29"/>
  <c r="AD80" s="1"/>
  <c r="T80" i="52"/>
  <c r="M80" i="26" s="1"/>
  <c r="O80" i="52"/>
  <c r="Q80" s="1"/>
  <c r="K81" i="53"/>
  <c r="T81" s="1"/>
  <c r="N81" i="26" s="1"/>
  <c r="O81" i="53"/>
  <c r="J81"/>
  <c r="S81" s="1"/>
  <c r="N81" i="24" s="1"/>
  <c r="N81" i="53"/>
  <c r="W81" s="1"/>
  <c r="N81" i="29" s="1"/>
  <c r="M81" i="53"/>
  <c r="V81" s="1"/>
  <c r="N81" i="28" s="1"/>
  <c r="L81" i="53"/>
  <c r="U81" s="1"/>
  <c r="N81" i="27" s="1"/>
  <c r="G77" i="63"/>
  <c r="O77" s="1"/>
  <c r="AQ78" i="14"/>
  <c r="E78" i="63" s="1"/>
  <c r="O76"/>
  <c r="V76"/>
  <c r="AO78" i="14"/>
  <c r="E78" i="62" s="1"/>
  <c r="G78" s="1"/>
  <c r="T79" i="14"/>
  <c r="V79"/>
  <c r="R79"/>
  <c r="H79"/>
  <c r="K81" i="38"/>
  <c r="M81" s="1"/>
  <c r="C82" i="53"/>
  <c r="B83"/>
  <c r="Q80"/>
  <c r="B83" i="52"/>
  <c r="C82"/>
  <c r="AG75" i="29"/>
  <c r="AG74"/>
  <c r="AG75" i="30"/>
  <c r="AG74" i="27"/>
  <c r="AG74" i="30"/>
  <c r="AG75" i="27"/>
  <c r="AG75" i="26"/>
  <c r="AG74"/>
  <c r="W78" i="14"/>
  <c r="AG76" i="26"/>
  <c r="AG76" i="30"/>
  <c r="AG76" i="29"/>
  <c r="AG76" i="27"/>
  <c r="AP78" i="14"/>
  <c r="D78" i="63" s="1"/>
  <c r="AL78" i="14"/>
  <c r="D78" i="61" s="1"/>
  <c r="G78" s="1"/>
  <c r="U79" i="14"/>
  <c r="Q80"/>
  <c r="S80"/>
  <c r="AM77"/>
  <c r="E77" i="61" s="1"/>
  <c r="G77" s="1"/>
  <c r="AO77" i="14"/>
  <c r="E77" i="62" s="1"/>
  <c r="G77" s="1"/>
  <c r="O79" i="14"/>
  <c r="AC81" i="24" l="1"/>
  <c r="AD81" s="1"/>
  <c r="AG81" s="1"/>
  <c r="AC81" i="28"/>
  <c r="AD81" s="1"/>
  <c r="AG81" s="1"/>
  <c r="AC81" i="29"/>
  <c r="AD81" s="1"/>
  <c r="AC81" i="27"/>
  <c r="AD81" s="1"/>
  <c r="AC80" i="26"/>
  <c r="AD80" s="1"/>
  <c r="T81" i="52"/>
  <c r="M81" i="26" s="1"/>
  <c r="O81" i="52"/>
  <c r="Q81" s="1"/>
  <c r="M82" i="53"/>
  <c r="V82" s="1"/>
  <c r="N82" i="28" s="1"/>
  <c r="L82" i="53"/>
  <c r="U82" s="1"/>
  <c r="K82"/>
  <c r="T82" s="1"/>
  <c r="N82" i="26" s="1"/>
  <c r="O82" i="53"/>
  <c r="J82"/>
  <c r="S82" s="1"/>
  <c r="N82" i="24" s="1"/>
  <c r="N82" i="53"/>
  <c r="W82" s="1"/>
  <c r="N82" i="29" s="1"/>
  <c r="G78" i="63"/>
  <c r="V78" s="1"/>
  <c r="V77"/>
  <c r="O77" i="61"/>
  <c r="V77"/>
  <c r="V78" i="62"/>
  <c r="O78"/>
  <c r="V77"/>
  <c r="O77"/>
  <c r="O78" i="61"/>
  <c r="V78"/>
  <c r="T80" i="14"/>
  <c r="R80"/>
  <c r="V80"/>
  <c r="H80"/>
  <c r="N82" i="27"/>
  <c r="K82" i="38"/>
  <c r="M82" s="1"/>
  <c r="C83" i="53"/>
  <c r="B84"/>
  <c r="Q81"/>
  <c r="C83" i="52"/>
  <c r="B84"/>
  <c r="W79" i="14"/>
  <c r="AG77" i="27"/>
  <c r="AG77" i="29"/>
  <c r="AG77" i="30"/>
  <c r="AG77" i="26"/>
  <c r="AR78" i="14"/>
  <c r="AR77"/>
  <c r="O81"/>
  <c r="U80"/>
  <c r="S81"/>
  <c r="AQ79"/>
  <c r="E79" i="63" s="1"/>
  <c r="AP79" i="14"/>
  <c r="D79" i="63" s="1"/>
  <c r="AO79" i="14"/>
  <c r="E79" i="62" s="1"/>
  <c r="Q81" i="14"/>
  <c r="O80"/>
  <c r="O78" i="63" l="1"/>
  <c r="AC82" i="29"/>
  <c r="AD82" s="1"/>
  <c r="AC82" i="27"/>
  <c r="AD82" s="1"/>
  <c r="AC82" i="24"/>
  <c r="AD82" s="1"/>
  <c r="AG82" s="1"/>
  <c r="AC82" i="28"/>
  <c r="AD82" s="1"/>
  <c r="AG82" s="1"/>
  <c r="AC81" i="26"/>
  <c r="AD81" s="1"/>
  <c r="K83" i="53"/>
  <c r="T83" s="1"/>
  <c r="N83" i="26" s="1"/>
  <c r="O83" i="53"/>
  <c r="J83"/>
  <c r="S83" s="1"/>
  <c r="N83" i="24" s="1"/>
  <c r="N83" i="53"/>
  <c r="W83" s="1"/>
  <c r="N83" i="29" s="1"/>
  <c r="M83" i="53"/>
  <c r="V83" s="1"/>
  <c r="L83"/>
  <c r="U83" s="1"/>
  <c r="T82" i="52"/>
  <c r="M82" i="26" s="1"/>
  <c r="O82" i="52"/>
  <c r="Q82" s="1"/>
  <c r="G79" i="63"/>
  <c r="V79" s="1"/>
  <c r="V81" i="14"/>
  <c r="R81"/>
  <c r="T81"/>
  <c r="H81"/>
  <c r="N83" i="27"/>
  <c r="N83" i="28"/>
  <c r="K83" i="38"/>
  <c r="M83" s="1"/>
  <c r="Q82" i="53"/>
  <c r="C84"/>
  <c r="B85"/>
  <c r="C84" i="52"/>
  <c r="B85"/>
  <c r="AM79" i="14"/>
  <c r="E79" i="61" s="1"/>
  <c r="AO80" i="14"/>
  <c r="E80" i="62" s="1"/>
  <c r="AP80" i="14"/>
  <c r="D80" i="63" s="1"/>
  <c r="AM80" i="14"/>
  <c r="E80" i="61" s="1"/>
  <c r="AL81" i="14"/>
  <c r="D81" i="61" s="1"/>
  <c r="S82" i="14"/>
  <c r="Q82"/>
  <c r="AL79"/>
  <c r="D79" i="61" s="1"/>
  <c r="U81" i="14"/>
  <c r="AN79"/>
  <c r="D79" i="62" s="1"/>
  <c r="G79" s="1"/>
  <c r="W80" i="14"/>
  <c r="AN81"/>
  <c r="D81" i="62" s="1"/>
  <c r="O79" i="63" l="1"/>
  <c r="AC82" i="26"/>
  <c r="AD82" s="1"/>
  <c r="AC83" i="27"/>
  <c r="AD83" s="1"/>
  <c r="AC83" i="24"/>
  <c r="AD83" s="1"/>
  <c r="AG83" s="1"/>
  <c r="AC83" i="29"/>
  <c r="AD83" s="1"/>
  <c r="AC83" i="28"/>
  <c r="AD83" s="1"/>
  <c r="AG83" s="1"/>
  <c r="T83" i="52"/>
  <c r="M83" i="26" s="1"/>
  <c r="O83" i="52"/>
  <c r="Q83" s="1"/>
  <c r="M84" i="53"/>
  <c r="V84" s="1"/>
  <c r="N84" i="28" s="1"/>
  <c r="L84" i="53"/>
  <c r="U84" s="1"/>
  <c r="N84" i="27" s="1"/>
  <c r="K84" i="53"/>
  <c r="T84" s="1"/>
  <c r="N84" i="26" s="1"/>
  <c r="O84" i="53"/>
  <c r="J84"/>
  <c r="S84" s="1"/>
  <c r="N84" i="24" s="1"/>
  <c r="N84" i="53"/>
  <c r="W84" s="1"/>
  <c r="N84" i="29" s="1"/>
  <c r="AM81" i="14"/>
  <c r="E81" i="61" s="1"/>
  <c r="G81" s="1"/>
  <c r="G79"/>
  <c r="O79" s="1"/>
  <c r="V79" i="62"/>
  <c r="O79"/>
  <c r="R82" i="14"/>
  <c r="V82"/>
  <c r="AQ82" s="1"/>
  <c r="E82" i="63" s="1"/>
  <c r="T82" i="14"/>
  <c r="O82"/>
  <c r="H82"/>
  <c r="K84" i="38"/>
  <c r="M84" s="1"/>
  <c r="C85" i="53"/>
  <c r="B86"/>
  <c r="Q83"/>
  <c r="B86" i="52"/>
  <c r="C85"/>
  <c r="AP81" i="14"/>
  <c r="D81" i="63" s="1"/>
  <c r="AG79" i="26"/>
  <c r="AG79" i="30"/>
  <c r="AG79" i="27"/>
  <c r="AG79" i="29"/>
  <c r="AN80" i="14"/>
  <c r="D80" i="62" s="1"/>
  <c r="G80" s="1"/>
  <c r="S83" i="14"/>
  <c r="U82"/>
  <c r="AR79"/>
  <c r="AQ80"/>
  <c r="E80" i="63" s="1"/>
  <c r="G80" s="1"/>
  <c r="AO81" i="14"/>
  <c r="E81" i="62" s="1"/>
  <c r="G81" s="1"/>
  <c r="AL82" i="14"/>
  <c r="D82" i="61" s="1"/>
  <c r="Q83" i="14"/>
  <c r="AN82"/>
  <c r="D82" i="62" s="1"/>
  <c r="W81" i="14"/>
  <c r="AL80"/>
  <c r="D80" i="61" s="1"/>
  <c r="G80" s="1"/>
  <c r="AQ81" i="14"/>
  <c r="E81" i="63" s="1"/>
  <c r="O81" i="61" l="1"/>
  <c r="V81"/>
  <c r="AC84" i="28"/>
  <c r="AD84" s="1"/>
  <c r="AG84" s="1"/>
  <c r="AC84" i="29"/>
  <c r="AD84" s="1"/>
  <c r="AC84" i="27"/>
  <c r="AD84" s="1"/>
  <c r="AC83" i="26"/>
  <c r="AD83" s="1"/>
  <c r="AC84" i="24"/>
  <c r="AD84" s="1"/>
  <c r="AG84" s="1"/>
  <c r="W82" i="14"/>
  <c r="K85" i="53"/>
  <c r="T85" s="1"/>
  <c r="O85"/>
  <c r="J85"/>
  <c r="S85" s="1"/>
  <c r="N85" i="24" s="1"/>
  <c r="N85" i="53"/>
  <c r="W85" s="1"/>
  <c r="N85" i="29" s="1"/>
  <c r="M85" i="53"/>
  <c r="V85" s="1"/>
  <c r="N85" i="28" s="1"/>
  <c r="L85" i="53"/>
  <c r="U85" s="1"/>
  <c r="T84" i="52"/>
  <c r="M84" i="26" s="1"/>
  <c r="O84" i="52"/>
  <c r="Q84" s="1"/>
  <c r="V79" i="61"/>
  <c r="O81" i="62"/>
  <c r="V81"/>
  <c r="V80" i="61"/>
  <c r="O80"/>
  <c r="V80" i="63"/>
  <c r="O80"/>
  <c r="G81"/>
  <c r="V80" i="62"/>
  <c r="O80"/>
  <c r="V83" i="14"/>
  <c r="T83"/>
  <c r="R83"/>
  <c r="H83"/>
  <c r="N85" i="26"/>
  <c r="N85" i="27"/>
  <c r="K85" i="38"/>
  <c r="M85" s="1"/>
  <c r="Q84" i="53"/>
  <c r="C86"/>
  <c r="B87"/>
  <c r="B87" i="52"/>
  <c r="C86"/>
  <c r="AG80" i="29"/>
  <c r="AG80" i="26"/>
  <c r="AG78" i="30"/>
  <c r="AG78" i="26"/>
  <c r="AG78" i="29"/>
  <c r="AG78" i="27"/>
  <c r="AP82" i="14"/>
  <c r="D82" i="63" s="1"/>
  <c r="G82" s="1"/>
  <c r="AG80" i="30"/>
  <c r="AR81" i="14"/>
  <c r="U83"/>
  <c r="O84"/>
  <c r="Q84"/>
  <c r="S84"/>
  <c r="O83"/>
  <c r="AR80"/>
  <c r="AM82"/>
  <c r="E82" i="61" s="1"/>
  <c r="G82" s="1"/>
  <c r="AO82" i="14"/>
  <c r="E82" i="62" s="1"/>
  <c r="G82" s="1"/>
  <c r="AC85" i="28" l="1"/>
  <c r="AD85" s="1"/>
  <c r="AG85" s="1"/>
  <c r="AC85" i="24"/>
  <c r="AD85" s="1"/>
  <c r="AG85" s="1"/>
  <c r="AC85" i="29"/>
  <c r="AD85" s="1"/>
  <c r="AC85" i="27"/>
  <c r="AD85" s="1"/>
  <c r="AC84" i="26"/>
  <c r="AD84" s="1"/>
  <c r="T85" i="52"/>
  <c r="M85" i="26" s="1"/>
  <c r="O85" i="52"/>
  <c r="Q85" s="1"/>
  <c r="M86" i="53"/>
  <c r="V86" s="1"/>
  <c r="L86"/>
  <c r="U86" s="1"/>
  <c r="N86" i="27" s="1"/>
  <c r="K86" i="53"/>
  <c r="T86" s="1"/>
  <c r="N86" i="26" s="1"/>
  <c r="O86" i="53"/>
  <c r="J86"/>
  <c r="S86" s="1"/>
  <c r="N86"/>
  <c r="W86" s="1"/>
  <c r="O82" i="61"/>
  <c r="V82"/>
  <c r="V82" i="62"/>
  <c r="O82"/>
  <c r="O82" i="63"/>
  <c r="V82"/>
  <c r="O81"/>
  <c r="V81"/>
  <c r="R84" i="14"/>
  <c r="T84"/>
  <c r="V84"/>
  <c r="W83"/>
  <c r="H84"/>
  <c r="N86" i="24"/>
  <c r="N86" i="28"/>
  <c r="N86" i="29"/>
  <c r="AG80" i="27"/>
  <c r="K86" i="38"/>
  <c r="M86" s="1"/>
  <c r="AG81" i="29"/>
  <c r="C87" i="53"/>
  <c r="B88"/>
  <c r="Q85"/>
  <c r="C87" i="52"/>
  <c r="B88"/>
  <c r="AG81" i="26"/>
  <c r="AG81" i="27"/>
  <c r="AR82" i="14"/>
  <c r="U84"/>
  <c r="S85"/>
  <c r="Q85"/>
  <c r="AN84"/>
  <c r="D84" i="62" s="1"/>
  <c r="AL84" i="14"/>
  <c r="D84" i="61" s="1"/>
  <c r="AC86" i="27" l="1"/>
  <c r="AD86" s="1"/>
  <c r="AC86" i="28"/>
  <c r="AD86" s="1"/>
  <c r="AG86" s="1"/>
  <c r="AC86" i="29"/>
  <c r="AD86" s="1"/>
  <c r="AC85" i="26"/>
  <c r="AD85" s="1"/>
  <c r="AC86" i="24"/>
  <c r="AD86" s="1"/>
  <c r="AG86" s="1"/>
  <c r="T86" i="52"/>
  <c r="M86" i="26" s="1"/>
  <c r="O86" i="52"/>
  <c r="Q86" s="1"/>
  <c r="K87" i="53"/>
  <c r="T87" s="1"/>
  <c r="N87" i="26" s="1"/>
  <c r="O87" i="53"/>
  <c r="J87"/>
  <c r="S87" s="1"/>
  <c r="N87" i="24" s="1"/>
  <c r="N87" i="53"/>
  <c r="W87" s="1"/>
  <c r="N87" i="29" s="1"/>
  <c r="M87" i="53"/>
  <c r="V87" s="1"/>
  <c r="L87"/>
  <c r="U87" s="1"/>
  <c r="N87" i="27" s="1"/>
  <c r="O85" i="14"/>
  <c r="V85"/>
  <c r="T85"/>
  <c r="R85"/>
  <c r="H85"/>
  <c r="N87" i="28"/>
  <c r="AG81" i="30"/>
  <c r="K87" i="38"/>
  <c r="M87" s="1"/>
  <c r="Q86" i="53"/>
  <c r="C88"/>
  <c r="B89"/>
  <c r="C88" i="52"/>
  <c r="B89"/>
  <c r="W84" i="14"/>
  <c r="AO83"/>
  <c r="E83" i="62" s="1"/>
  <c r="AL83" i="14"/>
  <c r="D83" i="61" s="1"/>
  <c r="AP83" i="14"/>
  <c r="D83" i="63" s="1"/>
  <c r="AL85" i="14"/>
  <c r="D85" i="61" s="1"/>
  <c r="AM84" i="14"/>
  <c r="E84" i="61" s="1"/>
  <c r="G84" s="1"/>
  <c r="AM83" i="14"/>
  <c r="E83" i="61" s="1"/>
  <c r="AQ84" i="14"/>
  <c r="E84" i="63" s="1"/>
  <c r="S86" i="14"/>
  <c r="Q86"/>
  <c r="U85"/>
  <c r="AO84"/>
  <c r="E84" i="62" s="1"/>
  <c r="G84" s="1"/>
  <c r="AN83" i="14"/>
  <c r="D83" i="62" s="1"/>
  <c r="AQ83" i="14"/>
  <c r="E83" i="63" s="1"/>
  <c r="AN85" i="14"/>
  <c r="D85" i="62" s="1"/>
  <c r="AP84" i="14"/>
  <c r="D84" i="63" s="1"/>
  <c r="G83" i="62" l="1"/>
  <c r="O83" s="1"/>
  <c r="AC87" i="29"/>
  <c r="AD87" s="1"/>
  <c r="AC87" i="27"/>
  <c r="AD87" s="1"/>
  <c r="AC87" i="24"/>
  <c r="AD87" s="1"/>
  <c r="AG87" s="1"/>
  <c r="AC86" i="26"/>
  <c r="AD86" s="1"/>
  <c r="AC87" i="28"/>
  <c r="AD87" s="1"/>
  <c r="AG87" s="1"/>
  <c r="M88" i="53"/>
  <c r="V88" s="1"/>
  <c r="L88"/>
  <c r="U88" s="1"/>
  <c r="K88"/>
  <c r="T88" s="1"/>
  <c r="N88" i="26" s="1"/>
  <c r="O88" i="53"/>
  <c r="J88"/>
  <c r="S88" s="1"/>
  <c r="N88" i="24" s="1"/>
  <c r="N88" i="53"/>
  <c r="W88" s="1"/>
  <c r="N88" i="29" s="1"/>
  <c r="T87" i="52"/>
  <c r="M87" i="26" s="1"/>
  <c r="O87" i="52"/>
  <c r="Q87" s="1"/>
  <c r="G83" i="61"/>
  <c r="O83" s="1"/>
  <c r="G84" i="63"/>
  <c r="V84" s="1"/>
  <c r="G83"/>
  <c r="V83" s="1"/>
  <c r="V84" i="62"/>
  <c r="O84"/>
  <c r="V84" i="61"/>
  <c r="O84"/>
  <c r="O86" i="14"/>
  <c r="R86"/>
  <c r="T86"/>
  <c r="V86"/>
  <c r="H86"/>
  <c r="N88" i="27"/>
  <c r="N88" i="28"/>
  <c r="K88" i="38"/>
  <c r="M88" s="1"/>
  <c r="C89" i="53"/>
  <c r="B90"/>
  <c r="Q87"/>
  <c r="B90" i="52"/>
  <c r="C89"/>
  <c r="AG82" i="30"/>
  <c r="AG82" i="26"/>
  <c r="AG82" i="27"/>
  <c r="AG82" i="29"/>
  <c r="W85" i="14"/>
  <c r="AG83" i="27"/>
  <c r="AG83" i="26"/>
  <c r="AG83" i="30"/>
  <c r="AG83" i="29"/>
  <c r="AR83" i="14"/>
  <c r="AM85"/>
  <c r="E85" i="61" s="1"/>
  <c r="G85" s="1"/>
  <c r="AR84" i="14"/>
  <c r="U86"/>
  <c r="S87"/>
  <c r="AL86"/>
  <c r="D86" i="61" s="1"/>
  <c r="Q87" i="14"/>
  <c r="AP85"/>
  <c r="D85" i="63" s="1"/>
  <c r="AQ85" i="14"/>
  <c r="E85" i="63" s="1"/>
  <c r="AO85" i="14"/>
  <c r="E85" i="62" s="1"/>
  <c r="G85" s="1"/>
  <c r="O83" i="63" l="1"/>
  <c r="V83" i="62"/>
  <c r="AC88" i="29"/>
  <c r="AD88" s="1"/>
  <c r="AC87" i="26"/>
  <c r="AD87" s="1"/>
  <c r="AC88" i="27"/>
  <c r="AD88" s="1"/>
  <c r="AC88" i="28"/>
  <c r="AD88" s="1"/>
  <c r="AG88" s="1"/>
  <c r="AC88" i="24"/>
  <c r="AD88" s="1"/>
  <c r="AG88" s="1"/>
  <c r="T88" i="52"/>
  <c r="M88" i="26" s="1"/>
  <c r="O88" i="52"/>
  <c r="Q88" s="1"/>
  <c r="K89" i="53"/>
  <c r="T89" s="1"/>
  <c r="N89" i="26" s="1"/>
  <c r="O89" i="53"/>
  <c r="J89"/>
  <c r="S89" s="1"/>
  <c r="N89" i="24" s="1"/>
  <c r="N89" i="53"/>
  <c r="W89" s="1"/>
  <c r="M89"/>
  <c r="V89" s="1"/>
  <c r="N89" i="28" s="1"/>
  <c r="L89" i="53"/>
  <c r="U89" s="1"/>
  <c r="V83" i="61"/>
  <c r="O84" i="63"/>
  <c r="V85" i="61"/>
  <c r="O85"/>
  <c r="V85" i="62"/>
  <c r="O85"/>
  <c r="G85" i="63"/>
  <c r="V87" i="14"/>
  <c r="T87"/>
  <c r="R87"/>
  <c r="H87"/>
  <c r="N89" i="27"/>
  <c r="N89" i="29"/>
  <c r="AG84"/>
  <c r="AG84" i="27"/>
  <c r="K89" i="38"/>
  <c r="M89" s="1"/>
  <c r="C90" i="53"/>
  <c r="B91"/>
  <c r="Q88"/>
  <c r="B91" i="52"/>
  <c r="C90"/>
  <c r="AG84" i="26"/>
  <c r="AO86" i="14"/>
  <c r="E86" i="62" s="1"/>
  <c r="AQ86" i="14"/>
  <c r="E86" i="63" s="1"/>
  <c r="AN86" i="14"/>
  <c r="D86" i="62" s="1"/>
  <c r="AR85" i="14"/>
  <c r="U87"/>
  <c r="AP86"/>
  <c r="D86" i="63" s="1"/>
  <c r="W86" i="14"/>
  <c r="Q88"/>
  <c r="S88"/>
  <c r="AM86"/>
  <c r="E86" i="61" s="1"/>
  <c r="G86" s="1"/>
  <c r="O87" i="14"/>
  <c r="AC89" i="24" l="1"/>
  <c r="AD89" s="1"/>
  <c r="AG89" s="1"/>
  <c r="AC89" i="29"/>
  <c r="AD89" s="1"/>
  <c r="AC89" i="27"/>
  <c r="AD89" s="1"/>
  <c r="AC88" i="26"/>
  <c r="AD88" s="1"/>
  <c r="AC89" i="28"/>
  <c r="AD89" s="1"/>
  <c r="AG89" s="1"/>
  <c r="M90" i="53"/>
  <c r="V90" s="1"/>
  <c r="N90" i="28" s="1"/>
  <c r="L90" i="53"/>
  <c r="U90" s="1"/>
  <c r="K90"/>
  <c r="T90" s="1"/>
  <c r="N90" i="26" s="1"/>
  <c r="O90" i="53"/>
  <c r="J90"/>
  <c r="S90" s="1"/>
  <c r="N90" i="24" s="1"/>
  <c r="N90" i="53"/>
  <c r="W90" s="1"/>
  <c r="T89" i="52"/>
  <c r="M89" i="26" s="1"/>
  <c r="O89" i="52"/>
  <c r="Q89" s="1"/>
  <c r="G86" i="63"/>
  <c r="O86" s="1"/>
  <c r="G86" i="62"/>
  <c r="V86" s="1"/>
  <c r="V86" i="61"/>
  <c r="O86"/>
  <c r="V85" i="63"/>
  <c r="O85"/>
  <c r="R88" i="14"/>
  <c r="T88"/>
  <c r="V88"/>
  <c r="H88"/>
  <c r="N90" i="29"/>
  <c r="N90" i="27"/>
  <c r="AG84" i="30"/>
  <c r="K90" i="38"/>
  <c r="M90" s="1"/>
  <c r="C91" i="53"/>
  <c r="B92"/>
  <c r="Q89"/>
  <c r="C91" i="52"/>
  <c r="B92"/>
  <c r="W87" i="14"/>
  <c r="AG85" i="27"/>
  <c r="AG85" i="29"/>
  <c r="AG85" i="30"/>
  <c r="AG85" i="26"/>
  <c r="AR86" i="14"/>
  <c r="U88"/>
  <c r="S89"/>
  <c r="AN87"/>
  <c r="D87" i="62" s="1"/>
  <c r="Q89" i="14"/>
  <c r="O88"/>
  <c r="AC89" i="26" l="1"/>
  <c r="AD89" s="1"/>
  <c r="AC90" i="29"/>
  <c r="AD90" s="1"/>
  <c r="AC90" i="27"/>
  <c r="AD90" s="1"/>
  <c r="AC90" i="24"/>
  <c r="AD90" s="1"/>
  <c r="AG90" s="1"/>
  <c r="AC90" i="28"/>
  <c r="AD90" s="1"/>
  <c r="AG90" s="1"/>
  <c r="T90" i="52"/>
  <c r="M90" i="26" s="1"/>
  <c r="O90" i="52"/>
  <c r="Q90" s="1"/>
  <c r="K91" i="53"/>
  <c r="T91" s="1"/>
  <c r="O91"/>
  <c r="J91"/>
  <c r="S91" s="1"/>
  <c r="N91" i="24" s="1"/>
  <c r="N91" i="53"/>
  <c r="W91" s="1"/>
  <c r="N91" i="29" s="1"/>
  <c r="M91" i="53"/>
  <c r="V91" s="1"/>
  <c r="L91"/>
  <c r="U91" s="1"/>
  <c r="N91" i="27" s="1"/>
  <c r="V86" i="63"/>
  <c r="O86" i="62"/>
  <c r="T89" i="14"/>
  <c r="R89"/>
  <c r="AM89" s="1"/>
  <c r="E89" i="61" s="1"/>
  <c r="O89" i="14"/>
  <c r="V89"/>
  <c r="H89"/>
  <c r="N91" i="28"/>
  <c r="N91" i="26"/>
  <c r="AG86" i="27"/>
  <c r="AG87" i="26"/>
  <c r="AG87" i="27"/>
  <c r="K91" i="38"/>
  <c r="M91" s="1"/>
  <c r="Q90" i="53"/>
  <c r="C92"/>
  <c r="B93"/>
  <c r="C92" i="52"/>
  <c r="B93"/>
  <c r="AG87" i="30"/>
  <c r="AM87" i="14"/>
  <c r="E87" i="61" s="1"/>
  <c r="AP87" i="14"/>
  <c r="D87" i="63" s="1"/>
  <c r="AQ87" i="14"/>
  <c r="E87" i="63" s="1"/>
  <c r="Q90" i="14"/>
  <c r="S90"/>
  <c r="W88"/>
  <c r="AL89"/>
  <c r="D89" i="61" s="1"/>
  <c r="AN89" i="14"/>
  <c r="D89" i="62" s="1"/>
  <c r="U89" i="14"/>
  <c r="AL87"/>
  <c r="D87" i="61" s="1"/>
  <c r="AO87" i="14"/>
  <c r="E87" i="62" s="1"/>
  <c r="G87" s="1"/>
  <c r="AC91" i="27" l="1"/>
  <c r="AD91" s="1"/>
  <c r="AC91" i="28"/>
  <c r="AD91" s="1"/>
  <c r="AG91" s="1"/>
  <c r="AC91" i="24"/>
  <c r="AD91" s="1"/>
  <c r="AG91" s="1"/>
  <c r="AC90" i="26"/>
  <c r="AD90" s="1"/>
  <c r="AC91" i="29"/>
  <c r="AD91" s="1"/>
  <c r="T91" i="52"/>
  <c r="M91" i="26" s="1"/>
  <c r="O91" i="52"/>
  <c r="Q91" s="1"/>
  <c r="M92" i="53"/>
  <c r="V92" s="1"/>
  <c r="N92" i="28" s="1"/>
  <c r="L92" i="53"/>
  <c r="U92" s="1"/>
  <c r="N92" i="27" s="1"/>
  <c r="K92" i="53"/>
  <c r="T92" s="1"/>
  <c r="N92" i="26" s="1"/>
  <c r="O92" i="53"/>
  <c r="J92"/>
  <c r="S92" s="1"/>
  <c r="N92"/>
  <c r="W92" s="1"/>
  <c r="O87" i="62"/>
  <c r="V87"/>
  <c r="G87" i="61"/>
  <c r="G89"/>
  <c r="G87" i="63"/>
  <c r="V90" i="14"/>
  <c r="T90"/>
  <c r="R90"/>
  <c r="H90"/>
  <c r="N92" i="24"/>
  <c r="N92" i="29"/>
  <c r="AG86" i="26"/>
  <c r="AG86" i="29"/>
  <c r="AG87"/>
  <c r="AG86" i="30"/>
  <c r="K92" i="38"/>
  <c r="M92" s="1"/>
  <c r="C93" i="53"/>
  <c r="B94"/>
  <c r="Q91"/>
  <c r="B94" i="52"/>
  <c r="C93"/>
  <c r="W89" i="14"/>
  <c r="AR87"/>
  <c r="AL88"/>
  <c r="D88" i="61" s="1"/>
  <c r="AP88" i="14"/>
  <c r="D88" i="63" s="1"/>
  <c r="AM88" i="14"/>
  <c r="E88" i="61" s="1"/>
  <c r="S91" i="14"/>
  <c r="Q91"/>
  <c r="U90"/>
  <c r="AQ88"/>
  <c r="E88" i="63" s="1"/>
  <c r="AP89" i="14"/>
  <c r="D89" i="63" s="1"/>
  <c r="AO88" i="14"/>
  <c r="E88" i="62" s="1"/>
  <c r="AN88" i="14"/>
  <c r="D88" i="62" s="1"/>
  <c r="AQ89" i="14"/>
  <c r="E89" i="63" s="1"/>
  <c r="AO89" i="14"/>
  <c r="E89" i="62" s="1"/>
  <c r="G89" s="1"/>
  <c r="O90" i="14"/>
  <c r="AC92" i="28" l="1"/>
  <c r="AD92" s="1"/>
  <c r="AG92" s="1"/>
  <c r="AC92" i="27"/>
  <c r="AD92" s="1"/>
  <c r="AC92" i="24"/>
  <c r="AD92" s="1"/>
  <c r="AG92" s="1"/>
  <c r="AC92" i="29"/>
  <c r="AD92" s="1"/>
  <c r="AC91" i="26"/>
  <c r="AD91" s="1"/>
  <c r="T92" i="52"/>
  <c r="M92" i="26" s="1"/>
  <c r="O92" i="52"/>
  <c r="Q92" s="1"/>
  <c r="K93" i="53"/>
  <c r="T93" s="1"/>
  <c r="N93" i="26" s="1"/>
  <c r="O93" i="53"/>
  <c r="J93"/>
  <c r="S93" s="1"/>
  <c r="N93" i="24" s="1"/>
  <c r="N93" i="53"/>
  <c r="W93" s="1"/>
  <c r="M93"/>
  <c r="V93" s="1"/>
  <c r="N93" i="28" s="1"/>
  <c r="L93" i="53"/>
  <c r="U93" s="1"/>
  <c r="N93" i="27" s="1"/>
  <c r="G88" i="61"/>
  <c r="V88" s="1"/>
  <c r="G88" i="62"/>
  <c r="V88" s="1"/>
  <c r="V89"/>
  <c r="O89"/>
  <c r="V87" i="63"/>
  <c r="O87"/>
  <c r="G88"/>
  <c r="G89"/>
  <c r="V87" i="61"/>
  <c r="O87"/>
  <c r="V89"/>
  <c r="O89"/>
  <c r="R91" i="14"/>
  <c r="V91"/>
  <c r="T91"/>
  <c r="H91"/>
  <c r="N93" i="29"/>
  <c r="K93" i="38"/>
  <c r="M93" s="1"/>
  <c r="Q92" i="53"/>
  <c r="C94"/>
  <c r="B95"/>
  <c r="B95" i="52"/>
  <c r="C94"/>
  <c r="AG88" i="27"/>
  <c r="AR88" i="14"/>
  <c r="AR89"/>
  <c r="U91"/>
  <c r="Q92"/>
  <c r="S92"/>
  <c r="O91"/>
  <c r="AL90"/>
  <c r="D90" i="61" s="1"/>
  <c r="AO90" i="14"/>
  <c r="E90" i="62" s="1"/>
  <c r="AM90" i="14"/>
  <c r="E90" i="61" s="1"/>
  <c r="W90" i="14"/>
  <c r="O88" i="62" l="1"/>
  <c r="AC93" i="29"/>
  <c r="AD93" s="1"/>
  <c r="AC93" i="28"/>
  <c r="AD93" s="1"/>
  <c r="AG93" s="1"/>
  <c r="AC93" i="27"/>
  <c r="AD93" s="1"/>
  <c r="AC92" i="26"/>
  <c r="AD92" s="1"/>
  <c r="AC93" i="24"/>
  <c r="AD93" s="1"/>
  <c r="AG93" s="1"/>
  <c r="M94" i="53"/>
  <c r="V94" s="1"/>
  <c r="N94" i="28" s="1"/>
  <c r="L94" i="53"/>
  <c r="U94" s="1"/>
  <c r="K94"/>
  <c r="T94" s="1"/>
  <c r="N94" i="26" s="1"/>
  <c r="O94" i="53"/>
  <c r="J94"/>
  <c r="S94" s="1"/>
  <c r="N94" i="24" s="1"/>
  <c r="N94" i="53"/>
  <c r="W94" s="1"/>
  <c r="T93" i="52"/>
  <c r="M93" i="26" s="1"/>
  <c r="O93" i="52"/>
  <c r="Q93" s="1"/>
  <c r="G90" i="61"/>
  <c r="V90" s="1"/>
  <c r="O88"/>
  <c r="V88" i="63"/>
  <c r="O88"/>
  <c r="O89"/>
  <c r="V89"/>
  <c r="V92" i="14"/>
  <c r="T92"/>
  <c r="R92"/>
  <c r="H92"/>
  <c r="N94" i="29"/>
  <c r="N94" i="27"/>
  <c r="AG88" i="29"/>
  <c r="AG88" i="30"/>
  <c r="AG88" i="26"/>
  <c r="K94" i="38"/>
  <c r="M94" s="1"/>
  <c r="C95" i="53"/>
  <c r="B96"/>
  <c r="Q93"/>
  <c r="C95" i="52"/>
  <c r="B96"/>
  <c r="W91" i="14"/>
  <c r="AG89" i="30"/>
  <c r="AG89" i="29"/>
  <c r="AG89" i="26"/>
  <c r="AG89" i="27"/>
  <c r="AP90" i="14"/>
  <c r="D90" i="63" s="1"/>
  <c r="Q93" i="14"/>
  <c r="U92"/>
  <c r="S93"/>
  <c r="AQ90"/>
  <c r="E90" i="63" s="1"/>
  <c r="AN90" i="14"/>
  <c r="D90" i="62" s="1"/>
  <c r="G90" s="1"/>
  <c r="O92" i="14"/>
  <c r="AC94" i="28" l="1"/>
  <c r="AD94" s="1"/>
  <c r="AG94" s="1"/>
  <c r="AC93" i="26"/>
  <c r="AD93" s="1"/>
  <c r="O90" i="61"/>
  <c r="AC94" i="29"/>
  <c r="AD94" s="1"/>
  <c r="AC94" i="27"/>
  <c r="AD94" s="1"/>
  <c r="AC94" i="24"/>
  <c r="AD94" s="1"/>
  <c r="AG94" s="1"/>
  <c r="T94" i="52"/>
  <c r="M94" i="26" s="1"/>
  <c r="O94" i="52"/>
  <c r="Q94" s="1"/>
  <c r="K95" i="53"/>
  <c r="T95" s="1"/>
  <c r="O95"/>
  <c r="J95"/>
  <c r="S95" s="1"/>
  <c r="N95" i="24" s="1"/>
  <c r="N95" i="53"/>
  <c r="W95" s="1"/>
  <c r="N95" i="29" s="1"/>
  <c r="M95" i="53"/>
  <c r="V95" s="1"/>
  <c r="N95" i="28" s="1"/>
  <c r="L95" i="53"/>
  <c r="U95" s="1"/>
  <c r="N95" i="27" s="1"/>
  <c r="G90" i="63"/>
  <c r="O90" s="1"/>
  <c r="V90" i="62"/>
  <c r="O90"/>
  <c r="O93" i="14"/>
  <c r="R93"/>
  <c r="T93"/>
  <c r="V93"/>
  <c r="H93"/>
  <c r="N95" i="26"/>
  <c r="AG91" i="30"/>
  <c r="K95" i="38"/>
  <c r="M95" s="1"/>
  <c r="C96" i="53"/>
  <c r="B97"/>
  <c r="Q94"/>
  <c r="C96" i="52"/>
  <c r="B97"/>
  <c r="AG91" i="29"/>
  <c r="AG91" i="27"/>
  <c r="AG90" i="30"/>
  <c r="AG90" i="27"/>
  <c r="AG90" i="29"/>
  <c r="AG90" i="26"/>
  <c r="AO91" i="14"/>
  <c r="E91" i="62" s="1"/>
  <c r="AL91" i="14"/>
  <c r="D91" i="61" s="1"/>
  <c r="AM91" i="14"/>
  <c r="E91" i="61" s="1"/>
  <c r="AP91" i="14"/>
  <c r="D91" i="63" s="1"/>
  <c r="AN91" i="14"/>
  <c r="D91" i="62" s="1"/>
  <c r="AQ91" i="14"/>
  <c r="E91" i="63" s="1"/>
  <c r="AR90" i="14"/>
  <c r="Q94"/>
  <c r="AL93"/>
  <c r="D93" i="61" s="1"/>
  <c r="AO92" i="14"/>
  <c r="E92" i="62" s="1"/>
  <c r="U93" i="14"/>
  <c r="AN93"/>
  <c r="D93" i="62" s="1"/>
  <c r="S94" i="14"/>
  <c r="W92"/>
  <c r="G91" i="62" l="1"/>
  <c r="O91" s="1"/>
  <c r="AC95" i="29"/>
  <c r="AD95" s="1"/>
  <c r="AC95" i="27"/>
  <c r="AD95" s="1"/>
  <c r="AC95" i="28"/>
  <c r="AD95" s="1"/>
  <c r="AG95" s="1"/>
  <c r="AC95" i="24"/>
  <c r="AD95" s="1"/>
  <c r="AG95" s="1"/>
  <c r="AC94" i="26"/>
  <c r="AD94" s="1"/>
  <c r="G91" i="63"/>
  <c r="O91" s="1"/>
  <c r="T95" i="52"/>
  <c r="M95" i="26" s="1"/>
  <c r="O95" i="52"/>
  <c r="Q95" s="1"/>
  <c r="M96" i="53"/>
  <c r="V96" s="1"/>
  <c r="N96" i="28" s="1"/>
  <c r="L96" i="53"/>
  <c r="U96" s="1"/>
  <c r="N96" i="27" s="1"/>
  <c r="K96" i="53"/>
  <c r="T96" s="1"/>
  <c r="O96"/>
  <c r="J96"/>
  <c r="S96" s="1"/>
  <c r="N96"/>
  <c r="W96" s="1"/>
  <c r="N96" i="29" s="1"/>
  <c r="V90" i="63"/>
  <c r="V91" i="62"/>
  <c r="G91" i="61"/>
  <c r="R94" i="14"/>
  <c r="V94"/>
  <c r="T94"/>
  <c r="H94"/>
  <c r="N96" i="24"/>
  <c r="N96" i="26"/>
  <c r="AG91"/>
  <c r="AG92" i="29"/>
  <c r="K96" i="38"/>
  <c r="M96" s="1"/>
  <c r="L99" i="24"/>
  <c r="C97" i="53"/>
  <c r="B98"/>
  <c r="Q95"/>
  <c r="B98" i="52"/>
  <c r="C97"/>
  <c r="AP93" i="14"/>
  <c r="D93" i="63" s="1"/>
  <c r="AG92" i="30"/>
  <c r="AG92" i="27"/>
  <c r="AR91" i="14"/>
  <c r="AP92"/>
  <c r="D92" i="63" s="1"/>
  <c r="AM93" i="14"/>
  <c r="E93" i="61" s="1"/>
  <c r="G93" s="1"/>
  <c r="Q95" i="14"/>
  <c r="S95"/>
  <c r="U94"/>
  <c r="AN92"/>
  <c r="D92" i="62" s="1"/>
  <c r="G92" s="1"/>
  <c r="W93" i="14"/>
  <c r="AM92"/>
  <c r="E92" i="61" s="1"/>
  <c r="AQ92" i="14"/>
  <c r="E92" i="63" s="1"/>
  <c r="AQ93" i="14"/>
  <c r="E93" i="63" s="1"/>
  <c r="AO93" i="14"/>
  <c r="E93" i="62" s="1"/>
  <c r="G93" s="1"/>
  <c r="AL92" i="14"/>
  <c r="D92" i="61" s="1"/>
  <c r="O94" i="14"/>
  <c r="V91" i="63" l="1"/>
  <c r="AC96" i="29"/>
  <c r="AD96" s="1"/>
  <c r="AC96" i="27"/>
  <c r="AD96" s="1"/>
  <c r="AC95" i="26"/>
  <c r="AD95" s="1"/>
  <c r="AC96" i="24"/>
  <c r="AD96" s="1"/>
  <c r="AG96" s="1"/>
  <c r="AC96" i="28"/>
  <c r="AD96" s="1"/>
  <c r="AG96" s="1"/>
  <c r="K97" i="53"/>
  <c r="T97" s="1"/>
  <c r="O97"/>
  <c r="J97"/>
  <c r="S97" s="1"/>
  <c r="N97"/>
  <c r="W97" s="1"/>
  <c r="N97" i="29" s="1"/>
  <c r="M97" i="53"/>
  <c r="V97" s="1"/>
  <c r="N97" i="28" s="1"/>
  <c r="L97" i="53"/>
  <c r="U97" s="1"/>
  <c r="N97" i="27" s="1"/>
  <c r="G92" i="63"/>
  <c r="O92" s="1"/>
  <c r="T96" i="52"/>
  <c r="M96" i="26" s="1"/>
  <c r="O96" i="52"/>
  <c r="Q96" s="1"/>
  <c r="G92" i="61"/>
  <c r="V92" s="1"/>
  <c r="V93"/>
  <c r="O93"/>
  <c r="V93" i="62"/>
  <c r="O93"/>
  <c r="V91" i="61"/>
  <c r="O91"/>
  <c r="G93" i="63"/>
  <c r="O92" i="62"/>
  <c r="V92"/>
  <c r="V95" i="14"/>
  <c r="R95"/>
  <c r="T95"/>
  <c r="H95"/>
  <c r="N97" i="24"/>
  <c r="N97" i="26"/>
  <c r="AG92"/>
  <c r="L99" i="29"/>
  <c r="B99" i="38"/>
  <c r="K97"/>
  <c r="M97" s="1"/>
  <c r="Q96" i="53"/>
  <c r="C98"/>
  <c r="B99"/>
  <c r="C98" i="52"/>
  <c r="B99"/>
  <c r="W94" i="14"/>
  <c r="AR93"/>
  <c r="AR92"/>
  <c r="AP94"/>
  <c r="D94" i="63" s="1"/>
  <c r="AM94" i="14"/>
  <c r="E94" i="61" s="1"/>
  <c r="AN94" i="14"/>
  <c r="D94" i="62" s="1"/>
  <c r="AQ94" i="14"/>
  <c r="E94" i="63" s="1"/>
  <c r="U95" i="14"/>
  <c r="O95"/>
  <c r="Q96"/>
  <c r="S96"/>
  <c r="V92" i="63" l="1"/>
  <c r="AC97" i="27"/>
  <c r="AD97" s="1"/>
  <c r="AC97" i="28"/>
  <c r="AD97" s="1"/>
  <c r="AG97" s="1"/>
  <c r="AC97" i="24"/>
  <c r="AD97" s="1"/>
  <c r="AG97" s="1"/>
  <c r="AC97" i="29"/>
  <c r="AD97" s="1"/>
  <c r="AC96" i="26"/>
  <c r="AD96" s="1"/>
  <c r="T97" i="52"/>
  <c r="M97" i="26" s="1"/>
  <c r="O97" i="52"/>
  <c r="Q97" s="1"/>
  <c r="C99"/>
  <c r="M98" i="53"/>
  <c r="V98" s="1"/>
  <c r="V99" s="1"/>
  <c r="L98"/>
  <c r="U98" s="1"/>
  <c r="U99" s="1"/>
  <c r="K98"/>
  <c r="T98" s="1"/>
  <c r="T99" s="1"/>
  <c r="O98"/>
  <c r="J98"/>
  <c r="S98" s="1"/>
  <c r="S99" s="1"/>
  <c r="N98"/>
  <c r="W98" s="1"/>
  <c r="W99" s="1"/>
  <c r="O92" i="61"/>
  <c r="V93" i="63"/>
  <c r="O93"/>
  <c r="G94"/>
  <c r="R96" i="14"/>
  <c r="V96"/>
  <c r="T96"/>
  <c r="O96"/>
  <c r="H96"/>
  <c r="N98" i="26"/>
  <c r="N98" i="27"/>
  <c r="H99" i="38"/>
  <c r="J99"/>
  <c r="K98"/>
  <c r="C99"/>
  <c r="D99"/>
  <c r="F99"/>
  <c r="C99" i="53"/>
  <c r="Q97"/>
  <c r="W95" i="14"/>
  <c r="AG93" i="27"/>
  <c r="AG93" i="29"/>
  <c r="AG93" i="30"/>
  <c r="AG93" i="26"/>
  <c r="M99" i="24"/>
  <c r="E99" i="15"/>
  <c r="C99"/>
  <c r="U96" i="14"/>
  <c r="S97"/>
  <c r="B99"/>
  <c r="Q97"/>
  <c r="AN96"/>
  <c r="D96" i="62" s="1"/>
  <c r="AO94" i="14"/>
  <c r="E94" i="62" s="1"/>
  <c r="G94" s="1"/>
  <c r="AP95" i="14"/>
  <c r="D95" i="63" s="1"/>
  <c r="AQ95" i="14"/>
  <c r="E95" i="63" s="1"/>
  <c r="AL94" i="14"/>
  <c r="D94" i="61" s="1"/>
  <c r="G94" s="1"/>
  <c r="N98" i="24" l="1"/>
  <c r="N98" i="29"/>
  <c r="AC98" i="27"/>
  <c r="AD98" s="1"/>
  <c r="AC98" i="24"/>
  <c r="AD98" s="1"/>
  <c r="AG98" s="1"/>
  <c r="AC97" i="26"/>
  <c r="AD97" s="1"/>
  <c r="K99" i="38"/>
  <c r="M98"/>
  <c r="T98" i="52"/>
  <c r="O98"/>
  <c r="Q98" s="1"/>
  <c r="K99"/>
  <c r="N98" i="28"/>
  <c r="G95" i="63"/>
  <c r="V95" s="1"/>
  <c r="V94" i="62"/>
  <c r="O94"/>
  <c r="V94" i="61"/>
  <c r="O94"/>
  <c r="V94" i="63"/>
  <c r="O94"/>
  <c r="AO96" i="14"/>
  <c r="E96" i="62" s="1"/>
  <c r="G96" s="1"/>
  <c r="R97" i="14"/>
  <c r="V97"/>
  <c r="T97"/>
  <c r="N99"/>
  <c r="H97"/>
  <c r="M99" i="38"/>
  <c r="J99" i="53"/>
  <c r="N99"/>
  <c r="K99"/>
  <c r="M99"/>
  <c r="L99"/>
  <c r="M99" i="27"/>
  <c r="M99" i="28"/>
  <c r="M99" i="29"/>
  <c r="W96" i="14"/>
  <c r="N99" i="24"/>
  <c r="AR94" i="14"/>
  <c r="AN95"/>
  <c r="D95" i="62" s="1"/>
  <c r="AL95" i="14"/>
  <c r="D95" i="61" s="1"/>
  <c r="AL96" i="14"/>
  <c r="D96" i="61" s="1"/>
  <c r="AO95" i="14"/>
  <c r="E95" i="62" s="1"/>
  <c r="AQ96" i="14"/>
  <c r="E96" i="63" s="1"/>
  <c r="U97" i="14"/>
  <c r="Q98"/>
  <c r="I99"/>
  <c r="AP96"/>
  <c r="D96" i="63" s="1"/>
  <c r="S98" i="14"/>
  <c r="K99"/>
  <c r="AM95"/>
  <c r="E95" i="61" s="1"/>
  <c r="AM96" i="14"/>
  <c r="E96" i="61" s="1"/>
  <c r="O97" i="14"/>
  <c r="AC98" i="28" l="1"/>
  <c r="AD98" s="1"/>
  <c r="AG98" s="1"/>
  <c r="AC98" i="29"/>
  <c r="AD98" s="1"/>
  <c r="M98" i="26"/>
  <c r="AC98" s="1"/>
  <c r="T99" i="52"/>
  <c r="O95" i="63"/>
  <c r="G95" i="61"/>
  <c r="V95" s="1"/>
  <c r="G96"/>
  <c r="V96" s="1"/>
  <c r="G96" i="63"/>
  <c r="V96" s="1"/>
  <c r="O96" i="62"/>
  <c r="V96"/>
  <c r="G95"/>
  <c r="O98" i="14"/>
  <c r="O99" s="1"/>
  <c r="R98"/>
  <c r="R99" s="1"/>
  <c r="J99"/>
  <c r="V98"/>
  <c r="V99" s="1"/>
  <c r="T98"/>
  <c r="T99" s="1"/>
  <c r="L99"/>
  <c r="F99"/>
  <c r="C99"/>
  <c r="H98"/>
  <c r="H99" s="1"/>
  <c r="O99" i="53"/>
  <c r="Q98"/>
  <c r="Q99" s="1"/>
  <c r="AC99" i="24"/>
  <c r="AR96" i="14"/>
  <c r="AR95"/>
  <c r="AF99"/>
  <c r="AL98"/>
  <c r="D98" i="61" s="1"/>
  <c r="Q99" i="14"/>
  <c r="W97"/>
  <c r="S99"/>
  <c r="AO97"/>
  <c r="E97" i="62" s="1"/>
  <c r="AP97" i="14"/>
  <c r="D97" i="63" s="1"/>
  <c r="U98" i="14"/>
  <c r="M99"/>
  <c r="O96" i="63" l="1"/>
  <c r="AD98" i="26"/>
  <c r="M99"/>
  <c r="O95" i="61"/>
  <c r="O96"/>
  <c r="V95" i="62"/>
  <c r="O95"/>
  <c r="AK99" i="14"/>
  <c r="AG94" i="26"/>
  <c r="AG94" i="30"/>
  <c r="N99" i="26"/>
  <c r="AG94" i="27"/>
  <c r="N99" i="29"/>
  <c r="N99" i="28"/>
  <c r="N99" i="27"/>
  <c r="AG94" i="29"/>
  <c r="AG96" i="26"/>
  <c r="AG96" i="30"/>
  <c r="AG96" i="27"/>
  <c r="AG96" i="29"/>
  <c r="AL97" i="14"/>
  <c r="D97" i="61" s="1"/>
  <c r="Z99" i="14"/>
  <c r="AG99"/>
  <c r="AJ99"/>
  <c r="AC99"/>
  <c r="AQ98"/>
  <c r="E98" i="63" s="1"/>
  <c r="AN97" i="14"/>
  <c r="D97" i="62" s="1"/>
  <c r="G97" s="1"/>
  <c r="AI99" i="14"/>
  <c r="AP98"/>
  <c r="U99"/>
  <c r="Y99"/>
  <c r="AM98"/>
  <c r="E98" i="61" s="1"/>
  <c r="AN98" i="14"/>
  <c r="D98" i="62" s="1"/>
  <c r="W98" i="14"/>
  <c r="W99" s="1"/>
  <c r="AB99"/>
  <c r="AE99"/>
  <c r="AA99"/>
  <c r="AO98"/>
  <c r="AQ97"/>
  <c r="E97" i="63" s="1"/>
  <c r="G97" s="1"/>
  <c r="AM97" i="14"/>
  <c r="E97" i="61" s="1"/>
  <c r="AH99" i="14"/>
  <c r="E99" i="63" l="1"/>
  <c r="V97"/>
  <c r="O97"/>
  <c r="E99" i="61"/>
  <c r="D99" i="62"/>
  <c r="AP99" i="14"/>
  <c r="D98" i="63"/>
  <c r="G98" i="61"/>
  <c r="AO99" i="14"/>
  <c r="E98" i="62"/>
  <c r="E99" s="1"/>
  <c r="O97"/>
  <c r="V97"/>
  <c r="G97" i="61"/>
  <c r="AD99" i="24"/>
  <c r="AN99" i="14"/>
  <c r="AG95" i="27"/>
  <c r="AC99" i="29"/>
  <c r="AG95"/>
  <c r="AC99" i="26"/>
  <c r="AG95" i="30"/>
  <c r="AC99" i="28"/>
  <c r="AC99" i="27"/>
  <c r="AG95" i="26"/>
  <c r="AG97" i="30"/>
  <c r="AG97" i="29"/>
  <c r="AG97" i="26"/>
  <c r="AG97" i="27"/>
  <c r="AR97" i="14"/>
  <c r="AM99"/>
  <c r="AR98"/>
  <c r="AQ99"/>
  <c r="AL3"/>
  <c r="X99"/>
  <c r="AD99"/>
  <c r="V97" i="61" l="1"/>
  <c r="O97"/>
  <c r="G98" i="63"/>
  <c r="D99"/>
  <c r="O98" i="61"/>
  <c r="V98"/>
  <c r="G98" i="62"/>
  <c r="AR3" i="14"/>
  <c r="AR99" s="1"/>
  <c r="D3" i="61"/>
  <c r="AD99" i="27"/>
  <c r="AD99" i="28"/>
  <c r="AD99" i="26"/>
  <c r="AD99" i="29"/>
  <c r="AL99" i="14"/>
  <c r="V98" i="62" l="1"/>
  <c r="O98"/>
  <c r="O99" s="1"/>
  <c r="G99"/>
  <c r="V99" s="1"/>
  <c r="O98" i="63"/>
  <c r="O99" s="1"/>
  <c r="V98"/>
  <c r="G99"/>
  <c r="V99" s="1"/>
  <c r="D99" i="61"/>
  <c r="G3"/>
  <c r="AG99" i="24"/>
  <c r="AG98" i="26"/>
  <c r="AG99" s="1"/>
  <c r="AG98" i="27"/>
  <c r="AG99" s="1"/>
  <c r="AG99" i="28"/>
  <c r="AG98" i="30"/>
  <c r="AG99" s="1"/>
  <c r="AG98" i="29"/>
  <c r="AG99" s="1"/>
  <c r="M99" i="52"/>
  <c r="V3" i="61" l="1"/>
  <c r="O3"/>
  <c r="O99" s="1"/>
  <c r="G99"/>
  <c r="V99" s="1"/>
  <c r="O99" i="52"/>
  <c r="N99"/>
  <c r="Q99" l="1"/>
  <c r="Q44" i="66"/>
  <c r="P99"/>
  <c r="Q67"/>
  <c r="Q59"/>
  <c r="Q52"/>
  <c r="Q81"/>
  <c r="Q98"/>
  <c r="Q82"/>
  <c r="Q92"/>
  <c r="Q73"/>
  <c r="Q17"/>
  <c r="Q29"/>
  <c r="Q80"/>
  <c r="Q60"/>
  <c r="Q6"/>
  <c r="Q28"/>
  <c r="Q49"/>
  <c r="Q63"/>
  <c r="Q47"/>
  <c r="Q32"/>
  <c r="Q65"/>
  <c r="Q14"/>
  <c r="Q10"/>
  <c r="Q48"/>
  <c r="Q4"/>
  <c r="Q3"/>
  <c r="M99"/>
  <c r="Q20"/>
  <c r="N99"/>
  <c r="Q46"/>
  <c r="Q78"/>
  <c r="Q72"/>
  <c r="Q95"/>
  <c r="Q96"/>
  <c r="Q40"/>
  <c r="Q57"/>
  <c r="Q8"/>
  <c r="Q88"/>
  <c r="Q58"/>
  <c r="Q55"/>
  <c r="Q5"/>
  <c r="Q85"/>
  <c r="Q68"/>
  <c r="Q50"/>
  <c r="Q31"/>
  <c r="Q83"/>
  <c r="Q86"/>
  <c r="Q75"/>
  <c r="Q45"/>
  <c r="Q87"/>
  <c r="Q91"/>
  <c r="Q66"/>
  <c r="Q69"/>
  <c r="Q25"/>
  <c r="Q19"/>
  <c r="Q76"/>
  <c r="Q13"/>
  <c r="Q37"/>
  <c r="Q61"/>
  <c r="Q35"/>
  <c r="Q7"/>
  <c r="Q56"/>
  <c r="Q22"/>
  <c r="Q24"/>
  <c r="Q90"/>
  <c r="Q18"/>
  <c r="Q53"/>
  <c r="Q51"/>
  <c r="Q26"/>
  <c r="Q11"/>
  <c r="Q74"/>
  <c r="Q94"/>
  <c r="Q33"/>
  <c r="Q84"/>
  <c r="Q93"/>
  <c r="Q39"/>
  <c r="Q12"/>
  <c r="O99"/>
  <c r="Q36"/>
  <c r="Q16"/>
  <c r="Q43"/>
  <c r="Q89"/>
  <c r="Q9"/>
  <c r="Q77"/>
  <c r="Q79"/>
  <c r="Q64"/>
  <c r="Q71"/>
  <c r="Q62"/>
  <c r="Q38"/>
  <c r="Q23"/>
  <c r="Q70"/>
  <c r="Q41"/>
  <c r="Q42"/>
  <c r="Q27"/>
  <c r="Q97"/>
  <c r="Q21"/>
  <c r="Q34"/>
  <c r="Q30"/>
  <c r="Q15"/>
  <c r="Q54"/>
  <c r="Q99" l="1"/>
  <c r="Q74" i="65"/>
  <c r="Q94"/>
  <c r="Q70"/>
  <c r="Q76"/>
  <c r="Q93"/>
  <c r="Q77"/>
  <c r="Q21"/>
  <c r="Q19"/>
  <c r="Q45"/>
  <c r="Q61"/>
  <c r="Q13"/>
  <c r="Q4"/>
  <c r="Q24"/>
  <c r="Q30"/>
  <c r="O99"/>
  <c r="Q96"/>
  <c r="Q35"/>
  <c r="Q55"/>
  <c r="Q62"/>
  <c r="Q9"/>
  <c r="Q83"/>
  <c r="P99"/>
  <c r="Q51"/>
  <c r="Q28"/>
  <c r="Q23"/>
  <c r="Q86"/>
  <c r="Q97"/>
  <c r="Q26"/>
  <c r="Q73"/>
  <c r="Q66"/>
  <c r="Q38"/>
  <c r="Q59"/>
  <c r="Q48"/>
  <c r="Q92"/>
  <c r="Q31"/>
  <c r="Q82"/>
  <c r="Q98"/>
  <c r="Q40"/>
  <c r="Q12"/>
  <c r="Q44"/>
  <c r="Q57"/>
  <c r="Q3"/>
  <c r="M99"/>
  <c r="Q85"/>
  <c r="Q58"/>
  <c r="Q43"/>
  <c r="Q90"/>
  <c r="Q27"/>
  <c r="Q50"/>
  <c r="Q95"/>
  <c r="Q79"/>
  <c r="Q52"/>
  <c r="Q8"/>
  <c r="Q75"/>
  <c r="Q87"/>
  <c r="Q37"/>
  <c r="Q5"/>
  <c r="Q65"/>
  <c r="Q11"/>
  <c r="Q34"/>
  <c r="Q64"/>
  <c r="Q81"/>
  <c r="Q47"/>
  <c r="Q29"/>
  <c r="Q53"/>
  <c r="Q80"/>
  <c r="Q56"/>
  <c r="Q71"/>
  <c r="Q16"/>
  <c r="Q78"/>
  <c r="Q25"/>
  <c r="Q84"/>
  <c r="Q18"/>
  <c r="Q41"/>
  <c r="Q89"/>
  <c r="Q69"/>
  <c r="Q42"/>
  <c r="Q63"/>
  <c r="Q60"/>
  <c r="Q33"/>
  <c r="Q46"/>
  <c r="Q54"/>
  <c r="Q91"/>
  <c r="Q17"/>
  <c r="Q32"/>
  <c r="Q49"/>
  <c r="Q6"/>
  <c r="Q68"/>
  <c r="Q39"/>
  <c r="Q20"/>
  <c r="Q7"/>
  <c r="Q36"/>
  <c r="Q72"/>
  <c r="Q88"/>
  <c r="Q15"/>
  <c r="Q22"/>
  <c r="Q67"/>
  <c r="Q10"/>
  <c r="Q14"/>
  <c r="N99"/>
  <c r="Q99" l="1"/>
</calcChain>
</file>

<file path=xl/sharedStrings.xml><?xml version="1.0" encoding="utf-8"?>
<sst xmlns="http://schemas.openxmlformats.org/spreadsheetml/2006/main" count="8852" uniqueCount="545">
  <si>
    <t>ANTA_GF</t>
  </si>
  <si>
    <t>ANTA_LF</t>
  </si>
  <si>
    <t>ANTA_RF</t>
  </si>
  <si>
    <t>AURY_GF</t>
  </si>
  <si>
    <t>AURY_LF</t>
  </si>
  <si>
    <t>AURY_RF</t>
  </si>
  <si>
    <t>BSIUL</t>
  </si>
  <si>
    <t>CHAMERA1</t>
  </si>
  <si>
    <t>CHAMERA2</t>
  </si>
  <si>
    <t>CHAMERA3</t>
  </si>
  <si>
    <t>DADRI_GF</t>
  </si>
  <si>
    <t>DADRI_LF</t>
  </si>
  <si>
    <t>DADRI_RF</t>
  </si>
  <si>
    <t>DADRIT</t>
  </si>
  <si>
    <t>DADRT2</t>
  </si>
  <si>
    <t>DHAULIGNGA</t>
  </si>
  <si>
    <t>DULHASTI</t>
  </si>
  <si>
    <t>FSTPP I &amp; II</t>
  </si>
  <si>
    <t>JHAJJAR</t>
  </si>
  <si>
    <t>KHSTPP-I</t>
  </si>
  <si>
    <t>KHSTPP-II</t>
  </si>
  <si>
    <t>KOTESHWR</t>
  </si>
  <si>
    <t>NAPP</t>
  </si>
  <si>
    <t>NJPC</t>
  </si>
  <si>
    <t>PARBATI3</t>
  </si>
  <si>
    <t>RAPPB</t>
  </si>
  <si>
    <t>RAPPC</t>
  </si>
  <si>
    <t>RIHAND1</t>
  </si>
  <si>
    <t>RIHAND2</t>
  </si>
  <si>
    <t>RIHAND3</t>
  </si>
  <si>
    <t>SALAL</t>
  </si>
  <si>
    <t>SASAN</t>
  </si>
  <si>
    <t>SEWA2</t>
  </si>
  <si>
    <t>SINGRAULI</t>
  </si>
  <si>
    <t>SINGRAULI_HYDRO</t>
  </si>
  <si>
    <t>TALA</t>
  </si>
  <si>
    <t>TANAKPUR</t>
  </si>
  <si>
    <t>TEHRI</t>
  </si>
  <si>
    <t>UNCHAHAR1</t>
  </si>
  <si>
    <t>UNCHAHAR2</t>
  </si>
  <si>
    <t>UNCHAHAR3</t>
  </si>
  <si>
    <t>UNCHAHAR4</t>
  </si>
  <si>
    <t>URI</t>
  </si>
  <si>
    <t>URI2</t>
  </si>
  <si>
    <t>Timeslot</t>
  </si>
  <si>
    <t>00:00 - 00:15</t>
  </si>
  <si>
    <t>00:15 - 00:30</t>
  </si>
  <si>
    <t>00:30 - 00:45</t>
  </si>
  <si>
    <t>00:45 - 01:00</t>
  </si>
  <si>
    <t>01:00 - 01:15</t>
  </si>
  <si>
    <t>01:15 - 01:30</t>
  </si>
  <si>
    <t>01:30 - 01:45</t>
  </si>
  <si>
    <t>01:45 - 02:00</t>
  </si>
  <si>
    <t>02:00 - 02:15</t>
  </si>
  <si>
    <t>02:15 - 02:30</t>
  </si>
  <si>
    <t>02:30 - 02:45</t>
  </si>
  <si>
    <t>02:45 - 03:00</t>
  </si>
  <si>
    <t>03:00 - 03:15</t>
  </si>
  <si>
    <t>03:15 - 03:30</t>
  </si>
  <si>
    <t>03:30 - 03:45</t>
  </si>
  <si>
    <t>03:45 - 04:00</t>
  </si>
  <si>
    <t>04:00 - 04:15</t>
  </si>
  <si>
    <t>04:15 - 04:30</t>
  </si>
  <si>
    <t>04:30 - 04:45</t>
  </si>
  <si>
    <t>04:45 - 05:00</t>
  </si>
  <si>
    <t>05:00 - 05:15</t>
  </si>
  <si>
    <t>05:15 - 05:30</t>
  </si>
  <si>
    <t>05:30 - 05:45</t>
  </si>
  <si>
    <t>05:45 - 06:00</t>
  </si>
  <si>
    <t>06:00 - 06:15</t>
  </si>
  <si>
    <t>06:15 - 06:30</t>
  </si>
  <si>
    <t>06:30 - 06:45</t>
  </si>
  <si>
    <t>06:45 - 07:00</t>
  </si>
  <si>
    <t>07:00 - 07:15</t>
  </si>
  <si>
    <t>07:15 - 07:30</t>
  </si>
  <si>
    <t>07:30 - 07:45</t>
  </si>
  <si>
    <t>07:45 - 08:00</t>
  </si>
  <si>
    <t>08:00 - 08:15</t>
  </si>
  <si>
    <t>08:15 - 08:30</t>
  </si>
  <si>
    <t>08:30 - 08:45</t>
  </si>
  <si>
    <t>08:45 - 09:00</t>
  </si>
  <si>
    <t>09:00 - 09:15</t>
  </si>
  <si>
    <t>09:15 - 09:30</t>
  </si>
  <si>
    <t>09:30 - 09:45</t>
  </si>
  <si>
    <t>09:45 - 10:00</t>
  </si>
  <si>
    <t>10:00 - 10:15</t>
  </si>
  <si>
    <t>10:15 - 10:30</t>
  </si>
  <si>
    <t>10:30 - 10:45</t>
  </si>
  <si>
    <t>10:45 - 11:00</t>
  </si>
  <si>
    <t>11:00 - 11:15</t>
  </si>
  <si>
    <t>11:15 - 11:30</t>
  </si>
  <si>
    <t>11:30 - 11:45</t>
  </si>
  <si>
    <t>11:45 - 12:00</t>
  </si>
  <si>
    <t>12:00 - 12:15</t>
  </si>
  <si>
    <t>12:15 - 12:30</t>
  </si>
  <si>
    <t>12:30 - 12:45</t>
  </si>
  <si>
    <t>12:45 - 13:00</t>
  </si>
  <si>
    <t>13:00 - 13:15</t>
  </si>
  <si>
    <t>13:15 - 13:30</t>
  </si>
  <si>
    <t>13:30 - 13:45</t>
  </si>
  <si>
    <t>13:45 - 14:00</t>
  </si>
  <si>
    <t>14:00 - 14:15</t>
  </si>
  <si>
    <t>14:15 - 14:30</t>
  </si>
  <si>
    <t>14:30 - 14:45</t>
  </si>
  <si>
    <t>14:45 - 15:00</t>
  </si>
  <si>
    <t>15:00 - 15:15</t>
  </si>
  <si>
    <t>15:15 - 15:30</t>
  </si>
  <si>
    <t>15:30 - 15:45</t>
  </si>
  <si>
    <t>15:45 - 16:00</t>
  </si>
  <si>
    <t>16:00 - 16:15</t>
  </si>
  <si>
    <t>16:15 - 16:30</t>
  </si>
  <si>
    <t>16:30 - 16:45</t>
  </si>
  <si>
    <t>16:45 - 17:00</t>
  </si>
  <si>
    <t>17:00 - 17:15</t>
  </si>
  <si>
    <t>17:15 - 17:30</t>
  </si>
  <si>
    <t>17:30 - 17:45</t>
  </si>
  <si>
    <t>17:45 - 18:00</t>
  </si>
  <si>
    <t>18:00 - 18:15</t>
  </si>
  <si>
    <t>18:15 - 18:30</t>
  </si>
  <si>
    <t>18:30 - 18:45</t>
  </si>
  <si>
    <t>18:45 - 19:00</t>
  </si>
  <si>
    <t>19:00 - 19:15</t>
  </si>
  <si>
    <t>19:15 - 19:30</t>
  </si>
  <si>
    <t>19:30 - 19:45</t>
  </si>
  <si>
    <t>19:45 - 20:00</t>
  </si>
  <si>
    <t>20:00 - 20:15</t>
  </si>
  <si>
    <t>20:15 - 20:30</t>
  </si>
  <si>
    <t>20:30 - 20:45</t>
  </si>
  <si>
    <t>20:45 - 21:00</t>
  </si>
  <si>
    <t>21:00 - 21:15</t>
  </si>
  <si>
    <t>21:15 - 21:30</t>
  </si>
  <si>
    <t>21:30 - 21:45</t>
  </si>
  <si>
    <t>21:45 - 22:00</t>
  </si>
  <si>
    <t>22:00 - 22:15</t>
  </si>
  <si>
    <t>22:15 - 22:30</t>
  </si>
  <si>
    <t>22:30 - 22:45</t>
  </si>
  <si>
    <t>22:45 - 23:00</t>
  </si>
  <si>
    <t>23:00 - 23:15</t>
  </si>
  <si>
    <t>23:15 - 23:30</t>
  </si>
  <si>
    <t>23:30 - 23:45</t>
  </si>
  <si>
    <t>23:45 - 24:00</t>
  </si>
  <si>
    <t>Total MUS</t>
  </si>
  <si>
    <t>Total</t>
  </si>
  <si>
    <t>LT-03</t>
  </si>
  <si>
    <t>LT-04</t>
  </si>
  <si>
    <t>LT-31</t>
  </si>
  <si>
    <t>LT-35</t>
  </si>
  <si>
    <t>LT-36</t>
  </si>
  <si>
    <t>LT-05</t>
  </si>
  <si>
    <t>BRPL</t>
  </si>
  <si>
    <t>BYPL</t>
  </si>
  <si>
    <t>MES</t>
  </si>
  <si>
    <t>NDMC</t>
  </si>
  <si>
    <t>TPDDL</t>
  </si>
  <si>
    <t>RPH</t>
  </si>
  <si>
    <t>BTPS</t>
  </si>
  <si>
    <t>BAWANA DC</t>
  </si>
  <si>
    <t>DC</t>
  </si>
  <si>
    <t>BAWANA SG</t>
  </si>
  <si>
    <t>Frq Correction</t>
  </si>
  <si>
    <t>Frq Corrected Bawana</t>
  </si>
  <si>
    <t>BAWANA HARYANA SG</t>
  </si>
  <si>
    <t>BAWANA PUNJAB SG</t>
  </si>
  <si>
    <t>BAWANA DELHI SG</t>
  </si>
  <si>
    <t>BLOCK</t>
  </si>
  <si>
    <t>CCNG</t>
  </si>
  <si>
    <t>OCNG</t>
  </si>
  <si>
    <t>CCRLNG</t>
  </si>
  <si>
    <t>OCRLNG</t>
  </si>
  <si>
    <t>CCSpot</t>
  </si>
  <si>
    <t>OCSpot</t>
  </si>
  <si>
    <t>TOTAL BAWANA</t>
  </si>
  <si>
    <t>factor</t>
  </si>
  <si>
    <t>HARYANA</t>
  </si>
  <si>
    <t>PUNJAB</t>
  </si>
  <si>
    <t>TOTAL IN Mus</t>
  </si>
  <si>
    <t>Pragati DC</t>
  </si>
  <si>
    <t>Pragati SG</t>
  </si>
  <si>
    <t>Frq Corrected PPCLSG</t>
  </si>
  <si>
    <t>GT DC</t>
  </si>
  <si>
    <t>GT SG</t>
  </si>
  <si>
    <t>Frq Corrected GTSG</t>
  </si>
  <si>
    <t>GT</t>
  </si>
  <si>
    <t>DC in MW</t>
  </si>
  <si>
    <t>SG in MW</t>
  </si>
  <si>
    <t>1 Mw to IP</t>
  </si>
  <si>
    <t>Total SG to Delhi</t>
  </si>
  <si>
    <t>TOTAL PRAGATI</t>
  </si>
  <si>
    <t>TOTAL GT</t>
  </si>
  <si>
    <t>Losses</t>
  </si>
  <si>
    <t>PPCL NG</t>
  </si>
  <si>
    <t>PPCL Spot</t>
  </si>
  <si>
    <t xml:space="preserve">GT NG </t>
  </si>
  <si>
    <t>GT Spot</t>
  </si>
  <si>
    <t>BAWANA NG</t>
  </si>
  <si>
    <t>BAWANA Spot</t>
  </si>
  <si>
    <t>BAWANA RLNG</t>
  </si>
  <si>
    <t>ISGS Total</t>
  </si>
  <si>
    <t>STOA Purchase</t>
  </si>
  <si>
    <t>STOA Sale</t>
  </si>
  <si>
    <t>TOWMCL</t>
  </si>
  <si>
    <t>EDWPCL</t>
  </si>
  <si>
    <t>MSW Bawana</t>
  </si>
  <si>
    <t>SH-07</t>
  </si>
  <si>
    <t>SH-06</t>
  </si>
  <si>
    <t>GT_CC</t>
  </si>
  <si>
    <t>GT_OC</t>
  </si>
  <si>
    <t>GT_OC_Spot</t>
  </si>
  <si>
    <t>GT_CC_Spot</t>
  </si>
  <si>
    <t>PRG_CC</t>
  </si>
  <si>
    <t>PRG_OC</t>
  </si>
  <si>
    <t>PRG_CC_Spot</t>
  </si>
  <si>
    <t>PRG_OC_Spot</t>
  </si>
  <si>
    <t>CCGT_CC</t>
  </si>
  <si>
    <t>CCGT_OC</t>
  </si>
  <si>
    <t>CCGT_CC_Spot</t>
  </si>
  <si>
    <t>CCGT_OC_Spot</t>
  </si>
  <si>
    <t>CCGT_CC_RLNG</t>
  </si>
  <si>
    <t>CCGT_OC_RLNG</t>
  </si>
  <si>
    <t>EDWM</t>
  </si>
  <si>
    <t>NDPL</t>
  </si>
  <si>
    <t>TOTAL</t>
  </si>
  <si>
    <t>IEX Purchase</t>
  </si>
  <si>
    <t>IEX Sale</t>
  </si>
  <si>
    <t>Gas Turbine</t>
  </si>
  <si>
    <t>Pragati</t>
  </si>
  <si>
    <t>CCGT Bawana</t>
  </si>
  <si>
    <t>List of Open Access Customers</t>
  </si>
  <si>
    <t>Purchase</t>
  </si>
  <si>
    <t>Sale</t>
  </si>
  <si>
    <t>BMDRC</t>
  </si>
  <si>
    <t>EGRHPL</t>
  </si>
  <si>
    <t>DFPL</t>
  </si>
  <si>
    <t>FORTISSHB</t>
  </si>
  <si>
    <t>HOM</t>
  </si>
  <si>
    <t>MHIL</t>
  </si>
  <si>
    <t>RGCIRC</t>
  </si>
  <si>
    <t>SHIVA</t>
  </si>
  <si>
    <t>AISHER</t>
  </si>
  <si>
    <t>AHCSPL</t>
  </si>
  <si>
    <t>ASIAN</t>
  </si>
  <si>
    <t>BHMRC</t>
  </si>
  <si>
    <t>BAHPL</t>
  </si>
  <si>
    <t>BHSPL</t>
  </si>
  <si>
    <t>DIAPL</t>
  </si>
  <si>
    <t>DIPL</t>
  </si>
  <si>
    <t>DLFL</t>
  </si>
  <si>
    <t>DLFPL</t>
  </si>
  <si>
    <t>EHIRCL</t>
  </si>
  <si>
    <t>FLRDCT</t>
  </si>
  <si>
    <t>GMHRCMS</t>
  </si>
  <si>
    <t>ISIC</t>
  </si>
  <si>
    <t>LPCL</t>
  </si>
  <si>
    <t>DTCP</t>
  </si>
  <si>
    <t>PHL</t>
  </si>
  <si>
    <t>SIPL</t>
  </si>
  <si>
    <t>TIHCL</t>
  </si>
  <si>
    <t>THNDPL</t>
  </si>
  <si>
    <t>VMSL</t>
  </si>
  <si>
    <t>WHPL</t>
  </si>
  <si>
    <t>BSES_Rajdhani_Power_Limited_(BRPL)</t>
  </si>
  <si>
    <t>BSES_Yamuna_Power_Limited_(BYPL)</t>
  </si>
  <si>
    <t>ERHPL</t>
  </si>
  <si>
    <t>JDPL</t>
  </si>
  <si>
    <t>CHPL-DL</t>
  </si>
  <si>
    <t>IMCL</t>
  </si>
  <si>
    <t>JHPL-DL</t>
  </si>
  <si>
    <t>UHL</t>
  </si>
  <si>
    <t>MAX-HPTL</t>
  </si>
  <si>
    <t xml:space="preserve">Tata_Power_Delhi_Distribution_Limited </t>
  </si>
  <si>
    <t>Frequency</t>
  </si>
  <si>
    <t>FREQUENCYCORRECTION</t>
  </si>
  <si>
    <t>frq below 49.7</t>
  </si>
  <si>
    <t>Frquency</t>
  </si>
  <si>
    <t>IDT-1</t>
  </si>
  <si>
    <t>NRail</t>
  </si>
  <si>
    <t>Final Schedule</t>
  </si>
  <si>
    <t>Paste</t>
  </si>
  <si>
    <t>DLFEL</t>
  </si>
  <si>
    <t>BAL224</t>
  </si>
  <si>
    <t>BAL234</t>
  </si>
  <si>
    <t>BAL184</t>
  </si>
  <si>
    <t>SG</t>
  </si>
  <si>
    <t>MSSH</t>
  </si>
  <si>
    <t>ASMW</t>
  </si>
  <si>
    <t>BAWANASpot</t>
  </si>
  <si>
    <t>LT-59</t>
  </si>
  <si>
    <t>Solar</t>
  </si>
  <si>
    <t>Other LTA</t>
  </si>
  <si>
    <t>MTOA</t>
  </si>
  <si>
    <t>Non-Solar</t>
  </si>
  <si>
    <t>L_NR_2018_61</t>
  </si>
  <si>
    <t>Total OA Quantum Sale</t>
  </si>
  <si>
    <t>Sale to Discom</t>
  </si>
  <si>
    <t>Net Schedule of Discoms</t>
  </si>
  <si>
    <t>Sale to OA consumers</t>
  </si>
  <si>
    <t>OA Name</t>
  </si>
  <si>
    <t>Discom Name</t>
  </si>
  <si>
    <t>IEX Name</t>
  </si>
  <si>
    <t>% Entitlement</t>
  </si>
  <si>
    <t>LTA</t>
  </si>
  <si>
    <t>Other</t>
  </si>
  <si>
    <t>BRPL ENERGY Sale To</t>
  </si>
  <si>
    <t>BYPL ENERGY Sale to</t>
  </si>
  <si>
    <t>MES ENERGY Sale to</t>
  </si>
  <si>
    <t>NDMC ENERGY Sale to</t>
  </si>
  <si>
    <t>TPDDL ENERGY Sale to</t>
  </si>
  <si>
    <t>BRPL to Amount Recived from</t>
  </si>
  <si>
    <t>BYPL to Amount Recived from</t>
  </si>
  <si>
    <t>MES to Amount Recived from</t>
  </si>
  <si>
    <t>NDMC to Amount Recived from</t>
  </si>
  <si>
    <t>TPDDL to Amount Recived from</t>
  </si>
  <si>
    <t>Net Sale Purchase</t>
  </si>
  <si>
    <t>IEX Rate</t>
  </si>
  <si>
    <t>IEXRate+10P</t>
  </si>
  <si>
    <t>BAMI</t>
  </si>
  <si>
    <t>nphpl</t>
  </si>
  <si>
    <t>CPIDPL</t>
  </si>
  <si>
    <t>IHPL</t>
  </si>
  <si>
    <t>Intra</t>
  </si>
  <si>
    <t>L_NR_2019_06</t>
  </si>
  <si>
    <t>L_NR_2019_07</t>
  </si>
  <si>
    <t>L_NR_2019_05</t>
  </si>
  <si>
    <t>LT-DMRC</t>
  </si>
  <si>
    <t>GRTS</t>
  </si>
  <si>
    <t>FORTISSB</t>
  </si>
  <si>
    <t>NRLDC</t>
  </si>
  <si>
    <t>End of Day Schedule</t>
  </si>
  <si>
    <t>Finalised Schedule</t>
  </si>
  <si>
    <t>CC</t>
  </si>
  <si>
    <t>OC</t>
  </si>
  <si>
    <t xml:space="preserve">CC </t>
  </si>
  <si>
    <t>Chk</t>
  </si>
  <si>
    <t>Total in MUS</t>
  </si>
  <si>
    <t>EOD</t>
  </si>
  <si>
    <t xml:space="preserve">NRLDC </t>
  </si>
  <si>
    <t>Haryana</t>
  </si>
  <si>
    <t>Punjab</t>
  </si>
  <si>
    <t>OIDLII</t>
  </si>
  <si>
    <t>OIDLIII</t>
  </si>
  <si>
    <t>IFCL</t>
  </si>
  <si>
    <t>1 Mw to RPH</t>
  </si>
  <si>
    <t>GE_(U)_Elect_Supply_Delhi_Cantt_(MES)</t>
  </si>
  <si>
    <t>Northern_Railway_Delhi</t>
  </si>
  <si>
    <t>BLKMH</t>
  </si>
  <si>
    <t>MDFVPL</t>
  </si>
  <si>
    <t xml:space="preserve"> ITCLH</t>
  </si>
  <si>
    <t>L_NR_2019_11</t>
  </si>
  <si>
    <t>L_NR_2019_19</t>
  </si>
  <si>
    <t>L_NR_2020_02</t>
  </si>
  <si>
    <t>ABL</t>
  </si>
  <si>
    <t>BRBCL</t>
  </si>
  <si>
    <t>TSTPP-I</t>
  </si>
  <si>
    <t>Entt MW</t>
  </si>
  <si>
    <t>Sch MW (Dpp)</t>
  </si>
  <si>
    <t>Sch MW (Exbus)</t>
  </si>
  <si>
    <t>Difference</t>
  </si>
  <si>
    <t>SLDC EOD</t>
  </si>
  <si>
    <t>ANTA_CRF</t>
  </si>
  <si>
    <t>AURY_CRF</t>
  </si>
  <si>
    <t>DADRI_CRF</t>
  </si>
  <si>
    <t>DADR_CRF</t>
  </si>
  <si>
    <t>L_NR_2012_02</t>
  </si>
  <si>
    <t>L_NR_2012_07</t>
  </si>
  <si>
    <t>L_NR_2012_04</t>
  </si>
  <si>
    <t>L_NR_2012_01</t>
  </si>
  <si>
    <t>M_NR_2018_01</t>
  </si>
  <si>
    <t>PXIL Purchase</t>
  </si>
  <si>
    <t>PXIL Sale</t>
  </si>
  <si>
    <t>RTM_IEX Purchase</t>
  </si>
  <si>
    <t>RTM_IEX Sale</t>
  </si>
  <si>
    <t>RTM_PXI Purchase</t>
  </si>
  <si>
    <t>RTM_PXI Sale</t>
  </si>
  <si>
    <t>ITCLH</t>
  </si>
  <si>
    <t>STT</t>
  </si>
  <si>
    <t>L_NR_2020_05</t>
  </si>
  <si>
    <t>L_NR_2020_06</t>
  </si>
  <si>
    <t>L_NR_2020_07</t>
  </si>
  <si>
    <t>VIL_DELHI</t>
  </si>
  <si>
    <t>IEX</t>
  </si>
  <si>
    <t>Schedule</t>
  </si>
  <si>
    <t>Actual</t>
  </si>
  <si>
    <t>IITD</t>
  </si>
  <si>
    <t>HYACINTH</t>
  </si>
  <si>
    <t>ABHL</t>
  </si>
  <si>
    <t>w.e.f. From 12th July 2021</t>
  </si>
  <si>
    <t>CHL</t>
  </si>
  <si>
    <t>TSCL</t>
  </si>
  <si>
    <t>MES (Delhi)</t>
  </si>
  <si>
    <t xml:space="preserve">DVC </t>
  </si>
  <si>
    <t>w.e.f. 15th Sept 2021</t>
  </si>
  <si>
    <t>L_NR_2021_12</t>
  </si>
  <si>
    <t>L_NR_2021_13</t>
  </si>
  <si>
    <t>L_NR_2021_14</t>
  </si>
  <si>
    <t>PXIL    Sale</t>
  </si>
  <si>
    <t>GDAM_IEX Purchase</t>
  </si>
  <si>
    <t>GDAM_IEX Sale</t>
  </si>
  <si>
    <t>GDAM_PXI Purchase</t>
  </si>
  <si>
    <t>GDAM_PXI Sale</t>
  </si>
  <si>
    <t xml:space="preserve">BSES_Rajdhani_Power_Limited_(BRPL) </t>
  </si>
  <si>
    <t>w.e.f. 01st Nov 2021</t>
  </si>
  <si>
    <t>L_NR_2021_15</t>
  </si>
  <si>
    <t>L_NR_2021_16</t>
  </si>
  <si>
    <t>L_NR_2021_17</t>
  </si>
  <si>
    <t xml:space="preserve">BSES_Yamuna_Power_Limited_(BYPL) </t>
  </si>
  <si>
    <t>MW</t>
  </si>
  <si>
    <t>KUDGI</t>
  </si>
  <si>
    <t>NTPL</t>
  </si>
  <si>
    <t>NLCTS2EXP</t>
  </si>
  <si>
    <t>KGSU1AND2</t>
  </si>
  <si>
    <t>TALST2</t>
  </si>
  <si>
    <t>VALLURNTECL</t>
  </si>
  <si>
    <t>SIMHST2</t>
  </si>
  <si>
    <t>NLCIIST2</t>
  </si>
  <si>
    <t>NLCIIST1</t>
  </si>
  <si>
    <t>KKNP</t>
  </si>
  <si>
    <t>MAPS</t>
  </si>
  <si>
    <t>RSTPSU1TO6</t>
  </si>
  <si>
    <t>RSTPSU7</t>
  </si>
  <si>
    <t>KGSU3AND4</t>
  </si>
  <si>
    <t>NLCEXP</t>
  </si>
  <si>
    <t>NNTPP</t>
  </si>
  <si>
    <t xml:space="preserve">NDMC </t>
  </si>
  <si>
    <t>BSES Rajdhani Power Limited</t>
  </si>
  <si>
    <t>Import</t>
  </si>
  <si>
    <t>Export</t>
  </si>
  <si>
    <t>LODHI</t>
  </si>
  <si>
    <t>VODAFONE_MATHURA</t>
  </si>
  <si>
    <t>VODAFONE_OKHLA</t>
  </si>
  <si>
    <t>L_NR_2022_08</t>
  </si>
  <si>
    <t>L_NR_2022_09</t>
  </si>
  <si>
    <t>L_NR_2022_10</t>
  </si>
  <si>
    <t>w.e.f. 01st Oct 2022</t>
  </si>
  <si>
    <t>LT_MEJA_Delhi</t>
  </si>
  <si>
    <t>GADARWARA-I</t>
  </si>
  <si>
    <t>GANDHAR-APM</t>
  </si>
  <si>
    <t>GANDHAR-ComGas</t>
  </si>
  <si>
    <t>GANDHAR-NAPM</t>
  </si>
  <si>
    <t>GANDHAR-RLNG</t>
  </si>
  <si>
    <t>KAPS</t>
  </si>
  <si>
    <t>KAWAS-APM</t>
  </si>
  <si>
    <t>KAWAS-ComGas</t>
  </si>
  <si>
    <t>KAWAS-NAPM</t>
  </si>
  <si>
    <t>KAWAS-RLNG</t>
  </si>
  <si>
    <t>KAWAS-zLIQ</t>
  </si>
  <si>
    <t>KHARGONE-I</t>
  </si>
  <si>
    <t>KISHANGANGA</t>
  </si>
  <si>
    <t>KOLDAM</t>
  </si>
  <si>
    <t>KSTPS I&amp;II</t>
  </si>
  <si>
    <t>KSTPS7</t>
  </si>
  <si>
    <t>LARA-I</t>
  </si>
  <si>
    <t>MOUDA</t>
  </si>
  <si>
    <t>MOUDA_II</t>
  </si>
  <si>
    <t>RAMPUR</t>
  </si>
  <si>
    <t>SIPAT I</t>
  </si>
  <si>
    <t>SIPAT II</t>
  </si>
  <si>
    <t>SOLAPUR</t>
  </si>
  <si>
    <t>TANDA2</t>
  </si>
  <si>
    <t>TAPS-II</t>
  </si>
  <si>
    <t>VSTPS I</t>
  </si>
  <si>
    <t>VSTPS II</t>
  </si>
  <si>
    <t>VSTPS III</t>
  </si>
  <si>
    <t>VSTPS IV</t>
  </si>
  <si>
    <t>VSTPS V</t>
  </si>
  <si>
    <t>TWEPL</t>
  </si>
  <si>
    <t>Paste Schedule here</t>
  </si>
  <si>
    <t>Normal Rate</t>
  </si>
  <si>
    <t>DAM Rate</t>
  </si>
  <si>
    <t xml:space="preserve">Northern_Railway_Delhi </t>
  </si>
  <si>
    <t>New_Delhi_Municipal_Council</t>
  </si>
  <si>
    <t>STU Losses %</t>
  </si>
  <si>
    <t>CTU Losses %</t>
  </si>
  <si>
    <t>Percentage</t>
  </si>
  <si>
    <t xml:space="preserve">Remarks </t>
  </si>
  <si>
    <t>Date</t>
  </si>
  <si>
    <t xml:space="preserve">NRLDC Revision Details </t>
  </si>
  <si>
    <t xml:space="preserve">Revision No </t>
  </si>
  <si>
    <t>Revision date-time</t>
  </si>
  <si>
    <t>Delhi SLDC Revsion Details</t>
  </si>
  <si>
    <t>Must Run</t>
  </si>
  <si>
    <t>KSHNGNGA</t>
  </si>
  <si>
    <t>MEJA</t>
  </si>
  <si>
    <t>LT_MEJA</t>
  </si>
  <si>
    <t>DADRI_T2</t>
  </si>
  <si>
    <t>SNGRAULI</t>
  </si>
  <si>
    <t>UNCHHAR1</t>
  </si>
  <si>
    <t>UNCHHAR2</t>
  </si>
  <si>
    <t>UNCHHAR3</t>
  </si>
  <si>
    <t>FARAKKA</t>
  </si>
  <si>
    <t>KAHLGAN1</t>
  </si>
  <si>
    <t>KAHLGAN2</t>
  </si>
  <si>
    <t>DADRI_T</t>
  </si>
  <si>
    <t>GT_RLG_C</t>
  </si>
  <si>
    <t>GT_RLNG</t>
  </si>
  <si>
    <t>PRG_G_CC</t>
  </si>
  <si>
    <t>PRAGATI</t>
  </si>
  <si>
    <t>PG_RLG_C</t>
  </si>
  <si>
    <t>PRG_RLNG</t>
  </si>
  <si>
    <t>CCGT_RCC</t>
  </si>
  <si>
    <t>CCGT_ROC</t>
  </si>
  <si>
    <t>CCGTCCSPOT</t>
  </si>
  <si>
    <t>CCGTOCSPOT</t>
  </si>
  <si>
    <t>DVC</t>
  </si>
  <si>
    <t>MTPS6</t>
  </si>
  <si>
    <t>RUMS_DMRC</t>
  </si>
  <si>
    <t>Entt</t>
  </si>
  <si>
    <t>Delhi PP</t>
  </si>
  <si>
    <t>Final</t>
  </si>
  <si>
    <t>K</t>
  </si>
  <si>
    <t>row</t>
  </si>
  <si>
    <t>Exbus</t>
  </si>
  <si>
    <t>Generator Column</t>
  </si>
  <si>
    <t>Allocation sheet row</t>
  </si>
  <si>
    <t>w.e.f 01.07.2023 to 31.10.2023</t>
  </si>
  <si>
    <t xml:space="preserve">Nathpa Jhakri HEP </t>
  </si>
  <si>
    <t>Narora APS</t>
  </si>
  <si>
    <t>RAPP (C )</t>
  </si>
  <si>
    <t>No Power schedule to Delhi</t>
  </si>
  <si>
    <t>L_NR_2023_04</t>
  </si>
  <si>
    <t>L_NR_2023_10</t>
  </si>
  <si>
    <t>L_NR_2023_07</t>
  </si>
  <si>
    <t>LT_NR_2023_07  BRPL</t>
  </si>
  <si>
    <t>LT_NR_2023_10 BYPL</t>
  </si>
  <si>
    <t xml:space="preserve"> w.e.f. 26th July 2023</t>
  </si>
  <si>
    <t xml:space="preserve"> Avikaran Solar (REMC)</t>
  </si>
  <si>
    <t>39IS2023/09/23</t>
  </si>
  <si>
    <t>Meghalaya_Ben</t>
  </si>
  <si>
    <t>HP</t>
  </si>
  <si>
    <t>GOA_Beneficiary</t>
  </si>
  <si>
    <t>ITCWIND</t>
  </si>
  <si>
    <t>BCMLB001</t>
  </si>
  <si>
    <t>KAMENG</t>
  </si>
  <si>
    <t>JPNIGRIE_JNSTPP</t>
  </si>
  <si>
    <t>RKM_POWER</t>
  </si>
  <si>
    <t>Teesta_III</t>
  </si>
  <si>
    <t>SINGOLI</t>
  </si>
  <si>
    <t>CHANJUII</t>
  </si>
  <si>
    <t>UTTARAKHAND</t>
  </si>
  <si>
    <t>GBHHPL</t>
  </si>
  <si>
    <t>SOLAPUR_SOLAR</t>
  </si>
  <si>
    <t>SIMHAPURI</t>
  </si>
  <si>
    <t>JP BINA</t>
  </si>
  <si>
    <t>SKS Raigarh</t>
  </si>
  <si>
    <t>RSRPL_BKN</t>
  </si>
  <si>
    <t>East_Delhi_Waste_Processing_Company_Limited_(EDWPCL)</t>
  </si>
</sst>
</file>

<file path=xl/styles.xml><?xml version="1.0" encoding="utf-8"?>
<styleSheet xmlns="http://schemas.openxmlformats.org/spreadsheetml/2006/main">
  <numFmts count="5">
    <numFmt numFmtId="164" formatCode="0.00000"/>
    <numFmt numFmtId="165" formatCode="0.000000"/>
    <numFmt numFmtId="166" formatCode="0.000"/>
    <numFmt numFmtId="167" formatCode="0.0"/>
    <numFmt numFmtId="168" formatCode="[$-409]d\-mmm\-yy;@"/>
  </numFmts>
  <fonts count="8"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color indexed="9"/>
      <name val="Arial"/>
      <family val="2"/>
    </font>
    <font>
      <b/>
      <sz val="10"/>
      <name val="Arial"/>
      <family val="2"/>
    </font>
    <font>
      <sz val="11"/>
      <color rgb="FF006100"/>
      <name val="Calibri"/>
      <family val="2"/>
      <scheme val="minor"/>
    </font>
    <font>
      <sz val="1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0">
    <fill>
      <patternFill patternType="none"/>
    </fill>
    <fill>
      <patternFill patternType="gray125"/>
    </fill>
    <fill>
      <patternFill patternType="solid">
        <fgColor indexed="50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6EFCE"/>
      </patternFill>
    </fill>
    <fill>
      <patternFill patternType="solid">
        <fgColor theme="3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E9F5DB"/>
        <bgColor indexed="64"/>
      </patternFill>
    </fill>
    <fill>
      <patternFill patternType="solid">
        <fgColor rgb="FFABDB77"/>
        <bgColor indexed="64"/>
      </patternFill>
    </fill>
    <fill>
      <patternFill patternType="solid">
        <fgColor rgb="FF53D2FF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-0.249977111117893"/>
        <bgColor indexed="64"/>
      </patternFill>
    </fill>
  </fills>
  <borders count="4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1" fillId="0" borderId="0"/>
    <xf numFmtId="0" fontId="5" fillId="12" borderId="0" applyNumberFormat="0" applyBorder="0" applyAlignment="0" applyProtection="0"/>
  </cellStyleXfs>
  <cellXfs count="238">
    <xf numFmtId="0" fontId="0" fillId="0" borderId="0" xfId="0"/>
    <xf numFmtId="2" fontId="0" fillId="0" borderId="0" xfId="0" applyNumberFormat="1"/>
    <xf numFmtId="15" fontId="1" fillId="0" borderId="0" xfId="1" applyNumberFormat="1"/>
    <xf numFmtId="0" fontId="1" fillId="0" borderId="1" xfId="1" applyBorder="1" applyAlignment="1">
      <alignment wrapText="1"/>
    </xf>
    <xf numFmtId="0" fontId="1" fillId="0" borderId="2" xfId="1" applyBorder="1" applyAlignment="1">
      <alignment wrapText="1"/>
    </xf>
    <xf numFmtId="0" fontId="1" fillId="0" borderId="3" xfId="1" applyBorder="1" applyAlignment="1">
      <alignment wrapText="1"/>
    </xf>
    <xf numFmtId="0" fontId="1" fillId="0" borderId="4" xfId="1" applyBorder="1" applyAlignment="1">
      <alignment wrapText="1"/>
    </xf>
    <xf numFmtId="0" fontId="2" fillId="0" borderId="1" xfId="1" applyFont="1" applyBorder="1" applyAlignment="1">
      <alignment wrapText="1"/>
    </xf>
    <xf numFmtId="0" fontId="1" fillId="0" borderId="0" xfId="1"/>
    <xf numFmtId="0" fontId="1" fillId="0" borderId="0" xfId="1" applyAlignment="1">
      <alignment wrapText="1"/>
    </xf>
    <xf numFmtId="0" fontId="1" fillId="0" borderId="5" xfId="1" applyBorder="1" applyAlignment="1">
      <alignment wrapText="1"/>
    </xf>
    <xf numFmtId="0" fontId="1" fillId="0" borderId="0" xfId="1" applyBorder="1" applyAlignment="1">
      <alignment wrapText="1"/>
    </xf>
    <xf numFmtId="0" fontId="1" fillId="0" borderId="6" xfId="1" applyBorder="1" applyAlignment="1">
      <alignment wrapText="1"/>
    </xf>
    <xf numFmtId="0" fontId="1" fillId="0" borderId="7" xfId="1" applyBorder="1" applyAlignment="1">
      <alignment wrapText="1"/>
    </xf>
    <xf numFmtId="0" fontId="2" fillId="0" borderId="6" xfId="1" applyFont="1" applyBorder="1" applyAlignment="1">
      <alignment wrapText="1"/>
    </xf>
    <xf numFmtId="0" fontId="1" fillId="0" borderId="5" xfId="1" applyBorder="1"/>
    <xf numFmtId="0" fontId="1" fillId="0" borderId="0" xfId="1" applyBorder="1"/>
    <xf numFmtId="0" fontId="1" fillId="0" borderId="6" xfId="1" applyBorder="1"/>
    <xf numFmtId="0" fontId="1" fillId="0" borderId="7" xfId="1" applyBorder="1"/>
    <xf numFmtId="0" fontId="0" fillId="3" borderId="0" xfId="0" applyFill="1"/>
    <xf numFmtId="0" fontId="0" fillId="2" borderId="0" xfId="0" applyFill="1"/>
    <xf numFmtId="0" fontId="0" fillId="4" borderId="5" xfId="0" applyFill="1" applyBorder="1"/>
    <xf numFmtId="0" fontId="0" fillId="4" borderId="0" xfId="0" applyFill="1" applyBorder="1"/>
    <xf numFmtId="0" fontId="0" fillId="4" borderId="6" xfId="0" applyFill="1" applyBorder="1"/>
    <xf numFmtId="1" fontId="0" fillId="0" borderId="0" xfId="0" applyNumberFormat="1"/>
    <xf numFmtId="0" fontId="0" fillId="0" borderId="0" xfId="0" applyAlignment="1">
      <alignment vertical="center" wrapText="1"/>
    </xf>
    <xf numFmtId="0" fontId="2" fillId="0" borderId="0" xfId="1" applyFont="1"/>
    <xf numFmtId="2" fontId="3" fillId="6" borderId="9" xfId="1" applyNumberFormat="1" applyFont="1" applyFill="1" applyBorder="1"/>
    <xf numFmtId="0" fontId="0" fillId="7" borderId="0" xfId="0" applyFill="1"/>
    <xf numFmtId="14" fontId="0" fillId="0" borderId="0" xfId="0" applyNumberFormat="1"/>
    <xf numFmtId="14" fontId="0" fillId="0" borderId="0" xfId="0" applyNumberFormat="1" applyAlignment="1">
      <alignment vertical="center" wrapText="1"/>
    </xf>
    <xf numFmtId="0" fontId="0" fillId="0" borderId="0" xfId="0" applyAlignment="1">
      <alignment wrapText="1"/>
    </xf>
    <xf numFmtId="15" fontId="0" fillId="0" borderId="0" xfId="0" applyNumberFormat="1"/>
    <xf numFmtId="0" fontId="0" fillId="0" borderId="22" xfId="0" applyBorder="1" applyAlignment="1">
      <alignment horizontal="center"/>
    </xf>
    <xf numFmtId="0" fontId="0" fillId="8" borderId="0" xfId="0" applyFill="1"/>
    <xf numFmtId="0" fontId="0" fillId="9" borderId="0" xfId="0" applyFill="1"/>
    <xf numFmtId="0" fontId="0" fillId="10" borderId="0" xfId="0" applyFill="1"/>
    <xf numFmtId="0" fontId="0" fillId="11" borderId="0" xfId="0" applyFill="1"/>
    <xf numFmtId="0" fontId="0" fillId="0" borderId="0" xfId="0" applyFill="1"/>
    <xf numFmtId="0" fontId="5" fillId="12" borderId="0" xfId="2"/>
    <xf numFmtId="0" fontId="0" fillId="11" borderId="0" xfId="0" applyFill="1" applyAlignment="1">
      <alignment horizontal="center" vertical="center" wrapText="1"/>
    </xf>
    <xf numFmtId="0" fontId="0" fillId="11" borderId="5" xfId="0" applyFill="1" applyBorder="1"/>
    <xf numFmtId="0" fontId="0" fillId="11" borderId="0" xfId="0" applyFill="1" applyBorder="1"/>
    <xf numFmtId="0" fontId="0" fillId="11" borderId="6" xfId="0" applyFill="1" applyBorder="1"/>
    <xf numFmtId="0" fontId="6" fillId="0" borderId="0" xfId="0" applyFont="1" applyFill="1" applyBorder="1"/>
    <xf numFmtId="0" fontId="5" fillId="12" borderId="22" xfId="2" applyBorder="1"/>
    <xf numFmtId="0" fontId="0" fillId="0" borderId="22" xfId="0" applyBorder="1"/>
    <xf numFmtId="0" fontId="0" fillId="4" borderId="22" xfId="0" applyFill="1" applyBorder="1"/>
    <xf numFmtId="0" fontId="0" fillId="13" borderId="0" xfId="0" applyFill="1" applyAlignment="1">
      <alignment horizontal="center" wrapText="1"/>
    </xf>
    <xf numFmtId="0" fontId="0" fillId="13" borderId="22" xfId="0" applyFill="1" applyBorder="1"/>
    <xf numFmtId="0" fontId="0" fillId="14" borderId="0" xfId="0" applyFill="1" applyAlignment="1">
      <alignment horizontal="center" wrapText="1"/>
    </xf>
    <xf numFmtId="0" fontId="0" fillId="14" borderId="22" xfId="0" applyFill="1" applyBorder="1"/>
    <xf numFmtId="0" fontId="0" fillId="15" borderId="22" xfId="0" applyFill="1" applyBorder="1"/>
    <xf numFmtId="0" fontId="0" fillId="0" borderId="20" xfId="0" applyBorder="1"/>
    <xf numFmtId="0" fontId="0" fillId="0" borderId="25" xfId="0" applyBorder="1"/>
    <xf numFmtId="0" fontId="0" fillId="0" borderId="31" xfId="0" applyBorder="1"/>
    <xf numFmtId="0" fontId="0" fillId="0" borderId="32" xfId="0" applyBorder="1"/>
    <xf numFmtId="0" fontId="0" fillId="0" borderId="19" xfId="0" applyBorder="1"/>
    <xf numFmtId="0" fontId="0" fillId="0" borderId="28" xfId="0" applyBorder="1"/>
    <xf numFmtId="0" fontId="0" fillId="0" borderId="8" xfId="0" applyBorder="1"/>
    <xf numFmtId="0" fontId="0" fillId="0" borderId="33" xfId="0" applyBorder="1"/>
    <xf numFmtId="0" fontId="0" fillId="0" borderId="27" xfId="0" applyBorder="1"/>
    <xf numFmtId="0" fontId="0" fillId="0" borderId="23" xfId="0" applyBorder="1"/>
    <xf numFmtId="0" fontId="2" fillId="2" borderId="6" xfId="0" applyFont="1" applyFill="1" applyBorder="1" applyAlignment="1">
      <alignment horizontal="center"/>
    </xf>
    <xf numFmtId="0" fontId="0" fillId="15" borderId="5" xfId="0" applyFill="1" applyBorder="1"/>
    <xf numFmtId="0" fontId="0" fillId="16" borderId="0" xfId="0" applyFill="1" applyAlignment="1">
      <alignment horizontal="center" vertical="center" wrapText="1"/>
    </xf>
    <xf numFmtId="0" fontId="0" fillId="16" borderId="0" xfId="0" applyFill="1"/>
    <xf numFmtId="0" fontId="0" fillId="0" borderId="0" xfId="0" applyAlignment="1">
      <alignment horizontal="center" vertical="center" wrapText="1"/>
    </xf>
    <xf numFmtId="0" fontId="0" fillId="0" borderId="15" xfId="0" applyBorder="1"/>
    <xf numFmtId="0" fontId="0" fillId="0" borderId="16" xfId="0" applyBorder="1"/>
    <xf numFmtId="0" fontId="0" fillId="0" borderId="17" xfId="0" applyBorder="1"/>
    <xf numFmtId="0" fontId="0" fillId="0" borderId="18" xfId="0" applyBorder="1"/>
    <xf numFmtId="0" fontId="0" fillId="0" borderId="21" xfId="0" applyBorder="1"/>
    <xf numFmtId="0" fontId="0" fillId="0" borderId="26" xfId="0" applyBorder="1"/>
    <xf numFmtId="0" fontId="0" fillId="0" borderId="29" xfId="0" applyBorder="1"/>
    <xf numFmtId="0" fontId="0" fillId="17" borderId="0" xfId="0" applyFill="1"/>
    <xf numFmtId="0" fontId="0" fillId="0" borderId="0" xfId="0" applyAlignment="1">
      <alignment horizontal="center" wrapText="1"/>
    </xf>
    <xf numFmtId="0" fontId="7" fillId="18" borderId="0" xfId="0" applyFont="1" applyFill="1" applyAlignment="1">
      <alignment horizontal="center" vertical="center" wrapText="1"/>
    </xf>
    <xf numFmtId="0" fontId="7" fillId="0" borderId="0" xfId="0" applyFont="1" applyAlignment="1">
      <alignment horizontal="center" vertical="center" wrapText="1"/>
    </xf>
    <xf numFmtId="0" fontId="7" fillId="19" borderId="0" xfId="0" applyFont="1" applyFill="1" applyAlignment="1">
      <alignment horizontal="center" vertical="center" wrapText="1"/>
    </xf>
    <xf numFmtId="0" fontId="0" fillId="20" borderId="0" xfId="0" applyFill="1"/>
    <xf numFmtId="0" fontId="0" fillId="21" borderId="0" xfId="0" applyFill="1"/>
    <xf numFmtId="0" fontId="0" fillId="0" borderId="0" xfId="0" applyNumberFormat="1" applyAlignment="1">
      <alignment wrapText="1"/>
    </xf>
    <xf numFmtId="0" fontId="0" fillId="19" borderId="0" xfId="0" applyFill="1"/>
    <xf numFmtId="0" fontId="0" fillId="21" borderId="9" xfId="0" applyFill="1" applyBorder="1"/>
    <xf numFmtId="165" fontId="0" fillId="0" borderId="9" xfId="0" applyNumberFormat="1" applyBorder="1" applyAlignment="1">
      <alignment wrapText="1"/>
    </xf>
    <xf numFmtId="0" fontId="0" fillId="0" borderId="9" xfId="0" applyBorder="1"/>
    <xf numFmtId="0" fontId="0" fillId="19" borderId="9" xfId="0" applyFill="1" applyBorder="1"/>
    <xf numFmtId="0" fontId="0" fillId="20" borderId="9" xfId="0" applyFill="1" applyBorder="1"/>
    <xf numFmtId="164" fontId="0" fillId="20" borderId="9" xfId="0" applyNumberFormat="1" applyFill="1" applyBorder="1"/>
    <xf numFmtId="0" fontId="0" fillId="0" borderId="0" xfId="0" applyAlignment="1">
      <alignment horizontal="right"/>
    </xf>
    <xf numFmtId="0" fontId="0" fillId="19" borderId="0" xfId="0" applyFill="1" applyAlignment="1">
      <alignment horizontal="right"/>
    </xf>
    <xf numFmtId="0" fontId="0" fillId="20" borderId="0" xfId="0" applyFill="1" applyAlignment="1">
      <alignment horizontal="right"/>
    </xf>
    <xf numFmtId="0" fontId="0" fillId="14" borderId="0" xfId="0" applyFill="1"/>
    <xf numFmtId="0" fontId="1" fillId="0" borderId="22" xfId="1" applyBorder="1"/>
    <xf numFmtId="15" fontId="1" fillId="0" borderId="12" xfId="1" applyNumberFormat="1" applyBorder="1"/>
    <xf numFmtId="0" fontId="1" fillId="0" borderId="13" xfId="1" applyBorder="1"/>
    <xf numFmtId="0" fontId="1" fillId="0" borderId="14" xfId="1" applyBorder="1"/>
    <xf numFmtId="0" fontId="1" fillId="0" borderId="26" xfId="1" applyBorder="1"/>
    <xf numFmtId="1" fontId="1" fillId="0" borderId="29" xfId="1" applyNumberFormat="1" applyBorder="1"/>
    <xf numFmtId="0" fontId="1" fillId="0" borderId="15" xfId="1" applyBorder="1"/>
    <xf numFmtId="0" fontId="1" fillId="0" borderId="18" xfId="1" applyBorder="1"/>
    <xf numFmtId="0" fontId="1" fillId="0" borderId="20" xfId="1" applyBorder="1"/>
    <xf numFmtId="1" fontId="1" fillId="0" borderId="21" xfId="1" applyNumberFormat="1" applyBorder="1"/>
    <xf numFmtId="0" fontId="1" fillId="0" borderId="16" xfId="1" applyBorder="1"/>
    <xf numFmtId="0" fontId="1" fillId="0" borderId="17" xfId="1" applyBorder="1"/>
    <xf numFmtId="0" fontId="1" fillId="0" borderId="34" xfId="1" applyBorder="1"/>
    <xf numFmtId="0" fontId="1" fillId="0" borderId="30" xfId="1" applyBorder="1"/>
    <xf numFmtId="1" fontId="1" fillId="0" borderId="35" xfId="1" applyNumberFormat="1" applyBorder="1"/>
    <xf numFmtId="0" fontId="1" fillId="0" borderId="24" xfId="1" applyBorder="1"/>
    <xf numFmtId="1" fontId="1" fillId="0" borderId="25" xfId="1" applyNumberFormat="1" applyBorder="1"/>
    <xf numFmtId="1" fontId="1" fillId="0" borderId="31" xfId="1" applyNumberFormat="1" applyBorder="1"/>
    <xf numFmtId="0" fontId="0" fillId="5" borderId="0" xfId="0" applyFill="1"/>
    <xf numFmtId="0" fontId="0" fillId="5" borderId="0" xfId="0" applyFill="1" applyAlignment="1">
      <alignment horizontal="center"/>
    </xf>
    <xf numFmtId="0" fontId="0" fillId="18" borderId="0" xfId="0" applyFill="1"/>
    <xf numFmtId="0" fontId="1" fillId="22" borderId="4" xfId="1" applyFill="1" applyBorder="1" applyAlignment="1">
      <alignment wrapText="1"/>
    </xf>
    <xf numFmtId="0" fontId="1" fillId="22" borderId="7" xfId="1" applyFill="1" applyBorder="1" applyAlignment="1">
      <alignment wrapText="1"/>
    </xf>
    <xf numFmtId="0" fontId="1" fillId="22" borderId="7" xfId="1" applyFill="1" applyBorder="1"/>
    <xf numFmtId="0" fontId="1" fillId="22" borderId="8" xfId="1" applyFill="1" applyBorder="1"/>
    <xf numFmtId="0" fontId="0" fillId="23" borderId="0" xfId="0" applyFill="1"/>
    <xf numFmtId="0" fontId="1" fillId="0" borderId="36" xfId="1" applyBorder="1" applyAlignment="1">
      <alignment wrapText="1"/>
    </xf>
    <xf numFmtId="0" fontId="1" fillId="0" borderId="37" xfId="1" applyBorder="1" applyAlignment="1">
      <alignment wrapText="1"/>
    </xf>
    <xf numFmtId="0" fontId="1" fillId="0" borderId="38" xfId="1" applyBorder="1" applyAlignment="1">
      <alignment wrapText="1"/>
    </xf>
    <xf numFmtId="0" fontId="1" fillId="0" borderId="39" xfId="1" applyBorder="1" applyAlignment="1">
      <alignment wrapText="1"/>
    </xf>
    <xf numFmtId="0" fontId="1" fillId="0" borderId="0" xfId="1" applyNumberFormat="1" applyBorder="1"/>
    <xf numFmtId="0" fontId="2" fillId="0" borderId="0" xfId="1" applyFont="1" applyFill="1" applyBorder="1"/>
    <xf numFmtId="0" fontId="0" fillId="0" borderId="0" xfId="0" applyAlignment="1">
      <alignment horizontal="center" vertical="center" wrapText="1"/>
    </xf>
    <xf numFmtId="0" fontId="1" fillId="0" borderId="5" xfId="1" applyFill="1" applyBorder="1"/>
    <xf numFmtId="0" fontId="1" fillId="0" borderId="40" xfId="1" applyBorder="1"/>
    <xf numFmtId="0" fontId="1" fillId="0" borderId="31" xfId="1" applyFill="1" applyBorder="1"/>
    <xf numFmtId="0" fontId="1" fillId="0" borderId="0" xfId="1" applyFill="1" applyAlignment="1"/>
    <xf numFmtId="0" fontId="1" fillId="0" borderId="0" xfId="1" applyFill="1"/>
    <xf numFmtId="0" fontId="4" fillId="0" borderId="0" xfId="1" applyFont="1"/>
    <xf numFmtId="0" fontId="4" fillId="0" borderId="0" xfId="1" applyFont="1" applyFill="1"/>
    <xf numFmtId="0" fontId="0" fillId="24" borderId="0" xfId="0" applyFill="1"/>
    <xf numFmtId="2" fontId="0" fillId="24" borderId="0" xfId="0" applyNumberFormat="1" applyFill="1"/>
    <xf numFmtId="2" fontId="0" fillId="0" borderId="0" xfId="0" applyNumberFormat="1" applyFill="1"/>
    <xf numFmtId="0" fontId="1" fillId="18" borderId="0" xfId="1" applyFill="1"/>
    <xf numFmtId="2" fontId="0" fillId="8" borderId="0" xfId="0" applyNumberFormat="1" applyFill="1"/>
    <xf numFmtId="0" fontId="1" fillId="25" borderId="0" xfId="1" applyFill="1"/>
    <xf numFmtId="0" fontId="0" fillId="0" borderId="0" xfId="0" applyAlignment="1">
      <alignment horizontal="center" vertical="center" wrapText="1"/>
    </xf>
    <xf numFmtId="2" fontId="0" fillId="18" borderId="0" xfId="0" applyNumberFormat="1" applyFill="1"/>
    <xf numFmtId="0" fontId="5" fillId="26" borderId="0" xfId="2" applyFill="1"/>
    <xf numFmtId="0" fontId="5" fillId="26" borderId="22" xfId="2" applyFill="1" applyBorder="1"/>
    <xf numFmtId="0" fontId="0" fillId="26" borderId="22" xfId="0" applyFill="1" applyBorder="1"/>
    <xf numFmtId="2" fontId="0" fillId="11" borderId="0" xfId="0" applyNumberFormat="1" applyFill="1"/>
    <xf numFmtId="2" fontId="0" fillId="27" borderId="0" xfId="0" applyNumberFormat="1" applyFill="1"/>
    <xf numFmtId="2" fontId="0" fillId="5" borderId="0" xfId="0" applyNumberFormat="1" applyFill="1"/>
    <xf numFmtId="0" fontId="0" fillId="0" borderId="0" xfId="0" applyAlignment="1">
      <alignment horizontal="center" vertical="center" wrapText="1"/>
    </xf>
    <xf numFmtId="0" fontId="0" fillId="27" borderId="0" xfId="0" applyFill="1"/>
    <xf numFmtId="0" fontId="0" fillId="28" borderId="0" xfId="0" applyFill="1"/>
    <xf numFmtId="0" fontId="0" fillId="14" borderId="22" xfId="0" applyFill="1" applyBorder="1" applyAlignment="1">
      <alignment horizontal="center" wrapText="1"/>
    </xf>
    <xf numFmtId="0" fontId="0" fillId="27" borderId="0" xfId="0" applyFill="1" applyAlignment="1">
      <alignment horizontal="center"/>
    </xf>
    <xf numFmtId="0" fontId="0" fillId="11" borderId="0" xfId="0" applyFill="1" applyAlignment="1">
      <alignment horizontal="center"/>
    </xf>
    <xf numFmtId="2" fontId="0" fillId="0" borderId="22" xfId="0" applyNumberFormat="1" applyBorder="1" applyAlignment="1">
      <alignment horizontal="center"/>
    </xf>
    <xf numFmtId="0" fontId="0" fillId="0" borderId="0" xfId="0" applyBorder="1" applyAlignment="1"/>
    <xf numFmtId="2" fontId="0" fillId="9" borderId="0" xfId="0" applyNumberFormat="1" applyFill="1"/>
    <xf numFmtId="166" fontId="0" fillId="10" borderId="0" xfId="0" applyNumberFormat="1" applyFill="1"/>
    <xf numFmtId="0" fontId="0" fillId="4" borderId="4" xfId="0" applyFill="1" applyBorder="1"/>
    <xf numFmtId="0" fontId="0" fillId="4" borderId="7" xfId="0" applyFill="1" applyBorder="1"/>
    <xf numFmtId="0" fontId="0" fillId="4" borderId="40" xfId="0" applyFill="1" applyBorder="1"/>
    <xf numFmtId="0" fontId="0" fillId="4" borderId="8" xfId="0" applyFill="1" applyBorder="1"/>
    <xf numFmtId="0" fontId="0" fillId="3" borderId="36" xfId="0" applyFill="1" applyBorder="1"/>
    <xf numFmtId="0" fontId="0" fillId="3" borderId="37" xfId="0" applyFill="1" applyBorder="1"/>
    <xf numFmtId="0" fontId="0" fillId="3" borderId="38" xfId="0" applyFill="1" applyBorder="1"/>
    <xf numFmtId="166" fontId="0" fillId="27" borderId="0" xfId="0" applyNumberFormat="1" applyFill="1"/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0" xfId="0" applyBorder="1" applyAlignment="1">
      <alignment horizontal="center"/>
    </xf>
    <xf numFmtId="167" fontId="0" fillId="0" borderId="0" xfId="0" applyNumberFormat="1"/>
    <xf numFmtId="0" fontId="0" fillId="0" borderId="42" xfId="0" applyBorder="1"/>
    <xf numFmtId="0" fontId="0" fillId="0" borderId="45" xfId="0" applyBorder="1"/>
    <xf numFmtId="0" fontId="0" fillId="0" borderId="46" xfId="0" applyBorder="1"/>
    <xf numFmtId="0" fontId="0" fillId="0" borderId="24" xfId="0" applyBorder="1"/>
    <xf numFmtId="0" fontId="0" fillId="0" borderId="0" xfId="0" applyBorder="1"/>
    <xf numFmtId="2" fontId="0" fillId="0" borderId="43" xfId="0" applyNumberFormat="1" applyBorder="1"/>
    <xf numFmtId="2" fontId="0" fillId="0" borderId="33" xfId="0" applyNumberFormat="1" applyBorder="1"/>
    <xf numFmtId="2" fontId="0" fillId="0" borderId="19" xfId="0" applyNumberFormat="1" applyBorder="1"/>
    <xf numFmtId="2" fontId="0" fillId="0" borderId="20" xfId="0" applyNumberFormat="1" applyBorder="1"/>
    <xf numFmtId="2" fontId="0" fillId="0" borderId="21" xfId="0" applyNumberFormat="1" applyBorder="1"/>
    <xf numFmtId="2" fontId="0" fillId="0" borderId="18" xfId="0" applyNumberFormat="1" applyBorder="1"/>
    <xf numFmtId="2" fontId="0" fillId="0" borderId="28" xfId="0" applyNumberFormat="1" applyBorder="1"/>
    <xf numFmtId="2" fontId="0" fillId="0" borderId="22" xfId="0" applyNumberFormat="1" applyBorder="1"/>
    <xf numFmtId="2" fontId="0" fillId="0" borderId="29" xfId="0" applyNumberFormat="1" applyBorder="1"/>
    <xf numFmtId="2" fontId="0" fillId="0" borderId="27" xfId="0" applyNumberFormat="1" applyBorder="1"/>
    <xf numFmtId="2" fontId="0" fillId="0" borderId="26" xfId="0" applyNumberFormat="1" applyBorder="1"/>
    <xf numFmtId="2" fontId="0" fillId="0" borderId="47" xfId="0" applyNumberFormat="1" applyBorder="1"/>
    <xf numFmtId="2" fontId="0" fillId="0" borderId="30" xfId="0" applyNumberFormat="1" applyBorder="1"/>
    <xf numFmtId="2" fontId="0" fillId="0" borderId="35" xfId="0" applyNumberFormat="1" applyBorder="1"/>
    <xf numFmtId="2" fontId="0" fillId="0" borderId="46" xfId="0" applyNumberFormat="1" applyBorder="1"/>
    <xf numFmtId="2" fontId="0" fillId="0" borderId="34" xfId="0" applyNumberFormat="1" applyBorder="1"/>
    <xf numFmtId="168" fontId="0" fillId="0" borderId="22" xfId="0" applyNumberFormat="1" applyBorder="1"/>
    <xf numFmtId="168" fontId="0" fillId="0" borderId="0" xfId="0" applyNumberFormat="1" applyAlignment="1">
      <alignment vertical="center" wrapText="1"/>
    </xf>
    <xf numFmtId="168" fontId="1" fillId="0" borderId="0" xfId="1" applyNumberFormat="1"/>
    <xf numFmtId="168" fontId="1" fillId="0" borderId="1" xfId="1" applyNumberFormat="1" applyBorder="1"/>
    <xf numFmtId="1" fontId="1" fillId="0" borderId="5" xfId="1" applyNumberFormat="1" applyBorder="1"/>
    <xf numFmtId="1" fontId="1" fillId="0" borderId="0" xfId="1" applyNumberFormat="1" applyBorder="1"/>
    <xf numFmtId="0" fontId="0" fillId="0" borderId="0" xfId="0" applyNumberFormat="1"/>
    <xf numFmtId="0" fontId="0" fillId="2" borderId="0" xfId="0" applyNumberFormat="1" applyFill="1"/>
    <xf numFmtId="0" fontId="1" fillId="0" borderId="0" xfId="1" applyNumberFormat="1"/>
    <xf numFmtId="0" fontId="0" fillId="0" borderId="0" xfId="0" applyAlignment="1">
      <alignment horizontal="center" vertical="center" wrapText="1"/>
    </xf>
    <xf numFmtId="22" fontId="0" fillId="0" borderId="22" xfId="0" applyNumberFormat="1" applyBorder="1"/>
    <xf numFmtId="0" fontId="0" fillId="4" borderId="5" xfId="0" applyFill="1" applyBorder="1" applyAlignment="1">
      <alignment horizontal="center" wrapText="1"/>
    </xf>
    <xf numFmtId="0" fontId="0" fillId="4" borderId="0" xfId="0" applyFill="1" applyBorder="1" applyAlignment="1">
      <alignment horizontal="center" wrapText="1"/>
    </xf>
    <xf numFmtId="0" fontId="0" fillId="4" borderId="6" xfId="0" applyFill="1" applyBorder="1" applyAlignment="1">
      <alignment horizontal="center" wrapText="1"/>
    </xf>
    <xf numFmtId="0" fontId="5" fillId="12" borderId="0" xfId="2" applyAlignment="1">
      <alignment horizontal="center"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wrapText="1"/>
    </xf>
    <xf numFmtId="0" fontId="2" fillId="2" borderId="0" xfId="0" applyFont="1" applyFill="1" applyAlignment="1">
      <alignment horizontal="center"/>
    </xf>
    <xf numFmtId="0" fontId="0" fillId="26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0" fillId="3" borderId="6" xfId="0" applyFill="1" applyBorder="1" applyAlignment="1">
      <alignment horizontal="center"/>
    </xf>
    <xf numFmtId="0" fontId="1" fillId="2" borderId="0" xfId="0" applyFont="1" applyFill="1" applyAlignment="1">
      <alignment horizontal="center"/>
    </xf>
    <xf numFmtId="0" fontId="7" fillId="29" borderId="40" xfId="0" applyFont="1" applyFill="1" applyBorder="1" applyAlignment="1">
      <alignment horizontal="center" wrapText="1"/>
    </xf>
    <xf numFmtId="0" fontId="7" fillId="29" borderId="9" xfId="0" applyFont="1" applyFill="1" applyBorder="1" applyAlignment="1">
      <alignment horizontal="center" wrapText="1"/>
    </xf>
    <xf numFmtId="0" fontId="7" fillId="29" borderId="41" xfId="0" applyFont="1" applyFill="1" applyBorder="1" applyAlignment="1">
      <alignment horizontal="center" wrapText="1"/>
    </xf>
    <xf numFmtId="0" fontId="0" fillId="0" borderId="0" xfId="0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0" fillId="0" borderId="13" xfId="0" applyBorder="1" applyAlignment="1">
      <alignment horizontal="center" vertical="center" wrapText="1"/>
    </xf>
    <xf numFmtId="0" fontId="0" fillId="0" borderId="14" xfId="0" applyBorder="1" applyAlignment="1">
      <alignment horizontal="center" vertical="center" wrapText="1"/>
    </xf>
    <xf numFmtId="0" fontId="0" fillId="0" borderId="10" xfId="0" applyBorder="1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0" fillId="5" borderId="0" xfId="0" applyFill="1" applyAlignment="1">
      <alignment horizontal="center" vertical="center" wrapText="1"/>
    </xf>
    <xf numFmtId="0" fontId="0" fillId="29" borderId="0" xfId="0" applyFill="1" applyAlignment="1">
      <alignment horizontal="center" vertical="center" wrapText="1"/>
    </xf>
    <xf numFmtId="0" fontId="0" fillId="10" borderId="0" xfId="0" applyFill="1" applyAlignment="1">
      <alignment horizontal="center" vertical="center" wrapText="1"/>
    </xf>
    <xf numFmtId="0" fontId="0" fillId="11" borderId="0" xfId="0" applyFill="1" applyAlignment="1">
      <alignment horizontal="center" vertical="center" wrapText="1"/>
    </xf>
    <xf numFmtId="0" fontId="0" fillId="17" borderId="0" xfId="0" applyFill="1" applyAlignment="1">
      <alignment horizontal="center" vertical="center" wrapText="1"/>
    </xf>
    <xf numFmtId="0" fontId="0" fillId="8" borderId="0" xfId="0" applyFill="1" applyAlignment="1">
      <alignment horizontal="center" vertical="center" wrapText="1"/>
    </xf>
    <xf numFmtId="0" fontId="0" fillId="0" borderId="0" xfId="0" applyFill="1" applyAlignment="1">
      <alignment horizontal="center" vertical="center" wrapText="1"/>
    </xf>
    <xf numFmtId="0" fontId="0" fillId="27" borderId="0" xfId="0" applyFill="1" applyAlignment="1">
      <alignment horizontal="center" vertical="center" wrapText="1"/>
    </xf>
    <xf numFmtId="0" fontId="1" fillId="0" borderId="0" xfId="1" applyAlignment="1">
      <alignment horizontal="center"/>
    </xf>
    <xf numFmtId="0" fontId="1" fillId="18" borderId="0" xfId="1" applyFill="1" applyAlignment="1">
      <alignment horizontal="center"/>
    </xf>
    <xf numFmtId="0" fontId="0" fillId="23" borderId="0" xfId="0" applyFill="1" applyAlignment="1">
      <alignment horizontal="center"/>
    </xf>
    <xf numFmtId="0" fontId="0" fillId="0" borderId="42" xfId="0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0" fillId="0" borderId="10" xfId="0" applyBorder="1" applyAlignment="1">
      <alignment horizontal="center"/>
    </xf>
    <xf numFmtId="0" fontId="0" fillId="0" borderId="44" xfId="0" applyBorder="1" applyAlignment="1">
      <alignment horizontal="center"/>
    </xf>
    <xf numFmtId="0" fontId="0" fillId="0" borderId="11" xfId="0" applyBorder="1" applyAlignment="1">
      <alignment horizontal="center"/>
    </xf>
  </cellXfs>
  <cellStyles count="3">
    <cellStyle name="Good" xfId="2" builtinId="26"/>
    <cellStyle name="Normal" xfId="0" builtinId="0"/>
    <cellStyle name="Normal 2" xfId="1"/>
  </cellStyles>
  <dxfs count="3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006100"/>
      </font>
      <fill>
        <patternFill>
          <bgColor rgb="FFC6EF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externalLink" Target="externalLinks/externalLink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externalLink" Target="externalLinks/externalLink2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externalLink" Target="externalLinks/externalLink1.xml"/><Relationship Id="rId69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externalLink" Target="externalLinks/externalLink4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PPCL_Summary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GT_Summary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Bawana_Summary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sampleDG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5">
          <cell r="B5">
            <v>154</v>
          </cell>
          <cell r="C5">
            <v>0</v>
          </cell>
          <cell r="D5">
            <v>0</v>
          </cell>
          <cell r="E5">
            <v>0</v>
          </cell>
          <cell r="H5">
            <v>154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154</v>
          </cell>
          <cell r="C6">
            <v>0</v>
          </cell>
          <cell r="D6">
            <v>0</v>
          </cell>
          <cell r="E6">
            <v>0</v>
          </cell>
          <cell r="H6">
            <v>154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154</v>
          </cell>
          <cell r="C7">
            <v>0</v>
          </cell>
          <cell r="D7">
            <v>0</v>
          </cell>
          <cell r="E7">
            <v>0</v>
          </cell>
          <cell r="H7">
            <v>154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154</v>
          </cell>
          <cell r="C8">
            <v>0</v>
          </cell>
          <cell r="D8">
            <v>0</v>
          </cell>
          <cell r="E8">
            <v>0</v>
          </cell>
          <cell r="H8">
            <v>154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154</v>
          </cell>
          <cell r="C9">
            <v>0</v>
          </cell>
          <cell r="D9">
            <v>0</v>
          </cell>
          <cell r="E9">
            <v>0</v>
          </cell>
          <cell r="H9">
            <v>154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154</v>
          </cell>
          <cell r="C10">
            <v>0</v>
          </cell>
          <cell r="D10">
            <v>0</v>
          </cell>
          <cell r="E10">
            <v>0</v>
          </cell>
          <cell r="H10">
            <v>154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154</v>
          </cell>
          <cell r="C11">
            <v>0</v>
          </cell>
          <cell r="D11">
            <v>0</v>
          </cell>
          <cell r="E11">
            <v>0</v>
          </cell>
          <cell r="H11">
            <v>154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154</v>
          </cell>
          <cell r="C12">
            <v>0</v>
          </cell>
          <cell r="D12">
            <v>0</v>
          </cell>
          <cell r="E12">
            <v>0</v>
          </cell>
          <cell r="H12">
            <v>154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154</v>
          </cell>
          <cell r="C13">
            <v>0</v>
          </cell>
          <cell r="D13">
            <v>0</v>
          </cell>
          <cell r="E13">
            <v>0</v>
          </cell>
          <cell r="H13">
            <v>152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152</v>
          </cell>
          <cell r="C14">
            <v>0</v>
          </cell>
          <cell r="D14">
            <v>0</v>
          </cell>
          <cell r="E14">
            <v>0</v>
          </cell>
          <cell r="H14">
            <v>152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152</v>
          </cell>
          <cell r="C15">
            <v>0</v>
          </cell>
          <cell r="D15">
            <v>0</v>
          </cell>
          <cell r="E15">
            <v>0</v>
          </cell>
          <cell r="H15">
            <v>152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152</v>
          </cell>
          <cell r="C16">
            <v>0</v>
          </cell>
          <cell r="D16">
            <v>0</v>
          </cell>
          <cell r="E16">
            <v>0</v>
          </cell>
          <cell r="H16">
            <v>152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152</v>
          </cell>
          <cell r="C17">
            <v>0</v>
          </cell>
          <cell r="D17">
            <v>0</v>
          </cell>
          <cell r="E17">
            <v>0</v>
          </cell>
          <cell r="H17">
            <v>152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152</v>
          </cell>
          <cell r="C18">
            <v>0</v>
          </cell>
          <cell r="D18">
            <v>0</v>
          </cell>
          <cell r="E18">
            <v>0</v>
          </cell>
          <cell r="H18">
            <v>152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152</v>
          </cell>
          <cell r="C19">
            <v>0</v>
          </cell>
          <cell r="D19">
            <v>0</v>
          </cell>
          <cell r="E19">
            <v>0</v>
          </cell>
          <cell r="H19">
            <v>152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152</v>
          </cell>
          <cell r="C20">
            <v>0</v>
          </cell>
          <cell r="D20">
            <v>0</v>
          </cell>
          <cell r="E20">
            <v>0</v>
          </cell>
          <cell r="H20">
            <v>152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152</v>
          </cell>
          <cell r="C21">
            <v>0</v>
          </cell>
          <cell r="D21">
            <v>0</v>
          </cell>
          <cell r="E21">
            <v>0</v>
          </cell>
          <cell r="H21">
            <v>152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152</v>
          </cell>
          <cell r="C22">
            <v>0</v>
          </cell>
          <cell r="D22">
            <v>0</v>
          </cell>
          <cell r="E22">
            <v>0</v>
          </cell>
          <cell r="H22">
            <v>152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152</v>
          </cell>
          <cell r="C23">
            <v>0</v>
          </cell>
          <cell r="D23">
            <v>0</v>
          </cell>
          <cell r="E23">
            <v>0</v>
          </cell>
          <cell r="H23">
            <v>152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152</v>
          </cell>
          <cell r="C24">
            <v>0</v>
          </cell>
          <cell r="D24">
            <v>0</v>
          </cell>
          <cell r="E24">
            <v>0</v>
          </cell>
          <cell r="H24">
            <v>152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152</v>
          </cell>
          <cell r="C25">
            <v>0</v>
          </cell>
          <cell r="D25">
            <v>0</v>
          </cell>
          <cell r="E25">
            <v>0</v>
          </cell>
          <cell r="H25">
            <v>152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152</v>
          </cell>
          <cell r="C26">
            <v>0</v>
          </cell>
          <cell r="D26">
            <v>0</v>
          </cell>
          <cell r="E26">
            <v>0</v>
          </cell>
          <cell r="H26">
            <v>152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152</v>
          </cell>
          <cell r="C27">
            <v>0</v>
          </cell>
          <cell r="D27">
            <v>0</v>
          </cell>
          <cell r="E27">
            <v>0</v>
          </cell>
          <cell r="H27">
            <v>152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152</v>
          </cell>
          <cell r="C28">
            <v>0</v>
          </cell>
          <cell r="D28">
            <v>0</v>
          </cell>
          <cell r="E28">
            <v>0</v>
          </cell>
          <cell r="H28">
            <v>152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152</v>
          </cell>
          <cell r="C29">
            <v>0</v>
          </cell>
          <cell r="D29">
            <v>0</v>
          </cell>
          <cell r="E29">
            <v>0</v>
          </cell>
          <cell r="H29">
            <v>152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152</v>
          </cell>
          <cell r="C30">
            <v>0</v>
          </cell>
          <cell r="D30">
            <v>0</v>
          </cell>
          <cell r="E30">
            <v>0</v>
          </cell>
          <cell r="H30">
            <v>152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152</v>
          </cell>
          <cell r="C31">
            <v>0</v>
          </cell>
          <cell r="D31">
            <v>0</v>
          </cell>
          <cell r="E31">
            <v>0</v>
          </cell>
          <cell r="H31">
            <v>152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152</v>
          </cell>
          <cell r="C32">
            <v>0</v>
          </cell>
          <cell r="D32">
            <v>0</v>
          </cell>
          <cell r="E32">
            <v>0</v>
          </cell>
          <cell r="H32">
            <v>152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152</v>
          </cell>
          <cell r="C33">
            <v>0</v>
          </cell>
          <cell r="D33">
            <v>0</v>
          </cell>
          <cell r="E33">
            <v>0</v>
          </cell>
          <cell r="H33">
            <v>152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152</v>
          </cell>
          <cell r="C34">
            <v>0</v>
          </cell>
          <cell r="D34">
            <v>0</v>
          </cell>
          <cell r="E34">
            <v>0</v>
          </cell>
          <cell r="H34">
            <v>152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152</v>
          </cell>
          <cell r="C35">
            <v>0</v>
          </cell>
          <cell r="D35">
            <v>0</v>
          </cell>
          <cell r="E35">
            <v>0</v>
          </cell>
          <cell r="H35">
            <v>152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152</v>
          </cell>
          <cell r="C36">
            <v>0</v>
          </cell>
          <cell r="D36">
            <v>0</v>
          </cell>
          <cell r="E36">
            <v>0</v>
          </cell>
          <cell r="H36">
            <v>152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152</v>
          </cell>
          <cell r="C37">
            <v>0</v>
          </cell>
          <cell r="D37">
            <v>0</v>
          </cell>
          <cell r="E37">
            <v>0</v>
          </cell>
          <cell r="H37">
            <v>152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152</v>
          </cell>
          <cell r="C38">
            <v>0</v>
          </cell>
          <cell r="D38">
            <v>0</v>
          </cell>
          <cell r="E38">
            <v>0</v>
          </cell>
          <cell r="H38">
            <v>152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152</v>
          </cell>
          <cell r="C39">
            <v>0</v>
          </cell>
          <cell r="D39">
            <v>0</v>
          </cell>
          <cell r="E39">
            <v>0</v>
          </cell>
          <cell r="H39">
            <v>152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152</v>
          </cell>
          <cell r="C40">
            <v>0</v>
          </cell>
          <cell r="D40">
            <v>0</v>
          </cell>
          <cell r="E40">
            <v>0</v>
          </cell>
          <cell r="H40">
            <v>152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152</v>
          </cell>
          <cell r="C41">
            <v>0</v>
          </cell>
          <cell r="D41">
            <v>0</v>
          </cell>
          <cell r="E41">
            <v>0</v>
          </cell>
          <cell r="H41">
            <v>152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152</v>
          </cell>
          <cell r="C42">
            <v>0</v>
          </cell>
          <cell r="D42">
            <v>0</v>
          </cell>
          <cell r="E42">
            <v>0</v>
          </cell>
          <cell r="H42">
            <v>152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152</v>
          </cell>
          <cell r="C43">
            <v>0</v>
          </cell>
          <cell r="D43">
            <v>0</v>
          </cell>
          <cell r="E43">
            <v>0</v>
          </cell>
          <cell r="H43">
            <v>152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152</v>
          </cell>
          <cell r="C44">
            <v>0</v>
          </cell>
          <cell r="D44">
            <v>0</v>
          </cell>
          <cell r="E44">
            <v>0</v>
          </cell>
          <cell r="H44">
            <v>152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152</v>
          </cell>
          <cell r="C45">
            <v>0</v>
          </cell>
          <cell r="D45">
            <v>0</v>
          </cell>
          <cell r="E45">
            <v>0</v>
          </cell>
          <cell r="H45">
            <v>152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152</v>
          </cell>
          <cell r="C46">
            <v>0</v>
          </cell>
          <cell r="D46">
            <v>0</v>
          </cell>
          <cell r="E46">
            <v>0</v>
          </cell>
          <cell r="H46">
            <v>152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152</v>
          </cell>
          <cell r="C47">
            <v>0</v>
          </cell>
          <cell r="D47">
            <v>0</v>
          </cell>
          <cell r="E47">
            <v>0</v>
          </cell>
          <cell r="H47">
            <v>152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152</v>
          </cell>
          <cell r="C48">
            <v>0</v>
          </cell>
          <cell r="D48">
            <v>0</v>
          </cell>
          <cell r="E48">
            <v>0</v>
          </cell>
          <cell r="H48">
            <v>152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152</v>
          </cell>
          <cell r="C49">
            <v>0</v>
          </cell>
          <cell r="D49">
            <v>0</v>
          </cell>
          <cell r="E49">
            <v>0</v>
          </cell>
          <cell r="H49">
            <v>152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152</v>
          </cell>
          <cell r="C50">
            <v>0</v>
          </cell>
          <cell r="D50">
            <v>0</v>
          </cell>
          <cell r="E50">
            <v>0</v>
          </cell>
          <cell r="H50">
            <v>152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148</v>
          </cell>
          <cell r="C51">
            <v>0</v>
          </cell>
          <cell r="D51">
            <v>0</v>
          </cell>
          <cell r="E51">
            <v>0</v>
          </cell>
          <cell r="H51">
            <v>148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148</v>
          </cell>
          <cell r="C52">
            <v>0</v>
          </cell>
          <cell r="D52">
            <v>0</v>
          </cell>
          <cell r="E52">
            <v>0</v>
          </cell>
          <cell r="H52">
            <v>148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148</v>
          </cell>
          <cell r="C53">
            <v>0</v>
          </cell>
          <cell r="D53">
            <v>0</v>
          </cell>
          <cell r="E53">
            <v>0</v>
          </cell>
          <cell r="H53">
            <v>148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148</v>
          </cell>
          <cell r="C54">
            <v>0</v>
          </cell>
          <cell r="D54">
            <v>0</v>
          </cell>
          <cell r="E54">
            <v>0</v>
          </cell>
          <cell r="H54">
            <v>148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148</v>
          </cell>
          <cell r="C55">
            <v>0</v>
          </cell>
          <cell r="D55">
            <v>0</v>
          </cell>
          <cell r="E55">
            <v>0</v>
          </cell>
          <cell r="H55">
            <v>148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148</v>
          </cell>
          <cell r="C56">
            <v>0</v>
          </cell>
          <cell r="D56">
            <v>0</v>
          </cell>
          <cell r="E56">
            <v>0</v>
          </cell>
          <cell r="H56">
            <v>148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148</v>
          </cell>
          <cell r="C57">
            <v>0</v>
          </cell>
          <cell r="D57">
            <v>0</v>
          </cell>
          <cell r="E57">
            <v>0</v>
          </cell>
          <cell r="H57">
            <v>148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148</v>
          </cell>
          <cell r="C58">
            <v>0</v>
          </cell>
          <cell r="D58">
            <v>0</v>
          </cell>
          <cell r="E58">
            <v>0</v>
          </cell>
          <cell r="H58">
            <v>148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146</v>
          </cell>
          <cell r="C59">
            <v>0</v>
          </cell>
          <cell r="D59">
            <v>0</v>
          </cell>
          <cell r="E59">
            <v>0</v>
          </cell>
          <cell r="H59">
            <v>148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146</v>
          </cell>
          <cell r="C60">
            <v>0</v>
          </cell>
          <cell r="D60">
            <v>0</v>
          </cell>
          <cell r="E60">
            <v>0</v>
          </cell>
          <cell r="H60">
            <v>146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146</v>
          </cell>
          <cell r="C61">
            <v>0</v>
          </cell>
          <cell r="D61">
            <v>0</v>
          </cell>
          <cell r="E61">
            <v>0</v>
          </cell>
          <cell r="H61">
            <v>146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146</v>
          </cell>
          <cell r="C62">
            <v>0</v>
          </cell>
          <cell r="D62">
            <v>0</v>
          </cell>
          <cell r="E62">
            <v>0</v>
          </cell>
          <cell r="H62">
            <v>146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146</v>
          </cell>
          <cell r="C63">
            <v>0</v>
          </cell>
          <cell r="D63">
            <v>0</v>
          </cell>
          <cell r="E63">
            <v>0</v>
          </cell>
          <cell r="H63">
            <v>146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146</v>
          </cell>
          <cell r="C64">
            <v>0</v>
          </cell>
          <cell r="D64">
            <v>0</v>
          </cell>
          <cell r="E64">
            <v>0</v>
          </cell>
          <cell r="H64">
            <v>146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146</v>
          </cell>
          <cell r="C65">
            <v>0</v>
          </cell>
          <cell r="D65">
            <v>0</v>
          </cell>
          <cell r="E65">
            <v>0</v>
          </cell>
          <cell r="H65">
            <v>146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146</v>
          </cell>
          <cell r="C66">
            <v>0</v>
          </cell>
          <cell r="D66">
            <v>0</v>
          </cell>
          <cell r="E66">
            <v>0</v>
          </cell>
          <cell r="H66">
            <v>146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150</v>
          </cell>
          <cell r="C67">
            <v>0</v>
          </cell>
          <cell r="D67">
            <v>55</v>
          </cell>
          <cell r="E67">
            <v>0</v>
          </cell>
          <cell r="H67">
            <v>150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150</v>
          </cell>
          <cell r="C68">
            <v>0</v>
          </cell>
          <cell r="D68">
            <v>55</v>
          </cell>
          <cell r="E68">
            <v>0</v>
          </cell>
          <cell r="H68">
            <v>150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265</v>
          </cell>
          <cell r="C69">
            <v>0</v>
          </cell>
          <cell r="D69">
            <v>55</v>
          </cell>
          <cell r="E69">
            <v>0</v>
          </cell>
          <cell r="H69">
            <v>152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265</v>
          </cell>
          <cell r="C70">
            <v>0</v>
          </cell>
          <cell r="D70">
            <v>55</v>
          </cell>
          <cell r="E70">
            <v>0</v>
          </cell>
          <cell r="H70">
            <v>152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265</v>
          </cell>
          <cell r="C71">
            <v>0</v>
          </cell>
          <cell r="D71">
            <v>55</v>
          </cell>
          <cell r="E71">
            <v>0</v>
          </cell>
          <cell r="H71">
            <v>152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265</v>
          </cell>
          <cell r="C72">
            <v>0</v>
          </cell>
          <cell r="D72">
            <v>55</v>
          </cell>
          <cell r="E72">
            <v>0</v>
          </cell>
          <cell r="H72">
            <v>154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265</v>
          </cell>
          <cell r="C73">
            <v>0</v>
          </cell>
          <cell r="D73">
            <v>55</v>
          </cell>
          <cell r="E73">
            <v>0</v>
          </cell>
          <cell r="H73">
            <v>152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265</v>
          </cell>
          <cell r="C74">
            <v>0</v>
          </cell>
          <cell r="D74">
            <v>55</v>
          </cell>
          <cell r="E74">
            <v>0</v>
          </cell>
          <cell r="H74">
            <v>152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265</v>
          </cell>
          <cell r="C75">
            <v>0</v>
          </cell>
          <cell r="D75">
            <v>55</v>
          </cell>
          <cell r="E75">
            <v>0</v>
          </cell>
          <cell r="H75">
            <v>152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265</v>
          </cell>
          <cell r="C76">
            <v>0</v>
          </cell>
          <cell r="D76">
            <v>55</v>
          </cell>
          <cell r="E76">
            <v>0</v>
          </cell>
          <cell r="H76">
            <v>152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265</v>
          </cell>
          <cell r="C77">
            <v>0</v>
          </cell>
          <cell r="D77">
            <v>55</v>
          </cell>
          <cell r="E77">
            <v>0</v>
          </cell>
          <cell r="H77">
            <v>152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265</v>
          </cell>
          <cell r="C78">
            <v>0</v>
          </cell>
          <cell r="D78">
            <v>55</v>
          </cell>
          <cell r="E78">
            <v>0</v>
          </cell>
          <cell r="H78">
            <v>152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265</v>
          </cell>
          <cell r="C79">
            <v>0</v>
          </cell>
          <cell r="D79">
            <v>55</v>
          </cell>
          <cell r="E79">
            <v>0</v>
          </cell>
          <cell r="H79">
            <v>152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265</v>
          </cell>
          <cell r="C80">
            <v>0</v>
          </cell>
          <cell r="D80">
            <v>55</v>
          </cell>
          <cell r="E80">
            <v>0</v>
          </cell>
          <cell r="H80">
            <v>152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265</v>
          </cell>
          <cell r="C81">
            <v>0</v>
          </cell>
          <cell r="D81">
            <v>55</v>
          </cell>
          <cell r="E81">
            <v>0</v>
          </cell>
          <cell r="H81">
            <v>152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265</v>
          </cell>
          <cell r="C82">
            <v>0</v>
          </cell>
          <cell r="D82">
            <v>55</v>
          </cell>
          <cell r="E82">
            <v>0</v>
          </cell>
          <cell r="H82">
            <v>152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265</v>
          </cell>
          <cell r="C83">
            <v>0</v>
          </cell>
          <cell r="D83">
            <v>55</v>
          </cell>
          <cell r="E83">
            <v>0</v>
          </cell>
          <cell r="H83">
            <v>152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265</v>
          </cell>
          <cell r="C84">
            <v>0</v>
          </cell>
          <cell r="D84">
            <v>55</v>
          </cell>
          <cell r="E84">
            <v>0</v>
          </cell>
          <cell r="H84">
            <v>152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265</v>
          </cell>
          <cell r="C85">
            <v>0</v>
          </cell>
          <cell r="D85">
            <v>55</v>
          </cell>
          <cell r="E85">
            <v>0</v>
          </cell>
          <cell r="H85">
            <v>155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265</v>
          </cell>
          <cell r="C86">
            <v>0</v>
          </cell>
          <cell r="D86">
            <v>55</v>
          </cell>
          <cell r="E86">
            <v>0</v>
          </cell>
          <cell r="H86">
            <v>155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265</v>
          </cell>
          <cell r="C87">
            <v>0</v>
          </cell>
          <cell r="D87">
            <v>55</v>
          </cell>
          <cell r="E87">
            <v>0</v>
          </cell>
          <cell r="H87">
            <v>155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265</v>
          </cell>
          <cell r="C88">
            <v>0</v>
          </cell>
          <cell r="D88">
            <v>55</v>
          </cell>
          <cell r="E88">
            <v>0</v>
          </cell>
          <cell r="H88">
            <v>155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265</v>
          </cell>
          <cell r="C89">
            <v>0</v>
          </cell>
          <cell r="D89">
            <v>55</v>
          </cell>
          <cell r="E89">
            <v>0</v>
          </cell>
          <cell r="H89">
            <v>155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265</v>
          </cell>
          <cell r="C90">
            <v>0</v>
          </cell>
          <cell r="D90">
            <v>55</v>
          </cell>
          <cell r="E90">
            <v>0</v>
          </cell>
          <cell r="H90">
            <v>155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265</v>
          </cell>
          <cell r="C91">
            <v>0</v>
          </cell>
          <cell r="D91">
            <v>55</v>
          </cell>
          <cell r="E91">
            <v>0</v>
          </cell>
          <cell r="H91">
            <v>155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265</v>
          </cell>
          <cell r="C92">
            <v>0</v>
          </cell>
          <cell r="D92">
            <v>55</v>
          </cell>
          <cell r="E92">
            <v>0</v>
          </cell>
          <cell r="H92">
            <v>155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265</v>
          </cell>
          <cell r="C93">
            <v>0</v>
          </cell>
          <cell r="D93">
            <v>55</v>
          </cell>
          <cell r="E93">
            <v>0</v>
          </cell>
          <cell r="H93">
            <v>155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265</v>
          </cell>
          <cell r="C94">
            <v>0</v>
          </cell>
          <cell r="D94">
            <v>55</v>
          </cell>
          <cell r="E94">
            <v>0</v>
          </cell>
          <cell r="H94">
            <v>155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265</v>
          </cell>
          <cell r="C95">
            <v>0</v>
          </cell>
          <cell r="D95">
            <v>55</v>
          </cell>
          <cell r="E95">
            <v>0</v>
          </cell>
          <cell r="H95">
            <v>155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265</v>
          </cell>
          <cell r="C96">
            <v>0</v>
          </cell>
          <cell r="D96">
            <v>55</v>
          </cell>
          <cell r="E96">
            <v>0</v>
          </cell>
          <cell r="H96">
            <v>155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265</v>
          </cell>
          <cell r="C97">
            <v>0</v>
          </cell>
          <cell r="D97">
            <v>55</v>
          </cell>
          <cell r="E97">
            <v>0</v>
          </cell>
          <cell r="H97">
            <v>155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265</v>
          </cell>
          <cell r="C98">
            <v>0</v>
          </cell>
          <cell r="D98">
            <v>55</v>
          </cell>
          <cell r="E98">
            <v>0</v>
          </cell>
          <cell r="H98">
            <v>155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265</v>
          </cell>
          <cell r="C99">
            <v>0</v>
          </cell>
          <cell r="D99">
            <v>55</v>
          </cell>
          <cell r="E99">
            <v>0</v>
          </cell>
          <cell r="H99">
            <v>155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265</v>
          </cell>
          <cell r="C100">
            <v>0</v>
          </cell>
          <cell r="D100">
            <v>55</v>
          </cell>
          <cell r="E100">
            <v>0</v>
          </cell>
          <cell r="H100">
            <v>155</v>
          </cell>
          <cell r="I100">
            <v>0</v>
          </cell>
          <cell r="J100">
            <v>0</v>
          </cell>
          <cell r="K100">
            <v>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5">
          <cell r="B5">
            <v>0</v>
          </cell>
          <cell r="C5">
            <v>60</v>
          </cell>
          <cell r="D5">
            <v>0</v>
          </cell>
          <cell r="E5">
            <v>0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</row>
        <row r="6">
          <cell r="B6">
            <v>0</v>
          </cell>
          <cell r="C6">
            <v>60</v>
          </cell>
          <cell r="D6">
            <v>0</v>
          </cell>
          <cell r="E6">
            <v>0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</row>
        <row r="7">
          <cell r="B7">
            <v>0</v>
          </cell>
          <cell r="C7">
            <v>60</v>
          </cell>
          <cell r="D7">
            <v>0</v>
          </cell>
          <cell r="E7">
            <v>0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</row>
        <row r="8">
          <cell r="B8">
            <v>0</v>
          </cell>
          <cell r="C8">
            <v>60</v>
          </cell>
          <cell r="D8">
            <v>0</v>
          </cell>
          <cell r="E8">
            <v>0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</row>
        <row r="9">
          <cell r="B9">
            <v>0</v>
          </cell>
          <cell r="C9">
            <v>60</v>
          </cell>
          <cell r="D9">
            <v>0</v>
          </cell>
          <cell r="E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</row>
        <row r="10">
          <cell r="B10">
            <v>0</v>
          </cell>
          <cell r="C10">
            <v>60</v>
          </cell>
          <cell r="D10">
            <v>0</v>
          </cell>
          <cell r="E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</row>
        <row r="11">
          <cell r="B11">
            <v>0</v>
          </cell>
          <cell r="C11">
            <v>60</v>
          </cell>
          <cell r="D11">
            <v>0</v>
          </cell>
          <cell r="E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</row>
        <row r="12">
          <cell r="B12">
            <v>0</v>
          </cell>
          <cell r="C12">
            <v>60</v>
          </cell>
          <cell r="D12">
            <v>0</v>
          </cell>
          <cell r="E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</row>
        <row r="13">
          <cell r="B13">
            <v>0</v>
          </cell>
          <cell r="C13">
            <v>60</v>
          </cell>
          <cell r="D13">
            <v>0</v>
          </cell>
          <cell r="E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</row>
        <row r="14">
          <cell r="B14">
            <v>0</v>
          </cell>
          <cell r="C14">
            <v>60</v>
          </cell>
          <cell r="D14">
            <v>0</v>
          </cell>
          <cell r="E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</row>
        <row r="15">
          <cell r="B15">
            <v>0</v>
          </cell>
          <cell r="C15">
            <v>60</v>
          </cell>
          <cell r="D15">
            <v>0</v>
          </cell>
          <cell r="E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</row>
        <row r="16">
          <cell r="B16">
            <v>0</v>
          </cell>
          <cell r="C16">
            <v>60</v>
          </cell>
          <cell r="D16">
            <v>0</v>
          </cell>
          <cell r="E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</row>
        <row r="17">
          <cell r="B17">
            <v>0</v>
          </cell>
          <cell r="C17">
            <v>60</v>
          </cell>
          <cell r="D17">
            <v>0</v>
          </cell>
          <cell r="E17">
            <v>0</v>
          </cell>
          <cell r="H17">
            <v>0</v>
          </cell>
          <cell r="I17">
            <v>0</v>
          </cell>
          <cell r="J17">
            <v>0</v>
          </cell>
          <cell r="K17">
            <v>0</v>
          </cell>
        </row>
        <row r="18">
          <cell r="B18">
            <v>0</v>
          </cell>
          <cell r="C18">
            <v>60</v>
          </cell>
          <cell r="D18">
            <v>0</v>
          </cell>
          <cell r="E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</row>
        <row r="19">
          <cell r="B19">
            <v>0</v>
          </cell>
          <cell r="C19">
            <v>60</v>
          </cell>
          <cell r="D19">
            <v>0</v>
          </cell>
          <cell r="E19">
            <v>0</v>
          </cell>
          <cell r="H19">
            <v>0</v>
          </cell>
          <cell r="I19">
            <v>0</v>
          </cell>
          <cell r="J19">
            <v>0</v>
          </cell>
          <cell r="K19">
            <v>0</v>
          </cell>
        </row>
        <row r="20">
          <cell r="B20">
            <v>0</v>
          </cell>
          <cell r="C20">
            <v>60</v>
          </cell>
          <cell r="D20">
            <v>0</v>
          </cell>
          <cell r="E20">
            <v>0</v>
          </cell>
          <cell r="H20">
            <v>0</v>
          </cell>
          <cell r="I20">
            <v>0</v>
          </cell>
          <cell r="J20">
            <v>0</v>
          </cell>
          <cell r="K20">
            <v>0</v>
          </cell>
        </row>
        <row r="21">
          <cell r="B21">
            <v>0</v>
          </cell>
          <cell r="C21">
            <v>60</v>
          </cell>
          <cell r="D21">
            <v>0</v>
          </cell>
          <cell r="E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</row>
        <row r="22">
          <cell r="B22">
            <v>0</v>
          </cell>
          <cell r="C22">
            <v>60</v>
          </cell>
          <cell r="D22">
            <v>0</v>
          </cell>
          <cell r="E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</row>
        <row r="23">
          <cell r="B23">
            <v>0</v>
          </cell>
          <cell r="C23">
            <v>60</v>
          </cell>
          <cell r="D23">
            <v>0</v>
          </cell>
          <cell r="E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</row>
        <row r="24">
          <cell r="B24">
            <v>0</v>
          </cell>
          <cell r="C24">
            <v>60</v>
          </cell>
          <cell r="D24">
            <v>0</v>
          </cell>
          <cell r="E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</row>
        <row r="25">
          <cell r="B25">
            <v>0</v>
          </cell>
          <cell r="C25">
            <v>60</v>
          </cell>
          <cell r="D25">
            <v>0</v>
          </cell>
          <cell r="E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</row>
        <row r="26">
          <cell r="B26">
            <v>0</v>
          </cell>
          <cell r="C26">
            <v>60</v>
          </cell>
          <cell r="D26">
            <v>0</v>
          </cell>
          <cell r="E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</row>
        <row r="27">
          <cell r="B27">
            <v>0</v>
          </cell>
          <cell r="C27">
            <v>60</v>
          </cell>
          <cell r="D27">
            <v>0</v>
          </cell>
          <cell r="E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</row>
        <row r="28">
          <cell r="B28">
            <v>0</v>
          </cell>
          <cell r="C28">
            <v>60</v>
          </cell>
          <cell r="D28">
            <v>0</v>
          </cell>
          <cell r="E28">
            <v>0</v>
          </cell>
          <cell r="H28">
            <v>0</v>
          </cell>
          <cell r="I28">
            <v>0</v>
          </cell>
          <cell r="J28">
            <v>0</v>
          </cell>
          <cell r="K28">
            <v>0</v>
          </cell>
        </row>
        <row r="29">
          <cell r="B29">
            <v>0</v>
          </cell>
          <cell r="C29">
            <v>60</v>
          </cell>
          <cell r="D29">
            <v>0</v>
          </cell>
          <cell r="E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</row>
        <row r="30">
          <cell r="B30">
            <v>0</v>
          </cell>
          <cell r="C30">
            <v>60</v>
          </cell>
          <cell r="D30">
            <v>0</v>
          </cell>
          <cell r="E30">
            <v>0</v>
          </cell>
          <cell r="H30">
            <v>0</v>
          </cell>
          <cell r="I30">
            <v>0</v>
          </cell>
          <cell r="J30">
            <v>0</v>
          </cell>
          <cell r="K30">
            <v>0</v>
          </cell>
        </row>
        <row r="31">
          <cell r="B31">
            <v>0</v>
          </cell>
          <cell r="C31">
            <v>60</v>
          </cell>
          <cell r="D31">
            <v>0</v>
          </cell>
          <cell r="E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</row>
        <row r="32">
          <cell r="B32">
            <v>0</v>
          </cell>
          <cell r="C32">
            <v>60</v>
          </cell>
          <cell r="D32">
            <v>0</v>
          </cell>
          <cell r="E32">
            <v>0</v>
          </cell>
          <cell r="H32">
            <v>0</v>
          </cell>
          <cell r="I32">
            <v>0</v>
          </cell>
          <cell r="J32">
            <v>0</v>
          </cell>
          <cell r="K32">
            <v>0</v>
          </cell>
        </row>
        <row r="33">
          <cell r="B33">
            <v>0</v>
          </cell>
          <cell r="C33">
            <v>60</v>
          </cell>
          <cell r="D33">
            <v>0</v>
          </cell>
          <cell r="E33">
            <v>0</v>
          </cell>
          <cell r="H33">
            <v>0</v>
          </cell>
          <cell r="I33">
            <v>0</v>
          </cell>
          <cell r="J33">
            <v>0</v>
          </cell>
          <cell r="K33">
            <v>0</v>
          </cell>
        </row>
        <row r="34">
          <cell r="B34">
            <v>0</v>
          </cell>
          <cell r="C34">
            <v>60</v>
          </cell>
          <cell r="D34">
            <v>0</v>
          </cell>
          <cell r="E34">
            <v>0</v>
          </cell>
          <cell r="H34">
            <v>0</v>
          </cell>
          <cell r="I34">
            <v>0</v>
          </cell>
          <cell r="J34">
            <v>0</v>
          </cell>
          <cell r="K34">
            <v>0</v>
          </cell>
        </row>
        <row r="35">
          <cell r="B35">
            <v>0</v>
          </cell>
          <cell r="C35">
            <v>60</v>
          </cell>
          <cell r="D35">
            <v>0</v>
          </cell>
          <cell r="E35">
            <v>0</v>
          </cell>
          <cell r="H35">
            <v>0</v>
          </cell>
          <cell r="I35">
            <v>0</v>
          </cell>
          <cell r="J35">
            <v>0</v>
          </cell>
          <cell r="K35">
            <v>0</v>
          </cell>
        </row>
        <row r="36">
          <cell r="B36">
            <v>0</v>
          </cell>
          <cell r="C36">
            <v>60</v>
          </cell>
          <cell r="D36">
            <v>0</v>
          </cell>
          <cell r="E36">
            <v>0</v>
          </cell>
          <cell r="H36">
            <v>0</v>
          </cell>
          <cell r="I36">
            <v>0</v>
          </cell>
          <cell r="J36">
            <v>0</v>
          </cell>
          <cell r="K36">
            <v>0</v>
          </cell>
        </row>
        <row r="37">
          <cell r="B37">
            <v>0</v>
          </cell>
          <cell r="C37">
            <v>60</v>
          </cell>
          <cell r="D37">
            <v>0</v>
          </cell>
          <cell r="E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</row>
        <row r="38">
          <cell r="B38">
            <v>0</v>
          </cell>
          <cell r="C38">
            <v>60</v>
          </cell>
          <cell r="D38">
            <v>0</v>
          </cell>
          <cell r="E38">
            <v>0</v>
          </cell>
          <cell r="H38">
            <v>0</v>
          </cell>
          <cell r="I38">
            <v>0</v>
          </cell>
          <cell r="J38">
            <v>0</v>
          </cell>
          <cell r="K38">
            <v>0</v>
          </cell>
        </row>
        <row r="39">
          <cell r="B39">
            <v>0</v>
          </cell>
          <cell r="C39">
            <v>60</v>
          </cell>
          <cell r="D39">
            <v>0</v>
          </cell>
          <cell r="E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</row>
        <row r="40">
          <cell r="B40">
            <v>0</v>
          </cell>
          <cell r="C40">
            <v>60</v>
          </cell>
          <cell r="D40">
            <v>0</v>
          </cell>
          <cell r="E40">
            <v>0</v>
          </cell>
          <cell r="H40">
            <v>0</v>
          </cell>
          <cell r="I40">
            <v>0</v>
          </cell>
          <cell r="J40">
            <v>0</v>
          </cell>
          <cell r="K40">
            <v>0</v>
          </cell>
        </row>
        <row r="41">
          <cell r="B41">
            <v>0</v>
          </cell>
          <cell r="C41">
            <v>60</v>
          </cell>
          <cell r="D41">
            <v>0</v>
          </cell>
          <cell r="E41">
            <v>0</v>
          </cell>
          <cell r="H41">
            <v>0</v>
          </cell>
          <cell r="I41">
            <v>0</v>
          </cell>
          <cell r="J41">
            <v>0</v>
          </cell>
          <cell r="K41">
            <v>0</v>
          </cell>
        </row>
        <row r="42">
          <cell r="B42">
            <v>0</v>
          </cell>
          <cell r="C42">
            <v>60</v>
          </cell>
          <cell r="D42">
            <v>0</v>
          </cell>
          <cell r="E42">
            <v>0</v>
          </cell>
          <cell r="H42">
            <v>0</v>
          </cell>
          <cell r="I42">
            <v>0</v>
          </cell>
          <cell r="J42">
            <v>0</v>
          </cell>
          <cell r="K42">
            <v>0</v>
          </cell>
        </row>
        <row r="43">
          <cell r="B43">
            <v>0</v>
          </cell>
          <cell r="C43">
            <v>60</v>
          </cell>
          <cell r="D43">
            <v>0</v>
          </cell>
          <cell r="E43">
            <v>0</v>
          </cell>
          <cell r="H43">
            <v>0</v>
          </cell>
          <cell r="I43">
            <v>0</v>
          </cell>
          <cell r="J43">
            <v>0</v>
          </cell>
          <cell r="K43">
            <v>0</v>
          </cell>
        </row>
        <row r="44">
          <cell r="B44">
            <v>0</v>
          </cell>
          <cell r="C44">
            <v>60</v>
          </cell>
          <cell r="D44">
            <v>0</v>
          </cell>
          <cell r="E44">
            <v>0</v>
          </cell>
          <cell r="H44">
            <v>0</v>
          </cell>
          <cell r="I44">
            <v>0</v>
          </cell>
          <cell r="J44">
            <v>0</v>
          </cell>
          <cell r="K44">
            <v>0</v>
          </cell>
        </row>
        <row r="45">
          <cell r="B45">
            <v>0</v>
          </cell>
          <cell r="C45">
            <v>60</v>
          </cell>
          <cell r="D45">
            <v>0</v>
          </cell>
          <cell r="E45">
            <v>0</v>
          </cell>
          <cell r="H45">
            <v>0</v>
          </cell>
          <cell r="I45">
            <v>0</v>
          </cell>
          <cell r="J45">
            <v>0</v>
          </cell>
          <cell r="K45">
            <v>0</v>
          </cell>
        </row>
        <row r="46">
          <cell r="B46">
            <v>0</v>
          </cell>
          <cell r="C46">
            <v>60</v>
          </cell>
          <cell r="D46">
            <v>0</v>
          </cell>
          <cell r="E46">
            <v>0</v>
          </cell>
          <cell r="H46">
            <v>0</v>
          </cell>
          <cell r="I46">
            <v>0</v>
          </cell>
          <cell r="J46">
            <v>0</v>
          </cell>
          <cell r="K46">
            <v>0</v>
          </cell>
        </row>
        <row r="47">
          <cell r="B47">
            <v>0</v>
          </cell>
          <cell r="C47">
            <v>60</v>
          </cell>
          <cell r="D47">
            <v>0</v>
          </cell>
          <cell r="E47">
            <v>0</v>
          </cell>
          <cell r="H47">
            <v>0</v>
          </cell>
          <cell r="I47">
            <v>0</v>
          </cell>
          <cell r="J47">
            <v>0</v>
          </cell>
          <cell r="K47">
            <v>0</v>
          </cell>
        </row>
        <row r="48">
          <cell r="B48">
            <v>0</v>
          </cell>
          <cell r="C48">
            <v>60</v>
          </cell>
          <cell r="D48">
            <v>0</v>
          </cell>
          <cell r="E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</row>
        <row r="49">
          <cell r="B49">
            <v>0</v>
          </cell>
          <cell r="C49">
            <v>60</v>
          </cell>
          <cell r="D49">
            <v>0</v>
          </cell>
          <cell r="E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</row>
        <row r="50">
          <cell r="B50">
            <v>0</v>
          </cell>
          <cell r="C50">
            <v>60</v>
          </cell>
          <cell r="D50">
            <v>0</v>
          </cell>
          <cell r="E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</row>
        <row r="51">
          <cell r="B51">
            <v>0</v>
          </cell>
          <cell r="C51">
            <v>60</v>
          </cell>
          <cell r="D51">
            <v>0</v>
          </cell>
          <cell r="E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</row>
        <row r="52">
          <cell r="B52">
            <v>0</v>
          </cell>
          <cell r="C52">
            <v>60</v>
          </cell>
          <cell r="D52">
            <v>0</v>
          </cell>
          <cell r="E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</row>
        <row r="53">
          <cell r="B53">
            <v>0</v>
          </cell>
          <cell r="C53">
            <v>60</v>
          </cell>
          <cell r="D53">
            <v>0</v>
          </cell>
          <cell r="E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</row>
        <row r="54">
          <cell r="B54">
            <v>0</v>
          </cell>
          <cell r="C54">
            <v>60</v>
          </cell>
          <cell r="D54">
            <v>0</v>
          </cell>
          <cell r="E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</row>
        <row r="55">
          <cell r="B55">
            <v>0</v>
          </cell>
          <cell r="C55">
            <v>60</v>
          </cell>
          <cell r="D55">
            <v>0</v>
          </cell>
          <cell r="E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</row>
        <row r="56">
          <cell r="B56">
            <v>0</v>
          </cell>
          <cell r="C56">
            <v>60</v>
          </cell>
          <cell r="D56">
            <v>0</v>
          </cell>
          <cell r="E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</row>
        <row r="57">
          <cell r="B57">
            <v>0</v>
          </cell>
          <cell r="C57">
            <v>60</v>
          </cell>
          <cell r="D57">
            <v>0</v>
          </cell>
          <cell r="E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</row>
        <row r="58">
          <cell r="B58">
            <v>0</v>
          </cell>
          <cell r="C58">
            <v>60</v>
          </cell>
          <cell r="D58">
            <v>0</v>
          </cell>
          <cell r="E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</row>
        <row r="59">
          <cell r="B59">
            <v>0</v>
          </cell>
          <cell r="C59">
            <v>60</v>
          </cell>
          <cell r="D59">
            <v>0</v>
          </cell>
          <cell r="E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</row>
        <row r="60">
          <cell r="B60">
            <v>0</v>
          </cell>
          <cell r="C60">
            <v>60</v>
          </cell>
          <cell r="D60">
            <v>0</v>
          </cell>
          <cell r="E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</row>
        <row r="61">
          <cell r="B61">
            <v>0</v>
          </cell>
          <cell r="C61">
            <v>60</v>
          </cell>
          <cell r="D61">
            <v>0</v>
          </cell>
          <cell r="E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</row>
        <row r="62">
          <cell r="B62">
            <v>0</v>
          </cell>
          <cell r="C62">
            <v>60</v>
          </cell>
          <cell r="D62">
            <v>0</v>
          </cell>
          <cell r="E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</row>
        <row r="63">
          <cell r="B63">
            <v>0</v>
          </cell>
          <cell r="C63">
            <v>60</v>
          </cell>
          <cell r="D63">
            <v>0</v>
          </cell>
          <cell r="E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</row>
        <row r="64">
          <cell r="B64">
            <v>0</v>
          </cell>
          <cell r="C64">
            <v>60</v>
          </cell>
          <cell r="D64">
            <v>0</v>
          </cell>
          <cell r="E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</row>
        <row r="65">
          <cell r="B65">
            <v>42</v>
          </cell>
          <cell r="C65">
            <v>30</v>
          </cell>
          <cell r="D65">
            <v>0</v>
          </cell>
          <cell r="E65">
            <v>0</v>
          </cell>
          <cell r="H65">
            <v>-0.5</v>
          </cell>
          <cell r="I65">
            <v>0</v>
          </cell>
          <cell r="J65">
            <v>0</v>
          </cell>
          <cell r="K65">
            <v>0</v>
          </cell>
        </row>
        <row r="66">
          <cell r="B66">
            <v>42</v>
          </cell>
          <cell r="C66">
            <v>30</v>
          </cell>
          <cell r="D66">
            <v>0</v>
          </cell>
          <cell r="E66">
            <v>0</v>
          </cell>
          <cell r="H66">
            <v>-0.5</v>
          </cell>
          <cell r="I66">
            <v>0</v>
          </cell>
          <cell r="J66">
            <v>0</v>
          </cell>
          <cell r="K66">
            <v>0</v>
          </cell>
        </row>
        <row r="67">
          <cell r="B67">
            <v>42</v>
          </cell>
          <cell r="C67">
            <v>30</v>
          </cell>
          <cell r="D67">
            <v>0</v>
          </cell>
          <cell r="E67">
            <v>0</v>
          </cell>
          <cell r="H67">
            <v>-0.5</v>
          </cell>
          <cell r="I67">
            <v>0</v>
          </cell>
          <cell r="J67">
            <v>0</v>
          </cell>
          <cell r="K67">
            <v>0</v>
          </cell>
        </row>
        <row r="68">
          <cell r="B68">
            <v>42</v>
          </cell>
          <cell r="C68">
            <v>30</v>
          </cell>
          <cell r="D68">
            <v>0</v>
          </cell>
          <cell r="E68">
            <v>0</v>
          </cell>
          <cell r="H68">
            <v>-0.5</v>
          </cell>
          <cell r="I68">
            <v>0</v>
          </cell>
          <cell r="J68">
            <v>0</v>
          </cell>
          <cell r="K68">
            <v>0</v>
          </cell>
        </row>
        <row r="69">
          <cell r="B69">
            <v>42</v>
          </cell>
          <cell r="C69">
            <v>30</v>
          </cell>
          <cell r="D69">
            <v>0</v>
          </cell>
          <cell r="E69">
            <v>0</v>
          </cell>
          <cell r="H69">
            <v>-0.5</v>
          </cell>
          <cell r="I69">
            <v>0</v>
          </cell>
          <cell r="J69">
            <v>0</v>
          </cell>
          <cell r="K69">
            <v>0</v>
          </cell>
        </row>
        <row r="70">
          <cell r="B70">
            <v>42</v>
          </cell>
          <cell r="C70">
            <v>30</v>
          </cell>
          <cell r="D70">
            <v>0</v>
          </cell>
          <cell r="E70">
            <v>0</v>
          </cell>
          <cell r="H70">
            <v>-0.5</v>
          </cell>
          <cell r="I70">
            <v>0</v>
          </cell>
          <cell r="J70">
            <v>0</v>
          </cell>
          <cell r="K70">
            <v>0</v>
          </cell>
        </row>
        <row r="71">
          <cell r="B71">
            <v>42</v>
          </cell>
          <cell r="C71">
            <v>30</v>
          </cell>
          <cell r="D71">
            <v>0</v>
          </cell>
          <cell r="E71">
            <v>0</v>
          </cell>
          <cell r="H71">
            <v>-0.5</v>
          </cell>
          <cell r="I71">
            <v>0</v>
          </cell>
          <cell r="J71">
            <v>0</v>
          </cell>
          <cell r="K71">
            <v>0</v>
          </cell>
        </row>
        <row r="72">
          <cell r="B72">
            <v>42</v>
          </cell>
          <cell r="C72">
            <v>30</v>
          </cell>
          <cell r="D72">
            <v>0</v>
          </cell>
          <cell r="E72">
            <v>0</v>
          </cell>
          <cell r="H72">
            <v>-0.5</v>
          </cell>
          <cell r="I72">
            <v>0</v>
          </cell>
          <cell r="J72">
            <v>0</v>
          </cell>
          <cell r="K72">
            <v>0</v>
          </cell>
        </row>
        <row r="73">
          <cell r="B73">
            <v>42</v>
          </cell>
          <cell r="C73">
            <v>30</v>
          </cell>
          <cell r="D73">
            <v>0</v>
          </cell>
          <cell r="E73">
            <v>0</v>
          </cell>
          <cell r="H73">
            <v>-0.5</v>
          </cell>
          <cell r="I73">
            <v>0</v>
          </cell>
          <cell r="J73">
            <v>0</v>
          </cell>
          <cell r="K73">
            <v>0</v>
          </cell>
        </row>
        <row r="74">
          <cell r="B74">
            <v>42</v>
          </cell>
          <cell r="C74">
            <v>30</v>
          </cell>
          <cell r="D74">
            <v>0</v>
          </cell>
          <cell r="E74">
            <v>0</v>
          </cell>
          <cell r="H74">
            <v>-0.5</v>
          </cell>
          <cell r="I74">
            <v>0</v>
          </cell>
          <cell r="J74">
            <v>0</v>
          </cell>
          <cell r="K74">
            <v>0</v>
          </cell>
        </row>
        <row r="75">
          <cell r="B75">
            <v>42</v>
          </cell>
          <cell r="C75">
            <v>30</v>
          </cell>
          <cell r="D75">
            <v>0</v>
          </cell>
          <cell r="E75">
            <v>0</v>
          </cell>
          <cell r="H75">
            <v>-0.5</v>
          </cell>
          <cell r="I75">
            <v>0</v>
          </cell>
          <cell r="J75">
            <v>0</v>
          </cell>
          <cell r="K75">
            <v>0</v>
          </cell>
        </row>
        <row r="76">
          <cell r="B76">
            <v>42</v>
          </cell>
          <cell r="C76">
            <v>30</v>
          </cell>
          <cell r="D76">
            <v>0</v>
          </cell>
          <cell r="E76">
            <v>0</v>
          </cell>
          <cell r="H76">
            <v>-0.5</v>
          </cell>
          <cell r="I76">
            <v>0</v>
          </cell>
          <cell r="J76">
            <v>0</v>
          </cell>
          <cell r="K76">
            <v>0</v>
          </cell>
        </row>
        <row r="77">
          <cell r="B77">
            <v>42</v>
          </cell>
          <cell r="C77">
            <v>30</v>
          </cell>
          <cell r="D77">
            <v>0</v>
          </cell>
          <cell r="E77">
            <v>0</v>
          </cell>
          <cell r="H77">
            <v>-0.5</v>
          </cell>
          <cell r="I77">
            <v>0</v>
          </cell>
          <cell r="J77">
            <v>0</v>
          </cell>
          <cell r="K77">
            <v>0</v>
          </cell>
        </row>
        <row r="78">
          <cell r="B78">
            <v>42</v>
          </cell>
          <cell r="C78">
            <v>30</v>
          </cell>
          <cell r="D78">
            <v>0</v>
          </cell>
          <cell r="E78">
            <v>0</v>
          </cell>
          <cell r="H78">
            <v>-0.5</v>
          </cell>
          <cell r="I78">
            <v>0</v>
          </cell>
          <cell r="J78">
            <v>0</v>
          </cell>
          <cell r="K78">
            <v>0</v>
          </cell>
        </row>
        <row r="79">
          <cell r="B79">
            <v>42</v>
          </cell>
          <cell r="C79">
            <v>30</v>
          </cell>
          <cell r="D79">
            <v>0</v>
          </cell>
          <cell r="E79">
            <v>0</v>
          </cell>
          <cell r="H79">
            <v>-0.5</v>
          </cell>
          <cell r="I79">
            <v>0</v>
          </cell>
          <cell r="J79">
            <v>0</v>
          </cell>
          <cell r="K79">
            <v>0</v>
          </cell>
        </row>
        <row r="80">
          <cell r="B80">
            <v>42</v>
          </cell>
          <cell r="C80">
            <v>30</v>
          </cell>
          <cell r="D80">
            <v>0</v>
          </cell>
          <cell r="E80">
            <v>0</v>
          </cell>
          <cell r="H80">
            <v>-0.5</v>
          </cell>
          <cell r="I80">
            <v>0</v>
          </cell>
          <cell r="J80">
            <v>0</v>
          </cell>
          <cell r="K80">
            <v>0</v>
          </cell>
        </row>
        <row r="81">
          <cell r="B81">
            <v>42</v>
          </cell>
          <cell r="C81">
            <v>30</v>
          </cell>
          <cell r="D81">
            <v>0</v>
          </cell>
          <cell r="E81">
            <v>0</v>
          </cell>
          <cell r="H81">
            <v>-0.5</v>
          </cell>
          <cell r="I81">
            <v>0</v>
          </cell>
          <cell r="J81">
            <v>0</v>
          </cell>
          <cell r="K81">
            <v>0</v>
          </cell>
        </row>
        <row r="82">
          <cell r="B82">
            <v>42</v>
          </cell>
          <cell r="C82">
            <v>30</v>
          </cell>
          <cell r="D82">
            <v>0</v>
          </cell>
          <cell r="E82">
            <v>0</v>
          </cell>
          <cell r="H82">
            <v>-0.5</v>
          </cell>
          <cell r="I82">
            <v>0</v>
          </cell>
          <cell r="J82">
            <v>0</v>
          </cell>
          <cell r="K82">
            <v>0</v>
          </cell>
        </row>
        <row r="83">
          <cell r="B83">
            <v>42</v>
          </cell>
          <cell r="C83">
            <v>30</v>
          </cell>
          <cell r="D83">
            <v>0</v>
          </cell>
          <cell r="E83">
            <v>0</v>
          </cell>
          <cell r="H83">
            <v>-0.5</v>
          </cell>
          <cell r="I83">
            <v>0</v>
          </cell>
          <cell r="J83">
            <v>0</v>
          </cell>
          <cell r="K83">
            <v>0</v>
          </cell>
        </row>
        <row r="84">
          <cell r="B84">
            <v>42</v>
          </cell>
          <cell r="C84">
            <v>30</v>
          </cell>
          <cell r="D84">
            <v>0</v>
          </cell>
          <cell r="E84">
            <v>0</v>
          </cell>
          <cell r="H84">
            <v>-0.5</v>
          </cell>
          <cell r="I84">
            <v>0</v>
          </cell>
          <cell r="J84">
            <v>0</v>
          </cell>
          <cell r="K84">
            <v>0</v>
          </cell>
        </row>
        <row r="85">
          <cell r="B85">
            <v>42</v>
          </cell>
          <cell r="C85">
            <v>30</v>
          </cell>
          <cell r="D85">
            <v>0</v>
          </cell>
          <cell r="E85">
            <v>0</v>
          </cell>
          <cell r="H85">
            <v>-0.5</v>
          </cell>
          <cell r="I85">
            <v>0</v>
          </cell>
          <cell r="J85">
            <v>0</v>
          </cell>
          <cell r="K85">
            <v>0</v>
          </cell>
        </row>
        <row r="86">
          <cell r="B86">
            <v>42</v>
          </cell>
          <cell r="C86">
            <v>30</v>
          </cell>
          <cell r="D86">
            <v>0</v>
          </cell>
          <cell r="E86">
            <v>0</v>
          </cell>
          <cell r="H86">
            <v>-0.5</v>
          </cell>
          <cell r="I86">
            <v>0</v>
          </cell>
          <cell r="J86">
            <v>0</v>
          </cell>
          <cell r="K86">
            <v>0</v>
          </cell>
        </row>
        <row r="87">
          <cell r="B87">
            <v>42</v>
          </cell>
          <cell r="C87">
            <v>30</v>
          </cell>
          <cell r="D87">
            <v>0</v>
          </cell>
          <cell r="E87">
            <v>0</v>
          </cell>
          <cell r="H87">
            <v>-0.5</v>
          </cell>
          <cell r="I87">
            <v>0</v>
          </cell>
          <cell r="J87">
            <v>0</v>
          </cell>
          <cell r="K87">
            <v>0</v>
          </cell>
        </row>
        <row r="88">
          <cell r="B88">
            <v>42</v>
          </cell>
          <cell r="C88">
            <v>30</v>
          </cell>
          <cell r="D88">
            <v>0</v>
          </cell>
          <cell r="E88">
            <v>0</v>
          </cell>
          <cell r="H88">
            <v>-0.5</v>
          </cell>
          <cell r="I88">
            <v>0</v>
          </cell>
          <cell r="J88">
            <v>0</v>
          </cell>
          <cell r="K88">
            <v>0</v>
          </cell>
        </row>
        <row r="89">
          <cell r="B89">
            <v>42</v>
          </cell>
          <cell r="C89">
            <v>30</v>
          </cell>
          <cell r="D89">
            <v>0</v>
          </cell>
          <cell r="E89">
            <v>0</v>
          </cell>
          <cell r="H89">
            <v>-0.5</v>
          </cell>
          <cell r="I89">
            <v>0</v>
          </cell>
          <cell r="J89">
            <v>0</v>
          </cell>
          <cell r="K89">
            <v>0</v>
          </cell>
        </row>
        <row r="90">
          <cell r="B90">
            <v>42</v>
          </cell>
          <cell r="C90">
            <v>30</v>
          </cell>
          <cell r="D90">
            <v>0</v>
          </cell>
          <cell r="E90">
            <v>0</v>
          </cell>
          <cell r="H90">
            <v>-0.5</v>
          </cell>
          <cell r="I90">
            <v>0</v>
          </cell>
          <cell r="J90">
            <v>0</v>
          </cell>
          <cell r="K90">
            <v>0</v>
          </cell>
        </row>
        <row r="91">
          <cell r="B91">
            <v>42</v>
          </cell>
          <cell r="C91">
            <v>30</v>
          </cell>
          <cell r="D91">
            <v>0</v>
          </cell>
          <cell r="E91">
            <v>0</v>
          </cell>
          <cell r="H91">
            <v>-0.5</v>
          </cell>
          <cell r="I91">
            <v>0</v>
          </cell>
          <cell r="J91">
            <v>0</v>
          </cell>
          <cell r="K91">
            <v>0</v>
          </cell>
        </row>
        <row r="92">
          <cell r="B92">
            <v>42</v>
          </cell>
          <cell r="C92">
            <v>30</v>
          </cell>
          <cell r="D92">
            <v>0</v>
          </cell>
          <cell r="E92">
            <v>0</v>
          </cell>
          <cell r="H92">
            <v>-0.5</v>
          </cell>
          <cell r="I92">
            <v>0</v>
          </cell>
          <cell r="J92">
            <v>0</v>
          </cell>
          <cell r="K92">
            <v>0</v>
          </cell>
        </row>
        <row r="93">
          <cell r="B93">
            <v>42</v>
          </cell>
          <cell r="C93">
            <v>30</v>
          </cell>
          <cell r="D93">
            <v>0</v>
          </cell>
          <cell r="E93">
            <v>0</v>
          </cell>
          <cell r="H93">
            <v>-0.5</v>
          </cell>
          <cell r="I93">
            <v>0</v>
          </cell>
          <cell r="J93">
            <v>0</v>
          </cell>
          <cell r="K93">
            <v>0</v>
          </cell>
        </row>
        <row r="94">
          <cell r="B94">
            <v>42</v>
          </cell>
          <cell r="C94">
            <v>30</v>
          </cell>
          <cell r="D94">
            <v>0</v>
          </cell>
          <cell r="E94">
            <v>0</v>
          </cell>
          <cell r="H94">
            <v>-0.5</v>
          </cell>
          <cell r="I94">
            <v>0</v>
          </cell>
          <cell r="J94">
            <v>0</v>
          </cell>
          <cell r="K94">
            <v>0</v>
          </cell>
        </row>
        <row r="95">
          <cell r="B95">
            <v>42</v>
          </cell>
          <cell r="C95">
            <v>30</v>
          </cell>
          <cell r="D95">
            <v>0</v>
          </cell>
          <cell r="E95">
            <v>0</v>
          </cell>
          <cell r="H95">
            <v>-0.5</v>
          </cell>
          <cell r="I95">
            <v>0</v>
          </cell>
          <cell r="J95">
            <v>0</v>
          </cell>
          <cell r="K95">
            <v>0</v>
          </cell>
        </row>
        <row r="96">
          <cell r="B96">
            <v>42</v>
          </cell>
          <cell r="C96">
            <v>30</v>
          </cell>
          <cell r="D96">
            <v>0</v>
          </cell>
          <cell r="E96">
            <v>0</v>
          </cell>
          <cell r="H96">
            <v>-0.5</v>
          </cell>
          <cell r="I96">
            <v>0</v>
          </cell>
          <cell r="J96">
            <v>0</v>
          </cell>
          <cell r="K96">
            <v>0</v>
          </cell>
        </row>
        <row r="97">
          <cell r="B97">
            <v>42</v>
          </cell>
          <cell r="C97">
            <v>30</v>
          </cell>
          <cell r="D97">
            <v>0</v>
          </cell>
          <cell r="E97">
            <v>0</v>
          </cell>
          <cell r="H97">
            <v>-0.5</v>
          </cell>
          <cell r="I97">
            <v>0</v>
          </cell>
          <cell r="J97">
            <v>0</v>
          </cell>
          <cell r="K97">
            <v>0</v>
          </cell>
        </row>
        <row r="98">
          <cell r="B98">
            <v>42</v>
          </cell>
          <cell r="C98">
            <v>30</v>
          </cell>
          <cell r="D98">
            <v>0</v>
          </cell>
          <cell r="E98">
            <v>0</v>
          </cell>
          <cell r="H98">
            <v>-0.5</v>
          </cell>
          <cell r="I98">
            <v>0</v>
          </cell>
          <cell r="J98">
            <v>0</v>
          </cell>
          <cell r="K98">
            <v>0</v>
          </cell>
        </row>
        <row r="99">
          <cell r="B99">
            <v>42</v>
          </cell>
          <cell r="C99">
            <v>30</v>
          </cell>
          <cell r="D99">
            <v>0</v>
          </cell>
          <cell r="E99">
            <v>0</v>
          </cell>
          <cell r="H99">
            <v>-0.5</v>
          </cell>
          <cell r="I99">
            <v>0</v>
          </cell>
          <cell r="J99">
            <v>0</v>
          </cell>
          <cell r="K99">
            <v>0</v>
          </cell>
        </row>
        <row r="100">
          <cell r="B100">
            <v>42</v>
          </cell>
          <cell r="C100">
            <v>30</v>
          </cell>
          <cell r="D100">
            <v>0</v>
          </cell>
          <cell r="E100">
            <v>0</v>
          </cell>
          <cell r="H100">
            <v>-0.5</v>
          </cell>
          <cell r="I100">
            <v>0</v>
          </cell>
          <cell r="J100">
            <v>0</v>
          </cell>
          <cell r="K100">
            <v>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</sheetDataSet>
  </externalBook>
</externalLink>
</file>

<file path=xl/externalLinks/externalLink3.xml><?xml version="1.0" encoding="utf-8"?>
<externalLink xmlns="http://schemas.openxmlformats.org/spreadsheetml/2006/main">
  <externalBook xmlns:r="http://schemas.openxmlformats.org/officeDocument/2006/relationships" r:id="rId1">
    <sheetNames>
      <sheetName val="Summary"/>
      <sheetName val="31"/>
      <sheetName val="30"/>
      <sheetName val="29"/>
      <sheetName val="28"/>
      <sheetName val="27"/>
      <sheetName val="26"/>
      <sheetName val="25"/>
      <sheetName val="24"/>
      <sheetName val="23"/>
      <sheetName val="22"/>
      <sheetName val="21"/>
      <sheetName val="20"/>
      <sheetName val="19"/>
      <sheetName val="18"/>
      <sheetName val="17"/>
      <sheetName val="16"/>
      <sheetName val="15"/>
      <sheetName val="14"/>
      <sheetName val="13"/>
      <sheetName val="12"/>
      <sheetName val="11"/>
      <sheetName val="10"/>
      <sheetName val="09"/>
      <sheetName val="08"/>
      <sheetName val="07"/>
      <sheetName val="06"/>
      <sheetName val="05"/>
      <sheetName val="04"/>
      <sheetName val="03"/>
      <sheetName val="02"/>
      <sheetName val="01"/>
      <sheetName val="Sheet1"/>
      <sheetName val="DC Summary"/>
      <sheetName val="Sheet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5">
          <cell r="B5">
            <v>320</v>
          </cell>
          <cell r="C5">
            <v>0</v>
          </cell>
          <cell r="D5">
            <v>0</v>
          </cell>
          <cell r="E5">
            <v>0</v>
          </cell>
          <cell r="F5">
            <v>980</v>
          </cell>
          <cell r="G5">
            <v>0</v>
          </cell>
          <cell r="J5">
            <v>239.05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0</v>
          </cell>
        </row>
        <row r="6">
          <cell r="B6">
            <v>320</v>
          </cell>
          <cell r="C6">
            <v>0</v>
          </cell>
          <cell r="D6">
            <v>0</v>
          </cell>
          <cell r="E6">
            <v>0</v>
          </cell>
          <cell r="F6">
            <v>980</v>
          </cell>
          <cell r="G6">
            <v>0</v>
          </cell>
          <cell r="J6">
            <v>239.05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</row>
        <row r="7">
          <cell r="B7">
            <v>320</v>
          </cell>
          <cell r="C7">
            <v>0</v>
          </cell>
          <cell r="D7">
            <v>0</v>
          </cell>
          <cell r="E7">
            <v>0</v>
          </cell>
          <cell r="F7">
            <v>980</v>
          </cell>
          <cell r="G7">
            <v>0</v>
          </cell>
          <cell r="J7">
            <v>271.05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</row>
        <row r="8">
          <cell r="B8">
            <v>320</v>
          </cell>
          <cell r="C8">
            <v>0</v>
          </cell>
          <cell r="D8">
            <v>0</v>
          </cell>
          <cell r="E8">
            <v>0</v>
          </cell>
          <cell r="F8">
            <v>980</v>
          </cell>
          <cell r="G8">
            <v>0</v>
          </cell>
          <cell r="J8">
            <v>271.05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0</v>
          </cell>
        </row>
        <row r="9">
          <cell r="B9">
            <v>320</v>
          </cell>
          <cell r="C9">
            <v>0</v>
          </cell>
          <cell r="D9">
            <v>0</v>
          </cell>
          <cell r="E9">
            <v>0</v>
          </cell>
          <cell r="F9">
            <v>980</v>
          </cell>
          <cell r="G9">
            <v>0</v>
          </cell>
          <cell r="J9">
            <v>271.05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</row>
        <row r="10">
          <cell r="B10">
            <v>320</v>
          </cell>
          <cell r="C10">
            <v>0</v>
          </cell>
          <cell r="D10">
            <v>0</v>
          </cell>
          <cell r="E10">
            <v>0</v>
          </cell>
          <cell r="F10">
            <v>980</v>
          </cell>
          <cell r="G10">
            <v>0</v>
          </cell>
          <cell r="J10">
            <v>271.05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</row>
        <row r="11">
          <cell r="B11">
            <v>320</v>
          </cell>
          <cell r="C11">
            <v>0</v>
          </cell>
          <cell r="D11">
            <v>0</v>
          </cell>
          <cell r="E11">
            <v>0</v>
          </cell>
          <cell r="F11">
            <v>980</v>
          </cell>
          <cell r="G11">
            <v>0</v>
          </cell>
          <cell r="J11">
            <v>271.05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</row>
        <row r="12">
          <cell r="B12">
            <v>320</v>
          </cell>
          <cell r="C12">
            <v>0</v>
          </cell>
          <cell r="D12">
            <v>0</v>
          </cell>
          <cell r="E12">
            <v>0</v>
          </cell>
          <cell r="F12">
            <v>980</v>
          </cell>
          <cell r="G12">
            <v>0</v>
          </cell>
          <cell r="J12">
            <v>271.05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</row>
        <row r="13">
          <cell r="B13">
            <v>320</v>
          </cell>
          <cell r="C13">
            <v>0</v>
          </cell>
          <cell r="D13">
            <v>0</v>
          </cell>
          <cell r="E13">
            <v>0</v>
          </cell>
          <cell r="F13">
            <v>980</v>
          </cell>
          <cell r="G13">
            <v>0</v>
          </cell>
          <cell r="J13">
            <v>271.05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</row>
        <row r="14">
          <cell r="B14">
            <v>320</v>
          </cell>
          <cell r="C14">
            <v>0</v>
          </cell>
          <cell r="D14">
            <v>0</v>
          </cell>
          <cell r="E14">
            <v>0</v>
          </cell>
          <cell r="F14">
            <v>980</v>
          </cell>
          <cell r="G14">
            <v>0</v>
          </cell>
          <cell r="J14">
            <v>271.05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320</v>
          </cell>
          <cell r="C15">
            <v>0</v>
          </cell>
          <cell r="D15">
            <v>0</v>
          </cell>
          <cell r="E15">
            <v>0</v>
          </cell>
          <cell r="F15">
            <v>980</v>
          </cell>
          <cell r="G15">
            <v>0</v>
          </cell>
          <cell r="J15">
            <v>271.05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</row>
        <row r="16">
          <cell r="B16">
            <v>320</v>
          </cell>
          <cell r="C16">
            <v>0</v>
          </cell>
          <cell r="D16">
            <v>0</v>
          </cell>
          <cell r="E16">
            <v>0</v>
          </cell>
          <cell r="F16">
            <v>980</v>
          </cell>
          <cell r="G16">
            <v>0</v>
          </cell>
          <cell r="J16">
            <v>270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</row>
        <row r="17">
          <cell r="B17">
            <v>320</v>
          </cell>
          <cell r="C17">
            <v>0</v>
          </cell>
          <cell r="D17">
            <v>0</v>
          </cell>
          <cell r="E17">
            <v>0</v>
          </cell>
          <cell r="F17">
            <v>980</v>
          </cell>
          <cell r="G17">
            <v>0</v>
          </cell>
          <cell r="J17">
            <v>270</v>
          </cell>
          <cell r="K17">
            <v>0</v>
          </cell>
          <cell r="L17">
            <v>0</v>
          </cell>
          <cell r="M17">
            <v>0</v>
          </cell>
          <cell r="N17">
            <v>0</v>
          </cell>
          <cell r="O17">
            <v>0</v>
          </cell>
        </row>
        <row r="18">
          <cell r="B18">
            <v>320</v>
          </cell>
          <cell r="C18">
            <v>0</v>
          </cell>
          <cell r="D18">
            <v>0</v>
          </cell>
          <cell r="E18">
            <v>0</v>
          </cell>
          <cell r="F18">
            <v>980</v>
          </cell>
          <cell r="G18">
            <v>0</v>
          </cell>
          <cell r="J18">
            <v>270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</row>
        <row r="19">
          <cell r="B19">
            <v>320</v>
          </cell>
          <cell r="C19">
            <v>0</v>
          </cell>
          <cell r="D19">
            <v>0</v>
          </cell>
          <cell r="E19">
            <v>0</v>
          </cell>
          <cell r="F19">
            <v>980</v>
          </cell>
          <cell r="G19">
            <v>0</v>
          </cell>
          <cell r="J19">
            <v>270</v>
          </cell>
          <cell r="K19">
            <v>0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</row>
        <row r="20">
          <cell r="B20">
            <v>320</v>
          </cell>
          <cell r="C20">
            <v>0</v>
          </cell>
          <cell r="D20">
            <v>0</v>
          </cell>
          <cell r="E20">
            <v>0</v>
          </cell>
          <cell r="F20">
            <v>980</v>
          </cell>
          <cell r="G20">
            <v>0</v>
          </cell>
          <cell r="J20">
            <v>270</v>
          </cell>
          <cell r="K20">
            <v>0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</row>
        <row r="21">
          <cell r="B21">
            <v>320</v>
          </cell>
          <cell r="C21">
            <v>0</v>
          </cell>
          <cell r="D21">
            <v>0</v>
          </cell>
          <cell r="E21">
            <v>0</v>
          </cell>
          <cell r="F21">
            <v>980</v>
          </cell>
          <cell r="G21">
            <v>0</v>
          </cell>
          <cell r="J21">
            <v>270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</row>
        <row r="22">
          <cell r="B22">
            <v>320</v>
          </cell>
          <cell r="C22">
            <v>0</v>
          </cell>
          <cell r="D22">
            <v>0</v>
          </cell>
          <cell r="E22">
            <v>0</v>
          </cell>
          <cell r="F22">
            <v>980</v>
          </cell>
          <cell r="G22">
            <v>0</v>
          </cell>
          <cell r="J22">
            <v>270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</row>
        <row r="23">
          <cell r="B23">
            <v>320</v>
          </cell>
          <cell r="C23">
            <v>0</v>
          </cell>
          <cell r="D23">
            <v>0</v>
          </cell>
          <cell r="E23">
            <v>0</v>
          </cell>
          <cell r="F23">
            <v>980</v>
          </cell>
          <cell r="G23">
            <v>0</v>
          </cell>
          <cell r="J23">
            <v>270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</row>
        <row r="24">
          <cell r="B24">
            <v>320</v>
          </cell>
          <cell r="C24">
            <v>0</v>
          </cell>
          <cell r="D24">
            <v>0</v>
          </cell>
          <cell r="E24">
            <v>0</v>
          </cell>
          <cell r="F24">
            <v>980</v>
          </cell>
          <cell r="G24">
            <v>0</v>
          </cell>
          <cell r="J24">
            <v>270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</row>
        <row r="25">
          <cell r="B25">
            <v>320</v>
          </cell>
          <cell r="C25">
            <v>0</v>
          </cell>
          <cell r="D25">
            <v>0</v>
          </cell>
          <cell r="E25">
            <v>0</v>
          </cell>
          <cell r="F25">
            <v>980</v>
          </cell>
          <cell r="G25">
            <v>0</v>
          </cell>
          <cell r="J25">
            <v>270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</row>
        <row r="26">
          <cell r="B26">
            <v>320</v>
          </cell>
          <cell r="C26">
            <v>0</v>
          </cell>
          <cell r="D26">
            <v>0</v>
          </cell>
          <cell r="E26">
            <v>0</v>
          </cell>
          <cell r="F26">
            <v>980</v>
          </cell>
          <cell r="G26">
            <v>0</v>
          </cell>
          <cell r="J26">
            <v>270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  <row r="27">
          <cell r="B27">
            <v>320</v>
          </cell>
          <cell r="C27">
            <v>0</v>
          </cell>
          <cell r="D27">
            <v>0</v>
          </cell>
          <cell r="E27">
            <v>0</v>
          </cell>
          <cell r="F27">
            <v>980</v>
          </cell>
          <cell r="G27">
            <v>0</v>
          </cell>
          <cell r="J27">
            <v>270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</row>
        <row r="28">
          <cell r="B28">
            <v>320</v>
          </cell>
          <cell r="C28">
            <v>0</v>
          </cell>
          <cell r="D28">
            <v>0</v>
          </cell>
          <cell r="E28">
            <v>0</v>
          </cell>
          <cell r="F28">
            <v>980</v>
          </cell>
          <cell r="G28">
            <v>0</v>
          </cell>
          <cell r="J28">
            <v>270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0</v>
          </cell>
        </row>
        <row r="29">
          <cell r="B29">
            <v>320</v>
          </cell>
          <cell r="C29">
            <v>0</v>
          </cell>
          <cell r="D29">
            <v>0</v>
          </cell>
          <cell r="E29">
            <v>0</v>
          </cell>
          <cell r="F29">
            <v>980</v>
          </cell>
          <cell r="G29">
            <v>0</v>
          </cell>
          <cell r="J29">
            <v>270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</row>
        <row r="30">
          <cell r="B30">
            <v>320</v>
          </cell>
          <cell r="C30">
            <v>0</v>
          </cell>
          <cell r="D30">
            <v>0</v>
          </cell>
          <cell r="E30">
            <v>0</v>
          </cell>
          <cell r="F30">
            <v>980</v>
          </cell>
          <cell r="G30">
            <v>0</v>
          </cell>
          <cell r="J30">
            <v>270</v>
          </cell>
          <cell r="K30">
            <v>0</v>
          </cell>
          <cell r="L30">
            <v>0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320</v>
          </cell>
          <cell r="C31">
            <v>0</v>
          </cell>
          <cell r="D31">
            <v>0</v>
          </cell>
          <cell r="E31">
            <v>0</v>
          </cell>
          <cell r="F31">
            <v>980</v>
          </cell>
          <cell r="G31">
            <v>0</v>
          </cell>
          <cell r="J31">
            <v>270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0</v>
          </cell>
        </row>
        <row r="32">
          <cell r="B32">
            <v>320</v>
          </cell>
          <cell r="C32">
            <v>0</v>
          </cell>
          <cell r="D32">
            <v>0</v>
          </cell>
          <cell r="E32">
            <v>0</v>
          </cell>
          <cell r="F32">
            <v>980</v>
          </cell>
          <cell r="G32">
            <v>0</v>
          </cell>
          <cell r="J32">
            <v>270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0</v>
          </cell>
        </row>
        <row r="33">
          <cell r="B33">
            <v>320</v>
          </cell>
          <cell r="C33">
            <v>0</v>
          </cell>
          <cell r="D33">
            <v>0</v>
          </cell>
          <cell r="E33">
            <v>0</v>
          </cell>
          <cell r="F33">
            <v>980</v>
          </cell>
          <cell r="G33">
            <v>0</v>
          </cell>
          <cell r="J33">
            <v>270</v>
          </cell>
          <cell r="K33">
            <v>0</v>
          </cell>
          <cell r="L33">
            <v>0</v>
          </cell>
          <cell r="M33">
            <v>0</v>
          </cell>
          <cell r="N33">
            <v>0</v>
          </cell>
          <cell r="O33">
            <v>0</v>
          </cell>
        </row>
        <row r="34">
          <cell r="B34">
            <v>320</v>
          </cell>
          <cell r="C34">
            <v>0</v>
          </cell>
          <cell r="D34">
            <v>0</v>
          </cell>
          <cell r="E34">
            <v>0</v>
          </cell>
          <cell r="F34">
            <v>980</v>
          </cell>
          <cell r="G34">
            <v>0</v>
          </cell>
          <cell r="J34">
            <v>270</v>
          </cell>
          <cell r="K34">
            <v>0</v>
          </cell>
          <cell r="L34">
            <v>0</v>
          </cell>
          <cell r="M34">
            <v>0</v>
          </cell>
          <cell r="N34">
            <v>0</v>
          </cell>
          <cell r="O34">
            <v>0</v>
          </cell>
        </row>
        <row r="35">
          <cell r="B35">
            <v>320</v>
          </cell>
          <cell r="C35">
            <v>0</v>
          </cell>
          <cell r="D35">
            <v>0</v>
          </cell>
          <cell r="E35">
            <v>0</v>
          </cell>
          <cell r="F35">
            <v>980</v>
          </cell>
          <cell r="G35">
            <v>0</v>
          </cell>
          <cell r="J35">
            <v>270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0</v>
          </cell>
        </row>
        <row r="36">
          <cell r="B36">
            <v>320</v>
          </cell>
          <cell r="C36">
            <v>0</v>
          </cell>
          <cell r="D36">
            <v>0</v>
          </cell>
          <cell r="E36">
            <v>0</v>
          </cell>
          <cell r="F36">
            <v>980</v>
          </cell>
          <cell r="G36">
            <v>0</v>
          </cell>
          <cell r="J36">
            <v>270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0</v>
          </cell>
        </row>
        <row r="37">
          <cell r="B37">
            <v>320</v>
          </cell>
          <cell r="C37">
            <v>0</v>
          </cell>
          <cell r="D37">
            <v>0</v>
          </cell>
          <cell r="E37">
            <v>0</v>
          </cell>
          <cell r="F37">
            <v>980</v>
          </cell>
          <cell r="G37">
            <v>0</v>
          </cell>
          <cell r="J37">
            <v>270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</row>
        <row r="38">
          <cell r="B38">
            <v>320</v>
          </cell>
          <cell r="C38">
            <v>0</v>
          </cell>
          <cell r="D38">
            <v>0</v>
          </cell>
          <cell r="E38">
            <v>0</v>
          </cell>
          <cell r="F38">
            <v>980</v>
          </cell>
          <cell r="G38">
            <v>0</v>
          </cell>
          <cell r="J38">
            <v>270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0</v>
          </cell>
        </row>
        <row r="39">
          <cell r="B39">
            <v>320</v>
          </cell>
          <cell r="C39">
            <v>0</v>
          </cell>
          <cell r="D39">
            <v>0</v>
          </cell>
          <cell r="E39">
            <v>0</v>
          </cell>
          <cell r="F39">
            <v>980</v>
          </cell>
          <cell r="G39">
            <v>0</v>
          </cell>
          <cell r="J39">
            <v>270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</row>
        <row r="40">
          <cell r="B40">
            <v>320</v>
          </cell>
          <cell r="C40">
            <v>0</v>
          </cell>
          <cell r="D40">
            <v>0</v>
          </cell>
          <cell r="E40">
            <v>0</v>
          </cell>
          <cell r="F40">
            <v>980</v>
          </cell>
          <cell r="G40">
            <v>0</v>
          </cell>
          <cell r="J40">
            <v>270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0</v>
          </cell>
        </row>
        <row r="41">
          <cell r="B41">
            <v>320</v>
          </cell>
          <cell r="C41">
            <v>0</v>
          </cell>
          <cell r="D41">
            <v>0</v>
          </cell>
          <cell r="E41">
            <v>0</v>
          </cell>
          <cell r="F41">
            <v>980</v>
          </cell>
          <cell r="G41">
            <v>0</v>
          </cell>
          <cell r="J41">
            <v>270</v>
          </cell>
          <cell r="K41">
            <v>0</v>
          </cell>
          <cell r="L41">
            <v>0</v>
          </cell>
          <cell r="M41">
            <v>0</v>
          </cell>
          <cell r="N41">
            <v>0</v>
          </cell>
          <cell r="O41">
            <v>0</v>
          </cell>
        </row>
        <row r="42">
          <cell r="B42">
            <v>320</v>
          </cell>
          <cell r="C42">
            <v>0</v>
          </cell>
          <cell r="D42">
            <v>0</v>
          </cell>
          <cell r="E42">
            <v>0</v>
          </cell>
          <cell r="F42">
            <v>980</v>
          </cell>
          <cell r="G42">
            <v>0</v>
          </cell>
          <cell r="J42">
            <v>270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0</v>
          </cell>
        </row>
        <row r="43">
          <cell r="B43">
            <v>320</v>
          </cell>
          <cell r="C43">
            <v>0</v>
          </cell>
          <cell r="D43">
            <v>0</v>
          </cell>
          <cell r="E43">
            <v>0</v>
          </cell>
          <cell r="F43">
            <v>980</v>
          </cell>
          <cell r="G43">
            <v>0</v>
          </cell>
          <cell r="J43">
            <v>270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0</v>
          </cell>
        </row>
        <row r="44">
          <cell r="B44">
            <v>320</v>
          </cell>
          <cell r="C44">
            <v>0</v>
          </cell>
          <cell r="D44">
            <v>0</v>
          </cell>
          <cell r="E44">
            <v>0</v>
          </cell>
          <cell r="F44">
            <v>980</v>
          </cell>
          <cell r="G44">
            <v>0</v>
          </cell>
          <cell r="J44">
            <v>270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0</v>
          </cell>
        </row>
        <row r="45">
          <cell r="B45">
            <v>320</v>
          </cell>
          <cell r="C45">
            <v>0</v>
          </cell>
          <cell r="D45">
            <v>0</v>
          </cell>
          <cell r="E45">
            <v>0</v>
          </cell>
          <cell r="F45">
            <v>960</v>
          </cell>
          <cell r="G45">
            <v>0</v>
          </cell>
          <cell r="J45">
            <v>270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0</v>
          </cell>
        </row>
        <row r="46">
          <cell r="B46">
            <v>320</v>
          </cell>
          <cell r="C46">
            <v>0</v>
          </cell>
          <cell r="D46">
            <v>0</v>
          </cell>
          <cell r="E46">
            <v>0</v>
          </cell>
          <cell r="F46">
            <v>960</v>
          </cell>
          <cell r="G46">
            <v>0</v>
          </cell>
          <cell r="J46">
            <v>270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0</v>
          </cell>
        </row>
        <row r="47">
          <cell r="B47">
            <v>320</v>
          </cell>
          <cell r="C47">
            <v>0</v>
          </cell>
          <cell r="D47">
            <v>0</v>
          </cell>
          <cell r="E47">
            <v>0</v>
          </cell>
          <cell r="F47">
            <v>960</v>
          </cell>
          <cell r="G47">
            <v>0</v>
          </cell>
          <cell r="J47">
            <v>270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0</v>
          </cell>
        </row>
        <row r="48">
          <cell r="B48">
            <v>320</v>
          </cell>
          <cell r="C48">
            <v>0</v>
          </cell>
          <cell r="D48">
            <v>0</v>
          </cell>
          <cell r="E48">
            <v>0</v>
          </cell>
          <cell r="F48">
            <v>960</v>
          </cell>
          <cell r="G48">
            <v>0</v>
          </cell>
          <cell r="J48">
            <v>270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</row>
        <row r="49">
          <cell r="B49">
            <v>320</v>
          </cell>
          <cell r="C49">
            <v>0</v>
          </cell>
          <cell r="D49">
            <v>0</v>
          </cell>
          <cell r="E49">
            <v>0</v>
          </cell>
          <cell r="F49">
            <v>960</v>
          </cell>
          <cell r="G49">
            <v>0</v>
          </cell>
          <cell r="J49">
            <v>270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</row>
        <row r="50">
          <cell r="B50">
            <v>320</v>
          </cell>
          <cell r="C50">
            <v>0</v>
          </cell>
          <cell r="D50">
            <v>0</v>
          </cell>
          <cell r="E50">
            <v>0</v>
          </cell>
          <cell r="F50">
            <v>960</v>
          </cell>
          <cell r="G50">
            <v>0</v>
          </cell>
          <cell r="J50">
            <v>270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</row>
        <row r="51">
          <cell r="B51">
            <v>320</v>
          </cell>
          <cell r="C51">
            <v>0</v>
          </cell>
          <cell r="D51">
            <v>0</v>
          </cell>
          <cell r="E51">
            <v>0</v>
          </cell>
          <cell r="F51">
            <v>960</v>
          </cell>
          <cell r="G51">
            <v>0</v>
          </cell>
          <cell r="J51">
            <v>270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</row>
        <row r="52">
          <cell r="B52">
            <v>320</v>
          </cell>
          <cell r="C52">
            <v>0</v>
          </cell>
          <cell r="D52">
            <v>0</v>
          </cell>
          <cell r="E52">
            <v>0</v>
          </cell>
          <cell r="F52">
            <v>960</v>
          </cell>
          <cell r="G52">
            <v>0</v>
          </cell>
          <cell r="J52">
            <v>270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</row>
        <row r="53">
          <cell r="B53">
            <v>320</v>
          </cell>
          <cell r="C53">
            <v>0</v>
          </cell>
          <cell r="D53">
            <v>0</v>
          </cell>
          <cell r="E53">
            <v>0</v>
          </cell>
          <cell r="F53">
            <v>960</v>
          </cell>
          <cell r="G53">
            <v>0</v>
          </cell>
          <cell r="J53">
            <v>270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</row>
        <row r="54">
          <cell r="B54">
            <v>320</v>
          </cell>
          <cell r="C54">
            <v>0</v>
          </cell>
          <cell r="D54">
            <v>0</v>
          </cell>
          <cell r="E54">
            <v>0</v>
          </cell>
          <cell r="F54">
            <v>960</v>
          </cell>
          <cell r="G54">
            <v>0</v>
          </cell>
          <cell r="J54">
            <v>270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</row>
        <row r="55">
          <cell r="B55">
            <v>320</v>
          </cell>
          <cell r="C55">
            <v>0</v>
          </cell>
          <cell r="D55">
            <v>0</v>
          </cell>
          <cell r="E55">
            <v>0</v>
          </cell>
          <cell r="F55">
            <v>960</v>
          </cell>
          <cell r="G55">
            <v>0</v>
          </cell>
          <cell r="J55">
            <v>270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</row>
        <row r="56">
          <cell r="B56">
            <v>320</v>
          </cell>
          <cell r="C56">
            <v>0</v>
          </cell>
          <cell r="D56">
            <v>0</v>
          </cell>
          <cell r="E56">
            <v>0</v>
          </cell>
          <cell r="F56">
            <v>960</v>
          </cell>
          <cell r="G56">
            <v>0</v>
          </cell>
          <cell r="J56">
            <v>270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</row>
        <row r="57">
          <cell r="B57">
            <v>320</v>
          </cell>
          <cell r="C57">
            <v>0</v>
          </cell>
          <cell r="D57">
            <v>0</v>
          </cell>
          <cell r="E57">
            <v>0</v>
          </cell>
          <cell r="F57">
            <v>960</v>
          </cell>
          <cell r="G57">
            <v>0</v>
          </cell>
          <cell r="J57">
            <v>270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</row>
        <row r="58">
          <cell r="B58">
            <v>320</v>
          </cell>
          <cell r="C58">
            <v>0</v>
          </cell>
          <cell r="D58">
            <v>0</v>
          </cell>
          <cell r="E58">
            <v>0</v>
          </cell>
          <cell r="F58">
            <v>960</v>
          </cell>
          <cell r="G58">
            <v>0</v>
          </cell>
          <cell r="J58">
            <v>270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</row>
        <row r="59">
          <cell r="B59">
            <v>320</v>
          </cell>
          <cell r="C59">
            <v>0</v>
          </cell>
          <cell r="D59">
            <v>0</v>
          </cell>
          <cell r="E59">
            <v>0</v>
          </cell>
          <cell r="F59">
            <v>960</v>
          </cell>
          <cell r="G59">
            <v>0</v>
          </cell>
          <cell r="J59">
            <v>270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</row>
        <row r="60">
          <cell r="B60">
            <v>320</v>
          </cell>
          <cell r="C60">
            <v>0</v>
          </cell>
          <cell r="D60">
            <v>0</v>
          </cell>
          <cell r="E60">
            <v>0</v>
          </cell>
          <cell r="F60">
            <v>960</v>
          </cell>
          <cell r="G60">
            <v>0</v>
          </cell>
          <cell r="J60">
            <v>270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</row>
        <row r="61">
          <cell r="B61">
            <v>320</v>
          </cell>
          <cell r="C61">
            <v>0</v>
          </cell>
          <cell r="D61">
            <v>0</v>
          </cell>
          <cell r="E61">
            <v>0</v>
          </cell>
          <cell r="F61">
            <v>960</v>
          </cell>
          <cell r="G61">
            <v>0</v>
          </cell>
          <cell r="J61">
            <v>270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</row>
        <row r="62">
          <cell r="B62">
            <v>320</v>
          </cell>
          <cell r="C62">
            <v>0</v>
          </cell>
          <cell r="D62">
            <v>0</v>
          </cell>
          <cell r="E62">
            <v>0</v>
          </cell>
          <cell r="F62">
            <v>960</v>
          </cell>
          <cell r="G62">
            <v>0</v>
          </cell>
          <cell r="J62">
            <v>270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</row>
        <row r="63">
          <cell r="B63">
            <v>320</v>
          </cell>
          <cell r="C63">
            <v>0</v>
          </cell>
          <cell r="D63">
            <v>0</v>
          </cell>
          <cell r="E63">
            <v>0</v>
          </cell>
          <cell r="F63">
            <v>960</v>
          </cell>
          <cell r="G63">
            <v>0</v>
          </cell>
          <cell r="J63">
            <v>270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</row>
        <row r="64">
          <cell r="B64">
            <v>320</v>
          </cell>
          <cell r="C64">
            <v>0</v>
          </cell>
          <cell r="D64">
            <v>0</v>
          </cell>
          <cell r="E64">
            <v>0</v>
          </cell>
          <cell r="F64">
            <v>960</v>
          </cell>
          <cell r="G64">
            <v>0</v>
          </cell>
          <cell r="J64">
            <v>270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</row>
        <row r="65">
          <cell r="B65">
            <v>320</v>
          </cell>
          <cell r="C65">
            <v>0</v>
          </cell>
          <cell r="D65">
            <v>0</v>
          </cell>
          <cell r="E65">
            <v>0</v>
          </cell>
          <cell r="F65">
            <v>960</v>
          </cell>
          <cell r="G65">
            <v>0</v>
          </cell>
          <cell r="J65">
            <v>270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</row>
        <row r="66">
          <cell r="B66">
            <v>320</v>
          </cell>
          <cell r="C66">
            <v>0</v>
          </cell>
          <cell r="D66">
            <v>0</v>
          </cell>
          <cell r="E66">
            <v>0</v>
          </cell>
          <cell r="F66">
            <v>960</v>
          </cell>
          <cell r="G66">
            <v>0</v>
          </cell>
          <cell r="J66">
            <v>270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</row>
        <row r="67">
          <cell r="B67">
            <v>320</v>
          </cell>
          <cell r="C67">
            <v>0</v>
          </cell>
          <cell r="D67">
            <v>0</v>
          </cell>
          <cell r="E67">
            <v>0</v>
          </cell>
          <cell r="F67">
            <v>960</v>
          </cell>
          <cell r="G67">
            <v>0</v>
          </cell>
          <cell r="J67">
            <v>270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</row>
        <row r="68">
          <cell r="B68">
            <v>320</v>
          </cell>
          <cell r="C68">
            <v>0</v>
          </cell>
          <cell r="D68">
            <v>0</v>
          </cell>
          <cell r="E68">
            <v>0</v>
          </cell>
          <cell r="F68">
            <v>960</v>
          </cell>
          <cell r="G68">
            <v>0</v>
          </cell>
          <cell r="J68">
            <v>270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</row>
        <row r="69">
          <cell r="B69">
            <v>320</v>
          </cell>
          <cell r="C69">
            <v>0</v>
          </cell>
          <cell r="D69">
            <v>0</v>
          </cell>
          <cell r="E69">
            <v>0</v>
          </cell>
          <cell r="F69">
            <v>960</v>
          </cell>
          <cell r="G69">
            <v>0</v>
          </cell>
          <cell r="J69">
            <v>270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</row>
        <row r="70">
          <cell r="B70">
            <v>320</v>
          </cell>
          <cell r="C70">
            <v>0</v>
          </cell>
          <cell r="D70">
            <v>0</v>
          </cell>
          <cell r="E70">
            <v>0</v>
          </cell>
          <cell r="F70">
            <v>960</v>
          </cell>
          <cell r="G70">
            <v>0</v>
          </cell>
          <cell r="J70">
            <v>270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</row>
        <row r="71">
          <cell r="B71">
            <v>320</v>
          </cell>
          <cell r="C71">
            <v>0</v>
          </cell>
          <cell r="D71">
            <v>0</v>
          </cell>
          <cell r="E71">
            <v>0</v>
          </cell>
          <cell r="F71">
            <v>960</v>
          </cell>
          <cell r="G71">
            <v>0</v>
          </cell>
          <cell r="J71">
            <v>270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</row>
        <row r="72">
          <cell r="B72">
            <v>320</v>
          </cell>
          <cell r="C72">
            <v>0</v>
          </cell>
          <cell r="D72">
            <v>0</v>
          </cell>
          <cell r="E72">
            <v>0</v>
          </cell>
          <cell r="F72">
            <v>960</v>
          </cell>
          <cell r="G72">
            <v>0</v>
          </cell>
          <cell r="J72">
            <v>270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</row>
        <row r="73">
          <cell r="B73">
            <v>320</v>
          </cell>
          <cell r="C73">
            <v>0</v>
          </cell>
          <cell r="D73">
            <v>0</v>
          </cell>
          <cell r="E73">
            <v>0</v>
          </cell>
          <cell r="F73">
            <v>960</v>
          </cell>
          <cell r="G73">
            <v>0</v>
          </cell>
          <cell r="J73">
            <v>270</v>
          </cell>
          <cell r="K73">
            <v>0</v>
          </cell>
          <cell r="L73">
            <v>0</v>
          </cell>
          <cell r="M73">
            <v>0</v>
          </cell>
          <cell r="N73">
            <v>0</v>
          </cell>
          <cell r="O73">
            <v>0</v>
          </cell>
        </row>
        <row r="74">
          <cell r="B74">
            <v>320</v>
          </cell>
          <cell r="C74">
            <v>0</v>
          </cell>
          <cell r="D74">
            <v>0</v>
          </cell>
          <cell r="E74">
            <v>0</v>
          </cell>
          <cell r="F74">
            <v>960</v>
          </cell>
          <cell r="G74">
            <v>0</v>
          </cell>
          <cell r="J74">
            <v>270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</row>
        <row r="75">
          <cell r="B75">
            <v>320</v>
          </cell>
          <cell r="C75">
            <v>0</v>
          </cell>
          <cell r="D75">
            <v>0</v>
          </cell>
          <cell r="E75">
            <v>0</v>
          </cell>
          <cell r="F75">
            <v>960</v>
          </cell>
          <cell r="G75">
            <v>0</v>
          </cell>
          <cell r="J75">
            <v>270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0</v>
          </cell>
        </row>
        <row r="76">
          <cell r="B76">
            <v>320</v>
          </cell>
          <cell r="C76">
            <v>0</v>
          </cell>
          <cell r="D76">
            <v>0</v>
          </cell>
          <cell r="E76">
            <v>0</v>
          </cell>
          <cell r="F76">
            <v>960</v>
          </cell>
          <cell r="G76">
            <v>0</v>
          </cell>
          <cell r="J76">
            <v>270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0</v>
          </cell>
        </row>
        <row r="77">
          <cell r="B77">
            <v>320</v>
          </cell>
          <cell r="C77">
            <v>0</v>
          </cell>
          <cell r="D77">
            <v>0</v>
          </cell>
          <cell r="E77">
            <v>0</v>
          </cell>
          <cell r="F77">
            <v>980</v>
          </cell>
          <cell r="G77">
            <v>0</v>
          </cell>
          <cell r="J77">
            <v>270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</row>
        <row r="78">
          <cell r="B78">
            <v>320</v>
          </cell>
          <cell r="C78">
            <v>0</v>
          </cell>
          <cell r="D78">
            <v>0</v>
          </cell>
          <cell r="E78">
            <v>0</v>
          </cell>
          <cell r="F78">
            <v>980</v>
          </cell>
          <cell r="G78">
            <v>0</v>
          </cell>
          <cell r="J78">
            <v>270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0</v>
          </cell>
        </row>
        <row r="79">
          <cell r="B79">
            <v>320</v>
          </cell>
          <cell r="C79">
            <v>0</v>
          </cell>
          <cell r="D79">
            <v>0</v>
          </cell>
          <cell r="E79">
            <v>0</v>
          </cell>
          <cell r="F79">
            <v>980</v>
          </cell>
          <cell r="G79">
            <v>0</v>
          </cell>
          <cell r="J79">
            <v>270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</row>
        <row r="80">
          <cell r="B80">
            <v>320</v>
          </cell>
          <cell r="C80">
            <v>0</v>
          </cell>
          <cell r="D80">
            <v>0</v>
          </cell>
          <cell r="E80">
            <v>0</v>
          </cell>
          <cell r="F80">
            <v>980</v>
          </cell>
          <cell r="G80">
            <v>0</v>
          </cell>
          <cell r="J80">
            <v>270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</row>
        <row r="81">
          <cell r="B81">
            <v>320</v>
          </cell>
          <cell r="C81">
            <v>0</v>
          </cell>
          <cell r="D81">
            <v>0</v>
          </cell>
          <cell r="E81">
            <v>0</v>
          </cell>
          <cell r="F81">
            <v>980</v>
          </cell>
          <cell r="G81">
            <v>0</v>
          </cell>
          <cell r="J81">
            <v>270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</row>
        <row r="82">
          <cell r="B82">
            <v>320</v>
          </cell>
          <cell r="C82">
            <v>0</v>
          </cell>
          <cell r="D82">
            <v>0</v>
          </cell>
          <cell r="E82">
            <v>0</v>
          </cell>
          <cell r="F82">
            <v>980</v>
          </cell>
          <cell r="G82">
            <v>0</v>
          </cell>
          <cell r="J82">
            <v>270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</row>
        <row r="83">
          <cell r="B83">
            <v>320</v>
          </cell>
          <cell r="C83">
            <v>0</v>
          </cell>
          <cell r="D83">
            <v>0</v>
          </cell>
          <cell r="E83">
            <v>0</v>
          </cell>
          <cell r="F83">
            <v>980</v>
          </cell>
          <cell r="G83">
            <v>0</v>
          </cell>
          <cell r="J83">
            <v>270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</row>
        <row r="84">
          <cell r="B84">
            <v>320</v>
          </cell>
          <cell r="C84">
            <v>0</v>
          </cell>
          <cell r="D84">
            <v>0</v>
          </cell>
          <cell r="E84">
            <v>0</v>
          </cell>
          <cell r="F84">
            <v>980</v>
          </cell>
          <cell r="G84">
            <v>0</v>
          </cell>
          <cell r="J84">
            <v>270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</row>
        <row r="85">
          <cell r="B85">
            <v>320</v>
          </cell>
          <cell r="C85">
            <v>0</v>
          </cell>
          <cell r="D85">
            <v>0</v>
          </cell>
          <cell r="E85">
            <v>0</v>
          </cell>
          <cell r="F85">
            <v>980</v>
          </cell>
          <cell r="G85">
            <v>0</v>
          </cell>
          <cell r="J85">
            <v>270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</row>
        <row r="86">
          <cell r="B86">
            <v>320</v>
          </cell>
          <cell r="C86">
            <v>0</v>
          </cell>
          <cell r="D86">
            <v>0</v>
          </cell>
          <cell r="E86">
            <v>0</v>
          </cell>
          <cell r="F86">
            <v>980</v>
          </cell>
          <cell r="G86">
            <v>0</v>
          </cell>
          <cell r="J86">
            <v>270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</row>
        <row r="87">
          <cell r="B87">
            <v>320</v>
          </cell>
          <cell r="C87">
            <v>0</v>
          </cell>
          <cell r="D87">
            <v>0</v>
          </cell>
          <cell r="E87">
            <v>0</v>
          </cell>
          <cell r="F87">
            <v>980</v>
          </cell>
          <cell r="G87">
            <v>0</v>
          </cell>
          <cell r="J87">
            <v>270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</row>
        <row r="88">
          <cell r="B88">
            <v>320</v>
          </cell>
          <cell r="C88">
            <v>0</v>
          </cell>
          <cell r="D88">
            <v>0</v>
          </cell>
          <cell r="E88">
            <v>0</v>
          </cell>
          <cell r="F88">
            <v>980</v>
          </cell>
          <cell r="G88">
            <v>0</v>
          </cell>
          <cell r="J88">
            <v>270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0</v>
          </cell>
        </row>
        <row r="89">
          <cell r="B89">
            <v>320</v>
          </cell>
          <cell r="C89">
            <v>0</v>
          </cell>
          <cell r="D89">
            <v>0</v>
          </cell>
          <cell r="E89">
            <v>0</v>
          </cell>
          <cell r="F89">
            <v>980</v>
          </cell>
          <cell r="G89">
            <v>0</v>
          </cell>
          <cell r="J89">
            <v>270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</row>
        <row r="90">
          <cell r="B90">
            <v>320</v>
          </cell>
          <cell r="C90">
            <v>0</v>
          </cell>
          <cell r="D90">
            <v>0</v>
          </cell>
          <cell r="E90">
            <v>0</v>
          </cell>
          <cell r="F90">
            <v>980</v>
          </cell>
          <cell r="G90">
            <v>0</v>
          </cell>
          <cell r="J90">
            <v>270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</row>
        <row r="91">
          <cell r="B91">
            <v>320</v>
          </cell>
          <cell r="C91">
            <v>0</v>
          </cell>
          <cell r="D91">
            <v>0</v>
          </cell>
          <cell r="E91">
            <v>0</v>
          </cell>
          <cell r="F91">
            <v>980</v>
          </cell>
          <cell r="G91">
            <v>0</v>
          </cell>
          <cell r="J91">
            <v>270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</row>
        <row r="92">
          <cell r="B92">
            <v>320</v>
          </cell>
          <cell r="C92">
            <v>0</v>
          </cell>
          <cell r="D92">
            <v>0</v>
          </cell>
          <cell r="E92">
            <v>0</v>
          </cell>
          <cell r="F92">
            <v>980</v>
          </cell>
          <cell r="G92">
            <v>0</v>
          </cell>
          <cell r="J92">
            <v>270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</row>
        <row r="93">
          <cell r="B93">
            <v>320</v>
          </cell>
          <cell r="C93">
            <v>0</v>
          </cell>
          <cell r="D93">
            <v>0</v>
          </cell>
          <cell r="E93">
            <v>0</v>
          </cell>
          <cell r="F93">
            <v>980</v>
          </cell>
          <cell r="G93">
            <v>0</v>
          </cell>
          <cell r="J93">
            <v>270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</row>
        <row r="94">
          <cell r="B94">
            <v>320</v>
          </cell>
          <cell r="C94">
            <v>0</v>
          </cell>
          <cell r="D94">
            <v>0</v>
          </cell>
          <cell r="E94">
            <v>0</v>
          </cell>
          <cell r="F94">
            <v>980</v>
          </cell>
          <cell r="G94">
            <v>0</v>
          </cell>
          <cell r="J94">
            <v>270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</row>
        <row r="95">
          <cell r="B95">
            <v>320</v>
          </cell>
          <cell r="C95">
            <v>0</v>
          </cell>
          <cell r="D95">
            <v>0</v>
          </cell>
          <cell r="E95">
            <v>0</v>
          </cell>
          <cell r="F95">
            <v>980</v>
          </cell>
          <cell r="G95">
            <v>0</v>
          </cell>
          <cell r="J95">
            <v>270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0</v>
          </cell>
        </row>
        <row r="96">
          <cell r="B96">
            <v>320</v>
          </cell>
          <cell r="C96">
            <v>0</v>
          </cell>
          <cell r="D96">
            <v>0</v>
          </cell>
          <cell r="E96">
            <v>0</v>
          </cell>
          <cell r="F96">
            <v>980</v>
          </cell>
          <cell r="G96">
            <v>0</v>
          </cell>
          <cell r="J96">
            <v>270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</row>
        <row r="97">
          <cell r="B97">
            <v>320</v>
          </cell>
          <cell r="C97">
            <v>0</v>
          </cell>
          <cell r="D97">
            <v>0</v>
          </cell>
          <cell r="E97">
            <v>0</v>
          </cell>
          <cell r="F97">
            <v>980</v>
          </cell>
          <cell r="G97">
            <v>0</v>
          </cell>
          <cell r="J97">
            <v>270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</row>
        <row r="98">
          <cell r="B98">
            <v>320</v>
          </cell>
          <cell r="C98">
            <v>0</v>
          </cell>
          <cell r="D98">
            <v>0</v>
          </cell>
          <cell r="E98">
            <v>0</v>
          </cell>
          <cell r="F98">
            <v>980</v>
          </cell>
          <cell r="G98">
            <v>0</v>
          </cell>
          <cell r="J98">
            <v>270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</row>
        <row r="99">
          <cell r="B99">
            <v>320</v>
          </cell>
          <cell r="C99">
            <v>0</v>
          </cell>
          <cell r="D99">
            <v>0</v>
          </cell>
          <cell r="E99">
            <v>0</v>
          </cell>
          <cell r="F99">
            <v>980</v>
          </cell>
          <cell r="G99">
            <v>0</v>
          </cell>
          <cell r="J99">
            <v>270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</row>
        <row r="100">
          <cell r="B100">
            <v>320</v>
          </cell>
          <cell r="C100">
            <v>0</v>
          </cell>
          <cell r="D100">
            <v>0</v>
          </cell>
          <cell r="E100">
            <v>0</v>
          </cell>
          <cell r="F100">
            <v>980</v>
          </cell>
          <cell r="G100">
            <v>0</v>
          </cell>
          <cell r="J100">
            <v>270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</sheetDataSet>
  </externalBook>
</externalLink>
</file>

<file path=xl/externalLinks/externalLink4.xml><?xml version="1.0" encoding="utf-8"?>
<externalLink xmlns="http://schemas.openxmlformats.org/spreadsheetml/2006/main">
  <externalBook xmlns:r="http://schemas.openxmlformats.org/officeDocument/2006/relationships" r:id="rId1">
    <sheetNames>
      <sheetName val="Allocation"/>
      <sheetName val="Bawana"/>
      <sheetName val="PPCL"/>
      <sheetName val="GT"/>
      <sheetName val="BTPS"/>
      <sheetName val="RPH"/>
      <sheetName val="Har_Pun"/>
      <sheetName val="Bawana_Fin"/>
      <sheetName val="PPCL_NG"/>
      <sheetName val="PPCL_Spot"/>
      <sheetName val="GT_NG"/>
      <sheetName val="GT_Spot"/>
      <sheetName val="BTPS_Fin"/>
      <sheetName val="RPH_fin"/>
      <sheetName val="Bawana_NG"/>
      <sheetName val="Bawana_RLNG"/>
      <sheetName val="Bawana_Spot"/>
      <sheetName val="Delhi_Gen"/>
      <sheetName val="BRPL_EOD"/>
      <sheetName val="BYPL_EOD"/>
      <sheetName val="MES_EOD"/>
      <sheetName val="NDMC_EOD"/>
      <sheetName val="TPDDL_EOD"/>
    </sheetNames>
    <sheetDataSet>
      <sheetData sheetId="0"/>
      <sheetData sheetId="1">
        <row r="1">
          <cell r="A1">
            <v>43282</v>
          </cell>
        </row>
      </sheetData>
      <sheetData sheetId="2">
        <row r="1">
          <cell r="A1">
            <v>43282</v>
          </cell>
        </row>
      </sheetData>
      <sheetData sheetId="3">
        <row r="1">
          <cell r="A1">
            <v>43282</v>
          </cell>
        </row>
      </sheetData>
      <sheetData sheetId="4"/>
      <sheetData sheetId="5"/>
      <sheetData sheetId="6"/>
      <sheetData sheetId="7">
        <row r="3">
          <cell r="X3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C15"/>
  <sheetViews>
    <sheetView workbookViewId="0">
      <selection activeCell="B1" sqref="B1"/>
    </sheetView>
  </sheetViews>
  <sheetFormatPr defaultRowHeight="15"/>
  <cols>
    <col min="1" max="1" width="24.85546875" bestFit="1" customWidth="1"/>
    <col min="2" max="2" width="23.140625" customWidth="1"/>
    <col min="3" max="3" width="26.140625" customWidth="1"/>
    <col min="5" max="5" width="10.7109375" bestFit="1" customWidth="1"/>
  </cols>
  <sheetData>
    <row r="1" spans="1:3">
      <c r="A1" s="46" t="s">
        <v>474</v>
      </c>
      <c r="B1" s="191">
        <v>45192</v>
      </c>
      <c r="C1" s="46"/>
    </row>
    <row r="2" spans="1:3">
      <c r="A2" s="46" t="s">
        <v>189</v>
      </c>
      <c r="B2" s="46" t="s">
        <v>472</v>
      </c>
      <c r="C2" s="46" t="s">
        <v>473</v>
      </c>
    </row>
    <row r="3" spans="1:3">
      <c r="A3" s="33" t="s">
        <v>470</v>
      </c>
      <c r="B3" s="33">
        <v>8.8000000000000005E-3</v>
      </c>
      <c r="C3" s="46" t="s">
        <v>385</v>
      </c>
    </row>
    <row r="4" spans="1:3">
      <c r="A4" s="33" t="s">
        <v>471</v>
      </c>
      <c r="B4" s="33">
        <v>3.3</v>
      </c>
      <c r="C4" s="46"/>
    </row>
    <row r="7" spans="1:3">
      <c r="A7" s="46" t="s">
        <v>475</v>
      </c>
      <c r="B7" s="46"/>
    </row>
    <row r="8" spans="1:3">
      <c r="A8" s="46" t="s">
        <v>476</v>
      </c>
      <c r="B8" s="46">
        <v>240</v>
      </c>
    </row>
    <row r="9" spans="1:3">
      <c r="A9" s="46" t="s">
        <v>477</v>
      </c>
      <c r="B9" s="201">
        <v>45192.980925925927</v>
      </c>
    </row>
    <row r="12" spans="1:3">
      <c r="A12" s="46" t="s">
        <v>478</v>
      </c>
      <c r="B12" s="46"/>
    </row>
    <row r="13" spans="1:3">
      <c r="A13" s="46"/>
      <c r="B13" s="46"/>
    </row>
    <row r="14" spans="1:3">
      <c r="A14" s="46"/>
      <c r="B14" s="46"/>
    </row>
    <row r="15" spans="1:3">
      <c r="A15" s="46"/>
      <c r="B15" s="46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W99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P99" sqref="P99"/>
    </sheetView>
  </sheetViews>
  <sheetFormatPr defaultRowHeight="15"/>
  <cols>
    <col min="1" max="1" width="13.28515625" bestFit="1" customWidth="1"/>
    <col min="14" max="14" width="13.85546875" customWidth="1"/>
    <col min="15" max="15" width="5" customWidth="1"/>
  </cols>
  <sheetData>
    <row r="1" spans="1:20" ht="15" customHeight="1" thickBot="1">
      <c r="A1" s="2">
        <f>Allocation_SG!A1</f>
        <v>45192</v>
      </c>
      <c r="B1" s="212" t="s">
        <v>464</v>
      </c>
      <c r="C1" s="208"/>
      <c r="D1" s="210" t="s">
        <v>299</v>
      </c>
      <c r="E1" s="210"/>
      <c r="F1" s="210"/>
      <c r="G1" s="210"/>
      <c r="H1" s="211"/>
      <c r="I1" s="213" t="s">
        <v>465</v>
      </c>
      <c r="J1" s="214"/>
      <c r="K1" s="214"/>
      <c r="L1" s="214"/>
      <c r="M1" s="215"/>
      <c r="N1" s="202"/>
      <c r="P1" s="206" t="s">
        <v>294</v>
      </c>
      <c r="Q1" s="206"/>
      <c r="R1" s="206"/>
      <c r="S1" s="206"/>
      <c r="T1" s="206"/>
    </row>
    <row r="2" spans="1:20" ht="15.75" thickBot="1">
      <c r="A2" s="8" t="s">
        <v>164</v>
      </c>
      <c r="B2" s="20" t="s">
        <v>183</v>
      </c>
      <c r="C2" s="20" t="s">
        <v>184</v>
      </c>
      <c r="D2" s="19" t="s">
        <v>149</v>
      </c>
      <c r="E2" s="19" t="s">
        <v>150</v>
      </c>
      <c r="F2" s="19" t="s">
        <v>153</v>
      </c>
      <c r="G2" s="19" t="s">
        <v>152</v>
      </c>
      <c r="H2" s="19" t="s">
        <v>221</v>
      </c>
      <c r="I2" s="162" t="s">
        <v>149</v>
      </c>
      <c r="J2" s="163" t="s">
        <v>150</v>
      </c>
      <c r="K2" s="163" t="s">
        <v>153</v>
      </c>
      <c r="L2" s="164" t="s">
        <v>152</v>
      </c>
      <c r="M2" s="23" t="s">
        <v>221</v>
      </c>
      <c r="N2" s="202"/>
      <c r="P2" s="19" t="s">
        <v>149</v>
      </c>
      <c r="Q2" s="19" t="s">
        <v>150</v>
      </c>
      <c r="R2" s="19" t="s">
        <v>153</v>
      </c>
      <c r="S2" s="19" t="s">
        <v>152</v>
      </c>
      <c r="T2" s="42" t="s">
        <v>142</v>
      </c>
    </row>
    <row r="3" spans="1:20">
      <c r="A3" s="8" t="s">
        <v>45</v>
      </c>
      <c r="B3" s="198">
        <v>23.7</v>
      </c>
      <c r="C3" s="198">
        <v>23.7</v>
      </c>
      <c r="D3" s="19">
        <v>41.72</v>
      </c>
      <c r="E3" s="19">
        <v>23.33</v>
      </c>
      <c r="F3" s="19">
        <v>30.09</v>
      </c>
      <c r="G3" s="19">
        <v>4.8600000000000003</v>
      </c>
      <c r="H3" s="19">
        <f t="shared" ref="H3:H34" si="0">SUM(D3:G3)</f>
        <v>100</v>
      </c>
      <c r="I3" s="21">
        <f>C3*D3/H3</f>
        <v>9.8876399999999993</v>
      </c>
      <c r="J3" s="21">
        <f>C3*E3/100</f>
        <v>5.5292099999999991</v>
      </c>
      <c r="K3" s="21">
        <f>C3*F3/100</f>
        <v>7.1313299999999993</v>
      </c>
      <c r="L3" s="21">
        <f>C3*G3/100</f>
        <v>1.1518200000000001</v>
      </c>
      <c r="M3" s="158">
        <f>SUM(I3:L3)</f>
        <v>23.7</v>
      </c>
      <c r="N3" s="22"/>
      <c r="P3" s="37">
        <f t="shared" ref="P3:P34" si="1">I3</f>
        <v>9.8876399999999993</v>
      </c>
      <c r="Q3" s="37">
        <f t="shared" ref="Q3:Q34" si="2">J3</f>
        <v>5.5292099999999991</v>
      </c>
      <c r="R3" s="37">
        <f t="shared" ref="R3:R34" si="3">K3</f>
        <v>7.1313299999999993</v>
      </c>
      <c r="S3" s="37">
        <f t="shared" ref="S3:S34" si="4">L3</f>
        <v>1.1518200000000001</v>
      </c>
      <c r="T3" s="37">
        <f>SUM(P3:S3)</f>
        <v>23.7</v>
      </c>
    </row>
    <row r="4" spans="1:20">
      <c r="A4" s="8" t="s">
        <v>46</v>
      </c>
      <c r="B4" s="198">
        <v>23.7</v>
      </c>
      <c r="C4" s="198">
        <v>23.7</v>
      </c>
      <c r="D4" s="19">
        <v>41.72</v>
      </c>
      <c r="E4" s="19">
        <v>23.33</v>
      </c>
      <c r="F4" s="19">
        <v>30.09</v>
      </c>
      <c r="G4" s="19">
        <v>4.8600000000000003</v>
      </c>
      <c r="H4" s="19">
        <f t="shared" si="0"/>
        <v>100</v>
      </c>
      <c r="I4" s="21">
        <f t="shared" ref="I4:I67" si="5">C4*D4/H4</f>
        <v>9.8876399999999993</v>
      </c>
      <c r="J4" s="21">
        <f t="shared" ref="J4:J67" si="6">C4*E4/100</f>
        <v>5.5292099999999991</v>
      </c>
      <c r="K4" s="21">
        <f t="shared" ref="K4:K67" si="7">C4*F4/100</f>
        <v>7.1313299999999993</v>
      </c>
      <c r="L4" s="21">
        <f t="shared" ref="L4:L67" si="8">C4*G4/100</f>
        <v>1.1518200000000001</v>
      </c>
      <c r="M4" s="159">
        <f t="shared" ref="M4:M67" si="9">SUM(I4:L4)</f>
        <v>23.7</v>
      </c>
      <c r="N4" s="22"/>
      <c r="P4" s="37">
        <f t="shared" si="1"/>
        <v>9.8876399999999993</v>
      </c>
      <c r="Q4" s="37">
        <f t="shared" si="2"/>
        <v>5.5292099999999991</v>
      </c>
      <c r="R4" s="37">
        <f t="shared" si="3"/>
        <v>7.1313299999999993</v>
      </c>
      <c r="S4" s="37">
        <f t="shared" si="4"/>
        <v>1.1518200000000001</v>
      </c>
      <c r="T4" s="37">
        <f t="shared" ref="T4:T67" si="10">SUM(P4:S4)</f>
        <v>23.7</v>
      </c>
    </row>
    <row r="5" spans="1:20">
      <c r="A5" s="8" t="s">
        <v>47</v>
      </c>
      <c r="B5" s="198">
        <v>23.7</v>
      </c>
      <c r="C5" s="198">
        <v>23.7</v>
      </c>
      <c r="D5" s="19">
        <v>41.72</v>
      </c>
      <c r="E5" s="19">
        <v>23.33</v>
      </c>
      <c r="F5" s="19">
        <v>30.09</v>
      </c>
      <c r="G5" s="19">
        <v>4.8600000000000003</v>
      </c>
      <c r="H5" s="19">
        <f t="shared" si="0"/>
        <v>100</v>
      </c>
      <c r="I5" s="21">
        <f t="shared" si="5"/>
        <v>9.8876399999999993</v>
      </c>
      <c r="J5" s="21">
        <f t="shared" si="6"/>
        <v>5.5292099999999991</v>
      </c>
      <c r="K5" s="21">
        <f t="shared" si="7"/>
        <v>7.1313299999999993</v>
      </c>
      <c r="L5" s="21">
        <f t="shared" si="8"/>
        <v>1.1518200000000001</v>
      </c>
      <c r="M5" s="159">
        <f t="shared" si="9"/>
        <v>23.7</v>
      </c>
      <c r="N5" s="22"/>
      <c r="P5" s="37">
        <f t="shared" si="1"/>
        <v>9.8876399999999993</v>
      </c>
      <c r="Q5" s="37">
        <f t="shared" si="2"/>
        <v>5.5292099999999991</v>
      </c>
      <c r="R5" s="37">
        <f t="shared" si="3"/>
        <v>7.1313299999999993</v>
      </c>
      <c r="S5" s="37">
        <f t="shared" si="4"/>
        <v>1.1518200000000001</v>
      </c>
      <c r="T5" s="37">
        <f t="shared" si="10"/>
        <v>23.7</v>
      </c>
    </row>
    <row r="6" spans="1:20">
      <c r="A6" s="8" t="s">
        <v>48</v>
      </c>
      <c r="B6" s="198">
        <v>23.7</v>
      </c>
      <c r="C6" s="198">
        <v>23.7</v>
      </c>
      <c r="D6" s="19">
        <v>41.72</v>
      </c>
      <c r="E6" s="19">
        <v>23.33</v>
      </c>
      <c r="F6" s="19">
        <v>30.09</v>
      </c>
      <c r="G6" s="19">
        <v>4.8600000000000003</v>
      </c>
      <c r="H6" s="19">
        <f t="shared" si="0"/>
        <v>100</v>
      </c>
      <c r="I6" s="21">
        <f t="shared" si="5"/>
        <v>9.8876399999999993</v>
      </c>
      <c r="J6" s="21">
        <f t="shared" si="6"/>
        <v>5.5292099999999991</v>
      </c>
      <c r="K6" s="21">
        <f t="shared" si="7"/>
        <v>7.1313299999999993</v>
      </c>
      <c r="L6" s="21">
        <f t="shared" si="8"/>
        <v>1.1518200000000001</v>
      </c>
      <c r="M6" s="159">
        <f t="shared" si="9"/>
        <v>23.7</v>
      </c>
      <c r="N6" s="22"/>
      <c r="P6" s="37">
        <f t="shared" si="1"/>
        <v>9.8876399999999993</v>
      </c>
      <c r="Q6" s="37">
        <f t="shared" si="2"/>
        <v>5.5292099999999991</v>
      </c>
      <c r="R6" s="37">
        <f t="shared" si="3"/>
        <v>7.1313299999999993</v>
      </c>
      <c r="S6" s="37">
        <f t="shared" si="4"/>
        <v>1.1518200000000001</v>
      </c>
      <c r="T6" s="37">
        <f t="shared" si="10"/>
        <v>23.7</v>
      </c>
    </row>
    <row r="7" spans="1:20">
      <c r="A7" s="8" t="s">
        <v>49</v>
      </c>
      <c r="B7" s="198">
        <v>23.7</v>
      </c>
      <c r="C7" s="198">
        <v>23.7</v>
      </c>
      <c r="D7" s="19">
        <v>41.72</v>
      </c>
      <c r="E7" s="19">
        <v>23.33</v>
      </c>
      <c r="F7" s="19">
        <v>30.09</v>
      </c>
      <c r="G7" s="19">
        <v>4.8600000000000003</v>
      </c>
      <c r="H7" s="19">
        <f t="shared" si="0"/>
        <v>100</v>
      </c>
      <c r="I7" s="21">
        <f t="shared" si="5"/>
        <v>9.8876399999999993</v>
      </c>
      <c r="J7" s="21">
        <f t="shared" si="6"/>
        <v>5.5292099999999991</v>
      </c>
      <c r="K7" s="21">
        <f t="shared" si="7"/>
        <v>7.1313299999999993</v>
      </c>
      <c r="L7" s="21">
        <f t="shared" si="8"/>
        <v>1.1518200000000001</v>
      </c>
      <c r="M7" s="159">
        <f t="shared" si="9"/>
        <v>23.7</v>
      </c>
      <c r="N7" s="22"/>
      <c r="P7" s="37">
        <f t="shared" si="1"/>
        <v>9.8876399999999993</v>
      </c>
      <c r="Q7" s="37">
        <f t="shared" si="2"/>
        <v>5.5292099999999991</v>
      </c>
      <c r="R7" s="37">
        <f t="shared" si="3"/>
        <v>7.1313299999999993</v>
      </c>
      <c r="S7" s="37">
        <f t="shared" si="4"/>
        <v>1.1518200000000001</v>
      </c>
      <c r="T7" s="37">
        <f t="shared" si="10"/>
        <v>23.7</v>
      </c>
    </row>
    <row r="8" spans="1:20">
      <c r="A8" s="8" t="s">
        <v>50</v>
      </c>
      <c r="B8" s="198">
        <v>23.7</v>
      </c>
      <c r="C8" s="198">
        <v>23.7</v>
      </c>
      <c r="D8" s="19">
        <v>41.72</v>
      </c>
      <c r="E8" s="19">
        <v>23.33</v>
      </c>
      <c r="F8" s="19">
        <v>30.09</v>
      </c>
      <c r="G8" s="19">
        <v>4.8600000000000003</v>
      </c>
      <c r="H8" s="19">
        <f t="shared" si="0"/>
        <v>100</v>
      </c>
      <c r="I8" s="21">
        <f t="shared" si="5"/>
        <v>9.8876399999999993</v>
      </c>
      <c r="J8" s="21">
        <f t="shared" si="6"/>
        <v>5.5292099999999991</v>
      </c>
      <c r="K8" s="21">
        <f t="shared" si="7"/>
        <v>7.1313299999999993</v>
      </c>
      <c r="L8" s="21">
        <f t="shared" si="8"/>
        <v>1.1518200000000001</v>
      </c>
      <c r="M8" s="159">
        <f t="shared" si="9"/>
        <v>23.7</v>
      </c>
      <c r="N8" s="22"/>
      <c r="P8" s="37">
        <f t="shared" si="1"/>
        <v>9.8876399999999993</v>
      </c>
      <c r="Q8" s="37">
        <f t="shared" si="2"/>
        <v>5.5292099999999991</v>
      </c>
      <c r="R8" s="37">
        <f t="shared" si="3"/>
        <v>7.1313299999999993</v>
      </c>
      <c r="S8" s="37">
        <f t="shared" si="4"/>
        <v>1.1518200000000001</v>
      </c>
      <c r="T8" s="37">
        <f t="shared" si="10"/>
        <v>23.7</v>
      </c>
    </row>
    <row r="9" spans="1:20">
      <c r="A9" s="8" t="s">
        <v>51</v>
      </c>
      <c r="B9" s="198">
        <v>23.7</v>
      </c>
      <c r="C9" s="198">
        <v>23.7</v>
      </c>
      <c r="D9" s="19">
        <v>41.72</v>
      </c>
      <c r="E9" s="19">
        <v>23.33</v>
      </c>
      <c r="F9" s="19">
        <v>30.09</v>
      </c>
      <c r="G9" s="19">
        <v>4.8600000000000003</v>
      </c>
      <c r="H9" s="19">
        <f t="shared" si="0"/>
        <v>100</v>
      </c>
      <c r="I9" s="21">
        <f t="shared" si="5"/>
        <v>9.8876399999999993</v>
      </c>
      <c r="J9" s="21">
        <f t="shared" si="6"/>
        <v>5.5292099999999991</v>
      </c>
      <c r="K9" s="21">
        <f t="shared" si="7"/>
        <v>7.1313299999999993</v>
      </c>
      <c r="L9" s="21">
        <f t="shared" si="8"/>
        <v>1.1518200000000001</v>
      </c>
      <c r="M9" s="159">
        <f t="shared" si="9"/>
        <v>23.7</v>
      </c>
      <c r="N9" s="22"/>
      <c r="P9" s="37">
        <f t="shared" si="1"/>
        <v>9.8876399999999993</v>
      </c>
      <c r="Q9" s="37">
        <f t="shared" si="2"/>
        <v>5.5292099999999991</v>
      </c>
      <c r="R9" s="37">
        <f t="shared" si="3"/>
        <v>7.1313299999999993</v>
      </c>
      <c r="S9" s="37">
        <f t="shared" si="4"/>
        <v>1.1518200000000001</v>
      </c>
      <c r="T9" s="37">
        <f t="shared" si="10"/>
        <v>23.7</v>
      </c>
    </row>
    <row r="10" spans="1:20">
      <c r="A10" s="8" t="s">
        <v>52</v>
      </c>
      <c r="B10" s="198">
        <v>23.7</v>
      </c>
      <c r="C10" s="198">
        <v>23.7</v>
      </c>
      <c r="D10" s="19">
        <v>41.72</v>
      </c>
      <c r="E10" s="19">
        <v>23.33</v>
      </c>
      <c r="F10" s="19">
        <v>30.09</v>
      </c>
      <c r="G10" s="19">
        <v>4.8600000000000003</v>
      </c>
      <c r="H10" s="19">
        <f t="shared" si="0"/>
        <v>100</v>
      </c>
      <c r="I10" s="21">
        <f t="shared" si="5"/>
        <v>9.8876399999999993</v>
      </c>
      <c r="J10" s="21">
        <f t="shared" si="6"/>
        <v>5.5292099999999991</v>
      </c>
      <c r="K10" s="21">
        <f t="shared" si="7"/>
        <v>7.1313299999999993</v>
      </c>
      <c r="L10" s="21">
        <f t="shared" si="8"/>
        <v>1.1518200000000001</v>
      </c>
      <c r="M10" s="159">
        <f t="shared" si="9"/>
        <v>23.7</v>
      </c>
      <c r="N10" s="22"/>
      <c r="P10" s="37">
        <f t="shared" si="1"/>
        <v>9.8876399999999993</v>
      </c>
      <c r="Q10" s="37">
        <f t="shared" si="2"/>
        <v>5.5292099999999991</v>
      </c>
      <c r="R10" s="37">
        <f t="shared" si="3"/>
        <v>7.1313299999999993</v>
      </c>
      <c r="S10" s="37">
        <f t="shared" si="4"/>
        <v>1.1518200000000001</v>
      </c>
      <c r="T10" s="37">
        <f t="shared" si="10"/>
        <v>23.7</v>
      </c>
    </row>
    <row r="11" spans="1:20">
      <c r="A11" s="8" t="s">
        <v>53</v>
      </c>
      <c r="B11" s="198">
        <v>23.7</v>
      </c>
      <c r="C11" s="198">
        <v>23.7</v>
      </c>
      <c r="D11" s="19">
        <v>41.72</v>
      </c>
      <c r="E11" s="19">
        <v>23.33</v>
      </c>
      <c r="F11" s="19">
        <v>30.09</v>
      </c>
      <c r="G11" s="19">
        <v>4.8600000000000003</v>
      </c>
      <c r="H11" s="19">
        <f t="shared" si="0"/>
        <v>100</v>
      </c>
      <c r="I11" s="21">
        <f t="shared" si="5"/>
        <v>9.8876399999999993</v>
      </c>
      <c r="J11" s="21">
        <f t="shared" si="6"/>
        <v>5.5292099999999991</v>
      </c>
      <c r="K11" s="21">
        <f t="shared" si="7"/>
        <v>7.1313299999999993</v>
      </c>
      <c r="L11" s="21">
        <f t="shared" si="8"/>
        <v>1.1518200000000001</v>
      </c>
      <c r="M11" s="159">
        <f t="shared" si="9"/>
        <v>23.7</v>
      </c>
      <c r="N11" s="22"/>
      <c r="P11" s="37">
        <f t="shared" si="1"/>
        <v>9.8876399999999993</v>
      </c>
      <c r="Q11" s="37">
        <f t="shared" si="2"/>
        <v>5.5292099999999991</v>
      </c>
      <c r="R11" s="37">
        <f t="shared" si="3"/>
        <v>7.1313299999999993</v>
      </c>
      <c r="S11" s="37">
        <f t="shared" si="4"/>
        <v>1.1518200000000001</v>
      </c>
      <c r="T11" s="37">
        <f t="shared" si="10"/>
        <v>23.7</v>
      </c>
    </row>
    <row r="12" spans="1:20">
      <c r="A12" s="8" t="s">
        <v>54</v>
      </c>
      <c r="B12" s="198">
        <v>23.7</v>
      </c>
      <c r="C12" s="198">
        <v>23.7</v>
      </c>
      <c r="D12" s="19">
        <v>41.72</v>
      </c>
      <c r="E12" s="19">
        <v>23.33</v>
      </c>
      <c r="F12" s="19">
        <v>30.09</v>
      </c>
      <c r="G12" s="19">
        <v>4.8600000000000003</v>
      </c>
      <c r="H12" s="19">
        <f t="shared" si="0"/>
        <v>100</v>
      </c>
      <c r="I12" s="21">
        <f t="shared" si="5"/>
        <v>9.8876399999999993</v>
      </c>
      <c r="J12" s="21">
        <f t="shared" si="6"/>
        <v>5.5292099999999991</v>
      </c>
      <c r="K12" s="21">
        <f t="shared" si="7"/>
        <v>7.1313299999999993</v>
      </c>
      <c r="L12" s="21">
        <f t="shared" si="8"/>
        <v>1.1518200000000001</v>
      </c>
      <c r="M12" s="159">
        <f t="shared" si="9"/>
        <v>23.7</v>
      </c>
      <c r="N12" s="22"/>
      <c r="P12" s="37">
        <f t="shared" si="1"/>
        <v>9.8876399999999993</v>
      </c>
      <c r="Q12" s="37">
        <f t="shared" si="2"/>
        <v>5.5292099999999991</v>
      </c>
      <c r="R12" s="37">
        <f t="shared" si="3"/>
        <v>7.1313299999999993</v>
      </c>
      <c r="S12" s="37">
        <f t="shared" si="4"/>
        <v>1.1518200000000001</v>
      </c>
      <c r="T12" s="37">
        <f t="shared" si="10"/>
        <v>23.7</v>
      </c>
    </row>
    <row r="13" spans="1:20">
      <c r="A13" s="8" t="s">
        <v>55</v>
      </c>
      <c r="B13" s="198">
        <v>23.7</v>
      </c>
      <c r="C13" s="198">
        <v>23.7</v>
      </c>
      <c r="D13" s="19">
        <v>41.72</v>
      </c>
      <c r="E13" s="19">
        <v>23.33</v>
      </c>
      <c r="F13" s="19">
        <v>30.09</v>
      </c>
      <c r="G13" s="19">
        <v>4.8600000000000003</v>
      </c>
      <c r="H13" s="19">
        <f t="shared" si="0"/>
        <v>100</v>
      </c>
      <c r="I13" s="21">
        <f t="shared" si="5"/>
        <v>9.8876399999999993</v>
      </c>
      <c r="J13" s="21">
        <f t="shared" si="6"/>
        <v>5.5292099999999991</v>
      </c>
      <c r="K13" s="21">
        <f t="shared" si="7"/>
        <v>7.1313299999999993</v>
      </c>
      <c r="L13" s="21">
        <f t="shared" si="8"/>
        <v>1.1518200000000001</v>
      </c>
      <c r="M13" s="159">
        <f t="shared" si="9"/>
        <v>23.7</v>
      </c>
      <c r="N13" s="22"/>
      <c r="P13" s="37">
        <f t="shared" si="1"/>
        <v>9.8876399999999993</v>
      </c>
      <c r="Q13" s="37">
        <f t="shared" si="2"/>
        <v>5.5292099999999991</v>
      </c>
      <c r="R13" s="37">
        <f t="shared" si="3"/>
        <v>7.1313299999999993</v>
      </c>
      <c r="S13" s="37">
        <f t="shared" si="4"/>
        <v>1.1518200000000001</v>
      </c>
      <c r="T13" s="37">
        <f t="shared" si="10"/>
        <v>23.7</v>
      </c>
    </row>
    <row r="14" spans="1:20">
      <c r="A14" s="8" t="s">
        <v>56</v>
      </c>
      <c r="B14" s="198">
        <v>23.7</v>
      </c>
      <c r="C14" s="198">
        <v>23.7</v>
      </c>
      <c r="D14" s="19">
        <v>41.72</v>
      </c>
      <c r="E14" s="19">
        <v>23.33</v>
      </c>
      <c r="F14" s="19">
        <v>30.09</v>
      </c>
      <c r="G14" s="19">
        <v>4.8600000000000003</v>
      </c>
      <c r="H14" s="19">
        <f t="shared" si="0"/>
        <v>100</v>
      </c>
      <c r="I14" s="21">
        <f t="shared" si="5"/>
        <v>9.8876399999999993</v>
      </c>
      <c r="J14" s="21">
        <f t="shared" si="6"/>
        <v>5.5292099999999991</v>
      </c>
      <c r="K14" s="21">
        <f t="shared" si="7"/>
        <v>7.1313299999999993</v>
      </c>
      <c r="L14" s="21">
        <f t="shared" si="8"/>
        <v>1.1518200000000001</v>
      </c>
      <c r="M14" s="159">
        <f t="shared" si="9"/>
        <v>23.7</v>
      </c>
      <c r="N14" s="22"/>
      <c r="P14" s="37">
        <f t="shared" si="1"/>
        <v>9.8876399999999993</v>
      </c>
      <c r="Q14" s="37">
        <f t="shared" si="2"/>
        <v>5.5292099999999991</v>
      </c>
      <c r="R14" s="37">
        <f t="shared" si="3"/>
        <v>7.1313299999999993</v>
      </c>
      <c r="S14" s="37">
        <f t="shared" si="4"/>
        <v>1.1518200000000001</v>
      </c>
      <c r="T14" s="37">
        <f t="shared" si="10"/>
        <v>23.7</v>
      </c>
    </row>
    <row r="15" spans="1:20">
      <c r="A15" s="8" t="s">
        <v>57</v>
      </c>
      <c r="B15" s="198">
        <v>23.7</v>
      </c>
      <c r="C15" s="198">
        <v>23.7</v>
      </c>
      <c r="D15" s="19">
        <v>41.72</v>
      </c>
      <c r="E15" s="19">
        <v>23.33</v>
      </c>
      <c r="F15" s="19">
        <v>30.09</v>
      </c>
      <c r="G15" s="19">
        <v>4.8600000000000003</v>
      </c>
      <c r="H15" s="19">
        <f t="shared" si="0"/>
        <v>100</v>
      </c>
      <c r="I15" s="21">
        <f t="shared" si="5"/>
        <v>9.8876399999999993</v>
      </c>
      <c r="J15" s="21">
        <f t="shared" si="6"/>
        <v>5.5292099999999991</v>
      </c>
      <c r="K15" s="21">
        <f t="shared" si="7"/>
        <v>7.1313299999999993</v>
      </c>
      <c r="L15" s="21">
        <f t="shared" si="8"/>
        <v>1.1518200000000001</v>
      </c>
      <c r="M15" s="159">
        <f t="shared" si="9"/>
        <v>23.7</v>
      </c>
      <c r="N15" s="22"/>
      <c r="P15" s="37">
        <f t="shared" si="1"/>
        <v>9.8876399999999993</v>
      </c>
      <c r="Q15" s="37">
        <f t="shared" si="2"/>
        <v>5.5292099999999991</v>
      </c>
      <c r="R15" s="37">
        <f t="shared" si="3"/>
        <v>7.1313299999999993</v>
      </c>
      <c r="S15" s="37">
        <f t="shared" si="4"/>
        <v>1.1518200000000001</v>
      </c>
      <c r="T15" s="37">
        <f t="shared" si="10"/>
        <v>23.7</v>
      </c>
    </row>
    <row r="16" spans="1:20">
      <c r="A16" s="8" t="s">
        <v>58</v>
      </c>
      <c r="B16" s="198">
        <v>23.7</v>
      </c>
      <c r="C16" s="198">
        <v>23.7</v>
      </c>
      <c r="D16" s="19">
        <v>41.72</v>
      </c>
      <c r="E16" s="19">
        <v>23.33</v>
      </c>
      <c r="F16" s="19">
        <v>30.09</v>
      </c>
      <c r="G16" s="19">
        <v>4.8600000000000003</v>
      </c>
      <c r="H16" s="19">
        <f t="shared" si="0"/>
        <v>100</v>
      </c>
      <c r="I16" s="21">
        <f t="shared" si="5"/>
        <v>9.8876399999999993</v>
      </c>
      <c r="J16" s="21">
        <f t="shared" si="6"/>
        <v>5.5292099999999991</v>
      </c>
      <c r="K16" s="21">
        <f t="shared" si="7"/>
        <v>7.1313299999999993</v>
      </c>
      <c r="L16" s="21">
        <f t="shared" si="8"/>
        <v>1.1518200000000001</v>
      </c>
      <c r="M16" s="159">
        <f t="shared" si="9"/>
        <v>23.7</v>
      </c>
      <c r="N16" s="22"/>
      <c r="P16" s="37">
        <f t="shared" si="1"/>
        <v>9.8876399999999993</v>
      </c>
      <c r="Q16" s="37">
        <f t="shared" si="2"/>
        <v>5.5292099999999991</v>
      </c>
      <c r="R16" s="37">
        <f t="shared" si="3"/>
        <v>7.1313299999999993</v>
      </c>
      <c r="S16" s="37">
        <f t="shared" si="4"/>
        <v>1.1518200000000001</v>
      </c>
      <c r="T16" s="37">
        <f t="shared" si="10"/>
        <v>23.7</v>
      </c>
    </row>
    <row r="17" spans="1:20">
      <c r="A17" s="8" t="s">
        <v>59</v>
      </c>
      <c r="B17" s="198">
        <v>23.7</v>
      </c>
      <c r="C17" s="198">
        <v>23.7</v>
      </c>
      <c r="D17" s="19">
        <v>41.72</v>
      </c>
      <c r="E17" s="19">
        <v>23.33</v>
      </c>
      <c r="F17" s="19">
        <v>30.09</v>
      </c>
      <c r="G17" s="19">
        <v>4.8600000000000003</v>
      </c>
      <c r="H17" s="19">
        <f t="shared" si="0"/>
        <v>100</v>
      </c>
      <c r="I17" s="21">
        <f t="shared" si="5"/>
        <v>9.8876399999999993</v>
      </c>
      <c r="J17" s="21">
        <f t="shared" si="6"/>
        <v>5.5292099999999991</v>
      </c>
      <c r="K17" s="21">
        <f t="shared" si="7"/>
        <v>7.1313299999999993</v>
      </c>
      <c r="L17" s="21">
        <f t="shared" si="8"/>
        <v>1.1518200000000001</v>
      </c>
      <c r="M17" s="159">
        <f t="shared" si="9"/>
        <v>23.7</v>
      </c>
      <c r="N17" s="22"/>
      <c r="P17" s="37">
        <f t="shared" si="1"/>
        <v>9.8876399999999993</v>
      </c>
      <c r="Q17" s="37">
        <f t="shared" si="2"/>
        <v>5.5292099999999991</v>
      </c>
      <c r="R17" s="37">
        <f t="shared" si="3"/>
        <v>7.1313299999999993</v>
      </c>
      <c r="S17" s="37">
        <f t="shared" si="4"/>
        <v>1.1518200000000001</v>
      </c>
      <c r="T17" s="37">
        <f t="shared" si="10"/>
        <v>23.7</v>
      </c>
    </row>
    <row r="18" spans="1:20">
      <c r="A18" s="8" t="s">
        <v>60</v>
      </c>
      <c r="B18" s="198">
        <v>23.7</v>
      </c>
      <c r="C18" s="198">
        <v>23.7</v>
      </c>
      <c r="D18" s="19">
        <v>41.72</v>
      </c>
      <c r="E18" s="19">
        <v>23.33</v>
      </c>
      <c r="F18" s="19">
        <v>30.09</v>
      </c>
      <c r="G18" s="19">
        <v>4.8600000000000003</v>
      </c>
      <c r="H18" s="19">
        <f t="shared" si="0"/>
        <v>100</v>
      </c>
      <c r="I18" s="21">
        <f t="shared" si="5"/>
        <v>9.8876399999999993</v>
      </c>
      <c r="J18" s="21">
        <f t="shared" si="6"/>
        <v>5.5292099999999991</v>
      </c>
      <c r="K18" s="21">
        <f t="shared" si="7"/>
        <v>7.1313299999999993</v>
      </c>
      <c r="L18" s="21">
        <f t="shared" si="8"/>
        <v>1.1518200000000001</v>
      </c>
      <c r="M18" s="159">
        <f t="shared" si="9"/>
        <v>23.7</v>
      </c>
      <c r="N18" s="22"/>
      <c r="P18" s="37">
        <f t="shared" si="1"/>
        <v>9.8876399999999993</v>
      </c>
      <c r="Q18" s="37">
        <f t="shared" si="2"/>
        <v>5.5292099999999991</v>
      </c>
      <c r="R18" s="37">
        <f t="shared" si="3"/>
        <v>7.1313299999999993</v>
      </c>
      <c r="S18" s="37">
        <f t="shared" si="4"/>
        <v>1.1518200000000001</v>
      </c>
      <c r="T18" s="37">
        <f t="shared" si="10"/>
        <v>23.7</v>
      </c>
    </row>
    <row r="19" spans="1:20">
      <c r="A19" s="8" t="s">
        <v>61</v>
      </c>
      <c r="B19" s="198">
        <v>23.7</v>
      </c>
      <c r="C19" s="198">
        <v>23.7</v>
      </c>
      <c r="D19" s="19">
        <v>41.72</v>
      </c>
      <c r="E19" s="19">
        <v>23.33</v>
      </c>
      <c r="F19" s="19">
        <v>30.09</v>
      </c>
      <c r="G19" s="19">
        <v>4.8600000000000003</v>
      </c>
      <c r="H19" s="19">
        <f t="shared" si="0"/>
        <v>100</v>
      </c>
      <c r="I19" s="21">
        <f t="shared" si="5"/>
        <v>9.8876399999999993</v>
      </c>
      <c r="J19" s="21">
        <f t="shared" si="6"/>
        <v>5.5292099999999991</v>
      </c>
      <c r="K19" s="21">
        <f t="shared" si="7"/>
        <v>7.1313299999999993</v>
      </c>
      <c r="L19" s="21">
        <f t="shared" si="8"/>
        <v>1.1518200000000001</v>
      </c>
      <c r="M19" s="159">
        <f t="shared" si="9"/>
        <v>23.7</v>
      </c>
      <c r="N19" s="22"/>
      <c r="P19" s="37">
        <f t="shared" si="1"/>
        <v>9.8876399999999993</v>
      </c>
      <c r="Q19" s="37">
        <f t="shared" si="2"/>
        <v>5.5292099999999991</v>
      </c>
      <c r="R19" s="37">
        <f t="shared" si="3"/>
        <v>7.1313299999999993</v>
      </c>
      <c r="S19" s="37">
        <f t="shared" si="4"/>
        <v>1.1518200000000001</v>
      </c>
      <c r="T19" s="37">
        <f t="shared" si="10"/>
        <v>23.7</v>
      </c>
    </row>
    <row r="20" spans="1:20">
      <c r="A20" s="8" t="s">
        <v>62</v>
      </c>
      <c r="B20" s="198">
        <v>23.7</v>
      </c>
      <c r="C20" s="198">
        <v>23.7</v>
      </c>
      <c r="D20" s="19">
        <v>41.72</v>
      </c>
      <c r="E20" s="19">
        <v>23.33</v>
      </c>
      <c r="F20" s="19">
        <v>30.09</v>
      </c>
      <c r="G20" s="19">
        <v>4.8600000000000003</v>
      </c>
      <c r="H20" s="19">
        <f t="shared" si="0"/>
        <v>100</v>
      </c>
      <c r="I20" s="21">
        <f t="shared" si="5"/>
        <v>9.8876399999999993</v>
      </c>
      <c r="J20" s="21">
        <f t="shared" si="6"/>
        <v>5.5292099999999991</v>
      </c>
      <c r="K20" s="21">
        <f t="shared" si="7"/>
        <v>7.1313299999999993</v>
      </c>
      <c r="L20" s="21">
        <f t="shared" si="8"/>
        <v>1.1518200000000001</v>
      </c>
      <c r="M20" s="159">
        <f t="shared" si="9"/>
        <v>23.7</v>
      </c>
      <c r="N20" s="22"/>
      <c r="P20" s="37">
        <f t="shared" si="1"/>
        <v>9.8876399999999993</v>
      </c>
      <c r="Q20" s="37">
        <f t="shared" si="2"/>
        <v>5.5292099999999991</v>
      </c>
      <c r="R20" s="37">
        <f t="shared" si="3"/>
        <v>7.1313299999999993</v>
      </c>
      <c r="S20" s="37">
        <f t="shared" si="4"/>
        <v>1.1518200000000001</v>
      </c>
      <c r="T20" s="37">
        <f t="shared" si="10"/>
        <v>23.7</v>
      </c>
    </row>
    <row r="21" spans="1:20">
      <c r="A21" s="8" t="s">
        <v>63</v>
      </c>
      <c r="B21" s="198">
        <v>23.7</v>
      </c>
      <c r="C21" s="198">
        <v>23.7</v>
      </c>
      <c r="D21" s="19">
        <v>41.72</v>
      </c>
      <c r="E21" s="19">
        <v>23.33</v>
      </c>
      <c r="F21" s="19">
        <v>30.09</v>
      </c>
      <c r="G21" s="19">
        <v>4.8600000000000003</v>
      </c>
      <c r="H21" s="19">
        <f t="shared" si="0"/>
        <v>100</v>
      </c>
      <c r="I21" s="21">
        <f t="shared" si="5"/>
        <v>9.8876399999999993</v>
      </c>
      <c r="J21" s="21">
        <f t="shared" si="6"/>
        <v>5.5292099999999991</v>
      </c>
      <c r="K21" s="21">
        <f t="shared" si="7"/>
        <v>7.1313299999999993</v>
      </c>
      <c r="L21" s="21">
        <f t="shared" si="8"/>
        <v>1.1518200000000001</v>
      </c>
      <c r="M21" s="159">
        <f t="shared" si="9"/>
        <v>23.7</v>
      </c>
      <c r="N21" s="22"/>
      <c r="P21" s="37">
        <f t="shared" si="1"/>
        <v>9.8876399999999993</v>
      </c>
      <c r="Q21" s="37">
        <f t="shared" si="2"/>
        <v>5.5292099999999991</v>
      </c>
      <c r="R21" s="37">
        <f t="shared" si="3"/>
        <v>7.1313299999999993</v>
      </c>
      <c r="S21" s="37">
        <f t="shared" si="4"/>
        <v>1.1518200000000001</v>
      </c>
      <c r="T21" s="37">
        <f t="shared" si="10"/>
        <v>23.7</v>
      </c>
    </row>
    <row r="22" spans="1:20">
      <c r="A22" s="8" t="s">
        <v>64</v>
      </c>
      <c r="B22" s="198">
        <v>23.7</v>
      </c>
      <c r="C22" s="198">
        <v>23.7</v>
      </c>
      <c r="D22" s="19">
        <v>41.72</v>
      </c>
      <c r="E22" s="19">
        <v>23.33</v>
      </c>
      <c r="F22" s="19">
        <v>30.09</v>
      </c>
      <c r="G22" s="19">
        <v>4.8600000000000003</v>
      </c>
      <c r="H22" s="19">
        <f t="shared" si="0"/>
        <v>100</v>
      </c>
      <c r="I22" s="21">
        <f t="shared" si="5"/>
        <v>9.8876399999999993</v>
      </c>
      <c r="J22" s="21">
        <f t="shared" si="6"/>
        <v>5.5292099999999991</v>
      </c>
      <c r="K22" s="21">
        <f t="shared" si="7"/>
        <v>7.1313299999999993</v>
      </c>
      <c r="L22" s="21">
        <f t="shared" si="8"/>
        <v>1.1518200000000001</v>
      </c>
      <c r="M22" s="159">
        <f t="shared" si="9"/>
        <v>23.7</v>
      </c>
      <c r="N22" s="22"/>
      <c r="P22" s="37">
        <f t="shared" si="1"/>
        <v>9.8876399999999993</v>
      </c>
      <c r="Q22" s="37">
        <f t="shared" si="2"/>
        <v>5.5292099999999991</v>
      </c>
      <c r="R22" s="37">
        <f t="shared" si="3"/>
        <v>7.1313299999999993</v>
      </c>
      <c r="S22" s="37">
        <f t="shared" si="4"/>
        <v>1.1518200000000001</v>
      </c>
      <c r="T22" s="37">
        <f t="shared" si="10"/>
        <v>23.7</v>
      </c>
    </row>
    <row r="23" spans="1:20">
      <c r="A23" s="8" t="s">
        <v>65</v>
      </c>
      <c r="B23" s="198">
        <v>23.7</v>
      </c>
      <c r="C23" s="198">
        <v>23.7</v>
      </c>
      <c r="D23" s="19">
        <v>41.72</v>
      </c>
      <c r="E23" s="19">
        <v>23.33</v>
      </c>
      <c r="F23" s="19">
        <v>30.09</v>
      </c>
      <c r="G23" s="19">
        <v>4.8600000000000003</v>
      </c>
      <c r="H23" s="19">
        <f t="shared" si="0"/>
        <v>100</v>
      </c>
      <c r="I23" s="21">
        <f t="shared" si="5"/>
        <v>9.8876399999999993</v>
      </c>
      <c r="J23" s="21">
        <f t="shared" si="6"/>
        <v>5.5292099999999991</v>
      </c>
      <c r="K23" s="21">
        <f t="shared" si="7"/>
        <v>7.1313299999999993</v>
      </c>
      <c r="L23" s="21">
        <f t="shared" si="8"/>
        <v>1.1518200000000001</v>
      </c>
      <c r="M23" s="159">
        <f t="shared" si="9"/>
        <v>23.7</v>
      </c>
      <c r="N23" s="22"/>
      <c r="P23" s="37">
        <f t="shared" si="1"/>
        <v>9.8876399999999993</v>
      </c>
      <c r="Q23" s="37">
        <f t="shared" si="2"/>
        <v>5.5292099999999991</v>
      </c>
      <c r="R23" s="37">
        <f t="shared" si="3"/>
        <v>7.1313299999999993</v>
      </c>
      <c r="S23" s="37">
        <f t="shared" si="4"/>
        <v>1.1518200000000001</v>
      </c>
      <c r="T23" s="37">
        <f t="shared" si="10"/>
        <v>23.7</v>
      </c>
    </row>
    <row r="24" spans="1:20">
      <c r="A24" s="8" t="s">
        <v>66</v>
      </c>
      <c r="B24" s="198">
        <v>23.7</v>
      </c>
      <c r="C24" s="198">
        <v>23.7</v>
      </c>
      <c r="D24" s="19">
        <v>41.72</v>
      </c>
      <c r="E24" s="19">
        <v>23.33</v>
      </c>
      <c r="F24" s="19">
        <v>30.09</v>
      </c>
      <c r="G24" s="19">
        <v>4.8600000000000003</v>
      </c>
      <c r="H24" s="19">
        <f t="shared" si="0"/>
        <v>100</v>
      </c>
      <c r="I24" s="21">
        <f t="shared" si="5"/>
        <v>9.8876399999999993</v>
      </c>
      <c r="J24" s="21">
        <f t="shared" si="6"/>
        <v>5.5292099999999991</v>
      </c>
      <c r="K24" s="21">
        <f t="shared" si="7"/>
        <v>7.1313299999999993</v>
      </c>
      <c r="L24" s="21">
        <f t="shared" si="8"/>
        <v>1.1518200000000001</v>
      </c>
      <c r="M24" s="159">
        <f t="shared" si="9"/>
        <v>23.7</v>
      </c>
      <c r="N24" s="22"/>
      <c r="P24" s="37">
        <f t="shared" si="1"/>
        <v>9.8876399999999993</v>
      </c>
      <c r="Q24" s="37">
        <f t="shared" si="2"/>
        <v>5.5292099999999991</v>
      </c>
      <c r="R24" s="37">
        <f t="shared" si="3"/>
        <v>7.1313299999999993</v>
      </c>
      <c r="S24" s="37">
        <f t="shared" si="4"/>
        <v>1.1518200000000001</v>
      </c>
      <c r="T24" s="37">
        <f t="shared" si="10"/>
        <v>23.7</v>
      </c>
    </row>
    <row r="25" spans="1:20">
      <c r="A25" s="8" t="s">
        <v>67</v>
      </c>
      <c r="B25" s="198">
        <v>23.7</v>
      </c>
      <c r="C25" s="198">
        <v>23.7</v>
      </c>
      <c r="D25" s="19">
        <v>41.72</v>
      </c>
      <c r="E25" s="19">
        <v>23.33</v>
      </c>
      <c r="F25" s="19">
        <v>30.09</v>
      </c>
      <c r="G25" s="19">
        <v>4.8600000000000003</v>
      </c>
      <c r="H25" s="19">
        <f t="shared" si="0"/>
        <v>100</v>
      </c>
      <c r="I25" s="21">
        <f t="shared" si="5"/>
        <v>9.8876399999999993</v>
      </c>
      <c r="J25" s="21">
        <f t="shared" si="6"/>
        <v>5.5292099999999991</v>
      </c>
      <c r="K25" s="21">
        <f t="shared" si="7"/>
        <v>7.1313299999999993</v>
      </c>
      <c r="L25" s="21">
        <f t="shared" si="8"/>
        <v>1.1518200000000001</v>
      </c>
      <c r="M25" s="159">
        <f t="shared" si="9"/>
        <v>23.7</v>
      </c>
      <c r="N25" s="22"/>
      <c r="P25" s="37">
        <f t="shared" si="1"/>
        <v>9.8876399999999993</v>
      </c>
      <c r="Q25" s="37">
        <f t="shared" si="2"/>
        <v>5.5292099999999991</v>
      </c>
      <c r="R25" s="37">
        <f t="shared" si="3"/>
        <v>7.1313299999999993</v>
      </c>
      <c r="S25" s="37">
        <f t="shared" si="4"/>
        <v>1.1518200000000001</v>
      </c>
      <c r="T25" s="37">
        <f t="shared" si="10"/>
        <v>23.7</v>
      </c>
    </row>
    <row r="26" spans="1:20">
      <c r="A26" s="8" t="s">
        <v>68</v>
      </c>
      <c r="B26" s="198">
        <v>23.7</v>
      </c>
      <c r="C26" s="198">
        <v>23.7</v>
      </c>
      <c r="D26" s="19">
        <v>41.72</v>
      </c>
      <c r="E26" s="19">
        <v>23.33</v>
      </c>
      <c r="F26" s="19">
        <v>30.09</v>
      </c>
      <c r="G26" s="19">
        <v>4.8600000000000003</v>
      </c>
      <c r="H26" s="19">
        <f t="shared" si="0"/>
        <v>100</v>
      </c>
      <c r="I26" s="21">
        <f t="shared" si="5"/>
        <v>9.8876399999999993</v>
      </c>
      <c r="J26" s="21">
        <f t="shared" si="6"/>
        <v>5.5292099999999991</v>
      </c>
      <c r="K26" s="21">
        <f t="shared" si="7"/>
        <v>7.1313299999999993</v>
      </c>
      <c r="L26" s="21">
        <f t="shared" si="8"/>
        <v>1.1518200000000001</v>
      </c>
      <c r="M26" s="159">
        <f t="shared" si="9"/>
        <v>23.7</v>
      </c>
      <c r="N26" s="22"/>
      <c r="P26" s="37">
        <f t="shared" si="1"/>
        <v>9.8876399999999993</v>
      </c>
      <c r="Q26" s="37">
        <f t="shared" si="2"/>
        <v>5.5292099999999991</v>
      </c>
      <c r="R26" s="37">
        <f t="shared" si="3"/>
        <v>7.1313299999999993</v>
      </c>
      <c r="S26" s="37">
        <f t="shared" si="4"/>
        <v>1.1518200000000001</v>
      </c>
      <c r="T26" s="37">
        <f t="shared" si="10"/>
        <v>23.7</v>
      </c>
    </row>
    <row r="27" spans="1:20">
      <c r="A27" s="8" t="s">
        <v>69</v>
      </c>
      <c r="B27" s="198">
        <v>23.7</v>
      </c>
      <c r="C27" s="198">
        <v>23.7</v>
      </c>
      <c r="D27" s="19">
        <v>41.72</v>
      </c>
      <c r="E27" s="19">
        <v>23.33</v>
      </c>
      <c r="F27" s="19">
        <v>30.09</v>
      </c>
      <c r="G27" s="19">
        <v>4.8600000000000003</v>
      </c>
      <c r="H27" s="19">
        <f t="shared" si="0"/>
        <v>100</v>
      </c>
      <c r="I27" s="21">
        <f t="shared" si="5"/>
        <v>9.8876399999999993</v>
      </c>
      <c r="J27" s="21">
        <f t="shared" si="6"/>
        <v>5.5292099999999991</v>
      </c>
      <c r="K27" s="21">
        <f t="shared" si="7"/>
        <v>7.1313299999999993</v>
      </c>
      <c r="L27" s="21">
        <f t="shared" si="8"/>
        <v>1.1518200000000001</v>
      </c>
      <c r="M27" s="159">
        <f t="shared" si="9"/>
        <v>23.7</v>
      </c>
      <c r="N27" s="22"/>
      <c r="P27" s="37">
        <f t="shared" si="1"/>
        <v>9.8876399999999993</v>
      </c>
      <c r="Q27" s="37">
        <f t="shared" si="2"/>
        <v>5.5292099999999991</v>
      </c>
      <c r="R27" s="37">
        <f t="shared" si="3"/>
        <v>7.1313299999999993</v>
      </c>
      <c r="S27" s="37">
        <f t="shared" si="4"/>
        <v>1.1518200000000001</v>
      </c>
      <c r="T27" s="37">
        <f t="shared" si="10"/>
        <v>23.7</v>
      </c>
    </row>
    <row r="28" spans="1:20">
      <c r="A28" s="8" t="s">
        <v>70</v>
      </c>
      <c r="B28" s="198">
        <v>23.7</v>
      </c>
      <c r="C28" s="198">
        <v>23.7</v>
      </c>
      <c r="D28" s="19">
        <v>41.72</v>
      </c>
      <c r="E28" s="19">
        <v>23.33</v>
      </c>
      <c r="F28" s="19">
        <v>30.09</v>
      </c>
      <c r="G28" s="19">
        <v>4.8600000000000003</v>
      </c>
      <c r="H28" s="19">
        <f t="shared" si="0"/>
        <v>100</v>
      </c>
      <c r="I28" s="21">
        <f t="shared" si="5"/>
        <v>9.8876399999999993</v>
      </c>
      <c r="J28" s="21">
        <f t="shared" si="6"/>
        <v>5.5292099999999991</v>
      </c>
      <c r="K28" s="21">
        <f t="shared" si="7"/>
        <v>7.1313299999999993</v>
      </c>
      <c r="L28" s="21">
        <f t="shared" si="8"/>
        <v>1.1518200000000001</v>
      </c>
      <c r="M28" s="159">
        <f t="shared" si="9"/>
        <v>23.7</v>
      </c>
      <c r="N28" s="22"/>
      <c r="P28" s="37">
        <f t="shared" si="1"/>
        <v>9.8876399999999993</v>
      </c>
      <c r="Q28" s="37">
        <f t="shared" si="2"/>
        <v>5.5292099999999991</v>
      </c>
      <c r="R28" s="37">
        <f t="shared" si="3"/>
        <v>7.1313299999999993</v>
      </c>
      <c r="S28" s="37">
        <f t="shared" si="4"/>
        <v>1.1518200000000001</v>
      </c>
      <c r="T28" s="37">
        <f t="shared" si="10"/>
        <v>23.7</v>
      </c>
    </row>
    <row r="29" spans="1:20">
      <c r="A29" s="8" t="s">
        <v>71</v>
      </c>
      <c r="B29" s="198">
        <v>23.7</v>
      </c>
      <c r="C29" s="198">
        <v>23.7</v>
      </c>
      <c r="D29" s="19">
        <v>41.72</v>
      </c>
      <c r="E29" s="19">
        <v>23.33</v>
      </c>
      <c r="F29" s="19">
        <v>30.09</v>
      </c>
      <c r="G29" s="19">
        <v>4.8600000000000003</v>
      </c>
      <c r="H29" s="19">
        <f t="shared" si="0"/>
        <v>100</v>
      </c>
      <c r="I29" s="21">
        <f t="shared" si="5"/>
        <v>9.8876399999999993</v>
      </c>
      <c r="J29" s="21">
        <f t="shared" si="6"/>
        <v>5.5292099999999991</v>
      </c>
      <c r="K29" s="21">
        <f t="shared" si="7"/>
        <v>7.1313299999999993</v>
      </c>
      <c r="L29" s="21">
        <f t="shared" si="8"/>
        <v>1.1518200000000001</v>
      </c>
      <c r="M29" s="159">
        <f t="shared" si="9"/>
        <v>23.7</v>
      </c>
      <c r="N29" s="22"/>
      <c r="P29" s="37">
        <f t="shared" si="1"/>
        <v>9.8876399999999993</v>
      </c>
      <c r="Q29" s="37">
        <f t="shared" si="2"/>
        <v>5.5292099999999991</v>
      </c>
      <c r="R29" s="37">
        <f t="shared" si="3"/>
        <v>7.1313299999999993</v>
      </c>
      <c r="S29" s="37">
        <f t="shared" si="4"/>
        <v>1.1518200000000001</v>
      </c>
      <c r="T29" s="37">
        <f t="shared" si="10"/>
        <v>23.7</v>
      </c>
    </row>
    <row r="30" spans="1:20">
      <c r="A30" s="8" t="s">
        <v>72</v>
      </c>
      <c r="B30" s="198">
        <v>23.7</v>
      </c>
      <c r="C30" s="198">
        <v>23.7</v>
      </c>
      <c r="D30" s="19">
        <v>41.72</v>
      </c>
      <c r="E30" s="19">
        <v>23.33</v>
      </c>
      <c r="F30" s="19">
        <v>30.09</v>
      </c>
      <c r="G30" s="19">
        <v>4.8600000000000003</v>
      </c>
      <c r="H30" s="19">
        <f t="shared" si="0"/>
        <v>100</v>
      </c>
      <c r="I30" s="21">
        <f t="shared" si="5"/>
        <v>9.8876399999999993</v>
      </c>
      <c r="J30" s="21">
        <f t="shared" si="6"/>
        <v>5.5292099999999991</v>
      </c>
      <c r="K30" s="21">
        <f t="shared" si="7"/>
        <v>7.1313299999999993</v>
      </c>
      <c r="L30" s="21">
        <f t="shared" si="8"/>
        <v>1.1518200000000001</v>
      </c>
      <c r="M30" s="159">
        <f t="shared" si="9"/>
        <v>23.7</v>
      </c>
      <c r="N30" s="22"/>
      <c r="P30" s="37">
        <f t="shared" si="1"/>
        <v>9.8876399999999993</v>
      </c>
      <c r="Q30" s="37">
        <f t="shared" si="2"/>
        <v>5.5292099999999991</v>
      </c>
      <c r="R30" s="37">
        <f t="shared" si="3"/>
        <v>7.1313299999999993</v>
      </c>
      <c r="S30" s="37">
        <f t="shared" si="4"/>
        <v>1.1518200000000001</v>
      </c>
      <c r="T30" s="37">
        <f t="shared" si="10"/>
        <v>23.7</v>
      </c>
    </row>
    <row r="31" spans="1:20">
      <c r="A31" s="8" t="s">
        <v>73</v>
      </c>
      <c r="B31" s="198">
        <v>23.7</v>
      </c>
      <c r="C31" s="198">
        <v>23.7</v>
      </c>
      <c r="D31" s="19">
        <v>41.72</v>
      </c>
      <c r="E31" s="19">
        <v>23.33</v>
      </c>
      <c r="F31" s="19">
        <v>30.09</v>
      </c>
      <c r="G31" s="19">
        <v>4.8600000000000003</v>
      </c>
      <c r="H31" s="19">
        <f t="shared" si="0"/>
        <v>100</v>
      </c>
      <c r="I31" s="21">
        <f t="shared" si="5"/>
        <v>9.8876399999999993</v>
      </c>
      <c r="J31" s="21">
        <f t="shared" si="6"/>
        <v>5.5292099999999991</v>
      </c>
      <c r="K31" s="21">
        <f t="shared" si="7"/>
        <v>7.1313299999999993</v>
      </c>
      <c r="L31" s="21">
        <f t="shared" si="8"/>
        <v>1.1518200000000001</v>
      </c>
      <c r="M31" s="159">
        <f t="shared" si="9"/>
        <v>23.7</v>
      </c>
      <c r="N31" s="22"/>
      <c r="P31" s="37">
        <f t="shared" si="1"/>
        <v>9.8876399999999993</v>
      </c>
      <c r="Q31" s="37">
        <f t="shared" si="2"/>
        <v>5.5292099999999991</v>
      </c>
      <c r="R31" s="37">
        <f t="shared" si="3"/>
        <v>7.1313299999999993</v>
      </c>
      <c r="S31" s="37">
        <f t="shared" si="4"/>
        <v>1.1518200000000001</v>
      </c>
      <c r="T31" s="37">
        <f t="shared" si="10"/>
        <v>23.7</v>
      </c>
    </row>
    <row r="32" spans="1:20">
      <c r="A32" s="8" t="s">
        <v>74</v>
      </c>
      <c r="B32" s="198">
        <v>23.7</v>
      </c>
      <c r="C32" s="198">
        <v>23.7</v>
      </c>
      <c r="D32" s="19">
        <v>41.72</v>
      </c>
      <c r="E32" s="19">
        <v>23.33</v>
      </c>
      <c r="F32" s="19">
        <v>30.09</v>
      </c>
      <c r="G32" s="19">
        <v>4.8600000000000003</v>
      </c>
      <c r="H32" s="19">
        <f t="shared" si="0"/>
        <v>100</v>
      </c>
      <c r="I32" s="21">
        <f t="shared" si="5"/>
        <v>9.8876399999999993</v>
      </c>
      <c r="J32" s="21">
        <f t="shared" si="6"/>
        <v>5.5292099999999991</v>
      </c>
      <c r="K32" s="21">
        <f t="shared" si="7"/>
        <v>7.1313299999999993</v>
      </c>
      <c r="L32" s="21">
        <f t="shared" si="8"/>
        <v>1.1518200000000001</v>
      </c>
      <c r="M32" s="159">
        <f t="shared" si="9"/>
        <v>23.7</v>
      </c>
      <c r="N32" s="22"/>
      <c r="P32" s="37">
        <f t="shared" si="1"/>
        <v>9.8876399999999993</v>
      </c>
      <c r="Q32" s="37">
        <f t="shared" si="2"/>
        <v>5.5292099999999991</v>
      </c>
      <c r="R32" s="37">
        <f t="shared" si="3"/>
        <v>7.1313299999999993</v>
      </c>
      <c r="S32" s="37">
        <f t="shared" si="4"/>
        <v>1.1518200000000001</v>
      </c>
      <c r="T32" s="37">
        <f t="shared" si="10"/>
        <v>23.7</v>
      </c>
    </row>
    <row r="33" spans="1:20">
      <c r="A33" s="8" t="s">
        <v>75</v>
      </c>
      <c r="B33" s="198">
        <v>23.7</v>
      </c>
      <c r="C33" s="198">
        <v>23.7</v>
      </c>
      <c r="D33" s="19">
        <v>41.72</v>
      </c>
      <c r="E33" s="19">
        <v>23.33</v>
      </c>
      <c r="F33" s="19">
        <v>30.09</v>
      </c>
      <c r="G33" s="19">
        <v>4.8600000000000003</v>
      </c>
      <c r="H33" s="19">
        <f t="shared" si="0"/>
        <v>100</v>
      </c>
      <c r="I33" s="21">
        <f t="shared" si="5"/>
        <v>9.8876399999999993</v>
      </c>
      <c r="J33" s="21">
        <f t="shared" si="6"/>
        <v>5.5292099999999991</v>
      </c>
      <c r="K33" s="21">
        <f t="shared" si="7"/>
        <v>7.1313299999999993</v>
      </c>
      <c r="L33" s="21">
        <f t="shared" si="8"/>
        <v>1.1518200000000001</v>
      </c>
      <c r="M33" s="159">
        <f t="shared" si="9"/>
        <v>23.7</v>
      </c>
      <c r="N33" s="22"/>
      <c r="P33" s="37">
        <f t="shared" si="1"/>
        <v>9.8876399999999993</v>
      </c>
      <c r="Q33" s="37">
        <f t="shared" si="2"/>
        <v>5.5292099999999991</v>
      </c>
      <c r="R33" s="37">
        <f t="shared" si="3"/>
        <v>7.1313299999999993</v>
      </c>
      <c r="S33" s="37">
        <f t="shared" si="4"/>
        <v>1.1518200000000001</v>
      </c>
      <c r="T33" s="37">
        <f t="shared" si="10"/>
        <v>23.7</v>
      </c>
    </row>
    <row r="34" spans="1:20">
      <c r="A34" s="8" t="s">
        <v>76</v>
      </c>
      <c r="B34" s="198">
        <v>23.7</v>
      </c>
      <c r="C34" s="198">
        <v>23.7</v>
      </c>
      <c r="D34" s="19">
        <v>41.72</v>
      </c>
      <c r="E34" s="19">
        <v>23.33</v>
      </c>
      <c r="F34" s="19">
        <v>30.09</v>
      </c>
      <c r="G34" s="19">
        <v>4.8600000000000003</v>
      </c>
      <c r="H34" s="19">
        <f t="shared" si="0"/>
        <v>100</v>
      </c>
      <c r="I34" s="21">
        <f t="shared" si="5"/>
        <v>9.8876399999999993</v>
      </c>
      <c r="J34" s="21">
        <f t="shared" si="6"/>
        <v>5.5292099999999991</v>
      </c>
      <c r="K34" s="21">
        <f t="shared" si="7"/>
        <v>7.1313299999999993</v>
      </c>
      <c r="L34" s="21">
        <f t="shared" si="8"/>
        <v>1.1518200000000001</v>
      </c>
      <c r="M34" s="159">
        <f t="shared" si="9"/>
        <v>23.7</v>
      </c>
      <c r="N34" s="22"/>
      <c r="P34" s="37">
        <f t="shared" si="1"/>
        <v>9.8876399999999993</v>
      </c>
      <c r="Q34" s="37">
        <f t="shared" si="2"/>
        <v>5.5292099999999991</v>
      </c>
      <c r="R34" s="37">
        <f t="shared" si="3"/>
        <v>7.1313299999999993</v>
      </c>
      <c r="S34" s="37">
        <f t="shared" si="4"/>
        <v>1.1518200000000001</v>
      </c>
      <c r="T34" s="37">
        <f t="shared" si="10"/>
        <v>23.7</v>
      </c>
    </row>
    <row r="35" spans="1:20">
      <c r="A35" s="8" t="s">
        <v>77</v>
      </c>
      <c r="B35" s="198">
        <v>23.7</v>
      </c>
      <c r="C35" s="198">
        <v>23.7</v>
      </c>
      <c r="D35" s="19">
        <v>41.72</v>
      </c>
      <c r="E35" s="19">
        <v>23.33</v>
      </c>
      <c r="F35" s="19">
        <v>30.09</v>
      </c>
      <c r="G35" s="19">
        <v>4.8600000000000003</v>
      </c>
      <c r="H35" s="19">
        <f t="shared" ref="H35:H66" si="11">SUM(D35:G35)</f>
        <v>100</v>
      </c>
      <c r="I35" s="21">
        <f t="shared" si="5"/>
        <v>9.8876399999999993</v>
      </c>
      <c r="J35" s="21">
        <f t="shared" si="6"/>
        <v>5.5292099999999991</v>
      </c>
      <c r="K35" s="21">
        <f t="shared" si="7"/>
        <v>7.1313299999999993</v>
      </c>
      <c r="L35" s="21">
        <f t="shared" si="8"/>
        <v>1.1518200000000001</v>
      </c>
      <c r="M35" s="159">
        <f t="shared" si="9"/>
        <v>23.7</v>
      </c>
      <c r="N35" s="22"/>
      <c r="P35" s="37">
        <f t="shared" ref="P35:P66" si="12">I35</f>
        <v>9.8876399999999993</v>
      </c>
      <c r="Q35" s="37">
        <f t="shared" ref="Q35:Q66" si="13">J35</f>
        <v>5.5292099999999991</v>
      </c>
      <c r="R35" s="37">
        <f t="shared" ref="R35:R66" si="14">K35</f>
        <v>7.1313299999999993</v>
      </c>
      <c r="S35" s="37">
        <f t="shared" ref="S35:S66" si="15">L35</f>
        <v>1.1518200000000001</v>
      </c>
      <c r="T35" s="37">
        <f t="shared" si="10"/>
        <v>23.7</v>
      </c>
    </row>
    <row r="36" spans="1:20">
      <c r="A36" s="8" t="s">
        <v>78</v>
      </c>
      <c r="B36" s="198">
        <v>23.7</v>
      </c>
      <c r="C36" s="198">
        <v>23.7</v>
      </c>
      <c r="D36" s="19">
        <v>41.72</v>
      </c>
      <c r="E36" s="19">
        <v>23.33</v>
      </c>
      <c r="F36" s="19">
        <v>30.09</v>
      </c>
      <c r="G36" s="19">
        <v>4.8600000000000003</v>
      </c>
      <c r="H36" s="19">
        <f t="shared" si="11"/>
        <v>100</v>
      </c>
      <c r="I36" s="21">
        <f t="shared" si="5"/>
        <v>9.8876399999999993</v>
      </c>
      <c r="J36" s="21">
        <f t="shared" si="6"/>
        <v>5.5292099999999991</v>
      </c>
      <c r="K36" s="21">
        <f t="shared" si="7"/>
        <v>7.1313299999999993</v>
      </c>
      <c r="L36" s="21">
        <f t="shared" si="8"/>
        <v>1.1518200000000001</v>
      </c>
      <c r="M36" s="159">
        <f t="shared" si="9"/>
        <v>23.7</v>
      </c>
      <c r="N36" s="22"/>
      <c r="P36" s="37">
        <f t="shared" si="12"/>
        <v>9.8876399999999993</v>
      </c>
      <c r="Q36" s="37">
        <f t="shared" si="13"/>
        <v>5.5292099999999991</v>
      </c>
      <c r="R36" s="37">
        <f t="shared" si="14"/>
        <v>7.1313299999999993</v>
      </c>
      <c r="S36" s="37">
        <f t="shared" si="15"/>
        <v>1.1518200000000001</v>
      </c>
      <c r="T36" s="37">
        <f t="shared" si="10"/>
        <v>23.7</v>
      </c>
    </row>
    <row r="37" spans="1:20">
      <c r="A37" s="8" t="s">
        <v>79</v>
      </c>
      <c r="B37" s="198">
        <v>23.7</v>
      </c>
      <c r="C37" s="198">
        <v>23.7</v>
      </c>
      <c r="D37" s="19">
        <v>41.72</v>
      </c>
      <c r="E37" s="19">
        <v>23.33</v>
      </c>
      <c r="F37" s="19">
        <v>30.09</v>
      </c>
      <c r="G37" s="19">
        <v>4.8600000000000003</v>
      </c>
      <c r="H37" s="19">
        <f t="shared" si="11"/>
        <v>100</v>
      </c>
      <c r="I37" s="21">
        <f t="shared" si="5"/>
        <v>9.8876399999999993</v>
      </c>
      <c r="J37" s="21">
        <f t="shared" si="6"/>
        <v>5.5292099999999991</v>
      </c>
      <c r="K37" s="21">
        <f t="shared" si="7"/>
        <v>7.1313299999999993</v>
      </c>
      <c r="L37" s="21">
        <f t="shared" si="8"/>
        <v>1.1518200000000001</v>
      </c>
      <c r="M37" s="159">
        <f t="shared" si="9"/>
        <v>23.7</v>
      </c>
      <c r="N37" s="22"/>
      <c r="P37" s="37">
        <f t="shared" si="12"/>
        <v>9.8876399999999993</v>
      </c>
      <c r="Q37" s="37">
        <f t="shared" si="13"/>
        <v>5.5292099999999991</v>
      </c>
      <c r="R37" s="37">
        <f t="shared" si="14"/>
        <v>7.1313299999999993</v>
      </c>
      <c r="S37" s="37">
        <f t="shared" si="15"/>
        <v>1.1518200000000001</v>
      </c>
      <c r="T37" s="37">
        <f t="shared" si="10"/>
        <v>23.7</v>
      </c>
    </row>
    <row r="38" spans="1:20">
      <c r="A38" s="8" t="s">
        <v>80</v>
      </c>
      <c r="B38" s="198">
        <v>23.7</v>
      </c>
      <c r="C38" s="198">
        <v>23.7</v>
      </c>
      <c r="D38" s="19">
        <v>41.72</v>
      </c>
      <c r="E38" s="19">
        <v>23.33</v>
      </c>
      <c r="F38" s="19">
        <v>30.09</v>
      </c>
      <c r="G38" s="19">
        <v>4.8600000000000003</v>
      </c>
      <c r="H38" s="19">
        <f t="shared" si="11"/>
        <v>100</v>
      </c>
      <c r="I38" s="21">
        <f t="shared" si="5"/>
        <v>9.8876399999999993</v>
      </c>
      <c r="J38" s="21">
        <f t="shared" si="6"/>
        <v>5.5292099999999991</v>
      </c>
      <c r="K38" s="21">
        <f t="shared" si="7"/>
        <v>7.1313299999999993</v>
      </c>
      <c r="L38" s="21">
        <f t="shared" si="8"/>
        <v>1.1518200000000001</v>
      </c>
      <c r="M38" s="159">
        <f t="shared" si="9"/>
        <v>23.7</v>
      </c>
      <c r="N38" s="22"/>
      <c r="P38" s="37">
        <f t="shared" si="12"/>
        <v>9.8876399999999993</v>
      </c>
      <c r="Q38" s="37">
        <f t="shared" si="13"/>
        <v>5.5292099999999991</v>
      </c>
      <c r="R38" s="37">
        <f t="shared" si="14"/>
        <v>7.1313299999999993</v>
      </c>
      <c r="S38" s="37">
        <f t="shared" si="15"/>
        <v>1.1518200000000001</v>
      </c>
      <c r="T38" s="37">
        <f t="shared" si="10"/>
        <v>23.7</v>
      </c>
    </row>
    <row r="39" spans="1:20">
      <c r="A39" s="8" t="s">
        <v>81</v>
      </c>
      <c r="B39" s="198">
        <v>23.7</v>
      </c>
      <c r="C39" s="198">
        <v>23.7</v>
      </c>
      <c r="D39" s="19">
        <v>41.72</v>
      </c>
      <c r="E39" s="19">
        <v>23.33</v>
      </c>
      <c r="F39" s="19">
        <v>30.09</v>
      </c>
      <c r="G39" s="19">
        <v>4.8600000000000003</v>
      </c>
      <c r="H39" s="19">
        <f t="shared" si="11"/>
        <v>100</v>
      </c>
      <c r="I39" s="21">
        <f t="shared" si="5"/>
        <v>9.8876399999999993</v>
      </c>
      <c r="J39" s="21">
        <f t="shared" si="6"/>
        <v>5.5292099999999991</v>
      </c>
      <c r="K39" s="21">
        <f t="shared" si="7"/>
        <v>7.1313299999999993</v>
      </c>
      <c r="L39" s="21">
        <f t="shared" si="8"/>
        <v>1.1518200000000001</v>
      </c>
      <c r="M39" s="159">
        <f t="shared" si="9"/>
        <v>23.7</v>
      </c>
      <c r="N39" s="22"/>
      <c r="P39" s="37">
        <f t="shared" si="12"/>
        <v>9.8876399999999993</v>
      </c>
      <c r="Q39" s="37">
        <f t="shared" si="13"/>
        <v>5.5292099999999991</v>
      </c>
      <c r="R39" s="37">
        <f t="shared" si="14"/>
        <v>7.1313299999999993</v>
      </c>
      <c r="S39" s="37">
        <f t="shared" si="15"/>
        <v>1.1518200000000001</v>
      </c>
      <c r="T39" s="37">
        <f t="shared" si="10"/>
        <v>23.7</v>
      </c>
    </row>
    <row r="40" spans="1:20">
      <c r="A40" s="8" t="s">
        <v>82</v>
      </c>
      <c r="B40" s="198">
        <v>23.7</v>
      </c>
      <c r="C40" s="198">
        <v>23.7</v>
      </c>
      <c r="D40" s="19">
        <v>41.72</v>
      </c>
      <c r="E40" s="19">
        <v>23.33</v>
      </c>
      <c r="F40" s="19">
        <v>30.09</v>
      </c>
      <c r="G40" s="19">
        <v>4.8600000000000003</v>
      </c>
      <c r="H40" s="19">
        <f t="shared" si="11"/>
        <v>100</v>
      </c>
      <c r="I40" s="21">
        <f t="shared" si="5"/>
        <v>9.8876399999999993</v>
      </c>
      <c r="J40" s="21">
        <f t="shared" si="6"/>
        <v>5.5292099999999991</v>
      </c>
      <c r="K40" s="21">
        <f t="shared" si="7"/>
        <v>7.1313299999999993</v>
      </c>
      <c r="L40" s="21">
        <f t="shared" si="8"/>
        <v>1.1518200000000001</v>
      </c>
      <c r="M40" s="159">
        <f t="shared" si="9"/>
        <v>23.7</v>
      </c>
      <c r="N40" s="22"/>
      <c r="P40" s="37">
        <f t="shared" si="12"/>
        <v>9.8876399999999993</v>
      </c>
      <c r="Q40" s="37">
        <f t="shared" si="13"/>
        <v>5.5292099999999991</v>
      </c>
      <c r="R40" s="37">
        <f t="shared" si="14"/>
        <v>7.1313299999999993</v>
      </c>
      <c r="S40" s="37">
        <f t="shared" si="15"/>
        <v>1.1518200000000001</v>
      </c>
      <c r="T40" s="37">
        <f t="shared" si="10"/>
        <v>23.7</v>
      </c>
    </row>
    <row r="41" spans="1:20">
      <c r="A41" s="8" t="s">
        <v>83</v>
      </c>
      <c r="B41" s="198">
        <v>23.7</v>
      </c>
      <c r="C41" s="198">
        <v>23.7</v>
      </c>
      <c r="D41" s="19">
        <v>41.72</v>
      </c>
      <c r="E41" s="19">
        <v>23.33</v>
      </c>
      <c r="F41" s="19">
        <v>30.09</v>
      </c>
      <c r="G41" s="19">
        <v>4.8600000000000003</v>
      </c>
      <c r="H41" s="19">
        <f t="shared" si="11"/>
        <v>100</v>
      </c>
      <c r="I41" s="21">
        <f t="shared" si="5"/>
        <v>9.8876399999999993</v>
      </c>
      <c r="J41" s="21">
        <f t="shared" si="6"/>
        <v>5.5292099999999991</v>
      </c>
      <c r="K41" s="21">
        <f t="shared" si="7"/>
        <v>7.1313299999999993</v>
      </c>
      <c r="L41" s="21">
        <f t="shared" si="8"/>
        <v>1.1518200000000001</v>
      </c>
      <c r="M41" s="159">
        <f t="shared" si="9"/>
        <v>23.7</v>
      </c>
      <c r="N41" s="22"/>
      <c r="P41" s="37">
        <f t="shared" si="12"/>
        <v>9.8876399999999993</v>
      </c>
      <c r="Q41" s="37">
        <f t="shared" si="13"/>
        <v>5.5292099999999991</v>
      </c>
      <c r="R41" s="37">
        <f t="shared" si="14"/>
        <v>7.1313299999999993</v>
      </c>
      <c r="S41" s="37">
        <f t="shared" si="15"/>
        <v>1.1518200000000001</v>
      </c>
      <c r="T41" s="37">
        <f t="shared" si="10"/>
        <v>23.7</v>
      </c>
    </row>
    <row r="42" spans="1:20">
      <c r="A42" s="8" t="s">
        <v>84</v>
      </c>
      <c r="B42" s="198">
        <v>23.7</v>
      </c>
      <c r="C42" s="198">
        <v>23.7</v>
      </c>
      <c r="D42" s="19">
        <v>41.72</v>
      </c>
      <c r="E42" s="19">
        <v>23.33</v>
      </c>
      <c r="F42" s="19">
        <v>30.09</v>
      </c>
      <c r="G42" s="19">
        <v>4.8600000000000003</v>
      </c>
      <c r="H42" s="19">
        <f t="shared" si="11"/>
        <v>100</v>
      </c>
      <c r="I42" s="21">
        <f t="shared" si="5"/>
        <v>9.8876399999999993</v>
      </c>
      <c r="J42" s="21">
        <f t="shared" si="6"/>
        <v>5.5292099999999991</v>
      </c>
      <c r="K42" s="21">
        <f t="shared" si="7"/>
        <v>7.1313299999999993</v>
      </c>
      <c r="L42" s="21">
        <f t="shared" si="8"/>
        <v>1.1518200000000001</v>
      </c>
      <c r="M42" s="159">
        <f t="shared" si="9"/>
        <v>23.7</v>
      </c>
      <c r="N42" s="22"/>
      <c r="P42" s="37">
        <f t="shared" si="12"/>
        <v>9.8876399999999993</v>
      </c>
      <c r="Q42" s="37">
        <f t="shared" si="13"/>
        <v>5.5292099999999991</v>
      </c>
      <c r="R42" s="37">
        <f t="shared" si="14"/>
        <v>7.1313299999999993</v>
      </c>
      <c r="S42" s="37">
        <f t="shared" si="15"/>
        <v>1.1518200000000001</v>
      </c>
      <c r="T42" s="37">
        <f t="shared" si="10"/>
        <v>23.7</v>
      </c>
    </row>
    <row r="43" spans="1:20">
      <c r="A43" s="8" t="s">
        <v>85</v>
      </c>
      <c r="B43" s="198">
        <v>23.7</v>
      </c>
      <c r="C43" s="198">
        <v>23.7</v>
      </c>
      <c r="D43" s="19">
        <v>41.72</v>
      </c>
      <c r="E43" s="19">
        <v>23.33</v>
      </c>
      <c r="F43" s="19">
        <v>30.09</v>
      </c>
      <c r="G43" s="19">
        <v>4.8600000000000003</v>
      </c>
      <c r="H43" s="19">
        <f t="shared" si="11"/>
        <v>100</v>
      </c>
      <c r="I43" s="21">
        <f t="shared" si="5"/>
        <v>9.8876399999999993</v>
      </c>
      <c r="J43" s="21">
        <f t="shared" si="6"/>
        <v>5.5292099999999991</v>
      </c>
      <c r="K43" s="21">
        <f t="shared" si="7"/>
        <v>7.1313299999999993</v>
      </c>
      <c r="L43" s="21">
        <f t="shared" si="8"/>
        <v>1.1518200000000001</v>
      </c>
      <c r="M43" s="159">
        <f t="shared" si="9"/>
        <v>23.7</v>
      </c>
      <c r="N43" s="22"/>
      <c r="P43" s="37">
        <f t="shared" si="12"/>
        <v>9.8876399999999993</v>
      </c>
      <c r="Q43" s="37">
        <f t="shared" si="13"/>
        <v>5.5292099999999991</v>
      </c>
      <c r="R43" s="37">
        <f t="shared" si="14"/>
        <v>7.1313299999999993</v>
      </c>
      <c r="S43" s="37">
        <f t="shared" si="15"/>
        <v>1.1518200000000001</v>
      </c>
      <c r="T43" s="37">
        <f t="shared" si="10"/>
        <v>23.7</v>
      </c>
    </row>
    <row r="44" spans="1:20">
      <c r="A44" s="8" t="s">
        <v>86</v>
      </c>
      <c r="B44" s="198">
        <v>23.7</v>
      </c>
      <c r="C44" s="198">
        <v>23.7</v>
      </c>
      <c r="D44" s="19">
        <v>41.72</v>
      </c>
      <c r="E44" s="19">
        <v>23.33</v>
      </c>
      <c r="F44" s="19">
        <v>30.09</v>
      </c>
      <c r="G44" s="19">
        <v>4.8600000000000003</v>
      </c>
      <c r="H44" s="19">
        <f t="shared" si="11"/>
        <v>100</v>
      </c>
      <c r="I44" s="21">
        <f t="shared" si="5"/>
        <v>9.8876399999999993</v>
      </c>
      <c r="J44" s="21">
        <f t="shared" si="6"/>
        <v>5.5292099999999991</v>
      </c>
      <c r="K44" s="21">
        <f t="shared" si="7"/>
        <v>7.1313299999999993</v>
      </c>
      <c r="L44" s="21">
        <f t="shared" si="8"/>
        <v>1.1518200000000001</v>
      </c>
      <c r="M44" s="159">
        <f t="shared" si="9"/>
        <v>23.7</v>
      </c>
      <c r="N44" s="22"/>
      <c r="P44" s="37">
        <f t="shared" si="12"/>
        <v>9.8876399999999993</v>
      </c>
      <c r="Q44" s="37">
        <f t="shared" si="13"/>
        <v>5.5292099999999991</v>
      </c>
      <c r="R44" s="37">
        <f t="shared" si="14"/>
        <v>7.1313299999999993</v>
      </c>
      <c r="S44" s="37">
        <f t="shared" si="15"/>
        <v>1.1518200000000001</v>
      </c>
      <c r="T44" s="37">
        <f t="shared" si="10"/>
        <v>23.7</v>
      </c>
    </row>
    <row r="45" spans="1:20">
      <c r="A45" s="8" t="s">
        <v>87</v>
      </c>
      <c r="B45" s="198">
        <v>23.7</v>
      </c>
      <c r="C45" s="198">
        <v>23.7</v>
      </c>
      <c r="D45" s="19">
        <v>41.72</v>
      </c>
      <c r="E45" s="19">
        <v>23.33</v>
      </c>
      <c r="F45" s="19">
        <v>30.09</v>
      </c>
      <c r="G45" s="19">
        <v>4.8600000000000003</v>
      </c>
      <c r="H45" s="19">
        <f t="shared" si="11"/>
        <v>100</v>
      </c>
      <c r="I45" s="21">
        <f t="shared" si="5"/>
        <v>9.8876399999999993</v>
      </c>
      <c r="J45" s="21">
        <f t="shared" si="6"/>
        <v>5.5292099999999991</v>
      </c>
      <c r="K45" s="21">
        <f t="shared" si="7"/>
        <v>7.1313299999999993</v>
      </c>
      <c r="L45" s="21">
        <f t="shared" si="8"/>
        <v>1.1518200000000001</v>
      </c>
      <c r="M45" s="159">
        <f t="shared" si="9"/>
        <v>23.7</v>
      </c>
      <c r="N45" s="22"/>
      <c r="P45" s="37">
        <f t="shared" si="12"/>
        <v>9.8876399999999993</v>
      </c>
      <c r="Q45" s="37">
        <f t="shared" si="13"/>
        <v>5.5292099999999991</v>
      </c>
      <c r="R45" s="37">
        <f t="shared" si="14"/>
        <v>7.1313299999999993</v>
      </c>
      <c r="S45" s="37">
        <f t="shared" si="15"/>
        <v>1.1518200000000001</v>
      </c>
      <c r="T45" s="37">
        <f t="shared" si="10"/>
        <v>23.7</v>
      </c>
    </row>
    <row r="46" spans="1:20">
      <c r="A46" s="8" t="s">
        <v>88</v>
      </c>
      <c r="B46" s="198">
        <v>23.7</v>
      </c>
      <c r="C46" s="198">
        <v>23.7</v>
      </c>
      <c r="D46" s="19">
        <v>41.72</v>
      </c>
      <c r="E46" s="19">
        <v>23.33</v>
      </c>
      <c r="F46" s="19">
        <v>30.09</v>
      </c>
      <c r="G46" s="19">
        <v>4.8600000000000003</v>
      </c>
      <c r="H46" s="19">
        <f t="shared" si="11"/>
        <v>100</v>
      </c>
      <c r="I46" s="21">
        <f t="shared" si="5"/>
        <v>9.8876399999999993</v>
      </c>
      <c r="J46" s="21">
        <f t="shared" si="6"/>
        <v>5.5292099999999991</v>
      </c>
      <c r="K46" s="21">
        <f t="shared" si="7"/>
        <v>7.1313299999999993</v>
      </c>
      <c r="L46" s="21">
        <f t="shared" si="8"/>
        <v>1.1518200000000001</v>
      </c>
      <c r="M46" s="159">
        <f t="shared" si="9"/>
        <v>23.7</v>
      </c>
      <c r="N46" s="22"/>
      <c r="P46" s="37">
        <f t="shared" si="12"/>
        <v>9.8876399999999993</v>
      </c>
      <c r="Q46" s="37">
        <f t="shared" si="13"/>
        <v>5.5292099999999991</v>
      </c>
      <c r="R46" s="37">
        <f t="shared" si="14"/>
        <v>7.1313299999999993</v>
      </c>
      <c r="S46" s="37">
        <f t="shared" si="15"/>
        <v>1.1518200000000001</v>
      </c>
      <c r="T46" s="37">
        <f t="shared" si="10"/>
        <v>23.7</v>
      </c>
    </row>
    <row r="47" spans="1:20">
      <c r="A47" s="8" t="s">
        <v>89</v>
      </c>
      <c r="B47" s="198">
        <v>23.7</v>
      </c>
      <c r="C47" s="198">
        <v>23.7</v>
      </c>
      <c r="D47" s="19">
        <v>41.72</v>
      </c>
      <c r="E47" s="19">
        <v>23.33</v>
      </c>
      <c r="F47" s="19">
        <v>30.09</v>
      </c>
      <c r="G47" s="19">
        <v>4.8600000000000003</v>
      </c>
      <c r="H47" s="19">
        <f t="shared" si="11"/>
        <v>100</v>
      </c>
      <c r="I47" s="21">
        <f t="shared" si="5"/>
        <v>9.8876399999999993</v>
      </c>
      <c r="J47" s="21">
        <f t="shared" si="6"/>
        <v>5.5292099999999991</v>
      </c>
      <c r="K47" s="21">
        <f t="shared" si="7"/>
        <v>7.1313299999999993</v>
      </c>
      <c r="L47" s="21">
        <f t="shared" si="8"/>
        <v>1.1518200000000001</v>
      </c>
      <c r="M47" s="159">
        <f t="shared" si="9"/>
        <v>23.7</v>
      </c>
      <c r="N47" s="22"/>
      <c r="P47" s="37">
        <f t="shared" si="12"/>
        <v>9.8876399999999993</v>
      </c>
      <c r="Q47" s="37">
        <f t="shared" si="13"/>
        <v>5.5292099999999991</v>
      </c>
      <c r="R47" s="37">
        <f t="shared" si="14"/>
        <v>7.1313299999999993</v>
      </c>
      <c r="S47" s="37">
        <f t="shared" si="15"/>
        <v>1.1518200000000001</v>
      </c>
      <c r="T47" s="37">
        <f t="shared" si="10"/>
        <v>23.7</v>
      </c>
    </row>
    <row r="48" spans="1:20">
      <c r="A48" s="8" t="s">
        <v>90</v>
      </c>
      <c r="B48" s="198">
        <v>23.7</v>
      </c>
      <c r="C48" s="198">
        <v>23.7</v>
      </c>
      <c r="D48" s="19">
        <v>41.72</v>
      </c>
      <c r="E48" s="19">
        <v>23.33</v>
      </c>
      <c r="F48" s="19">
        <v>30.09</v>
      </c>
      <c r="G48" s="19">
        <v>4.8600000000000003</v>
      </c>
      <c r="H48" s="19">
        <f t="shared" si="11"/>
        <v>100</v>
      </c>
      <c r="I48" s="21">
        <f t="shared" si="5"/>
        <v>9.8876399999999993</v>
      </c>
      <c r="J48" s="21">
        <f t="shared" si="6"/>
        <v>5.5292099999999991</v>
      </c>
      <c r="K48" s="21">
        <f t="shared" si="7"/>
        <v>7.1313299999999993</v>
      </c>
      <c r="L48" s="21">
        <f t="shared" si="8"/>
        <v>1.1518200000000001</v>
      </c>
      <c r="M48" s="159">
        <f t="shared" si="9"/>
        <v>23.7</v>
      </c>
      <c r="N48" s="22"/>
      <c r="P48" s="37">
        <f t="shared" si="12"/>
        <v>9.8876399999999993</v>
      </c>
      <c r="Q48" s="37">
        <f t="shared" si="13"/>
        <v>5.5292099999999991</v>
      </c>
      <c r="R48" s="37">
        <f t="shared" si="14"/>
        <v>7.1313299999999993</v>
      </c>
      <c r="S48" s="37">
        <f t="shared" si="15"/>
        <v>1.1518200000000001</v>
      </c>
      <c r="T48" s="37">
        <f t="shared" si="10"/>
        <v>23.7</v>
      </c>
    </row>
    <row r="49" spans="1:20">
      <c r="A49" s="8" t="s">
        <v>91</v>
      </c>
      <c r="B49" s="198">
        <v>23.7</v>
      </c>
      <c r="C49" s="198">
        <v>23.7</v>
      </c>
      <c r="D49" s="19">
        <v>41.72</v>
      </c>
      <c r="E49" s="19">
        <v>23.33</v>
      </c>
      <c r="F49" s="19">
        <v>30.09</v>
      </c>
      <c r="G49" s="19">
        <v>4.8600000000000003</v>
      </c>
      <c r="H49" s="19">
        <f t="shared" si="11"/>
        <v>100</v>
      </c>
      <c r="I49" s="21">
        <f t="shared" si="5"/>
        <v>9.8876399999999993</v>
      </c>
      <c r="J49" s="21">
        <f t="shared" si="6"/>
        <v>5.5292099999999991</v>
      </c>
      <c r="K49" s="21">
        <f t="shared" si="7"/>
        <v>7.1313299999999993</v>
      </c>
      <c r="L49" s="21">
        <f t="shared" si="8"/>
        <v>1.1518200000000001</v>
      </c>
      <c r="M49" s="159">
        <f t="shared" si="9"/>
        <v>23.7</v>
      </c>
      <c r="N49" s="22"/>
      <c r="P49" s="37">
        <f t="shared" si="12"/>
        <v>9.8876399999999993</v>
      </c>
      <c r="Q49" s="37">
        <f t="shared" si="13"/>
        <v>5.5292099999999991</v>
      </c>
      <c r="R49" s="37">
        <f t="shared" si="14"/>
        <v>7.1313299999999993</v>
      </c>
      <c r="S49" s="37">
        <f t="shared" si="15"/>
        <v>1.1518200000000001</v>
      </c>
      <c r="T49" s="37">
        <f t="shared" si="10"/>
        <v>23.7</v>
      </c>
    </row>
    <row r="50" spans="1:20">
      <c r="A50" s="8" t="s">
        <v>92</v>
      </c>
      <c r="B50" s="198">
        <v>23.7</v>
      </c>
      <c r="C50" s="198">
        <v>23.7</v>
      </c>
      <c r="D50" s="19">
        <v>41.72</v>
      </c>
      <c r="E50" s="19">
        <v>23.33</v>
      </c>
      <c r="F50" s="19">
        <v>30.09</v>
      </c>
      <c r="G50" s="19">
        <v>4.8600000000000003</v>
      </c>
      <c r="H50" s="19">
        <f t="shared" si="11"/>
        <v>100</v>
      </c>
      <c r="I50" s="21">
        <f t="shared" si="5"/>
        <v>9.8876399999999993</v>
      </c>
      <c r="J50" s="21">
        <f t="shared" si="6"/>
        <v>5.5292099999999991</v>
      </c>
      <c r="K50" s="21">
        <f t="shared" si="7"/>
        <v>7.1313299999999993</v>
      </c>
      <c r="L50" s="21">
        <f t="shared" si="8"/>
        <v>1.1518200000000001</v>
      </c>
      <c r="M50" s="159">
        <f t="shared" si="9"/>
        <v>23.7</v>
      </c>
      <c r="N50" s="22"/>
      <c r="P50" s="37">
        <f t="shared" si="12"/>
        <v>9.8876399999999993</v>
      </c>
      <c r="Q50" s="37">
        <f t="shared" si="13"/>
        <v>5.5292099999999991</v>
      </c>
      <c r="R50" s="37">
        <f t="shared" si="14"/>
        <v>7.1313299999999993</v>
      </c>
      <c r="S50" s="37">
        <f t="shared" si="15"/>
        <v>1.1518200000000001</v>
      </c>
      <c r="T50" s="37">
        <f t="shared" si="10"/>
        <v>23.7</v>
      </c>
    </row>
    <row r="51" spans="1:20">
      <c r="A51" s="8" t="s">
        <v>93</v>
      </c>
      <c r="B51" s="198">
        <v>23.7</v>
      </c>
      <c r="C51" s="198">
        <v>23.7</v>
      </c>
      <c r="D51" s="19">
        <v>41.72</v>
      </c>
      <c r="E51" s="19">
        <v>23.33</v>
      </c>
      <c r="F51" s="19">
        <v>30.09</v>
      </c>
      <c r="G51" s="19">
        <v>4.8600000000000003</v>
      </c>
      <c r="H51" s="19">
        <f t="shared" si="11"/>
        <v>100</v>
      </c>
      <c r="I51" s="21">
        <f t="shared" si="5"/>
        <v>9.8876399999999993</v>
      </c>
      <c r="J51" s="21">
        <f t="shared" si="6"/>
        <v>5.5292099999999991</v>
      </c>
      <c r="K51" s="21">
        <f t="shared" si="7"/>
        <v>7.1313299999999993</v>
      </c>
      <c r="L51" s="21">
        <f t="shared" si="8"/>
        <v>1.1518200000000001</v>
      </c>
      <c r="M51" s="159">
        <f t="shared" si="9"/>
        <v>23.7</v>
      </c>
      <c r="N51" s="22"/>
      <c r="P51" s="37">
        <f t="shared" si="12"/>
        <v>9.8876399999999993</v>
      </c>
      <c r="Q51" s="37">
        <f t="shared" si="13"/>
        <v>5.5292099999999991</v>
      </c>
      <c r="R51" s="37">
        <f t="shared" si="14"/>
        <v>7.1313299999999993</v>
      </c>
      <c r="S51" s="37">
        <f t="shared" si="15"/>
        <v>1.1518200000000001</v>
      </c>
      <c r="T51" s="37">
        <f t="shared" si="10"/>
        <v>23.7</v>
      </c>
    </row>
    <row r="52" spans="1:20">
      <c r="A52" s="8" t="s">
        <v>94</v>
      </c>
      <c r="B52" s="198">
        <v>23.7</v>
      </c>
      <c r="C52" s="198">
        <v>23.7</v>
      </c>
      <c r="D52" s="19">
        <v>41.72</v>
      </c>
      <c r="E52" s="19">
        <v>23.33</v>
      </c>
      <c r="F52" s="19">
        <v>30.09</v>
      </c>
      <c r="G52" s="19">
        <v>4.8600000000000003</v>
      </c>
      <c r="H52" s="19">
        <f t="shared" si="11"/>
        <v>100</v>
      </c>
      <c r="I52" s="21">
        <f t="shared" si="5"/>
        <v>9.8876399999999993</v>
      </c>
      <c r="J52" s="21">
        <f t="shared" si="6"/>
        <v>5.5292099999999991</v>
      </c>
      <c r="K52" s="21">
        <f t="shared" si="7"/>
        <v>7.1313299999999993</v>
      </c>
      <c r="L52" s="21">
        <f t="shared" si="8"/>
        <v>1.1518200000000001</v>
      </c>
      <c r="M52" s="159">
        <f t="shared" si="9"/>
        <v>23.7</v>
      </c>
      <c r="N52" s="22"/>
      <c r="P52" s="37">
        <f t="shared" si="12"/>
        <v>9.8876399999999993</v>
      </c>
      <c r="Q52" s="37">
        <f t="shared" si="13"/>
        <v>5.5292099999999991</v>
      </c>
      <c r="R52" s="37">
        <f t="shared" si="14"/>
        <v>7.1313299999999993</v>
      </c>
      <c r="S52" s="37">
        <f t="shared" si="15"/>
        <v>1.1518200000000001</v>
      </c>
      <c r="T52" s="37">
        <f t="shared" si="10"/>
        <v>23.7</v>
      </c>
    </row>
    <row r="53" spans="1:20">
      <c r="A53" s="8" t="s">
        <v>95</v>
      </c>
      <c r="B53" s="198">
        <v>23.7</v>
      </c>
      <c r="C53" s="198">
        <v>23.7</v>
      </c>
      <c r="D53" s="19">
        <v>41.72</v>
      </c>
      <c r="E53" s="19">
        <v>23.33</v>
      </c>
      <c r="F53" s="19">
        <v>30.09</v>
      </c>
      <c r="G53" s="19">
        <v>4.8600000000000003</v>
      </c>
      <c r="H53" s="19">
        <f t="shared" si="11"/>
        <v>100</v>
      </c>
      <c r="I53" s="21">
        <f t="shared" si="5"/>
        <v>9.8876399999999993</v>
      </c>
      <c r="J53" s="21">
        <f t="shared" si="6"/>
        <v>5.5292099999999991</v>
      </c>
      <c r="K53" s="21">
        <f t="shared" si="7"/>
        <v>7.1313299999999993</v>
      </c>
      <c r="L53" s="21">
        <f t="shared" si="8"/>
        <v>1.1518200000000001</v>
      </c>
      <c r="M53" s="159">
        <f t="shared" si="9"/>
        <v>23.7</v>
      </c>
      <c r="N53" s="22"/>
      <c r="P53" s="37">
        <f t="shared" si="12"/>
        <v>9.8876399999999993</v>
      </c>
      <c r="Q53" s="37">
        <f t="shared" si="13"/>
        <v>5.5292099999999991</v>
      </c>
      <c r="R53" s="37">
        <f t="shared" si="14"/>
        <v>7.1313299999999993</v>
      </c>
      <c r="S53" s="37">
        <f t="shared" si="15"/>
        <v>1.1518200000000001</v>
      </c>
      <c r="T53" s="37">
        <f t="shared" si="10"/>
        <v>23.7</v>
      </c>
    </row>
    <row r="54" spans="1:20">
      <c r="A54" s="8" t="s">
        <v>96</v>
      </c>
      <c r="B54" s="198">
        <v>23.7</v>
      </c>
      <c r="C54" s="198">
        <v>23.7</v>
      </c>
      <c r="D54" s="19">
        <v>41.72</v>
      </c>
      <c r="E54" s="19">
        <v>23.33</v>
      </c>
      <c r="F54" s="19">
        <v>30.09</v>
      </c>
      <c r="G54" s="19">
        <v>4.8600000000000003</v>
      </c>
      <c r="H54" s="19">
        <f t="shared" si="11"/>
        <v>100</v>
      </c>
      <c r="I54" s="21">
        <f t="shared" si="5"/>
        <v>9.8876399999999993</v>
      </c>
      <c r="J54" s="21">
        <f t="shared" si="6"/>
        <v>5.5292099999999991</v>
      </c>
      <c r="K54" s="21">
        <f t="shared" si="7"/>
        <v>7.1313299999999993</v>
      </c>
      <c r="L54" s="21">
        <f t="shared" si="8"/>
        <v>1.1518200000000001</v>
      </c>
      <c r="M54" s="159">
        <f t="shared" si="9"/>
        <v>23.7</v>
      </c>
      <c r="N54" s="22"/>
      <c r="P54" s="37">
        <f t="shared" si="12"/>
        <v>9.8876399999999993</v>
      </c>
      <c r="Q54" s="37">
        <f t="shared" si="13"/>
        <v>5.5292099999999991</v>
      </c>
      <c r="R54" s="37">
        <f t="shared" si="14"/>
        <v>7.1313299999999993</v>
      </c>
      <c r="S54" s="37">
        <f t="shared" si="15"/>
        <v>1.1518200000000001</v>
      </c>
      <c r="T54" s="37">
        <f t="shared" si="10"/>
        <v>23.7</v>
      </c>
    </row>
    <row r="55" spans="1:20">
      <c r="A55" s="8" t="s">
        <v>97</v>
      </c>
      <c r="B55" s="198">
        <v>23.7</v>
      </c>
      <c r="C55" s="198">
        <v>23.7</v>
      </c>
      <c r="D55" s="19">
        <v>41.72</v>
      </c>
      <c r="E55" s="19">
        <v>23.33</v>
      </c>
      <c r="F55" s="19">
        <v>30.09</v>
      </c>
      <c r="G55" s="19">
        <v>4.8600000000000003</v>
      </c>
      <c r="H55" s="19">
        <f t="shared" si="11"/>
        <v>100</v>
      </c>
      <c r="I55" s="21">
        <f t="shared" si="5"/>
        <v>9.8876399999999993</v>
      </c>
      <c r="J55" s="21">
        <f t="shared" si="6"/>
        <v>5.5292099999999991</v>
      </c>
      <c r="K55" s="21">
        <f t="shared" si="7"/>
        <v>7.1313299999999993</v>
      </c>
      <c r="L55" s="21">
        <f t="shared" si="8"/>
        <v>1.1518200000000001</v>
      </c>
      <c r="M55" s="159">
        <f t="shared" si="9"/>
        <v>23.7</v>
      </c>
      <c r="N55" s="22"/>
      <c r="P55" s="37">
        <f t="shared" si="12"/>
        <v>9.8876399999999993</v>
      </c>
      <c r="Q55" s="37">
        <f t="shared" si="13"/>
        <v>5.5292099999999991</v>
      </c>
      <c r="R55" s="37">
        <f t="shared" si="14"/>
        <v>7.1313299999999993</v>
      </c>
      <c r="S55" s="37">
        <f t="shared" si="15"/>
        <v>1.1518200000000001</v>
      </c>
      <c r="T55" s="37">
        <f t="shared" si="10"/>
        <v>23.7</v>
      </c>
    </row>
    <row r="56" spans="1:20">
      <c r="A56" s="8" t="s">
        <v>98</v>
      </c>
      <c r="B56" s="198">
        <v>23.7</v>
      </c>
      <c r="C56" s="198">
        <v>23.7</v>
      </c>
      <c r="D56" s="19">
        <v>41.72</v>
      </c>
      <c r="E56" s="19">
        <v>23.33</v>
      </c>
      <c r="F56" s="19">
        <v>30.09</v>
      </c>
      <c r="G56" s="19">
        <v>4.8600000000000003</v>
      </c>
      <c r="H56" s="19">
        <f t="shared" si="11"/>
        <v>100</v>
      </c>
      <c r="I56" s="21">
        <f t="shared" si="5"/>
        <v>9.8876399999999993</v>
      </c>
      <c r="J56" s="21">
        <f t="shared" si="6"/>
        <v>5.5292099999999991</v>
      </c>
      <c r="K56" s="21">
        <f t="shared" si="7"/>
        <v>7.1313299999999993</v>
      </c>
      <c r="L56" s="21">
        <f t="shared" si="8"/>
        <v>1.1518200000000001</v>
      </c>
      <c r="M56" s="159">
        <f t="shared" si="9"/>
        <v>23.7</v>
      </c>
      <c r="N56" s="22"/>
      <c r="P56" s="37">
        <f t="shared" si="12"/>
        <v>9.8876399999999993</v>
      </c>
      <c r="Q56" s="37">
        <f t="shared" si="13"/>
        <v>5.5292099999999991</v>
      </c>
      <c r="R56" s="37">
        <f t="shared" si="14"/>
        <v>7.1313299999999993</v>
      </c>
      <c r="S56" s="37">
        <f t="shared" si="15"/>
        <v>1.1518200000000001</v>
      </c>
      <c r="T56" s="37">
        <f t="shared" si="10"/>
        <v>23.7</v>
      </c>
    </row>
    <row r="57" spans="1:20">
      <c r="A57" s="8" t="s">
        <v>99</v>
      </c>
      <c r="B57" s="198">
        <v>24.3</v>
      </c>
      <c r="C57" s="198">
        <v>23.7</v>
      </c>
      <c r="D57" s="19">
        <v>41.72</v>
      </c>
      <c r="E57" s="19">
        <v>23.33</v>
      </c>
      <c r="F57" s="19">
        <v>30.09</v>
      </c>
      <c r="G57" s="19">
        <v>4.8600000000000003</v>
      </c>
      <c r="H57" s="19">
        <f t="shared" si="11"/>
        <v>100</v>
      </c>
      <c r="I57" s="21">
        <f t="shared" si="5"/>
        <v>9.8876399999999993</v>
      </c>
      <c r="J57" s="21">
        <f t="shared" si="6"/>
        <v>5.5292099999999991</v>
      </c>
      <c r="K57" s="21">
        <f t="shared" si="7"/>
        <v>7.1313299999999993</v>
      </c>
      <c r="L57" s="21">
        <f t="shared" si="8"/>
        <v>1.1518200000000001</v>
      </c>
      <c r="M57" s="159">
        <f t="shared" si="9"/>
        <v>23.7</v>
      </c>
      <c r="N57" s="22"/>
      <c r="P57" s="37">
        <f t="shared" si="12"/>
        <v>9.8876399999999993</v>
      </c>
      <c r="Q57" s="37">
        <f t="shared" si="13"/>
        <v>5.5292099999999991</v>
      </c>
      <c r="R57" s="37">
        <f t="shared" si="14"/>
        <v>7.1313299999999993</v>
      </c>
      <c r="S57" s="37">
        <f t="shared" si="15"/>
        <v>1.1518200000000001</v>
      </c>
      <c r="T57" s="37">
        <f t="shared" si="10"/>
        <v>23.7</v>
      </c>
    </row>
    <row r="58" spans="1:20">
      <c r="A58" s="8" t="s">
        <v>100</v>
      </c>
      <c r="B58" s="198">
        <v>24.3</v>
      </c>
      <c r="C58" s="198">
        <v>24.3</v>
      </c>
      <c r="D58" s="19">
        <v>41.72</v>
      </c>
      <c r="E58" s="19">
        <v>23.33</v>
      </c>
      <c r="F58" s="19">
        <v>30.09</v>
      </c>
      <c r="G58" s="19">
        <v>4.8600000000000003</v>
      </c>
      <c r="H58" s="19">
        <f t="shared" si="11"/>
        <v>100</v>
      </c>
      <c r="I58" s="21">
        <f t="shared" si="5"/>
        <v>10.13796</v>
      </c>
      <c r="J58" s="21">
        <f t="shared" si="6"/>
        <v>5.6691899999999995</v>
      </c>
      <c r="K58" s="21">
        <f t="shared" si="7"/>
        <v>7.3118699999999999</v>
      </c>
      <c r="L58" s="21">
        <f t="shared" si="8"/>
        <v>1.1809800000000001</v>
      </c>
      <c r="M58" s="159">
        <f t="shared" si="9"/>
        <v>24.3</v>
      </c>
      <c r="N58" s="22"/>
      <c r="P58" s="37">
        <f t="shared" si="12"/>
        <v>10.13796</v>
      </c>
      <c r="Q58" s="37">
        <f t="shared" si="13"/>
        <v>5.6691899999999995</v>
      </c>
      <c r="R58" s="37">
        <f t="shared" si="14"/>
        <v>7.3118699999999999</v>
      </c>
      <c r="S58" s="37">
        <f t="shared" si="15"/>
        <v>1.1809800000000001</v>
      </c>
      <c r="T58" s="37">
        <f t="shared" si="10"/>
        <v>24.3</v>
      </c>
    </row>
    <row r="59" spans="1:20">
      <c r="A59" s="8" t="s">
        <v>101</v>
      </c>
      <c r="B59" s="198">
        <v>24.3</v>
      </c>
      <c r="C59" s="198">
        <v>24.3</v>
      </c>
      <c r="D59" s="19">
        <v>41.72</v>
      </c>
      <c r="E59" s="19">
        <v>23.33</v>
      </c>
      <c r="F59" s="19">
        <v>30.09</v>
      </c>
      <c r="G59" s="19">
        <v>4.8600000000000003</v>
      </c>
      <c r="H59" s="19">
        <f t="shared" si="11"/>
        <v>100</v>
      </c>
      <c r="I59" s="21">
        <f t="shared" si="5"/>
        <v>10.13796</v>
      </c>
      <c r="J59" s="21">
        <f t="shared" si="6"/>
        <v>5.6691899999999995</v>
      </c>
      <c r="K59" s="21">
        <f t="shared" si="7"/>
        <v>7.3118699999999999</v>
      </c>
      <c r="L59" s="21">
        <f t="shared" si="8"/>
        <v>1.1809800000000001</v>
      </c>
      <c r="M59" s="159">
        <f t="shared" si="9"/>
        <v>24.3</v>
      </c>
      <c r="N59" s="22"/>
      <c r="P59" s="37">
        <f t="shared" si="12"/>
        <v>10.13796</v>
      </c>
      <c r="Q59" s="37">
        <f t="shared" si="13"/>
        <v>5.6691899999999995</v>
      </c>
      <c r="R59" s="37">
        <f t="shared" si="14"/>
        <v>7.3118699999999999</v>
      </c>
      <c r="S59" s="37">
        <f t="shared" si="15"/>
        <v>1.1809800000000001</v>
      </c>
      <c r="T59" s="37">
        <f t="shared" si="10"/>
        <v>24.3</v>
      </c>
    </row>
    <row r="60" spans="1:20">
      <c r="A60" s="8" t="s">
        <v>102</v>
      </c>
      <c r="B60" s="198">
        <v>24.3</v>
      </c>
      <c r="C60" s="198">
        <v>24.3</v>
      </c>
      <c r="D60" s="19">
        <v>41.72</v>
      </c>
      <c r="E60" s="19">
        <v>23.33</v>
      </c>
      <c r="F60" s="19">
        <v>30.09</v>
      </c>
      <c r="G60" s="19">
        <v>4.8600000000000003</v>
      </c>
      <c r="H60" s="19">
        <f t="shared" si="11"/>
        <v>100</v>
      </c>
      <c r="I60" s="21">
        <f t="shared" si="5"/>
        <v>10.13796</v>
      </c>
      <c r="J60" s="21">
        <f t="shared" si="6"/>
        <v>5.6691899999999995</v>
      </c>
      <c r="K60" s="21">
        <f t="shared" si="7"/>
        <v>7.3118699999999999</v>
      </c>
      <c r="L60" s="21">
        <f t="shared" si="8"/>
        <v>1.1809800000000001</v>
      </c>
      <c r="M60" s="159">
        <f t="shared" si="9"/>
        <v>24.3</v>
      </c>
      <c r="N60" s="22"/>
      <c r="P60" s="37">
        <f t="shared" si="12"/>
        <v>10.13796</v>
      </c>
      <c r="Q60" s="37">
        <f t="shared" si="13"/>
        <v>5.6691899999999995</v>
      </c>
      <c r="R60" s="37">
        <f t="shared" si="14"/>
        <v>7.3118699999999999</v>
      </c>
      <c r="S60" s="37">
        <f t="shared" si="15"/>
        <v>1.1809800000000001</v>
      </c>
      <c r="T60" s="37">
        <f t="shared" si="10"/>
        <v>24.3</v>
      </c>
    </row>
    <row r="61" spans="1:20">
      <c r="A61" s="8" t="s">
        <v>103</v>
      </c>
      <c r="B61" s="198">
        <v>24.3</v>
      </c>
      <c r="C61" s="198">
        <v>24.3</v>
      </c>
      <c r="D61" s="19">
        <v>41.72</v>
      </c>
      <c r="E61" s="19">
        <v>23.33</v>
      </c>
      <c r="F61" s="19">
        <v>30.09</v>
      </c>
      <c r="G61" s="19">
        <v>4.8600000000000003</v>
      </c>
      <c r="H61" s="19">
        <f t="shared" si="11"/>
        <v>100</v>
      </c>
      <c r="I61" s="21">
        <f t="shared" si="5"/>
        <v>10.13796</v>
      </c>
      <c r="J61" s="21">
        <f t="shared" si="6"/>
        <v>5.6691899999999995</v>
      </c>
      <c r="K61" s="21">
        <f t="shared" si="7"/>
        <v>7.3118699999999999</v>
      </c>
      <c r="L61" s="21">
        <f t="shared" si="8"/>
        <v>1.1809800000000001</v>
      </c>
      <c r="M61" s="159">
        <f t="shared" si="9"/>
        <v>24.3</v>
      </c>
      <c r="N61" s="22"/>
      <c r="P61" s="37">
        <f t="shared" si="12"/>
        <v>10.13796</v>
      </c>
      <c r="Q61" s="37">
        <f t="shared" si="13"/>
        <v>5.6691899999999995</v>
      </c>
      <c r="R61" s="37">
        <f t="shared" si="14"/>
        <v>7.3118699999999999</v>
      </c>
      <c r="S61" s="37">
        <f t="shared" si="15"/>
        <v>1.1809800000000001</v>
      </c>
      <c r="T61" s="37">
        <f t="shared" si="10"/>
        <v>24.3</v>
      </c>
    </row>
    <row r="62" spans="1:20">
      <c r="A62" s="8" t="s">
        <v>104</v>
      </c>
      <c r="B62" s="198">
        <v>24.3</v>
      </c>
      <c r="C62" s="198">
        <v>24.3</v>
      </c>
      <c r="D62" s="19">
        <v>41.72</v>
      </c>
      <c r="E62" s="19">
        <v>23.33</v>
      </c>
      <c r="F62" s="19">
        <v>30.09</v>
      </c>
      <c r="G62" s="19">
        <v>4.8600000000000003</v>
      </c>
      <c r="H62" s="19">
        <f t="shared" si="11"/>
        <v>100</v>
      </c>
      <c r="I62" s="21">
        <f t="shared" si="5"/>
        <v>10.13796</v>
      </c>
      <c r="J62" s="21">
        <f t="shared" si="6"/>
        <v>5.6691899999999995</v>
      </c>
      <c r="K62" s="21">
        <f t="shared" si="7"/>
        <v>7.3118699999999999</v>
      </c>
      <c r="L62" s="21">
        <f t="shared" si="8"/>
        <v>1.1809800000000001</v>
      </c>
      <c r="M62" s="159">
        <f t="shared" si="9"/>
        <v>24.3</v>
      </c>
      <c r="N62" s="22"/>
      <c r="P62" s="37">
        <f t="shared" si="12"/>
        <v>10.13796</v>
      </c>
      <c r="Q62" s="37">
        <f t="shared" si="13"/>
        <v>5.6691899999999995</v>
      </c>
      <c r="R62" s="37">
        <f t="shared" si="14"/>
        <v>7.3118699999999999</v>
      </c>
      <c r="S62" s="37">
        <f t="shared" si="15"/>
        <v>1.1809800000000001</v>
      </c>
      <c r="T62" s="37">
        <f t="shared" si="10"/>
        <v>24.3</v>
      </c>
    </row>
    <row r="63" spans="1:20">
      <c r="A63" s="8" t="s">
        <v>105</v>
      </c>
      <c r="B63" s="198">
        <v>24.3</v>
      </c>
      <c r="C63" s="198">
        <v>24.3</v>
      </c>
      <c r="D63" s="19">
        <v>41.72</v>
      </c>
      <c r="E63" s="19">
        <v>23.33</v>
      </c>
      <c r="F63" s="19">
        <v>30.09</v>
      </c>
      <c r="G63" s="19">
        <v>4.8600000000000003</v>
      </c>
      <c r="H63" s="19">
        <f t="shared" si="11"/>
        <v>100</v>
      </c>
      <c r="I63" s="21">
        <f t="shared" si="5"/>
        <v>10.13796</v>
      </c>
      <c r="J63" s="21">
        <f t="shared" si="6"/>
        <v>5.6691899999999995</v>
      </c>
      <c r="K63" s="21">
        <f t="shared" si="7"/>
        <v>7.3118699999999999</v>
      </c>
      <c r="L63" s="21">
        <f t="shared" si="8"/>
        <v>1.1809800000000001</v>
      </c>
      <c r="M63" s="159">
        <f t="shared" si="9"/>
        <v>24.3</v>
      </c>
      <c r="N63" s="22"/>
      <c r="P63" s="37">
        <f t="shared" si="12"/>
        <v>10.13796</v>
      </c>
      <c r="Q63" s="37">
        <f t="shared" si="13"/>
        <v>5.6691899999999995</v>
      </c>
      <c r="R63" s="37">
        <f t="shared" si="14"/>
        <v>7.3118699999999999</v>
      </c>
      <c r="S63" s="37">
        <f t="shared" si="15"/>
        <v>1.1809800000000001</v>
      </c>
      <c r="T63" s="37">
        <f t="shared" si="10"/>
        <v>24.3</v>
      </c>
    </row>
    <row r="64" spans="1:20">
      <c r="A64" s="8" t="s">
        <v>106</v>
      </c>
      <c r="B64" s="198">
        <v>24.3</v>
      </c>
      <c r="C64" s="198">
        <v>24.3</v>
      </c>
      <c r="D64" s="19">
        <v>41.72</v>
      </c>
      <c r="E64" s="19">
        <v>23.33</v>
      </c>
      <c r="F64" s="19">
        <v>30.09</v>
      </c>
      <c r="G64" s="19">
        <v>4.8600000000000003</v>
      </c>
      <c r="H64" s="19">
        <f t="shared" si="11"/>
        <v>100</v>
      </c>
      <c r="I64" s="21">
        <f t="shared" si="5"/>
        <v>10.13796</v>
      </c>
      <c r="J64" s="21">
        <f t="shared" si="6"/>
        <v>5.6691899999999995</v>
      </c>
      <c r="K64" s="21">
        <f t="shared" si="7"/>
        <v>7.3118699999999999</v>
      </c>
      <c r="L64" s="21">
        <f t="shared" si="8"/>
        <v>1.1809800000000001</v>
      </c>
      <c r="M64" s="159">
        <f t="shared" si="9"/>
        <v>24.3</v>
      </c>
      <c r="N64" s="22"/>
      <c r="P64" s="37">
        <f t="shared" si="12"/>
        <v>10.13796</v>
      </c>
      <c r="Q64" s="37">
        <f t="shared" si="13"/>
        <v>5.6691899999999995</v>
      </c>
      <c r="R64" s="37">
        <f t="shared" si="14"/>
        <v>7.3118699999999999</v>
      </c>
      <c r="S64" s="37">
        <f t="shared" si="15"/>
        <v>1.1809800000000001</v>
      </c>
      <c r="T64" s="37">
        <f t="shared" si="10"/>
        <v>24.3</v>
      </c>
    </row>
    <row r="65" spans="1:20">
      <c r="A65" s="8" t="s">
        <v>107</v>
      </c>
      <c r="B65" s="198">
        <v>24.3</v>
      </c>
      <c r="C65" s="198">
        <v>24.3</v>
      </c>
      <c r="D65" s="19">
        <v>41.72</v>
      </c>
      <c r="E65" s="19">
        <v>23.33</v>
      </c>
      <c r="F65" s="19">
        <v>30.09</v>
      </c>
      <c r="G65" s="19">
        <v>4.8600000000000003</v>
      </c>
      <c r="H65" s="19">
        <f t="shared" si="11"/>
        <v>100</v>
      </c>
      <c r="I65" s="21">
        <f t="shared" si="5"/>
        <v>10.13796</v>
      </c>
      <c r="J65" s="21">
        <f t="shared" si="6"/>
        <v>5.6691899999999995</v>
      </c>
      <c r="K65" s="21">
        <f t="shared" si="7"/>
        <v>7.3118699999999999</v>
      </c>
      <c r="L65" s="21">
        <f t="shared" si="8"/>
        <v>1.1809800000000001</v>
      </c>
      <c r="M65" s="159">
        <f t="shared" si="9"/>
        <v>24.3</v>
      </c>
      <c r="N65" s="22"/>
      <c r="P65" s="37">
        <f t="shared" si="12"/>
        <v>10.13796</v>
      </c>
      <c r="Q65" s="37">
        <f t="shared" si="13"/>
        <v>5.6691899999999995</v>
      </c>
      <c r="R65" s="37">
        <f t="shared" si="14"/>
        <v>7.3118699999999999</v>
      </c>
      <c r="S65" s="37">
        <f t="shared" si="15"/>
        <v>1.1809800000000001</v>
      </c>
      <c r="T65" s="37">
        <f t="shared" si="10"/>
        <v>24.3</v>
      </c>
    </row>
    <row r="66" spans="1:20">
      <c r="A66" s="8" t="s">
        <v>108</v>
      </c>
      <c r="B66" s="198">
        <v>24.3</v>
      </c>
      <c r="C66" s="198">
        <v>24.3</v>
      </c>
      <c r="D66" s="19">
        <v>41.72</v>
      </c>
      <c r="E66" s="19">
        <v>23.33</v>
      </c>
      <c r="F66" s="19">
        <v>30.09</v>
      </c>
      <c r="G66" s="19">
        <v>4.8600000000000003</v>
      </c>
      <c r="H66" s="19">
        <f t="shared" si="11"/>
        <v>100</v>
      </c>
      <c r="I66" s="21">
        <f t="shared" si="5"/>
        <v>10.13796</v>
      </c>
      <c r="J66" s="21">
        <f t="shared" si="6"/>
        <v>5.6691899999999995</v>
      </c>
      <c r="K66" s="21">
        <f t="shared" si="7"/>
        <v>7.3118699999999999</v>
      </c>
      <c r="L66" s="21">
        <f t="shared" si="8"/>
        <v>1.1809800000000001</v>
      </c>
      <c r="M66" s="159">
        <f t="shared" si="9"/>
        <v>24.3</v>
      </c>
      <c r="N66" s="22"/>
      <c r="P66" s="37">
        <f t="shared" si="12"/>
        <v>10.13796</v>
      </c>
      <c r="Q66" s="37">
        <f t="shared" si="13"/>
        <v>5.6691899999999995</v>
      </c>
      <c r="R66" s="37">
        <f t="shared" si="14"/>
        <v>7.3118699999999999</v>
      </c>
      <c r="S66" s="37">
        <f t="shared" si="15"/>
        <v>1.1809800000000001</v>
      </c>
      <c r="T66" s="37">
        <f t="shared" si="10"/>
        <v>24.3</v>
      </c>
    </row>
    <row r="67" spans="1:20">
      <c r="A67" s="8" t="s">
        <v>109</v>
      </c>
      <c r="B67" s="198">
        <v>24.3</v>
      </c>
      <c r="C67" s="198">
        <v>24.3</v>
      </c>
      <c r="D67" s="19">
        <v>41.72</v>
      </c>
      <c r="E67" s="19">
        <v>23.33</v>
      </c>
      <c r="F67" s="19">
        <v>30.09</v>
      </c>
      <c r="G67" s="19">
        <v>4.8600000000000003</v>
      </c>
      <c r="H67" s="19">
        <f t="shared" ref="H67:H98" si="16">SUM(D67:G67)</f>
        <v>100</v>
      </c>
      <c r="I67" s="21">
        <f t="shared" si="5"/>
        <v>10.13796</v>
      </c>
      <c r="J67" s="21">
        <f t="shared" si="6"/>
        <v>5.6691899999999995</v>
      </c>
      <c r="K67" s="21">
        <f t="shared" si="7"/>
        <v>7.3118699999999999</v>
      </c>
      <c r="L67" s="21">
        <f t="shared" si="8"/>
        <v>1.1809800000000001</v>
      </c>
      <c r="M67" s="159">
        <f t="shared" si="9"/>
        <v>24.3</v>
      </c>
      <c r="N67" s="22"/>
      <c r="P67" s="37">
        <f t="shared" ref="P67:P98" si="17">I67</f>
        <v>10.13796</v>
      </c>
      <c r="Q67" s="37">
        <f t="shared" ref="Q67:Q98" si="18">J67</f>
        <v>5.6691899999999995</v>
      </c>
      <c r="R67" s="37">
        <f t="shared" ref="R67:R98" si="19">K67</f>
        <v>7.3118699999999999</v>
      </c>
      <c r="S67" s="37">
        <f t="shared" ref="S67:S98" si="20">L67</f>
        <v>1.1809800000000001</v>
      </c>
      <c r="T67" s="37">
        <f t="shared" si="10"/>
        <v>24.3</v>
      </c>
    </row>
    <row r="68" spans="1:20">
      <c r="A68" s="8" t="s">
        <v>110</v>
      </c>
      <c r="B68" s="198">
        <v>24.3</v>
      </c>
      <c r="C68" s="198">
        <v>24.3</v>
      </c>
      <c r="D68" s="19">
        <v>41.72</v>
      </c>
      <c r="E68" s="19">
        <v>23.33</v>
      </c>
      <c r="F68" s="19">
        <v>30.09</v>
      </c>
      <c r="G68" s="19">
        <v>4.8600000000000003</v>
      </c>
      <c r="H68" s="19">
        <f t="shared" si="16"/>
        <v>100</v>
      </c>
      <c r="I68" s="21">
        <f t="shared" ref="I68:I98" si="21">C68*D68/H68</f>
        <v>10.13796</v>
      </c>
      <c r="J68" s="21">
        <f t="shared" ref="J68:J98" si="22">C68*E68/100</f>
        <v>5.6691899999999995</v>
      </c>
      <c r="K68" s="21">
        <f t="shared" ref="K68:K98" si="23">C68*F68/100</f>
        <v>7.3118699999999999</v>
      </c>
      <c r="L68" s="21">
        <f t="shared" ref="L68:L98" si="24">C68*G68/100</f>
        <v>1.1809800000000001</v>
      </c>
      <c r="M68" s="159">
        <f t="shared" ref="M68:M98" si="25">SUM(I68:L68)</f>
        <v>24.3</v>
      </c>
      <c r="N68" s="22"/>
      <c r="P68" s="37">
        <f t="shared" si="17"/>
        <v>10.13796</v>
      </c>
      <c r="Q68" s="37">
        <f t="shared" si="18"/>
        <v>5.6691899999999995</v>
      </c>
      <c r="R68" s="37">
        <f t="shared" si="19"/>
        <v>7.3118699999999999</v>
      </c>
      <c r="S68" s="37">
        <f t="shared" si="20"/>
        <v>1.1809800000000001</v>
      </c>
      <c r="T68" s="37">
        <f t="shared" ref="T68:T99" si="26">SUM(P68:S68)</f>
        <v>24.3</v>
      </c>
    </row>
    <row r="69" spans="1:20">
      <c r="A69" s="8" t="s">
        <v>111</v>
      </c>
      <c r="B69" s="198">
        <v>24.3</v>
      </c>
      <c r="C69" s="198">
        <v>24.3</v>
      </c>
      <c r="D69" s="19">
        <v>41.72</v>
      </c>
      <c r="E69" s="19">
        <v>23.33</v>
      </c>
      <c r="F69" s="19">
        <v>30.09</v>
      </c>
      <c r="G69" s="19">
        <v>4.8600000000000003</v>
      </c>
      <c r="H69" s="19">
        <f t="shared" si="16"/>
        <v>100</v>
      </c>
      <c r="I69" s="21">
        <f t="shared" si="21"/>
        <v>10.13796</v>
      </c>
      <c r="J69" s="21">
        <f t="shared" si="22"/>
        <v>5.6691899999999995</v>
      </c>
      <c r="K69" s="21">
        <f t="shared" si="23"/>
        <v>7.3118699999999999</v>
      </c>
      <c r="L69" s="21">
        <f t="shared" si="24"/>
        <v>1.1809800000000001</v>
      </c>
      <c r="M69" s="159">
        <f t="shared" si="25"/>
        <v>24.3</v>
      </c>
      <c r="N69" s="22"/>
      <c r="P69" s="37">
        <f t="shared" si="17"/>
        <v>10.13796</v>
      </c>
      <c r="Q69" s="37">
        <f t="shared" si="18"/>
        <v>5.6691899999999995</v>
      </c>
      <c r="R69" s="37">
        <f t="shared" si="19"/>
        <v>7.3118699999999999</v>
      </c>
      <c r="S69" s="37">
        <f t="shared" si="20"/>
        <v>1.1809800000000001</v>
      </c>
      <c r="T69" s="37">
        <f t="shared" si="26"/>
        <v>24.3</v>
      </c>
    </row>
    <row r="70" spans="1:20">
      <c r="A70" s="8" t="s">
        <v>112</v>
      </c>
      <c r="B70" s="198">
        <v>24.3</v>
      </c>
      <c r="C70" s="198">
        <v>24.3</v>
      </c>
      <c r="D70" s="19">
        <v>41.72</v>
      </c>
      <c r="E70" s="19">
        <v>23.33</v>
      </c>
      <c r="F70" s="19">
        <v>30.09</v>
      </c>
      <c r="G70" s="19">
        <v>4.8600000000000003</v>
      </c>
      <c r="H70" s="19">
        <f t="shared" si="16"/>
        <v>100</v>
      </c>
      <c r="I70" s="21">
        <f t="shared" si="21"/>
        <v>10.13796</v>
      </c>
      <c r="J70" s="21">
        <f t="shared" si="22"/>
        <v>5.6691899999999995</v>
      </c>
      <c r="K70" s="21">
        <f t="shared" si="23"/>
        <v>7.3118699999999999</v>
      </c>
      <c r="L70" s="21">
        <f t="shared" si="24"/>
        <v>1.1809800000000001</v>
      </c>
      <c r="M70" s="159">
        <f t="shared" si="25"/>
        <v>24.3</v>
      </c>
      <c r="N70" s="22"/>
      <c r="P70" s="37">
        <f t="shared" si="17"/>
        <v>10.13796</v>
      </c>
      <c r="Q70" s="37">
        <f t="shared" si="18"/>
        <v>5.6691899999999995</v>
      </c>
      <c r="R70" s="37">
        <f t="shared" si="19"/>
        <v>7.3118699999999999</v>
      </c>
      <c r="S70" s="37">
        <f t="shared" si="20"/>
        <v>1.1809800000000001</v>
      </c>
      <c r="T70" s="37">
        <f t="shared" si="26"/>
        <v>24.3</v>
      </c>
    </row>
    <row r="71" spans="1:20">
      <c r="A71" s="8" t="s">
        <v>113</v>
      </c>
      <c r="B71" s="198">
        <v>24.3</v>
      </c>
      <c r="C71" s="198">
        <v>24.3</v>
      </c>
      <c r="D71" s="19">
        <v>41.72</v>
      </c>
      <c r="E71" s="19">
        <v>23.33</v>
      </c>
      <c r="F71" s="19">
        <v>30.09</v>
      </c>
      <c r="G71" s="19">
        <v>4.8600000000000003</v>
      </c>
      <c r="H71" s="19">
        <f t="shared" si="16"/>
        <v>100</v>
      </c>
      <c r="I71" s="21">
        <f t="shared" si="21"/>
        <v>10.13796</v>
      </c>
      <c r="J71" s="21">
        <f t="shared" si="22"/>
        <v>5.6691899999999995</v>
      </c>
      <c r="K71" s="21">
        <f t="shared" si="23"/>
        <v>7.3118699999999999</v>
      </c>
      <c r="L71" s="21">
        <f t="shared" si="24"/>
        <v>1.1809800000000001</v>
      </c>
      <c r="M71" s="159">
        <f t="shared" si="25"/>
        <v>24.3</v>
      </c>
      <c r="N71" s="22"/>
      <c r="P71" s="37">
        <f t="shared" si="17"/>
        <v>10.13796</v>
      </c>
      <c r="Q71" s="37">
        <f t="shared" si="18"/>
        <v>5.6691899999999995</v>
      </c>
      <c r="R71" s="37">
        <f t="shared" si="19"/>
        <v>7.3118699999999999</v>
      </c>
      <c r="S71" s="37">
        <f t="shared" si="20"/>
        <v>1.1809800000000001</v>
      </c>
      <c r="T71" s="37">
        <f t="shared" si="26"/>
        <v>24.3</v>
      </c>
    </row>
    <row r="72" spans="1:20">
      <c r="A72" s="8" t="s">
        <v>114</v>
      </c>
      <c r="B72" s="198">
        <v>24.3</v>
      </c>
      <c r="C72" s="198">
        <v>24.3</v>
      </c>
      <c r="D72" s="19">
        <v>41.72</v>
      </c>
      <c r="E72" s="19">
        <v>23.33</v>
      </c>
      <c r="F72" s="19">
        <v>30.09</v>
      </c>
      <c r="G72" s="19">
        <v>4.8600000000000003</v>
      </c>
      <c r="H72" s="19">
        <f t="shared" si="16"/>
        <v>100</v>
      </c>
      <c r="I72" s="21">
        <f t="shared" si="21"/>
        <v>10.13796</v>
      </c>
      <c r="J72" s="21">
        <f t="shared" si="22"/>
        <v>5.6691899999999995</v>
      </c>
      <c r="K72" s="21">
        <f t="shared" si="23"/>
        <v>7.3118699999999999</v>
      </c>
      <c r="L72" s="21">
        <f t="shared" si="24"/>
        <v>1.1809800000000001</v>
      </c>
      <c r="M72" s="159">
        <f t="shared" si="25"/>
        <v>24.3</v>
      </c>
      <c r="N72" s="22"/>
      <c r="P72" s="37">
        <f t="shared" si="17"/>
        <v>10.13796</v>
      </c>
      <c r="Q72" s="37">
        <f t="shared" si="18"/>
        <v>5.6691899999999995</v>
      </c>
      <c r="R72" s="37">
        <f t="shared" si="19"/>
        <v>7.3118699999999999</v>
      </c>
      <c r="S72" s="37">
        <f t="shared" si="20"/>
        <v>1.1809800000000001</v>
      </c>
      <c r="T72" s="37">
        <f t="shared" si="26"/>
        <v>24.3</v>
      </c>
    </row>
    <row r="73" spans="1:20">
      <c r="A73" s="8" t="s">
        <v>115</v>
      </c>
      <c r="B73" s="198">
        <v>24.3</v>
      </c>
      <c r="C73" s="198">
        <v>24.3</v>
      </c>
      <c r="D73" s="19">
        <v>41.72</v>
      </c>
      <c r="E73" s="19">
        <v>23.33</v>
      </c>
      <c r="F73" s="19">
        <v>30.09</v>
      </c>
      <c r="G73" s="19">
        <v>4.8600000000000003</v>
      </c>
      <c r="H73" s="19">
        <f t="shared" si="16"/>
        <v>100</v>
      </c>
      <c r="I73" s="21">
        <f t="shared" si="21"/>
        <v>10.13796</v>
      </c>
      <c r="J73" s="21">
        <f t="shared" si="22"/>
        <v>5.6691899999999995</v>
      </c>
      <c r="K73" s="21">
        <f t="shared" si="23"/>
        <v>7.3118699999999999</v>
      </c>
      <c r="L73" s="21">
        <f t="shared" si="24"/>
        <v>1.1809800000000001</v>
      </c>
      <c r="M73" s="159">
        <f t="shared" si="25"/>
        <v>24.3</v>
      </c>
      <c r="N73" s="22"/>
      <c r="P73" s="37">
        <f t="shared" si="17"/>
        <v>10.13796</v>
      </c>
      <c r="Q73" s="37">
        <f t="shared" si="18"/>
        <v>5.6691899999999995</v>
      </c>
      <c r="R73" s="37">
        <f t="shared" si="19"/>
        <v>7.3118699999999999</v>
      </c>
      <c r="S73" s="37">
        <f t="shared" si="20"/>
        <v>1.1809800000000001</v>
      </c>
      <c r="T73" s="37">
        <f t="shared" si="26"/>
        <v>24.3</v>
      </c>
    </row>
    <row r="74" spans="1:20">
      <c r="A74" s="8" t="s">
        <v>116</v>
      </c>
      <c r="B74" s="198">
        <v>24.3</v>
      </c>
      <c r="C74" s="198">
        <v>24.3</v>
      </c>
      <c r="D74" s="19">
        <v>41.72</v>
      </c>
      <c r="E74" s="19">
        <v>23.33</v>
      </c>
      <c r="F74" s="19">
        <v>30.09</v>
      </c>
      <c r="G74" s="19">
        <v>4.8600000000000003</v>
      </c>
      <c r="H74" s="19">
        <f t="shared" si="16"/>
        <v>100</v>
      </c>
      <c r="I74" s="21">
        <f t="shared" si="21"/>
        <v>10.13796</v>
      </c>
      <c r="J74" s="21">
        <f t="shared" si="22"/>
        <v>5.6691899999999995</v>
      </c>
      <c r="K74" s="21">
        <f t="shared" si="23"/>
        <v>7.3118699999999999</v>
      </c>
      <c r="L74" s="21">
        <f t="shared" si="24"/>
        <v>1.1809800000000001</v>
      </c>
      <c r="M74" s="159">
        <f t="shared" si="25"/>
        <v>24.3</v>
      </c>
      <c r="N74" s="22"/>
      <c r="P74" s="37">
        <f t="shared" si="17"/>
        <v>10.13796</v>
      </c>
      <c r="Q74" s="37">
        <f t="shared" si="18"/>
        <v>5.6691899999999995</v>
      </c>
      <c r="R74" s="37">
        <f t="shared" si="19"/>
        <v>7.3118699999999999</v>
      </c>
      <c r="S74" s="37">
        <f t="shared" si="20"/>
        <v>1.1809800000000001</v>
      </c>
      <c r="T74" s="37">
        <f t="shared" si="26"/>
        <v>24.3</v>
      </c>
    </row>
    <row r="75" spans="1:20">
      <c r="A75" s="8" t="s">
        <v>117</v>
      </c>
      <c r="B75" s="198">
        <v>24.3</v>
      </c>
      <c r="C75" s="198">
        <v>24.3</v>
      </c>
      <c r="D75" s="19">
        <v>41.72</v>
      </c>
      <c r="E75" s="19">
        <v>23.33</v>
      </c>
      <c r="F75" s="19">
        <v>30.09</v>
      </c>
      <c r="G75" s="19">
        <v>4.8600000000000003</v>
      </c>
      <c r="H75" s="19">
        <f t="shared" si="16"/>
        <v>100</v>
      </c>
      <c r="I75" s="21">
        <f t="shared" si="21"/>
        <v>10.13796</v>
      </c>
      <c r="J75" s="21">
        <f t="shared" si="22"/>
        <v>5.6691899999999995</v>
      </c>
      <c r="K75" s="21">
        <f t="shared" si="23"/>
        <v>7.3118699999999999</v>
      </c>
      <c r="L75" s="21">
        <f t="shared" si="24"/>
        <v>1.1809800000000001</v>
      </c>
      <c r="M75" s="159">
        <f t="shared" si="25"/>
        <v>24.3</v>
      </c>
      <c r="N75" s="22"/>
      <c r="P75" s="37">
        <f t="shared" si="17"/>
        <v>10.13796</v>
      </c>
      <c r="Q75" s="37">
        <f t="shared" si="18"/>
        <v>5.6691899999999995</v>
      </c>
      <c r="R75" s="37">
        <f t="shared" si="19"/>
        <v>7.3118699999999999</v>
      </c>
      <c r="S75" s="37">
        <f t="shared" si="20"/>
        <v>1.1809800000000001</v>
      </c>
      <c r="T75" s="37">
        <f t="shared" si="26"/>
        <v>24.3</v>
      </c>
    </row>
    <row r="76" spans="1:20">
      <c r="A76" s="8" t="s">
        <v>118</v>
      </c>
      <c r="B76" s="198">
        <v>24.3</v>
      </c>
      <c r="C76" s="198">
        <v>24.3</v>
      </c>
      <c r="D76" s="19">
        <v>41.72</v>
      </c>
      <c r="E76" s="19">
        <v>23.33</v>
      </c>
      <c r="F76" s="19">
        <v>30.09</v>
      </c>
      <c r="G76" s="19">
        <v>4.8600000000000003</v>
      </c>
      <c r="H76" s="19">
        <f t="shared" si="16"/>
        <v>100</v>
      </c>
      <c r="I76" s="21">
        <f t="shared" si="21"/>
        <v>10.13796</v>
      </c>
      <c r="J76" s="21">
        <f t="shared" si="22"/>
        <v>5.6691899999999995</v>
      </c>
      <c r="K76" s="21">
        <f t="shared" si="23"/>
        <v>7.3118699999999999</v>
      </c>
      <c r="L76" s="21">
        <f t="shared" si="24"/>
        <v>1.1809800000000001</v>
      </c>
      <c r="M76" s="159">
        <f t="shared" si="25"/>
        <v>24.3</v>
      </c>
      <c r="N76" s="22"/>
      <c r="P76" s="37">
        <f t="shared" si="17"/>
        <v>10.13796</v>
      </c>
      <c r="Q76" s="37">
        <f t="shared" si="18"/>
        <v>5.6691899999999995</v>
      </c>
      <c r="R76" s="37">
        <f t="shared" si="19"/>
        <v>7.3118699999999999</v>
      </c>
      <c r="S76" s="37">
        <f t="shared" si="20"/>
        <v>1.1809800000000001</v>
      </c>
      <c r="T76" s="37">
        <f t="shared" si="26"/>
        <v>24.3</v>
      </c>
    </row>
    <row r="77" spans="1:20">
      <c r="A77" s="8" t="s">
        <v>119</v>
      </c>
      <c r="B77" s="198">
        <v>24.3</v>
      </c>
      <c r="C77" s="198">
        <v>24.3</v>
      </c>
      <c r="D77" s="19">
        <v>41.72</v>
      </c>
      <c r="E77" s="19">
        <v>23.33</v>
      </c>
      <c r="F77" s="19">
        <v>30.09</v>
      </c>
      <c r="G77" s="19">
        <v>4.8600000000000003</v>
      </c>
      <c r="H77" s="19">
        <f t="shared" si="16"/>
        <v>100</v>
      </c>
      <c r="I77" s="21">
        <f t="shared" si="21"/>
        <v>10.13796</v>
      </c>
      <c r="J77" s="21">
        <f t="shared" si="22"/>
        <v>5.6691899999999995</v>
      </c>
      <c r="K77" s="21">
        <f t="shared" si="23"/>
        <v>7.3118699999999999</v>
      </c>
      <c r="L77" s="21">
        <f t="shared" si="24"/>
        <v>1.1809800000000001</v>
      </c>
      <c r="M77" s="159">
        <f t="shared" si="25"/>
        <v>24.3</v>
      </c>
      <c r="N77" s="22"/>
      <c r="P77" s="37">
        <f t="shared" si="17"/>
        <v>10.13796</v>
      </c>
      <c r="Q77" s="37">
        <f t="shared" si="18"/>
        <v>5.6691899999999995</v>
      </c>
      <c r="R77" s="37">
        <f t="shared" si="19"/>
        <v>7.3118699999999999</v>
      </c>
      <c r="S77" s="37">
        <f t="shared" si="20"/>
        <v>1.1809800000000001</v>
      </c>
      <c r="T77" s="37">
        <f t="shared" si="26"/>
        <v>24.3</v>
      </c>
    </row>
    <row r="78" spans="1:20">
      <c r="A78" s="8" t="s">
        <v>120</v>
      </c>
      <c r="B78" s="198">
        <v>24.3</v>
      </c>
      <c r="C78" s="198">
        <v>24.3</v>
      </c>
      <c r="D78" s="19">
        <v>41.72</v>
      </c>
      <c r="E78" s="19">
        <v>23.33</v>
      </c>
      <c r="F78" s="19">
        <v>30.09</v>
      </c>
      <c r="G78" s="19">
        <v>4.8600000000000003</v>
      </c>
      <c r="H78" s="19">
        <f t="shared" si="16"/>
        <v>100</v>
      </c>
      <c r="I78" s="21">
        <f t="shared" si="21"/>
        <v>10.13796</v>
      </c>
      <c r="J78" s="21">
        <f t="shared" si="22"/>
        <v>5.6691899999999995</v>
      </c>
      <c r="K78" s="21">
        <f t="shared" si="23"/>
        <v>7.3118699999999999</v>
      </c>
      <c r="L78" s="21">
        <f t="shared" si="24"/>
        <v>1.1809800000000001</v>
      </c>
      <c r="M78" s="159">
        <f t="shared" si="25"/>
        <v>24.3</v>
      </c>
      <c r="N78" s="22"/>
      <c r="P78" s="37">
        <f t="shared" si="17"/>
        <v>10.13796</v>
      </c>
      <c r="Q78" s="37">
        <f t="shared" si="18"/>
        <v>5.6691899999999995</v>
      </c>
      <c r="R78" s="37">
        <f t="shared" si="19"/>
        <v>7.3118699999999999</v>
      </c>
      <c r="S78" s="37">
        <f t="shared" si="20"/>
        <v>1.1809800000000001</v>
      </c>
      <c r="T78" s="37">
        <f t="shared" si="26"/>
        <v>24.3</v>
      </c>
    </row>
    <row r="79" spans="1:20">
      <c r="A79" s="8" t="s">
        <v>121</v>
      </c>
      <c r="B79" s="198">
        <v>24.3</v>
      </c>
      <c r="C79" s="198">
        <v>24.3</v>
      </c>
      <c r="D79" s="19">
        <v>41.72</v>
      </c>
      <c r="E79" s="19">
        <v>23.33</v>
      </c>
      <c r="F79" s="19">
        <v>30.09</v>
      </c>
      <c r="G79" s="19">
        <v>4.8600000000000003</v>
      </c>
      <c r="H79" s="19">
        <f t="shared" si="16"/>
        <v>100</v>
      </c>
      <c r="I79" s="21">
        <f t="shared" si="21"/>
        <v>10.13796</v>
      </c>
      <c r="J79" s="21">
        <f t="shared" si="22"/>
        <v>5.6691899999999995</v>
      </c>
      <c r="K79" s="21">
        <f t="shared" si="23"/>
        <v>7.3118699999999999</v>
      </c>
      <c r="L79" s="21">
        <f t="shared" si="24"/>
        <v>1.1809800000000001</v>
      </c>
      <c r="M79" s="159">
        <f t="shared" si="25"/>
        <v>24.3</v>
      </c>
      <c r="N79" s="22"/>
      <c r="P79" s="37">
        <f t="shared" si="17"/>
        <v>10.13796</v>
      </c>
      <c r="Q79" s="37">
        <f t="shared" si="18"/>
        <v>5.6691899999999995</v>
      </c>
      <c r="R79" s="37">
        <f t="shared" si="19"/>
        <v>7.3118699999999999</v>
      </c>
      <c r="S79" s="37">
        <f t="shared" si="20"/>
        <v>1.1809800000000001</v>
      </c>
      <c r="T79" s="37">
        <f t="shared" si="26"/>
        <v>24.3</v>
      </c>
    </row>
    <row r="80" spans="1:20">
      <c r="A80" s="8" t="s">
        <v>122</v>
      </c>
      <c r="B80" s="198">
        <v>24.3</v>
      </c>
      <c r="C80" s="198">
        <v>24.3</v>
      </c>
      <c r="D80" s="19">
        <v>41.72</v>
      </c>
      <c r="E80" s="19">
        <v>23.33</v>
      </c>
      <c r="F80" s="19">
        <v>30.09</v>
      </c>
      <c r="G80" s="19">
        <v>4.8600000000000003</v>
      </c>
      <c r="H80" s="19">
        <f t="shared" si="16"/>
        <v>100</v>
      </c>
      <c r="I80" s="21">
        <f t="shared" si="21"/>
        <v>10.13796</v>
      </c>
      <c r="J80" s="21">
        <f t="shared" si="22"/>
        <v>5.6691899999999995</v>
      </c>
      <c r="K80" s="21">
        <f t="shared" si="23"/>
        <v>7.3118699999999999</v>
      </c>
      <c r="L80" s="21">
        <f t="shared" si="24"/>
        <v>1.1809800000000001</v>
      </c>
      <c r="M80" s="159">
        <f t="shared" si="25"/>
        <v>24.3</v>
      </c>
      <c r="N80" s="22"/>
      <c r="P80" s="37">
        <f t="shared" si="17"/>
        <v>10.13796</v>
      </c>
      <c r="Q80" s="37">
        <f t="shared" si="18"/>
        <v>5.6691899999999995</v>
      </c>
      <c r="R80" s="37">
        <f t="shared" si="19"/>
        <v>7.3118699999999999</v>
      </c>
      <c r="S80" s="37">
        <f t="shared" si="20"/>
        <v>1.1809800000000001</v>
      </c>
      <c r="T80" s="37">
        <f t="shared" si="26"/>
        <v>24.3</v>
      </c>
    </row>
    <row r="81" spans="1:20">
      <c r="A81" s="8" t="s">
        <v>123</v>
      </c>
      <c r="B81" s="198">
        <v>24.3</v>
      </c>
      <c r="C81" s="198">
        <v>24.3</v>
      </c>
      <c r="D81" s="19">
        <v>41.72</v>
      </c>
      <c r="E81" s="19">
        <v>23.33</v>
      </c>
      <c r="F81" s="19">
        <v>30.09</v>
      </c>
      <c r="G81" s="19">
        <v>4.8600000000000003</v>
      </c>
      <c r="H81" s="19">
        <f t="shared" si="16"/>
        <v>100</v>
      </c>
      <c r="I81" s="21">
        <f t="shared" si="21"/>
        <v>10.13796</v>
      </c>
      <c r="J81" s="21">
        <f t="shared" si="22"/>
        <v>5.6691899999999995</v>
      </c>
      <c r="K81" s="21">
        <f t="shared" si="23"/>
        <v>7.3118699999999999</v>
      </c>
      <c r="L81" s="21">
        <f t="shared" si="24"/>
        <v>1.1809800000000001</v>
      </c>
      <c r="M81" s="159">
        <f t="shared" si="25"/>
        <v>24.3</v>
      </c>
      <c r="N81" s="22"/>
      <c r="P81" s="37">
        <f t="shared" si="17"/>
        <v>10.13796</v>
      </c>
      <c r="Q81" s="37">
        <f t="shared" si="18"/>
        <v>5.6691899999999995</v>
      </c>
      <c r="R81" s="37">
        <f t="shared" si="19"/>
        <v>7.3118699999999999</v>
      </c>
      <c r="S81" s="37">
        <f t="shared" si="20"/>
        <v>1.1809800000000001</v>
      </c>
      <c r="T81" s="37">
        <f t="shared" si="26"/>
        <v>24.3</v>
      </c>
    </row>
    <row r="82" spans="1:20">
      <c r="A82" s="8" t="s">
        <v>124</v>
      </c>
      <c r="B82" s="198">
        <v>24.3</v>
      </c>
      <c r="C82" s="198">
        <v>24.3</v>
      </c>
      <c r="D82" s="19">
        <v>41.72</v>
      </c>
      <c r="E82" s="19">
        <v>23.33</v>
      </c>
      <c r="F82" s="19">
        <v>30.09</v>
      </c>
      <c r="G82" s="19">
        <v>4.8600000000000003</v>
      </c>
      <c r="H82" s="19">
        <f t="shared" si="16"/>
        <v>100</v>
      </c>
      <c r="I82" s="21">
        <f t="shared" si="21"/>
        <v>10.13796</v>
      </c>
      <c r="J82" s="21">
        <f t="shared" si="22"/>
        <v>5.6691899999999995</v>
      </c>
      <c r="K82" s="21">
        <f t="shared" si="23"/>
        <v>7.3118699999999999</v>
      </c>
      <c r="L82" s="21">
        <f t="shared" si="24"/>
        <v>1.1809800000000001</v>
      </c>
      <c r="M82" s="159">
        <f t="shared" si="25"/>
        <v>24.3</v>
      </c>
      <c r="N82" s="22"/>
      <c r="P82" s="37">
        <f t="shared" si="17"/>
        <v>10.13796</v>
      </c>
      <c r="Q82" s="37">
        <f t="shared" si="18"/>
        <v>5.6691899999999995</v>
      </c>
      <c r="R82" s="37">
        <f t="shared" si="19"/>
        <v>7.3118699999999999</v>
      </c>
      <c r="S82" s="37">
        <f t="shared" si="20"/>
        <v>1.1809800000000001</v>
      </c>
      <c r="T82" s="37">
        <f t="shared" si="26"/>
        <v>24.3</v>
      </c>
    </row>
    <row r="83" spans="1:20">
      <c r="A83" s="8" t="s">
        <v>125</v>
      </c>
      <c r="B83" s="198">
        <v>24.3</v>
      </c>
      <c r="C83" s="198">
        <v>24.3</v>
      </c>
      <c r="D83" s="19">
        <v>41.72</v>
      </c>
      <c r="E83" s="19">
        <v>23.33</v>
      </c>
      <c r="F83" s="19">
        <v>30.09</v>
      </c>
      <c r="G83" s="19">
        <v>4.8600000000000003</v>
      </c>
      <c r="H83" s="19">
        <f t="shared" si="16"/>
        <v>100</v>
      </c>
      <c r="I83" s="21">
        <f t="shared" si="21"/>
        <v>10.13796</v>
      </c>
      <c r="J83" s="21">
        <f t="shared" si="22"/>
        <v>5.6691899999999995</v>
      </c>
      <c r="K83" s="21">
        <f t="shared" si="23"/>
        <v>7.3118699999999999</v>
      </c>
      <c r="L83" s="21">
        <f t="shared" si="24"/>
        <v>1.1809800000000001</v>
      </c>
      <c r="M83" s="159">
        <f t="shared" si="25"/>
        <v>24.3</v>
      </c>
      <c r="N83" s="22"/>
      <c r="P83" s="37">
        <f t="shared" si="17"/>
        <v>10.13796</v>
      </c>
      <c r="Q83" s="37">
        <f t="shared" si="18"/>
        <v>5.6691899999999995</v>
      </c>
      <c r="R83" s="37">
        <f t="shared" si="19"/>
        <v>7.3118699999999999</v>
      </c>
      <c r="S83" s="37">
        <f t="shared" si="20"/>
        <v>1.1809800000000001</v>
      </c>
      <c r="T83" s="37">
        <f t="shared" si="26"/>
        <v>24.3</v>
      </c>
    </row>
    <row r="84" spans="1:20">
      <c r="A84" s="8" t="s">
        <v>126</v>
      </c>
      <c r="B84" s="198">
        <v>24.3</v>
      </c>
      <c r="C84" s="198">
        <v>24.3</v>
      </c>
      <c r="D84" s="19">
        <v>41.72</v>
      </c>
      <c r="E84" s="19">
        <v>23.33</v>
      </c>
      <c r="F84" s="19">
        <v>30.09</v>
      </c>
      <c r="G84" s="19">
        <v>4.8600000000000003</v>
      </c>
      <c r="H84" s="19">
        <f t="shared" si="16"/>
        <v>100</v>
      </c>
      <c r="I84" s="21">
        <f t="shared" si="21"/>
        <v>10.13796</v>
      </c>
      <c r="J84" s="21">
        <f t="shared" si="22"/>
        <v>5.6691899999999995</v>
      </c>
      <c r="K84" s="21">
        <f t="shared" si="23"/>
        <v>7.3118699999999999</v>
      </c>
      <c r="L84" s="21">
        <f t="shared" si="24"/>
        <v>1.1809800000000001</v>
      </c>
      <c r="M84" s="159">
        <f t="shared" si="25"/>
        <v>24.3</v>
      </c>
      <c r="N84" s="22"/>
      <c r="P84" s="37">
        <f t="shared" si="17"/>
        <v>10.13796</v>
      </c>
      <c r="Q84" s="37">
        <f t="shared" si="18"/>
        <v>5.6691899999999995</v>
      </c>
      <c r="R84" s="37">
        <f t="shared" si="19"/>
        <v>7.3118699999999999</v>
      </c>
      <c r="S84" s="37">
        <f t="shared" si="20"/>
        <v>1.1809800000000001</v>
      </c>
      <c r="T84" s="37">
        <f t="shared" si="26"/>
        <v>24.3</v>
      </c>
    </row>
    <row r="85" spans="1:20">
      <c r="A85" s="8" t="s">
        <v>127</v>
      </c>
      <c r="B85" s="198">
        <v>24.3</v>
      </c>
      <c r="C85" s="198">
        <v>24.3</v>
      </c>
      <c r="D85" s="19">
        <v>41.72</v>
      </c>
      <c r="E85" s="19">
        <v>23.33</v>
      </c>
      <c r="F85" s="19">
        <v>30.09</v>
      </c>
      <c r="G85" s="19">
        <v>4.8600000000000003</v>
      </c>
      <c r="H85" s="19">
        <f t="shared" si="16"/>
        <v>100</v>
      </c>
      <c r="I85" s="21">
        <f t="shared" si="21"/>
        <v>10.13796</v>
      </c>
      <c r="J85" s="21">
        <f t="shared" si="22"/>
        <v>5.6691899999999995</v>
      </c>
      <c r="K85" s="21">
        <f t="shared" si="23"/>
        <v>7.3118699999999999</v>
      </c>
      <c r="L85" s="21">
        <f t="shared" si="24"/>
        <v>1.1809800000000001</v>
      </c>
      <c r="M85" s="159">
        <f t="shared" si="25"/>
        <v>24.3</v>
      </c>
      <c r="N85" s="22"/>
      <c r="P85" s="37">
        <f t="shared" si="17"/>
        <v>10.13796</v>
      </c>
      <c r="Q85" s="37">
        <f t="shared" si="18"/>
        <v>5.6691899999999995</v>
      </c>
      <c r="R85" s="37">
        <f t="shared" si="19"/>
        <v>7.3118699999999999</v>
      </c>
      <c r="S85" s="37">
        <f t="shared" si="20"/>
        <v>1.1809800000000001</v>
      </c>
      <c r="T85" s="37">
        <f t="shared" si="26"/>
        <v>24.3</v>
      </c>
    </row>
    <row r="86" spans="1:20">
      <c r="A86" s="8" t="s">
        <v>128</v>
      </c>
      <c r="B86" s="198">
        <v>24.3</v>
      </c>
      <c r="C86" s="198">
        <v>24.3</v>
      </c>
      <c r="D86" s="19">
        <v>41.72</v>
      </c>
      <c r="E86" s="19">
        <v>23.33</v>
      </c>
      <c r="F86" s="19">
        <v>30.09</v>
      </c>
      <c r="G86" s="19">
        <v>4.8600000000000003</v>
      </c>
      <c r="H86" s="19">
        <f t="shared" si="16"/>
        <v>100</v>
      </c>
      <c r="I86" s="21">
        <f t="shared" si="21"/>
        <v>10.13796</v>
      </c>
      <c r="J86" s="21">
        <f t="shared" si="22"/>
        <v>5.6691899999999995</v>
      </c>
      <c r="K86" s="21">
        <f t="shared" si="23"/>
        <v>7.3118699999999999</v>
      </c>
      <c r="L86" s="21">
        <f t="shared" si="24"/>
        <v>1.1809800000000001</v>
      </c>
      <c r="M86" s="159">
        <f t="shared" si="25"/>
        <v>24.3</v>
      </c>
      <c r="N86" s="22"/>
      <c r="P86" s="37">
        <f t="shared" si="17"/>
        <v>10.13796</v>
      </c>
      <c r="Q86" s="37">
        <f t="shared" si="18"/>
        <v>5.6691899999999995</v>
      </c>
      <c r="R86" s="37">
        <f t="shared" si="19"/>
        <v>7.3118699999999999</v>
      </c>
      <c r="S86" s="37">
        <f t="shared" si="20"/>
        <v>1.1809800000000001</v>
      </c>
      <c r="T86" s="37">
        <f t="shared" si="26"/>
        <v>24.3</v>
      </c>
    </row>
    <row r="87" spans="1:20">
      <c r="A87" s="8" t="s">
        <v>129</v>
      </c>
      <c r="B87" s="198">
        <v>24.3</v>
      </c>
      <c r="C87" s="198">
        <v>24.3</v>
      </c>
      <c r="D87" s="19">
        <v>41.72</v>
      </c>
      <c r="E87" s="19">
        <v>23.33</v>
      </c>
      <c r="F87" s="19">
        <v>30.09</v>
      </c>
      <c r="G87" s="19">
        <v>4.8600000000000003</v>
      </c>
      <c r="H87" s="19">
        <f t="shared" si="16"/>
        <v>100</v>
      </c>
      <c r="I87" s="21">
        <f t="shared" si="21"/>
        <v>10.13796</v>
      </c>
      <c r="J87" s="21">
        <f t="shared" si="22"/>
        <v>5.6691899999999995</v>
      </c>
      <c r="K87" s="21">
        <f t="shared" si="23"/>
        <v>7.3118699999999999</v>
      </c>
      <c r="L87" s="21">
        <f t="shared" si="24"/>
        <v>1.1809800000000001</v>
      </c>
      <c r="M87" s="159">
        <f t="shared" si="25"/>
        <v>24.3</v>
      </c>
      <c r="N87" s="22"/>
      <c r="P87" s="37">
        <f t="shared" si="17"/>
        <v>10.13796</v>
      </c>
      <c r="Q87" s="37">
        <f t="shared" si="18"/>
        <v>5.6691899999999995</v>
      </c>
      <c r="R87" s="37">
        <f t="shared" si="19"/>
        <v>7.3118699999999999</v>
      </c>
      <c r="S87" s="37">
        <f t="shared" si="20"/>
        <v>1.1809800000000001</v>
      </c>
      <c r="T87" s="37">
        <f t="shared" si="26"/>
        <v>24.3</v>
      </c>
    </row>
    <row r="88" spans="1:20">
      <c r="A88" s="8" t="s">
        <v>130</v>
      </c>
      <c r="B88" s="198">
        <v>24.3</v>
      </c>
      <c r="C88" s="198">
        <v>24.3</v>
      </c>
      <c r="D88" s="19">
        <v>41.72</v>
      </c>
      <c r="E88" s="19">
        <v>23.33</v>
      </c>
      <c r="F88" s="19">
        <v>30.09</v>
      </c>
      <c r="G88" s="19">
        <v>4.8600000000000003</v>
      </c>
      <c r="H88" s="19">
        <f t="shared" si="16"/>
        <v>100</v>
      </c>
      <c r="I88" s="21">
        <f t="shared" si="21"/>
        <v>10.13796</v>
      </c>
      <c r="J88" s="21">
        <f t="shared" si="22"/>
        <v>5.6691899999999995</v>
      </c>
      <c r="K88" s="21">
        <f t="shared" si="23"/>
        <v>7.3118699999999999</v>
      </c>
      <c r="L88" s="21">
        <f t="shared" si="24"/>
        <v>1.1809800000000001</v>
      </c>
      <c r="M88" s="159">
        <f t="shared" si="25"/>
        <v>24.3</v>
      </c>
      <c r="N88" s="22"/>
      <c r="P88" s="37">
        <f t="shared" si="17"/>
        <v>10.13796</v>
      </c>
      <c r="Q88" s="37">
        <f t="shared" si="18"/>
        <v>5.6691899999999995</v>
      </c>
      <c r="R88" s="37">
        <f t="shared" si="19"/>
        <v>7.3118699999999999</v>
      </c>
      <c r="S88" s="37">
        <f t="shared" si="20"/>
        <v>1.1809800000000001</v>
      </c>
      <c r="T88" s="37">
        <f t="shared" si="26"/>
        <v>24.3</v>
      </c>
    </row>
    <row r="89" spans="1:20">
      <c r="A89" s="8" t="s">
        <v>131</v>
      </c>
      <c r="B89" s="198">
        <v>24.3</v>
      </c>
      <c r="C89" s="198">
        <v>24.3</v>
      </c>
      <c r="D89" s="19">
        <v>41.72</v>
      </c>
      <c r="E89" s="19">
        <v>23.33</v>
      </c>
      <c r="F89" s="19">
        <v>30.09</v>
      </c>
      <c r="G89" s="19">
        <v>4.8600000000000003</v>
      </c>
      <c r="H89" s="19">
        <f t="shared" si="16"/>
        <v>100</v>
      </c>
      <c r="I89" s="21">
        <f t="shared" si="21"/>
        <v>10.13796</v>
      </c>
      <c r="J89" s="21">
        <f t="shared" si="22"/>
        <v>5.6691899999999995</v>
      </c>
      <c r="K89" s="21">
        <f t="shared" si="23"/>
        <v>7.3118699999999999</v>
      </c>
      <c r="L89" s="21">
        <f t="shared" si="24"/>
        <v>1.1809800000000001</v>
      </c>
      <c r="M89" s="159">
        <f t="shared" si="25"/>
        <v>24.3</v>
      </c>
      <c r="N89" s="22"/>
      <c r="P89" s="37">
        <f t="shared" si="17"/>
        <v>10.13796</v>
      </c>
      <c r="Q89" s="37">
        <f t="shared" si="18"/>
        <v>5.6691899999999995</v>
      </c>
      <c r="R89" s="37">
        <f t="shared" si="19"/>
        <v>7.3118699999999999</v>
      </c>
      <c r="S89" s="37">
        <f t="shared" si="20"/>
        <v>1.1809800000000001</v>
      </c>
      <c r="T89" s="37">
        <f t="shared" si="26"/>
        <v>24.3</v>
      </c>
    </row>
    <row r="90" spans="1:20">
      <c r="A90" s="8" t="s">
        <v>132</v>
      </c>
      <c r="B90" s="198">
        <v>24.3</v>
      </c>
      <c r="C90" s="198">
        <v>24.3</v>
      </c>
      <c r="D90" s="19">
        <v>41.72</v>
      </c>
      <c r="E90" s="19">
        <v>23.33</v>
      </c>
      <c r="F90" s="19">
        <v>30.09</v>
      </c>
      <c r="G90" s="19">
        <v>4.8600000000000003</v>
      </c>
      <c r="H90" s="19">
        <f t="shared" si="16"/>
        <v>100</v>
      </c>
      <c r="I90" s="21">
        <f t="shared" si="21"/>
        <v>10.13796</v>
      </c>
      <c r="J90" s="21">
        <f t="shared" si="22"/>
        <v>5.6691899999999995</v>
      </c>
      <c r="K90" s="21">
        <f t="shared" si="23"/>
        <v>7.3118699999999999</v>
      </c>
      <c r="L90" s="21">
        <f t="shared" si="24"/>
        <v>1.1809800000000001</v>
      </c>
      <c r="M90" s="159">
        <f t="shared" si="25"/>
        <v>24.3</v>
      </c>
      <c r="N90" s="22"/>
      <c r="P90" s="37">
        <f t="shared" si="17"/>
        <v>10.13796</v>
      </c>
      <c r="Q90" s="37">
        <f t="shared" si="18"/>
        <v>5.6691899999999995</v>
      </c>
      <c r="R90" s="37">
        <f t="shared" si="19"/>
        <v>7.3118699999999999</v>
      </c>
      <c r="S90" s="37">
        <f t="shared" si="20"/>
        <v>1.1809800000000001</v>
      </c>
      <c r="T90" s="37">
        <f t="shared" si="26"/>
        <v>24.3</v>
      </c>
    </row>
    <row r="91" spans="1:20">
      <c r="A91" s="8" t="s">
        <v>133</v>
      </c>
      <c r="B91" s="198">
        <v>24.3</v>
      </c>
      <c r="C91" s="198">
        <v>24.3</v>
      </c>
      <c r="D91" s="19">
        <v>41.72</v>
      </c>
      <c r="E91" s="19">
        <v>23.33</v>
      </c>
      <c r="F91" s="19">
        <v>30.09</v>
      </c>
      <c r="G91" s="19">
        <v>4.8600000000000003</v>
      </c>
      <c r="H91" s="19">
        <f t="shared" si="16"/>
        <v>100</v>
      </c>
      <c r="I91" s="21">
        <f t="shared" si="21"/>
        <v>10.13796</v>
      </c>
      <c r="J91" s="21">
        <f t="shared" si="22"/>
        <v>5.6691899999999995</v>
      </c>
      <c r="K91" s="21">
        <f t="shared" si="23"/>
        <v>7.3118699999999999</v>
      </c>
      <c r="L91" s="21">
        <f t="shared" si="24"/>
        <v>1.1809800000000001</v>
      </c>
      <c r="M91" s="159">
        <f t="shared" si="25"/>
        <v>24.3</v>
      </c>
      <c r="N91" s="22"/>
      <c r="P91" s="37">
        <f t="shared" si="17"/>
        <v>10.13796</v>
      </c>
      <c r="Q91" s="37">
        <f t="shared" si="18"/>
        <v>5.6691899999999995</v>
      </c>
      <c r="R91" s="37">
        <f t="shared" si="19"/>
        <v>7.3118699999999999</v>
      </c>
      <c r="S91" s="37">
        <f t="shared" si="20"/>
        <v>1.1809800000000001</v>
      </c>
      <c r="T91" s="37">
        <f t="shared" si="26"/>
        <v>24.3</v>
      </c>
    </row>
    <row r="92" spans="1:20">
      <c r="A92" s="8" t="s">
        <v>134</v>
      </c>
      <c r="B92" s="198">
        <v>24.3</v>
      </c>
      <c r="C92" s="198">
        <v>24.3</v>
      </c>
      <c r="D92" s="19">
        <v>41.72</v>
      </c>
      <c r="E92" s="19">
        <v>23.33</v>
      </c>
      <c r="F92" s="19">
        <v>30.09</v>
      </c>
      <c r="G92" s="19">
        <v>4.8600000000000003</v>
      </c>
      <c r="H92" s="19">
        <f t="shared" si="16"/>
        <v>100</v>
      </c>
      <c r="I92" s="21">
        <f t="shared" si="21"/>
        <v>10.13796</v>
      </c>
      <c r="J92" s="21">
        <f t="shared" si="22"/>
        <v>5.6691899999999995</v>
      </c>
      <c r="K92" s="21">
        <f t="shared" si="23"/>
        <v>7.3118699999999999</v>
      </c>
      <c r="L92" s="21">
        <f t="shared" si="24"/>
        <v>1.1809800000000001</v>
      </c>
      <c r="M92" s="159">
        <f t="shared" si="25"/>
        <v>24.3</v>
      </c>
      <c r="N92" s="22"/>
      <c r="P92" s="37">
        <f t="shared" si="17"/>
        <v>10.13796</v>
      </c>
      <c r="Q92" s="37">
        <f t="shared" si="18"/>
        <v>5.6691899999999995</v>
      </c>
      <c r="R92" s="37">
        <f t="shared" si="19"/>
        <v>7.3118699999999999</v>
      </c>
      <c r="S92" s="37">
        <f t="shared" si="20"/>
        <v>1.1809800000000001</v>
      </c>
      <c r="T92" s="37">
        <f t="shared" si="26"/>
        <v>24.3</v>
      </c>
    </row>
    <row r="93" spans="1:20">
      <c r="A93" s="8" t="s">
        <v>135</v>
      </c>
      <c r="B93" s="198">
        <v>24.3</v>
      </c>
      <c r="C93" s="198">
        <v>24.3</v>
      </c>
      <c r="D93" s="19">
        <v>41.72</v>
      </c>
      <c r="E93" s="19">
        <v>23.33</v>
      </c>
      <c r="F93" s="19">
        <v>30.09</v>
      </c>
      <c r="G93" s="19">
        <v>4.8600000000000003</v>
      </c>
      <c r="H93" s="19">
        <f t="shared" si="16"/>
        <v>100</v>
      </c>
      <c r="I93" s="21">
        <f t="shared" si="21"/>
        <v>10.13796</v>
      </c>
      <c r="J93" s="21">
        <f t="shared" si="22"/>
        <v>5.6691899999999995</v>
      </c>
      <c r="K93" s="21">
        <f t="shared" si="23"/>
        <v>7.3118699999999999</v>
      </c>
      <c r="L93" s="21">
        <f t="shared" si="24"/>
        <v>1.1809800000000001</v>
      </c>
      <c r="M93" s="159">
        <f t="shared" si="25"/>
        <v>24.3</v>
      </c>
      <c r="N93" s="22"/>
      <c r="P93" s="37">
        <f t="shared" si="17"/>
        <v>10.13796</v>
      </c>
      <c r="Q93" s="37">
        <f t="shared" si="18"/>
        <v>5.6691899999999995</v>
      </c>
      <c r="R93" s="37">
        <f t="shared" si="19"/>
        <v>7.3118699999999999</v>
      </c>
      <c r="S93" s="37">
        <f t="shared" si="20"/>
        <v>1.1809800000000001</v>
      </c>
      <c r="T93" s="37">
        <f t="shared" si="26"/>
        <v>24.3</v>
      </c>
    </row>
    <row r="94" spans="1:20">
      <c r="A94" s="8" t="s">
        <v>136</v>
      </c>
      <c r="B94" s="198">
        <v>24.3</v>
      </c>
      <c r="C94" s="198">
        <v>24.3</v>
      </c>
      <c r="D94" s="19">
        <v>41.72</v>
      </c>
      <c r="E94" s="19">
        <v>23.33</v>
      </c>
      <c r="F94" s="19">
        <v>30.09</v>
      </c>
      <c r="G94" s="19">
        <v>4.8600000000000003</v>
      </c>
      <c r="H94" s="19">
        <f t="shared" si="16"/>
        <v>100</v>
      </c>
      <c r="I94" s="21">
        <f t="shared" si="21"/>
        <v>10.13796</v>
      </c>
      <c r="J94" s="21">
        <f t="shared" si="22"/>
        <v>5.6691899999999995</v>
      </c>
      <c r="K94" s="21">
        <f t="shared" si="23"/>
        <v>7.3118699999999999</v>
      </c>
      <c r="L94" s="21">
        <f t="shared" si="24"/>
        <v>1.1809800000000001</v>
      </c>
      <c r="M94" s="159">
        <f t="shared" si="25"/>
        <v>24.3</v>
      </c>
      <c r="N94" s="22"/>
      <c r="P94" s="37">
        <f t="shared" si="17"/>
        <v>10.13796</v>
      </c>
      <c r="Q94" s="37">
        <f t="shared" si="18"/>
        <v>5.6691899999999995</v>
      </c>
      <c r="R94" s="37">
        <f t="shared" si="19"/>
        <v>7.3118699999999999</v>
      </c>
      <c r="S94" s="37">
        <f t="shared" si="20"/>
        <v>1.1809800000000001</v>
      </c>
      <c r="T94" s="37">
        <f t="shared" si="26"/>
        <v>24.3</v>
      </c>
    </row>
    <row r="95" spans="1:20">
      <c r="A95" s="8" t="s">
        <v>137</v>
      </c>
      <c r="B95" s="198">
        <v>24.3</v>
      </c>
      <c r="C95" s="198">
        <v>24.3</v>
      </c>
      <c r="D95" s="19">
        <v>41.72</v>
      </c>
      <c r="E95" s="19">
        <v>23.33</v>
      </c>
      <c r="F95" s="19">
        <v>30.09</v>
      </c>
      <c r="G95" s="19">
        <v>4.8600000000000003</v>
      </c>
      <c r="H95" s="19">
        <f t="shared" si="16"/>
        <v>100</v>
      </c>
      <c r="I95" s="21">
        <f t="shared" si="21"/>
        <v>10.13796</v>
      </c>
      <c r="J95" s="21">
        <f t="shared" si="22"/>
        <v>5.6691899999999995</v>
      </c>
      <c r="K95" s="21">
        <f t="shared" si="23"/>
        <v>7.3118699999999999</v>
      </c>
      <c r="L95" s="21">
        <f t="shared" si="24"/>
        <v>1.1809800000000001</v>
      </c>
      <c r="M95" s="159">
        <f t="shared" si="25"/>
        <v>24.3</v>
      </c>
      <c r="N95" s="22"/>
      <c r="P95" s="37">
        <f t="shared" si="17"/>
        <v>10.13796</v>
      </c>
      <c r="Q95" s="37">
        <f t="shared" si="18"/>
        <v>5.6691899999999995</v>
      </c>
      <c r="R95" s="37">
        <f t="shared" si="19"/>
        <v>7.3118699999999999</v>
      </c>
      <c r="S95" s="37">
        <f t="shared" si="20"/>
        <v>1.1809800000000001</v>
      </c>
      <c r="T95" s="37">
        <f t="shared" si="26"/>
        <v>24.3</v>
      </c>
    </row>
    <row r="96" spans="1:20">
      <c r="A96" s="8" t="s">
        <v>138</v>
      </c>
      <c r="B96" s="198">
        <v>24.3</v>
      </c>
      <c r="C96" s="198">
        <v>24.3</v>
      </c>
      <c r="D96" s="19">
        <v>41.72</v>
      </c>
      <c r="E96" s="19">
        <v>23.33</v>
      </c>
      <c r="F96" s="19">
        <v>30.09</v>
      </c>
      <c r="G96" s="19">
        <v>4.8600000000000003</v>
      </c>
      <c r="H96" s="19">
        <f t="shared" si="16"/>
        <v>100</v>
      </c>
      <c r="I96" s="21">
        <f t="shared" si="21"/>
        <v>10.13796</v>
      </c>
      <c r="J96" s="21">
        <f t="shared" si="22"/>
        <v>5.6691899999999995</v>
      </c>
      <c r="K96" s="21">
        <f t="shared" si="23"/>
        <v>7.3118699999999999</v>
      </c>
      <c r="L96" s="21">
        <f t="shared" si="24"/>
        <v>1.1809800000000001</v>
      </c>
      <c r="M96" s="159">
        <f t="shared" si="25"/>
        <v>24.3</v>
      </c>
      <c r="N96" s="22"/>
      <c r="P96" s="37">
        <f t="shared" si="17"/>
        <v>10.13796</v>
      </c>
      <c r="Q96" s="37">
        <f t="shared" si="18"/>
        <v>5.6691899999999995</v>
      </c>
      <c r="R96" s="37">
        <f t="shared" si="19"/>
        <v>7.3118699999999999</v>
      </c>
      <c r="S96" s="37">
        <f t="shared" si="20"/>
        <v>1.1809800000000001</v>
      </c>
      <c r="T96" s="37">
        <f t="shared" si="26"/>
        <v>24.3</v>
      </c>
    </row>
    <row r="97" spans="1:23">
      <c r="A97" s="8" t="s">
        <v>139</v>
      </c>
      <c r="B97" s="198">
        <v>24.3</v>
      </c>
      <c r="C97" s="198">
        <v>24.3</v>
      </c>
      <c r="D97" s="19">
        <v>41.72</v>
      </c>
      <c r="E97" s="19">
        <v>23.33</v>
      </c>
      <c r="F97" s="19">
        <v>30.09</v>
      </c>
      <c r="G97" s="19">
        <v>4.8600000000000003</v>
      </c>
      <c r="H97" s="19">
        <f t="shared" si="16"/>
        <v>100</v>
      </c>
      <c r="I97" s="21">
        <f t="shared" si="21"/>
        <v>10.13796</v>
      </c>
      <c r="J97" s="21">
        <f t="shared" si="22"/>
        <v>5.6691899999999995</v>
      </c>
      <c r="K97" s="21">
        <f t="shared" si="23"/>
        <v>7.3118699999999999</v>
      </c>
      <c r="L97" s="21">
        <f t="shared" si="24"/>
        <v>1.1809800000000001</v>
      </c>
      <c r="M97" s="159">
        <f t="shared" si="25"/>
        <v>24.3</v>
      </c>
      <c r="N97" s="22"/>
      <c r="P97" s="37">
        <f t="shared" si="17"/>
        <v>10.13796</v>
      </c>
      <c r="Q97" s="37">
        <f t="shared" si="18"/>
        <v>5.6691899999999995</v>
      </c>
      <c r="R97" s="37">
        <f t="shared" si="19"/>
        <v>7.3118699999999999</v>
      </c>
      <c r="S97" s="37">
        <f t="shared" si="20"/>
        <v>1.1809800000000001</v>
      </c>
      <c r="T97" s="37">
        <f t="shared" si="26"/>
        <v>24.3</v>
      </c>
    </row>
    <row r="98" spans="1:23" ht="15.75" thickBot="1">
      <c r="A98" s="8" t="s">
        <v>140</v>
      </c>
      <c r="B98" s="198">
        <v>24.3</v>
      </c>
      <c r="C98" s="198">
        <v>24.3</v>
      </c>
      <c r="D98" s="19">
        <v>41.72</v>
      </c>
      <c r="E98" s="19">
        <v>23.33</v>
      </c>
      <c r="F98" s="19">
        <v>30.09</v>
      </c>
      <c r="G98" s="19">
        <v>4.8600000000000003</v>
      </c>
      <c r="H98" s="19">
        <f t="shared" si="16"/>
        <v>100</v>
      </c>
      <c r="I98" s="21">
        <f t="shared" si="21"/>
        <v>10.13796</v>
      </c>
      <c r="J98" s="21">
        <f t="shared" si="22"/>
        <v>5.6691899999999995</v>
      </c>
      <c r="K98" s="21">
        <f t="shared" si="23"/>
        <v>7.3118699999999999</v>
      </c>
      <c r="L98" s="21">
        <f t="shared" si="24"/>
        <v>1.1809800000000001</v>
      </c>
      <c r="M98" s="159">
        <f t="shared" si="25"/>
        <v>24.3</v>
      </c>
      <c r="N98" s="22"/>
      <c r="P98" s="37">
        <f t="shared" si="17"/>
        <v>10.13796</v>
      </c>
      <c r="Q98" s="37">
        <f t="shared" si="18"/>
        <v>5.6691899999999995</v>
      </c>
      <c r="R98" s="37">
        <f t="shared" si="19"/>
        <v>7.3118699999999999</v>
      </c>
      <c r="S98" s="37">
        <f t="shared" si="20"/>
        <v>1.1809800000000001</v>
      </c>
      <c r="T98" s="37">
        <f t="shared" si="26"/>
        <v>24.3</v>
      </c>
    </row>
    <row r="99" spans="1:23" ht="15.75" thickBot="1">
      <c r="A99" s="8" t="s">
        <v>175</v>
      </c>
      <c r="B99" s="20">
        <f t="shared" ref="B99:H99" si="27">SUM(B3:B98)/4000</f>
        <v>0.5751000000000005</v>
      </c>
      <c r="C99" s="20">
        <f t="shared" si="27"/>
        <v>0.57495000000000052</v>
      </c>
      <c r="D99" s="20">
        <f t="shared" si="27"/>
        <v>1.0012799999999979</v>
      </c>
      <c r="E99" s="20">
        <f t="shared" si="27"/>
        <v>0.55991999999999931</v>
      </c>
      <c r="F99" s="20">
        <f t="shared" si="27"/>
        <v>0.72216000000000047</v>
      </c>
      <c r="G99" s="20">
        <f t="shared" si="27"/>
        <v>0.11664000000000023</v>
      </c>
      <c r="H99" s="20">
        <f t="shared" si="27"/>
        <v>2.4</v>
      </c>
      <c r="I99" s="160">
        <f>SUM(I3:I98)/4000</f>
        <v>0.23986914000000009</v>
      </c>
      <c r="J99" s="160">
        <f t="shared" ref="J99:L99" si="28">SUM(J3:J98)/4000</f>
        <v>0.13413583500000009</v>
      </c>
      <c r="K99" s="160">
        <f t="shared" si="28"/>
        <v>0.17300245499999994</v>
      </c>
      <c r="L99" s="160">
        <f t="shared" si="28"/>
        <v>2.7942570000000059E-2</v>
      </c>
      <c r="M99" s="161">
        <f>SUM(M3:M98)/4000</f>
        <v>0.57495000000000052</v>
      </c>
      <c r="N99" s="23"/>
      <c r="P99" s="37">
        <f>SUM(P3:P98)/4000</f>
        <v>0.23986914000000009</v>
      </c>
      <c r="Q99" s="37">
        <f t="shared" ref="Q99:S99" si="29">SUM(Q3:Q98)/4000</f>
        <v>0.13413583500000009</v>
      </c>
      <c r="R99" s="37">
        <f t="shared" si="29"/>
        <v>0.17300245499999994</v>
      </c>
      <c r="S99" s="37">
        <f t="shared" si="29"/>
        <v>2.7942570000000059E-2</v>
      </c>
      <c r="T99" s="37">
        <f t="shared" si="26"/>
        <v>0.57495000000000018</v>
      </c>
      <c r="U99" s="44"/>
      <c r="V99" s="44"/>
      <c r="W99" s="44"/>
    </row>
  </sheetData>
  <mergeCells count="5">
    <mergeCell ref="B1:C1"/>
    <mergeCell ref="I1:M1"/>
    <mergeCell ref="N1:N2"/>
    <mergeCell ref="P1:T1"/>
    <mergeCell ref="D1:H1"/>
  </mergeCells>
  <pageMargins left="0.7" right="0.7" top="0.75" bottom="0.75" header="0.3" footer="0.3"/>
  <pageSetup paperSize="9" orientation="portrait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X3" sqref="X3:Z3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6" customWidth="1"/>
    <col min="7" max="7" width="11.85546875" customWidth="1"/>
    <col min="20" max="20" width="10.42578125" bestFit="1" customWidth="1"/>
  </cols>
  <sheetData>
    <row r="1" spans="1:26">
      <c r="A1" s="216" t="s">
        <v>227</v>
      </c>
      <c r="B1" s="216"/>
      <c r="C1" s="216"/>
      <c r="D1" s="216"/>
      <c r="E1" s="67"/>
      <c r="F1" s="67"/>
      <c r="G1" s="216" t="s">
        <v>44</v>
      </c>
      <c r="H1" s="217" t="s">
        <v>228</v>
      </c>
      <c r="I1" s="218"/>
      <c r="J1" s="218"/>
      <c r="K1" s="218"/>
      <c r="L1" s="218"/>
      <c r="M1" s="219"/>
      <c r="N1" s="217" t="s">
        <v>229</v>
      </c>
      <c r="O1" s="218"/>
      <c r="P1" s="218"/>
      <c r="Q1" s="218"/>
      <c r="R1" s="218"/>
      <c r="S1" s="219"/>
      <c r="T1">
        <v>3</v>
      </c>
      <c r="U1" s="220" t="s">
        <v>326</v>
      </c>
      <c r="V1" s="221"/>
    </row>
    <row r="2" spans="1:26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216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45192</v>
      </c>
      <c r="U2" s="73" t="s">
        <v>229</v>
      </c>
      <c r="V2" s="73" t="s">
        <v>228</v>
      </c>
      <c r="W2" s="28" t="s">
        <v>260</v>
      </c>
      <c r="X2" t="s">
        <v>261</v>
      </c>
      <c r="Y2" t="s">
        <v>343</v>
      </c>
      <c r="Z2" t="s">
        <v>269</v>
      </c>
    </row>
    <row r="3" spans="1:26">
      <c r="A3" t="s">
        <v>260</v>
      </c>
      <c r="B3" t="s">
        <v>261</v>
      </c>
      <c r="C3" t="s">
        <v>269</v>
      </c>
      <c r="D3" t="s">
        <v>152</v>
      </c>
      <c r="E3" t="s">
        <v>342</v>
      </c>
      <c r="F3" t="s">
        <v>343</v>
      </c>
      <c r="G3" t="s">
        <v>45</v>
      </c>
      <c r="H3" s="71">
        <v>0</v>
      </c>
      <c r="I3" s="53">
        <v>4.22</v>
      </c>
      <c r="J3" s="53">
        <v>101.73</v>
      </c>
      <c r="K3" s="53">
        <v>0</v>
      </c>
      <c r="L3" s="53">
        <v>0</v>
      </c>
      <c r="M3" s="72">
        <v>2.2999999999999998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U3" s="73">
        <v>108.25</v>
      </c>
      <c r="V3" s="74">
        <v>0</v>
      </c>
      <c r="W3">
        <v>0</v>
      </c>
      <c r="X3">
        <v>4.22</v>
      </c>
      <c r="Y3">
        <v>2.2999999999999998</v>
      </c>
      <c r="Z3">
        <v>101.73</v>
      </c>
    </row>
    <row r="4" spans="1:26">
      <c r="D4" t="s">
        <v>469</v>
      </c>
      <c r="F4" t="s">
        <v>468</v>
      </c>
      <c r="G4" t="s">
        <v>46</v>
      </c>
      <c r="H4" s="73">
        <v>0</v>
      </c>
      <c r="I4" s="46">
        <v>0</v>
      </c>
      <c r="J4" s="46">
        <v>82.53</v>
      </c>
      <c r="K4" s="46">
        <v>0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U4" s="73">
        <v>82.53</v>
      </c>
      <c r="V4" s="74">
        <v>0</v>
      </c>
      <c r="W4">
        <v>0</v>
      </c>
      <c r="X4">
        <v>0</v>
      </c>
      <c r="Y4">
        <v>0</v>
      </c>
      <c r="Z4">
        <v>82.53</v>
      </c>
    </row>
    <row r="5" spans="1:26">
      <c r="G5" t="s">
        <v>47</v>
      </c>
      <c r="H5" s="73">
        <v>0</v>
      </c>
      <c r="I5" s="46">
        <v>0</v>
      </c>
      <c r="J5" s="46">
        <v>84.45</v>
      </c>
      <c r="K5" s="46">
        <v>0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U5" s="73">
        <v>84.45</v>
      </c>
      <c r="V5" s="74">
        <v>0</v>
      </c>
      <c r="W5">
        <v>0</v>
      </c>
      <c r="X5">
        <v>0</v>
      </c>
      <c r="Y5">
        <v>0</v>
      </c>
      <c r="Z5">
        <v>84.45</v>
      </c>
    </row>
    <row r="6" spans="1:26">
      <c r="G6" t="s">
        <v>48</v>
      </c>
      <c r="H6" s="73">
        <v>0</v>
      </c>
      <c r="I6" s="46">
        <v>0</v>
      </c>
      <c r="J6" s="46">
        <v>67.180000000000007</v>
      </c>
      <c r="K6" s="46">
        <v>0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U6" s="73">
        <v>67.180000000000007</v>
      </c>
      <c r="V6" s="74">
        <v>0</v>
      </c>
      <c r="W6">
        <v>0</v>
      </c>
      <c r="X6">
        <v>0</v>
      </c>
      <c r="Y6">
        <v>0</v>
      </c>
      <c r="Z6">
        <v>67.180000000000007</v>
      </c>
    </row>
    <row r="7" spans="1:26">
      <c r="G7" t="s">
        <v>49</v>
      </c>
      <c r="H7" s="73">
        <v>0</v>
      </c>
      <c r="I7" s="46">
        <v>0</v>
      </c>
      <c r="J7" s="46">
        <v>52.78</v>
      </c>
      <c r="K7" s="46">
        <v>0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U7" s="73">
        <v>52.78</v>
      </c>
      <c r="V7" s="74">
        <v>0</v>
      </c>
      <c r="W7">
        <v>0</v>
      </c>
      <c r="X7">
        <v>0</v>
      </c>
      <c r="Y7">
        <v>0</v>
      </c>
      <c r="Z7">
        <v>52.78</v>
      </c>
    </row>
    <row r="8" spans="1:26">
      <c r="G8" t="s">
        <v>50</v>
      </c>
      <c r="H8" s="73">
        <v>0</v>
      </c>
      <c r="I8" s="46">
        <v>0</v>
      </c>
      <c r="J8" s="46">
        <v>34.549999999999997</v>
      </c>
      <c r="K8" s="46">
        <v>0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U8" s="73">
        <v>34.549999999999997</v>
      </c>
      <c r="V8" s="74">
        <v>0</v>
      </c>
      <c r="W8">
        <v>0</v>
      </c>
      <c r="X8">
        <v>0</v>
      </c>
      <c r="Y8">
        <v>0</v>
      </c>
      <c r="Z8">
        <v>34.549999999999997</v>
      </c>
    </row>
    <row r="9" spans="1:26">
      <c r="G9" t="s">
        <v>51</v>
      </c>
      <c r="H9" s="73">
        <v>0</v>
      </c>
      <c r="I9" s="46">
        <v>0</v>
      </c>
      <c r="J9" s="46">
        <v>17.27</v>
      </c>
      <c r="K9" s="46">
        <v>0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U9" s="73">
        <v>17.27</v>
      </c>
      <c r="V9" s="74">
        <v>0</v>
      </c>
      <c r="W9">
        <v>0</v>
      </c>
      <c r="X9">
        <v>0</v>
      </c>
      <c r="Y9">
        <v>0</v>
      </c>
      <c r="Z9">
        <v>17.27</v>
      </c>
    </row>
    <row r="10" spans="1:26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U10" s="73">
        <v>0</v>
      </c>
      <c r="V10" s="74">
        <v>0</v>
      </c>
      <c r="W10">
        <v>0</v>
      </c>
      <c r="X10">
        <v>0</v>
      </c>
      <c r="Y10">
        <v>0</v>
      </c>
      <c r="Z10">
        <v>0</v>
      </c>
    </row>
    <row r="11" spans="1:26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U11" s="73">
        <v>0</v>
      </c>
      <c r="V11" s="74">
        <v>0</v>
      </c>
      <c r="W11">
        <v>0</v>
      </c>
      <c r="X11">
        <v>0</v>
      </c>
      <c r="Y11">
        <v>0</v>
      </c>
      <c r="Z11">
        <v>0</v>
      </c>
    </row>
    <row r="12" spans="1:26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U12" s="73">
        <v>0</v>
      </c>
      <c r="V12" s="74">
        <v>0</v>
      </c>
      <c r="W12">
        <v>0</v>
      </c>
      <c r="X12">
        <v>0</v>
      </c>
      <c r="Y12">
        <v>0</v>
      </c>
      <c r="Z12">
        <v>0</v>
      </c>
    </row>
    <row r="13" spans="1:26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U13" s="73">
        <v>0</v>
      </c>
      <c r="V13" s="74">
        <v>0</v>
      </c>
      <c r="W13">
        <v>0</v>
      </c>
      <c r="X13">
        <v>0</v>
      </c>
      <c r="Y13">
        <v>0</v>
      </c>
      <c r="Z13">
        <v>0</v>
      </c>
    </row>
    <row r="14" spans="1:26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U14" s="73">
        <v>0</v>
      </c>
      <c r="V14" s="74">
        <v>0</v>
      </c>
      <c r="W14">
        <v>0</v>
      </c>
      <c r="X14">
        <v>0</v>
      </c>
      <c r="Y14">
        <v>0</v>
      </c>
      <c r="Z14">
        <v>0</v>
      </c>
    </row>
    <row r="15" spans="1:26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U15" s="73">
        <v>0</v>
      </c>
      <c r="V15" s="74">
        <v>0</v>
      </c>
      <c r="W15">
        <v>0</v>
      </c>
      <c r="X15">
        <v>0</v>
      </c>
      <c r="Y15">
        <v>0</v>
      </c>
      <c r="Z15">
        <v>0</v>
      </c>
    </row>
    <row r="16" spans="1:26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0.86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U16" s="73">
        <v>0.86</v>
      </c>
      <c r="V16" s="74">
        <v>0</v>
      </c>
      <c r="W16">
        <v>0</v>
      </c>
      <c r="X16">
        <v>0</v>
      </c>
      <c r="Y16">
        <v>0.86</v>
      </c>
      <c r="Z16">
        <v>0</v>
      </c>
    </row>
    <row r="17" spans="7:26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U17" s="73">
        <v>0</v>
      </c>
      <c r="V17" s="74">
        <v>0</v>
      </c>
      <c r="W17">
        <v>0</v>
      </c>
      <c r="X17">
        <v>0</v>
      </c>
      <c r="Y17">
        <v>0</v>
      </c>
      <c r="Z17">
        <v>0</v>
      </c>
    </row>
    <row r="18" spans="7:26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U18" s="73">
        <v>0</v>
      </c>
      <c r="V18" s="74">
        <v>0</v>
      </c>
      <c r="W18">
        <v>0</v>
      </c>
      <c r="X18">
        <v>0</v>
      </c>
      <c r="Y18">
        <v>0</v>
      </c>
      <c r="Z18">
        <v>0</v>
      </c>
    </row>
    <row r="19" spans="7:26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U19" s="73">
        <v>0</v>
      </c>
      <c r="V19" s="74">
        <v>0</v>
      </c>
      <c r="W19">
        <v>0</v>
      </c>
      <c r="X19">
        <v>0</v>
      </c>
      <c r="Y19">
        <v>0</v>
      </c>
      <c r="Z19">
        <v>0</v>
      </c>
    </row>
    <row r="20" spans="7:26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U20" s="73">
        <v>0</v>
      </c>
      <c r="V20" s="74">
        <v>0</v>
      </c>
      <c r="W20">
        <v>0</v>
      </c>
      <c r="X20">
        <v>0</v>
      </c>
      <c r="Y20">
        <v>0</v>
      </c>
      <c r="Z20">
        <v>0</v>
      </c>
    </row>
    <row r="21" spans="7:26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0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U21" s="73">
        <v>0</v>
      </c>
      <c r="V21" s="74">
        <v>0</v>
      </c>
      <c r="W21">
        <v>0</v>
      </c>
      <c r="X21">
        <v>0</v>
      </c>
      <c r="Y21">
        <v>0</v>
      </c>
      <c r="Z21">
        <v>0</v>
      </c>
    </row>
    <row r="22" spans="7:26">
      <c r="G22" t="s">
        <v>64</v>
      </c>
      <c r="H22" s="73">
        <v>6.72</v>
      </c>
      <c r="I22" s="46">
        <v>0</v>
      </c>
      <c r="J22" s="46">
        <v>0</v>
      </c>
      <c r="K22" s="46">
        <v>0</v>
      </c>
      <c r="L22" s="46">
        <v>0</v>
      </c>
      <c r="M22" s="74">
        <v>0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U22" s="73">
        <v>6.72</v>
      </c>
      <c r="V22" s="74">
        <v>0</v>
      </c>
      <c r="W22">
        <v>6.72</v>
      </c>
      <c r="X22">
        <v>0</v>
      </c>
      <c r="Y22">
        <v>0</v>
      </c>
      <c r="Z22">
        <v>0</v>
      </c>
    </row>
    <row r="23" spans="7:26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0.19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U23" s="73">
        <v>0.19</v>
      </c>
      <c r="V23" s="74">
        <v>0</v>
      </c>
      <c r="W23">
        <v>0</v>
      </c>
      <c r="X23">
        <v>0</v>
      </c>
      <c r="Y23">
        <v>0.19</v>
      </c>
      <c r="Z23">
        <v>0</v>
      </c>
    </row>
    <row r="24" spans="7:26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1.63</v>
      </c>
      <c r="N24" s="73">
        <v>0</v>
      </c>
      <c r="O24" s="46">
        <v>-6</v>
      </c>
      <c r="P24" s="46">
        <v>0</v>
      </c>
      <c r="Q24" s="46">
        <v>0</v>
      </c>
      <c r="R24" s="46">
        <v>0</v>
      </c>
      <c r="S24" s="74">
        <v>0</v>
      </c>
      <c r="U24" s="73">
        <v>1.63</v>
      </c>
      <c r="V24" s="74">
        <v>-6</v>
      </c>
      <c r="W24">
        <v>0</v>
      </c>
      <c r="X24">
        <v>-6</v>
      </c>
      <c r="Y24">
        <v>1.63</v>
      </c>
      <c r="Z24">
        <v>0</v>
      </c>
    </row>
    <row r="25" spans="7:26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0.38</v>
      </c>
      <c r="N25" s="73">
        <v>0</v>
      </c>
      <c r="O25" s="46">
        <v>-16</v>
      </c>
      <c r="P25" s="46">
        <v>0</v>
      </c>
      <c r="Q25" s="46">
        <v>0</v>
      </c>
      <c r="R25" s="46">
        <v>0</v>
      </c>
      <c r="S25" s="74">
        <v>0</v>
      </c>
      <c r="U25" s="73">
        <v>0.38</v>
      </c>
      <c r="V25" s="74">
        <v>-16</v>
      </c>
      <c r="W25">
        <v>0</v>
      </c>
      <c r="X25">
        <v>-16</v>
      </c>
      <c r="Y25">
        <v>0.38</v>
      </c>
      <c r="Z25">
        <v>0</v>
      </c>
    </row>
    <row r="26" spans="7:26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3.26</v>
      </c>
      <c r="N26" s="73">
        <v>0</v>
      </c>
      <c r="O26" s="46">
        <v>-150</v>
      </c>
      <c r="P26" s="46">
        <v>0</v>
      </c>
      <c r="Q26" s="46">
        <v>0</v>
      </c>
      <c r="R26" s="46">
        <v>0</v>
      </c>
      <c r="S26" s="74">
        <v>0</v>
      </c>
      <c r="U26" s="73">
        <v>3.26</v>
      </c>
      <c r="V26" s="74">
        <v>-150</v>
      </c>
      <c r="W26">
        <v>0</v>
      </c>
      <c r="X26">
        <v>-150</v>
      </c>
      <c r="Y26">
        <v>3.26</v>
      </c>
      <c r="Z26">
        <v>0</v>
      </c>
    </row>
    <row r="27" spans="7:26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3.55</v>
      </c>
      <c r="N27" s="73">
        <v>0</v>
      </c>
      <c r="O27" s="46">
        <v>-90</v>
      </c>
      <c r="P27" s="46">
        <v>-253</v>
      </c>
      <c r="Q27" s="46">
        <v>0</v>
      </c>
      <c r="R27" s="46">
        <v>0</v>
      </c>
      <c r="S27" s="74">
        <v>0</v>
      </c>
      <c r="U27" s="73">
        <v>3.55</v>
      </c>
      <c r="V27" s="74">
        <v>-343</v>
      </c>
      <c r="W27">
        <v>0</v>
      </c>
      <c r="X27">
        <v>-90</v>
      </c>
      <c r="Y27">
        <v>3.55</v>
      </c>
      <c r="Z27">
        <v>-253</v>
      </c>
    </row>
    <row r="28" spans="7:26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4.8</v>
      </c>
      <c r="N28" s="73">
        <v>0</v>
      </c>
      <c r="O28" s="46">
        <v>-100</v>
      </c>
      <c r="P28" s="46">
        <v>-290</v>
      </c>
      <c r="Q28" s="46">
        <v>0</v>
      </c>
      <c r="R28" s="46">
        <v>0</v>
      </c>
      <c r="S28" s="74">
        <v>0</v>
      </c>
      <c r="U28" s="73">
        <v>4.8</v>
      </c>
      <c r="V28" s="74">
        <v>-390</v>
      </c>
      <c r="W28">
        <v>0</v>
      </c>
      <c r="X28">
        <v>-100</v>
      </c>
      <c r="Y28">
        <v>4.8</v>
      </c>
      <c r="Z28">
        <v>-290</v>
      </c>
    </row>
    <row r="29" spans="7:26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4.8</v>
      </c>
      <c r="N29" s="73">
        <v>0</v>
      </c>
      <c r="O29" s="46">
        <v>-125</v>
      </c>
      <c r="P29" s="46">
        <v>-346</v>
      </c>
      <c r="Q29" s="46">
        <v>0</v>
      </c>
      <c r="R29" s="46">
        <v>0</v>
      </c>
      <c r="S29" s="74">
        <v>0</v>
      </c>
      <c r="U29" s="73">
        <v>4.8</v>
      </c>
      <c r="V29" s="74">
        <v>-471</v>
      </c>
      <c r="W29">
        <v>0</v>
      </c>
      <c r="X29">
        <v>-125</v>
      </c>
      <c r="Y29">
        <v>4.8</v>
      </c>
      <c r="Z29">
        <v>-346</v>
      </c>
    </row>
    <row r="30" spans="7:26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4.8</v>
      </c>
      <c r="N30" s="73">
        <v>0</v>
      </c>
      <c r="O30" s="46">
        <v>-160</v>
      </c>
      <c r="P30" s="46">
        <v>-389</v>
      </c>
      <c r="Q30" s="46">
        <v>0</v>
      </c>
      <c r="R30" s="46">
        <v>0</v>
      </c>
      <c r="S30" s="74">
        <v>0</v>
      </c>
      <c r="U30" s="73">
        <v>4.8</v>
      </c>
      <c r="V30" s="74">
        <v>-549</v>
      </c>
      <c r="W30">
        <v>0</v>
      </c>
      <c r="X30">
        <v>-160</v>
      </c>
      <c r="Y30">
        <v>4.8</v>
      </c>
      <c r="Z30">
        <v>-389</v>
      </c>
    </row>
    <row r="31" spans="7:26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4.8</v>
      </c>
      <c r="N31" s="73">
        <v>0</v>
      </c>
      <c r="O31" s="46">
        <v>-76</v>
      </c>
      <c r="P31" s="46">
        <v>-112</v>
      </c>
      <c r="Q31" s="46">
        <v>0</v>
      </c>
      <c r="R31" s="46">
        <v>0</v>
      </c>
      <c r="S31" s="74">
        <v>0</v>
      </c>
      <c r="U31" s="73">
        <v>4.8</v>
      </c>
      <c r="V31" s="74">
        <v>-188</v>
      </c>
      <c r="W31">
        <v>0</v>
      </c>
      <c r="X31">
        <v>-76</v>
      </c>
      <c r="Y31">
        <v>4.8</v>
      </c>
      <c r="Z31">
        <v>-112</v>
      </c>
    </row>
    <row r="32" spans="7:26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4.8</v>
      </c>
      <c r="N32" s="73">
        <v>0</v>
      </c>
      <c r="O32" s="46">
        <v>-86</v>
      </c>
      <c r="P32" s="46">
        <v>-124</v>
      </c>
      <c r="Q32" s="46">
        <v>0</v>
      </c>
      <c r="R32" s="46">
        <v>0</v>
      </c>
      <c r="S32" s="74">
        <v>0</v>
      </c>
      <c r="U32" s="73">
        <v>4.8</v>
      </c>
      <c r="V32" s="74">
        <v>-210</v>
      </c>
      <c r="W32">
        <v>0</v>
      </c>
      <c r="X32">
        <v>-86</v>
      </c>
      <c r="Y32">
        <v>4.8</v>
      </c>
      <c r="Z32">
        <v>-124</v>
      </c>
    </row>
    <row r="33" spans="7:26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0</v>
      </c>
      <c r="N33" s="73">
        <v>0</v>
      </c>
      <c r="O33" s="46">
        <v>-94</v>
      </c>
      <c r="P33" s="46">
        <v>-124</v>
      </c>
      <c r="Q33" s="46">
        <v>0</v>
      </c>
      <c r="R33" s="46">
        <v>0</v>
      </c>
      <c r="S33" s="74">
        <v>0</v>
      </c>
      <c r="U33" s="73">
        <v>0</v>
      </c>
      <c r="V33" s="74">
        <v>-218</v>
      </c>
      <c r="W33">
        <v>0</v>
      </c>
      <c r="X33">
        <v>-94</v>
      </c>
      <c r="Y33">
        <v>0</v>
      </c>
      <c r="Z33">
        <v>-124</v>
      </c>
    </row>
    <row r="34" spans="7:26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0.1</v>
      </c>
      <c r="N34" s="73">
        <v>0</v>
      </c>
      <c r="O34" s="46">
        <v>-124</v>
      </c>
      <c r="P34" s="46">
        <v>-131</v>
      </c>
      <c r="Q34" s="46">
        <v>0</v>
      </c>
      <c r="R34" s="46">
        <v>0</v>
      </c>
      <c r="S34" s="74">
        <v>0</v>
      </c>
      <c r="U34" s="73">
        <v>0.1</v>
      </c>
      <c r="V34" s="74">
        <v>-255</v>
      </c>
      <c r="W34">
        <v>0</v>
      </c>
      <c r="X34">
        <v>-124</v>
      </c>
      <c r="Y34">
        <v>0.1</v>
      </c>
      <c r="Z34">
        <v>-131</v>
      </c>
    </row>
    <row r="35" spans="7:26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0.57999999999999996</v>
      </c>
      <c r="N35" s="73">
        <v>0</v>
      </c>
      <c r="O35" s="46">
        <v>-220</v>
      </c>
      <c r="P35" s="46">
        <v>-53</v>
      </c>
      <c r="Q35" s="46">
        <v>0</v>
      </c>
      <c r="R35" s="46">
        <v>0</v>
      </c>
      <c r="S35" s="74">
        <v>0</v>
      </c>
      <c r="U35" s="73">
        <v>0.57999999999999996</v>
      </c>
      <c r="V35" s="74">
        <v>-273</v>
      </c>
      <c r="W35">
        <v>0</v>
      </c>
      <c r="X35">
        <v>-220</v>
      </c>
      <c r="Y35">
        <v>0.57999999999999996</v>
      </c>
      <c r="Z35">
        <v>-53</v>
      </c>
    </row>
    <row r="36" spans="7:26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4.8</v>
      </c>
      <c r="N36" s="73">
        <v>0</v>
      </c>
      <c r="O36" s="46">
        <v>-250</v>
      </c>
      <c r="P36" s="46">
        <v>-49</v>
      </c>
      <c r="Q36" s="46">
        <v>0</v>
      </c>
      <c r="R36" s="46">
        <v>0</v>
      </c>
      <c r="S36" s="74">
        <v>0</v>
      </c>
      <c r="U36" s="73">
        <v>4.8</v>
      </c>
      <c r="V36" s="74">
        <v>-299</v>
      </c>
      <c r="W36">
        <v>0</v>
      </c>
      <c r="X36">
        <v>-250</v>
      </c>
      <c r="Y36">
        <v>4.8</v>
      </c>
      <c r="Z36">
        <v>-49</v>
      </c>
    </row>
    <row r="37" spans="7:26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4.8</v>
      </c>
      <c r="N37" s="73">
        <v>0</v>
      </c>
      <c r="O37" s="46">
        <v>-189</v>
      </c>
      <c r="P37" s="46">
        <v>-58</v>
      </c>
      <c r="Q37" s="46">
        <v>0</v>
      </c>
      <c r="R37" s="46">
        <v>0</v>
      </c>
      <c r="S37" s="74">
        <v>0</v>
      </c>
      <c r="U37" s="73">
        <v>4.8</v>
      </c>
      <c r="V37" s="74">
        <v>-247</v>
      </c>
      <c r="W37">
        <v>0</v>
      </c>
      <c r="X37">
        <v>-189</v>
      </c>
      <c r="Y37">
        <v>4.8</v>
      </c>
      <c r="Z37">
        <v>-58</v>
      </c>
    </row>
    <row r="38" spans="7:26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4.8</v>
      </c>
      <c r="N38" s="73">
        <v>0</v>
      </c>
      <c r="O38" s="46">
        <v>-230.71</v>
      </c>
      <c r="P38" s="46">
        <v>-65</v>
      </c>
      <c r="Q38" s="46">
        <v>0</v>
      </c>
      <c r="R38" s="46">
        <v>0</v>
      </c>
      <c r="S38" s="74">
        <v>0</v>
      </c>
      <c r="U38" s="73">
        <v>4.8</v>
      </c>
      <c r="V38" s="74">
        <v>-295.70999999999998</v>
      </c>
      <c r="W38">
        <v>0</v>
      </c>
      <c r="X38">
        <v>-230.71</v>
      </c>
      <c r="Y38">
        <v>4.8</v>
      </c>
      <c r="Z38">
        <v>-65</v>
      </c>
    </row>
    <row r="39" spans="7:26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4.8</v>
      </c>
      <c r="N39" s="73">
        <v>0</v>
      </c>
      <c r="O39" s="46">
        <v>-290</v>
      </c>
      <c r="P39" s="46">
        <v>-92</v>
      </c>
      <c r="Q39" s="46">
        <v>0</v>
      </c>
      <c r="R39" s="46">
        <v>0</v>
      </c>
      <c r="S39" s="74">
        <v>0</v>
      </c>
      <c r="U39" s="73">
        <v>4.8</v>
      </c>
      <c r="V39" s="74">
        <v>-382</v>
      </c>
      <c r="W39">
        <v>0</v>
      </c>
      <c r="X39">
        <v>-290</v>
      </c>
      <c r="Y39">
        <v>4.8</v>
      </c>
      <c r="Z39">
        <v>-92</v>
      </c>
    </row>
    <row r="40" spans="7:26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4.8</v>
      </c>
      <c r="N40" s="73">
        <v>0</v>
      </c>
      <c r="O40" s="46">
        <v>-270</v>
      </c>
      <c r="P40" s="46">
        <v>-40</v>
      </c>
      <c r="Q40" s="46">
        <v>0</v>
      </c>
      <c r="R40" s="46">
        <v>0</v>
      </c>
      <c r="S40" s="74">
        <v>0</v>
      </c>
      <c r="U40" s="73">
        <v>4.8</v>
      </c>
      <c r="V40" s="74">
        <v>-310</v>
      </c>
      <c r="W40">
        <v>0</v>
      </c>
      <c r="X40">
        <v>-270</v>
      </c>
      <c r="Y40">
        <v>4.8</v>
      </c>
      <c r="Z40">
        <v>-40</v>
      </c>
    </row>
    <row r="41" spans="7:26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4.8</v>
      </c>
      <c r="N41" s="73">
        <v>0</v>
      </c>
      <c r="O41" s="46">
        <v>-245</v>
      </c>
      <c r="P41" s="46">
        <v>-33</v>
      </c>
      <c r="Q41" s="46">
        <v>0</v>
      </c>
      <c r="R41" s="46">
        <v>0</v>
      </c>
      <c r="S41" s="74">
        <v>0</v>
      </c>
      <c r="U41" s="73">
        <v>4.8</v>
      </c>
      <c r="V41" s="74">
        <v>-278</v>
      </c>
      <c r="W41">
        <v>0</v>
      </c>
      <c r="X41">
        <v>-245</v>
      </c>
      <c r="Y41">
        <v>4.8</v>
      </c>
      <c r="Z41">
        <v>-33</v>
      </c>
    </row>
    <row r="42" spans="7:26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4.8</v>
      </c>
      <c r="N42" s="73">
        <v>0</v>
      </c>
      <c r="O42" s="46">
        <v>-200.8</v>
      </c>
      <c r="P42" s="46">
        <v>0</v>
      </c>
      <c r="Q42" s="46">
        <v>0</v>
      </c>
      <c r="R42" s="46">
        <v>0</v>
      </c>
      <c r="S42" s="74">
        <v>0</v>
      </c>
      <c r="U42" s="73">
        <v>4.8</v>
      </c>
      <c r="V42" s="74">
        <v>-200.8</v>
      </c>
      <c r="W42">
        <v>0</v>
      </c>
      <c r="X42">
        <v>-200.8</v>
      </c>
      <c r="Y42">
        <v>4.8</v>
      </c>
      <c r="Z42">
        <v>0</v>
      </c>
    </row>
    <row r="43" spans="7:26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2.98</v>
      </c>
      <c r="N43" s="73">
        <v>0</v>
      </c>
      <c r="O43" s="46">
        <v>-139</v>
      </c>
      <c r="P43" s="46">
        <v>0</v>
      </c>
      <c r="Q43" s="46">
        <v>0</v>
      </c>
      <c r="R43" s="46">
        <v>0</v>
      </c>
      <c r="S43" s="74">
        <v>0</v>
      </c>
      <c r="U43" s="73">
        <v>2.98</v>
      </c>
      <c r="V43" s="74">
        <v>-139</v>
      </c>
      <c r="W43">
        <v>0</v>
      </c>
      <c r="X43">
        <v>-139</v>
      </c>
      <c r="Y43">
        <v>2.98</v>
      </c>
      <c r="Z43">
        <v>0</v>
      </c>
    </row>
    <row r="44" spans="7:26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3.36</v>
      </c>
      <c r="N44" s="73">
        <v>0</v>
      </c>
      <c r="O44" s="46">
        <v>-119</v>
      </c>
      <c r="P44" s="46">
        <v>0</v>
      </c>
      <c r="Q44" s="46">
        <v>0</v>
      </c>
      <c r="R44" s="46">
        <v>0</v>
      </c>
      <c r="S44" s="74">
        <v>0</v>
      </c>
      <c r="U44" s="73">
        <v>3.36</v>
      </c>
      <c r="V44" s="74">
        <v>-119</v>
      </c>
      <c r="W44">
        <v>0</v>
      </c>
      <c r="X44">
        <v>-119</v>
      </c>
      <c r="Y44">
        <v>3.36</v>
      </c>
      <c r="Z44">
        <v>0</v>
      </c>
    </row>
    <row r="45" spans="7:26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1.44</v>
      </c>
      <c r="N45" s="73">
        <v>0</v>
      </c>
      <c r="O45" s="46">
        <v>-94</v>
      </c>
      <c r="P45" s="46">
        <v>0</v>
      </c>
      <c r="Q45" s="46">
        <v>0</v>
      </c>
      <c r="R45" s="46">
        <v>0</v>
      </c>
      <c r="S45" s="74">
        <v>0</v>
      </c>
      <c r="U45" s="73">
        <v>1.44</v>
      </c>
      <c r="V45" s="74">
        <v>-94</v>
      </c>
      <c r="W45">
        <v>0</v>
      </c>
      <c r="X45">
        <v>-94</v>
      </c>
      <c r="Y45">
        <v>1.44</v>
      </c>
      <c r="Z45">
        <v>0</v>
      </c>
    </row>
    <row r="46" spans="7:26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0.38</v>
      </c>
      <c r="N46" s="73">
        <v>0</v>
      </c>
      <c r="O46" s="46">
        <v>-74</v>
      </c>
      <c r="P46" s="46">
        <v>0</v>
      </c>
      <c r="Q46" s="46">
        <v>0</v>
      </c>
      <c r="R46" s="46">
        <v>0</v>
      </c>
      <c r="S46" s="74">
        <v>0</v>
      </c>
      <c r="U46" s="73">
        <v>0.38</v>
      </c>
      <c r="V46" s="74">
        <v>-74</v>
      </c>
      <c r="W46">
        <v>0</v>
      </c>
      <c r="X46">
        <v>-74</v>
      </c>
      <c r="Y46">
        <v>0.38</v>
      </c>
      <c r="Z46">
        <v>0</v>
      </c>
    </row>
    <row r="47" spans="7:26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0</v>
      </c>
      <c r="N47" s="73">
        <v>0</v>
      </c>
      <c r="O47" s="46">
        <v>-44</v>
      </c>
      <c r="P47" s="46">
        <v>0</v>
      </c>
      <c r="Q47" s="46">
        <v>0</v>
      </c>
      <c r="R47" s="46">
        <v>0</v>
      </c>
      <c r="S47" s="74">
        <v>0</v>
      </c>
      <c r="U47" s="73">
        <v>0</v>
      </c>
      <c r="V47" s="74">
        <v>-44</v>
      </c>
      <c r="W47">
        <v>0</v>
      </c>
      <c r="X47">
        <v>-44</v>
      </c>
      <c r="Y47">
        <v>0</v>
      </c>
      <c r="Z47">
        <v>0</v>
      </c>
    </row>
    <row r="48" spans="7:26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0.19</v>
      </c>
      <c r="N48" s="73">
        <v>0</v>
      </c>
      <c r="O48" s="46">
        <v>-14</v>
      </c>
      <c r="P48" s="46">
        <v>0</v>
      </c>
      <c r="Q48" s="46">
        <v>0</v>
      </c>
      <c r="R48" s="46">
        <v>0</v>
      </c>
      <c r="S48" s="74">
        <v>0</v>
      </c>
      <c r="U48" s="73">
        <v>0.19</v>
      </c>
      <c r="V48" s="74">
        <v>-14</v>
      </c>
      <c r="W48">
        <v>0</v>
      </c>
      <c r="X48">
        <v>-14</v>
      </c>
      <c r="Y48">
        <v>0.19</v>
      </c>
      <c r="Z48">
        <v>0</v>
      </c>
    </row>
    <row r="49" spans="7:26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0.96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>
        <v>0.96</v>
      </c>
      <c r="V49" s="74">
        <v>0</v>
      </c>
      <c r="W49">
        <v>0</v>
      </c>
      <c r="X49">
        <v>0</v>
      </c>
      <c r="Y49">
        <v>0.96</v>
      </c>
      <c r="Z49">
        <v>0</v>
      </c>
    </row>
    <row r="50" spans="7:26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1.06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>
        <v>1.06</v>
      </c>
      <c r="V50" s="74">
        <v>0</v>
      </c>
      <c r="W50">
        <v>0</v>
      </c>
      <c r="X50">
        <v>0</v>
      </c>
      <c r="Y50">
        <v>1.06</v>
      </c>
      <c r="Z50">
        <v>0</v>
      </c>
    </row>
    <row r="51" spans="7:26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4.6100000000000003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>
        <v>4.6100000000000003</v>
      </c>
      <c r="V51" s="74">
        <v>0</v>
      </c>
      <c r="W51">
        <v>0</v>
      </c>
      <c r="X51">
        <v>0</v>
      </c>
      <c r="Y51">
        <v>4.6100000000000003</v>
      </c>
      <c r="Z51">
        <v>0</v>
      </c>
    </row>
    <row r="52" spans="7:26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2.98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>
        <v>2.98</v>
      </c>
      <c r="V52" s="74">
        <v>0</v>
      </c>
      <c r="W52">
        <v>0</v>
      </c>
      <c r="X52">
        <v>0</v>
      </c>
      <c r="Y52">
        <v>2.98</v>
      </c>
      <c r="Z52">
        <v>0</v>
      </c>
    </row>
    <row r="53" spans="7:26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0.86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>
        <v>0.86</v>
      </c>
      <c r="V53" s="74">
        <v>0</v>
      </c>
      <c r="W53">
        <v>0</v>
      </c>
      <c r="X53">
        <v>0</v>
      </c>
      <c r="Y53">
        <v>0.86</v>
      </c>
      <c r="Z53">
        <v>0</v>
      </c>
    </row>
    <row r="54" spans="7:26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3.36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>
        <v>3.36</v>
      </c>
      <c r="V54" s="74">
        <v>0</v>
      </c>
      <c r="W54">
        <v>0</v>
      </c>
      <c r="X54">
        <v>0</v>
      </c>
      <c r="Y54">
        <v>3.36</v>
      </c>
      <c r="Z54">
        <v>0</v>
      </c>
    </row>
    <row r="55" spans="7:26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2.78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>
        <v>2.78</v>
      </c>
      <c r="V55" s="74">
        <v>0</v>
      </c>
      <c r="W55">
        <v>0</v>
      </c>
      <c r="X55">
        <v>0</v>
      </c>
      <c r="Y55">
        <v>2.78</v>
      </c>
      <c r="Z55">
        <v>0</v>
      </c>
    </row>
    <row r="56" spans="7:26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2.4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>
        <v>2.4</v>
      </c>
      <c r="V56" s="74">
        <v>0</v>
      </c>
      <c r="W56">
        <v>0</v>
      </c>
      <c r="X56">
        <v>0</v>
      </c>
      <c r="Y56">
        <v>2.4</v>
      </c>
      <c r="Z56">
        <v>0</v>
      </c>
    </row>
    <row r="57" spans="7:26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3.55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>
        <v>3.55</v>
      </c>
      <c r="V57" s="74">
        <v>0</v>
      </c>
      <c r="W57">
        <v>0</v>
      </c>
      <c r="X57">
        <v>0</v>
      </c>
      <c r="Y57">
        <v>3.55</v>
      </c>
      <c r="Z57">
        <v>0</v>
      </c>
    </row>
    <row r="58" spans="7:26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1.82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>
        <v>1.82</v>
      </c>
      <c r="V58" s="74">
        <v>0</v>
      </c>
      <c r="W58">
        <v>0</v>
      </c>
      <c r="X58">
        <v>0</v>
      </c>
      <c r="Y58">
        <v>1.82</v>
      </c>
      <c r="Z58">
        <v>0</v>
      </c>
    </row>
    <row r="59" spans="7:26">
      <c r="G59" t="s">
        <v>101</v>
      </c>
      <c r="H59" s="73">
        <v>44.14</v>
      </c>
      <c r="I59" s="46">
        <v>0</v>
      </c>
      <c r="J59" s="46">
        <v>0</v>
      </c>
      <c r="K59" s="46">
        <v>0</v>
      </c>
      <c r="L59" s="46">
        <v>0</v>
      </c>
      <c r="M59" s="74">
        <v>1.25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>
        <v>45.39</v>
      </c>
      <c r="V59" s="74">
        <v>0</v>
      </c>
      <c r="W59">
        <v>44.14</v>
      </c>
      <c r="X59">
        <v>0</v>
      </c>
      <c r="Y59">
        <v>1.25</v>
      </c>
      <c r="Z59">
        <v>0</v>
      </c>
    </row>
    <row r="60" spans="7:26">
      <c r="G60" t="s">
        <v>102</v>
      </c>
      <c r="H60" s="73">
        <v>103.65</v>
      </c>
      <c r="I60" s="46">
        <v>0</v>
      </c>
      <c r="J60" s="46">
        <v>0</v>
      </c>
      <c r="K60" s="46">
        <v>0</v>
      </c>
      <c r="L60" s="46">
        <v>0</v>
      </c>
      <c r="M60" s="74">
        <v>1.92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>
        <v>105.57</v>
      </c>
      <c r="V60" s="74">
        <v>0</v>
      </c>
      <c r="W60">
        <v>103.65</v>
      </c>
      <c r="X60">
        <v>0</v>
      </c>
      <c r="Y60">
        <v>1.92</v>
      </c>
      <c r="Z60">
        <v>0</v>
      </c>
    </row>
    <row r="61" spans="7:26">
      <c r="G61" t="s">
        <v>103</v>
      </c>
      <c r="H61" s="73">
        <v>174.67</v>
      </c>
      <c r="I61" s="46">
        <v>0</v>
      </c>
      <c r="J61" s="46">
        <v>0</v>
      </c>
      <c r="K61" s="46">
        <v>0</v>
      </c>
      <c r="L61" s="46">
        <v>0</v>
      </c>
      <c r="M61" s="74">
        <v>3.55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>
        <v>178.22</v>
      </c>
      <c r="V61" s="74">
        <v>0</v>
      </c>
      <c r="W61">
        <v>174.67</v>
      </c>
      <c r="X61">
        <v>0</v>
      </c>
      <c r="Y61">
        <v>3.55</v>
      </c>
      <c r="Z61">
        <v>0</v>
      </c>
    </row>
    <row r="62" spans="7:26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4.6100000000000003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>
        <v>4.6100000000000003</v>
      </c>
      <c r="V62" s="74">
        <v>0</v>
      </c>
      <c r="W62">
        <v>0</v>
      </c>
      <c r="X62">
        <v>0</v>
      </c>
      <c r="Y62">
        <v>4.6100000000000003</v>
      </c>
      <c r="Z62">
        <v>0</v>
      </c>
    </row>
    <row r="63" spans="7:26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1.06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>
        <v>1.06</v>
      </c>
      <c r="V63" s="74">
        <v>0</v>
      </c>
      <c r="W63">
        <v>0</v>
      </c>
      <c r="X63">
        <v>0</v>
      </c>
      <c r="Y63">
        <v>1.06</v>
      </c>
      <c r="Z63">
        <v>0</v>
      </c>
    </row>
    <row r="64" spans="7:26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1.06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>
        <v>1.06</v>
      </c>
      <c r="V64" s="74">
        <v>0</v>
      </c>
      <c r="W64">
        <v>0</v>
      </c>
      <c r="X64">
        <v>0</v>
      </c>
      <c r="Y64">
        <v>1.06</v>
      </c>
      <c r="Z64">
        <v>0</v>
      </c>
    </row>
    <row r="65" spans="7:26">
      <c r="G65" t="s">
        <v>107</v>
      </c>
      <c r="H65" s="73">
        <v>22.07</v>
      </c>
      <c r="I65" s="46">
        <v>0</v>
      </c>
      <c r="J65" s="46">
        <v>0</v>
      </c>
      <c r="K65" s="46">
        <v>0</v>
      </c>
      <c r="L65" s="46">
        <v>0</v>
      </c>
      <c r="M65" s="74">
        <v>2.59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>
        <v>24.66</v>
      </c>
      <c r="V65" s="74">
        <v>0</v>
      </c>
      <c r="W65">
        <v>22.07</v>
      </c>
      <c r="X65">
        <v>0</v>
      </c>
      <c r="Y65">
        <v>2.59</v>
      </c>
      <c r="Z65">
        <v>0</v>
      </c>
    </row>
    <row r="66" spans="7:26">
      <c r="G66" t="s">
        <v>108</v>
      </c>
      <c r="H66" s="73">
        <v>41.27</v>
      </c>
      <c r="I66" s="46">
        <v>0</v>
      </c>
      <c r="J66" s="46">
        <v>0</v>
      </c>
      <c r="K66" s="46">
        <v>0</v>
      </c>
      <c r="L66" s="46">
        <v>0</v>
      </c>
      <c r="M66" s="74">
        <v>1.63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>
        <v>42.9</v>
      </c>
      <c r="V66" s="74">
        <v>0</v>
      </c>
      <c r="W66">
        <v>41.27</v>
      </c>
      <c r="X66">
        <v>0</v>
      </c>
      <c r="Y66">
        <v>1.63</v>
      </c>
      <c r="Z66">
        <v>0</v>
      </c>
    </row>
    <row r="67" spans="7:26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1.73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>
        <v>1.73</v>
      </c>
      <c r="V67" s="74">
        <v>0</v>
      </c>
      <c r="W67">
        <v>0</v>
      </c>
      <c r="X67">
        <v>0</v>
      </c>
      <c r="Y67">
        <v>1.73</v>
      </c>
      <c r="Z67">
        <v>0</v>
      </c>
    </row>
    <row r="68" spans="7:26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</v>
      </c>
      <c r="M68" s="74">
        <v>2.59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>
        <v>2.59</v>
      </c>
      <c r="V68" s="74">
        <v>0</v>
      </c>
      <c r="W68">
        <v>0</v>
      </c>
      <c r="X68">
        <v>0</v>
      </c>
      <c r="Y68">
        <v>2.59</v>
      </c>
      <c r="Z68">
        <v>0</v>
      </c>
    </row>
    <row r="69" spans="7:26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0</v>
      </c>
      <c r="M69" s="74">
        <v>2.69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>
        <v>2.69</v>
      </c>
      <c r="V69" s="74">
        <v>0</v>
      </c>
      <c r="W69">
        <v>0</v>
      </c>
      <c r="X69">
        <v>0</v>
      </c>
      <c r="Y69">
        <v>2.69</v>
      </c>
      <c r="Z69">
        <v>0</v>
      </c>
    </row>
    <row r="70" spans="7:26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0</v>
      </c>
      <c r="M70" s="74">
        <v>2.98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>
        <v>2.98</v>
      </c>
      <c r="V70" s="74">
        <v>0</v>
      </c>
      <c r="W70">
        <v>0</v>
      </c>
      <c r="X70">
        <v>0</v>
      </c>
      <c r="Y70">
        <v>2.98</v>
      </c>
      <c r="Z70">
        <v>0</v>
      </c>
    </row>
    <row r="71" spans="7:26">
      <c r="G71" t="s">
        <v>113</v>
      </c>
      <c r="H71" s="73">
        <v>0</v>
      </c>
      <c r="I71" s="46">
        <v>0</v>
      </c>
      <c r="J71" s="46">
        <v>0</v>
      </c>
      <c r="K71" s="46">
        <v>0</v>
      </c>
      <c r="L71" s="46">
        <v>0</v>
      </c>
      <c r="M71" s="74">
        <v>3.45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>
        <v>3.45</v>
      </c>
      <c r="V71" s="74">
        <v>0</v>
      </c>
      <c r="W71">
        <v>0</v>
      </c>
      <c r="X71">
        <v>0</v>
      </c>
      <c r="Y71">
        <v>3.45</v>
      </c>
      <c r="Z71">
        <v>0</v>
      </c>
    </row>
    <row r="72" spans="7:26">
      <c r="G72" t="s">
        <v>114</v>
      </c>
      <c r="H72" s="73">
        <v>0</v>
      </c>
      <c r="I72" s="46">
        <v>0</v>
      </c>
      <c r="J72" s="46">
        <v>0</v>
      </c>
      <c r="K72" s="46">
        <v>0</v>
      </c>
      <c r="L72" s="46">
        <v>0</v>
      </c>
      <c r="M72" s="74">
        <v>3.74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>
        <v>3.74</v>
      </c>
      <c r="V72" s="74">
        <v>0</v>
      </c>
      <c r="W72">
        <v>0</v>
      </c>
      <c r="X72">
        <v>0</v>
      </c>
      <c r="Y72">
        <v>3.74</v>
      </c>
      <c r="Z72">
        <v>0</v>
      </c>
    </row>
    <row r="73" spans="7:26">
      <c r="G73" t="s">
        <v>115</v>
      </c>
      <c r="H73" s="73">
        <v>0</v>
      </c>
      <c r="I73" s="46">
        <v>0</v>
      </c>
      <c r="J73" s="46">
        <v>0</v>
      </c>
      <c r="K73" s="46">
        <v>0</v>
      </c>
      <c r="L73" s="46">
        <v>0</v>
      </c>
      <c r="M73" s="74">
        <v>3.74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>
        <v>3.74</v>
      </c>
      <c r="V73" s="74">
        <v>0</v>
      </c>
      <c r="W73">
        <v>0</v>
      </c>
      <c r="X73">
        <v>0</v>
      </c>
      <c r="Y73">
        <v>3.74</v>
      </c>
      <c r="Z73">
        <v>0</v>
      </c>
    </row>
    <row r="74" spans="7:26">
      <c r="G74" t="s">
        <v>116</v>
      </c>
      <c r="H74" s="73">
        <v>0</v>
      </c>
      <c r="I74" s="46">
        <v>0</v>
      </c>
      <c r="J74" s="46">
        <v>0</v>
      </c>
      <c r="K74" s="46">
        <v>0</v>
      </c>
      <c r="L74" s="46">
        <v>0</v>
      </c>
      <c r="M74" s="74">
        <v>3.84</v>
      </c>
      <c r="N74" s="73">
        <v>0</v>
      </c>
      <c r="O74" s="46">
        <v>0</v>
      </c>
      <c r="P74" s="46">
        <v>-160</v>
      </c>
      <c r="Q74" s="46">
        <v>0</v>
      </c>
      <c r="R74" s="46">
        <v>0</v>
      </c>
      <c r="S74" s="74">
        <v>0</v>
      </c>
      <c r="U74" s="73">
        <v>3.84</v>
      </c>
      <c r="V74" s="74">
        <v>-160</v>
      </c>
      <c r="W74">
        <v>0</v>
      </c>
      <c r="X74">
        <v>0</v>
      </c>
      <c r="Y74">
        <v>3.84</v>
      </c>
      <c r="Z74">
        <v>-160</v>
      </c>
    </row>
    <row r="75" spans="7:26">
      <c r="G75" t="s">
        <v>117</v>
      </c>
      <c r="H75" s="73">
        <v>0</v>
      </c>
      <c r="I75" s="46">
        <v>0</v>
      </c>
      <c r="J75" s="46">
        <v>0</v>
      </c>
      <c r="K75" s="46">
        <v>0</v>
      </c>
      <c r="L75" s="46">
        <v>0</v>
      </c>
      <c r="M75" s="74">
        <v>4.8</v>
      </c>
      <c r="N75" s="73">
        <v>0</v>
      </c>
      <c r="O75" s="46">
        <v>0</v>
      </c>
      <c r="P75" s="46">
        <v>-174</v>
      </c>
      <c r="Q75" s="46">
        <v>0</v>
      </c>
      <c r="R75" s="46">
        <v>0</v>
      </c>
      <c r="S75" s="74">
        <v>0</v>
      </c>
      <c r="U75" s="73">
        <v>4.8</v>
      </c>
      <c r="V75" s="74">
        <v>-174</v>
      </c>
      <c r="W75">
        <v>0</v>
      </c>
      <c r="X75">
        <v>0</v>
      </c>
      <c r="Y75">
        <v>4.8</v>
      </c>
      <c r="Z75">
        <v>-174</v>
      </c>
    </row>
    <row r="76" spans="7:26">
      <c r="G76" t="s">
        <v>118</v>
      </c>
      <c r="H76" s="73">
        <v>0</v>
      </c>
      <c r="I76" s="46">
        <v>0</v>
      </c>
      <c r="J76" s="46">
        <v>0</v>
      </c>
      <c r="K76" s="46">
        <v>0</v>
      </c>
      <c r="L76" s="46">
        <v>0</v>
      </c>
      <c r="M76" s="74">
        <v>3.45</v>
      </c>
      <c r="N76" s="73">
        <v>0</v>
      </c>
      <c r="O76" s="46">
        <v>0</v>
      </c>
      <c r="P76" s="46">
        <v>-210</v>
      </c>
      <c r="Q76" s="46">
        <v>0</v>
      </c>
      <c r="R76" s="46">
        <v>0</v>
      </c>
      <c r="S76" s="74">
        <v>0</v>
      </c>
      <c r="U76" s="73">
        <v>3.45</v>
      </c>
      <c r="V76" s="74">
        <v>-210</v>
      </c>
      <c r="W76">
        <v>0</v>
      </c>
      <c r="X76">
        <v>0</v>
      </c>
      <c r="Y76">
        <v>3.45</v>
      </c>
      <c r="Z76">
        <v>-210</v>
      </c>
    </row>
    <row r="77" spans="7:26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0</v>
      </c>
      <c r="M77" s="74">
        <v>1.92</v>
      </c>
      <c r="N77" s="73">
        <v>0</v>
      </c>
      <c r="O77" s="46">
        <v>0</v>
      </c>
      <c r="P77" s="46">
        <v>-214</v>
      </c>
      <c r="Q77" s="46">
        <v>0</v>
      </c>
      <c r="R77" s="46">
        <v>0</v>
      </c>
      <c r="S77" s="74">
        <v>0</v>
      </c>
      <c r="U77" s="73">
        <v>1.92</v>
      </c>
      <c r="V77" s="74">
        <v>-214</v>
      </c>
      <c r="W77">
        <v>0</v>
      </c>
      <c r="X77">
        <v>0</v>
      </c>
      <c r="Y77">
        <v>1.92</v>
      </c>
      <c r="Z77">
        <v>-214</v>
      </c>
    </row>
    <row r="78" spans="7:26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0</v>
      </c>
      <c r="M78" s="74">
        <v>1.93</v>
      </c>
      <c r="N78" s="73">
        <v>0</v>
      </c>
      <c r="O78" s="46">
        <v>0</v>
      </c>
      <c r="P78" s="46">
        <v>-209</v>
      </c>
      <c r="Q78" s="46">
        <v>0</v>
      </c>
      <c r="R78" s="46">
        <v>0</v>
      </c>
      <c r="S78" s="74">
        <v>0</v>
      </c>
      <c r="U78" s="73">
        <v>1.93</v>
      </c>
      <c r="V78" s="74">
        <v>-209</v>
      </c>
      <c r="W78">
        <v>0</v>
      </c>
      <c r="X78">
        <v>0</v>
      </c>
      <c r="Y78">
        <v>1.93</v>
      </c>
      <c r="Z78">
        <v>-209</v>
      </c>
    </row>
    <row r="79" spans="7:26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0</v>
      </c>
      <c r="M79" s="74">
        <v>1.96</v>
      </c>
      <c r="N79" s="73">
        <v>0</v>
      </c>
      <c r="O79" s="46">
        <v>0</v>
      </c>
      <c r="P79" s="46">
        <v>-209</v>
      </c>
      <c r="Q79" s="46">
        <v>0</v>
      </c>
      <c r="R79" s="46">
        <v>0</v>
      </c>
      <c r="S79" s="74">
        <v>0</v>
      </c>
      <c r="U79" s="73">
        <v>1.96</v>
      </c>
      <c r="V79" s="74">
        <v>-209</v>
      </c>
      <c r="W79">
        <v>0</v>
      </c>
      <c r="X79">
        <v>0</v>
      </c>
      <c r="Y79">
        <v>1.96</v>
      </c>
      <c r="Z79">
        <v>-209</v>
      </c>
    </row>
    <row r="80" spans="7:26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0</v>
      </c>
      <c r="M80" s="74">
        <v>0.92</v>
      </c>
      <c r="N80" s="73">
        <v>0</v>
      </c>
      <c r="O80" s="46">
        <v>0</v>
      </c>
      <c r="P80" s="46">
        <v>-199</v>
      </c>
      <c r="Q80" s="46">
        <v>0</v>
      </c>
      <c r="R80" s="46">
        <v>0</v>
      </c>
      <c r="S80" s="74">
        <v>0</v>
      </c>
      <c r="U80" s="73">
        <v>0.92</v>
      </c>
      <c r="V80" s="74">
        <v>-199</v>
      </c>
      <c r="W80">
        <v>0</v>
      </c>
      <c r="X80">
        <v>0</v>
      </c>
      <c r="Y80">
        <v>0.92</v>
      </c>
      <c r="Z80">
        <v>-199</v>
      </c>
    </row>
    <row r="81" spans="7:26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0</v>
      </c>
      <c r="M81" s="74">
        <v>1.82</v>
      </c>
      <c r="N81" s="73">
        <v>0</v>
      </c>
      <c r="O81" s="46">
        <v>0</v>
      </c>
      <c r="P81" s="46">
        <v>-193</v>
      </c>
      <c r="Q81" s="46">
        <v>0</v>
      </c>
      <c r="R81" s="46">
        <v>0</v>
      </c>
      <c r="S81" s="74">
        <v>0</v>
      </c>
      <c r="U81" s="73">
        <v>1.82</v>
      </c>
      <c r="V81" s="74">
        <v>-193</v>
      </c>
      <c r="W81">
        <v>0</v>
      </c>
      <c r="X81">
        <v>0</v>
      </c>
      <c r="Y81">
        <v>1.82</v>
      </c>
      <c r="Z81">
        <v>-193</v>
      </c>
    </row>
    <row r="82" spans="7:26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0</v>
      </c>
      <c r="M82" s="74">
        <v>1.91</v>
      </c>
      <c r="N82" s="73">
        <v>0</v>
      </c>
      <c r="O82" s="46">
        <v>0</v>
      </c>
      <c r="P82" s="46">
        <v>-195</v>
      </c>
      <c r="Q82" s="46">
        <v>0</v>
      </c>
      <c r="R82" s="46">
        <v>0</v>
      </c>
      <c r="S82" s="74">
        <v>0</v>
      </c>
      <c r="U82" s="73">
        <v>1.91</v>
      </c>
      <c r="V82" s="74">
        <v>-195</v>
      </c>
      <c r="W82">
        <v>0</v>
      </c>
      <c r="X82">
        <v>0</v>
      </c>
      <c r="Y82">
        <v>1.91</v>
      </c>
      <c r="Z82">
        <v>-195</v>
      </c>
    </row>
    <row r="83" spans="7:26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2.58</v>
      </c>
      <c r="N83" s="73">
        <v>0</v>
      </c>
      <c r="O83" s="46">
        <v>0</v>
      </c>
      <c r="P83" s="46">
        <v>-207</v>
      </c>
      <c r="Q83" s="46">
        <v>0</v>
      </c>
      <c r="R83" s="46">
        <v>0</v>
      </c>
      <c r="S83" s="74">
        <v>0</v>
      </c>
      <c r="U83" s="73">
        <v>2.58</v>
      </c>
      <c r="V83" s="74">
        <v>-207</v>
      </c>
      <c r="W83">
        <v>0</v>
      </c>
      <c r="X83">
        <v>0</v>
      </c>
      <c r="Y83">
        <v>2.58</v>
      </c>
      <c r="Z83">
        <v>-207</v>
      </c>
    </row>
    <row r="84" spans="7:26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3.75</v>
      </c>
      <c r="N84" s="73">
        <v>0</v>
      </c>
      <c r="O84" s="46">
        <v>0</v>
      </c>
      <c r="P84" s="46">
        <v>-214</v>
      </c>
      <c r="Q84" s="46">
        <v>0</v>
      </c>
      <c r="R84" s="46">
        <v>0</v>
      </c>
      <c r="S84" s="74">
        <v>0</v>
      </c>
      <c r="U84" s="73">
        <v>3.75</v>
      </c>
      <c r="V84" s="74">
        <v>-214</v>
      </c>
      <c r="W84">
        <v>0</v>
      </c>
      <c r="X84">
        <v>0</v>
      </c>
      <c r="Y84">
        <v>3.75</v>
      </c>
      <c r="Z84">
        <v>-214</v>
      </c>
    </row>
    <row r="85" spans="7:26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4.3099999999999996</v>
      </c>
      <c r="N85" s="73">
        <v>0</v>
      </c>
      <c r="O85" s="46">
        <v>0</v>
      </c>
      <c r="P85" s="46">
        <v>-215</v>
      </c>
      <c r="Q85" s="46">
        <v>0</v>
      </c>
      <c r="R85" s="46">
        <v>0</v>
      </c>
      <c r="S85" s="74">
        <v>0</v>
      </c>
      <c r="U85" s="73">
        <v>4.3099999999999996</v>
      </c>
      <c r="V85" s="74">
        <v>-215</v>
      </c>
      <c r="W85">
        <v>0</v>
      </c>
      <c r="X85">
        <v>0</v>
      </c>
      <c r="Y85">
        <v>4.3099999999999996</v>
      </c>
      <c r="Z85">
        <v>-215</v>
      </c>
    </row>
    <row r="86" spans="7:26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</v>
      </c>
      <c r="M86" s="74">
        <v>4.16</v>
      </c>
      <c r="N86" s="73">
        <v>0</v>
      </c>
      <c r="O86" s="46">
        <v>0</v>
      </c>
      <c r="P86" s="46">
        <v>-190</v>
      </c>
      <c r="Q86" s="46">
        <v>0</v>
      </c>
      <c r="R86" s="46">
        <v>0</v>
      </c>
      <c r="S86" s="74">
        <v>0</v>
      </c>
      <c r="U86" s="73">
        <v>4.16</v>
      </c>
      <c r="V86" s="74">
        <v>-190</v>
      </c>
      <c r="W86">
        <v>0</v>
      </c>
      <c r="X86">
        <v>0</v>
      </c>
      <c r="Y86">
        <v>4.16</v>
      </c>
      <c r="Z86">
        <v>-190</v>
      </c>
    </row>
    <row r="87" spans="7:26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2.88</v>
      </c>
      <c r="N87" s="73">
        <v>0</v>
      </c>
      <c r="O87" s="46">
        <v>0</v>
      </c>
      <c r="P87" s="46">
        <v>-190</v>
      </c>
      <c r="Q87" s="46">
        <v>0</v>
      </c>
      <c r="R87" s="46">
        <v>0</v>
      </c>
      <c r="S87" s="74">
        <v>0</v>
      </c>
      <c r="U87" s="73">
        <v>2.88</v>
      </c>
      <c r="V87" s="74">
        <v>-190</v>
      </c>
      <c r="W87">
        <v>0</v>
      </c>
      <c r="X87">
        <v>0</v>
      </c>
      <c r="Y87">
        <v>2.88</v>
      </c>
      <c r="Z87">
        <v>-190</v>
      </c>
    </row>
    <row r="88" spans="7:26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</v>
      </c>
      <c r="M88" s="74">
        <v>2.1</v>
      </c>
      <c r="N88" s="73">
        <v>0</v>
      </c>
      <c r="O88" s="46">
        <v>0</v>
      </c>
      <c r="P88" s="46">
        <v>-156</v>
      </c>
      <c r="Q88" s="46">
        <v>0</v>
      </c>
      <c r="R88" s="46">
        <v>0</v>
      </c>
      <c r="S88" s="74">
        <v>0</v>
      </c>
      <c r="U88" s="73">
        <v>2.1</v>
      </c>
      <c r="V88" s="74">
        <v>-156</v>
      </c>
      <c r="W88">
        <v>0</v>
      </c>
      <c r="X88">
        <v>0</v>
      </c>
      <c r="Y88">
        <v>2.1</v>
      </c>
      <c r="Z88">
        <v>-156</v>
      </c>
    </row>
    <row r="89" spans="7:26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0</v>
      </c>
      <c r="M89" s="74">
        <v>1.89</v>
      </c>
      <c r="N89" s="73">
        <v>0</v>
      </c>
      <c r="O89" s="46">
        <v>0</v>
      </c>
      <c r="P89" s="46">
        <v>-117</v>
      </c>
      <c r="Q89" s="46">
        <v>0</v>
      </c>
      <c r="R89" s="46">
        <v>0</v>
      </c>
      <c r="S89" s="74">
        <v>0</v>
      </c>
      <c r="U89" s="73">
        <v>1.89</v>
      </c>
      <c r="V89" s="74">
        <v>-117</v>
      </c>
      <c r="W89">
        <v>0</v>
      </c>
      <c r="X89">
        <v>0</v>
      </c>
      <c r="Y89">
        <v>1.89</v>
      </c>
      <c r="Z89">
        <v>-117</v>
      </c>
    </row>
    <row r="90" spans="7:26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0</v>
      </c>
      <c r="M90" s="74">
        <v>0.91</v>
      </c>
      <c r="N90" s="73">
        <v>0</v>
      </c>
      <c r="O90" s="46">
        <v>0</v>
      </c>
      <c r="P90" s="46">
        <v>-100</v>
      </c>
      <c r="Q90" s="46">
        <v>0</v>
      </c>
      <c r="R90" s="46">
        <v>0</v>
      </c>
      <c r="S90" s="74">
        <v>0</v>
      </c>
      <c r="U90" s="73">
        <v>0.91</v>
      </c>
      <c r="V90" s="74">
        <v>-100</v>
      </c>
      <c r="W90">
        <v>0</v>
      </c>
      <c r="X90">
        <v>0</v>
      </c>
      <c r="Y90">
        <v>0.91</v>
      </c>
      <c r="Z90">
        <v>-100</v>
      </c>
    </row>
    <row r="91" spans="7:26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0</v>
      </c>
      <c r="M91" s="74">
        <v>1.73</v>
      </c>
      <c r="N91" s="73">
        <v>0</v>
      </c>
      <c r="O91" s="46">
        <v>0</v>
      </c>
      <c r="P91" s="46">
        <v>-79</v>
      </c>
      <c r="Q91" s="46">
        <v>0</v>
      </c>
      <c r="R91" s="46">
        <v>0</v>
      </c>
      <c r="S91" s="74">
        <v>0</v>
      </c>
      <c r="U91" s="73">
        <v>1.73</v>
      </c>
      <c r="V91" s="74">
        <v>-79</v>
      </c>
      <c r="W91">
        <v>0</v>
      </c>
      <c r="X91">
        <v>0</v>
      </c>
      <c r="Y91">
        <v>1.73</v>
      </c>
      <c r="Z91">
        <v>-79</v>
      </c>
    </row>
    <row r="92" spans="7:26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0</v>
      </c>
      <c r="M92" s="74">
        <v>2.98</v>
      </c>
      <c r="N92" s="73">
        <v>0</v>
      </c>
      <c r="O92" s="46">
        <v>0</v>
      </c>
      <c r="P92" s="46">
        <v>-7</v>
      </c>
      <c r="Q92" s="46">
        <v>0</v>
      </c>
      <c r="R92" s="46">
        <v>0</v>
      </c>
      <c r="S92" s="74">
        <v>0</v>
      </c>
      <c r="U92" s="73">
        <v>2.98</v>
      </c>
      <c r="V92" s="74">
        <v>-7</v>
      </c>
      <c r="W92">
        <v>0</v>
      </c>
      <c r="X92">
        <v>0</v>
      </c>
      <c r="Y92">
        <v>2.98</v>
      </c>
      <c r="Z92">
        <v>-7</v>
      </c>
    </row>
    <row r="93" spans="7:26">
      <c r="G93" t="s">
        <v>135</v>
      </c>
      <c r="H93" s="73">
        <v>58.54</v>
      </c>
      <c r="I93" s="46">
        <v>12.19</v>
      </c>
      <c r="J93" s="46">
        <v>0</v>
      </c>
      <c r="K93" s="46">
        <v>0</v>
      </c>
      <c r="L93" s="46">
        <v>0</v>
      </c>
      <c r="M93" s="74">
        <v>2.11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>
        <v>72.84</v>
      </c>
      <c r="V93" s="74">
        <v>0</v>
      </c>
      <c r="W93">
        <v>58.54</v>
      </c>
      <c r="X93">
        <v>12.19</v>
      </c>
      <c r="Y93">
        <v>2.11</v>
      </c>
      <c r="Z93">
        <v>0</v>
      </c>
    </row>
    <row r="94" spans="7:26">
      <c r="G94" t="s">
        <v>136</v>
      </c>
      <c r="H94" s="73">
        <v>69.09</v>
      </c>
      <c r="I94" s="46">
        <v>28.6</v>
      </c>
      <c r="J94" s="46">
        <v>0</v>
      </c>
      <c r="K94" s="46">
        <v>0</v>
      </c>
      <c r="L94" s="46">
        <v>0</v>
      </c>
      <c r="M94" s="74">
        <v>3.17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>
        <v>100.86</v>
      </c>
      <c r="V94" s="74">
        <v>0</v>
      </c>
      <c r="W94">
        <v>69.09</v>
      </c>
      <c r="X94">
        <v>28.6</v>
      </c>
      <c r="Y94">
        <v>3.17</v>
      </c>
      <c r="Z94">
        <v>0</v>
      </c>
    </row>
    <row r="95" spans="7:26">
      <c r="G95" t="s">
        <v>137</v>
      </c>
      <c r="H95" s="73">
        <v>84.45</v>
      </c>
      <c r="I95" s="46">
        <v>48.18</v>
      </c>
      <c r="J95" s="46">
        <v>12.48</v>
      </c>
      <c r="K95" s="46">
        <v>0</v>
      </c>
      <c r="L95" s="46">
        <v>0</v>
      </c>
      <c r="M95" s="74">
        <v>2.88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>
        <v>147.99</v>
      </c>
      <c r="V95" s="74">
        <v>0</v>
      </c>
      <c r="W95">
        <v>84.45</v>
      </c>
      <c r="X95">
        <v>48.18</v>
      </c>
      <c r="Y95">
        <v>2.88</v>
      </c>
      <c r="Z95">
        <v>12.48</v>
      </c>
    </row>
    <row r="96" spans="7:26">
      <c r="G96" t="s">
        <v>138</v>
      </c>
      <c r="H96" s="73">
        <v>83.49</v>
      </c>
      <c r="I96" s="46">
        <v>51.73</v>
      </c>
      <c r="J96" s="46">
        <v>17.27</v>
      </c>
      <c r="K96" s="46">
        <v>0</v>
      </c>
      <c r="L96" s="46">
        <v>0</v>
      </c>
      <c r="M96" s="74">
        <v>2.21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>
        <v>154.69999999999999</v>
      </c>
      <c r="V96" s="74">
        <v>0</v>
      </c>
      <c r="W96">
        <v>83.49</v>
      </c>
      <c r="X96">
        <v>51.73</v>
      </c>
      <c r="Y96">
        <v>2.21</v>
      </c>
      <c r="Z96">
        <v>17.27</v>
      </c>
    </row>
    <row r="97" spans="1:83">
      <c r="G97" t="s">
        <v>139</v>
      </c>
      <c r="H97" s="73">
        <v>58.55</v>
      </c>
      <c r="I97" s="46">
        <v>51.15</v>
      </c>
      <c r="J97" s="46">
        <v>18.23</v>
      </c>
      <c r="K97" s="46">
        <v>0</v>
      </c>
      <c r="L97" s="46">
        <v>0</v>
      </c>
      <c r="M97" s="74">
        <v>0.96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>
        <v>128.88999999999999</v>
      </c>
      <c r="V97" s="74">
        <v>0</v>
      </c>
      <c r="W97">
        <v>58.55</v>
      </c>
      <c r="X97">
        <v>51.15</v>
      </c>
      <c r="Y97">
        <v>0.96</v>
      </c>
      <c r="Z97">
        <v>18.23</v>
      </c>
    </row>
    <row r="98" spans="1:83">
      <c r="G98" t="s">
        <v>140</v>
      </c>
      <c r="H98" s="73">
        <v>25.91</v>
      </c>
      <c r="I98" s="46">
        <v>43.76</v>
      </c>
      <c r="J98" s="46">
        <v>11.52</v>
      </c>
      <c r="K98" s="46">
        <v>0</v>
      </c>
      <c r="L98" s="46">
        <v>0</v>
      </c>
      <c r="M98" s="74">
        <v>0.86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>
        <v>82.05</v>
      </c>
      <c r="V98" s="74">
        <v>0</v>
      </c>
      <c r="W98">
        <v>25.91</v>
      </c>
      <c r="X98">
        <v>43.76</v>
      </c>
      <c r="Y98">
        <v>0.86</v>
      </c>
      <c r="Z98">
        <v>11.52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0.19313749999999999</v>
      </c>
      <c r="I99" s="69">
        <f t="shared" ref="I99:BQ99" si="1">SUM(I3:I98)/4000</f>
        <v>5.9957499999999997E-2</v>
      </c>
      <c r="J99" s="69">
        <f t="shared" si="1"/>
        <v>0.12499749999999998</v>
      </c>
      <c r="K99" s="69">
        <f t="shared" si="1"/>
        <v>0</v>
      </c>
      <c r="L99" s="69">
        <f t="shared" si="1"/>
        <v>0</v>
      </c>
      <c r="M99" s="69">
        <f t="shared" si="1"/>
        <v>5.0949999999999988E-2</v>
      </c>
      <c r="N99" s="68">
        <f t="shared" si="1"/>
        <v>0</v>
      </c>
      <c r="O99" s="69">
        <f t="shared" si="1"/>
        <v>-0.85162750000000009</v>
      </c>
      <c r="P99" s="69">
        <f t="shared" si="1"/>
        <v>-1.3492500000000001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0.42904249999999994</v>
      </c>
      <c r="V99" s="70">
        <f t="shared" si="1"/>
        <v>-2.2008775000000003</v>
      </c>
      <c r="W99">
        <f t="shared" si="1"/>
        <v>0.19313749999999999</v>
      </c>
      <c r="X99">
        <f t="shared" si="1"/>
        <v>-0.79166999999999998</v>
      </c>
      <c r="Y99">
        <f t="shared" si="1"/>
        <v>5.0949999999999988E-2</v>
      </c>
      <c r="Z99">
        <f t="shared" si="1"/>
        <v>-1.2242525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EC106"/>
  <sheetViews>
    <sheetView workbookViewId="0">
      <pane xSplit="7" ySplit="2" topLeftCell="AN3" activePane="bottomRight" state="frozen"/>
      <selection sqref="A1:D35"/>
      <selection pane="topRight" sqref="A1:D35"/>
      <selection pane="bottomLeft" sqref="A1:D35"/>
      <selection pane="bottomRight" activeCell="AV3" sqref="AV3:AV98"/>
    </sheetView>
  </sheetViews>
  <sheetFormatPr defaultRowHeight="15"/>
  <cols>
    <col min="1" max="1" width="9" customWidth="1"/>
    <col min="7" max="7" width="11.85546875" customWidth="1"/>
    <col min="20" max="20" width="10.42578125" bestFit="1" customWidth="1"/>
  </cols>
  <sheetData>
    <row r="1" spans="1:48" ht="15" customHeight="1">
      <c r="A1" s="216" t="s">
        <v>227</v>
      </c>
      <c r="B1" s="216"/>
      <c r="C1" s="216"/>
      <c r="D1" s="216"/>
      <c r="E1" s="67"/>
      <c r="F1" s="67"/>
      <c r="G1" s="216" t="s">
        <v>44</v>
      </c>
      <c r="H1" s="217" t="s">
        <v>228</v>
      </c>
      <c r="I1" s="218"/>
      <c r="J1" s="218"/>
      <c r="K1" s="218"/>
      <c r="L1" s="218"/>
      <c r="M1" s="219"/>
      <c r="N1" s="217" t="s">
        <v>229</v>
      </c>
      <c r="O1" s="218"/>
      <c r="P1" s="218"/>
      <c r="Q1" s="218"/>
      <c r="R1" s="218"/>
      <c r="S1" s="219"/>
      <c r="T1">
        <v>3</v>
      </c>
      <c r="W1" t="s">
        <v>526</v>
      </c>
      <c r="X1" t="s">
        <v>527</v>
      </c>
      <c r="Y1" t="s">
        <v>528</v>
      </c>
      <c r="Z1" t="s">
        <v>529</v>
      </c>
      <c r="AA1" t="s">
        <v>530</v>
      </c>
      <c r="AB1" t="s">
        <v>527</v>
      </c>
      <c r="AC1" t="s">
        <v>527</v>
      </c>
      <c r="AD1" t="s">
        <v>531</v>
      </c>
      <c r="AE1" t="s">
        <v>526</v>
      </c>
      <c r="AF1" t="s">
        <v>532</v>
      </c>
      <c r="AG1" t="s">
        <v>526</v>
      </c>
      <c r="AH1" t="s">
        <v>526</v>
      </c>
      <c r="AI1" t="s">
        <v>527</v>
      </c>
      <c r="AJ1" t="s">
        <v>533</v>
      </c>
      <c r="AK1" t="s">
        <v>534</v>
      </c>
      <c r="AL1" t="s">
        <v>535</v>
      </c>
      <c r="AM1" t="s">
        <v>536</v>
      </c>
      <c r="AN1" t="s">
        <v>526</v>
      </c>
      <c r="AO1" t="s">
        <v>537</v>
      </c>
      <c r="AP1" t="s">
        <v>533</v>
      </c>
      <c r="AQ1" t="s">
        <v>538</v>
      </c>
      <c r="AR1" t="s">
        <v>539</v>
      </c>
      <c r="AS1" t="s">
        <v>540</v>
      </c>
      <c r="AT1" t="s">
        <v>541</v>
      </c>
      <c r="AU1" t="s">
        <v>542</v>
      </c>
      <c r="AV1" t="s">
        <v>543</v>
      </c>
    </row>
    <row r="2" spans="1:48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216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45192</v>
      </c>
      <c r="W2" s="28" t="s">
        <v>150</v>
      </c>
      <c r="X2" t="s">
        <v>149</v>
      </c>
      <c r="Y2" t="s">
        <v>149</v>
      </c>
      <c r="Z2" t="s">
        <v>373</v>
      </c>
      <c r="AA2" t="s">
        <v>152</v>
      </c>
      <c r="AB2" t="s">
        <v>149</v>
      </c>
      <c r="AC2" t="s">
        <v>150</v>
      </c>
      <c r="AD2" t="s">
        <v>153</v>
      </c>
      <c r="AE2" t="s">
        <v>150</v>
      </c>
      <c r="AF2" t="s">
        <v>149</v>
      </c>
      <c r="AG2" t="s">
        <v>150</v>
      </c>
      <c r="AH2" t="s">
        <v>150</v>
      </c>
      <c r="AI2" t="s">
        <v>149</v>
      </c>
      <c r="AJ2" t="s">
        <v>149</v>
      </c>
      <c r="AK2" t="s">
        <v>149</v>
      </c>
      <c r="AL2" t="s">
        <v>149</v>
      </c>
      <c r="AM2" t="s">
        <v>153</v>
      </c>
      <c r="AN2" t="s">
        <v>150</v>
      </c>
      <c r="AO2" t="s">
        <v>150</v>
      </c>
      <c r="AP2" t="s">
        <v>149</v>
      </c>
      <c r="AQ2" t="s">
        <v>244</v>
      </c>
      <c r="AR2" t="s">
        <v>388</v>
      </c>
      <c r="AS2" t="s">
        <v>149</v>
      </c>
      <c r="AT2" t="s">
        <v>149</v>
      </c>
      <c r="AU2" t="s">
        <v>152</v>
      </c>
      <c r="AV2" t="s">
        <v>152</v>
      </c>
    </row>
    <row r="3" spans="1:48">
      <c r="A3" t="s">
        <v>149</v>
      </c>
      <c r="B3" t="s">
        <v>150</v>
      </c>
      <c r="C3" t="s">
        <v>153</v>
      </c>
      <c r="D3" t="s">
        <v>152</v>
      </c>
      <c r="E3" t="s">
        <v>388</v>
      </c>
      <c r="G3" t="s">
        <v>45</v>
      </c>
      <c r="H3" s="71">
        <v>1111.1899999999998</v>
      </c>
      <c r="I3" s="53">
        <v>259.41000000000003</v>
      </c>
      <c r="J3" s="53">
        <v>115.77000000000001</v>
      </c>
      <c r="K3" s="53">
        <v>0</v>
      </c>
      <c r="L3" s="53">
        <v>0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W3">
        <v>19.47</v>
      </c>
      <c r="X3">
        <v>85.32</v>
      </c>
      <c r="Y3">
        <v>23.99</v>
      </c>
      <c r="Z3">
        <v>0.86</v>
      </c>
      <c r="AA3">
        <v>0</v>
      </c>
      <c r="AB3">
        <v>41.75</v>
      </c>
      <c r="AC3">
        <v>36.56</v>
      </c>
      <c r="AD3">
        <v>106.06</v>
      </c>
      <c r="AE3">
        <v>36.21</v>
      </c>
      <c r="AF3">
        <v>99.33</v>
      </c>
      <c r="AG3">
        <v>34.549999999999997</v>
      </c>
      <c r="AH3">
        <v>22.07</v>
      </c>
      <c r="AI3">
        <v>38.39</v>
      </c>
      <c r="AJ3">
        <v>191.94</v>
      </c>
      <c r="AK3">
        <v>438.58</v>
      </c>
      <c r="AL3">
        <v>48.94</v>
      </c>
      <c r="AM3">
        <v>9.7100000000000009</v>
      </c>
      <c r="AN3">
        <v>62.57</v>
      </c>
      <c r="AO3">
        <v>47.98</v>
      </c>
      <c r="AP3">
        <v>0</v>
      </c>
      <c r="AQ3">
        <v>6.06</v>
      </c>
      <c r="AR3">
        <v>0</v>
      </c>
      <c r="AS3">
        <v>86.37</v>
      </c>
      <c r="AT3">
        <v>49.66</v>
      </c>
      <c r="AU3">
        <v>0</v>
      </c>
      <c r="AV3">
        <v>0</v>
      </c>
    </row>
    <row r="4" spans="1:48">
      <c r="A4" t="s">
        <v>238</v>
      </c>
      <c r="B4" t="s">
        <v>230</v>
      </c>
      <c r="C4" t="s">
        <v>232</v>
      </c>
      <c r="G4" t="s">
        <v>46</v>
      </c>
      <c r="H4" s="73">
        <v>1070.8899999999999</v>
      </c>
      <c r="I4" s="46">
        <v>259.41000000000003</v>
      </c>
      <c r="J4" s="46">
        <v>115.77000000000001</v>
      </c>
      <c r="K4" s="46">
        <v>0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W4">
        <v>19.47</v>
      </c>
      <c r="X4">
        <v>85.32</v>
      </c>
      <c r="Y4">
        <v>23.99</v>
      </c>
      <c r="Z4">
        <v>0.86</v>
      </c>
      <c r="AA4">
        <v>0</v>
      </c>
      <c r="AB4">
        <v>41.75</v>
      </c>
      <c r="AC4">
        <v>36.56</v>
      </c>
      <c r="AD4">
        <v>106.06</v>
      </c>
      <c r="AE4">
        <v>36.21</v>
      </c>
      <c r="AF4">
        <v>99.33</v>
      </c>
      <c r="AG4">
        <v>34.549999999999997</v>
      </c>
      <c r="AH4">
        <v>22.07</v>
      </c>
      <c r="AI4">
        <v>38.39</v>
      </c>
      <c r="AJ4">
        <v>191.94</v>
      </c>
      <c r="AK4">
        <v>398.28</v>
      </c>
      <c r="AL4">
        <v>48.94</v>
      </c>
      <c r="AM4">
        <v>9.7100000000000009</v>
      </c>
      <c r="AN4">
        <v>62.57</v>
      </c>
      <c r="AO4">
        <v>47.98</v>
      </c>
      <c r="AP4">
        <v>0</v>
      </c>
      <c r="AQ4">
        <v>6.06</v>
      </c>
      <c r="AR4">
        <v>0</v>
      </c>
      <c r="AS4">
        <v>86.37</v>
      </c>
      <c r="AT4">
        <v>49.66</v>
      </c>
      <c r="AU4">
        <v>0</v>
      </c>
      <c r="AV4">
        <v>0</v>
      </c>
    </row>
    <row r="5" spans="1:48">
      <c r="A5" t="s">
        <v>239</v>
      </c>
      <c r="B5" t="s">
        <v>231</v>
      </c>
      <c r="C5" t="s">
        <v>233</v>
      </c>
      <c r="G5" t="s">
        <v>47</v>
      </c>
      <c r="H5" s="73">
        <v>1054.57</v>
      </c>
      <c r="I5" s="46">
        <v>259.41000000000003</v>
      </c>
      <c r="J5" s="46">
        <v>115.77000000000001</v>
      </c>
      <c r="K5" s="46">
        <v>0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W5">
        <v>19.47</v>
      </c>
      <c r="X5">
        <v>85.32</v>
      </c>
      <c r="Y5">
        <v>23.99</v>
      </c>
      <c r="Z5">
        <v>0.86</v>
      </c>
      <c r="AA5">
        <v>0</v>
      </c>
      <c r="AB5">
        <v>41.75</v>
      </c>
      <c r="AC5">
        <v>36.56</v>
      </c>
      <c r="AD5">
        <v>106.06</v>
      </c>
      <c r="AE5">
        <v>36.21</v>
      </c>
      <c r="AF5">
        <v>99.33</v>
      </c>
      <c r="AG5">
        <v>34.549999999999997</v>
      </c>
      <c r="AH5">
        <v>22.07</v>
      </c>
      <c r="AI5">
        <v>38.39</v>
      </c>
      <c r="AJ5">
        <v>191.94</v>
      </c>
      <c r="AK5">
        <v>381.96</v>
      </c>
      <c r="AL5">
        <v>48.94</v>
      </c>
      <c r="AM5">
        <v>9.7100000000000009</v>
      </c>
      <c r="AN5">
        <v>62.57</v>
      </c>
      <c r="AO5">
        <v>47.98</v>
      </c>
      <c r="AP5">
        <v>0</v>
      </c>
      <c r="AQ5">
        <v>6.06</v>
      </c>
      <c r="AR5">
        <v>0</v>
      </c>
      <c r="AS5">
        <v>86.37</v>
      </c>
      <c r="AT5">
        <v>49.66</v>
      </c>
      <c r="AU5">
        <v>0</v>
      </c>
      <c r="AV5">
        <v>0</v>
      </c>
    </row>
    <row r="6" spans="1:48">
      <c r="A6" t="s">
        <v>240</v>
      </c>
      <c r="B6" t="s">
        <v>262</v>
      </c>
      <c r="C6" t="s">
        <v>234</v>
      </c>
      <c r="G6" t="s">
        <v>48</v>
      </c>
      <c r="H6" s="73">
        <v>1024.82</v>
      </c>
      <c r="I6" s="46">
        <v>259.41000000000003</v>
      </c>
      <c r="J6" s="46">
        <v>115.77000000000001</v>
      </c>
      <c r="K6" s="46">
        <v>0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W6">
        <v>19.47</v>
      </c>
      <c r="X6">
        <v>85.32</v>
      </c>
      <c r="Y6">
        <v>23.99</v>
      </c>
      <c r="Z6">
        <v>0.86</v>
      </c>
      <c r="AA6">
        <v>0</v>
      </c>
      <c r="AB6">
        <v>41.75</v>
      </c>
      <c r="AC6">
        <v>36.56</v>
      </c>
      <c r="AD6">
        <v>106.06</v>
      </c>
      <c r="AE6">
        <v>36.21</v>
      </c>
      <c r="AF6">
        <v>99.33</v>
      </c>
      <c r="AG6">
        <v>34.549999999999997</v>
      </c>
      <c r="AH6">
        <v>22.07</v>
      </c>
      <c r="AI6">
        <v>38.39</v>
      </c>
      <c r="AJ6">
        <v>191.94</v>
      </c>
      <c r="AK6">
        <v>384.84</v>
      </c>
      <c r="AL6">
        <v>16.309999999999999</v>
      </c>
      <c r="AM6">
        <v>9.7100000000000009</v>
      </c>
      <c r="AN6">
        <v>62.57</v>
      </c>
      <c r="AO6">
        <v>47.98</v>
      </c>
      <c r="AP6">
        <v>0</v>
      </c>
      <c r="AQ6">
        <v>6.06</v>
      </c>
      <c r="AR6">
        <v>0</v>
      </c>
      <c r="AS6">
        <v>86.37</v>
      </c>
      <c r="AT6">
        <v>49.66</v>
      </c>
      <c r="AU6">
        <v>0</v>
      </c>
      <c r="AV6">
        <v>0</v>
      </c>
    </row>
    <row r="7" spans="1:48">
      <c r="A7" t="s">
        <v>241</v>
      </c>
      <c r="B7" t="s">
        <v>284</v>
      </c>
      <c r="C7" t="s">
        <v>263</v>
      </c>
      <c r="G7" t="s">
        <v>49</v>
      </c>
      <c r="H7" s="73">
        <v>958.3599999999999</v>
      </c>
      <c r="I7" s="46">
        <v>259.41000000000003</v>
      </c>
      <c r="J7" s="46">
        <v>115.77000000000001</v>
      </c>
      <c r="K7" s="46">
        <v>0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W7">
        <v>19.47</v>
      </c>
      <c r="X7">
        <v>85.32</v>
      </c>
      <c r="Y7">
        <v>23.99</v>
      </c>
      <c r="Z7">
        <v>0.62</v>
      </c>
      <c r="AA7">
        <v>0</v>
      </c>
      <c r="AB7">
        <v>41.75</v>
      </c>
      <c r="AC7">
        <v>36.56</v>
      </c>
      <c r="AD7">
        <v>106.06</v>
      </c>
      <c r="AE7">
        <v>36.21</v>
      </c>
      <c r="AF7">
        <v>99.33</v>
      </c>
      <c r="AG7">
        <v>34.549999999999997</v>
      </c>
      <c r="AH7">
        <v>22.07</v>
      </c>
      <c r="AI7">
        <v>38.39</v>
      </c>
      <c r="AJ7">
        <v>143.96</v>
      </c>
      <c r="AK7">
        <v>404.99</v>
      </c>
      <c r="AL7">
        <v>16.309999999999999</v>
      </c>
      <c r="AM7">
        <v>9.7100000000000009</v>
      </c>
      <c r="AN7">
        <v>62.57</v>
      </c>
      <c r="AO7">
        <v>47.98</v>
      </c>
      <c r="AP7">
        <v>0</v>
      </c>
      <c r="AQ7">
        <v>6.06</v>
      </c>
      <c r="AR7">
        <v>0</v>
      </c>
      <c r="AS7">
        <v>47.98</v>
      </c>
      <c r="AT7">
        <v>49.66</v>
      </c>
      <c r="AU7">
        <v>0</v>
      </c>
      <c r="AV7">
        <v>0</v>
      </c>
    </row>
    <row r="8" spans="1:48">
      <c r="A8" t="s">
        <v>242</v>
      </c>
      <c r="B8" t="s">
        <v>324</v>
      </c>
      <c r="C8" t="s">
        <v>235</v>
      </c>
      <c r="G8" t="s">
        <v>50</v>
      </c>
      <c r="H8" s="73">
        <v>928.61999999999989</v>
      </c>
      <c r="I8" s="46">
        <v>259.41000000000003</v>
      </c>
      <c r="J8" s="46">
        <v>115.77000000000001</v>
      </c>
      <c r="K8" s="46">
        <v>0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W8">
        <v>19.47</v>
      </c>
      <c r="X8">
        <v>85.32</v>
      </c>
      <c r="Y8">
        <v>23.99</v>
      </c>
      <c r="Z8">
        <v>0.62</v>
      </c>
      <c r="AA8">
        <v>0</v>
      </c>
      <c r="AB8">
        <v>41.75</v>
      </c>
      <c r="AC8">
        <v>36.56</v>
      </c>
      <c r="AD8">
        <v>106.06</v>
      </c>
      <c r="AE8">
        <v>36.21</v>
      </c>
      <c r="AF8">
        <v>99.33</v>
      </c>
      <c r="AG8">
        <v>34.549999999999997</v>
      </c>
      <c r="AH8">
        <v>22.07</v>
      </c>
      <c r="AI8">
        <v>38.39</v>
      </c>
      <c r="AJ8">
        <v>143.96</v>
      </c>
      <c r="AK8">
        <v>413.63</v>
      </c>
      <c r="AL8">
        <v>16.309999999999999</v>
      </c>
      <c r="AM8">
        <v>9.7100000000000009</v>
      </c>
      <c r="AN8">
        <v>62.57</v>
      </c>
      <c r="AO8">
        <v>47.98</v>
      </c>
      <c r="AP8">
        <v>0</v>
      </c>
      <c r="AQ8">
        <v>6.06</v>
      </c>
      <c r="AR8">
        <v>0</v>
      </c>
      <c r="AS8">
        <v>9.6</v>
      </c>
      <c r="AT8">
        <v>49.66</v>
      </c>
      <c r="AU8">
        <v>0</v>
      </c>
      <c r="AV8">
        <v>0</v>
      </c>
    </row>
    <row r="9" spans="1:48">
      <c r="A9" t="s">
        <v>243</v>
      </c>
      <c r="B9" t="s">
        <v>344</v>
      </c>
      <c r="C9" t="s">
        <v>236</v>
      </c>
      <c r="G9" t="s">
        <v>51</v>
      </c>
      <c r="H9" s="73">
        <v>907.49999999999989</v>
      </c>
      <c r="I9" s="46">
        <v>259.41000000000003</v>
      </c>
      <c r="J9" s="46">
        <v>115.77000000000001</v>
      </c>
      <c r="K9" s="46">
        <v>0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W9">
        <v>19.47</v>
      </c>
      <c r="X9">
        <v>85.32</v>
      </c>
      <c r="Y9">
        <v>23.99</v>
      </c>
      <c r="Z9">
        <v>0.62</v>
      </c>
      <c r="AA9">
        <v>0</v>
      </c>
      <c r="AB9">
        <v>41.75</v>
      </c>
      <c r="AC9">
        <v>36.56</v>
      </c>
      <c r="AD9">
        <v>106.06</v>
      </c>
      <c r="AE9">
        <v>36.21</v>
      </c>
      <c r="AF9">
        <v>99.33</v>
      </c>
      <c r="AG9">
        <v>34.549999999999997</v>
      </c>
      <c r="AH9">
        <v>22.07</v>
      </c>
      <c r="AI9">
        <v>38.39</v>
      </c>
      <c r="AJ9">
        <v>143.96</v>
      </c>
      <c r="AK9">
        <v>402.11</v>
      </c>
      <c r="AL9">
        <v>16.309999999999999</v>
      </c>
      <c r="AM9">
        <v>9.7100000000000009</v>
      </c>
      <c r="AN9">
        <v>62.57</v>
      </c>
      <c r="AO9">
        <v>47.98</v>
      </c>
      <c r="AP9">
        <v>0</v>
      </c>
      <c r="AQ9">
        <v>6.06</v>
      </c>
      <c r="AR9">
        <v>0</v>
      </c>
      <c r="AS9">
        <v>0</v>
      </c>
      <c r="AT9">
        <v>49.66</v>
      </c>
      <c r="AU9">
        <v>0</v>
      </c>
      <c r="AV9">
        <v>0</v>
      </c>
    </row>
    <row r="10" spans="1:48">
      <c r="A10" t="s">
        <v>264</v>
      </c>
      <c r="C10" t="s">
        <v>237</v>
      </c>
      <c r="G10" t="s">
        <v>52</v>
      </c>
      <c r="H10" s="73">
        <v>873.90999999999985</v>
      </c>
      <c r="I10" s="46">
        <v>259.41000000000003</v>
      </c>
      <c r="J10" s="46">
        <v>115.77000000000001</v>
      </c>
      <c r="K10" s="46">
        <v>0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W10">
        <v>19.47</v>
      </c>
      <c r="X10">
        <v>85.32</v>
      </c>
      <c r="Y10">
        <v>23.99</v>
      </c>
      <c r="Z10">
        <v>0.62</v>
      </c>
      <c r="AA10">
        <v>0</v>
      </c>
      <c r="AB10">
        <v>41.75</v>
      </c>
      <c r="AC10">
        <v>36.56</v>
      </c>
      <c r="AD10">
        <v>106.06</v>
      </c>
      <c r="AE10">
        <v>36.21</v>
      </c>
      <c r="AF10">
        <v>99.33</v>
      </c>
      <c r="AG10">
        <v>34.549999999999997</v>
      </c>
      <c r="AH10">
        <v>22.07</v>
      </c>
      <c r="AI10">
        <v>38.39</v>
      </c>
      <c r="AJ10">
        <v>143.96</v>
      </c>
      <c r="AK10">
        <v>368.52</v>
      </c>
      <c r="AL10">
        <v>16.309999999999999</v>
      </c>
      <c r="AM10">
        <v>9.7100000000000009</v>
      </c>
      <c r="AN10">
        <v>62.57</v>
      </c>
      <c r="AO10">
        <v>47.98</v>
      </c>
      <c r="AP10">
        <v>0</v>
      </c>
      <c r="AQ10">
        <v>6.06</v>
      </c>
      <c r="AR10">
        <v>0</v>
      </c>
      <c r="AS10">
        <v>0</v>
      </c>
      <c r="AT10">
        <v>49.66</v>
      </c>
      <c r="AU10">
        <v>0</v>
      </c>
      <c r="AV10">
        <v>0</v>
      </c>
    </row>
    <row r="11" spans="1:48">
      <c r="A11" t="s">
        <v>244</v>
      </c>
      <c r="C11" t="s">
        <v>325</v>
      </c>
      <c r="G11" t="s">
        <v>53</v>
      </c>
      <c r="H11" s="73">
        <v>845.11999999999989</v>
      </c>
      <c r="I11" s="46">
        <v>259.41000000000003</v>
      </c>
      <c r="J11" s="46">
        <v>115.68</v>
      </c>
      <c r="K11" s="46">
        <v>0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W11">
        <v>19.47</v>
      </c>
      <c r="X11">
        <v>85.32</v>
      </c>
      <c r="Y11">
        <v>23.99</v>
      </c>
      <c r="Z11">
        <v>0.62</v>
      </c>
      <c r="AA11">
        <v>0</v>
      </c>
      <c r="AB11">
        <v>41.75</v>
      </c>
      <c r="AC11">
        <v>36.56</v>
      </c>
      <c r="AD11">
        <v>106.06</v>
      </c>
      <c r="AE11">
        <v>36.21</v>
      </c>
      <c r="AF11">
        <v>99.33</v>
      </c>
      <c r="AG11">
        <v>34.549999999999997</v>
      </c>
      <c r="AH11">
        <v>22.07</v>
      </c>
      <c r="AI11">
        <v>38.39</v>
      </c>
      <c r="AJ11">
        <v>0</v>
      </c>
      <c r="AK11">
        <v>476.01</v>
      </c>
      <c r="AL11">
        <v>23.99</v>
      </c>
      <c r="AM11">
        <v>9.6199999999999992</v>
      </c>
      <c r="AN11">
        <v>62.57</v>
      </c>
      <c r="AO11">
        <v>47.98</v>
      </c>
      <c r="AP11">
        <v>0</v>
      </c>
      <c r="AQ11">
        <v>6.06</v>
      </c>
      <c r="AR11">
        <v>0</v>
      </c>
      <c r="AS11">
        <v>0</v>
      </c>
      <c r="AT11">
        <v>49.66</v>
      </c>
      <c r="AU11">
        <v>0</v>
      </c>
      <c r="AV11">
        <v>0</v>
      </c>
    </row>
    <row r="12" spans="1:48">
      <c r="A12" t="s">
        <v>245</v>
      </c>
      <c r="C12" t="s">
        <v>345</v>
      </c>
      <c r="G12" t="s">
        <v>54</v>
      </c>
      <c r="H12" s="73">
        <v>815.36999999999989</v>
      </c>
      <c r="I12" s="46">
        <v>259.41000000000003</v>
      </c>
      <c r="J12" s="46">
        <v>115.68</v>
      </c>
      <c r="K12" s="46">
        <v>0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W12">
        <v>19.47</v>
      </c>
      <c r="X12">
        <v>85.32</v>
      </c>
      <c r="Y12">
        <v>23.99</v>
      </c>
      <c r="Z12">
        <v>0.62</v>
      </c>
      <c r="AA12">
        <v>0</v>
      </c>
      <c r="AB12">
        <v>41.75</v>
      </c>
      <c r="AC12">
        <v>36.56</v>
      </c>
      <c r="AD12">
        <v>106.06</v>
      </c>
      <c r="AE12">
        <v>36.21</v>
      </c>
      <c r="AF12">
        <v>99.33</v>
      </c>
      <c r="AG12">
        <v>34.549999999999997</v>
      </c>
      <c r="AH12">
        <v>22.07</v>
      </c>
      <c r="AI12">
        <v>38.39</v>
      </c>
      <c r="AJ12">
        <v>0</v>
      </c>
      <c r="AK12">
        <v>446.26</v>
      </c>
      <c r="AL12">
        <v>23.99</v>
      </c>
      <c r="AM12">
        <v>9.6199999999999992</v>
      </c>
      <c r="AN12">
        <v>62.57</v>
      </c>
      <c r="AO12">
        <v>47.98</v>
      </c>
      <c r="AP12">
        <v>0</v>
      </c>
      <c r="AQ12">
        <v>6.06</v>
      </c>
      <c r="AR12">
        <v>0</v>
      </c>
      <c r="AS12">
        <v>0</v>
      </c>
      <c r="AT12">
        <v>49.66</v>
      </c>
      <c r="AU12">
        <v>0</v>
      </c>
      <c r="AV12">
        <v>0</v>
      </c>
    </row>
    <row r="13" spans="1:48">
      <c r="A13" t="s">
        <v>246</v>
      </c>
      <c r="G13" t="s">
        <v>55</v>
      </c>
      <c r="H13" s="73">
        <v>785.61999999999989</v>
      </c>
      <c r="I13" s="46">
        <v>259.41000000000003</v>
      </c>
      <c r="J13" s="46">
        <v>115.68</v>
      </c>
      <c r="K13" s="46">
        <v>0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W13">
        <v>19.47</v>
      </c>
      <c r="X13">
        <v>85.32</v>
      </c>
      <c r="Y13">
        <v>23.99</v>
      </c>
      <c r="Z13">
        <v>0.62</v>
      </c>
      <c r="AA13">
        <v>0</v>
      </c>
      <c r="AB13">
        <v>41.75</v>
      </c>
      <c r="AC13">
        <v>36.56</v>
      </c>
      <c r="AD13">
        <v>106.06</v>
      </c>
      <c r="AE13">
        <v>36.21</v>
      </c>
      <c r="AF13">
        <v>99.33</v>
      </c>
      <c r="AG13">
        <v>34.549999999999997</v>
      </c>
      <c r="AH13">
        <v>22.07</v>
      </c>
      <c r="AI13">
        <v>38.39</v>
      </c>
      <c r="AJ13">
        <v>0</v>
      </c>
      <c r="AK13">
        <v>416.51</v>
      </c>
      <c r="AL13">
        <v>23.99</v>
      </c>
      <c r="AM13">
        <v>9.6199999999999992</v>
      </c>
      <c r="AN13">
        <v>62.57</v>
      </c>
      <c r="AO13">
        <v>47.98</v>
      </c>
      <c r="AP13">
        <v>0</v>
      </c>
      <c r="AQ13">
        <v>6.06</v>
      </c>
      <c r="AR13">
        <v>0</v>
      </c>
      <c r="AS13">
        <v>0</v>
      </c>
      <c r="AT13">
        <v>49.66</v>
      </c>
      <c r="AU13">
        <v>0</v>
      </c>
      <c r="AV13">
        <v>0</v>
      </c>
    </row>
    <row r="14" spans="1:48">
      <c r="A14" t="s">
        <v>247</v>
      </c>
      <c r="G14" t="s">
        <v>56</v>
      </c>
      <c r="H14" s="73">
        <v>742.43</v>
      </c>
      <c r="I14" s="46">
        <v>259.41000000000003</v>
      </c>
      <c r="J14" s="46">
        <v>115.68</v>
      </c>
      <c r="K14" s="46">
        <v>0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W14">
        <v>19.47</v>
      </c>
      <c r="X14">
        <v>85.32</v>
      </c>
      <c r="Y14">
        <v>23.99</v>
      </c>
      <c r="Z14">
        <v>0.62</v>
      </c>
      <c r="AA14">
        <v>0</v>
      </c>
      <c r="AB14">
        <v>41.75</v>
      </c>
      <c r="AC14">
        <v>36.56</v>
      </c>
      <c r="AD14">
        <v>106.06</v>
      </c>
      <c r="AE14">
        <v>36.21</v>
      </c>
      <c r="AF14">
        <v>99.33</v>
      </c>
      <c r="AG14">
        <v>34.549999999999997</v>
      </c>
      <c r="AH14">
        <v>22.07</v>
      </c>
      <c r="AI14">
        <v>38.39</v>
      </c>
      <c r="AJ14">
        <v>0</v>
      </c>
      <c r="AK14">
        <v>373.32</v>
      </c>
      <c r="AL14">
        <v>23.99</v>
      </c>
      <c r="AM14">
        <v>9.6199999999999992</v>
      </c>
      <c r="AN14">
        <v>62.57</v>
      </c>
      <c r="AO14">
        <v>47.98</v>
      </c>
      <c r="AP14">
        <v>0</v>
      </c>
      <c r="AQ14">
        <v>6.06</v>
      </c>
      <c r="AR14">
        <v>0</v>
      </c>
      <c r="AS14">
        <v>0</v>
      </c>
      <c r="AT14">
        <v>49.66</v>
      </c>
      <c r="AU14">
        <v>0</v>
      </c>
      <c r="AV14">
        <v>0</v>
      </c>
    </row>
    <row r="15" spans="1:48">
      <c r="A15" t="s">
        <v>248</v>
      </c>
      <c r="G15" t="s">
        <v>57</v>
      </c>
      <c r="H15" s="73">
        <v>699.24999999999989</v>
      </c>
      <c r="I15" s="46">
        <v>223.2</v>
      </c>
      <c r="J15" s="46">
        <v>115.59</v>
      </c>
      <c r="K15" s="46">
        <v>0</v>
      </c>
      <c r="L15" s="46">
        <v>0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W15">
        <v>19.47</v>
      </c>
      <c r="X15">
        <v>85.32</v>
      </c>
      <c r="Y15">
        <v>23.99</v>
      </c>
      <c r="Z15">
        <v>0.62</v>
      </c>
      <c r="AA15">
        <v>0</v>
      </c>
      <c r="AB15">
        <v>41.75</v>
      </c>
      <c r="AC15">
        <v>36.56</v>
      </c>
      <c r="AD15">
        <v>106.06</v>
      </c>
      <c r="AE15">
        <v>0</v>
      </c>
      <c r="AF15">
        <v>99.33</v>
      </c>
      <c r="AG15">
        <v>34.549999999999997</v>
      </c>
      <c r="AH15">
        <v>22.07</v>
      </c>
      <c r="AI15">
        <v>38.39</v>
      </c>
      <c r="AJ15">
        <v>0</v>
      </c>
      <c r="AK15">
        <v>330.14</v>
      </c>
      <c r="AL15">
        <v>23.99</v>
      </c>
      <c r="AM15">
        <v>9.5299999999999994</v>
      </c>
      <c r="AN15">
        <v>62.57</v>
      </c>
      <c r="AO15">
        <v>47.98</v>
      </c>
      <c r="AP15">
        <v>0</v>
      </c>
      <c r="AQ15">
        <v>6.06</v>
      </c>
      <c r="AR15">
        <v>0</v>
      </c>
      <c r="AS15">
        <v>0</v>
      </c>
      <c r="AT15">
        <v>49.66</v>
      </c>
      <c r="AU15">
        <v>0</v>
      </c>
      <c r="AV15">
        <v>0</v>
      </c>
    </row>
    <row r="16" spans="1:48">
      <c r="A16" t="s">
        <v>249</v>
      </c>
      <c r="G16" t="s">
        <v>58</v>
      </c>
      <c r="H16" s="73">
        <v>679.08999999999992</v>
      </c>
      <c r="I16" s="46">
        <v>223.2</v>
      </c>
      <c r="J16" s="46">
        <v>115.59</v>
      </c>
      <c r="K16" s="46">
        <v>0</v>
      </c>
      <c r="L16" s="46">
        <v>0</v>
      </c>
      <c r="M16" s="74">
        <v>0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W16">
        <v>19.47</v>
      </c>
      <c r="X16">
        <v>85.32</v>
      </c>
      <c r="Y16">
        <v>23.99</v>
      </c>
      <c r="Z16">
        <v>0.62</v>
      </c>
      <c r="AA16">
        <v>0</v>
      </c>
      <c r="AB16">
        <v>41.75</v>
      </c>
      <c r="AC16">
        <v>36.56</v>
      </c>
      <c r="AD16">
        <v>106.06</v>
      </c>
      <c r="AE16">
        <v>0</v>
      </c>
      <c r="AF16">
        <v>99.33</v>
      </c>
      <c r="AG16">
        <v>34.549999999999997</v>
      </c>
      <c r="AH16">
        <v>22.07</v>
      </c>
      <c r="AI16">
        <v>38.39</v>
      </c>
      <c r="AJ16">
        <v>0</v>
      </c>
      <c r="AK16">
        <v>309.98</v>
      </c>
      <c r="AL16">
        <v>23.99</v>
      </c>
      <c r="AM16">
        <v>9.5299999999999994</v>
      </c>
      <c r="AN16">
        <v>62.57</v>
      </c>
      <c r="AO16">
        <v>47.98</v>
      </c>
      <c r="AP16">
        <v>0</v>
      </c>
      <c r="AQ16">
        <v>6.06</v>
      </c>
      <c r="AR16">
        <v>0</v>
      </c>
      <c r="AS16">
        <v>0</v>
      </c>
      <c r="AT16">
        <v>49.66</v>
      </c>
      <c r="AU16">
        <v>0</v>
      </c>
      <c r="AV16">
        <v>0</v>
      </c>
    </row>
    <row r="17" spans="1:48">
      <c r="A17" t="s">
        <v>250</v>
      </c>
      <c r="G17" t="s">
        <v>59</v>
      </c>
      <c r="H17" s="73">
        <v>655.09999999999991</v>
      </c>
      <c r="I17" s="46">
        <v>223.2</v>
      </c>
      <c r="J17" s="46">
        <v>115.59</v>
      </c>
      <c r="K17" s="46">
        <v>0</v>
      </c>
      <c r="L17" s="46">
        <v>0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W17">
        <v>19.47</v>
      </c>
      <c r="X17">
        <v>85.32</v>
      </c>
      <c r="Y17">
        <v>23.99</v>
      </c>
      <c r="Z17">
        <v>0.62</v>
      </c>
      <c r="AA17">
        <v>0</v>
      </c>
      <c r="AB17">
        <v>41.75</v>
      </c>
      <c r="AC17">
        <v>36.56</v>
      </c>
      <c r="AD17">
        <v>106.06</v>
      </c>
      <c r="AE17">
        <v>0</v>
      </c>
      <c r="AF17">
        <v>99.33</v>
      </c>
      <c r="AG17">
        <v>34.549999999999997</v>
      </c>
      <c r="AH17">
        <v>22.07</v>
      </c>
      <c r="AI17">
        <v>38.39</v>
      </c>
      <c r="AJ17">
        <v>0</v>
      </c>
      <c r="AK17">
        <v>285.99</v>
      </c>
      <c r="AL17">
        <v>23.99</v>
      </c>
      <c r="AM17">
        <v>9.5299999999999994</v>
      </c>
      <c r="AN17">
        <v>62.57</v>
      </c>
      <c r="AO17">
        <v>47.98</v>
      </c>
      <c r="AP17">
        <v>0</v>
      </c>
      <c r="AQ17">
        <v>6.06</v>
      </c>
      <c r="AR17">
        <v>0</v>
      </c>
      <c r="AS17">
        <v>0</v>
      </c>
      <c r="AT17">
        <v>49.66</v>
      </c>
      <c r="AU17">
        <v>0</v>
      </c>
      <c r="AV17">
        <v>0</v>
      </c>
    </row>
    <row r="18" spans="1:48">
      <c r="A18" t="s">
        <v>251</v>
      </c>
      <c r="G18" t="s">
        <v>60</v>
      </c>
      <c r="H18" s="73">
        <v>634.94999999999993</v>
      </c>
      <c r="I18" s="46">
        <v>223.2</v>
      </c>
      <c r="J18" s="46">
        <v>115.59</v>
      </c>
      <c r="K18" s="46">
        <v>0</v>
      </c>
      <c r="L18" s="46">
        <v>0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W18">
        <v>19.47</v>
      </c>
      <c r="X18">
        <v>85.32</v>
      </c>
      <c r="Y18">
        <v>23.99</v>
      </c>
      <c r="Z18">
        <v>0.62</v>
      </c>
      <c r="AA18">
        <v>0</v>
      </c>
      <c r="AB18">
        <v>41.75</v>
      </c>
      <c r="AC18">
        <v>36.56</v>
      </c>
      <c r="AD18">
        <v>106.06</v>
      </c>
      <c r="AE18">
        <v>0</v>
      </c>
      <c r="AF18">
        <v>99.33</v>
      </c>
      <c r="AG18">
        <v>34.549999999999997</v>
      </c>
      <c r="AH18">
        <v>22.07</v>
      </c>
      <c r="AI18">
        <v>38.39</v>
      </c>
      <c r="AJ18">
        <v>0</v>
      </c>
      <c r="AK18">
        <v>265.83999999999997</v>
      </c>
      <c r="AL18">
        <v>23.99</v>
      </c>
      <c r="AM18">
        <v>9.5299999999999994</v>
      </c>
      <c r="AN18">
        <v>62.57</v>
      </c>
      <c r="AO18">
        <v>47.98</v>
      </c>
      <c r="AP18">
        <v>0</v>
      </c>
      <c r="AQ18">
        <v>6.06</v>
      </c>
      <c r="AR18">
        <v>0</v>
      </c>
      <c r="AS18">
        <v>0</v>
      </c>
      <c r="AT18">
        <v>49.66</v>
      </c>
      <c r="AU18">
        <v>0</v>
      </c>
      <c r="AV18">
        <v>0</v>
      </c>
    </row>
    <row r="19" spans="1:48">
      <c r="A19" t="s">
        <v>265</v>
      </c>
      <c r="G19" t="s">
        <v>61</v>
      </c>
      <c r="H19" s="73">
        <v>603.2399999999999</v>
      </c>
      <c r="I19" s="46">
        <v>223.2</v>
      </c>
      <c r="J19" s="46">
        <v>115.49000000000001</v>
      </c>
      <c r="K19" s="46">
        <v>0</v>
      </c>
      <c r="L19" s="46">
        <v>0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W19">
        <v>19.47</v>
      </c>
      <c r="X19">
        <v>85.32</v>
      </c>
      <c r="Y19">
        <v>23.99</v>
      </c>
      <c r="Z19">
        <v>0.57999999999999996</v>
      </c>
      <c r="AA19">
        <v>0</v>
      </c>
      <c r="AB19">
        <v>41.75</v>
      </c>
      <c r="AC19">
        <v>36.56</v>
      </c>
      <c r="AD19">
        <v>106.06</v>
      </c>
      <c r="AE19">
        <v>0</v>
      </c>
      <c r="AF19">
        <v>99.33</v>
      </c>
      <c r="AG19">
        <v>34.549999999999997</v>
      </c>
      <c r="AH19">
        <v>22.07</v>
      </c>
      <c r="AI19">
        <v>38.39</v>
      </c>
      <c r="AJ19">
        <v>0</v>
      </c>
      <c r="AK19">
        <v>234.17</v>
      </c>
      <c r="AL19">
        <v>23.99</v>
      </c>
      <c r="AM19">
        <v>9.43</v>
      </c>
      <c r="AN19">
        <v>62.57</v>
      </c>
      <c r="AO19">
        <v>47.98</v>
      </c>
      <c r="AP19">
        <v>0</v>
      </c>
      <c r="AQ19">
        <v>6.06</v>
      </c>
      <c r="AR19">
        <v>0</v>
      </c>
      <c r="AS19">
        <v>0</v>
      </c>
      <c r="AT19">
        <v>49.66</v>
      </c>
      <c r="AU19">
        <v>0</v>
      </c>
      <c r="AV19">
        <v>0</v>
      </c>
    </row>
    <row r="20" spans="1:48">
      <c r="A20" t="s">
        <v>266</v>
      </c>
      <c r="G20" t="s">
        <v>62</v>
      </c>
      <c r="H20" s="73">
        <v>550.44999999999993</v>
      </c>
      <c r="I20" s="46">
        <v>223.2</v>
      </c>
      <c r="J20" s="46">
        <v>115.49000000000001</v>
      </c>
      <c r="K20" s="46">
        <v>0</v>
      </c>
      <c r="L20" s="46">
        <v>0</v>
      </c>
      <c r="M20" s="74">
        <v>0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W20">
        <v>19.47</v>
      </c>
      <c r="X20">
        <v>85.32</v>
      </c>
      <c r="Y20">
        <v>23.99</v>
      </c>
      <c r="Z20">
        <v>0.57999999999999996</v>
      </c>
      <c r="AA20">
        <v>0</v>
      </c>
      <c r="AB20">
        <v>41.75</v>
      </c>
      <c r="AC20">
        <v>36.56</v>
      </c>
      <c r="AD20">
        <v>106.06</v>
      </c>
      <c r="AE20">
        <v>0</v>
      </c>
      <c r="AF20">
        <v>99.33</v>
      </c>
      <c r="AG20">
        <v>34.549999999999997</v>
      </c>
      <c r="AH20">
        <v>22.07</v>
      </c>
      <c r="AI20">
        <v>38.39</v>
      </c>
      <c r="AJ20">
        <v>0</v>
      </c>
      <c r="AK20">
        <v>181.38</v>
      </c>
      <c r="AL20">
        <v>23.99</v>
      </c>
      <c r="AM20">
        <v>9.43</v>
      </c>
      <c r="AN20">
        <v>62.57</v>
      </c>
      <c r="AO20">
        <v>47.98</v>
      </c>
      <c r="AP20">
        <v>0</v>
      </c>
      <c r="AQ20">
        <v>6.06</v>
      </c>
      <c r="AR20">
        <v>0</v>
      </c>
      <c r="AS20">
        <v>0</v>
      </c>
      <c r="AT20">
        <v>49.66</v>
      </c>
      <c r="AU20">
        <v>0</v>
      </c>
      <c r="AV20">
        <v>0</v>
      </c>
    </row>
    <row r="21" spans="1:48">
      <c r="A21" t="s">
        <v>252</v>
      </c>
      <c r="G21" t="s">
        <v>63</v>
      </c>
      <c r="H21" s="73">
        <v>403.62</v>
      </c>
      <c r="I21" s="46">
        <v>223.2</v>
      </c>
      <c r="J21" s="46">
        <v>115.49000000000001</v>
      </c>
      <c r="K21" s="46">
        <v>0</v>
      </c>
      <c r="L21" s="46">
        <v>0</v>
      </c>
      <c r="M21" s="74">
        <v>0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W21">
        <v>19.47</v>
      </c>
      <c r="X21">
        <v>85.32</v>
      </c>
      <c r="Y21">
        <v>23.99</v>
      </c>
      <c r="Z21">
        <v>0.57999999999999996</v>
      </c>
      <c r="AA21">
        <v>0</v>
      </c>
      <c r="AB21">
        <v>41.75</v>
      </c>
      <c r="AC21">
        <v>36.56</v>
      </c>
      <c r="AD21">
        <v>106.06</v>
      </c>
      <c r="AE21">
        <v>0</v>
      </c>
      <c r="AF21">
        <v>99.33</v>
      </c>
      <c r="AG21">
        <v>34.549999999999997</v>
      </c>
      <c r="AH21">
        <v>22.07</v>
      </c>
      <c r="AI21">
        <v>38.39</v>
      </c>
      <c r="AJ21">
        <v>0</v>
      </c>
      <c r="AK21">
        <v>34.549999999999997</v>
      </c>
      <c r="AL21">
        <v>23.99</v>
      </c>
      <c r="AM21">
        <v>9.43</v>
      </c>
      <c r="AN21">
        <v>62.57</v>
      </c>
      <c r="AO21">
        <v>47.98</v>
      </c>
      <c r="AP21">
        <v>0</v>
      </c>
      <c r="AQ21">
        <v>6.06</v>
      </c>
      <c r="AR21">
        <v>0</v>
      </c>
      <c r="AS21">
        <v>0</v>
      </c>
      <c r="AT21">
        <v>49.66</v>
      </c>
      <c r="AU21">
        <v>0</v>
      </c>
      <c r="AV21">
        <v>0</v>
      </c>
    </row>
    <row r="22" spans="1:48">
      <c r="A22" t="s">
        <v>253</v>
      </c>
      <c r="G22" t="s">
        <v>64</v>
      </c>
      <c r="H22" s="73">
        <v>369.06999999999994</v>
      </c>
      <c r="I22" s="46">
        <v>223.2</v>
      </c>
      <c r="J22" s="46">
        <v>115.49000000000001</v>
      </c>
      <c r="K22" s="46">
        <v>0</v>
      </c>
      <c r="L22" s="46">
        <v>0</v>
      </c>
      <c r="M22" s="74">
        <v>0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W22">
        <v>19.47</v>
      </c>
      <c r="X22">
        <v>85.32</v>
      </c>
      <c r="Y22">
        <v>23.99</v>
      </c>
      <c r="Z22">
        <v>0.57999999999999996</v>
      </c>
      <c r="AA22">
        <v>0</v>
      </c>
      <c r="AB22">
        <v>41.75</v>
      </c>
      <c r="AC22">
        <v>36.56</v>
      </c>
      <c r="AD22">
        <v>106.06</v>
      </c>
      <c r="AE22">
        <v>0</v>
      </c>
      <c r="AF22">
        <v>99.33</v>
      </c>
      <c r="AG22">
        <v>34.549999999999997</v>
      </c>
      <c r="AH22">
        <v>22.07</v>
      </c>
      <c r="AI22">
        <v>38.39</v>
      </c>
      <c r="AJ22">
        <v>0</v>
      </c>
      <c r="AK22">
        <v>0</v>
      </c>
      <c r="AL22">
        <v>23.99</v>
      </c>
      <c r="AM22">
        <v>9.43</v>
      </c>
      <c r="AN22">
        <v>62.57</v>
      </c>
      <c r="AO22">
        <v>47.98</v>
      </c>
      <c r="AP22">
        <v>0</v>
      </c>
      <c r="AQ22">
        <v>6.06</v>
      </c>
      <c r="AR22">
        <v>0</v>
      </c>
      <c r="AS22">
        <v>0</v>
      </c>
      <c r="AT22">
        <v>49.66</v>
      </c>
      <c r="AU22">
        <v>0</v>
      </c>
      <c r="AV22">
        <v>0</v>
      </c>
    </row>
    <row r="23" spans="1:48">
      <c r="A23" t="s">
        <v>254</v>
      </c>
      <c r="G23" t="s">
        <v>65</v>
      </c>
      <c r="H23" s="73">
        <v>369.06999999999994</v>
      </c>
      <c r="I23" s="46">
        <v>223.2</v>
      </c>
      <c r="J23" s="46">
        <v>115.41</v>
      </c>
      <c r="K23" s="46">
        <v>0</v>
      </c>
      <c r="L23" s="46">
        <v>0</v>
      </c>
      <c r="M23" s="74">
        <v>0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W23">
        <v>19.47</v>
      </c>
      <c r="X23">
        <v>85.32</v>
      </c>
      <c r="Y23">
        <v>23.99</v>
      </c>
      <c r="Z23">
        <v>0.57999999999999996</v>
      </c>
      <c r="AA23">
        <v>0</v>
      </c>
      <c r="AB23">
        <v>41.75</v>
      </c>
      <c r="AC23">
        <v>36.56</v>
      </c>
      <c r="AD23">
        <v>106.06</v>
      </c>
      <c r="AE23">
        <v>0</v>
      </c>
      <c r="AF23">
        <v>99.33</v>
      </c>
      <c r="AG23">
        <v>34.549999999999997</v>
      </c>
      <c r="AH23">
        <v>22.07</v>
      </c>
      <c r="AI23">
        <v>38.39</v>
      </c>
      <c r="AJ23">
        <v>0</v>
      </c>
      <c r="AK23">
        <v>0</v>
      </c>
      <c r="AL23">
        <v>23.99</v>
      </c>
      <c r="AM23">
        <v>9.35</v>
      </c>
      <c r="AN23">
        <v>62.57</v>
      </c>
      <c r="AO23">
        <v>47.98</v>
      </c>
      <c r="AP23">
        <v>0</v>
      </c>
      <c r="AQ23">
        <v>6.06</v>
      </c>
      <c r="AR23">
        <v>0</v>
      </c>
      <c r="AS23">
        <v>0</v>
      </c>
      <c r="AT23">
        <v>49.66</v>
      </c>
      <c r="AU23">
        <v>0</v>
      </c>
      <c r="AV23">
        <v>0</v>
      </c>
    </row>
    <row r="24" spans="1:48">
      <c r="A24" t="s">
        <v>255</v>
      </c>
      <c r="G24" t="s">
        <v>66</v>
      </c>
      <c r="H24" s="73">
        <v>377.70999999999992</v>
      </c>
      <c r="I24" s="46">
        <v>223.2</v>
      </c>
      <c r="J24" s="46">
        <v>115.41</v>
      </c>
      <c r="K24" s="46">
        <v>0</v>
      </c>
      <c r="L24" s="46">
        <v>0</v>
      </c>
      <c r="M24" s="74">
        <v>0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W24">
        <v>19.47</v>
      </c>
      <c r="X24">
        <v>85.32</v>
      </c>
      <c r="Y24">
        <v>23.99</v>
      </c>
      <c r="Z24">
        <v>0.57999999999999996</v>
      </c>
      <c r="AA24">
        <v>0</v>
      </c>
      <c r="AB24">
        <v>41.75</v>
      </c>
      <c r="AC24">
        <v>36.56</v>
      </c>
      <c r="AD24">
        <v>106.06</v>
      </c>
      <c r="AE24">
        <v>0</v>
      </c>
      <c r="AF24">
        <v>99.33</v>
      </c>
      <c r="AG24">
        <v>34.549999999999997</v>
      </c>
      <c r="AH24">
        <v>22.07</v>
      </c>
      <c r="AI24">
        <v>38.39</v>
      </c>
      <c r="AJ24">
        <v>0</v>
      </c>
      <c r="AK24">
        <v>0</v>
      </c>
      <c r="AL24">
        <v>32.630000000000003</v>
      </c>
      <c r="AM24">
        <v>9.35</v>
      </c>
      <c r="AN24">
        <v>62.57</v>
      </c>
      <c r="AO24">
        <v>47.98</v>
      </c>
      <c r="AP24">
        <v>0</v>
      </c>
      <c r="AQ24">
        <v>6.06</v>
      </c>
      <c r="AR24">
        <v>0</v>
      </c>
      <c r="AS24">
        <v>0</v>
      </c>
      <c r="AT24">
        <v>49.66</v>
      </c>
      <c r="AU24">
        <v>0</v>
      </c>
      <c r="AV24">
        <v>0</v>
      </c>
    </row>
    <row r="25" spans="1:48">
      <c r="A25" t="s">
        <v>256</v>
      </c>
      <c r="G25" t="s">
        <v>67</v>
      </c>
      <c r="H25" s="73">
        <v>377.70999999999992</v>
      </c>
      <c r="I25" s="46">
        <v>223.2</v>
      </c>
      <c r="J25" s="46">
        <v>115.41</v>
      </c>
      <c r="K25" s="46">
        <v>0</v>
      </c>
      <c r="L25" s="46">
        <v>0</v>
      </c>
      <c r="M25" s="74">
        <v>0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W25">
        <v>19.47</v>
      </c>
      <c r="X25">
        <v>85.32</v>
      </c>
      <c r="Y25">
        <v>23.99</v>
      </c>
      <c r="Z25">
        <v>0.57999999999999996</v>
      </c>
      <c r="AA25">
        <v>0</v>
      </c>
      <c r="AB25">
        <v>41.75</v>
      </c>
      <c r="AC25">
        <v>36.56</v>
      </c>
      <c r="AD25">
        <v>106.06</v>
      </c>
      <c r="AE25">
        <v>0</v>
      </c>
      <c r="AF25">
        <v>99.33</v>
      </c>
      <c r="AG25">
        <v>34.549999999999997</v>
      </c>
      <c r="AH25">
        <v>22.07</v>
      </c>
      <c r="AI25">
        <v>38.39</v>
      </c>
      <c r="AJ25">
        <v>0</v>
      </c>
      <c r="AK25">
        <v>0</v>
      </c>
      <c r="AL25">
        <v>32.630000000000003</v>
      </c>
      <c r="AM25">
        <v>9.35</v>
      </c>
      <c r="AN25">
        <v>62.57</v>
      </c>
      <c r="AO25">
        <v>47.98</v>
      </c>
      <c r="AP25">
        <v>0</v>
      </c>
      <c r="AQ25">
        <v>6.06</v>
      </c>
      <c r="AR25">
        <v>0</v>
      </c>
      <c r="AS25">
        <v>0</v>
      </c>
      <c r="AT25">
        <v>49.66</v>
      </c>
      <c r="AU25">
        <v>0</v>
      </c>
      <c r="AV25">
        <v>0</v>
      </c>
    </row>
    <row r="26" spans="1:48">
      <c r="A26" t="s">
        <v>257</v>
      </c>
      <c r="G26" t="s">
        <v>68</v>
      </c>
      <c r="H26" s="73">
        <v>377.70999999999992</v>
      </c>
      <c r="I26" s="46">
        <v>223.2</v>
      </c>
      <c r="J26" s="46">
        <v>115.41</v>
      </c>
      <c r="K26" s="46">
        <v>0</v>
      </c>
      <c r="L26" s="46">
        <v>0</v>
      </c>
      <c r="M26" s="74">
        <v>0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W26">
        <v>19.47</v>
      </c>
      <c r="X26">
        <v>85.32</v>
      </c>
      <c r="Y26">
        <v>23.99</v>
      </c>
      <c r="Z26">
        <v>0.57999999999999996</v>
      </c>
      <c r="AA26">
        <v>0</v>
      </c>
      <c r="AB26">
        <v>41.75</v>
      </c>
      <c r="AC26">
        <v>36.56</v>
      </c>
      <c r="AD26">
        <v>106.06</v>
      </c>
      <c r="AE26">
        <v>0</v>
      </c>
      <c r="AF26">
        <v>99.33</v>
      </c>
      <c r="AG26">
        <v>34.549999999999997</v>
      </c>
      <c r="AH26">
        <v>22.07</v>
      </c>
      <c r="AI26">
        <v>38.39</v>
      </c>
      <c r="AJ26">
        <v>0</v>
      </c>
      <c r="AK26">
        <v>0</v>
      </c>
      <c r="AL26">
        <v>32.630000000000003</v>
      </c>
      <c r="AM26">
        <v>9.35</v>
      </c>
      <c r="AN26">
        <v>62.57</v>
      </c>
      <c r="AO26">
        <v>47.98</v>
      </c>
      <c r="AP26">
        <v>0</v>
      </c>
      <c r="AQ26">
        <v>6.06</v>
      </c>
      <c r="AR26">
        <v>0</v>
      </c>
      <c r="AS26">
        <v>0</v>
      </c>
      <c r="AT26">
        <v>49.66</v>
      </c>
      <c r="AU26">
        <v>0</v>
      </c>
      <c r="AV26">
        <v>0</v>
      </c>
    </row>
    <row r="27" spans="1:48">
      <c r="A27" t="s">
        <v>258</v>
      </c>
      <c r="G27" t="s">
        <v>69</v>
      </c>
      <c r="H27" s="73">
        <v>308.78999999999996</v>
      </c>
      <c r="I27" s="46">
        <v>186.64</v>
      </c>
      <c r="J27" s="46">
        <v>115.31</v>
      </c>
      <c r="K27" s="46">
        <v>0</v>
      </c>
      <c r="L27" s="46">
        <v>0</v>
      </c>
      <c r="M27" s="74">
        <v>0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W27">
        <v>19.47</v>
      </c>
      <c r="X27">
        <v>0</v>
      </c>
      <c r="Y27">
        <v>23.99</v>
      </c>
      <c r="Z27">
        <v>0.67</v>
      </c>
      <c r="AA27">
        <v>0</v>
      </c>
      <c r="AB27">
        <v>41.75</v>
      </c>
      <c r="AC27">
        <v>0</v>
      </c>
      <c r="AD27">
        <v>106.06</v>
      </c>
      <c r="AE27">
        <v>0</v>
      </c>
      <c r="AF27">
        <v>99.33</v>
      </c>
      <c r="AG27">
        <v>34.549999999999997</v>
      </c>
      <c r="AH27">
        <v>22.07</v>
      </c>
      <c r="AI27">
        <v>38.39</v>
      </c>
      <c r="AJ27">
        <v>0</v>
      </c>
      <c r="AK27">
        <v>0</v>
      </c>
      <c r="AL27">
        <v>48.94</v>
      </c>
      <c r="AM27">
        <v>9.25</v>
      </c>
      <c r="AN27">
        <v>62.57</v>
      </c>
      <c r="AO27">
        <v>47.98</v>
      </c>
      <c r="AP27">
        <v>0</v>
      </c>
      <c r="AQ27">
        <v>6.06</v>
      </c>
      <c r="AR27">
        <v>0</v>
      </c>
      <c r="AS27">
        <v>0</v>
      </c>
      <c r="AT27">
        <v>49.66</v>
      </c>
      <c r="AU27">
        <v>0</v>
      </c>
      <c r="AV27">
        <v>0</v>
      </c>
    </row>
    <row r="28" spans="1:48">
      <c r="A28" t="s">
        <v>259</v>
      </c>
      <c r="G28" t="s">
        <v>70</v>
      </c>
      <c r="H28" s="73">
        <v>308.78999999999996</v>
      </c>
      <c r="I28" s="46">
        <v>186.64</v>
      </c>
      <c r="J28" s="46">
        <v>115.31</v>
      </c>
      <c r="K28" s="46">
        <v>0</v>
      </c>
      <c r="L28" s="46">
        <v>0</v>
      </c>
      <c r="M28" s="74">
        <v>0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W28">
        <v>19.47</v>
      </c>
      <c r="X28">
        <v>0</v>
      </c>
      <c r="Y28">
        <v>23.99</v>
      </c>
      <c r="Z28">
        <v>0.67</v>
      </c>
      <c r="AA28">
        <v>0</v>
      </c>
      <c r="AB28">
        <v>41.75</v>
      </c>
      <c r="AC28">
        <v>0</v>
      </c>
      <c r="AD28">
        <v>106.06</v>
      </c>
      <c r="AE28">
        <v>0</v>
      </c>
      <c r="AF28">
        <v>99.33</v>
      </c>
      <c r="AG28">
        <v>34.549999999999997</v>
      </c>
      <c r="AH28">
        <v>22.07</v>
      </c>
      <c r="AI28">
        <v>38.39</v>
      </c>
      <c r="AJ28">
        <v>0</v>
      </c>
      <c r="AK28">
        <v>0</v>
      </c>
      <c r="AL28">
        <v>48.94</v>
      </c>
      <c r="AM28">
        <v>9.25</v>
      </c>
      <c r="AN28">
        <v>62.57</v>
      </c>
      <c r="AO28">
        <v>47.98</v>
      </c>
      <c r="AP28">
        <v>0</v>
      </c>
      <c r="AQ28">
        <v>6.06</v>
      </c>
      <c r="AR28">
        <v>0</v>
      </c>
      <c r="AS28">
        <v>0</v>
      </c>
      <c r="AT28">
        <v>49.66</v>
      </c>
      <c r="AU28">
        <v>0</v>
      </c>
      <c r="AV28">
        <v>0</v>
      </c>
    </row>
    <row r="29" spans="1:48">
      <c r="A29" t="s">
        <v>267</v>
      </c>
      <c r="G29" t="s">
        <v>71</v>
      </c>
      <c r="H29" s="73">
        <v>308.78999999999996</v>
      </c>
      <c r="I29" s="46">
        <v>186.64</v>
      </c>
      <c r="J29" s="46">
        <v>115.31</v>
      </c>
      <c r="K29" s="46">
        <v>0</v>
      </c>
      <c r="L29" s="46">
        <v>0.1</v>
      </c>
      <c r="M29" s="74">
        <v>0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W29">
        <v>19.47</v>
      </c>
      <c r="X29">
        <v>0</v>
      </c>
      <c r="Y29">
        <v>23.99</v>
      </c>
      <c r="Z29">
        <v>0.67</v>
      </c>
      <c r="AA29">
        <v>0</v>
      </c>
      <c r="AB29">
        <v>41.75</v>
      </c>
      <c r="AC29">
        <v>0</v>
      </c>
      <c r="AD29">
        <v>106.06</v>
      </c>
      <c r="AE29">
        <v>0</v>
      </c>
      <c r="AF29">
        <v>99.33</v>
      </c>
      <c r="AG29">
        <v>34.549999999999997</v>
      </c>
      <c r="AH29">
        <v>22.07</v>
      </c>
      <c r="AI29">
        <v>38.39</v>
      </c>
      <c r="AJ29">
        <v>0</v>
      </c>
      <c r="AK29">
        <v>0</v>
      </c>
      <c r="AL29">
        <v>48.94</v>
      </c>
      <c r="AM29">
        <v>9.25</v>
      </c>
      <c r="AN29">
        <v>62.57</v>
      </c>
      <c r="AO29">
        <v>47.98</v>
      </c>
      <c r="AP29">
        <v>0</v>
      </c>
      <c r="AQ29">
        <v>6.06</v>
      </c>
      <c r="AR29">
        <v>0.1</v>
      </c>
      <c r="AS29">
        <v>0</v>
      </c>
      <c r="AT29">
        <v>49.66</v>
      </c>
      <c r="AU29">
        <v>0</v>
      </c>
      <c r="AV29">
        <v>0</v>
      </c>
    </row>
    <row r="30" spans="1:48">
      <c r="A30" t="s">
        <v>268</v>
      </c>
      <c r="G30" t="s">
        <v>72</v>
      </c>
      <c r="H30" s="73">
        <v>308.78999999999996</v>
      </c>
      <c r="I30" s="46">
        <v>186.64</v>
      </c>
      <c r="J30" s="46">
        <v>115.31</v>
      </c>
      <c r="K30" s="46">
        <v>0</v>
      </c>
      <c r="L30" s="46">
        <v>0.51</v>
      </c>
      <c r="M30" s="74">
        <v>0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W30">
        <v>19.47</v>
      </c>
      <c r="X30">
        <v>0</v>
      </c>
      <c r="Y30">
        <v>23.99</v>
      </c>
      <c r="Z30">
        <v>0.67</v>
      </c>
      <c r="AA30">
        <v>0</v>
      </c>
      <c r="AB30">
        <v>41.75</v>
      </c>
      <c r="AC30">
        <v>0</v>
      </c>
      <c r="AD30">
        <v>106.06</v>
      </c>
      <c r="AE30">
        <v>0</v>
      </c>
      <c r="AF30">
        <v>99.33</v>
      </c>
      <c r="AG30">
        <v>34.549999999999997</v>
      </c>
      <c r="AH30">
        <v>22.07</v>
      </c>
      <c r="AI30">
        <v>38.39</v>
      </c>
      <c r="AJ30">
        <v>0</v>
      </c>
      <c r="AK30">
        <v>0</v>
      </c>
      <c r="AL30">
        <v>48.94</v>
      </c>
      <c r="AM30">
        <v>9.25</v>
      </c>
      <c r="AN30">
        <v>62.57</v>
      </c>
      <c r="AO30">
        <v>47.98</v>
      </c>
      <c r="AP30">
        <v>0</v>
      </c>
      <c r="AQ30">
        <v>6.06</v>
      </c>
      <c r="AR30">
        <v>0.51</v>
      </c>
      <c r="AS30">
        <v>0</v>
      </c>
      <c r="AT30">
        <v>49.66</v>
      </c>
      <c r="AU30">
        <v>0</v>
      </c>
      <c r="AV30">
        <v>0</v>
      </c>
    </row>
    <row r="31" spans="1:48">
      <c r="A31" t="s">
        <v>278</v>
      </c>
      <c r="G31" t="s">
        <v>73</v>
      </c>
      <c r="H31" s="73">
        <v>257.82</v>
      </c>
      <c r="I31" s="46">
        <v>186.64</v>
      </c>
      <c r="J31" s="46">
        <v>115.31</v>
      </c>
      <c r="K31" s="46">
        <v>0</v>
      </c>
      <c r="L31" s="46">
        <v>0.84</v>
      </c>
      <c r="M31" s="74">
        <v>0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W31">
        <v>19.47</v>
      </c>
      <c r="X31">
        <v>0</v>
      </c>
      <c r="Y31">
        <v>23.99</v>
      </c>
      <c r="Z31">
        <v>0.67</v>
      </c>
      <c r="AA31">
        <v>0</v>
      </c>
      <c r="AB31">
        <v>41.75</v>
      </c>
      <c r="AC31">
        <v>0</v>
      </c>
      <c r="AD31">
        <v>106.06</v>
      </c>
      <c r="AE31">
        <v>0</v>
      </c>
      <c r="AF31">
        <v>99.33</v>
      </c>
      <c r="AG31">
        <v>34.549999999999997</v>
      </c>
      <c r="AH31">
        <v>22.07</v>
      </c>
      <c r="AI31">
        <v>38.39</v>
      </c>
      <c r="AJ31">
        <v>0</v>
      </c>
      <c r="AK31">
        <v>0</v>
      </c>
      <c r="AL31">
        <v>0</v>
      </c>
      <c r="AM31">
        <v>9.25</v>
      </c>
      <c r="AN31">
        <v>62.57</v>
      </c>
      <c r="AO31">
        <v>47.98</v>
      </c>
      <c r="AP31">
        <v>0</v>
      </c>
      <c r="AQ31">
        <v>4.03</v>
      </c>
      <c r="AR31">
        <v>0.84</v>
      </c>
      <c r="AS31">
        <v>0</v>
      </c>
      <c r="AT31">
        <v>49.66</v>
      </c>
      <c r="AU31">
        <v>0</v>
      </c>
      <c r="AV31">
        <v>0</v>
      </c>
    </row>
    <row r="32" spans="1:48">
      <c r="A32" t="s">
        <v>279</v>
      </c>
      <c r="G32" t="s">
        <v>74</v>
      </c>
      <c r="H32" s="73">
        <v>257.82</v>
      </c>
      <c r="I32" s="46">
        <v>186.64</v>
      </c>
      <c r="J32" s="46">
        <v>115.31</v>
      </c>
      <c r="K32" s="46">
        <v>0</v>
      </c>
      <c r="L32" s="46">
        <v>1.25</v>
      </c>
      <c r="M32" s="74">
        <v>0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W32">
        <v>19.47</v>
      </c>
      <c r="X32">
        <v>0</v>
      </c>
      <c r="Y32">
        <v>23.99</v>
      </c>
      <c r="Z32">
        <v>0.67</v>
      </c>
      <c r="AA32">
        <v>0</v>
      </c>
      <c r="AB32">
        <v>41.75</v>
      </c>
      <c r="AC32">
        <v>0</v>
      </c>
      <c r="AD32">
        <v>106.06</v>
      </c>
      <c r="AE32">
        <v>0</v>
      </c>
      <c r="AF32">
        <v>99.33</v>
      </c>
      <c r="AG32">
        <v>34.549999999999997</v>
      </c>
      <c r="AH32">
        <v>22.07</v>
      </c>
      <c r="AI32">
        <v>38.39</v>
      </c>
      <c r="AJ32">
        <v>0</v>
      </c>
      <c r="AK32">
        <v>0</v>
      </c>
      <c r="AL32">
        <v>0</v>
      </c>
      <c r="AM32">
        <v>9.25</v>
      </c>
      <c r="AN32">
        <v>62.57</v>
      </c>
      <c r="AO32">
        <v>47.98</v>
      </c>
      <c r="AP32">
        <v>0</v>
      </c>
      <c r="AQ32">
        <v>4.03</v>
      </c>
      <c r="AR32">
        <v>1.25</v>
      </c>
      <c r="AS32">
        <v>0</v>
      </c>
      <c r="AT32">
        <v>49.66</v>
      </c>
      <c r="AU32">
        <v>0</v>
      </c>
      <c r="AV32">
        <v>0</v>
      </c>
    </row>
    <row r="33" spans="1:48">
      <c r="A33" t="s">
        <v>280</v>
      </c>
      <c r="G33" t="s">
        <v>75</v>
      </c>
      <c r="H33" s="73">
        <v>257.82</v>
      </c>
      <c r="I33" s="46">
        <v>186.64</v>
      </c>
      <c r="J33" s="46">
        <v>115.31</v>
      </c>
      <c r="K33" s="46">
        <v>0</v>
      </c>
      <c r="L33" s="46">
        <v>1.57</v>
      </c>
      <c r="M33" s="74">
        <v>0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W33">
        <v>19.47</v>
      </c>
      <c r="X33">
        <v>0</v>
      </c>
      <c r="Y33">
        <v>23.99</v>
      </c>
      <c r="Z33">
        <v>0.67</v>
      </c>
      <c r="AA33">
        <v>0</v>
      </c>
      <c r="AB33">
        <v>41.75</v>
      </c>
      <c r="AC33">
        <v>0</v>
      </c>
      <c r="AD33">
        <v>106.06</v>
      </c>
      <c r="AE33">
        <v>0</v>
      </c>
      <c r="AF33">
        <v>99.33</v>
      </c>
      <c r="AG33">
        <v>34.549999999999997</v>
      </c>
      <c r="AH33">
        <v>22.07</v>
      </c>
      <c r="AI33">
        <v>38.39</v>
      </c>
      <c r="AJ33">
        <v>0</v>
      </c>
      <c r="AK33">
        <v>0</v>
      </c>
      <c r="AL33">
        <v>0</v>
      </c>
      <c r="AM33">
        <v>9.25</v>
      </c>
      <c r="AN33">
        <v>62.57</v>
      </c>
      <c r="AO33">
        <v>47.98</v>
      </c>
      <c r="AP33">
        <v>0</v>
      </c>
      <c r="AQ33">
        <v>4.03</v>
      </c>
      <c r="AR33">
        <v>1.57</v>
      </c>
      <c r="AS33">
        <v>0</v>
      </c>
      <c r="AT33">
        <v>49.66</v>
      </c>
      <c r="AU33">
        <v>0</v>
      </c>
      <c r="AV33">
        <v>0</v>
      </c>
    </row>
    <row r="34" spans="1:48">
      <c r="A34" t="s">
        <v>281</v>
      </c>
      <c r="G34" t="s">
        <v>76</v>
      </c>
      <c r="H34" s="73">
        <v>257.82</v>
      </c>
      <c r="I34" s="46">
        <v>186.64</v>
      </c>
      <c r="J34" s="46">
        <v>115.31</v>
      </c>
      <c r="K34" s="46">
        <v>0</v>
      </c>
      <c r="L34" s="46">
        <v>1.83</v>
      </c>
      <c r="M34" s="74">
        <v>0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W34">
        <v>19.47</v>
      </c>
      <c r="X34">
        <v>0</v>
      </c>
      <c r="Y34">
        <v>23.99</v>
      </c>
      <c r="Z34">
        <v>0.67</v>
      </c>
      <c r="AA34">
        <v>0</v>
      </c>
      <c r="AB34">
        <v>41.75</v>
      </c>
      <c r="AC34">
        <v>0</v>
      </c>
      <c r="AD34">
        <v>106.06</v>
      </c>
      <c r="AE34">
        <v>0</v>
      </c>
      <c r="AF34">
        <v>99.33</v>
      </c>
      <c r="AG34">
        <v>34.549999999999997</v>
      </c>
      <c r="AH34">
        <v>22.07</v>
      </c>
      <c r="AI34">
        <v>38.39</v>
      </c>
      <c r="AJ34">
        <v>0</v>
      </c>
      <c r="AK34">
        <v>0</v>
      </c>
      <c r="AL34">
        <v>0</v>
      </c>
      <c r="AM34">
        <v>9.25</v>
      </c>
      <c r="AN34">
        <v>62.57</v>
      </c>
      <c r="AO34">
        <v>47.98</v>
      </c>
      <c r="AP34">
        <v>0</v>
      </c>
      <c r="AQ34">
        <v>4.03</v>
      </c>
      <c r="AR34">
        <v>1.83</v>
      </c>
      <c r="AS34">
        <v>0</v>
      </c>
      <c r="AT34">
        <v>49.66</v>
      </c>
      <c r="AU34">
        <v>0</v>
      </c>
      <c r="AV34">
        <v>0</v>
      </c>
    </row>
    <row r="35" spans="1:48">
      <c r="A35" t="s">
        <v>283</v>
      </c>
      <c r="G35" t="s">
        <v>77</v>
      </c>
      <c r="H35" s="73">
        <v>258.11</v>
      </c>
      <c r="I35" s="46">
        <v>186.64</v>
      </c>
      <c r="J35" s="46">
        <v>115.23</v>
      </c>
      <c r="K35" s="46">
        <v>0</v>
      </c>
      <c r="L35" s="46">
        <v>2.2400000000000002</v>
      </c>
      <c r="M35" s="74">
        <v>0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W35">
        <v>19.47</v>
      </c>
      <c r="X35">
        <v>0</v>
      </c>
      <c r="Y35">
        <v>23.99</v>
      </c>
      <c r="Z35">
        <v>0.96</v>
      </c>
      <c r="AA35">
        <v>0</v>
      </c>
      <c r="AB35">
        <v>41.75</v>
      </c>
      <c r="AC35">
        <v>0</v>
      </c>
      <c r="AD35">
        <v>106.06</v>
      </c>
      <c r="AE35">
        <v>0</v>
      </c>
      <c r="AF35">
        <v>99.33</v>
      </c>
      <c r="AG35">
        <v>34.549999999999997</v>
      </c>
      <c r="AH35">
        <v>22.07</v>
      </c>
      <c r="AI35">
        <v>38.39</v>
      </c>
      <c r="AJ35">
        <v>0</v>
      </c>
      <c r="AK35">
        <v>0</v>
      </c>
      <c r="AL35">
        <v>0</v>
      </c>
      <c r="AM35">
        <v>9.17</v>
      </c>
      <c r="AN35">
        <v>62.57</v>
      </c>
      <c r="AO35">
        <v>47.98</v>
      </c>
      <c r="AP35">
        <v>0</v>
      </c>
      <c r="AQ35">
        <v>4.03</v>
      </c>
      <c r="AR35">
        <v>2.2400000000000002</v>
      </c>
      <c r="AS35">
        <v>0</v>
      </c>
      <c r="AT35">
        <v>49.66</v>
      </c>
      <c r="AU35">
        <v>0</v>
      </c>
      <c r="AV35">
        <v>0</v>
      </c>
    </row>
    <row r="36" spans="1:48">
      <c r="A36" t="s">
        <v>315</v>
      </c>
      <c r="G36" t="s">
        <v>78</v>
      </c>
      <c r="H36" s="73">
        <v>258.11</v>
      </c>
      <c r="I36" s="46">
        <v>186.64</v>
      </c>
      <c r="J36" s="46">
        <v>115.23</v>
      </c>
      <c r="K36" s="46">
        <v>0</v>
      </c>
      <c r="L36" s="46">
        <v>2.81</v>
      </c>
      <c r="M36" s="74">
        <v>0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W36">
        <v>19.47</v>
      </c>
      <c r="X36">
        <v>0</v>
      </c>
      <c r="Y36">
        <v>23.99</v>
      </c>
      <c r="Z36">
        <v>0.96</v>
      </c>
      <c r="AA36">
        <v>0</v>
      </c>
      <c r="AB36">
        <v>41.75</v>
      </c>
      <c r="AC36">
        <v>0</v>
      </c>
      <c r="AD36">
        <v>106.06</v>
      </c>
      <c r="AE36">
        <v>0</v>
      </c>
      <c r="AF36">
        <v>99.33</v>
      </c>
      <c r="AG36">
        <v>34.549999999999997</v>
      </c>
      <c r="AH36">
        <v>22.07</v>
      </c>
      <c r="AI36">
        <v>38.39</v>
      </c>
      <c r="AJ36">
        <v>0</v>
      </c>
      <c r="AK36">
        <v>0</v>
      </c>
      <c r="AL36">
        <v>0</v>
      </c>
      <c r="AM36">
        <v>9.17</v>
      </c>
      <c r="AN36">
        <v>62.57</v>
      </c>
      <c r="AO36">
        <v>47.98</v>
      </c>
      <c r="AP36">
        <v>0</v>
      </c>
      <c r="AQ36">
        <v>4.03</v>
      </c>
      <c r="AR36">
        <v>2.81</v>
      </c>
      <c r="AS36">
        <v>0</v>
      </c>
      <c r="AT36">
        <v>49.66</v>
      </c>
      <c r="AU36">
        <v>0</v>
      </c>
      <c r="AV36">
        <v>0</v>
      </c>
    </row>
    <row r="37" spans="1:48">
      <c r="A37" t="s">
        <v>316</v>
      </c>
      <c r="G37" t="s">
        <v>79</v>
      </c>
      <c r="H37" s="73">
        <v>258.11</v>
      </c>
      <c r="I37" s="46">
        <v>186.64</v>
      </c>
      <c r="J37" s="46">
        <v>115.23</v>
      </c>
      <c r="K37" s="46">
        <v>0</v>
      </c>
      <c r="L37" s="46">
        <v>3.38</v>
      </c>
      <c r="M37" s="74">
        <v>0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W37">
        <v>19.47</v>
      </c>
      <c r="X37">
        <v>0</v>
      </c>
      <c r="Y37">
        <v>23.99</v>
      </c>
      <c r="Z37">
        <v>0.96</v>
      </c>
      <c r="AA37">
        <v>0</v>
      </c>
      <c r="AB37">
        <v>41.75</v>
      </c>
      <c r="AC37">
        <v>0</v>
      </c>
      <c r="AD37">
        <v>106.06</v>
      </c>
      <c r="AE37">
        <v>0</v>
      </c>
      <c r="AF37">
        <v>99.33</v>
      </c>
      <c r="AG37">
        <v>34.549999999999997</v>
      </c>
      <c r="AH37">
        <v>22.07</v>
      </c>
      <c r="AI37">
        <v>38.39</v>
      </c>
      <c r="AJ37">
        <v>0</v>
      </c>
      <c r="AK37">
        <v>0</v>
      </c>
      <c r="AL37">
        <v>0</v>
      </c>
      <c r="AM37">
        <v>9.17</v>
      </c>
      <c r="AN37">
        <v>62.57</v>
      </c>
      <c r="AO37">
        <v>47.98</v>
      </c>
      <c r="AP37">
        <v>0</v>
      </c>
      <c r="AQ37">
        <v>4.03</v>
      </c>
      <c r="AR37">
        <v>3.38</v>
      </c>
      <c r="AS37">
        <v>0</v>
      </c>
      <c r="AT37">
        <v>49.66</v>
      </c>
      <c r="AU37">
        <v>0</v>
      </c>
      <c r="AV37">
        <v>0</v>
      </c>
    </row>
    <row r="38" spans="1:48">
      <c r="A38" t="s">
        <v>317</v>
      </c>
      <c r="G38" t="s">
        <v>80</v>
      </c>
      <c r="H38" s="73">
        <v>258.11</v>
      </c>
      <c r="I38" s="46">
        <v>186.64</v>
      </c>
      <c r="J38" s="46">
        <v>115.23</v>
      </c>
      <c r="K38" s="46">
        <v>0</v>
      </c>
      <c r="L38" s="46">
        <v>3.7</v>
      </c>
      <c r="M38" s="74">
        <v>0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W38">
        <v>19.47</v>
      </c>
      <c r="X38">
        <v>0</v>
      </c>
      <c r="Y38">
        <v>23.99</v>
      </c>
      <c r="Z38">
        <v>0.96</v>
      </c>
      <c r="AA38">
        <v>0</v>
      </c>
      <c r="AB38">
        <v>41.75</v>
      </c>
      <c r="AC38">
        <v>0</v>
      </c>
      <c r="AD38">
        <v>106.06</v>
      </c>
      <c r="AE38">
        <v>0</v>
      </c>
      <c r="AF38">
        <v>99.33</v>
      </c>
      <c r="AG38">
        <v>34.549999999999997</v>
      </c>
      <c r="AH38">
        <v>22.07</v>
      </c>
      <c r="AI38">
        <v>38.39</v>
      </c>
      <c r="AJ38">
        <v>0</v>
      </c>
      <c r="AK38">
        <v>0</v>
      </c>
      <c r="AL38">
        <v>0</v>
      </c>
      <c r="AM38">
        <v>9.17</v>
      </c>
      <c r="AN38">
        <v>62.57</v>
      </c>
      <c r="AO38">
        <v>47.98</v>
      </c>
      <c r="AP38">
        <v>0</v>
      </c>
      <c r="AQ38">
        <v>4.03</v>
      </c>
      <c r="AR38">
        <v>3.7</v>
      </c>
      <c r="AS38">
        <v>0</v>
      </c>
      <c r="AT38">
        <v>49.66</v>
      </c>
      <c r="AU38">
        <v>0</v>
      </c>
      <c r="AV38">
        <v>0</v>
      </c>
    </row>
    <row r="39" spans="1:48">
      <c r="A39" t="s">
        <v>318</v>
      </c>
      <c r="G39" t="s">
        <v>81</v>
      </c>
      <c r="H39" s="73">
        <v>262.14999999999998</v>
      </c>
      <c r="I39" s="46">
        <v>186.64</v>
      </c>
      <c r="J39" s="46">
        <v>115.23</v>
      </c>
      <c r="K39" s="46">
        <v>24</v>
      </c>
      <c r="L39" s="46">
        <v>4.2699999999999996</v>
      </c>
      <c r="M39" s="74">
        <v>0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W39">
        <v>19.47</v>
      </c>
      <c r="X39">
        <v>0</v>
      </c>
      <c r="Y39">
        <v>23.99</v>
      </c>
      <c r="Z39">
        <v>0.96</v>
      </c>
      <c r="AA39">
        <v>8.16</v>
      </c>
      <c r="AB39">
        <v>41.75</v>
      </c>
      <c r="AC39">
        <v>0</v>
      </c>
      <c r="AD39">
        <v>106.06</v>
      </c>
      <c r="AE39">
        <v>0</v>
      </c>
      <c r="AF39">
        <v>99.33</v>
      </c>
      <c r="AG39">
        <v>34.549999999999997</v>
      </c>
      <c r="AH39">
        <v>22.07</v>
      </c>
      <c r="AI39">
        <v>38.39</v>
      </c>
      <c r="AJ39">
        <v>0</v>
      </c>
      <c r="AK39">
        <v>0</v>
      </c>
      <c r="AL39">
        <v>0</v>
      </c>
      <c r="AM39">
        <v>9.17</v>
      </c>
      <c r="AN39">
        <v>62.57</v>
      </c>
      <c r="AO39">
        <v>47.98</v>
      </c>
      <c r="AP39">
        <v>0</v>
      </c>
      <c r="AQ39">
        <v>8.07</v>
      </c>
      <c r="AR39">
        <v>4.2699999999999996</v>
      </c>
      <c r="AS39">
        <v>0</v>
      </c>
      <c r="AT39">
        <v>49.66</v>
      </c>
      <c r="AU39">
        <v>0</v>
      </c>
      <c r="AV39">
        <v>15.84</v>
      </c>
    </row>
    <row r="40" spans="1:48">
      <c r="A40" t="s">
        <v>338</v>
      </c>
      <c r="G40" t="s">
        <v>82</v>
      </c>
      <c r="H40" s="73">
        <v>262.14999999999998</v>
      </c>
      <c r="I40" s="46">
        <v>186.64</v>
      </c>
      <c r="J40" s="46">
        <v>115.23</v>
      </c>
      <c r="K40" s="46">
        <v>24</v>
      </c>
      <c r="L40" s="46">
        <v>4.6100000000000003</v>
      </c>
      <c r="M40" s="74">
        <v>0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W40">
        <v>19.47</v>
      </c>
      <c r="X40">
        <v>0</v>
      </c>
      <c r="Y40">
        <v>23.99</v>
      </c>
      <c r="Z40">
        <v>0.96</v>
      </c>
      <c r="AA40">
        <v>8.16</v>
      </c>
      <c r="AB40">
        <v>41.75</v>
      </c>
      <c r="AC40">
        <v>0</v>
      </c>
      <c r="AD40">
        <v>106.06</v>
      </c>
      <c r="AE40">
        <v>0</v>
      </c>
      <c r="AF40">
        <v>99.33</v>
      </c>
      <c r="AG40">
        <v>34.549999999999997</v>
      </c>
      <c r="AH40">
        <v>22.07</v>
      </c>
      <c r="AI40">
        <v>38.39</v>
      </c>
      <c r="AJ40">
        <v>0</v>
      </c>
      <c r="AK40">
        <v>0</v>
      </c>
      <c r="AL40">
        <v>0</v>
      </c>
      <c r="AM40">
        <v>9.17</v>
      </c>
      <c r="AN40">
        <v>62.57</v>
      </c>
      <c r="AO40">
        <v>47.98</v>
      </c>
      <c r="AP40">
        <v>0</v>
      </c>
      <c r="AQ40">
        <v>8.07</v>
      </c>
      <c r="AR40">
        <v>4.6100000000000003</v>
      </c>
      <c r="AS40">
        <v>0</v>
      </c>
      <c r="AT40">
        <v>49.66</v>
      </c>
      <c r="AU40">
        <v>0</v>
      </c>
      <c r="AV40">
        <v>15.84</v>
      </c>
    </row>
    <row r="41" spans="1:48">
      <c r="A41" t="s">
        <v>339</v>
      </c>
      <c r="G41" t="s">
        <v>83</v>
      </c>
      <c r="H41" s="73">
        <v>262.14999999999998</v>
      </c>
      <c r="I41" s="46">
        <v>186.64</v>
      </c>
      <c r="J41" s="46">
        <v>115.23</v>
      </c>
      <c r="K41" s="46">
        <v>24</v>
      </c>
      <c r="L41" s="46">
        <v>4.8</v>
      </c>
      <c r="M41" s="74">
        <v>0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W41">
        <v>19.47</v>
      </c>
      <c r="X41">
        <v>0</v>
      </c>
      <c r="Y41">
        <v>23.99</v>
      </c>
      <c r="Z41">
        <v>0.96</v>
      </c>
      <c r="AA41">
        <v>8.16</v>
      </c>
      <c r="AB41">
        <v>41.75</v>
      </c>
      <c r="AC41">
        <v>0</v>
      </c>
      <c r="AD41">
        <v>106.06</v>
      </c>
      <c r="AE41">
        <v>0</v>
      </c>
      <c r="AF41">
        <v>99.33</v>
      </c>
      <c r="AG41">
        <v>34.549999999999997</v>
      </c>
      <c r="AH41">
        <v>22.07</v>
      </c>
      <c r="AI41">
        <v>38.39</v>
      </c>
      <c r="AJ41">
        <v>0</v>
      </c>
      <c r="AK41">
        <v>0</v>
      </c>
      <c r="AL41">
        <v>0</v>
      </c>
      <c r="AM41">
        <v>9.17</v>
      </c>
      <c r="AN41">
        <v>62.57</v>
      </c>
      <c r="AO41">
        <v>47.98</v>
      </c>
      <c r="AP41">
        <v>0</v>
      </c>
      <c r="AQ41">
        <v>8.07</v>
      </c>
      <c r="AR41">
        <v>4.8</v>
      </c>
      <c r="AS41">
        <v>0</v>
      </c>
      <c r="AT41">
        <v>49.66</v>
      </c>
      <c r="AU41">
        <v>0</v>
      </c>
      <c r="AV41">
        <v>15.84</v>
      </c>
    </row>
    <row r="42" spans="1:48">
      <c r="A42" t="s">
        <v>340</v>
      </c>
      <c r="G42" t="s">
        <v>84</v>
      </c>
      <c r="H42" s="73">
        <v>262.14999999999998</v>
      </c>
      <c r="I42" s="46">
        <v>186.64</v>
      </c>
      <c r="J42" s="46">
        <v>115.23</v>
      </c>
      <c r="K42" s="46">
        <v>24</v>
      </c>
      <c r="L42" s="46">
        <v>5.28</v>
      </c>
      <c r="M42" s="74">
        <v>0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W42">
        <v>19.47</v>
      </c>
      <c r="X42">
        <v>0</v>
      </c>
      <c r="Y42">
        <v>23.99</v>
      </c>
      <c r="Z42">
        <v>0.96</v>
      </c>
      <c r="AA42">
        <v>8.16</v>
      </c>
      <c r="AB42">
        <v>41.75</v>
      </c>
      <c r="AC42">
        <v>0</v>
      </c>
      <c r="AD42">
        <v>106.06</v>
      </c>
      <c r="AE42">
        <v>0</v>
      </c>
      <c r="AF42">
        <v>99.33</v>
      </c>
      <c r="AG42">
        <v>34.549999999999997</v>
      </c>
      <c r="AH42">
        <v>22.07</v>
      </c>
      <c r="AI42">
        <v>38.39</v>
      </c>
      <c r="AJ42">
        <v>0</v>
      </c>
      <c r="AK42">
        <v>0</v>
      </c>
      <c r="AL42">
        <v>0</v>
      </c>
      <c r="AM42">
        <v>9.17</v>
      </c>
      <c r="AN42">
        <v>62.57</v>
      </c>
      <c r="AO42">
        <v>47.98</v>
      </c>
      <c r="AP42">
        <v>0</v>
      </c>
      <c r="AQ42">
        <v>8.07</v>
      </c>
      <c r="AR42">
        <v>5.28</v>
      </c>
      <c r="AS42">
        <v>0</v>
      </c>
      <c r="AT42">
        <v>49.66</v>
      </c>
      <c r="AU42">
        <v>0</v>
      </c>
      <c r="AV42">
        <v>15.84</v>
      </c>
    </row>
    <row r="43" spans="1:48">
      <c r="A43" t="s">
        <v>346</v>
      </c>
      <c r="G43" t="s">
        <v>85</v>
      </c>
      <c r="H43" s="73">
        <v>262.14999999999998</v>
      </c>
      <c r="I43" s="46">
        <v>186.64</v>
      </c>
      <c r="J43" s="46">
        <v>115.23</v>
      </c>
      <c r="K43" s="46">
        <v>24</v>
      </c>
      <c r="L43" s="46">
        <v>5.37</v>
      </c>
      <c r="M43" s="74">
        <v>0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W43">
        <v>19.47</v>
      </c>
      <c r="X43">
        <v>0</v>
      </c>
      <c r="Y43">
        <v>23.99</v>
      </c>
      <c r="Z43">
        <v>0.96</v>
      </c>
      <c r="AA43">
        <v>8.16</v>
      </c>
      <c r="AB43">
        <v>41.75</v>
      </c>
      <c r="AC43">
        <v>0</v>
      </c>
      <c r="AD43">
        <v>106.06</v>
      </c>
      <c r="AE43">
        <v>0</v>
      </c>
      <c r="AF43">
        <v>99.33</v>
      </c>
      <c r="AG43">
        <v>34.549999999999997</v>
      </c>
      <c r="AH43">
        <v>22.07</v>
      </c>
      <c r="AI43">
        <v>38.39</v>
      </c>
      <c r="AJ43">
        <v>0</v>
      </c>
      <c r="AK43">
        <v>0</v>
      </c>
      <c r="AL43">
        <v>0</v>
      </c>
      <c r="AM43">
        <v>9.17</v>
      </c>
      <c r="AN43">
        <v>62.57</v>
      </c>
      <c r="AO43">
        <v>47.98</v>
      </c>
      <c r="AP43">
        <v>0</v>
      </c>
      <c r="AQ43">
        <v>8.07</v>
      </c>
      <c r="AR43">
        <v>5.37</v>
      </c>
      <c r="AS43">
        <v>0</v>
      </c>
      <c r="AT43">
        <v>49.66</v>
      </c>
      <c r="AU43">
        <v>0</v>
      </c>
      <c r="AV43">
        <v>15.84</v>
      </c>
    </row>
    <row r="44" spans="1:48">
      <c r="A44" t="s">
        <v>350</v>
      </c>
      <c r="G44" t="s">
        <v>86</v>
      </c>
      <c r="H44" s="73">
        <v>262.14999999999998</v>
      </c>
      <c r="I44" s="46">
        <v>186.64</v>
      </c>
      <c r="J44" s="46">
        <v>115.23</v>
      </c>
      <c r="K44" s="46">
        <v>24</v>
      </c>
      <c r="L44" s="46">
        <v>5.64</v>
      </c>
      <c r="M44" s="74">
        <v>0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W44">
        <v>19.47</v>
      </c>
      <c r="X44">
        <v>0</v>
      </c>
      <c r="Y44">
        <v>23.99</v>
      </c>
      <c r="Z44">
        <v>0.96</v>
      </c>
      <c r="AA44">
        <v>8.16</v>
      </c>
      <c r="AB44">
        <v>41.75</v>
      </c>
      <c r="AC44">
        <v>0</v>
      </c>
      <c r="AD44">
        <v>106.06</v>
      </c>
      <c r="AE44">
        <v>0</v>
      </c>
      <c r="AF44">
        <v>99.33</v>
      </c>
      <c r="AG44">
        <v>34.549999999999997</v>
      </c>
      <c r="AH44">
        <v>22.07</v>
      </c>
      <c r="AI44">
        <v>38.39</v>
      </c>
      <c r="AJ44">
        <v>0</v>
      </c>
      <c r="AK44">
        <v>0</v>
      </c>
      <c r="AL44">
        <v>0</v>
      </c>
      <c r="AM44">
        <v>9.17</v>
      </c>
      <c r="AN44">
        <v>62.57</v>
      </c>
      <c r="AO44">
        <v>47.98</v>
      </c>
      <c r="AP44">
        <v>0</v>
      </c>
      <c r="AQ44">
        <v>8.07</v>
      </c>
      <c r="AR44">
        <v>5.64</v>
      </c>
      <c r="AS44">
        <v>0</v>
      </c>
      <c r="AT44">
        <v>49.66</v>
      </c>
      <c r="AU44">
        <v>0</v>
      </c>
      <c r="AV44">
        <v>15.84</v>
      </c>
    </row>
    <row r="45" spans="1:48">
      <c r="A45" t="s">
        <v>373</v>
      </c>
      <c r="G45" t="s">
        <v>87</v>
      </c>
      <c r="H45" s="73">
        <v>262.14999999999998</v>
      </c>
      <c r="I45" s="46">
        <v>186.64</v>
      </c>
      <c r="J45" s="46">
        <v>115.23</v>
      </c>
      <c r="K45" s="46">
        <v>24</v>
      </c>
      <c r="L45" s="46">
        <v>5.76</v>
      </c>
      <c r="M45" s="74">
        <v>0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W45">
        <v>19.47</v>
      </c>
      <c r="X45">
        <v>0</v>
      </c>
      <c r="Y45">
        <v>23.99</v>
      </c>
      <c r="Z45">
        <v>0.96</v>
      </c>
      <c r="AA45">
        <v>8.16</v>
      </c>
      <c r="AB45">
        <v>41.75</v>
      </c>
      <c r="AC45">
        <v>0</v>
      </c>
      <c r="AD45">
        <v>106.06</v>
      </c>
      <c r="AE45">
        <v>0</v>
      </c>
      <c r="AF45">
        <v>99.33</v>
      </c>
      <c r="AG45">
        <v>34.549999999999997</v>
      </c>
      <c r="AH45">
        <v>22.07</v>
      </c>
      <c r="AI45">
        <v>38.39</v>
      </c>
      <c r="AJ45">
        <v>0</v>
      </c>
      <c r="AK45">
        <v>0</v>
      </c>
      <c r="AL45">
        <v>0</v>
      </c>
      <c r="AM45">
        <v>9.17</v>
      </c>
      <c r="AN45">
        <v>62.57</v>
      </c>
      <c r="AO45">
        <v>47.98</v>
      </c>
      <c r="AP45">
        <v>0</v>
      </c>
      <c r="AQ45">
        <v>8.07</v>
      </c>
      <c r="AR45">
        <v>5.76</v>
      </c>
      <c r="AS45">
        <v>0</v>
      </c>
      <c r="AT45">
        <v>49.66</v>
      </c>
      <c r="AU45">
        <v>0</v>
      </c>
      <c r="AV45">
        <v>15.84</v>
      </c>
    </row>
    <row r="46" spans="1:48">
      <c r="A46" t="s">
        <v>374</v>
      </c>
      <c r="G46" t="s">
        <v>88</v>
      </c>
      <c r="H46" s="73">
        <v>263.16000000000003</v>
      </c>
      <c r="I46" s="46">
        <v>186.64</v>
      </c>
      <c r="J46" s="46">
        <v>115.23</v>
      </c>
      <c r="K46" s="46">
        <v>24</v>
      </c>
      <c r="L46" s="46">
        <v>5.95</v>
      </c>
      <c r="M46" s="74">
        <v>0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W46">
        <v>19.47</v>
      </c>
      <c r="X46">
        <v>0</v>
      </c>
      <c r="Y46">
        <v>23.99</v>
      </c>
      <c r="Z46">
        <v>0.96</v>
      </c>
      <c r="AA46">
        <v>8.16</v>
      </c>
      <c r="AB46">
        <v>41.75</v>
      </c>
      <c r="AC46">
        <v>0</v>
      </c>
      <c r="AD46">
        <v>106.06</v>
      </c>
      <c r="AE46">
        <v>0</v>
      </c>
      <c r="AF46">
        <v>99.33</v>
      </c>
      <c r="AG46">
        <v>34.549999999999997</v>
      </c>
      <c r="AH46">
        <v>22.07</v>
      </c>
      <c r="AI46">
        <v>38.39</v>
      </c>
      <c r="AJ46">
        <v>0</v>
      </c>
      <c r="AK46">
        <v>0</v>
      </c>
      <c r="AL46">
        <v>0</v>
      </c>
      <c r="AM46">
        <v>9.17</v>
      </c>
      <c r="AN46">
        <v>62.57</v>
      </c>
      <c r="AO46">
        <v>47.98</v>
      </c>
      <c r="AP46">
        <v>0</v>
      </c>
      <c r="AQ46">
        <v>9.08</v>
      </c>
      <c r="AR46">
        <v>5.95</v>
      </c>
      <c r="AS46">
        <v>0</v>
      </c>
      <c r="AT46">
        <v>49.66</v>
      </c>
      <c r="AU46">
        <v>0</v>
      </c>
      <c r="AV46">
        <v>15.84</v>
      </c>
    </row>
    <row r="47" spans="1:48">
      <c r="A47" t="s">
        <v>378</v>
      </c>
      <c r="G47" t="s">
        <v>89</v>
      </c>
      <c r="H47" s="73">
        <v>287.15000000000003</v>
      </c>
      <c r="I47" s="46">
        <v>186.64</v>
      </c>
      <c r="J47" s="46">
        <v>115.13</v>
      </c>
      <c r="K47" s="46">
        <v>24</v>
      </c>
      <c r="L47" s="46">
        <v>6.14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W47">
        <v>19.47</v>
      </c>
      <c r="X47">
        <v>0</v>
      </c>
      <c r="Y47">
        <v>23.99</v>
      </c>
      <c r="Z47">
        <v>0.96</v>
      </c>
      <c r="AA47">
        <v>8.16</v>
      </c>
      <c r="AB47">
        <v>41.75</v>
      </c>
      <c r="AC47">
        <v>0</v>
      </c>
      <c r="AD47">
        <v>106.06</v>
      </c>
      <c r="AE47">
        <v>0</v>
      </c>
      <c r="AF47">
        <v>99.33</v>
      </c>
      <c r="AG47">
        <v>34.549999999999997</v>
      </c>
      <c r="AH47">
        <v>22.07</v>
      </c>
      <c r="AI47">
        <v>38.39</v>
      </c>
      <c r="AJ47">
        <v>0</v>
      </c>
      <c r="AK47">
        <v>0</v>
      </c>
      <c r="AL47">
        <v>23.99</v>
      </c>
      <c r="AM47">
        <v>9.07</v>
      </c>
      <c r="AN47">
        <v>62.57</v>
      </c>
      <c r="AO47">
        <v>47.98</v>
      </c>
      <c r="AP47">
        <v>0</v>
      </c>
      <c r="AQ47">
        <v>9.08</v>
      </c>
      <c r="AR47">
        <v>6.14</v>
      </c>
      <c r="AS47">
        <v>0</v>
      </c>
      <c r="AT47">
        <v>49.66</v>
      </c>
      <c r="AU47">
        <v>0</v>
      </c>
      <c r="AV47">
        <v>15.84</v>
      </c>
    </row>
    <row r="48" spans="1:48">
      <c r="A48" t="s">
        <v>382</v>
      </c>
      <c r="G48" t="s">
        <v>90</v>
      </c>
      <c r="H48" s="73">
        <v>287.15000000000003</v>
      </c>
      <c r="I48" s="46">
        <v>186.64</v>
      </c>
      <c r="J48" s="46">
        <v>115.13</v>
      </c>
      <c r="K48" s="46">
        <v>24</v>
      </c>
      <c r="L48" s="46">
        <v>6.24</v>
      </c>
      <c r="M48" s="74">
        <v>0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W48">
        <v>19.47</v>
      </c>
      <c r="X48">
        <v>0</v>
      </c>
      <c r="Y48">
        <v>23.99</v>
      </c>
      <c r="Z48">
        <v>0.96</v>
      </c>
      <c r="AA48">
        <v>8.16</v>
      </c>
      <c r="AB48">
        <v>41.75</v>
      </c>
      <c r="AC48">
        <v>0</v>
      </c>
      <c r="AD48">
        <v>106.06</v>
      </c>
      <c r="AE48">
        <v>0</v>
      </c>
      <c r="AF48">
        <v>99.33</v>
      </c>
      <c r="AG48">
        <v>34.549999999999997</v>
      </c>
      <c r="AH48">
        <v>22.07</v>
      </c>
      <c r="AI48">
        <v>38.39</v>
      </c>
      <c r="AJ48">
        <v>0</v>
      </c>
      <c r="AK48">
        <v>0</v>
      </c>
      <c r="AL48">
        <v>23.99</v>
      </c>
      <c r="AM48">
        <v>9.07</v>
      </c>
      <c r="AN48">
        <v>62.57</v>
      </c>
      <c r="AO48">
        <v>47.98</v>
      </c>
      <c r="AP48">
        <v>0</v>
      </c>
      <c r="AQ48">
        <v>9.08</v>
      </c>
      <c r="AR48">
        <v>6.24</v>
      </c>
      <c r="AS48">
        <v>0</v>
      </c>
      <c r="AT48">
        <v>49.66</v>
      </c>
      <c r="AU48">
        <v>0</v>
      </c>
      <c r="AV48">
        <v>15.84</v>
      </c>
    </row>
    <row r="49" spans="1:48">
      <c r="A49" t="s">
        <v>383</v>
      </c>
      <c r="G49" t="s">
        <v>91</v>
      </c>
      <c r="H49" s="73">
        <v>287.15000000000003</v>
      </c>
      <c r="I49" s="46">
        <v>186.64</v>
      </c>
      <c r="J49" s="46">
        <v>115.13</v>
      </c>
      <c r="K49" s="46">
        <v>24</v>
      </c>
      <c r="L49" s="46">
        <v>6.43</v>
      </c>
      <c r="M49" s="74">
        <v>0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W49">
        <v>19.47</v>
      </c>
      <c r="X49">
        <v>0</v>
      </c>
      <c r="Y49">
        <v>23.99</v>
      </c>
      <c r="Z49">
        <v>0.96</v>
      </c>
      <c r="AA49">
        <v>8.16</v>
      </c>
      <c r="AB49">
        <v>41.75</v>
      </c>
      <c r="AC49">
        <v>0</v>
      </c>
      <c r="AD49">
        <v>106.06</v>
      </c>
      <c r="AE49">
        <v>0</v>
      </c>
      <c r="AF49">
        <v>99.33</v>
      </c>
      <c r="AG49">
        <v>34.549999999999997</v>
      </c>
      <c r="AH49">
        <v>22.07</v>
      </c>
      <c r="AI49">
        <v>38.39</v>
      </c>
      <c r="AJ49">
        <v>0</v>
      </c>
      <c r="AK49">
        <v>0</v>
      </c>
      <c r="AL49">
        <v>23.99</v>
      </c>
      <c r="AM49">
        <v>9.07</v>
      </c>
      <c r="AN49">
        <v>62.57</v>
      </c>
      <c r="AO49">
        <v>47.98</v>
      </c>
      <c r="AP49">
        <v>0</v>
      </c>
      <c r="AQ49">
        <v>9.08</v>
      </c>
      <c r="AR49">
        <v>6.43</v>
      </c>
      <c r="AS49">
        <v>0</v>
      </c>
      <c r="AT49">
        <v>49.66</v>
      </c>
      <c r="AU49">
        <v>0</v>
      </c>
      <c r="AV49">
        <v>15.84</v>
      </c>
    </row>
    <row r="50" spans="1:48">
      <c r="A50" t="s">
        <v>384</v>
      </c>
      <c r="G50" t="s">
        <v>92</v>
      </c>
      <c r="H50" s="73">
        <v>287.15000000000003</v>
      </c>
      <c r="I50" s="46">
        <v>186.64</v>
      </c>
      <c r="J50" s="46">
        <v>115.13</v>
      </c>
      <c r="K50" s="46">
        <v>24</v>
      </c>
      <c r="L50" s="46">
        <v>6.53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W50">
        <v>19.47</v>
      </c>
      <c r="X50">
        <v>0</v>
      </c>
      <c r="Y50">
        <v>23.99</v>
      </c>
      <c r="Z50">
        <v>0.96</v>
      </c>
      <c r="AA50">
        <v>8.16</v>
      </c>
      <c r="AB50">
        <v>41.75</v>
      </c>
      <c r="AC50">
        <v>0</v>
      </c>
      <c r="AD50">
        <v>106.06</v>
      </c>
      <c r="AE50">
        <v>0</v>
      </c>
      <c r="AF50">
        <v>99.33</v>
      </c>
      <c r="AG50">
        <v>34.549999999999997</v>
      </c>
      <c r="AH50">
        <v>22.07</v>
      </c>
      <c r="AI50">
        <v>38.39</v>
      </c>
      <c r="AJ50">
        <v>0</v>
      </c>
      <c r="AK50">
        <v>0</v>
      </c>
      <c r="AL50">
        <v>23.99</v>
      </c>
      <c r="AM50">
        <v>9.07</v>
      </c>
      <c r="AN50">
        <v>62.57</v>
      </c>
      <c r="AO50">
        <v>47.98</v>
      </c>
      <c r="AP50">
        <v>0</v>
      </c>
      <c r="AQ50">
        <v>9.08</v>
      </c>
      <c r="AR50">
        <v>6.53</v>
      </c>
      <c r="AS50">
        <v>0</v>
      </c>
      <c r="AT50">
        <v>49.66</v>
      </c>
      <c r="AU50">
        <v>0</v>
      </c>
      <c r="AV50">
        <v>15.84</v>
      </c>
    </row>
    <row r="51" spans="1:48">
      <c r="A51" t="s">
        <v>386</v>
      </c>
      <c r="G51" t="s">
        <v>93</v>
      </c>
      <c r="H51" s="73">
        <v>303.47000000000003</v>
      </c>
      <c r="I51" s="46">
        <v>186.64</v>
      </c>
      <c r="J51" s="46">
        <v>115.04</v>
      </c>
      <c r="K51" s="46">
        <v>24</v>
      </c>
      <c r="L51" s="46">
        <v>6.62</v>
      </c>
      <c r="M51" s="74">
        <v>0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W51">
        <v>19.47</v>
      </c>
      <c r="X51">
        <v>0</v>
      </c>
      <c r="Y51">
        <v>23.99</v>
      </c>
      <c r="Z51">
        <v>0.96</v>
      </c>
      <c r="AA51">
        <v>8.16</v>
      </c>
      <c r="AB51">
        <v>41.75</v>
      </c>
      <c r="AC51">
        <v>0</v>
      </c>
      <c r="AD51">
        <v>106.06</v>
      </c>
      <c r="AE51">
        <v>0</v>
      </c>
      <c r="AF51">
        <v>99.33</v>
      </c>
      <c r="AG51">
        <v>34.549999999999997</v>
      </c>
      <c r="AH51">
        <v>22.07</v>
      </c>
      <c r="AI51">
        <v>38.39</v>
      </c>
      <c r="AJ51">
        <v>0</v>
      </c>
      <c r="AK51">
        <v>0</v>
      </c>
      <c r="AL51">
        <v>40.31</v>
      </c>
      <c r="AM51">
        <v>8.98</v>
      </c>
      <c r="AN51">
        <v>62.57</v>
      </c>
      <c r="AO51">
        <v>47.98</v>
      </c>
      <c r="AP51">
        <v>0</v>
      </c>
      <c r="AQ51">
        <v>9.08</v>
      </c>
      <c r="AR51">
        <v>6.62</v>
      </c>
      <c r="AS51">
        <v>0</v>
      </c>
      <c r="AT51">
        <v>49.66</v>
      </c>
      <c r="AU51">
        <v>0</v>
      </c>
      <c r="AV51">
        <v>15.84</v>
      </c>
    </row>
    <row r="52" spans="1:48">
      <c r="A52" t="s">
        <v>387</v>
      </c>
      <c r="G52" t="s">
        <v>94</v>
      </c>
      <c r="H52" s="73">
        <v>303.47000000000003</v>
      </c>
      <c r="I52" s="46">
        <v>186.64</v>
      </c>
      <c r="J52" s="46">
        <v>115.04</v>
      </c>
      <c r="K52" s="46">
        <v>24</v>
      </c>
      <c r="L52" s="46">
        <v>6.91</v>
      </c>
      <c r="M52" s="74">
        <v>0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W52">
        <v>19.47</v>
      </c>
      <c r="X52">
        <v>0</v>
      </c>
      <c r="Y52">
        <v>23.99</v>
      </c>
      <c r="Z52">
        <v>0.96</v>
      </c>
      <c r="AA52">
        <v>8.16</v>
      </c>
      <c r="AB52">
        <v>41.75</v>
      </c>
      <c r="AC52">
        <v>0</v>
      </c>
      <c r="AD52">
        <v>106.06</v>
      </c>
      <c r="AE52">
        <v>0</v>
      </c>
      <c r="AF52">
        <v>99.33</v>
      </c>
      <c r="AG52">
        <v>34.549999999999997</v>
      </c>
      <c r="AH52">
        <v>22.07</v>
      </c>
      <c r="AI52">
        <v>38.39</v>
      </c>
      <c r="AJ52">
        <v>0</v>
      </c>
      <c r="AK52">
        <v>0</v>
      </c>
      <c r="AL52">
        <v>40.31</v>
      </c>
      <c r="AM52">
        <v>8.98</v>
      </c>
      <c r="AN52">
        <v>62.57</v>
      </c>
      <c r="AO52">
        <v>47.98</v>
      </c>
      <c r="AP52">
        <v>0</v>
      </c>
      <c r="AQ52">
        <v>9.08</v>
      </c>
      <c r="AR52">
        <v>6.91</v>
      </c>
      <c r="AS52">
        <v>0</v>
      </c>
      <c r="AT52">
        <v>49.66</v>
      </c>
      <c r="AU52">
        <v>0</v>
      </c>
      <c r="AV52">
        <v>15.84</v>
      </c>
    </row>
    <row r="53" spans="1:48">
      <c r="A53" t="s">
        <v>427</v>
      </c>
      <c r="G53" t="s">
        <v>95</v>
      </c>
      <c r="H53" s="73">
        <v>318.83000000000004</v>
      </c>
      <c r="I53" s="46">
        <v>186.64</v>
      </c>
      <c r="J53" s="46">
        <v>115.04</v>
      </c>
      <c r="K53" s="46">
        <v>24</v>
      </c>
      <c r="L53" s="46">
        <v>7.1</v>
      </c>
      <c r="M53" s="74">
        <v>0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W53">
        <v>19.47</v>
      </c>
      <c r="X53">
        <v>0</v>
      </c>
      <c r="Y53">
        <v>23.99</v>
      </c>
      <c r="Z53">
        <v>0.96</v>
      </c>
      <c r="AA53">
        <v>8.16</v>
      </c>
      <c r="AB53">
        <v>41.75</v>
      </c>
      <c r="AC53">
        <v>0</v>
      </c>
      <c r="AD53">
        <v>106.06</v>
      </c>
      <c r="AE53">
        <v>0</v>
      </c>
      <c r="AF53">
        <v>99.33</v>
      </c>
      <c r="AG53">
        <v>34.549999999999997</v>
      </c>
      <c r="AH53">
        <v>22.07</v>
      </c>
      <c r="AI53">
        <v>38.39</v>
      </c>
      <c r="AJ53">
        <v>0</v>
      </c>
      <c r="AK53">
        <v>15.36</v>
      </c>
      <c r="AL53">
        <v>40.31</v>
      </c>
      <c r="AM53">
        <v>8.98</v>
      </c>
      <c r="AN53">
        <v>62.57</v>
      </c>
      <c r="AO53">
        <v>47.98</v>
      </c>
      <c r="AP53">
        <v>0</v>
      </c>
      <c r="AQ53">
        <v>9.08</v>
      </c>
      <c r="AR53">
        <v>7.1</v>
      </c>
      <c r="AS53">
        <v>0</v>
      </c>
      <c r="AT53">
        <v>49.66</v>
      </c>
      <c r="AU53">
        <v>0</v>
      </c>
      <c r="AV53">
        <v>15.84</v>
      </c>
    </row>
    <row r="54" spans="1:48">
      <c r="A54" t="s">
        <v>426</v>
      </c>
      <c r="G54" t="s">
        <v>96</v>
      </c>
      <c r="H54" s="73">
        <v>332.26</v>
      </c>
      <c r="I54" s="46">
        <v>186.64</v>
      </c>
      <c r="J54" s="46">
        <v>115.04</v>
      </c>
      <c r="K54" s="46">
        <v>24</v>
      </c>
      <c r="L54" s="46">
        <v>7.49</v>
      </c>
      <c r="M54" s="74">
        <v>0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W54">
        <v>19.47</v>
      </c>
      <c r="X54">
        <v>0</v>
      </c>
      <c r="Y54">
        <v>23.99</v>
      </c>
      <c r="Z54">
        <v>0.96</v>
      </c>
      <c r="AA54">
        <v>8.16</v>
      </c>
      <c r="AB54">
        <v>41.75</v>
      </c>
      <c r="AC54">
        <v>0</v>
      </c>
      <c r="AD54">
        <v>106.06</v>
      </c>
      <c r="AE54">
        <v>0</v>
      </c>
      <c r="AF54">
        <v>99.33</v>
      </c>
      <c r="AG54">
        <v>34.549999999999997</v>
      </c>
      <c r="AH54">
        <v>22.07</v>
      </c>
      <c r="AI54">
        <v>38.39</v>
      </c>
      <c r="AJ54">
        <v>0</v>
      </c>
      <c r="AK54">
        <v>45.11</v>
      </c>
      <c r="AL54">
        <v>23.99</v>
      </c>
      <c r="AM54">
        <v>8.98</v>
      </c>
      <c r="AN54">
        <v>62.57</v>
      </c>
      <c r="AO54">
        <v>47.98</v>
      </c>
      <c r="AP54">
        <v>0</v>
      </c>
      <c r="AQ54">
        <v>9.08</v>
      </c>
      <c r="AR54">
        <v>7.49</v>
      </c>
      <c r="AS54">
        <v>0</v>
      </c>
      <c r="AT54">
        <v>49.66</v>
      </c>
      <c r="AU54">
        <v>0</v>
      </c>
      <c r="AV54">
        <v>15.84</v>
      </c>
    </row>
    <row r="55" spans="1:48">
      <c r="A55" t="s">
        <v>428</v>
      </c>
      <c r="G55" t="s">
        <v>97</v>
      </c>
      <c r="H55" s="73">
        <v>313.06000000000006</v>
      </c>
      <c r="I55" s="46">
        <v>186.64</v>
      </c>
      <c r="J55" s="46">
        <v>115.04</v>
      </c>
      <c r="K55" s="46">
        <v>24</v>
      </c>
      <c r="L55" s="46">
        <v>8.16</v>
      </c>
      <c r="M55" s="74">
        <v>0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W55">
        <v>19.47</v>
      </c>
      <c r="X55">
        <v>0</v>
      </c>
      <c r="Y55">
        <v>23.99</v>
      </c>
      <c r="Z55">
        <v>0.96</v>
      </c>
      <c r="AA55">
        <v>8.16</v>
      </c>
      <c r="AB55">
        <v>41.75</v>
      </c>
      <c r="AC55">
        <v>0</v>
      </c>
      <c r="AD55">
        <v>106.06</v>
      </c>
      <c r="AE55">
        <v>0</v>
      </c>
      <c r="AF55">
        <v>99.33</v>
      </c>
      <c r="AG55">
        <v>34.549999999999997</v>
      </c>
      <c r="AH55">
        <v>22.07</v>
      </c>
      <c r="AI55">
        <v>38.39</v>
      </c>
      <c r="AJ55">
        <v>0</v>
      </c>
      <c r="AK55">
        <v>25.91</v>
      </c>
      <c r="AL55">
        <v>23.99</v>
      </c>
      <c r="AM55">
        <v>8.98</v>
      </c>
      <c r="AN55">
        <v>62.57</v>
      </c>
      <c r="AO55">
        <v>47.98</v>
      </c>
      <c r="AP55">
        <v>0</v>
      </c>
      <c r="AQ55">
        <v>9.08</v>
      </c>
      <c r="AR55">
        <v>8.16</v>
      </c>
      <c r="AS55">
        <v>0</v>
      </c>
      <c r="AT55">
        <v>49.66</v>
      </c>
      <c r="AU55">
        <v>0</v>
      </c>
      <c r="AV55">
        <v>15.84</v>
      </c>
    </row>
    <row r="56" spans="1:48">
      <c r="A56" t="s">
        <v>428</v>
      </c>
      <c r="G56" t="s">
        <v>98</v>
      </c>
      <c r="H56" s="73">
        <v>326.5</v>
      </c>
      <c r="I56" s="46">
        <v>186.64</v>
      </c>
      <c r="J56" s="46">
        <v>115.04</v>
      </c>
      <c r="K56" s="46">
        <v>24</v>
      </c>
      <c r="L56" s="46">
        <v>8.4499999999999993</v>
      </c>
      <c r="M56" s="74">
        <v>0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W56">
        <v>19.47</v>
      </c>
      <c r="X56">
        <v>0</v>
      </c>
      <c r="Y56">
        <v>23.99</v>
      </c>
      <c r="Z56">
        <v>0.96</v>
      </c>
      <c r="AA56">
        <v>8.16</v>
      </c>
      <c r="AB56">
        <v>41.75</v>
      </c>
      <c r="AC56">
        <v>0</v>
      </c>
      <c r="AD56">
        <v>106.06</v>
      </c>
      <c r="AE56">
        <v>0</v>
      </c>
      <c r="AF56">
        <v>99.33</v>
      </c>
      <c r="AG56">
        <v>34.549999999999997</v>
      </c>
      <c r="AH56">
        <v>22.07</v>
      </c>
      <c r="AI56">
        <v>38.39</v>
      </c>
      <c r="AJ56">
        <v>0</v>
      </c>
      <c r="AK56">
        <v>39.35</v>
      </c>
      <c r="AL56">
        <v>23.99</v>
      </c>
      <c r="AM56">
        <v>8.98</v>
      </c>
      <c r="AN56">
        <v>62.57</v>
      </c>
      <c r="AO56">
        <v>47.98</v>
      </c>
      <c r="AP56">
        <v>0</v>
      </c>
      <c r="AQ56">
        <v>9.08</v>
      </c>
      <c r="AR56">
        <v>8.4499999999999993</v>
      </c>
      <c r="AS56">
        <v>0</v>
      </c>
      <c r="AT56">
        <v>49.66</v>
      </c>
      <c r="AU56">
        <v>0</v>
      </c>
      <c r="AV56">
        <v>15.84</v>
      </c>
    </row>
    <row r="57" spans="1:48">
      <c r="G57" t="s">
        <v>99</v>
      </c>
      <c r="H57" s="73">
        <v>345.69000000000005</v>
      </c>
      <c r="I57" s="46">
        <v>186.64</v>
      </c>
      <c r="J57" s="46">
        <v>115.04</v>
      </c>
      <c r="K57" s="46">
        <v>24</v>
      </c>
      <c r="L57" s="46">
        <v>8.64</v>
      </c>
      <c r="M57" s="74">
        <v>0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W57">
        <v>19.47</v>
      </c>
      <c r="X57">
        <v>0</v>
      </c>
      <c r="Y57">
        <v>23.99</v>
      </c>
      <c r="Z57">
        <v>0.96</v>
      </c>
      <c r="AA57">
        <v>8.16</v>
      </c>
      <c r="AB57">
        <v>41.75</v>
      </c>
      <c r="AC57">
        <v>0</v>
      </c>
      <c r="AD57">
        <v>106.06</v>
      </c>
      <c r="AE57">
        <v>0</v>
      </c>
      <c r="AF57">
        <v>99.33</v>
      </c>
      <c r="AG57">
        <v>34.549999999999997</v>
      </c>
      <c r="AH57">
        <v>22.07</v>
      </c>
      <c r="AI57">
        <v>38.39</v>
      </c>
      <c r="AJ57">
        <v>0</v>
      </c>
      <c r="AK57">
        <v>33.590000000000003</v>
      </c>
      <c r="AL57">
        <v>48.94</v>
      </c>
      <c r="AM57">
        <v>8.98</v>
      </c>
      <c r="AN57">
        <v>62.57</v>
      </c>
      <c r="AO57">
        <v>47.98</v>
      </c>
      <c r="AP57">
        <v>0</v>
      </c>
      <c r="AQ57">
        <v>9.08</v>
      </c>
      <c r="AR57">
        <v>8.64</v>
      </c>
      <c r="AS57">
        <v>0</v>
      </c>
      <c r="AT57">
        <v>49.66</v>
      </c>
      <c r="AU57">
        <v>0</v>
      </c>
      <c r="AV57">
        <v>15.84</v>
      </c>
    </row>
    <row r="58" spans="1:48">
      <c r="G58" t="s">
        <v>100</v>
      </c>
      <c r="H58" s="73">
        <v>383.12</v>
      </c>
      <c r="I58" s="46">
        <v>186.64</v>
      </c>
      <c r="J58" s="46">
        <v>115.04</v>
      </c>
      <c r="K58" s="46">
        <v>24</v>
      </c>
      <c r="L58" s="46">
        <v>8.16</v>
      </c>
      <c r="M58" s="74">
        <v>0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W58">
        <v>19.47</v>
      </c>
      <c r="X58">
        <v>0</v>
      </c>
      <c r="Y58">
        <v>23.99</v>
      </c>
      <c r="Z58">
        <v>0.96</v>
      </c>
      <c r="AA58">
        <v>8.16</v>
      </c>
      <c r="AB58">
        <v>41.75</v>
      </c>
      <c r="AC58">
        <v>0</v>
      </c>
      <c r="AD58">
        <v>106.06</v>
      </c>
      <c r="AE58">
        <v>0</v>
      </c>
      <c r="AF58">
        <v>99.33</v>
      </c>
      <c r="AG58">
        <v>34.549999999999997</v>
      </c>
      <c r="AH58">
        <v>22.07</v>
      </c>
      <c r="AI58">
        <v>38.39</v>
      </c>
      <c r="AJ58">
        <v>0</v>
      </c>
      <c r="AK58">
        <v>71.02</v>
      </c>
      <c r="AL58">
        <v>48.94</v>
      </c>
      <c r="AM58">
        <v>8.98</v>
      </c>
      <c r="AN58">
        <v>62.57</v>
      </c>
      <c r="AO58">
        <v>47.98</v>
      </c>
      <c r="AP58">
        <v>0</v>
      </c>
      <c r="AQ58">
        <v>9.08</v>
      </c>
      <c r="AR58">
        <v>8.16</v>
      </c>
      <c r="AS58">
        <v>0</v>
      </c>
      <c r="AT58">
        <v>49.66</v>
      </c>
      <c r="AU58">
        <v>0</v>
      </c>
      <c r="AV58">
        <v>15.84</v>
      </c>
    </row>
    <row r="59" spans="1:48">
      <c r="G59" t="s">
        <v>101</v>
      </c>
      <c r="H59" s="73">
        <v>383.12</v>
      </c>
      <c r="I59" s="46">
        <v>186.64</v>
      </c>
      <c r="J59" s="46">
        <v>115.13</v>
      </c>
      <c r="K59" s="46">
        <v>24</v>
      </c>
      <c r="L59" s="46">
        <v>7.2</v>
      </c>
      <c r="M59" s="74">
        <v>0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W59">
        <v>19.47</v>
      </c>
      <c r="X59">
        <v>0</v>
      </c>
      <c r="Y59">
        <v>23.99</v>
      </c>
      <c r="Z59">
        <v>0.96</v>
      </c>
      <c r="AA59">
        <v>8.16</v>
      </c>
      <c r="AB59">
        <v>41.75</v>
      </c>
      <c r="AC59">
        <v>0</v>
      </c>
      <c r="AD59">
        <v>106.06</v>
      </c>
      <c r="AE59">
        <v>0</v>
      </c>
      <c r="AF59">
        <v>99.33</v>
      </c>
      <c r="AG59">
        <v>34.549999999999997</v>
      </c>
      <c r="AH59">
        <v>22.07</v>
      </c>
      <c r="AI59">
        <v>38.39</v>
      </c>
      <c r="AJ59">
        <v>0</v>
      </c>
      <c r="AK59">
        <v>71.02</v>
      </c>
      <c r="AL59">
        <v>48.94</v>
      </c>
      <c r="AM59">
        <v>9.07</v>
      </c>
      <c r="AN59">
        <v>62.57</v>
      </c>
      <c r="AO59">
        <v>47.98</v>
      </c>
      <c r="AP59">
        <v>0</v>
      </c>
      <c r="AQ59">
        <v>9.08</v>
      </c>
      <c r="AR59">
        <v>7.2</v>
      </c>
      <c r="AS59">
        <v>0</v>
      </c>
      <c r="AT59">
        <v>49.66</v>
      </c>
      <c r="AU59">
        <v>0</v>
      </c>
      <c r="AV59">
        <v>15.84</v>
      </c>
    </row>
    <row r="60" spans="1:48">
      <c r="G60" t="s">
        <v>102</v>
      </c>
      <c r="H60" s="73">
        <v>383.12</v>
      </c>
      <c r="I60" s="46">
        <v>186.64</v>
      </c>
      <c r="J60" s="46">
        <v>115.13</v>
      </c>
      <c r="K60" s="46">
        <v>24</v>
      </c>
      <c r="L60" s="46">
        <v>6.72</v>
      </c>
      <c r="M60" s="74">
        <v>0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W60">
        <v>19.47</v>
      </c>
      <c r="X60">
        <v>0</v>
      </c>
      <c r="Y60">
        <v>23.99</v>
      </c>
      <c r="Z60">
        <v>0.96</v>
      </c>
      <c r="AA60">
        <v>8.16</v>
      </c>
      <c r="AB60">
        <v>41.75</v>
      </c>
      <c r="AC60">
        <v>0</v>
      </c>
      <c r="AD60">
        <v>106.06</v>
      </c>
      <c r="AE60">
        <v>0</v>
      </c>
      <c r="AF60">
        <v>99.33</v>
      </c>
      <c r="AG60">
        <v>34.549999999999997</v>
      </c>
      <c r="AH60">
        <v>22.07</v>
      </c>
      <c r="AI60">
        <v>38.39</v>
      </c>
      <c r="AJ60">
        <v>0</v>
      </c>
      <c r="AK60">
        <v>71.02</v>
      </c>
      <c r="AL60">
        <v>48.94</v>
      </c>
      <c r="AM60">
        <v>9.07</v>
      </c>
      <c r="AN60">
        <v>62.57</v>
      </c>
      <c r="AO60">
        <v>47.98</v>
      </c>
      <c r="AP60">
        <v>0</v>
      </c>
      <c r="AQ60">
        <v>9.08</v>
      </c>
      <c r="AR60">
        <v>6.72</v>
      </c>
      <c r="AS60">
        <v>0</v>
      </c>
      <c r="AT60">
        <v>49.66</v>
      </c>
      <c r="AU60">
        <v>0</v>
      </c>
      <c r="AV60">
        <v>15.84</v>
      </c>
    </row>
    <row r="61" spans="1:48">
      <c r="G61" t="s">
        <v>103</v>
      </c>
      <c r="H61" s="73">
        <v>366.80999999999995</v>
      </c>
      <c r="I61" s="46">
        <v>186.64</v>
      </c>
      <c r="J61" s="46">
        <v>115.13</v>
      </c>
      <c r="K61" s="46">
        <v>24</v>
      </c>
      <c r="L61" s="46">
        <v>5.76</v>
      </c>
      <c r="M61" s="74">
        <v>0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W61">
        <v>19.47</v>
      </c>
      <c r="X61">
        <v>0</v>
      </c>
      <c r="Y61">
        <v>23.99</v>
      </c>
      <c r="Z61">
        <v>0.96</v>
      </c>
      <c r="AA61">
        <v>8.16</v>
      </c>
      <c r="AB61">
        <v>41.75</v>
      </c>
      <c r="AC61">
        <v>0</v>
      </c>
      <c r="AD61">
        <v>106.06</v>
      </c>
      <c r="AE61">
        <v>0</v>
      </c>
      <c r="AF61">
        <v>99.33</v>
      </c>
      <c r="AG61">
        <v>34.549999999999997</v>
      </c>
      <c r="AH61">
        <v>22.07</v>
      </c>
      <c r="AI61">
        <v>38.39</v>
      </c>
      <c r="AJ61">
        <v>0</v>
      </c>
      <c r="AK61">
        <v>71.02</v>
      </c>
      <c r="AL61">
        <v>32.630000000000003</v>
      </c>
      <c r="AM61">
        <v>9.07</v>
      </c>
      <c r="AN61">
        <v>62.57</v>
      </c>
      <c r="AO61">
        <v>47.98</v>
      </c>
      <c r="AP61">
        <v>0</v>
      </c>
      <c r="AQ61">
        <v>9.08</v>
      </c>
      <c r="AR61">
        <v>5.76</v>
      </c>
      <c r="AS61">
        <v>0</v>
      </c>
      <c r="AT61">
        <v>49.66</v>
      </c>
      <c r="AU61">
        <v>0</v>
      </c>
      <c r="AV61">
        <v>15.84</v>
      </c>
    </row>
    <row r="62" spans="1:48">
      <c r="G62" t="s">
        <v>104</v>
      </c>
      <c r="H62" s="73">
        <v>555.87</v>
      </c>
      <c r="I62" s="46">
        <v>186.64</v>
      </c>
      <c r="J62" s="46">
        <v>115.13</v>
      </c>
      <c r="K62" s="46">
        <v>24</v>
      </c>
      <c r="L62" s="46">
        <v>4.99</v>
      </c>
      <c r="M62" s="74">
        <v>0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W62">
        <v>19.47</v>
      </c>
      <c r="X62">
        <v>0</v>
      </c>
      <c r="Y62">
        <v>23.99</v>
      </c>
      <c r="Z62">
        <v>0.96</v>
      </c>
      <c r="AA62">
        <v>8.16</v>
      </c>
      <c r="AB62">
        <v>41.75</v>
      </c>
      <c r="AC62">
        <v>0</v>
      </c>
      <c r="AD62">
        <v>106.06</v>
      </c>
      <c r="AE62">
        <v>0</v>
      </c>
      <c r="AF62">
        <v>99.33</v>
      </c>
      <c r="AG62">
        <v>34.549999999999997</v>
      </c>
      <c r="AH62">
        <v>22.07</v>
      </c>
      <c r="AI62">
        <v>38.39</v>
      </c>
      <c r="AJ62">
        <v>0</v>
      </c>
      <c r="AK62">
        <v>260.08</v>
      </c>
      <c r="AL62">
        <v>32.630000000000003</v>
      </c>
      <c r="AM62">
        <v>9.07</v>
      </c>
      <c r="AN62">
        <v>62.57</v>
      </c>
      <c r="AO62">
        <v>47.98</v>
      </c>
      <c r="AP62">
        <v>0</v>
      </c>
      <c r="AQ62">
        <v>9.08</v>
      </c>
      <c r="AR62">
        <v>4.99</v>
      </c>
      <c r="AS62">
        <v>0</v>
      </c>
      <c r="AT62">
        <v>49.66</v>
      </c>
      <c r="AU62">
        <v>0</v>
      </c>
      <c r="AV62">
        <v>15.84</v>
      </c>
    </row>
    <row r="63" spans="1:48">
      <c r="G63" t="s">
        <v>105</v>
      </c>
      <c r="H63" s="73">
        <v>610.46999999999991</v>
      </c>
      <c r="I63" s="46">
        <v>186.64</v>
      </c>
      <c r="J63" s="46">
        <v>115.13</v>
      </c>
      <c r="K63" s="46">
        <v>24</v>
      </c>
      <c r="L63" s="46">
        <v>4.8</v>
      </c>
      <c r="M63" s="74">
        <v>0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W63">
        <v>19.47</v>
      </c>
      <c r="X63">
        <v>0</v>
      </c>
      <c r="Y63">
        <v>23.99</v>
      </c>
      <c r="Z63">
        <v>0.86</v>
      </c>
      <c r="AA63">
        <v>8.16</v>
      </c>
      <c r="AB63">
        <v>41.75</v>
      </c>
      <c r="AC63">
        <v>0</v>
      </c>
      <c r="AD63">
        <v>106.06</v>
      </c>
      <c r="AE63">
        <v>0</v>
      </c>
      <c r="AF63">
        <v>99.33</v>
      </c>
      <c r="AG63">
        <v>34.549999999999997</v>
      </c>
      <c r="AH63">
        <v>22.07</v>
      </c>
      <c r="AI63">
        <v>38.39</v>
      </c>
      <c r="AJ63">
        <v>0</v>
      </c>
      <c r="AK63">
        <v>314.77999999999997</v>
      </c>
      <c r="AL63">
        <v>32.630000000000003</v>
      </c>
      <c r="AM63">
        <v>9.07</v>
      </c>
      <c r="AN63">
        <v>62.57</v>
      </c>
      <c r="AO63">
        <v>47.98</v>
      </c>
      <c r="AP63">
        <v>0</v>
      </c>
      <c r="AQ63">
        <v>9.08</v>
      </c>
      <c r="AR63">
        <v>4.8</v>
      </c>
      <c r="AS63">
        <v>0</v>
      </c>
      <c r="AT63">
        <v>49.66</v>
      </c>
      <c r="AU63">
        <v>0</v>
      </c>
      <c r="AV63">
        <v>15.84</v>
      </c>
    </row>
    <row r="64" spans="1:48">
      <c r="G64" t="s">
        <v>106</v>
      </c>
      <c r="H64" s="73">
        <v>645.02</v>
      </c>
      <c r="I64" s="46">
        <v>186.64</v>
      </c>
      <c r="J64" s="46">
        <v>115.13</v>
      </c>
      <c r="K64" s="46">
        <v>24</v>
      </c>
      <c r="L64" s="46">
        <v>4.13</v>
      </c>
      <c r="M64" s="74">
        <v>0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W64">
        <v>19.47</v>
      </c>
      <c r="X64">
        <v>0</v>
      </c>
      <c r="Y64">
        <v>23.99</v>
      </c>
      <c r="Z64">
        <v>0.86</v>
      </c>
      <c r="AA64">
        <v>8.16</v>
      </c>
      <c r="AB64">
        <v>41.75</v>
      </c>
      <c r="AC64">
        <v>0</v>
      </c>
      <c r="AD64">
        <v>106.06</v>
      </c>
      <c r="AE64">
        <v>0</v>
      </c>
      <c r="AF64">
        <v>99.33</v>
      </c>
      <c r="AG64">
        <v>34.549999999999997</v>
      </c>
      <c r="AH64">
        <v>22.07</v>
      </c>
      <c r="AI64">
        <v>38.39</v>
      </c>
      <c r="AJ64">
        <v>0</v>
      </c>
      <c r="AK64">
        <v>349.33</v>
      </c>
      <c r="AL64">
        <v>32.630000000000003</v>
      </c>
      <c r="AM64">
        <v>9.07</v>
      </c>
      <c r="AN64">
        <v>62.57</v>
      </c>
      <c r="AO64">
        <v>47.98</v>
      </c>
      <c r="AP64">
        <v>0</v>
      </c>
      <c r="AQ64">
        <v>9.08</v>
      </c>
      <c r="AR64">
        <v>4.13</v>
      </c>
      <c r="AS64">
        <v>0</v>
      </c>
      <c r="AT64">
        <v>49.66</v>
      </c>
      <c r="AU64">
        <v>0</v>
      </c>
      <c r="AV64">
        <v>15.84</v>
      </c>
    </row>
    <row r="65" spans="7:48">
      <c r="G65" t="s">
        <v>107</v>
      </c>
      <c r="H65" s="73">
        <v>654.62</v>
      </c>
      <c r="I65" s="46">
        <v>186.64</v>
      </c>
      <c r="J65" s="46">
        <v>115.13</v>
      </c>
      <c r="K65" s="46">
        <v>24</v>
      </c>
      <c r="L65" s="46">
        <v>3.74</v>
      </c>
      <c r="M65" s="74">
        <v>0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W65">
        <v>19.47</v>
      </c>
      <c r="X65">
        <v>0</v>
      </c>
      <c r="Y65">
        <v>23.99</v>
      </c>
      <c r="Z65">
        <v>0.86</v>
      </c>
      <c r="AA65">
        <v>8.16</v>
      </c>
      <c r="AB65">
        <v>41.75</v>
      </c>
      <c r="AC65">
        <v>0</v>
      </c>
      <c r="AD65">
        <v>106.06</v>
      </c>
      <c r="AE65">
        <v>0</v>
      </c>
      <c r="AF65">
        <v>99.33</v>
      </c>
      <c r="AG65">
        <v>34.549999999999997</v>
      </c>
      <c r="AH65">
        <v>22.07</v>
      </c>
      <c r="AI65">
        <v>38.39</v>
      </c>
      <c r="AJ65">
        <v>0</v>
      </c>
      <c r="AK65">
        <v>358.93</v>
      </c>
      <c r="AL65">
        <v>32.630000000000003</v>
      </c>
      <c r="AM65">
        <v>9.07</v>
      </c>
      <c r="AN65">
        <v>62.57</v>
      </c>
      <c r="AO65">
        <v>47.98</v>
      </c>
      <c r="AP65">
        <v>0</v>
      </c>
      <c r="AQ65">
        <v>9.08</v>
      </c>
      <c r="AR65">
        <v>3.74</v>
      </c>
      <c r="AS65">
        <v>0</v>
      </c>
      <c r="AT65">
        <v>49.66</v>
      </c>
      <c r="AU65">
        <v>0</v>
      </c>
      <c r="AV65">
        <v>15.84</v>
      </c>
    </row>
    <row r="66" spans="7:48">
      <c r="G66" t="s">
        <v>108</v>
      </c>
      <c r="H66" s="73">
        <v>654.62</v>
      </c>
      <c r="I66" s="46">
        <v>186.64</v>
      </c>
      <c r="J66" s="46">
        <v>115.13</v>
      </c>
      <c r="K66" s="46">
        <v>24</v>
      </c>
      <c r="L66" s="46">
        <v>3.65</v>
      </c>
      <c r="M66" s="74">
        <v>0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W66">
        <v>19.47</v>
      </c>
      <c r="X66">
        <v>0</v>
      </c>
      <c r="Y66">
        <v>23.99</v>
      </c>
      <c r="Z66">
        <v>0.86</v>
      </c>
      <c r="AA66">
        <v>8.16</v>
      </c>
      <c r="AB66">
        <v>41.75</v>
      </c>
      <c r="AC66">
        <v>0</v>
      </c>
      <c r="AD66">
        <v>106.06</v>
      </c>
      <c r="AE66">
        <v>0</v>
      </c>
      <c r="AF66">
        <v>99.33</v>
      </c>
      <c r="AG66">
        <v>34.549999999999997</v>
      </c>
      <c r="AH66">
        <v>22.07</v>
      </c>
      <c r="AI66">
        <v>38.39</v>
      </c>
      <c r="AJ66">
        <v>0</v>
      </c>
      <c r="AK66">
        <v>358.93</v>
      </c>
      <c r="AL66">
        <v>32.630000000000003</v>
      </c>
      <c r="AM66">
        <v>9.07</v>
      </c>
      <c r="AN66">
        <v>62.57</v>
      </c>
      <c r="AO66">
        <v>47.98</v>
      </c>
      <c r="AP66">
        <v>0</v>
      </c>
      <c r="AQ66">
        <v>9.08</v>
      </c>
      <c r="AR66">
        <v>3.65</v>
      </c>
      <c r="AS66">
        <v>0</v>
      </c>
      <c r="AT66">
        <v>49.66</v>
      </c>
      <c r="AU66">
        <v>0</v>
      </c>
      <c r="AV66">
        <v>15.84</v>
      </c>
    </row>
    <row r="67" spans="7:48">
      <c r="G67" t="s">
        <v>109</v>
      </c>
      <c r="H67" s="73">
        <v>699.68</v>
      </c>
      <c r="I67" s="46">
        <v>186.64</v>
      </c>
      <c r="J67" s="46">
        <v>115.23</v>
      </c>
      <c r="K67" s="46">
        <v>24</v>
      </c>
      <c r="L67" s="46">
        <v>3.6</v>
      </c>
      <c r="M67" s="74">
        <v>0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W67">
        <v>19.47</v>
      </c>
      <c r="X67">
        <v>0</v>
      </c>
      <c r="Y67">
        <v>23.99</v>
      </c>
      <c r="Z67">
        <v>0.82</v>
      </c>
      <c r="AA67">
        <v>8.16</v>
      </c>
      <c r="AB67">
        <v>41.75</v>
      </c>
      <c r="AC67">
        <v>0</v>
      </c>
      <c r="AD67">
        <v>106.06</v>
      </c>
      <c r="AE67">
        <v>0</v>
      </c>
      <c r="AF67">
        <v>99.33</v>
      </c>
      <c r="AG67">
        <v>34.549999999999997</v>
      </c>
      <c r="AH67">
        <v>22.07</v>
      </c>
      <c r="AI67">
        <v>38.39</v>
      </c>
      <c r="AJ67">
        <v>0</v>
      </c>
      <c r="AK67">
        <v>404.03</v>
      </c>
      <c r="AL67">
        <v>32.630000000000003</v>
      </c>
      <c r="AM67">
        <v>9.17</v>
      </c>
      <c r="AN67">
        <v>62.57</v>
      </c>
      <c r="AO67">
        <v>47.98</v>
      </c>
      <c r="AP67">
        <v>0</v>
      </c>
      <c r="AQ67">
        <v>9.08</v>
      </c>
      <c r="AR67">
        <v>3.6</v>
      </c>
      <c r="AS67">
        <v>0</v>
      </c>
      <c r="AT67">
        <v>49.66</v>
      </c>
      <c r="AU67">
        <v>0</v>
      </c>
      <c r="AV67">
        <v>15.84</v>
      </c>
    </row>
    <row r="68" spans="7:48">
      <c r="G68" t="s">
        <v>110</v>
      </c>
      <c r="H68" s="73">
        <v>685.29</v>
      </c>
      <c r="I68" s="46">
        <v>186.64</v>
      </c>
      <c r="J68" s="46">
        <v>115.23</v>
      </c>
      <c r="K68" s="46">
        <v>24</v>
      </c>
      <c r="L68" s="46">
        <v>3.46</v>
      </c>
      <c r="M68" s="74">
        <v>0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W68">
        <v>19.47</v>
      </c>
      <c r="X68">
        <v>0</v>
      </c>
      <c r="Y68">
        <v>23.99</v>
      </c>
      <c r="Z68">
        <v>0.82</v>
      </c>
      <c r="AA68">
        <v>8.16</v>
      </c>
      <c r="AB68">
        <v>41.75</v>
      </c>
      <c r="AC68">
        <v>0</v>
      </c>
      <c r="AD68">
        <v>106.06</v>
      </c>
      <c r="AE68">
        <v>0</v>
      </c>
      <c r="AF68">
        <v>99.33</v>
      </c>
      <c r="AG68">
        <v>34.549999999999997</v>
      </c>
      <c r="AH68">
        <v>22.07</v>
      </c>
      <c r="AI68">
        <v>38.39</v>
      </c>
      <c r="AJ68">
        <v>0</v>
      </c>
      <c r="AK68">
        <v>389.64</v>
      </c>
      <c r="AL68">
        <v>32.630000000000003</v>
      </c>
      <c r="AM68">
        <v>9.17</v>
      </c>
      <c r="AN68">
        <v>62.57</v>
      </c>
      <c r="AO68">
        <v>47.98</v>
      </c>
      <c r="AP68">
        <v>0</v>
      </c>
      <c r="AQ68">
        <v>9.08</v>
      </c>
      <c r="AR68">
        <v>3.46</v>
      </c>
      <c r="AS68">
        <v>0</v>
      </c>
      <c r="AT68">
        <v>49.66</v>
      </c>
      <c r="AU68">
        <v>0</v>
      </c>
      <c r="AV68">
        <v>15.84</v>
      </c>
    </row>
    <row r="69" spans="7:48">
      <c r="G69" t="s">
        <v>111</v>
      </c>
      <c r="H69" s="73">
        <v>697.76</v>
      </c>
      <c r="I69" s="46">
        <v>186.64</v>
      </c>
      <c r="J69" s="46">
        <v>115.23</v>
      </c>
      <c r="K69" s="46">
        <v>24</v>
      </c>
      <c r="L69" s="46">
        <v>3.07</v>
      </c>
      <c r="M69" s="74">
        <v>0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W69">
        <v>19.47</v>
      </c>
      <c r="X69">
        <v>0</v>
      </c>
      <c r="Y69">
        <v>23.99</v>
      </c>
      <c r="Z69">
        <v>0.82</v>
      </c>
      <c r="AA69">
        <v>8.16</v>
      </c>
      <c r="AB69">
        <v>41.75</v>
      </c>
      <c r="AC69">
        <v>0</v>
      </c>
      <c r="AD69">
        <v>106.06</v>
      </c>
      <c r="AE69">
        <v>0</v>
      </c>
      <c r="AF69">
        <v>99.33</v>
      </c>
      <c r="AG69">
        <v>34.549999999999997</v>
      </c>
      <c r="AH69">
        <v>22.07</v>
      </c>
      <c r="AI69">
        <v>38.39</v>
      </c>
      <c r="AJ69">
        <v>0</v>
      </c>
      <c r="AK69">
        <v>402.11</v>
      </c>
      <c r="AL69">
        <v>32.630000000000003</v>
      </c>
      <c r="AM69">
        <v>9.17</v>
      </c>
      <c r="AN69">
        <v>62.57</v>
      </c>
      <c r="AO69">
        <v>47.98</v>
      </c>
      <c r="AP69">
        <v>0</v>
      </c>
      <c r="AQ69">
        <v>9.08</v>
      </c>
      <c r="AR69">
        <v>3.07</v>
      </c>
      <c r="AS69">
        <v>0</v>
      </c>
      <c r="AT69">
        <v>49.66</v>
      </c>
      <c r="AU69">
        <v>0</v>
      </c>
      <c r="AV69">
        <v>15.84</v>
      </c>
    </row>
    <row r="70" spans="7:48">
      <c r="G70" t="s">
        <v>112</v>
      </c>
      <c r="H70" s="73">
        <v>709.28</v>
      </c>
      <c r="I70" s="46">
        <v>186.64</v>
      </c>
      <c r="J70" s="46">
        <v>115.23</v>
      </c>
      <c r="K70" s="46">
        <v>24</v>
      </c>
      <c r="L70" s="46">
        <v>2.39</v>
      </c>
      <c r="M70" s="74">
        <v>0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W70">
        <v>19.47</v>
      </c>
      <c r="X70">
        <v>0</v>
      </c>
      <c r="Y70">
        <v>23.99</v>
      </c>
      <c r="Z70">
        <v>0.82</v>
      </c>
      <c r="AA70">
        <v>8.16</v>
      </c>
      <c r="AB70">
        <v>41.75</v>
      </c>
      <c r="AC70">
        <v>0</v>
      </c>
      <c r="AD70">
        <v>106.06</v>
      </c>
      <c r="AE70">
        <v>0</v>
      </c>
      <c r="AF70">
        <v>99.33</v>
      </c>
      <c r="AG70">
        <v>34.549999999999997</v>
      </c>
      <c r="AH70">
        <v>22.07</v>
      </c>
      <c r="AI70">
        <v>38.39</v>
      </c>
      <c r="AJ70">
        <v>0</v>
      </c>
      <c r="AK70">
        <v>413.63</v>
      </c>
      <c r="AL70">
        <v>32.630000000000003</v>
      </c>
      <c r="AM70">
        <v>9.17</v>
      </c>
      <c r="AN70">
        <v>62.57</v>
      </c>
      <c r="AO70">
        <v>47.98</v>
      </c>
      <c r="AP70">
        <v>0</v>
      </c>
      <c r="AQ70">
        <v>9.08</v>
      </c>
      <c r="AR70">
        <v>2.39</v>
      </c>
      <c r="AS70">
        <v>0</v>
      </c>
      <c r="AT70">
        <v>49.66</v>
      </c>
      <c r="AU70">
        <v>0</v>
      </c>
      <c r="AV70">
        <v>15.84</v>
      </c>
    </row>
    <row r="71" spans="7:48">
      <c r="G71" t="s">
        <v>113</v>
      </c>
      <c r="H71" s="73">
        <v>705.43</v>
      </c>
      <c r="I71" s="46">
        <v>186.64</v>
      </c>
      <c r="J71" s="46">
        <v>115.41</v>
      </c>
      <c r="K71" s="46">
        <v>0</v>
      </c>
      <c r="L71" s="46">
        <v>1.38</v>
      </c>
      <c r="M71" s="74">
        <v>0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W71">
        <v>19.47</v>
      </c>
      <c r="X71">
        <v>0</v>
      </c>
      <c r="Y71">
        <v>23.99</v>
      </c>
      <c r="Z71">
        <v>0.82</v>
      </c>
      <c r="AA71">
        <v>0</v>
      </c>
      <c r="AB71">
        <v>41.75</v>
      </c>
      <c r="AC71">
        <v>0</v>
      </c>
      <c r="AD71">
        <v>106.06</v>
      </c>
      <c r="AE71">
        <v>0</v>
      </c>
      <c r="AF71">
        <v>99.33</v>
      </c>
      <c r="AG71">
        <v>34.549999999999997</v>
      </c>
      <c r="AH71">
        <v>22.07</v>
      </c>
      <c r="AI71">
        <v>38.39</v>
      </c>
      <c r="AJ71">
        <v>47.98</v>
      </c>
      <c r="AK71">
        <v>275.43</v>
      </c>
      <c r="AL71">
        <v>32.630000000000003</v>
      </c>
      <c r="AM71">
        <v>9.35</v>
      </c>
      <c r="AN71">
        <v>62.57</v>
      </c>
      <c r="AO71">
        <v>47.98</v>
      </c>
      <c r="AP71">
        <v>0</v>
      </c>
      <c r="AQ71">
        <v>9.08</v>
      </c>
      <c r="AR71">
        <v>1.38</v>
      </c>
      <c r="AS71">
        <v>86.37</v>
      </c>
      <c r="AT71">
        <v>49.66</v>
      </c>
      <c r="AU71">
        <v>0</v>
      </c>
      <c r="AV71">
        <v>0</v>
      </c>
    </row>
    <row r="72" spans="7:48">
      <c r="G72" t="s">
        <v>114</v>
      </c>
      <c r="H72" s="73">
        <v>694.88</v>
      </c>
      <c r="I72" s="46">
        <v>186.64</v>
      </c>
      <c r="J72" s="46">
        <v>115.41</v>
      </c>
      <c r="K72" s="46">
        <v>0</v>
      </c>
      <c r="L72" s="46">
        <v>1.06</v>
      </c>
      <c r="M72" s="74">
        <v>0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W72">
        <v>19.47</v>
      </c>
      <c r="X72">
        <v>0</v>
      </c>
      <c r="Y72">
        <v>23.99</v>
      </c>
      <c r="Z72">
        <v>0.82</v>
      </c>
      <c r="AA72">
        <v>0</v>
      </c>
      <c r="AB72">
        <v>41.75</v>
      </c>
      <c r="AC72">
        <v>0</v>
      </c>
      <c r="AD72">
        <v>106.06</v>
      </c>
      <c r="AE72">
        <v>0</v>
      </c>
      <c r="AF72">
        <v>99.33</v>
      </c>
      <c r="AG72">
        <v>34.549999999999997</v>
      </c>
      <c r="AH72">
        <v>22.07</v>
      </c>
      <c r="AI72">
        <v>38.39</v>
      </c>
      <c r="AJ72">
        <v>47.98</v>
      </c>
      <c r="AK72">
        <v>264.88</v>
      </c>
      <c r="AL72">
        <v>32.630000000000003</v>
      </c>
      <c r="AM72">
        <v>9.35</v>
      </c>
      <c r="AN72">
        <v>62.57</v>
      </c>
      <c r="AO72">
        <v>47.98</v>
      </c>
      <c r="AP72">
        <v>0</v>
      </c>
      <c r="AQ72">
        <v>9.08</v>
      </c>
      <c r="AR72">
        <v>1.06</v>
      </c>
      <c r="AS72">
        <v>86.37</v>
      </c>
      <c r="AT72">
        <v>49.66</v>
      </c>
      <c r="AU72">
        <v>0</v>
      </c>
      <c r="AV72">
        <v>0</v>
      </c>
    </row>
    <row r="73" spans="7:48">
      <c r="G73" t="s">
        <v>115</v>
      </c>
      <c r="H73" s="73">
        <v>695.83999999999992</v>
      </c>
      <c r="I73" s="46">
        <v>186.64</v>
      </c>
      <c r="J73" s="46">
        <v>115.41</v>
      </c>
      <c r="K73" s="46">
        <v>0</v>
      </c>
      <c r="L73" s="46">
        <v>0.79</v>
      </c>
      <c r="M73" s="74">
        <v>0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W73">
        <v>19.47</v>
      </c>
      <c r="X73">
        <v>0</v>
      </c>
      <c r="Y73">
        <v>23.99</v>
      </c>
      <c r="Z73">
        <v>0.82</v>
      </c>
      <c r="AA73">
        <v>0</v>
      </c>
      <c r="AB73">
        <v>41.75</v>
      </c>
      <c r="AC73">
        <v>0</v>
      </c>
      <c r="AD73">
        <v>106.06</v>
      </c>
      <c r="AE73">
        <v>0</v>
      </c>
      <c r="AF73">
        <v>99.33</v>
      </c>
      <c r="AG73">
        <v>34.549999999999997</v>
      </c>
      <c r="AH73">
        <v>22.07</v>
      </c>
      <c r="AI73">
        <v>38.39</v>
      </c>
      <c r="AJ73">
        <v>47.98</v>
      </c>
      <c r="AK73">
        <v>265.83999999999997</v>
      </c>
      <c r="AL73">
        <v>32.630000000000003</v>
      </c>
      <c r="AM73">
        <v>9.35</v>
      </c>
      <c r="AN73">
        <v>62.57</v>
      </c>
      <c r="AO73">
        <v>47.98</v>
      </c>
      <c r="AP73">
        <v>0</v>
      </c>
      <c r="AQ73">
        <v>9.08</v>
      </c>
      <c r="AR73">
        <v>0.79</v>
      </c>
      <c r="AS73">
        <v>86.37</v>
      </c>
      <c r="AT73">
        <v>49.66</v>
      </c>
      <c r="AU73">
        <v>0</v>
      </c>
      <c r="AV73">
        <v>0</v>
      </c>
    </row>
    <row r="74" spans="7:48">
      <c r="G74" t="s">
        <v>116</v>
      </c>
      <c r="H74" s="73">
        <v>677.6</v>
      </c>
      <c r="I74" s="46">
        <v>186.64</v>
      </c>
      <c r="J74" s="46">
        <v>115.41</v>
      </c>
      <c r="K74" s="46">
        <v>0</v>
      </c>
      <c r="L74" s="46">
        <v>0.44</v>
      </c>
      <c r="M74" s="74">
        <v>0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W74">
        <v>19.47</v>
      </c>
      <c r="X74">
        <v>0</v>
      </c>
      <c r="Y74">
        <v>23.99</v>
      </c>
      <c r="Z74">
        <v>0.82</v>
      </c>
      <c r="AA74">
        <v>0</v>
      </c>
      <c r="AB74">
        <v>41.75</v>
      </c>
      <c r="AC74">
        <v>0</v>
      </c>
      <c r="AD74">
        <v>106.06</v>
      </c>
      <c r="AE74">
        <v>0</v>
      </c>
      <c r="AF74">
        <v>99.33</v>
      </c>
      <c r="AG74">
        <v>34.549999999999997</v>
      </c>
      <c r="AH74">
        <v>22.07</v>
      </c>
      <c r="AI74">
        <v>38.39</v>
      </c>
      <c r="AJ74">
        <v>47.98</v>
      </c>
      <c r="AK74">
        <v>247.6</v>
      </c>
      <c r="AL74">
        <v>32.630000000000003</v>
      </c>
      <c r="AM74">
        <v>9.35</v>
      </c>
      <c r="AN74">
        <v>62.57</v>
      </c>
      <c r="AO74">
        <v>47.98</v>
      </c>
      <c r="AP74">
        <v>0</v>
      </c>
      <c r="AQ74">
        <v>9.08</v>
      </c>
      <c r="AR74">
        <v>0.44</v>
      </c>
      <c r="AS74">
        <v>86.37</v>
      </c>
      <c r="AT74">
        <v>49.66</v>
      </c>
      <c r="AU74">
        <v>0</v>
      </c>
      <c r="AV74">
        <v>0</v>
      </c>
    </row>
    <row r="75" spans="7:48">
      <c r="G75" t="s">
        <v>117</v>
      </c>
      <c r="H75" s="73">
        <v>722.7600000000001</v>
      </c>
      <c r="I75" s="46">
        <v>222.84999999999997</v>
      </c>
      <c r="J75" s="46">
        <v>115.59</v>
      </c>
      <c r="K75" s="46">
        <v>0</v>
      </c>
      <c r="L75" s="46">
        <v>0.18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W75">
        <v>19.47</v>
      </c>
      <c r="X75">
        <v>0</v>
      </c>
      <c r="Y75">
        <v>0</v>
      </c>
      <c r="Z75">
        <v>0.82</v>
      </c>
      <c r="AA75">
        <v>0</v>
      </c>
      <c r="AB75">
        <v>41.75</v>
      </c>
      <c r="AC75">
        <v>0</v>
      </c>
      <c r="AD75">
        <v>106.06</v>
      </c>
      <c r="AE75">
        <v>36.21</v>
      </c>
      <c r="AF75">
        <v>99.33</v>
      </c>
      <c r="AG75">
        <v>34.549999999999997</v>
      </c>
      <c r="AH75">
        <v>22.07</v>
      </c>
      <c r="AI75">
        <v>38.39</v>
      </c>
      <c r="AJ75">
        <v>191.94</v>
      </c>
      <c r="AK75">
        <v>155.47</v>
      </c>
      <c r="AL75">
        <v>48.94</v>
      </c>
      <c r="AM75">
        <v>9.5299999999999994</v>
      </c>
      <c r="AN75">
        <v>62.57</v>
      </c>
      <c r="AO75">
        <v>47.98</v>
      </c>
      <c r="AP75">
        <v>0</v>
      </c>
      <c r="AQ75">
        <v>10.09</v>
      </c>
      <c r="AR75">
        <v>0.18</v>
      </c>
      <c r="AS75">
        <v>86.37</v>
      </c>
      <c r="AT75">
        <v>49.66</v>
      </c>
      <c r="AU75">
        <v>0</v>
      </c>
      <c r="AV75">
        <v>0</v>
      </c>
    </row>
    <row r="76" spans="7:48">
      <c r="G76" t="s">
        <v>118</v>
      </c>
      <c r="H76" s="73">
        <v>727.56000000000006</v>
      </c>
      <c r="I76" s="46">
        <v>222.84999999999997</v>
      </c>
      <c r="J76" s="46">
        <v>115.59</v>
      </c>
      <c r="K76" s="46">
        <v>0</v>
      </c>
      <c r="L76" s="46">
        <v>0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W76">
        <v>19.47</v>
      </c>
      <c r="X76">
        <v>0</v>
      </c>
      <c r="Y76">
        <v>0</v>
      </c>
      <c r="Z76">
        <v>0.82</v>
      </c>
      <c r="AA76">
        <v>0</v>
      </c>
      <c r="AB76">
        <v>41.75</v>
      </c>
      <c r="AC76">
        <v>0</v>
      </c>
      <c r="AD76">
        <v>106.06</v>
      </c>
      <c r="AE76">
        <v>36.21</v>
      </c>
      <c r="AF76">
        <v>99.33</v>
      </c>
      <c r="AG76">
        <v>34.549999999999997</v>
      </c>
      <c r="AH76">
        <v>22.07</v>
      </c>
      <c r="AI76">
        <v>38.39</v>
      </c>
      <c r="AJ76">
        <v>191.94</v>
      </c>
      <c r="AK76">
        <v>160.27000000000001</v>
      </c>
      <c r="AL76">
        <v>48.94</v>
      </c>
      <c r="AM76">
        <v>9.5299999999999994</v>
      </c>
      <c r="AN76">
        <v>62.57</v>
      </c>
      <c r="AO76">
        <v>47.98</v>
      </c>
      <c r="AP76">
        <v>0</v>
      </c>
      <c r="AQ76">
        <v>10.09</v>
      </c>
      <c r="AR76">
        <v>0</v>
      </c>
      <c r="AS76">
        <v>86.37</v>
      </c>
      <c r="AT76">
        <v>49.66</v>
      </c>
      <c r="AU76">
        <v>0</v>
      </c>
      <c r="AV76">
        <v>0</v>
      </c>
    </row>
    <row r="77" spans="7:48">
      <c r="G77" t="s">
        <v>119</v>
      </c>
      <c r="H77" s="73">
        <v>733.32</v>
      </c>
      <c r="I77" s="46">
        <v>222.84999999999997</v>
      </c>
      <c r="J77" s="46">
        <v>115.59</v>
      </c>
      <c r="K77" s="46">
        <v>0</v>
      </c>
      <c r="L77" s="46">
        <v>0</v>
      </c>
      <c r="M77" s="74">
        <v>0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W77">
        <v>19.47</v>
      </c>
      <c r="X77">
        <v>0</v>
      </c>
      <c r="Y77">
        <v>0</v>
      </c>
      <c r="Z77">
        <v>0.82</v>
      </c>
      <c r="AA77">
        <v>0</v>
      </c>
      <c r="AB77">
        <v>41.75</v>
      </c>
      <c r="AC77">
        <v>0</v>
      </c>
      <c r="AD77">
        <v>106.06</v>
      </c>
      <c r="AE77">
        <v>36.21</v>
      </c>
      <c r="AF77">
        <v>99.33</v>
      </c>
      <c r="AG77">
        <v>34.549999999999997</v>
      </c>
      <c r="AH77">
        <v>22.07</v>
      </c>
      <c r="AI77">
        <v>38.39</v>
      </c>
      <c r="AJ77">
        <v>191.94</v>
      </c>
      <c r="AK77">
        <v>12.48</v>
      </c>
      <c r="AL77">
        <v>48.94</v>
      </c>
      <c r="AM77">
        <v>9.5299999999999994</v>
      </c>
      <c r="AN77">
        <v>62.57</v>
      </c>
      <c r="AO77">
        <v>47.98</v>
      </c>
      <c r="AP77">
        <v>153.55000000000001</v>
      </c>
      <c r="AQ77">
        <v>10.09</v>
      </c>
      <c r="AR77">
        <v>0</v>
      </c>
      <c r="AS77">
        <v>86.37</v>
      </c>
      <c r="AT77">
        <v>49.66</v>
      </c>
      <c r="AU77">
        <v>0</v>
      </c>
      <c r="AV77">
        <v>0</v>
      </c>
    </row>
    <row r="78" spans="7:48">
      <c r="G78" t="s">
        <v>120</v>
      </c>
      <c r="H78" s="73">
        <v>738.11</v>
      </c>
      <c r="I78" s="46">
        <v>222.84999999999997</v>
      </c>
      <c r="J78" s="46">
        <v>115.59</v>
      </c>
      <c r="K78" s="46">
        <v>0</v>
      </c>
      <c r="L78" s="46">
        <v>0</v>
      </c>
      <c r="M78" s="74">
        <v>0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W78">
        <v>19.47</v>
      </c>
      <c r="X78">
        <v>0</v>
      </c>
      <c r="Y78">
        <v>0</v>
      </c>
      <c r="Z78">
        <v>0.82</v>
      </c>
      <c r="AA78">
        <v>0</v>
      </c>
      <c r="AB78">
        <v>41.75</v>
      </c>
      <c r="AC78">
        <v>0</v>
      </c>
      <c r="AD78">
        <v>106.06</v>
      </c>
      <c r="AE78">
        <v>36.21</v>
      </c>
      <c r="AF78">
        <v>99.33</v>
      </c>
      <c r="AG78">
        <v>34.549999999999997</v>
      </c>
      <c r="AH78">
        <v>22.07</v>
      </c>
      <c r="AI78">
        <v>38.39</v>
      </c>
      <c r="AJ78">
        <v>191.94</v>
      </c>
      <c r="AK78">
        <v>17.27</v>
      </c>
      <c r="AL78">
        <v>48.94</v>
      </c>
      <c r="AM78">
        <v>9.5299999999999994</v>
      </c>
      <c r="AN78">
        <v>62.57</v>
      </c>
      <c r="AO78">
        <v>47.98</v>
      </c>
      <c r="AP78">
        <v>153.55000000000001</v>
      </c>
      <c r="AQ78">
        <v>10.09</v>
      </c>
      <c r="AR78">
        <v>0</v>
      </c>
      <c r="AS78">
        <v>86.37</v>
      </c>
      <c r="AT78">
        <v>49.66</v>
      </c>
      <c r="AU78">
        <v>0</v>
      </c>
      <c r="AV78">
        <v>0</v>
      </c>
    </row>
    <row r="79" spans="7:48">
      <c r="G79" t="s">
        <v>121</v>
      </c>
      <c r="H79" s="73">
        <v>734.28000000000009</v>
      </c>
      <c r="I79" s="46">
        <v>222.84999999999997</v>
      </c>
      <c r="J79" s="46">
        <v>115.77000000000001</v>
      </c>
      <c r="K79" s="46">
        <v>0</v>
      </c>
      <c r="L79" s="46">
        <v>0</v>
      </c>
      <c r="M79" s="74">
        <v>0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W79">
        <v>19.47</v>
      </c>
      <c r="X79">
        <v>0</v>
      </c>
      <c r="Y79">
        <v>0</v>
      </c>
      <c r="Z79">
        <v>0.82</v>
      </c>
      <c r="AA79">
        <v>0</v>
      </c>
      <c r="AB79">
        <v>41.75</v>
      </c>
      <c r="AC79">
        <v>0</v>
      </c>
      <c r="AD79">
        <v>106.06</v>
      </c>
      <c r="AE79">
        <v>36.21</v>
      </c>
      <c r="AF79">
        <v>99.33</v>
      </c>
      <c r="AG79">
        <v>34.549999999999997</v>
      </c>
      <c r="AH79">
        <v>22.07</v>
      </c>
      <c r="AI79">
        <v>38.39</v>
      </c>
      <c r="AJ79">
        <v>191.94</v>
      </c>
      <c r="AK79">
        <v>9.6</v>
      </c>
      <c r="AL79">
        <v>52.78</v>
      </c>
      <c r="AM79">
        <v>9.7100000000000009</v>
      </c>
      <c r="AN79">
        <v>62.57</v>
      </c>
      <c r="AO79">
        <v>47.98</v>
      </c>
      <c r="AP79">
        <v>153.55000000000001</v>
      </c>
      <c r="AQ79">
        <v>10.09</v>
      </c>
      <c r="AR79">
        <v>0</v>
      </c>
      <c r="AS79">
        <v>86.37</v>
      </c>
      <c r="AT79">
        <v>49.66</v>
      </c>
      <c r="AU79">
        <v>0</v>
      </c>
      <c r="AV79">
        <v>0</v>
      </c>
    </row>
    <row r="80" spans="7:48">
      <c r="G80" t="s">
        <v>122</v>
      </c>
      <c r="H80" s="73">
        <v>772.66</v>
      </c>
      <c r="I80" s="46">
        <v>222.84999999999997</v>
      </c>
      <c r="J80" s="46">
        <v>115.77000000000001</v>
      </c>
      <c r="K80" s="46">
        <v>0</v>
      </c>
      <c r="L80" s="46">
        <v>0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W80">
        <v>19.47</v>
      </c>
      <c r="X80">
        <v>0</v>
      </c>
      <c r="Y80">
        <v>0</v>
      </c>
      <c r="Z80">
        <v>0.82</v>
      </c>
      <c r="AA80">
        <v>0</v>
      </c>
      <c r="AB80">
        <v>41.75</v>
      </c>
      <c r="AC80">
        <v>0</v>
      </c>
      <c r="AD80">
        <v>106.06</v>
      </c>
      <c r="AE80">
        <v>36.21</v>
      </c>
      <c r="AF80">
        <v>99.33</v>
      </c>
      <c r="AG80">
        <v>34.549999999999997</v>
      </c>
      <c r="AH80">
        <v>22.07</v>
      </c>
      <c r="AI80">
        <v>38.39</v>
      </c>
      <c r="AJ80">
        <v>191.94</v>
      </c>
      <c r="AK80">
        <v>47.98</v>
      </c>
      <c r="AL80">
        <v>52.78</v>
      </c>
      <c r="AM80">
        <v>9.7100000000000009</v>
      </c>
      <c r="AN80">
        <v>62.57</v>
      </c>
      <c r="AO80">
        <v>47.98</v>
      </c>
      <c r="AP80">
        <v>153.55000000000001</v>
      </c>
      <c r="AQ80">
        <v>10.09</v>
      </c>
      <c r="AR80">
        <v>0</v>
      </c>
      <c r="AS80">
        <v>86.37</v>
      </c>
      <c r="AT80">
        <v>49.66</v>
      </c>
      <c r="AU80">
        <v>0</v>
      </c>
      <c r="AV80">
        <v>0</v>
      </c>
    </row>
    <row r="81" spans="7:48">
      <c r="G81" t="s">
        <v>123</v>
      </c>
      <c r="H81" s="73">
        <v>788.0200000000001</v>
      </c>
      <c r="I81" s="46">
        <v>222.84999999999997</v>
      </c>
      <c r="J81" s="46">
        <v>115.77000000000001</v>
      </c>
      <c r="K81" s="46">
        <v>0</v>
      </c>
      <c r="L81" s="46">
        <v>0</v>
      </c>
      <c r="M81" s="74">
        <v>0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W81">
        <v>19.47</v>
      </c>
      <c r="X81">
        <v>0</v>
      </c>
      <c r="Y81">
        <v>0</v>
      </c>
      <c r="Z81">
        <v>0.82</v>
      </c>
      <c r="AA81">
        <v>0</v>
      </c>
      <c r="AB81">
        <v>41.75</v>
      </c>
      <c r="AC81">
        <v>0</v>
      </c>
      <c r="AD81">
        <v>106.06</v>
      </c>
      <c r="AE81">
        <v>36.21</v>
      </c>
      <c r="AF81">
        <v>99.33</v>
      </c>
      <c r="AG81">
        <v>34.549999999999997</v>
      </c>
      <c r="AH81">
        <v>22.07</v>
      </c>
      <c r="AI81">
        <v>38.39</v>
      </c>
      <c r="AJ81">
        <v>191.94</v>
      </c>
      <c r="AK81">
        <v>63.34</v>
      </c>
      <c r="AL81">
        <v>52.78</v>
      </c>
      <c r="AM81">
        <v>9.7100000000000009</v>
      </c>
      <c r="AN81">
        <v>62.57</v>
      </c>
      <c r="AO81">
        <v>47.98</v>
      </c>
      <c r="AP81">
        <v>153.55000000000001</v>
      </c>
      <c r="AQ81">
        <v>10.09</v>
      </c>
      <c r="AR81">
        <v>0</v>
      </c>
      <c r="AS81">
        <v>86.37</v>
      </c>
      <c r="AT81">
        <v>49.66</v>
      </c>
      <c r="AU81">
        <v>0</v>
      </c>
      <c r="AV81">
        <v>0</v>
      </c>
    </row>
    <row r="82" spans="7:48">
      <c r="G82" t="s">
        <v>124</v>
      </c>
      <c r="H82" s="73">
        <v>783.22000000000014</v>
      </c>
      <c r="I82" s="46">
        <v>222.84999999999997</v>
      </c>
      <c r="J82" s="46">
        <v>115.77000000000001</v>
      </c>
      <c r="K82" s="46">
        <v>0</v>
      </c>
      <c r="L82" s="46">
        <v>0</v>
      </c>
      <c r="M82" s="74">
        <v>0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W82">
        <v>19.47</v>
      </c>
      <c r="X82">
        <v>0</v>
      </c>
      <c r="Y82">
        <v>0</v>
      </c>
      <c r="Z82">
        <v>0.82</v>
      </c>
      <c r="AA82">
        <v>0</v>
      </c>
      <c r="AB82">
        <v>41.75</v>
      </c>
      <c r="AC82">
        <v>0</v>
      </c>
      <c r="AD82">
        <v>106.06</v>
      </c>
      <c r="AE82">
        <v>36.21</v>
      </c>
      <c r="AF82">
        <v>99.33</v>
      </c>
      <c r="AG82">
        <v>34.549999999999997</v>
      </c>
      <c r="AH82">
        <v>22.07</v>
      </c>
      <c r="AI82">
        <v>38.39</v>
      </c>
      <c r="AJ82">
        <v>191.94</v>
      </c>
      <c r="AK82">
        <v>58.54</v>
      </c>
      <c r="AL82">
        <v>52.78</v>
      </c>
      <c r="AM82">
        <v>9.7100000000000009</v>
      </c>
      <c r="AN82">
        <v>62.57</v>
      </c>
      <c r="AO82">
        <v>47.98</v>
      </c>
      <c r="AP82">
        <v>153.55000000000001</v>
      </c>
      <c r="AQ82">
        <v>10.09</v>
      </c>
      <c r="AR82">
        <v>0</v>
      </c>
      <c r="AS82">
        <v>86.37</v>
      </c>
      <c r="AT82">
        <v>49.66</v>
      </c>
      <c r="AU82">
        <v>0</v>
      </c>
      <c r="AV82">
        <v>0</v>
      </c>
    </row>
    <row r="83" spans="7:48">
      <c r="G83" t="s">
        <v>125</v>
      </c>
      <c r="H83" s="73">
        <v>795.65</v>
      </c>
      <c r="I83" s="46">
        <v>222.84999999999997</v>
      </c>
      <c r="J83" s="46">
        <v>115.95</v>
      </c>
      <c r="K83" s="46">
        <v>0</v>
      </c>
      <c r="L83" s="46">
        <v>0</v>
      </c>
      <c r="M83" s="74">
        <v>0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W83">
        <v>19.47</v>
      </c>
      <c r="X83">
        <v>0</v>
      </c>
      <c r="Y83">
        <v>0</v>
      </c>
      <c r="Z83">
        <v>0.77</v>
      </c>
      <c r="AA83">
        <v>0</v>
      </c>
      <c r="AB83">
        <v>41.75</v>
      </c>
      <c r="AC83">
        <v>0</v>
      </c>
      <c r="AD83">
        <v>106.06</v>
      </c>
      <c r="AE83">
        <v>36.21</v>
      </c>
      <c r="AF83">
        <v>99.33</v>
      </c>
      <c r="AG83">
        <v>34.549999999999997</v>
      </c>
      <c r="AH83">
        <v>22.07</v>
      </c>
      <c r="AI83">
        <v>38.39</v>
      </c>
      <c r="AJ83">
        <v>191.94</v>
      </c>
      <c r="AK83">
        <v>71.02</v>
      </c>
      <c r="AL83">
        <v>52.78</v>
      </c>
      <c r="AM83">
        <v>9.89</v>
      </c>
      <c r="AN83">
        <v>62.57</v>
      </c>
      <c r="AO83">
        <v>47.98</v>
      </c>
      <c r="AP83">
        <v>153.55000000000001</v>
      </c>
      <c r="AQ83">
        <v>10.09</v>
      </c>
      <c r="AR83">
        <v>0</v>
      </c>
      <c r="AS83">
        <v>86.37</v>
      </c>
      <c r="AT83">
        <v>49.66</v>
      </c>
      <c r="AU83">
        <v>0</v>
      </c>
      <c r="AV83">
        <v>0</v>
      </c>
    </row>
    <row r="84" spans="7:48">
      <c r="G84" t="s">
        <v>126</v>
      </c>
      <c r="H84" s="73">
        <v>789.89</v>
      </c>
      <c r="I84" s="46">
        <v>222.84999999999997</v>
      </c>
      <c r="J84" s="46">
        <v>115.95</v>
      </c>
      <c r="K84" s="46">
        <v>0</v>
      </c>
      <c r="L84" s="46">
        <v>0</v>
      </c>
      <c r="M84" s="74">
        <v>0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W84">
        <v>19.47</v>
      </c>
      <c r="X84">
        <v>0</v>
      </c>
      <c r="Y84">
        <v>0</v>
      </c>
      <c r="Z84">
        <v>0.77</v>
      </c>
      <c r="AA84">
        <v>0</v>
      </c>
      <c r="AB84">
        <v>41.75</v>
      </c>
      <c r="AC84">
        <v>0</v>
      </c>
      <c r="AD84">
        <v>106.06</v>
      </c>
      <c r="AE84">
        <v>36.21</v>
      </c>
      <c r="AF84">
        <v>99.33</v>
      </c>
      <c r="AG84">
        <v>34.549999999999997</v>
      </c>
      <c r="AH84">
        <v>22.07</v>
      </c>
      <c r="AI84">
        <v>38.39</v>
      </c>
      <c r="AJ84">
        <v>191.94</v>
      </c>
      <c r="AK84">
        <v>65.260000000000005</v>
      </c>
      <c r="AL84">
        <v>52.78</v>
      </c>
      <c r="AM84">
        <v>9.89</v>
      </c>
      <c r="AN84">
        <v>62.57</v>
      </c>
      <c r="AO84">
        <v>47.98</v>
      </c>
      <c r="AP84">
        <v>153.55000000000001</v>
      </c>
      <c r="AQ84">
        <v>10.09</v>
      </c>
      <c r="AR84">
        <v>0</v>
      </c>
      <c r="AS84">
        <v>86.37</v>
      </c>
      <c r="AT84">
        <v>49.66</v>
      </c>
      <c r="AU84">
        <v>0</v>
      </c>
      <c r="AV84">
        <v>0</v>
      </c>
    </row>
    <row r="85" spans="7:48">
      <c r="G85" t="s">
        <v>127</v>
      </c>
      <c r="H85" s="73">
        <v>822.5200000000001</v>
      </c>
      <c r="I85" s="46">
        <v>222.84999999999997</v>
      </c>
      <c r="J85" s="46">
        <v>115.95</v>
      </c>
      <c r="K85" s="46">
        <v>0</v>
      </c>
      <c r="L85" s="46">
        <v>0</v>
      </c>
      <c r="M85" s="74">
        <v>0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W85">
        <v>19.47</v>
      </c>
      <c r="X85">
        <v>0</v>
      </c>
      <c r="Y85">
        <v>0</v>
      </c>
      <c r="Z85">
        <v>0.77</v>
      </c>
      <c r="AA85">
        <v>0</v>
      </c>
      <c r="AB85">
        <v>41.75</v>
      </c>
      <c r="AC85">
        <v>0</v>
      </c>
      <c r="AD85">
        <v>106.06</v>
      </c>
      <c r="AE85">
        <v>36.21</v>
      </c>
      <c r="AF85">
        <v>99.33</v>
      </c>
      <c r="AG85">
        <v>34.549999999999997</v>
      </c>
      <c r="AH85">
        <v>22.07</v>
      </c>
      <c r="AI85">
        <v>38.39</v>
      </c>
      <c r="AJ85">
        <v>191.94</v>
      </c>
      <c r="AK85">
        <v>97.89</v>
      </c>
      <c r="AL85">
        <v>52.78</v>
      </c>
      <c r="AM85">
        <v>9.89</v>
      </c>
      <c r="AN85">
        <v>62.57</v>
      </c>
      <c r="AO85">
        <v>47.98</v>
      </c>
      <c r="AP85">
        <v>153.55000000000001</v>
      </c>
      <c r="AQ85">
        <v>10.09</v>
      </c>
      <c r="AR85">
        <v>0</v>
      </c>
      <c r="AS85">
        <v>86.37</v>
      </c>
      <c r="AT85">
        <v>49.66</v>
      </c>
      <c r="AU85">
        <v>0</v>
      </c>
      <c r="AV85">
        <v>0</v>
      </c>
    </row>
    <row r="86" spans="7:48">
      <c r="G86" t="s">
        <v>128</v>
      </c>
      <c r="H86" s="73">
        <v>878.18</v>
      </c>
      <c r="I86" s="46">
        <v>222.84999999999997</v>
      </c>
      <c r="J86" s="46">
        <v>115.95</v>
      </c>
      <c r="K86" s="46">
        <v>0</v>
      </c>
      <c r="L86" s="46">
        <v>0</v>
      </c>
      <c r="M86" s="74">
        <v>0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W86">
        <v>19.47</v>
      </c>
      <c r="X86">
        <v>0</v>
      </c>
      <c r="Y86">
        <v>0</v>
      </c>
      <c r="Z86">
        <v>0.77</v>
      </c>
      <c r="AA86">
        <v>0</v>
      </c>
      <c r="AB86">
        <v>41.75</v>
      </c>
      <c r="AC86">
        <v>0</v>
      </c>
      <c r="AD86">
        <v>106.06</v>
      </c>
      <c r="AE86">
        <v>36.21</v>
      </c>
      <c r="AF86">
        <v>99.33</v>
      </c>
      <c r="AG86">
        <v>34.549999999999997</v>
      </c>
      <c r="AH86">
        <v>22.07</v>
      </c>
      <c r="AI86">
        <v>38.39</v>
      </c>
      <c r="AJ86">
        <v>191.94</v>
      </c>
      <c r="AK86">
        <v>153.55000000000001</v>
      </c>
      <c r="AL86">
        <v>52.78</v>
      </c>
      <c r="AM86">
        <v>9.89</v>
      </c>
      <c r="AN86">
        <v>62.57</v>
      </c>
      <c r="AO86">
        <v>47.98</v>
      </c>
      <c r="AP86">
        <v>153.55000000000001</v>
      </c>
      <c r="AQ86">
        <v>10.09</v>
      </c>
      <c r="AR86">
        <v>0</v>
      </c>
      <c r="AS86">
        <v>86.37</v>
      </c>
      <c r="AT86">
        <v>49.66</v>
      </c>
      <c r="AU86">
        <v>0</v>
      </c>
      <c r="AV86">
        <v>0</v>
      </c>
    </row>
    <row r="87" spans="7:48">
      <c r="G87" t="s">
        <v>129</v>
      </c>
      <c r="H87" s="73">
        <v>899.30000000000007</v>
      </c>
      <c r="I87" s="46">
        <v>222.84999999999997</v>
      </c>
      <c r="J87" s="46">
        <v>115.86</v>
      </c>
      <c r="K87" s="46">
        <v>0</v>
      </c>
      <c r="L87" s="46">
        <v>0</v>
      </c>
      <c r="M87" s="74">
        <v>0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W87">
        <v>19.47</v>
      </c>
      <c r="X87">
        <v>0</v>
      </c>
      <c r="Y87">
        <v>0</v>
      </c>
      <c r="Z87">
        <v>0.77</v>
      </c>
      <c r="AA87">
        <v>0</v>
      </c>
      <c r="AB87">
        <v>41.75</v>
      </c>
      <c r="AC87">
        <v>0</v>
      </c>
      <c r="AD87">
        <v>106.06</v>
      </c>
      <c r="AE87">
        <v>36.21</v>
      </c>
      <c r="AF87">
        <v>99.33</v>
      </c>
      <c r="AG87">
        <v>34.549999999999997</v>
      </c>
      <c r="AH87">
        <v>22.07</v>
      </c>
      <c r="AI87">
        <v>38.39</v>
      </c>
      <c r="AJ87">
        <v>191.94</v>
      </c>
      <c r="AK87">
        <v>174.67</v>
      </c>
      <c r="AL87">
        <v>52.78</v>
      </c>
      <c r="AM87">
        <v>9.8000000000000007</v>
      </c>
      <c r="AN87">
        <v>62.57</v>
      </c>
      <c r="AO87">
        <v>47.98</v>
      </c>
      <c r="AP87">
        <v>153.55000000000001</v>
      </c>
      <c r="AQ87">
        <v>10.09</v>
      </c>
      <c r="AR87">
        <v>0</v>
      </c>
      <c r="AS87">
        <v>86.37</v>
      </c>
      <c r="AT87">
        <v>49.66</v>
      </c>
      <c r="AU87">
        <v>0</v>
      </c>
      <c r="AV87">
        <v>0</v>
      </c>
    </row>
    <row r="88" spans="7:48">
      <c r="G88" t="s">
        <v>130</v>
      </c>
      <c r="H88" s="73">
        <v>953.99999999999989</v>
      </c>
      <c r="I88" s="46">
        <v>222.84999999999997</v>
      </c>
      <c r="J88" s="46">
        <v>115.86</v>
      </c>
      <c r="K88" s="46">
        <v>0</v>
      </c>
      <c r="L88" s="46">
        <v>0</v>
      </c>
      <c r="M88" s="74">
        <v>0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W88">
        <v>19.47</v>
      </c>
      <c r="X88">
        <v>0</v>
      </c>
      <c r="Y88">
        <v>0</v>
      </c>
      <c r="Z88">
        <v>0.77</v>
      </c>
      <c r="AA88">
        <v>0</v>
      </c>
      <c r="AB88">
        <v>41.75</v>
      </c>
      <c r="AC88">
        <v>0</v>
      </c>
      <c r="AD88">
        <v>106.06</v>
      </c>
      <c r="AE88">
        <v>36.21</v>
      </c>
      <c r="AF88">
        <v>99.33</v>
      </c>
      <c r="AG88">
        <v>34.549999999999997</v>
      </c>
      <c r="AH88">
        <v>22.07</v>
      </c>
      <c r="AI88">
        <v>38.39</v>
      </c>
      <c r="AJ88">
        <v>191.94</v>
      </c>
      <c r="AK88">
        <v>229.37</v>
      </c>
      <c r="AL88">
        <v>52.78</v>
      </c>
      <c r="AM88">
        <v>9.8000000000000007</v>
      </c>
      <c r="AN88">
        <v>62.57</v>
      </c>
      <c r="AO88">
        <v>47.98</v>
      </c>
      <c r="AP88">
        <v>153.55000000000001</v>
      </c>
      <c r="AQ88">
        <v>10.09</v>
      </c>
      <c r="AR88">
        <v>0</v>
      </c>
      <c r="AS88">
        <v>86.37</v>
      </c>
      <c r="AT88">
        <v>49.66</v>
      </c>
      <c r="AU88">
        <v>0</v>
      </c>
      <c r="AV88">
        <v>0</v>
      </c>
    </row>
    <row r="89" spans="7:48">
      <c r="G89" t="s">
        <v>131</v>
      </c>
      <c r="H89" s="73">
        <v>1018.3000000000001</v>
      </c>
      <c r="I89" s="46">
        <v>222.84999999999997</v>
      </c>
      <c r="J89" s="46">
        <v>115.86</v>
      </c>
      <c r="K89" s="46">
        <v>0</v>
      </c>
      <c r="L89" s="46">
        <v>0</v>
      </c>
      <c r="M89" s="74">
        <v>0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W89">
        <v>19.47</v>
      </c>
      <c r="X89">
        <v>0</v>
      </c>
      <c r="Y89">
        <v>0</v>
      </c>
      <c r="Z89">
        <v>0.77</v>
      </c>
      <c r="AA89">
        <v>0</v>
      </c>
      <c r="AB89">
        <v>41.75</v>
      </c>
      <c r="AC89">
        <v>0</v>
      </c>
      <c r="AD89">
        <v>106.06</v>
      </c>
      <c r="AE89">
        <v>36.21</v>
      </c>
      <c r="AF89">
        <v>99.33</v>
      </c>
      <c r="AG89">
        <v>34.549999999999997</v>
      </c>
      <c r="AH89">
        <v>22.07</v>
      </c>
      <c r="AI89">
        <v>38.39</v>
      </c>
      <c r="AJ89">
        <v>191.94</v>
      </c>
      <c r="AK89">
        <v>293.67</v>
      </c>
      <c r="AL89">
        <v>52.78</v>
      </c>
      <c r="AM89">
        <v>9.8000000000000007</v>
      </c>
      <c r="AN89">
        <v>62.57</v>
      </c>
      <c r="AO89">
        <v>47.98</v>
      </c>
      <c r="AP89">
        <v>153.55000000000001</v>
      </c>
      <c r="AQ89">
        <v>10.09</v>
      </c>
      <c r="AR89">
        <v>0</v>
      </c>
      <c r="AS89">
        <v>86.37</v>
      </c>
      <c r="AT89">
        <v>49.66</v>
      </c>
      <c r="AU89">
        <v>0</v>
      </c>
      <c r="AV89">
        <v>0</v>
      </c>
    </row>
    <row r="90" spans="7:48">
      <c r="G90" t="s">
        <v>132</v>
      </c>
      <c r="H90" s="73">
        <v>1032.69</v>
      </c>
      <c r="I90" s="46">
        <v>222.84999999999997</v>
      </c>
      <c r="J90" s="46">
        <v>115.86</v>
      </c>
      <c r="K90" s="46">
        <v>0</v>
      </c>
      <c r="L90" s="46">
        <v>0</v>
      </c>
      <c r="M90" s="74">
        <v>0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W90">
        <v>19.47</v>
      </c>
      <c r="X90">
        <v>0</v>
      </c>
      <c r="Y90">
        <v>0</v>
      </c>
      <c r="Z90">
        <v>0.77</v>
      </c>
      <c r="AA90">
        <v>0</v>
      </c>
      <c r="AB90">
        <v>41.75</v>
      </c>
      <c r="AC90">
        <v>0</v>
      </c>
      <c r="AD90">
        <v>106.06</v>
      </c>
      <c r="AE90">
        <v>36.21</v>
      </c>
      <c r="AF90">
        <v>99.33</v>
      </c>
      <c r="AG90">
        <v>34.549999999999997</v>
      </c>
      <c r="AH90">
        <v>22.07</v>
      </c>
      <c r="AI90">
        <v>38.39</v>
      </c>
      <c r="AJ90">
        <v>191.94</v>
      </c>
      <c r="AK90">
        <v>308.06</v>
      </c>
      <c r="AL90">
        <v>52.78</v>
      </c>
      <c r="AM90">
        <v>9.8000000000000007</v>
      </c>
      <c r="AN90">
        <v>62.57</v>
      </c>
      <c r="AO90">
        <v>47.98</v>
      </c>
      <c r="AP90">
        <v>153.55000000000001</v>
      </c>
      <c r="AQ90">
        <v>10.09</v>
      </c>
      <c r="AR90">
        <v>0</v>
      </c>
      <c r="AS90">
        <v>86.37</v>
      </c>
      <c r="AT90">
        <v>49.66</v>
      </c>
      <c r="AU90">
        <v>0</v>
      </c>
      <c r="AV90">
        <v>0</v>
      </c>
    </row>
    <row r="91" spans="7:48">
      <c r="G91" t="s">
        <v>133</v>
      </c>
      <c r="H91" s="73">
        <v>1089.22</v>
      </c>
      <c r="I91" s="46">
        <v>259.41000000000003</v>
      </c>
      <c r="J91" s="46">
        <v>115.77000000000001</v>
      </c>
      <c r="K91" s="46">
        <v>0</v>
      </c>
      <c r="L91" s="46">
        <v>0</v>
      </c>
      <c r="M91" s="74">
        <v>0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W91">
        <v>19.47</v>
      </c>
      <c r="X91">
        <v>85.32</v>
      </c>
      <c r="Y91">
        <v>0</v>
      </c>
      <c r="Z91">
        <v>0.77</v>
      </c>
      <c r="AA91">
        <v>0</v>
      </c>
      <c r="AB91">
        <v>41.75</v>
      </c>
      <c r="AC91">
        <v>36.56</v>
      </c>
      <c r="AD91">
        <v>106.06</v>
      </c>
      <c r="AE91">
        <v>36.21</v>
      </c>
      <c r="AF91">
        <v>99.33</v>
      </c>
      <c r="AG91">
        <v>34.549999999999997</v>
      </c>
      <c r="AH91">
        <v>22.07</v>
      </c>
      <c r="AI91">
        <v>38.39</v>
      </c>
      <c r="AJ91">
        <v>191.94</v>
      </c>
      <c r="AK91">
        <v>279.27</v>
      </c>
      <c r="AL91">
        <v>52.78</v>
      </c>
      <c r="AM91">
        <v>9.7100000000000009</v>
      </c>
      <c r="AN91">
        <v>62.57</v>
      </c>
      <c r="AO91">
        <v>47.98</v>
      </c>
      <c r="AP91">
        <v>153.55000000000001</v>
      </c>
      <c r="AQ91">
        <v>10.09</v>
      </c>
      <c r="AR91">
        <v>0</v>
      </c>
      <c r="AS91">
        <v>86.37</v>
      </c>
      <c r="AT91">
        <v>49.66</v>
      </c>
      <c r="AU91">
        <v>0</v>
      </c>
      <c r="AV91">
        <v>0</v>
      </c>
    </row>
    <row r="92" spans="7:48">
      <c r="G92" t="s">
        <v>134</v>
      </c>
      <c r="H92" s="73">
        <v>1094.8300000000002</v>
      </c>
      <c r="I92" s="46">
        <v>259.41000000000003</v>
      </c>
      <c r="J92" s="46">
        <v>115.77000000000001</v>
      </c>
      <c r="K92" s="46">
        <v>0</v>
      </c>
      <c r="L92" s="46">
        <v>0</v>
      </c>
      <c r="M92" s="74">
        <v>0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W92">
        <v>19.47</v>
      </c>
      <c r="X92">
        <v>85.32</v>
      </c>
      <c r="Y92">
        <v>0</v>
      </c>
      <c r="Z92">
        <v>0.77</v>
      </c>
      <c r="AA92">
        <v>0</v>
      </c>
      <c r="AB92">
        <v>41.75</v>
      </c>
      <c r="AC92">
        <v>36.56</v>
      </c>
      <c r="AD92">
        <v>106.06</v>
      </c>
      <c r="AE92">
        <v>36.21</v>
      </c>
      <c r="AF92">
        <v>99.33</v>
      </c>
      <c r="AG92">
        <v>34.549999999999997</v>
      </c>
      <c r="AH92">
        <v>22.07</v>
      </c>
      <c r="AI92">
        <v>38.39</v>
      </c>
      <c r="AJ92">
        <v>191.94</v>
      </c>
      <c r="AK92">
        <v>287.91000000000003</v>
      </c>
      <c r="AL92">
        <v>52.78</v>
      </c>
      <c r="AM92">
        <v>9.7100000000000009</v>
      </c>
      <c r="AN92">
        <v>62.57</v>
      </c>
      <c r="AO92">
        <v>47.98</v>
      </c>
      <c r="AP92">
        <v>153.55000000000001</v>
      </c>
      <c r="AQ92">
        <v>7.06</v>
      </c>
      <c r="AR92">
        <v>0</v>
      </c>
      <c r="AS92">
        <v>86.37</v>
      </c>
      <c r="AT92">
        <v>49.66</v>
      </c>
      <c r="AU92">
        <v>0</v>
      </c>
      <c r="AV92">
        <v>0</v>
      </c>
    </row>
    <row r="93" spans="7:48">
      <c r="G93" t="s">
        <v>135</v>
      </c>
      <c r="H93" s="73">
        <v>1094.8300000000002</v>
      </c>
      <c r="I93" s="46">
        <v>259.41000000000003</v>
      </c>
      <c r="J93" s="46">
        <v>115.77000000000001</v>
      </c>
      <c r="K93" s="46">
        <v>0</v>
      </c>
      <c r="L93" s="46">
        <v>0</v>
      </c>
      <c r="M93" s="74">
        <v>0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W93">
        <v>19.47</v>
      </c>
      <c r="X93">
        <v>85.32</v>
      </c>
      <c r="Y93">
        <v>0</v>
      </c>
      <c r="Z93">
        <v>0.77</v>
      </c>
      <c r="AA93">
        <v>0</v>
      </c>
      <c r="AB93">
        <v>41.75</v>
      </c>
      <c r="AC93">
        <v>36.56</v>
      </c>
      <c r="AD93">
        <v>106.06</v>
      </c>
      <c r="AE93">
        <v>36.21</v>
      </c>
      <c r="AF93">
        <v>99.33</v>
      </c>
      <c r="AG93">
        <v>34.549999999999997</v>
      </c>
      <c r="AH93">
        <v>22.07</v>
      </c>
      <c r="AI93">
        <v>38.39</v>
      </c>
      <c r="AJ93">
        <v>191.94</v>
      </c>
      <c r="AK93">
        <v>287.91000000000003</v>
      </c>
      <c r="AL93">
        <v>52.78</v>
      </c>
      <c r="AM93">
        <v>9.7100000000000009</v>
      </c>
      <c r="AN93">
        <v>62.57</v>
      </c>
      <c r="AO93">
        <v>47.98</v>
      </c>
      <c r="AP93">
        <v>153.55000000000001</v>
      </c>
      <c r="AQ93">
        <v>7.06</v>
      </c>
      <c r="AR93">
        <v>0</v>
      </c>
      <c r="AS93">
        <v>86.37</v>
      </c>
      <c r="AT93">
        <v>49.66</v>
      </c>
      <c r="AU93">
        <v>0</v>
      </c>
      <c r="AV93">
        <v>0</v>
      </c>
    </row>
    <row r="94" spans="7:48">
      <c r="G94" t="s">
        <v>136</v>
      </c>
      <c r="H94" s="73">
        <v>1142.82</v>
      </c>
      <c r="I94" s="46">
        <v>259.41000000000003</v>
      </c>
      <c r="J94" s="46">
        <v>115.77000000000001</v>
      </c>
      <c r="K94" s="46">
        <v>0</v>
      </c>
      <c r="L94" s="46">
        <v>0</v>
      </c>
      <c r="M94" s="74">
        <v>0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W94">
        <v>19.47</v>
      </c>
      <c r="X94">
        <v>85.32</v>
      </c>
      <c r="Y94">
        <v>0</v>
      </c>
      <c r="Z94">
        <v>0.77</v>
      </c>
      <c r="AA94">
        <v>0</v>
      </c>
      <c r="AB94">
        <v>41.75</v>
      </c>
      <c r="AC94">
        <v>36.56</v>
      </c>
      <c r="AD94">
        <v>106.06</v>
      </c>
      <c r="AE94">
        <v>36.21</v>
      </c>
      <c r="AF94">
        <v>99.33</v>
      </c>
      <c r="AG94">
        <v>34.549999999999997</v>
      </c>
      <c r="AH94">
        <v>22.07</v>
      </c>
      <c r="AI94">
        <v>38.39</v>
      </c>
      <c r="AJ94">
        <v>191.94</v>
      </c>
      <c r="AK94">
        <v>335.9</v>
      </c>
      <c r="AL94">
        <v>52.78</v>
      </c>
      <c r="AM94">
        <v>9.7100000000000009</v>
      </c>
      <c r="AN94">
        <v>62.57</v>
      </c>
      <c r="AO94">
        <v>47.98</v>
      </c>
      <c r="AP94">
        <v>153.55000000000001</v>
      </c>
      <c r="AQ94">
        <v>7.06</v>
      </c>
      <c r="AR94">
        <v>0</v>
      </c>
      <c r="AS94">
        <v>86.37</v>
      </c>
      <c r="AT94">
        <v>49.66</v>
      </c>
      <c r="AU94">
        <v>0</v>
      </c>
      <c r="AV94">
        <v>0</v>
      </c>
    </row>
    <row r="95" spans="7:48">
      <c r="G95" t="s">
        <v>137</v>
      </c>
      <c r="H95" s="73">
        <v>1141.82</v>
      </c>
      <c r="I95" s="46">
        <v>259.41000000000003</v>
      </c>
      <c r="J95" s="46">
        <v>115.68</v>
      </c>
      <c r="K95" s="46">
        <v>0</v>
      </c>
      <c r="L95" s="46">
        <v>0</v>
      </c>
      <c r="M95" s="74">
        <v>0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W95">
        <v>19.47</v>
      </c>
      <c r="X95">
        <v>85.32</v>
      </c>
      <c r="Y95">
        <v>0</v>
      </c>
      <c r="Z95">
        <v>0.77</v>
      </c>
      <c r="AA95">
        <v>0</v>
      </c>
      <c r="AB95">
        <v>41.75</v>
      </c>
      <c r="AC95">
        <v>36.56</v>
      </c>
      <c r="AD95">
        <v>106.06</v>
      </c>
      <c r="AE95">
        <v>36.21</v>
      </c>
      <c r="AF95">
        <v>99.33</v>
      </c>
      <c r="AG95">
        <v>34.549999999999997</v>
      </c>
      <c r="AH95">
        <v>22.07</v>
      </c>
      <c r="AI95">
        <v>38.39</v>
      </c>
      <c r="AJ95">
        <v>191.94</v>
      </c>
      <c r="AK95">
        <v>335.9</v>
      </c>
      <c r="AL95">
        <v>52.78</v>
      </c>
      <c r="AM95">
        <v>9.6199999999999992</v>
      </c>
      <c r="AN95">
        <v>62.57</v>
      </c>
      <c r="AO95">
        <v>47.98</v>
      </c>
      <c r="AP95">
        <v>153.55000000000001</v>
      </c>
      <c r="AQ95">
        <v>6.06</v>
      </c>
      <c r="AR95">
        <v>0</v>
      </c>
      <c r="AS95">
        <v>86.37</v>
      </c>
      <c r="AT95">
        <v>49.66</v>
      </c>
      <c r="AU95">
        <v>0</v>
      </c>
      <c r="AV95">
        <v>0</v>
      </c>
    </row>
    <row r="96" spans="7:48">
      <c r="G96" t="s">
        <v>138</v>
      </c>
      <c r="H96" s="73">
        <v>1141.82</v>
      </c>
      <c r="I96" s="46">
        <v>259.41000000000003</v>
      </c>
      <c r="J96" s="46">
        <v>115.68</v>
      </c>
      <c r="K96" s="46">
        <v>0</v>
      </c>
      <c r="L96" s="46">
        <v>0</v>
      </c>
      <c r="M96" s="74">
        <v>0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W96">
        <v>19.47</v>
      </c>
      <c r="X96">
        <v>85.32</v>
      </c>
      <c r="Y96">
        <v>0</v>
      </c>
      <c r="Z96">
        <v>0.77</v>
      </c>
      <c r="AA96">
        <v>0</v>
      </c>
      <c r="AB96">
        <v>41.75</v>
      </c>
      <c r="AC96">
        <v>36.56</v>
      </c>
      <c r="AD96">
        <v>106.06</v>
      </c>
      <c r="AE96">
        <v>36.21</v>
      </c>
      <c r="AF96">
        <v>99.33</v>
      </c>
      <c r="AG96">
        <v>34.549999999999997</v>
      </c>
      <c r="AH96">
        <v>22.07</v>
      </c>
      <c r="AI96">
        <v>38.39</v>
      </c>
      <c r="AJ96">
        <v>191.94</v>
      </c>
      <c r="AK96">
        <v>335.9</v>
      </c>
      <c r="AL96">
        <v>52.78</v>
      </c>
      <c r="AM96">
        <v>9.6199999999999992</v>
      </c>
      <c r="AN96">
        <v>62.57</v>
      </c>
      <c r="AO96">
        <v>47.98</v>
      </c>
      <c r="AP96">
        <v>153.55000000000001</v>
      </c>
      <c r="AQ96">
        <v>6.06</v>
      </c>
      <c r="AR96">
        <v>0</v>
      </c>
      <c r="AS96">
        <v>86.37</v>
      </c>
      <c r="AT96">
        <v>49.66</v>
      </c>
      <c r="AU96">
        <v>0</v>
      </c>
      <c r="AV96">
        <v>0</v>
      </c>
    </row>
    <row r="97" spans="1:133">
      <c r="G97" t="s">
        <v>139</v>
      </c>
      <c r="H97" s="73">
        <v>1141.82</v>
      </c>
      <c r="I97" s="46">
        <v>259.41000000000003</v>
      </c>
      <c r="J97" s="46">
        <v>115.68</v>
      </c>
      <c r="K97" s="46">
        <v>0</v>
      </c>
      <c r="L97" s="46">
        <v>0</v>
      </c>
      <c r="M97" s="74">
        <v>0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W97">
        <v>19.47</v>
      </c>
      <c r="X97">
        <v>85.32</v>
      </c>
      <c r="Y97">
        <v>0</v>
      </c>
      <c r="Z97">
        <v>0.77</v>
      </c>
      <c r="AA97">
        <v>0</v>
      </c>
      <c r="AB97">
        <v>41.75</v>
      </c>
      <c r="AC97">
        <v>36.56</v>
      </c>
      <c r="AD97">
        <v>106.06</v>
      </c>
      <c r="AE97">
        <v>36.21</v>
      </c>
      <c r="AF97">
        <v>99.33</v>
      </c>
      <c r="AG97">
        <v>34.549999999999997</v>
      </c>
      <c r="AH97">
        <v>22.07</v>
      </c>
      <c r="AI97">
        <v>38.39</v>
      </c>
      <c r="AJ97">
        <v>191.94</v>
      </c>
      <c r="AK97">
        <v>335.9</v>
      </c>
      <c r="AL97">
        <v>52.78</v>
      </c>
      <c r="AM97">
        <v>9.6199999999999992</v>
      </c>
      <c r="AN97">
        <v>62.57</v>
      </c>
      <c r="AO97">
        <v>47.98</v>
      </c>
      <c r="AP97">
        <v>153.55000000000001</v>
      </c>
      <c r="AQ97">
        <v>6.06</v>
      </c>
      <c r="AR97">
        <v>0</v>
      </c>
      <c r="AS97">
        <v>86.37</v>
      </c>
      <c r="AT97">
        <v>49.66</v>
      </c>
      <c r="AU97">
        <v>0</v>
      </c>
      <c r="AV97">
        <v>0</v>
      </c>
    </row>
    <row r="98" spans="1:133">
      <c r="G98" t="s">
        <v>140</v>
      </c>
      <c r="H98" s="73">
        <v>1141.82</v>
      </c>
      <c r="I98" s="46">
        <v>259.41000000000003</v>
      </c>
      <c r="J98" s="46">
        <v>115.68</v>
      </c>
      <c r="K98" s="46">
        <v>0</v>
      </c>
      <c r="L98" s="46">
        <v>0</v>
      </c>
      <c r="M98" s="74">
        <v>0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W98">
        <v>19.47</v>
      </c>
      <c r="X98">
        <v>85.32</v>
      </c>
      <c r="Y98">
        <v>0</v>
      </c>
      <c r="Z98">
        <v>0.77</v>
      </c>
      <c r="AA98">
        <v>0</v>
      </c>
      <c r="AB98">
        <v>41.75</v>
      </c>
      <c r="AC98">
        <v>36.56</v>
      </c>
      <c r="AD98">
        <v>106.06</v>
      </c>
      <c r="AE98">
        <v>36.21</v>
      </c>
      <c r="AF98">
        <v>99.33</v>
      </c>
      <c r="AG98">
        <v>34.549999999999997</v>
      </c>
      <c r="AH98">
        <v>22.07</v>
      </c>
      <c r="AI98">
        <v>38.39</v>
      </c>
      <c r="AJ98">
        <v>191.94</v>
      </c>
      <c r="AK98">
        <v>335.9</v>
      </c>
      <c r="AL98">
        <v>52.78</v>
      </c>
      <c r="AM98">
        <v>9.6199999999999992</v>
      </c>
      <c r="AN98">
        <v>62.57</v>
      </c>
      <c r="AO98">
        <v>47.98</v>
      </c>
      <c r="AP98">
        <v>153.55000000000001</v>
      </c>
      <c r="AQ98">
        <v>6.06</v>
      </c>
      <c r="AR98">
        <v>0</v>
      </c>
      <c r="AS98">
        <v>86.37</v>
      </c>
      <c r="AT98">
        <v>49.66</v>
      </c>
      <c r="AU98">
        <v>0</v>
      </c>
      <c r="AV98">
        <v>0</v>
      </c>
    </row>
    <row r="99" spans="1:13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14.596577500000006</v>
      </c>
      <c r="I99" s="69">
        <f t="shared" ref="I99:BU99" si="1">SUM(I3:I98)/4000</f>
        <v>5.0977299999999923</v>
      </c>
      <c r="J99" s="69">
        <f t="shared" si="1"/>
        <v>2.7707500000000014</v>
      </c>
      <c r="K99" s="69">
        <f t="shared" si="1"/>
        <v>0.192</v>
      </c>
      <c r="L99" s="69">
        <f t="shared" si="1"/>
        <v>5.1034999999999997E-2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W99">
        <f t="shared" si="1"/>
        <v>0.46728000000000053</v>
      </c>
      <c r="X99">
        <f t="shared" si="1"/>
        <v>0.68256000000000006</v>
      </c>
      <c r="Y99">
        <f t="shared" si="1"/>
        <v>0.43182000000000009</v>
      </c>
      <c r="Z99">
        <f t="shared" si="1"/>
        <v>1.9159999999999993E-2</v>
      </c>
      <c r="AA99">
        <f t="shared" si="1"/>
        <v>6.5279999999999991E-2</v>
      </c>
      <c r="AB99">
        <f t="shared" si="1"/>
        <v>1.002</v>
      </c>
      <c r="AC99">
        <f t="shared" si="1"/>
        <v>0.2924799999999998</v>
      </c>
      <c r="AD99">
        <f t="shared" si="1"/>
        <v>2.545440000000001</v>
      </c>
      <c r="AE99">
        <f t="shared" si="1"/>
        <v>0.32589000000000018</v>
      </c>
      <c r="AF99">
        <f t="shared" si="1"/>
        <v>2.3839199999999989</v>
      </c>
      <c r="AG99">
        <f t="shared" si="1"/>
        <v>0.82920000000000116</v>
      </c>
      <c r="AH99">
        <f t="shared" si="1"/>
        <v>0.52967999999999971</v>
      </c>
      <c r="AI99">
        <f t="shared" si="1"/>
        <v>0.92135999999999918</v>
      </c>
      <c r="AJ99">
        <f t="shared" si="1"/>
        <v>1.5355199999999991</v>
      </c>
      <c r="AK99">
        <f t="shared" si="1"/>
        <v>3.9371750000000003</v>
      </c>
      <c r="AL99">
        <f t="shared" si="1"/>
        <v>0.75667250000000152</v>
      </c>
      <c r="AM99">
        <f t="shared" si="1"/>
        <v>0.22531000000000015</v>
      </c>
      <c r="AN99">
        <f t="shared" si="1"/>
        <v>1.501679999999999</v>
      </c>
      <c r="AO99">
        <f t="shared" si="1"/>
        <v>1.151519999999999</v>
      </c>
      <c r="AP99">
        <f t="shared" si="1"/>
        <v>0.8445250000000003</v>
      </c>
      <c r="AQ99">
        <f t="shared" si="1"/>
        <v>0.18466999999999995</v>
      </c>
      <c r="AR99">
        <f t="shared" si="1"/>
        <v>5.1034999999999997E-2</v>
      </c>
      <c r="AS99">
        <f t="shared" si="1"/>
        <v>0.7053549999999994</v>
      </c>
      <c r="AT99">
        <f t="shared" si="1"/>
        <v>1.1918399999999982</v>
      </c>
      <c r="AU99">
        <f t="shared" si="1"/>
        <v>0</v>
      </c>
      <c r="AV99">
        <f t="shared" si="1"/>
        <v>0.12671999999999992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ref="BV99:EC99" si="2">SUM(BV3:BV98)/4000</f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  <c r="CS99">
        <f t="shared" si="2"/>
        <v>0</v>
      </c>
      <c r="CT99">
        <f t="shared" si="2"/>
        <v>0</v>
      </c>
      <c r="CU99">
        <f t="shared" si="2"/>
        <v>0</v>
      </c>
      <c r="CV99">
        <f t="shared" si="2"/>
        <v>0</v>
      </c>
      <c r="CW99">
        <f t="shared" si="2"/>
        <v>0</v>
      </c>
      <c r="CX99">
        <f t="shared" si="2"/>
        <v>0</v>
      </c>
      <c r="CY99">
        <f t="shared" si="2"/>
        <v>0</v>
      </c>
      <c r="CZ99">
        <f t="shared" si="2"/>
        <v>0</v>
      </c>
      <c r="DA99">
        <f t="shared" si="2"/>
        <v>0</v>
      </c>
      <c r="DB99">
        <f t="shared" si="2"/>
        <v>0</v>
      </c>
      <c r="DC99">
        <f t="shared" si="2"/>
        <v>0</v>
      </c>
      <c r="DD99">
        <f t="shared" si="2"/>
        <v>0</v>
      </c>
      <c r="DE99">
        <f t="shared" si="2"/>
        <v>0</v>
      </c>
      <c r="DF99">
        <f t="shared" si="2"/>
        <v>0</v>
      </c>
      <c r="DG99">
        <f t="shared" si="2"/>
        <v>0</v>
      </c>
      <c r="DH99">
        <f t="shared" si="2"/>
        <v>0</v>
      </c>
      <c r="DI99">
        <f t="shared" si="2"/>
        <v>0</v>
      </c>
      <c r="DJ99">
        <f t="shared" si="2"/>
        <v>0</v>
      </c>
      <c r="DK99">
        <f t="shared" si="2"/>
        <v>0</v>
      </c>
      <c r="DL99">
        <f t="shared" si="2"/>
        <v>0</v>
      </c>
      <c r="DM99">
        <f t="shared" si="2"/>
        <v>0</v>
      </c>
      <c r="DN99">
        <f t="shared" si="2"/>
        <v>0</v>
      </c>
      <c r="DO99">
        <f t="shared" si="2"/>
        <v>0</v>
      </c>
      <c r="DP99">
        <f t="shared" si="2"/>
        <v>0</v>
      </c>
      <c r="DQ99">
        <f t="shared" si="2"/>
        <v>0</v>
      </c>
      <c r="DR99">
        <f t="shared" si="2"/>
        <v>0</v>
      </c>
      <c r="DS99">
        <f t="shared" si="2"/>
        <v>0</v>
      </c>
      <c r="DT99">
        <f t="shared" si="2"/>
        <v>0</v>
      </c>
      <c r="DU99">
        <f t="shared" si="2"/>
        <v>0</v>
      </c>
      <c r="DV99">
        <f t="shared" si="2"/>
        <v>0</v>
      </c>
      <c r="DW99">
        <f t="shared" si="2"/>
        <v>0</v>
      </c>
      <c r="DX99">
        <f t="shared" si="2"/>
        <v>0</v>
      </c>
      <c r="DY99">
        <f t="shared" si="2"/>
        <v>0</v>
      </c>
      <c r="DZ99">
        <f t="shared" si="2"/>
        <v>0</v>
      </c>
      <c r="EA99">
        <f t="shared" si="2"/>
        <v>0</v>
      </c>
      <c r="EB99">
        <f t="shared" si="2"/>
        <v>0</v>
      </c>
      <c r="EC99">
        <f t="shared" si="2"/>
        <v>0</v>
      </c>
    </row>
    <row r="101" spans="1:13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22</v>
      </c>
      <c r="Z101">
        <v>23</v>
      </c>
      <c r="AA101">
        <v>24</v>
      </c>
      <c r="AB101">
        <v>25</v>
      </c>
      <c r="AC101">
        <v>26</v>
      </c>
      <c r="AD101">
        <v>27</v>
      </c>
      <c r="AE101">
        <v>28</v>
      </c>
      <c r="AF101">
        <v>29</v>
      </c>
      <c r="AG101">
        <v>30</v>
      </c>
      <c r="AH101">
        <v>31</v>
      </c>
      <c r="AI101">
        <v>32</v>
      </c>
      <c r="AJ101">
        <v>33</v>
      </c>
      <c r="AK101">
        <v>34</v>
      </c>
      <c r="AL101">
        <v>35</v>
      </c>
      <c r="AM101">
        <v>36</v>
      </c>
      <c r="AN101">
        <v>37</v>
      </c>
      <c r="AO101">
        <v>38</v>
      </c>
      <c r="AP101">
        <v>39</v>
      </c>
      <c r="AQ101">
        <v>40</v>
      </c>
      <c r="AR101">
        <v>41</v>
      </c>
      <c r="AS101">
        <v>42</v>
      </c>
      <c r="AT101">
        <v>43</v>
      </c>
      <c r="AU101">
        <v>44</v>
      </c>
      <c r="AV101">
        <v>45</v>
      </c>
      <c r="AW101">
        <v>46</v>
      </c>
      <c r="AX101">
        <v>47</v>
      </c>
      <c r="AY101">
        <v>48</v>
      </c>
      <c r="AZ101">
        <v>49</v>
      </c>
      <c r="BA101">
        <v>50</v>
      </c>
    </row>
    <row r="103" spans="1:133">
      <c r="H103">
        <v>15</v>
      </c>
      <c r="I103">
        <v>14</v>
      </c>
      <c r="J103">
        <v>13</v>
      </c>
      <c r="K103">
        <v>12</v>
      </c>
      <c r="L103">
        <v>11</v>
      </c>
      <c r="M103">
        <v>10</v>
      </c>
      <c r="N103">
        <v>9</v>
      </c>
      <c r="O103">
        <v>8</v>
      </c>
      <c r="P103">
        <v>7</v>
      </c>
      <c r="Q103">
        <v>6</v>
      </c>
      <c r="R103">
        <v>5</v>
      </c>
      <c r="S103">
        <v>4</v>
      </c>
      <c r="T103">
        <v>3</v>
      </c>
      <c r="U103">
        <v>2</v>
      </c>
      <c r="V103">
        <v>1</v>
      </c>
    </row>
    <row r="105" spans="1:133">
      <c r="M105">
        <f>23-15+0</f>
        <v>8</v>
      </c>
      <c r="N105">
        <f>23-9</f>
        <v>14</v>
      </c>
      <c r="R105">
        <f>23-8</f>
        <v>15</v>
      </c>
    </row>
    <row r="106" spans="1:133">
      <c r="M106">
        <f>20-15+0</f>
        <v>5</v>
      </c>
      <c r="N106">
        <f>20-9</f>
        <v>11</v>
      </c>
    </row>
  </sheetData>
  <mergeCells count="4">
    <mergeCell ref="A1:D1"/>
    <mergeCell ref="G1:G2"/>
    <mergeCell ref="H1:M1"/>
    <mergeCell ref="N1:S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O3" activePane="bottomRight" state="frozen"/>
      <selection sqref="A1:D35"/>
      <selection pane="topRight" sqref="A1:D35"/>
      <selection pane="bottomLeft" sqref="A1:D35"/>
      <selection pane="bottomRight" sqref="A1:D1"/>
    </sheetView>
  </sheetViews>
  <sheetFormatPr defaultRowHeight="15"/>
  <cols>
    <col min="1" max="1" width="26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6" t="s">
        <v>227</v>
      </c>
      <c r="B1" s="216"/>
      <c r="C1" s="216"/>
      <c r="D1" s="216"/>
      <c r="E1" s="140"/>
      <c r="F1" s="140"/>
      <c r="G1" s="216" t="s">
        <v>44</v>
      </c>
      <c r="H1" s="217" t="s">
        <v>228</v>
      </c>
      <c r="I1" s="218"/>
      <c r="J1" s="218"/>
      <c r="K1" s="218"/>
      <c r="L1" s="218"/>
      <c r="M1" s="219"/>
      <c r="N1" s="217" t="s">
        <v>229</v>
      </c>
      <c r="O1" s="218"/>
      <c r="P1" s="218"/>
      <c r="Q1" s="218"/>
      <c r="R1" s="218"/>
      <c r="S1" s="219"/>
      <c r="T1">
        <v>3</v>
      </c>
      <c r="U1" s="220" t="s">
        <v>326</v>
      </c>
      <c r="V1" s="221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216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45192</v>
      </c>
      <c r="U2" s="73" t="s">
        <v>229</v>
      </c>
      <c r="V2" s="74" t="s">
        <v>228</v>
      </c>
      <c r="W2" s="28" t="s">
        <v>277</v>
      </c>
    </row>
    <row r="3" spans="1:23">
      <c r="A3" t="s">
        <v>423</v>
      </c>
      <c r="B3" t="s">
        <v>261</v>
      </c>
      <c r="C3" t="s">
        <v>269</v>
      </c>
      <c r="D3" t="s">
        <v>152</v>
      </c>
      <c r="E3" t="s">
        <v>342</v>
      </c>
      <c r="F3" t="s">
        <v>343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75" activePane="bottomRight" state="frozen"/>
      <selection sqref="A1:D35"/>
      <selection pane="topRight" sqref="A1:D35"/>
      <selection pane="bottomLeft" sqref="A1:D35"/>
      <selection pane="bottomRight" activeCell="Y3" sqref="Y3:Y98"/>
    </sheetView>
  </sheetViews>
  <sheetFormatPr defaultRowHeight="15"/>
  <cols>
    <col min="1" max="1" width="15.140625" customWidth="1"/>
    <col min="2" max="2" width="14.140625" customWidth="1"/>
    <col min="3" max="3" width="15" customWidth="1"/>
    <col min="4" max="4" width="21.140625" customWidth="1"/>
    <col min="7" max="7" width="11.85546875" customWidth="1"/>
    <col min="20" max="20" width="10.42578125" bestFit="1" customWidth="1"/>
  </cols>
  <sheetData>
    <row r="1" spans="1:29">
      <c r="A1" s="216" t="s">
        <v>227</v>
      </c>
      <c r="B1" s="216"/>
      <c r="C1" s="216"/>
      <c r="D1" s="216"/>
      <c r="E1" s="140"/>
      <c r="F1" s="140"/>
      <c r="G1" s="216" t="s">
        <v>44</v>
      </c>
      <c r="H1" s="217" t="s">
        <v>228</v>
      </c>
      <c r="I1" s="218"/>
      <c r="J1" s="218"/>
      <c r="K1" s="218"/>
      <c r="L1" s="218"/>
      <c r="M1" s="219"/>
      <c r="N1" s="217" t="s">
        <v>229</v>
      </c>
      <c r="O1" s="218"/>
      <c r="P1" s="218"/>
      <c r="Q1" s="218"/>
      <c r="R1" s="218"/>
      <c r="S1" s="219"/>
      <c r="T1">
        <v>4</v>
      </c>
      <c r="U1" s="220" t="s">
        <v>326</v>
      </c>
      <c r="V1" s="221"/>
    </row>
    <row r="2" spans="1:29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216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45192</v>
      </c>
      <c r="U2" s="73" t="s">
        <v>229</v>
      </c>
      <c r="V2" s="74" t="s">
        <v>228</v>
      </c>
      <c r="W2" s="28" t="s">
        <v>260</v>
      </c>
      <c r="X2" t="s">
        <v>261</v>
      </c>
      <c r="Y2" t="s">
        <v>544</v>
      </c>
      <c r="Z2" t="s">
        <v>342</v>
      </c>
      <c r="AA2" t="s">
        <v>469</v>
      </c>
      <c r="AB2" t="s">
        <v>343</v>
      </c>
      <c r="AC2" t="s">
        <v>269</v>
      </c>
    </row>
    <row r="3" spans="1:29">
      <c r="A3" t="s">
        <v>260</v>
      </c>
      <c r="B3" t="s">
        <v>261</v>
      </c>
      <c r="C3" t="s">
        <v>269</v>
      </c>
      <c r="D3" t="s">
        <v>152</v>
      </c>
      <c r="E3" t="s">
        <v>342</v>
      </c>
      <c r="F3" t="s">
        <v>343</v>
      </c>
      <c r="G3" t="s">
        <v>45</v>
      </c>
      <c r="H3" s="71">
        <v>50.86</v>
      </c>
      <c r="I3" s="53">
        <v>12.48</v>
      </c>
      <c r="J3" s="53">
        <v>0</v>
      </c>
      <c r="K3" s="53">
        <v>0</v>
      </c>
      <c r="L3" s="53">
        <v>9.8800000000000008</v>
      </c>
      <c r="M3" s="72">
        <v>7.68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T3" t="s">
        <v>544</v>
      </c>
      <c r="U3" s="73">
        <v>0</v>
      </c>
      <c r="V3" s="74">
        <v>80.900000000000006</v>
      </c>
      <c r="W3">
        <v>50.86</v>
      </c>
      <c r="X3">
        <v>12.48</v>
      </c>
      <c r="Y3">
        <v>0</v>
      </c>
      <c r="Z3">
        <v>9.8800000000000008</v>
      </c>
      <c r="AA3">
        <v>0</v>
      </c>
      <c r="AB3">
        <v>7.68</v>
      </c>
      <c r="AC3">
        <v>0</v>
      </c>
    </row>
    <row r="4" spans="1:29">
      <c r="B4" t="s">
        <v>261</v>
      </c>
      <c r="D4" t="s">
        <v>469</v>
      </c>
      <c r="F4" t="s">
        <v>468</v>
      </c>
      <c r="G4" t="s">
        <v>46</v>
      </c>
      <c r="H4" s="73">
        <v>48.94</v>
      </c>
      <c r="I4" s="46">
        <v>13.44</v>
      </c>
      <c r="J4" s="46">
        <v>0</v>
      </c>
      <c r="K4" s="46">
        <v>0</v>
      </c>
      <c r="L4" s="46">
        <v>9.6</v>
      </c>
      <c r="M4" s="74">
        <v>5.37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U4" s="73">
        <v>0</v>
      </c>
      <c r="V4" s="74">
        <v>77.349999999999994</v>
      </c>
      <c r="W4">
        <v>48.94</v>
      </c>
      <c r="X4">
        <v>13.44</v>
      </c>
      <c r="Y4">
        <v>0</v>
      </c>
      <c r="Z4">
        <v>9.6</v>
      </c>
      <c r="AA4">
        <v>0</v>
      </c>
      <c r="AB4">
        <v>5.37</v>
      </c>
      <c r="AC4">
        <v>0</v>
      </c>
    </row>
    <row r="5" spans="1:29">
      <c r="G5" t="s">
        <v>47</v>
      </c>
      <c r="H5" s="73">
        <v>80.61</v>
      </c>
      <c r="I5" s="46">
        <v>15.36</v>
      </c>
      <c r="J5" s="46">
        <v>52.78</v>
      </c>
      <c r="K5" s="46">
        <v>0</v>
      </c>
      <c r="L5" s="46">
        <v>9.6</v>
      </c>
      <c r="M5" s="74">
        <v>5.18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U5" s="73">
        <v>0</v>
      </c>
      <c r="V5" s="74">
        <v>163.53</v>
      </c>
      <c r="W5">
        <v>80.61</v>
      </c>
      <c r="X5">
        <v>15.36</v>
      </c>
      <c r="Y5">
        <v>0</v>
      </c>
      <c r="Z5">
        <v>9.6</v>
      </c>
      <c r="AA5">
        <v>0</v>
      </c>
      <c r="AB5">
        <v>5.18</v>
      </c>
      <c r="AC5">
        <v>52.78</v>
      </c>
    </row>
    <row r="6" spans="1:29">
      <c r="G6" t="s">
        <v>48</v>
      </c>
      <c r="H6" s="73">
        <v>77.739999999999995</v>
      </c>
      <c r="I6" s="46">
        <v>12.48</v>
      </c>
      <c r="J6" s="46">
        <v>52.78</v>
      </c>
      <c r="K6" s="46">
        <v>0</v>
      </c>
      <c r="L6" s="46">
        <v>9.31</v>
      </c>
      <c r="M6" s="74">
        <v>3.26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U6" s="73">
        <v>0</v>
      </c>
      <c r="V6" s="74">
        <v>155.57</v>
      </c>
      <c r="W6">
        <v>77.739999999999995</v>
      </c>
      <c r="X6">
        <v>12.48</v>
      </c>
      <c r="Y6">
        <v>0</v>
      </c>
      <c r="Z6">
        <v>9.31</v>
      </c>
      <c r="AA6">
        <v>0</v>
      </c>
      <c r="AB6">
        <v>3.26</v>
      </c>
      <c r="AC6">
        <v>52.78</v>
      </c>
    </row>
    <row r="7" spans="1:29">
      <c r="G7" t="s">
        <v>49</v>
      </c>
      <c r="H7" s="73">
        <v>91.17</v>
      </c>
      <c r="I7" s="46">
        <v>9.6</v>
      </c>
      <c r="J7" s="46">
        <v>52.78</v>
      </c>
      <c r="K7" s="46">
        <v>0</v>
      </c>
      <c r="L7" s="46">
        <v>9.1199999999999992</v>
      </c>
      <c r="M7" s="74">
        <v>5.57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U7" s="73">
        <v>0</v>
      </c>
      <c r="V7" s="74">
        <v>168.24</v>
      </c>
      <c r="W7">
        <v>91.17</v>
      </c>
      <c r="X7">
        <v>9.6</v>
      </c>
      <c r="Y7">
        <v>0</v>
      </c>
      <c r="Z7">
        <v>9.1199999999999992</v>
      </c>
      <c r="AA7">
        <v>0</v>
      </c>
      <c r="AB7">
        <v>5.57</v>
      </c>
      <c r="AC7">
        <v>52.78</v>
      </c>
    </row>
    <row r="8" spans="1:29">
      <c r="G8" t="s">
        <v>50</v>
      </c>
      <c r="H8" s="73">
        <v>94.05</v>
      </c>
      <c r="I8" s="46">
        <v>0</v>
      </c>
      <c r="J8" s="46">
        <v>52.78</v>
      </c>
      <c r="K8" s="46">
        <v>0</v>
      </c>
      <c r="L8" s="46">
        <v>8.93</v>
      </c>
      <c r="M8" s="74">
        <v>4.51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U8" s="73">
        <v>0</v>
      </c>
      <c r="V8" s="74">
        <v>160.27000000000001</v>
      </c>
      <c r="W8">
        <v>94.05</v>
      </c>
      <c r="X8">
        <v>0</v>
      </c>
      <c r="Y8">
        <v>0</v>
      </c>
      <c r="Z8">
        <v>8.93</v>
      </c>
      <c r="AA8">
        <v>0</v>
      </c>
      <c r="AB8">
        <v>4.51</v>
      </c>
      <c r="AC8">
        <v>52.78</v>
      </c>
    </row>
    <row r="9" spans="1:29">
      <c r="G9" t="s">
        <v>51</v>
      </c>
      <c r="H9" s="73">
        <v>91.17</v>
      </c>
      <c r="I9" s="46">
        <v>0</v>
      </c>
      <c r="J9" s="46">
        <v>52.78</v>
      </c>
      <c r="K9" s="46">
        <v>0</v>
      </c>
      <c r="L9" s="46">
        <v>8.4499999999999993</v>
      </c>
      <c r="M9" s="74">
        <v>6.81</v>
      </c>
      <c r="N9" s="73">
        <v>0</v>
      </c>
      <c r="O9" s="46">
        <v>-12</v>
      </c>
      <c r="P9" s="46">
        <v>0</v>
      </c>
      <c r="Q9" s="46">
        <v>0</v>
      </c>
      <c r="R9" s="46">
        <v>0</v>
      </c>
      <c r="S9" s="74">
        <v>0</v>
      </c>
      <c r="U9" s="73">
        <v>-12</v>
      </c>
      <c r="V9" s="74">
        <v>159.21</v>
      </c>
      <c r="W9">
        <v>91.17</v>
      </c>
      <c r="X9">
        <v>-12</v>
      </c>
      <c r="Y9">
        <v>0</v>
      </c>
      <c r="Z9">
        <v>8.4499999999999993</v>
      </c>
      <c r="AA9">
        <v>0</v>
      </c>
      <c r="AB9">
        <v>6.81</v>
      </c>
      <c r="AC9">
        <v>52.78</v>
      </c>
    </row>
    <row r="10" spans="1:29">
      <c r="G10" t="s">
        <v>52</v>
      </c>
      <c r="H10" s="73">
        <v>95.01</v>
      </c>
      <c r="I10" s="46">
        <v>0</v>
      </c>
      <c r="J10" s="46">
        <v>52.78</v>
      </c>
      <c r="K10" s="46">
        <v>0</v>
      </c>
      <c r="L10" s="46">
        <v>8.16</v>
      </c>
      <c r="M10" s="74">
        <v>4.8</v>
      </c>
      <c r="N10" s="73">
        <v>0</v>
      </c>
      <c r="O10" s="46">
        <v>-15</v>
      </c>
      <c r="P10" s="46">
        <v>0</v>
      </c>
      <c r="Q10" s="46">
        <v>0</v>
      </c>
      <c r="R10" s="46">
        <v>0</v>
      </c>
      <c r="S10" s="74">
        <v>0</v>
      </c>
      <c r="U10" s="73">
        <v>-15</v>
      </c>
      <c r="V10" s="74">
        <v>160.75</v>
      </c>
      <c r="W10">
        <v>95.01</v>
      </c>
      <c r="X10">
        <v>-15</v>
      </c>
      <c r="Y10">
        <v>0</v>
      </c>
      <c r="Z10">
        <v>8.16</v>
      </c>
      <c r="AA10">
        <v>0</v>
      </c>
      <c r="AB10">
        <v>4.8</v>
      </c>
      <c r="AC10">
        <v>52.78</v>
      </c>
    </row>
    <row r="11" spans="1:29">
      <c r="G11" t="s">
        <v>53</v>
      </c>
      <c r="H11" s="73">
        <v>71.02</v>
      </c>
      <c r="I11" s="46">
        <v>0</v>
      </c>
      <c r="J11" s="46">
        <v>28.79</v>
      </c>
      <c r="K11" s="46">
        <v>0</v>
      </c>
      <c r="L11" s="46">
        <v>7.87</v>
      </c>
      <c r="M11" s="74">
        <v>3.93</v>
      </c>
      <c r="N11" s="73">
        <v>0</v>
      </c>
      <c r="O11" s="46">
        <v>-15</v>
      </c>
      <c r="P11" s="46">
        <v>0</v>
      </c>
      <c r="Q11" s="46">
        <v>0</v>
      </c>
      <c r="R11" s="46">
        <v>0</v>
      </c>
      <c r="S11" s="74">
        <v>0</v>
      </c>
      <c r="U11" s="73">
        <v>-15</v>
      </c>
      <c r="V11" s="74">
        <v>111.61</v>
      </c>
      <c r="W11">
        <v>71.02</v>
      </c>
      <c r="X11">
        <v>-15</v>
      </c>
      <c r="Y11">
        <v>0</v>
      </c>
      <c r="Z11">
        <v>7.87</v>
      </c>
      <c r="AA11">
        <v>0</v>
      </c>
      <c r="AB11">
        <v>3.93</v>
      </c>
      <c r="AC11">
        <v>28.79</v>
      </c>
    </row>
    <row r="12" spans="1:29">
      <c r="G12" t="s">
        <v>54</v>
      </c>
      <c r="H12" s="73">
        <v>69.09</v>
      </c>
      <c r="I12" s="46">
        <v>0</v>
      </c>
      <c r="J12" s="46">
        <v>14.4</v>
      </c>
      <c r="K12" s="46">
        <v>0</v>
      </c>
      <c r="L12" s="46">
        <v>7.68</v>
      </c>
      <c r="M12" s="74">
        <v>4.32</v>
      </c>
      <c r="N12" s="73">
        <v>0</v>
      </c>
      <c r="O12" s="46">
        <v>-6</v>
      </c>
      <c r="P12" s="46">
        <v>0</v>
      </c>
      <c r="Q12" s="46">
        <v>0</v>
      </c>
      <c r="R12" s="46">
        <v>0</v>
      </c>
      <c r="S12" s="74">
        <v>0</v>
      </c>
      <c r="U12" s="73">
        <v>-6</v>
      </c>
      <c r="V12" s="74">
        <v>95.49</v>
      </c>
      <c r="W12">
        <v>69.09</v>
      </c>
      <c r="X12">
        <v>-6</v>
      </c>
      <c r="Y12">
        <v>0</v>
      </c>
      <c r="Z12">
        <v>7.68</v>
      </c>
      <c r="AA12">
        <v>0</v>
      </c>
      <c r="AB12">
        <v>4.32</v>
      </c>
      <c r="AC12">
        <v>14.4</v>
      </c>
    </row>
    <row r="13" spans="1:29">
      <c r="G13" t="s">
        <v>55</v>
      </c>
      <c r="H13" s="73">
        <v>71.97</v>
      </c>
      <c r="I13" s="46">
        <v>0</v>
      </c>
      <c r="J13" s="46">
        <v>0</v>
      </c>
      <c r="K13" s="46">
        <v>0</v>
      </c>
      <c r="L13" s="46">
        <v>7.01</v>
      </c>
      <c r="M13" s="74">
        <v>5.57</v>
      </c>
      <c r="N13" s="73">
        <v>0</v>
      </c>
      <c r="O13" s="46">
        <v>0</v>
      </c>
      <c r="P13" s="46">
        <v>-6</v>
      </c>
      <c r="Q13" s="46">
        <v>0</v>
      </c>
      <c r="R13" s="46">
        <v>0</v>
      </c>
      <c r="S13" s="74">
        <v>0</v>
      </c>
      <c r="U13" s="73">
        <v>-6</v>
      </c>
      <c r="V13" s="74">
        <v>84.55</v>
      </c>
      <c r="W13">
        <v>71.97</v>
      </c>
      <c r="X13">
        <v>0</v>
      </c>
      <c r="Y13">
        <v>0</v>
      </c>
      <c r="Z13">
        <v>7.01</v>
      </c>
      <c r="AA13">
        <v>0</v>
      </c>
      <c r="AB13">
        <v>5.57</v>
      </c>
      <c r="AC13">
        <v>-6</v>
      </c>
    </row>
    <row r="14" spans="1:29">
      <c r="G14" t="s">
        <v>56</v>
      </c>
      <c r="H14" s="73">
        <v>71.010000000000005</v>
      </c>
      <c r="I14" s="46">
        <v>0</v>
      </c>
      <c r="J14" s="46">
        <v>0</v>
      </c>
      <c r="K14" s="46">
        <v>0</v>
      </c>
      <c r="L14" s="46">
        <v>7.01</v>
      </c>
      <c r="M14" s="74">
        <v>3.65</v>
      </c>
      <c r="N14" s="73">
        <v>0</v>
      </c>
      <c r="O14" s="46">
        <v>0</v>
      </c>
      <c r="P14" s="46">
        <v>-24</v>
      </c>
      <c r="Q14" s="46">
        <v>0</v>
      </c>
      <c r="R14" s="46">
        <v>0</v>
      </c>
      <c r="S14" s="74">
        <v>0</v>
      </c>
      <c r="U14" s="73">
        <v>-24</v>
      </c>
      <c r="V14" s="74">
        <v>81.67</v>
      </c>
      <c r="W14">
        <v>71.010000000000005</v>
      </c>
      <c r="X14">
        <v>0</v>
      </c>
      <c r="Y14">
        <v>0</v>
      </c>
      <c r="Z14">
        <v>7.01</v>
      </c>
      <c r="AA14">
        <v>0</v>
      </c>
      <c r="AB14">
        <v>3.65</v>
      </c>
      <c r="AC14">
        <v>-24</v>
      </c>
    </row>
    <row r="15" spans="1:29">
      <c r="G15" t="s">
        <v>57</v>
      </c>
      <c r="H15" s="73">
        <v>71.97</v>
      </c>
      <c r="I15" s="46">
        <v>0</v>
      </c>
      <c r="J15" s="46">
        <v>0</v>
      </c>
      <c r="K15" s="46">
        <v>0</v>
      </c>
      <c r="L15" s="46">
        <v>7.01</v>
      </c>
      <c r="M15" s="74">
        <v>7.49</v>
      </c>
      <c r="N15" s="73">
        <v>0</v>
      </c>
      <c r="O15" s="46">
        <v>-12</v>
      </c>
      <c r="P15" s="46">
        <v>-35</v>
      </c>
      <c r="Q15" s="46">
        <v>0</v>
      </c>
      <c r="R15" s="46">
        <v>0</v>
      </c>
      <c r="S15" s="74">
        <v>0</v>
      </c>
      <c r="U15" s="73">
        <v>-47</v>
      </c>
      <c r="V15" s="74">
        <v>86.47</v>
      </c>
      <c r="W15">
        <v>71.97</v>
      </c>
      <c r="X15">
        <v>-12</v>
      </c>
      <c r="Y15">
        <v>0</v>
      </c>
      <c r="Z15">
        <v>7.01</v>
      </c>
      <c r="AA15">
        <v>0</v>
      </c>
      <c r="AB15">
        <v>7.49</v>
      </c>
      <c r="AC15">
        <v>-35</v>
      </c>
    </row>
    <row r="16" spans="1:29">
      <c r="G16" t="s">
        <v>58</v>
      </c>
      <c r="H16" s="73">
        <v>58.54</v>
      </c>
      <c r="I16" s="46">
        <v>0</v>
      </c>
      <c r="J16" s="46">
        <v>0</v>
      </c>
      <c r="K16" s="46">
        <v>0</v>
      </c>
      <c r="L16" s="46">
        <v>6.72</v>
      </c>
      <c r="M16" s="74">
        <v>7.68</v>
      </c>
      <c r="N16" s="73">
        <v>0</v>
      </c>
      <c r="O16" s="46">
        <v>-11</v>
      </c>
      <c r="P16" s="46">
        <v>-50</v>
      </c>
      <c r="Q16" s="46">
        <v>0</v>
      </c>
      <c r="R16" s="46">
        <v>0</v>
      </c>
      <c r="S16" s="74">
        <v>0</v>
      </c>
      <c r="U16" s="73">
        <v>-61</v>
      </c>
      <c r="V16" s="74">
        <v>72.94</v>
      </c>
      <c r="W16">
        <v>58.54</v>
      </c>
      <c r="X16">
        <v>-11</v>
      </c>
      <c r="Y16">
        <v>0</v>
      </c>
      <c r="Z16">
        <v>6.72</v>
      </c>
      <c r="AA16">
        <v>0</v>
      </c>
      <c r="AB16">
        <v>7.68</v>
      </c>
      <c r="AC16">
        <v>-50</v>
      </c>
    </row>
    <row r="17" spans="7:29">
      <c r="G17" t="s">
        <v>59</v>
      </c>
      <c r="H17" s="73">
        <v>35.520000000000003</v>
      </c>
      <c r="I17" s="46">
        <v>0</v>
      </c>
      <c r="J17" s="46">
        <v>0</v>
      </c>
      <c r="K17" s="46">
        <v>0</v>
      </c>
      <c r="L17" s="46">
        <v>6.33</v>
      </c>
      <c r="M17" s="74">
        <v>5.66</v>
      </c>
      <c r="N17" s="73">
        <v>0</v>
      </c>
      <c r="O17" s="46">
        <v>0</v>
      </c>
      <c r="P17" s="46">
        <v>-16</v>
      </c>
      <c r="Q17" s="46">
        <v>0</v>
      </c>
      <c r="R17" s="46">
        <v>0</v>
      </c>
      <c r="S17" s="74">
        <v>0</v>
      </c>
      <c r="U17" s="73">
        <v>-16</v>
      </c>
      <c r="V17" s="74">
        <v>47.51</v>
      </c>
      <c r="W17">
        <v>35.520000000000003</v>
      </c>
      <c r="X17">
        <v>0</v>
      </c>
      <c r="Y17">
        <v>0</v>
      </c>
      <c r="Z17">
        <v>6.33</v>
      </c>
      <c r="AA17">
        <v>0</v>
      </c>
      <c r="AB17">
        <v>5.66</v>
      </c>
      <c r="AC17">
        <v>-16</v>
      </c>
    </row>
    <row r="18" spans="7:29">
      <c r="G18" t="s">
        <v>60</v>
      </c>
      <c r="H18" s="73">
        <v>28.8</v>
      </c>
      <c r="I18" s="46">
        <v>0</v>
      </c>
      <c r="J18" s="46">
        <v>0</v>
      </c>
      <c r="K18" s="46">
        <v>0</v>
      </c>
      <c r="L18" s="46">
        <v>6.33</v>
      </c>
      <c r="M18" s="74">
        <v>5.66</v>
      </c>
      <c r="N18" s="73">
        <v>0</v>
      </c>
      <c r="O18" s="46">
        <v>-13</v>
      </c>
      <c r="P18" s="46">
        <v>-23</v>
      </c>
      <c r="Q18" s="46">
        <v>0</v>
      </c>
      <c r="R18" s="46">
        <v>0</v>
      </c>
      <c r="S18" s="74">
        <v>0</v>
      </c>
      <c r="U18" s="73">
        <v>-36</v>
      </c>
      <c r="V18" s="74">
        <v>40.79</v>
      </c>
      <c r="W18">
        <v>28.8</v>
      </c>
      <c r="X18">
        <v>-13</v>
      </c>
      <c r="Y18">
        <v>0</v>
      </c>
      <c r="Z18">
        <v>6.33</v>
      </c>
      <c r="AA18">
        <v>0</v>
      </c>
      <c r="AB18">
        <v>5.66</v>
      </c>
      <c r="AC18">
        <v>-23</v>
      </c>
    </row>
    <row r="19" spans="7:29">
      <c r="G19" t="s">
        <v>61</v>
      </c>
      <c r="H19" s="73">
        <v>55.66</v>
      </c>
      <c r="I19" s="46">
        <v>0</v>
      </c>
      <c r="J19" s="46">
        <v>0</v>
      </c>
      <c r="K19" s="46">
        <v>0</v>
      </c>
      <c r="L19" s="46">
        <v>6.33</v>
      </c>
      <c r="M19" s="74">
        <v>6.53</v>
      </c>
      <c r="N19" s="73">
        <v>0</v>
      </c>
      <c r="O19" s="46">
        <v>0</v>
      </c>
      <c r="P19" s="46">
        <v>-20</v>
      </c>
      <c r="Q19" s="46">
        <v>0</v>
      </c>
      <c r="R19" s="46">
        <v>0</v>
      </c>
      <c r="S19" s="74">
        <v>0</v>
      </c>
      <c r="U19" s="73">
        <v>-20</v>
      </c>
      <c r="V19" s="74">
        <v>68.52</v>
      </c>
      <c r="W19">
        <v>55.66</v>
      </c>
      <c r="X19">
        <v>0</v>
      </c>
      <c r="Y19">
        <v>0</v>
      </c>
      <c r="Z19">
        <v>6.33</v>
      </c>
      <c r="AA19">
        <v>0</v>
      </c>
      <c r="AB19">
        <v>6.53</v>
      </c>
      <c r="AC19">
        <v>-20</v>
      </c>
    </row>
    <row r="20" spans="7:29">
      <c r="G20" t="s">
        <v>62</v>
      </c>
      <c r="H20" s="73">
        <v>63.35</v>
      </c>
      <c r="I20" s="46">
        <v>0</v>
      </c>
      <c r="J20" s="46">
        <v>0</v>
      </c>
      <c r="K20" s="46">
        <v>0</v>
      </c>
      <c r="L20" s="46">
        <v>6.33</v>
      </c>
      <c r="M20" s="74">
        <v>7.58</v>
      </c>
      <c r="N20" s="73">
        <v>0</v>
      </c>
      <c r="O20" s="46">
        <v>0</v>
      </c>
      <c r="P20" s="46">
        <v>-26</v>
      </c>
      <c r="Q20" s="46">
        <v>0</v>
      </c>
      <c r="R20" s="46">
        <v>0</v>
      </c>
      <c r="S20" s="74">
        <v>0</v>
      </c>
      <c r="U20" s="73">
        <v>-26</v>
      </c>
      <c r="V20" s="74">
        <v>77.260000000000005</v>
      </c>
      <c r="W20">
        <v>63.35</v>
      </c>
      <c r="X20">
        <v>0</v>
      </c>
      <c r="Y20">
        <v>0</v>
      </c>
      <c r="Z20">
        <v>6.33</v>
      </c>
      <c r="AA20">
        <v>0</v>
      </c>
      <c r="AB20">
        <v>7.58</v>
      </c>
      <c r="AC20">
        <v>-26</v>
      </c>
    </row>
    <row r="21" spans="7:29">
      <c r="G21" t="s">
        <v>63</v>
      </c>
      <c r="H21" s="73">
        <v>95.02</v>
      </c>
      <c r="I21" s="46">
        <v>7.68</v>
      </c>
      <c r="J21" s="46">
        <v>0</v>
      </c>
      <c r="K21" s="46">
        <v>0</v>
      </c>
      <c r="L21" s="46">
        <v>6.33</v>
      </c>
      <c r="M21" s="74">
        <v>6.81</v>
      </c>
      <c r="N21" s="73">
        <v>0</v>
      </c>
      <c r="O21" s="46">
        <v>0</v>
      </c>
      <c r="P21" s="46">
        <v>-26</v>
      </c>
      <c r="Q21" s="46">
        <v>0</v>
      </c>
      <c r="R21" s="46">
        <v>0</v>
      </c>
      <c r="S21" s="74">
        <v>0</v>
      </c>
      <c r="U21" s="73">
        <v>-26</v>
      </c>
      <c r="V21" s="74">
        <v>115.84</v>
      </c>
      <c r="W21">
        <v>95.02</v>
      </c>
      <c r="X21">
        <v>7.68</v>
      </c>
      <c r="Y21">
        <v>0</v>
      </c>
      <c r="Z21">
        <v>6.33</v>
      </c>
      <c r="AA21">
        <v>0</v>
      </c>
      <c r="AB21">
        <v>6.81</v>
      </c>
      <c r="AC21">
        <v>-26</v>
      </c>
    </row>
    <row r="22" spans="7:29">
      <c r="G22" t="s">
        <v>64</v>
      </c>
      <c r="H22" s="73">
        <v>74.86</v>
      </c>
      <c r="I22" s="46">
        <v>12.48</v>
      </c>
      <c r="J22" s="46">
        <v>0</v>
      </c>
      <c r="K22" s="46">
        <v>0</v>
      </c>
      <c r="L22" s="46">
        <v>6.33</v>
      </c>
      <c r="M22" s="74">
        <v>4.32</v>
      </c>
      <c r="N22" s="73">
        <v>0</v>
      </c>
      <c r="O22" s="46">
        <v>0</v>
      </c>
      <c r="P22" s="46">
        <v>-35</v>
      </c>
      <c r="Q22" s="46">
        <v>0</v>
      </c>
      <c r="R22" s="46">
        <v>0</v>
      </c>
      <c r="S22" s="74">
        <v>0</v>
      </c>
      <c r="U22" s="73">
        <v>-35</v>
      </c>
      <c r="V22" s="74">
        <v>97.99</v>
      </c>
      <c r="W22">
        <v>74.86</v>
      </c>
      <c r="X22">
        <v>12.48</v>
      </c>
      <c r="Y22">
        <v>0</v>
      </c>
      <c r="Z22">
        <v>6.33</v>
      </c>
      <c r="AA22">
        <v>0</v>
      </c>
      <c r="AB22">
        <v>4.32</v>
      </c>
      <c r="AC22">
        <v>-35</v>
      </c>
    </row>
    <row r="23" spans="7:29">
      <c r="G23" t="s">
        <v>65</v>
      </c>
      <c r="H23" s="73">
        <v>78.7</v>
      </c>
      <c r="I23" s="46">
        <v>25.91</v>
      </c>
      <c r="J23" s="46">
        <v>0</v>
      </c>
      <c r="K23" s="46">
        <v>0</v>
      </c>
      <c r="L23" s="46">
        <v>6.33</v>
      </c>
      <c r="M23" s="74">
        <v>7.68</v>
      </c>
      <c r="N23" s="73">
        <v>0</v>
      </c>
      <c r="O23" s="46">
        <v>0</v>
      </c>
      <c r="P23" s="46">
        <v>-30</v>
      </c>
      <c r="Q23" s="46">
        <v>0</v>
      </c>
      <c r="R23" s="46">
        <v>0</v>
      </c>
      <c r="S23" s="74">
        <v>0</v>
      </c>
      <c r="U23" s="73">
        <v>-30</v>
      </c>
      <c r="V23" s="74">
        <v>118.62</v>
      </c>
      <c r="W23">
        <v>78.7</v>
      </c>
      <c r="X23">
        <v>25.91</v>
      </c>
      <c r="Y23">
        <v>0</v>
      </c>
      <c r="Z23">
        <v>6.33</v>
      </c>
      <c r="AA23">
        <v>0</v>
      </c>
      <c r="AB23">
        <v>7.68</v>
      </c>
      <c r="AC23">
        <v>-30</v>
      </c>
    </row>
    <row r="24" spans="7:29">
      <c r="G24" t="s">
        <v>66</v>
      </c>
      <c r="H24" s="73">
        <v>77.739999999999995</v>
      </c>
      <c r="I24" s="46">
        <v>0</v>
      </c>
      <c r="J24" s="46">
        <v>0</v>
      </c>
      <c r="K24" s="46">
        <v>0</v>
      </c>
      <c r="L24" s="46">
        <v>6.33</v>
      </c>
      <c r="M24" s="74">
        <v>7.77</v>
      </c>
      <c r="N24" s="73">
        <v>0</v>
      </c>
      <c r="O24" s="46">
        <v>-13</v>
      </c>
      <c r="P24" s="46">
        <v>-30</v>
      </c>
      <c r="Q24" s="46">
        <v>0</v>
      </c>
      <c r="R24" s="46">
        <v>0</v>
      </c>
      <c r="S24" s="74">
        <v>0</v>
      </c>
      <c r="U24" s="73">
        <v>-43</v>
      </c>
      <c r="V24" s="74">
        <v>91.84</v>
      </c>
      <c r="W24">
        <v>77.739999999999995</v>
      </c>
      <c r="X24">
        <v>-13</v>
      </c>
      <c r="Y24">
        <v>0</v>
      </c>
      <c r="Z24">
        <v>6.33</v>
      </c>
      <c r="AA24">
        <v>0</v>
      </c>
      <c r="AB24">
        <v>7.77</v>
      </c>
      <c r="AC24">
        <v>-30</v>
      </c>
    </row>
    <row r="25" spans="7:29">
      <c r="G25" t="s">
        <v>67</v>
      </c>
      <c r="H25" s="73">
        <v>64.3</v>
      </c>
      <c r="I25" s="46">
        <v>0</v>
      </c>
      <c r="J25" s="46">
        <v>0</v>
      </c>
      <c r="K25" s="46">
        <v>0</v>
      </c>
      <c r="L25" s="46">
        <v>7.39</v>
      </c>
      <c r="M25" s="74">
        <v>7.77</v>
      </c>
      <c r="N25" s="73">
        <v>0</v>
      </c>
      <c r="O25" s="46">
        <v>-8</v>
      </c>
      <c r="P25" s="46">
        <v>-10</v>
      </c>
      <c r="Q25" s="46">
        <v>0</v>
      </c>
      <c r="R25" s="46">
        <v>0</v>
      </c>
      <c r="S25" s="74">
        <v>0</v>
      </c>
      <c r="U25" s="73">
        <v>-18</v>
      </c>
      <c r="V25" s="74">
        <v>79.459999999999994</v>
      </c>
      <c r="W25">
        <v>64.3</v>
      </c>
      <c r="X25">
        <v>-8</v>
      </c>
      <c r="Y25">
        <v>0</v>
      </c>
      <c r="Z25">
        <v>7.39</v>
      </c>
      <c r="AA25">
        <v>0</v>
      </c>
      <c r="AB25">
        <v>7.77</v>
      </c>
      <c r="AC25">
        <v>-10</v>
      </c>
    </row>
    <row r="26" spans="7:29">
      <c r="G26" t="s">
        <v>68</v>
      </c>
      <c r="H26" s="73">
        <v>80.61</v>
      </c>
      <c r="I26" s="46">
        <v>0</v>
      </c>
      <c r="J26" s="46">
        <v>0</v>
      </c>
      <c r="K26" s="46">
        <v>0</v>
      </c>
      <c r="L26" s="46">
        <v>7.01</v>
      </c>
      <c r="M26" s="74">
        <v>7.68</v>
      </c>
      <c r="N26" s="73">
        <v>0</v>
      </c>
      <c r="O26" s="46">
        <v>-44</v>
      </c>
      <c r="P26" s="46">
        <v>-85</v>
      </c>
      <c r="Q26" s="46">
        <v>0</v>
      </c>
      <c r="R26" s="46">
        <v>0</v>
      </c>
      <c r="S26" s="74">
        <v>0</v>
      </c>
      <c r="U26" s="73">
        <v>-129</v>
      </c>
      <c r="V26" s="74">
        <v>95.3</v>
      </c>
      <c r="W26">
        <v>80.61</v>
      </c>
      <c r="X26">
        <v>-44</v>
      </c>
      <c r="Y26">
        <v>0</v>
      </c>
      <c r="Z26">
        <v>7.01</v>
      </c>
      <c r="AA26">
        <v>0</v>
      </c>
      <c r="AB26">
        <v>7.68</v>
      </c>
      <c r="AC26">
        <v>-85</v>
      </c>
    </row>
    <row r="27" spans="7:29">
      <c r="G27" t="s">
        <v>69</v>
      </c>
      <c r="H27" s="73">
        <v>41.26</v>
      </c>
      <c r="I27" s="46">
        <v>0</v>
      </c>
      <c r="J27" s="46">
        <v>28.79</v>
      </c>
      <c r="K27" s="46">
        <v>0</v>
      </c>
      <c r="L27" s="46">
        <v>6.72</v>
      </c>
      <c r="M27" s="74">
        <v>7.68</v>
      </c>
      <c r="N27" s="73">
        <v>0</v>
      </c>
      <c r="O27" s="46">
        <v>-70</v>
      </c>
      <c r="P27" s="46">
        <v>0</v>
      </c>
      <c r="Q27" s="46">
        <v>0</v>
      </c>
      <c r="R27" s="46">
        <v>0</v>
      </c>
      <c r="S27" s="74">
        <v>0</v>
      </c>
      <c r="U27" s="73">
        <v>-70</v>
      </c>
      <c r="V27" s="74">
        <v>84.45</v>
      </c>
      <c r="W27">
        <v>41.26</v>
      </c>
      <c r="X27">
        <v>-70</v>
      </c>
      <c r="Y27">
        <v>0</v>
      </c>
      <c r="Z27">
        <v>6.72</v>
      </c>
      <c r="AA27">
        <v>0</v>
      </c>
      <c r="AB27">
        <v>7.68</v>
      </c>
      <c r="AC27">
        <v>28.79</v>
      </c>
    </row>
    <row r="28" spans="7:29">
      <c r="G28" t="s">
        <v>70</v>
      </c>
      <c r="H28" s="73">
        <v>46.07</v>
      </c>
      <c r="I28" s="46">
        <v>0</v>
      </c>
      <c r="J28" s="46">
        <v>30.71</v>
      </c>
      <c r="K28" s="46">
        <v>0</v>
      </c>
      <c r="L28" s="46">
        <v>6.72</v>
      </c>
      <c r="M28" s="74">
        <v>7.58</v>
      </c>
      <c r="N28" s="73">
        <v>0</v>
      </c>
      <c r="O28" s="46">
        <v>-69</v>
      </c>
      <c r="P28" s="46">
        <v>0</v>
      </c>
      <c r="Q28" s="46">
        <v>0</v>
      </c>
      <c r="R28" s="46">
        <v>0</v>
      </c>
      <c r="S28" s="74">
        <v>0</v>
      </c>
      <c r="U28" s="73">
        <v>-69</v>
      </c>
      <c r="V28" s="74">
        <v>91.08</v>
      </c>
      <c r="W28">
        <v>46.07</v>
      </c>
      <c r="X28">
        <v>-69</v>
      </c>
      <c r="Y28">
        <v>0</v>
      </c>
      <c r="Z28">
        <v>6.72</v>
      </c>
      <c r="AA28">
        <v>0</v>
      </c>
      <c r="AB28">
        <v>7.58</v>
      </c>
      <c r="AC28">
        <v>30.71</v>
      </c>
    </row>
    <row r="29" spans="7:29">
      <c r="G29" t="s">
        <v>71</v>
      </c>
      <c r="H29" s="73">
        <v>79.650000000000006</v>
      </c>
      <c r="I29" s="46">
        <v>0</v>
      </c>
      <c r="J29" s="46">
        <v>76.78</v>
      </c>
      <c r="K29" s="46">
        <v>0</v>
      </c>
      <c r="L29" s="46">
        <v>7.01</v>
      </c>
      <c r="M29" s="74">
        <v>11.42</v>
      </c>
      <c r="N29" s="73">
        <v>0</v>
      </c>
      <c r="O29" s="46">
        <v>-49</v>
      </c>
      <c r="P29" s="46">
        <v>0</v>
      </c>
      <c r="Q29" s="46">
        <v>0</v>
      </c>
      <c r="R29" s="46">
        <v>0</v>
      </c>
      <c r="S29" s="74">
        <v>0</v>
      </c>
      <c r="U29" s="73">
        <v>-49</v>
      </c>
      <c r="V29" s="74">
        <v>174.86</v>
      </c>
      <c r="W29">
        <v>79.650000000000006</v>
      </c>
      <c r="X29">
        <v>-49</v>
      </c>
      <c r="Y29">
        <v>0</v>
      </c>
      <c r="Z29">
        <v>7.01</v>
      </c>
      <c r="AA29">
        <v>0</v>
      </c>
      <c r="AB29">
        <v>11.42</v>
      </c>
      <c r="AC29">
        <v>76.78</v>
      </c>
    </row>
    <row r="30" spans="7:29">
      <c r="G30" t="s">
        <v>72</v>
      </c>
      <c r="H30" s="73">
        <v>94.05</v>
      </c>
      <c r="I30" s="46">
        <v>0</v>
      </c>
      <c r="J30" s="46">
        <v>67.180000000000007</v>
      </c>
      <c r="K30" s="46">
        <v>0</v>
      </c>
      <c r="L30" s="46">
        <v>7.2</v>
      </c>
      <c r="M30" s="74">
        <v>11.42</v>
      </c>
      <c r="N30" s="73">
        <v>0</v>
      </c>
      <c r="O30" s="46">
        <v>-44</v>
      </c>
      <c r="P30" s="46">
        <v>0</v>
      </c>
      <c r="Q30" s="46">
        <v>0</v>
      </c>
      <c r="R30" s="46">
        <v>0</v>
      </c>
      <c r="S30" s="74">
        <v>0</v>
      </c>
      <c r="U30" s="73">
        <v>-44</v>
      </c>
      <c r="V30" s="74">
        <v>179.85</v>
      </c>
      <c r="W30">
        <v>94.05</v>
      </c>
      <c r="X30">
        <v>-44</v>
      </c>
      <c r="Y30">
        <v>0</v>
      </c>
      <c r="Z30">
        <v>7.2</v>
      </c>
      <c r="AA30">
        <v>0</v>
      </c>
      <c r="AB30">
        <v>11.42</v>
      </c>
      <c r="AC30">
        <v>67.180000000000007</v>
      </c>
    </row>
    <row r="31" spans="7:29">
      <c r="G31" t="s">
        <v>73</v>
      </c>
      <c r="H31" s="73">
        <v>68.14</v>
      </c>
      <c r="I31" s="46">
        <v>0</v>
      </c>
      <c r="J31" s="46">
        <v>0</v>
      </c>
      <c r="K31" s="46">
        <v>0</v>
      </c>
      <c r="L31" s="46">
        <v>7.2</v>
      </c>
      <c r="M31" s="74">
        <v>11.42</v>
      </c>
      <c r="N31" s="73">
        <v>0</v>
      </c>
      <c r="O31" s="46">
        <v>0</v>
      </c>
      <c r="P31" s="46">
        <v>-100</v>
      </c>
      <c r="Q31" s="46">
        <v>0</v>
      </c>
      <c r="R31" s="46">
        <v>0</v>
      </c>
      <c r="S31" s="74">
        <v>0</v>
      </c>
      <c r="U31" s="73">
        <v>-100</v>
      </c>
      <c r="V31" s="74">
        <v>86.76</v>
      </c>
      <c r="W31">
        <v>68.14</v>
      </c>
      <c r="X31">
        <v>0</v>
      </c>
      <c r="Y31">
        <v>0</v>
      </c>
      <c r="Z31">
        <v>7.2</v>
      </c>
      <c r="AA31">
        <v>0</v>
      </c>
      <c r="AB31">
        <v>11.42</v>
      </c>
      <c r="AC31">
        <v>-100</v>
      </c>
    </row>
    <row r="32" spans="7:29">
      <c r="G32" t="s">
        <v>74</v>
      </c>
      <c r="H32" s="73">
        <v>53.74</v>
      </c>
      <c r="I32" s="46">
        <v>0</v>
      </c>
      <c r="J32" s="46">
        <v>0</v>
      </c>
      <c r="K32" s="46">
        <v>0</v>
      </c>
      <c r="L32" s="46">
        <v>7.01</v>
      </c>
      <c r="M32" s="74">
        <v>11.42</v>
      </c>
      <c r="N32" s="73">
        <v>0</v>
      </c>
      <c r="O32" s="46">
        <v>0</v>
      </c>
      <c r="P32" s="46">
        <v>-10</v>
      </c>
      <c r="Q32" s="46">
        <v>0</v>
      </c>
      <c r="R32" s="46">
        <v>0</v>
      </c>
      <c r="S32" s="74">
        <v>0</v>
      </c>
      <c r="U32" s="73">
        <v>-10</v>
      </c>
      <c r="V32" s="74">
        <v>72.17</v>
      </c>
      <c r="W32">
        <v>53.74</v>
      </c>
      <c r="X32">
        <v>0</v>
      </c>
      <c r="Y32">
        <v>0</v>
      </c>
      <c r="Z32">
        <v>7.01</v>
      </c>
      <c r="AA32">
        <v>0</v>
      </c>
      <c r="AB32">
        <v>11.42</v>
      </c>
      <c r="AC32">
        <v>-10</v>
      </c>
    </row>
    <row r="33" spans="7:29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7.1</v>
      </c>
      <c r="M33" s="74">
        <v>11.52</v>
      </c>
      <c r="N33" s="73">
        <v>0</v>
      </c>
      <c r="O33" s="46">
        <v>-4</v>
      </c>
      <c r="P33" s="46">
        <v>0</v>
      </c>
      <c r="Q33" s="46">
        <v>0</v>
      </c>
      <c r="R33" s="46">
        <v>0</v>
      </c>
      <c r="S33" s="74">
        <v>0</v>
      </c>
      <c r="U33" s="73">
        <v>-4</v>
      </c>
      <c r="V33" s="74">
        <v>18.62</v>
      </c>
      <c r="W33">
        <v>0</v>
      </c>
      <c r="X33">
        <v>-4</v>
      </c>
      <c r="Y33">
        <v>0</v>
      </c>
      <c r="Z33">
        <v>7.1</v>
      </c>
      <c r="AA33">
        <v>0</v>
      </c>
      <c r="AB33">
        <v>11.52</v>
      </c>
      <c r="AC33">
        <v>0</v>
      </c>
    </row>
    <row r="34" spans="7:29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7.01</v>
      </c>
      <c r="M34" s="74">
        <v>11.51</v>
      </c>
      <c r="N34" s="73">
        <v>-31</v>
      </c>
      <c r="O34" s="46">
        <v>-7</v>
      </c>
      <c r="P34" s="46">
        <v>-10</v>
      </c>
      <c r="Q34" s="46">
        <v>0</v>
      </c>
      <c r="R34" s="46">
        <v>0</v>
      </c>
      <c r="S34" s="74">
        <v>0</v>
      </c>
      <c r="U34" s="73">
        <v>-48</v>
      </c>
      <c r="V34" s="74">
        <v>18.52</v>
      </c>
      <c r="W34">
        <v>-31</v>
      </c>
      <c r="X34">
        <v>-7</v>
      </c>
      <c r="Y34">
        <v>0</v>
      </c>
      <c r="Z34">
        <v>7.01</v>
      </c>
      <c r="AA34">
        <v>0</v>
      </c>
      <c r="AB34">
        <v>11.51</v>
      </c>
      <c r="AC34">
        <v>-10</v>
      </c>
    </row>
    <row r="35" spans="7:29">
      <c r="G35" t="s">
        <v>77</v>
      </c>
      <c r="H35" s="73">
        <v>0</v>
      </c>
      <c r="I35" s="46">
        <v>20.149999999999999</v>
      </c>
      <c r="J35" s="46">
        <v>0</v>
      </c>
      <c r="K35" s="46">
        <v>0</v>
      </c>
      <c r="L35" s="46">
        <v>7.01</v>
      </c>
      <c r="M35" s="74">
        <v>11.52</v>
      </c>
      <c r="N35" s="73">
        <v>-16</v>
      </c>
      <c r="O35" s="46">
        <v>0</v>
      </c>
      <c r="P35" s="46">
        <v>-15</v>
      </c>
      <c r="Q35" s="46">
        <v>0</v>
      </c>
      <c r="R35" s="46">
        <v>0</v>
      </c>
      <c r="S35" s="74">
        <v>0</v>
      </c>
      <c r="U35" s="73">
        <v>-31</v>
      </c>
      <c r="V35" s="74">
        <v>38.68</v>
      </c>
      <c r="W35">
        <v>-16</v>
      </c>
      <c r="X35">
        <v>20.149999999999999</v>
      </c>
      <c r="Y35">
        <v>0</v>
      </c>
      <c r="Z35">
        <v>7.01</v>
      </c>
      <c r="AA35">
        <v>0</v>
      </c>
      <c r="AB35">
        <v>11.52</v>
      </c>
      <c r="AC35">
        <v>-15</v>
      </c>
    </row>
    <row r="36" spans="7:29">
      <c r="G36" t="s">
        <v>78</v>
      </c>
      <c r="H36" s="73">
        <v>0</v>
      </c>
      <c r="I36" s="46">
        <v>29.75</v>
      </c>
      <c r="J36" s="46">
        <v>0</v>
      </c>
      <c r="K36" s="46">
        <v>0</v>
      </c>
      <c r="L36" s="46">
        <v>8.16</v>
      </c>
      <c r="M36" s="74">
        <v>11.42</v>
      </c>
      <c r="N36" s="73">
        <v>-22</v>
      </c>
      <c r="O36" s="46">
        <v>0</v>
      </c>
      <c r="P36" s="46">
        <v>-15</v>
      </c>
      <c r="Q36" s="46">
        <v>0</v>
      </c>
      <c r="R36" s="46">
        <v>0</v>
      </c>
      <c r="S36" s="74">
        <v>0</v>
      </c>
      <c r="U36" s="73">
        <v>-37</v>
      </c>
      <c r="V36" s="74">
        <v>49.33</v>
      </c>
      <c r="W36">
        <v>-22</v>
      </c>
      <c r="X36">
        <v>29.75</v>
      </c>
      <c r="Y36">
        <v>0</v>
      </c>
      <c r="Z36">
        <v>8.16</v>
      </c>
      <c r="AA36">
        <v>0</v>
      </c>
      <c r="AB36">
        <v>11.42</v>
      </c>
      <c r="AC36">
        <v>-15</v>
      </c>
    </row>
    <row r="37" spans="7:29">
      <c r="G37" t="s">
        <v>79</v>
      </c>
      <c r="H37" s="73">
        <v>29.75</v>
      </c>
      <c r="I37" s="46">
        <v>0</v>
      </c>
      <c r="J37" s="46">
        <v>0</v>
      </c>
      <c r="K37" s="46">
        <v>0</v>
      </c>
      <c r="L37" s="46">
        <v>7.97</v>
      </c>
      <c r="M37" s="74">
        <v>11.42</v>
      </c>
      <c r="N37" s="73">
        <v>0</v>
      </c>
      <c r="O37" s="46">
        <v>-25</v>
      </c>
      <c r="P37" s="46">
        <v>-44</v>
      </c>
      <c r="Q37" s="46">
        <v>0</v>
      </c>
      <c r="R37" s="46">
        <v>0</v>
      </c>
      <c r="S37" s="74">
        <v>0</v>
      </c>
      <c r="U37" s="73">
        <v>-69</v>
      </c>
      <c r="V37" s="74">
        <v>49.14</v>
      </c>
      <c r="W37">
        <v>29.75</v>
      </c>
      <c r="X37">
        <v>-25</v>
      </c>
      <c r="Y37">
        <v>0</v>
      </c>
      <c r="Z37">
        <v>7.97</v>
      </c>
      <c r="AA37">
        <v>0</v>
      </c>
      <c r="AB37">
        <v>11.42</v>
      </c>
      <c r="AC37">
        <v>-44</v>
      </c>
    </row>
    <row r="38" spans="7:29">
      <c r="G38" t="s">
        <v>80</v>
      </c>
      <c r="H38" s="73">
        <v>24.95</v>
      </c>
      <c r="I38" s="46">
        <v>0</v>
      </c>
      <c r="J38" s="46">
        <v>0</v>
      </c>
      <c r="K38" s="46">
        <v>0</v>
      </c>
      <c r="L38" s="46">
        <v>8.16</v>
      </c>
      <c r="M38" s="74">
        <v>11.42</v>
      </c>
      <c r="N38" s="73">
        <v>0</v>
      </c>
      <c r="O38" s="46">
        <v>0</v>
      </c>
      <c r="P38" s="46">
        <v>-39</v>
      </c>
      <c r="Q38" s="46">
        <v>0</v>
      </c>
      <c r="R38" s="46">
        <v>0</v>
      </c>
      <c r="S38" s="74">
        <v>0</v>
      </c>
      <c r="U38" s="73">
        <v>-39</v>
      </c>
      <c r="V38" s="74">
        <v>44.53</v>
      </c>
      <c r="W38">
        <v>24.95</v>
      </c>
      <c r="X38">
        <v>0</v>
      </c>
      <c r="Y38">
        <v>0</v>
      </c>
      <c r="Z38">
        <v>8.16</v>
      </c>
      <c r="AA38">
        <v>0</v>
      </c>
      <c r="AB38">
        <v>11.42</v>
      </c>
      <c r="AC38">
        <v>-39</v>
      </c>
    </row>
    <row r="39" spans="7:29">
      <c r="G39" t="s">
        <v>81</v>
      </c>
      <c r="H39" s="73">
        <v>0</v>
      </c>
      <c r="I39" s="46">
        <v>43.18</v>
      </c>
      <c r="J39" s="46">
        <v>0</v>
      </c>
      <c r="K39" s="46">
        <v>0</v>
      </c>
      <c r="L39" s="46">
        <v>8.64</v>
      </c>
      <c r="M39" s="74">
        <v>11.42</v>
      </c>
      <c r="N39" s="73">
        <v>-14</v>
      </c>
      <c r="O39" s="46">
        <v>0</v>
      </c>
      <c r="P39" s="46">
        <v>-30</v>
      </c>
      <c r="Q39" s="46">
        <v>0</v>
      </c>
      <c r="R39" s="46">
        <v>0</v>
      </c>
      <c r="S39" s="74">
        <v>0</v>
      </c>
      <c r="U39" s="73">
        <v>-44</v>
      </c>
      <c r="V39" s="74">
        <v>63.24</v>
      </c>
      <c r="W39">
        <v>-14</v>
      </c>
      <c r="X39">
        <v>43.18</v>
      </c>
      <c r="Y39">
        <v>0</v>
      </c>
      <c r="Z39">
        <v>8.64</v>
      </c>
      <c r="AA39">
        <v>0</v>
      </c>
      <c r="AB39">
        <v>11.42</v>
      </c>
      <c r="AC39">
        <v>-30</v>
      </c>
    </row>
    <row r="40" spans="7:29">
      <c r="G40" t="s">
        <v>82</v>
      </c>
      <c r="H40" s="73">
        <v>0</v>
      </c>
      <c r="I40" s="46">
        <v>37.43</v>
      </c>
      <c r="J40" s="46">
        <v>0</v>
      </c>
      <c r="K40" s="46">
        <v>0</v>
      </c>
      <c r="L40" s="46">
        <v>8.16</v>
      </c>
      <c r="M40" s="74">
        <v>11.42</v>
      </c>
      <c r="N40" s="73">
        <v>-25</v>
      </c>
      <c r="O40" s="46">
        <v>0</v>
      </c>
      <c r="P40" s="46">
        <v>-50</v>
      </c>
      <c r="Q40" s="46">
        <v>0</v>
      </c>
      <c r="R40" s="46">
        <v>0</v>
      </c>
      <c r="S40" s="74">
        <v>0</v>
      </c>
      <c r="U40" s="73">
        <v>-75</v>
      </c>
      <c r="V40" s="74">
        <v>57.01</v>
      </c>
      <c r="W40">
        <v>-25</v>
      </c>
      <c r="X40">
        <v>37.43</v>
      </c>
      <c r="Y40">
        <v>0</v>
      </c>
      <c r="Z40">
        <v>8.16</v>
      </c>
      <c r="AA40">
        <v>0</v>
      </c>
      <c r="AB40">
        <v>11.42</v>
      </c>
      <c r="AC40">
        <v>-50</v>
      </c>
    </row>
    <row r="41" spans="7:29">
      <c r="G41" t="s">
        <v>83</v>
      </c>
      <c r="H41" s="73">
        <v>0</v>
      </c>
      <c r="I41" s="46">
        <v>20.149999999999999</v>
      </c>
      <c r="J41" s="46">
        <v>0</v>
      </c>
      <c r="K41" s="46">
        <v>0</v>
      </c>
      <c r="L41" s="46">
        <v>8.64</v>
      </c>
      <c r="M41" s="74">
        <v>11.42</v>
      </c>
      <c r="N41" s="73">
        <v>-47</v>
      </c>
      <c r="O41" s="46">
        <v>0</v>
      </c>
      <c r="P41" s="46">
        <v>-42</v>
      </c>
      <c r="Q41" s="46">
        <v>0</v>
      </c>
      <c r="R41" s="46">
        <v>0</v>
      </c>
      <c r="S41" s="74">
        <v>0</v>
      </c>
      <c r="U41" s="73">
        <v>-89</v>
      </c>
      <c r="V41" s="74">
        <v>40.21</v>
      </c>
      <c r="W41">
        <v>-47</v>
      </c>
      <c r="X41">
        <v>20.149999999999999</v>
      </c>
      <c r="Y41">
        <v>0</v>
      </c>
      <c r="Z41">
        <v>8.64</v>
      </c>
      <c r="AA41">
        <v>0</v>
      </c>
      <c r="AB41">
        <v>11.42</v>
      </c>
      <c r="AC41">
        <v>-42</v>
      </c>
    </row>
    <row r="42" spans="7:29">
      <c r="G42" t="s">
        <v>84</v>
      </c>
      <c r="H42" s="73">
        <v>0</v>
      </c>
      <c r="I42" s="46">
        <v>36.46</v>
      </c>
      <c r="J42" s="46">
        <v>0</v>
      </c>
      <c r="K42" s="46">
        <v>0</v>
      </c>
      <c r="L42" s="46">
        <v>8.93</v>
      </c>
      <c r="M42" s="74">
        <v>11.42</v>
      </c>
      <c r="N42" s="73">
        <v>-8</v>
      </c>
      <c r="O42" s="46">
        <v>0</v>
      </c>
      <c r="P42" s="46">
        <v>-27</v>
      </c>
      <c r="Q42" s="46">
        <v>0</v>
      </c>
      <c r="R42" s="46">
        <v>0</v>
      </c>
      <c r="S42" s="74">
        <v>0</v>
      </c>
      <c r="U42" s="73">
        <v>-35</v>
      </c>
      <c r="V42" s="74">
        <v>56.81</v>
      </c>
      <c r="W42">
        <v>-8</v>
      </c>
      <c r="X42">
        <v>36.46</v>
      </c>
      <c r="Y42">
        <v>0</v>
      </c>
      <c r="Z42">
        <v>8.93</v>
      </c>
      <c r="AA42">
        <v>0</v>
      </c>
      <c r="AB42">
        <v>11.42</v>
      </c>
      <c r="AC42">
        <v>-27</v>
      </c>
    </row>
    <row r="43" spans="7:29">
      <c r="G43" t="s">
        <v>85</v>
      </c>
      <c r="H43" s="73">
        <v>0</v>
      </c>
      <c r="I43" s="46">
        <v>8.64</v>
      </c>
      <c r="J43" s="46">
        <v>14.39</v>
      </c>
      <c r="K43" s="46">
        <v>10.56</v>
      </c>
      <c r="L43" s="46">
        <v>8.4499999999999993</v>
      </c>
      <c r="M43" s="74">
        <v>11.61</v>
      </c>
      <c r="N43" s="73">
        <v>-30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>
        <v>-30</v>
      </c>
      <c r="V43" s="74">
        <v>53.65</v>
      </c>
      <c r="W43">
        <v>-30</v>
      </c>
      <c r="X43">
        <v>8.64</v>
      </c>
      <c r="Y43">
        <v>0</v>
      </c>
      <c r="Z43">
        <v>8.4499999999999993</v>
      </c>
      <c r="AA43">
        <v>10.56</v>
      </c>
      <c r="AB43">
        <v>11.61</v>
      </c>
      <c r="AC43">
        <v>14.39</v>
      </c>
    </row>
    <row r="44" spans="7:29">
      <c r="G44" t="s">
        <v>86</v>
      </c>
      <c r="H44" s="73">
        <v>0</v>
      </c>
      <c r="I44" s="46">
        <v>6.72</v>
      </c>
      <c r="J44" s="46">
        <v>0</v>
      </c>
      <c r="K44" s="46">
        <v>14.39</v>
      </c>
      <c r="L44" s="46">
        <v>7.97</v>
      </c>
      <c r="M44" s="74">
        <v>11.52</v>
      </c>
      <c r="N44" s="73">
        <v>-14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>
        <v>-14</v>
      </c>
      <c r="V44" s="74">
        <v>40.6</v>
      </c>
      <c r="W44">
        <v>-14</v>
      </c>
      <c r="X44">
        <v>6.72</v>
      </c>
      <c r="Y44">
        <v>0</v>
      </c>
      <c r="Z44">
        <v>7.97</v>
      </c>
      <c r="AA44">
        <v>14.39</v>
      </c>
      <c r="AB44">
        <v>11.52</v>
      </c>
      <c r="AC44">
        <v>0</v>
      </c>
    </row>
    <row r="45" spans="7:29">
      <c r="G45" t="s">
        <v>87</v>
      </c>
      <c r="H45" s="73">
        <v>91.17</v>
      </c>
      <c r="I45" s="46">
        <v>12.48</v>
      </c>
      <c r="J45" s="46">
        <v>0</v>
      </c>
      <c r="K45" s="46">
        <v>17.27</v>
      </c>
      <c r="L45" s="46">
        <v>8.16</v>
      </c>
      <c r="M45" s="74">
        <v>11.52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>
        <v>0</v>
      </c>
      <c r="V45" s="74">
        <v>140.6</v>
      </c>
      <c r="W45">
        <v>91.17</v>
      </c>
      <c r="X45">
        <v>12.48</v>
      </c>
      <c r="Y45">
        <v>0</v>
      </c>
      <c r="Z45">
        <v>8.16</v>
      </c>
      <c r="AA45">
        <v>17.27</v>
      </c>
      <c r="AB45">
        <v>11.52</v>
      </c>
      <c r="AC45">
        <v>0</v>
      </c>
    </row>
    <row r="46" spans="7:29">
      <c r="G46" t="s">
        <v>88</v>
      </c>
      <c r="H46" s="73">
        <v>116.12</v>
      </c>
      <c r="I46" s="46">
        <v>21.11</v>
      </c>
      <c r="J46" s="46">
        <v>0</v>
      </c>
      <c r="K46" s="46">
        <v>21.11</v>
      </c>
      <c r="L46" s="46">
        <v>8.16</v>
      </c>
      <c r="M46" s="74">
        <v>11.52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>
        <v>0</v>
      </c>
      <c r="V46" s="74">
        <v>178.02</v>
      </c>
      <c r="W46">
        <v>116.12</v>
      </c>
      <c r="X46">
        <v>21.11</v>
      </c>
      <c r="Y46">
        <v>0</v>
      </c>
      <c r="Z46">
        <v>8.16</v>
      </c>
      <c r="AA46">
        <v>21.11</v>
      </c>
      <c r="AB46">
        <v>11.52</v>
      </c>
      <c r="AC46">
        <v>0</v>
      </c>
    </row>
    <row r="47" spans="7:29">
      <c r="G47" t="s">
        <v>89</v>
      </c>
      <c r="H47" s="73">
        <v>95.97</v>
      </c>
      <c r="I47" s="46">
        <v>28.79</v>
      </c>
      <c r="J47" s="46">
        <v>0</v>
      </c>
      <c r="K47" s="46">
        <v>90.21</v>
      </c>
      <c r="L47" s="46">
        <v>8.16</v>
      </c>
      <c r="M47" s="74">
        <v>10.84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>
        <v>0</v>
      </c>
      <c r="V47" s="74">
        <v>233.97</v>
      </c>
      <c r="W47">
        <v>95.97</v>
      </c>
      <c r="X47">
        <v>28.79</v>
      </c>
      <c r="Y47">
        <v>0</v>
      </c>
      <c r="Z47">
        <v>8.16</v>
      </c>
      <c r="AA47">
        <v>90.21</v>
      </c>
      <c r="AB47">
        <v>10.84</v>
      </c>
      <c r="AC47">
        <v>0</v>
      </c>
    </row>
    <row r="48" spans="7:29">
      <c r="G48" t="s">
        <v>90</v>
      </c>
      <c r="H48" s="73">
        <v>100.77</v>
      </c>
      <c r="I48" s="46">
        <v>29.75</v>
      </c>
      <c r="J48" s="46">
        <v>0</v>
      </c>
      <c r="K48" s="46">
        <v>89.25</v>
      </c>
      <c r="L48" s="46">
        <v>8.16</v>
      </c>
      <c r="M48" s="74">
        <v>11.61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>
        <v>0</v>
      </c>
      <c r="V48" s="74">
        <v>239.54</v>
      </c>
      <c r="W48">
        <v>100.77</v>
      </c>
      <c r="X48">
        <v>29.75</v>
      </c>
      <c r="Y48">
        <v>0</v>
      </c>
      <c r="Z48">
        <v>8.16</v>
      </c>
      <c r="AA48">
        <v>89.25</v>
      </c>
      <c r="AB48">
        <v>11.61</v>
      </c>
      <c r="AC48">
        <v>0</v>
      </c>
    </row>
    <row r="49" spans="7:29">
      <c r="G49" t="s">
        <v>91</v>
      </c>
      <c r="H49" s="73">
        <v>95.02</v>
      </c>
      <c r="I49" s="46">
        <v>69.099999999999994</v>
      </c>
      <c r="J49" s="46">
        <v>19.190000000000001</v>
      </c>
      <c r="K49" s="46">
        <v>83.49</v>
      </c>
      <c r="L49" s="46">
        <v>7.68</v>
      </c>
      <c r="M49" s="74">
        <v>11.61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>
        <v>0</v>
      </c>
      <c r="V49" s="74">
        <v>286.08999999999997</v>
      </c>
      <c r="W49">
        <v>95.02</v>
      </c>
      <c r="X49">
        <v>69.099999999999994</v>
      </c>
      <c r="Y49">
        <v>0</v>
      </c>
      <c r="Z49">
        <v>7.68</v>
      </c>
      <c r="AA49">
        <v>83.49</v>
      </c>
      <c r="AB49">
        <v>11.61</v>
      </c>
      <c r="AC49">
        <v>19.190000000000001</v>
      </c>
    </row>
    <row r="50" spans="7:29">
      <c r="G50" t="s">
        <v>92</v>
      </c>
      <c r="H50" s="73">
        <v>84.45</v>
      </c>
      <c r="I50" s="46">
        <v>69.099999999999994</v>
      </c>
      <c r="J50" s="46">
        <v>19.190000000000001</v>
      </c>
      <c r="K50" s="46">
        <v>84.45</v>
      </c>
      <c r="L50" s="46">
        <v>6.72</v>
      </c>
      <c r="M50" s="74">
        <v>11.52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>
        <v>0</v>
      </c>
      <c r="V50" s="74">
        <v>275.43</v>
      </c>
      <c r="W50">
        <v>84.45</v>
      </c>
      <c r="X50">
        <v>69.099999999999994</v>
      </c>
      <c r="Y50">
        <v>0</v>
      </c>
      <c r="Z50">
        <v>6.72</v>
      </c>
      <c r="AA50">
        <v>84.45</v>
      </c>
      <c r="AB50">
        <v>11.52</v>
      </c>
      <c r="AC50">
        <v>19.190000000000001</v>
      </c>
    </row>
    <row r="51" spans="7:29">
      <c r="G51" t="s">
        <v>93</v>
      </c>
      <c r="H51" s="73">
        <v>98.85</v>
      </c>
      <c r="I51" s="46">
        <v>70.06</v>
      </c>
      <c r="J51" s="46">
        <v>30.71</v>
      </c>
      <c r="K51" s="46">
        <v>84.45</v>
      </c>
      <c r="L51" s="46">
        <v>6.24</v>
      </c>
      <c r="M51" s="74">
        <v>11.52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>
        <v>0</v>
      </c>
      <c r="V51" s="74">
        <v>301.83</v>
      </c>
      <c r="W51">
        <v>98.85</v>
      </c>
      <c r="X51">
        <v>70.06</v>
      </c>
      <c r="Y51">
        <v>0</v>
      </c>
      <c r="Z51">
        <v>6.24</v>
      </c>
      <c r="AA51">
        <v>84.45</v>
      </c>
      <c r="AB51">
        <v>11.52</v>
      </c>
      <c r="AC51">
        <v>30.71</v>
      </c>
    </row>
    <row r="52" spans="7:29">
      <c r="G52" t="s">
        <v>94</v>
      </c>
      <c r="H52" s="73">
        <v>104.6</v>
      </c>
      <c r="I52" s="46">
        <v>76.78</v>
      </c>
      <c r="J52" s="46">
        <v>33.590000000000003</v>
      </c>
      <c r="K52" s="46">
        <v>85.41</v>
      </c>
      <c r="L52" s="46">
        <v>5.76</v>
      </c>
      <c r="M52" s="74">
        <v>11.52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>
        <v>0</v>
      </c>
      <c r="V52" s="74">
        <v>317.66000000000003</v>
      </c>
      <c r="W52">
        <v>104.6</v>
      </c>
      <c r="X52">
        <v>76.78</v>
      </c>
      <c r="Y52">
        <v>0</v>
      </c>
      <c r="Z52">
        <v>5.76</v>
      </c>
      <c r="AA52">
        <v>85.41</v>
      </c>
      <c r="AB52">
        <v>11.52</v>
      </c>
      <c r="AC52">
        <v>33.590000000000003</v>
      </c>
    </row>
    <row r="53" spans="7:29">
      <c r="G53" t="s">
        <v>95</v>
      </c>
      <c r="H53" s="73">
        <v>121.88</v>
      </c>
      <c r="I53" s="46">
        <v>172.75</v>
      </c>
      <c r="J53" s="46">
        <v>38.39</v>
      </c>
      <c r="K53" s="46">
        <v>85.41</v>
      </c>
      <c r="L53" s="46">
        <v>5.76</v>
      </c>
      <c r="M53" s="74">
        <v>11.61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>
        <v>0</v>
      </c>
      <c r="V53" s="74">
        <v>435.8</v>
      </c>
      <c r="W53">
        <v>121.88</v>
      </c>
      <c r="X53">
        <v>172.75</v>
      </c>
      <c r="Y53">
        <v>0</v>
      </c>
      <c r="Z53">
        <v>5.76</v>
      </c>
      <c r="AA53">
        <v>85.41</v>
      </c>
      <c r="AB53">
        <v>11.61</v>
      </c>
      <c r="AC53">
        <v>38.39</v>
      </c>
    </row>
    <row r="54" spans="7:29">
      <c r="G54" t="s">
        <v>96</v>
      </c>
      <c r="H54" s="73">
        <v>80.61</v>
      </c>
      <c r="I54" s="46">
        <v>162.19999999999999</v>
      </c>
      <c r="J54" s="46">
        <v>52.78</v>
      </c>
      <c r="K54" s="46">
        <v>86.37</v>
      </c>
      <c r="L54" s="46">
        <v>5.76</v>
      </c>
      <c r="M54" s="74">
        <v>11.52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>
        <v>0</v>
      </c>
      <c r="V54" s="74">
        <v>399.24</v>
      </c>
      <c r="W54">
        <v>80.61</v>
      </c>
      <c r="X54">
        <v>162.19999999999999</v>
      </c>
      <c r="Y54">
        <v>0</v>
      </c>
      <c r="Z54">
        <v>5.76</v>
      </c>
      <c r="AA54">
        <v>86.37</v>
      </c>
      <c r="AB54">
        <v>11.52</v>
      </c>
      <c r="AC54">
        <v>52.78</v>
      </c>
    </row>
    <row r="55" spans="7:29">
      <c r="G55" t="s">
        <v>97</v>
      </c>
      <c r="H55" s="73">
        <v>139.16</v>
      </c>
      <c r="I55" s="46">
        <v>154.51</v>
      </c>
      <c r="J55" s="46">
        <v>30.71</v>
      </c>
      <c r="K55" s="46">
        <v>88.29</v>
      </c>
      <c r="L55" s="46">
        <v>4.32</v>
      </c>
      <c r="M55" s="74">
        <v>11.52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>
        <v>-0.1</v>
      </c>
      <c r="V55" s="74">
        <v>428.51</v>
      </c>
      <c r="W55">
        <v>139.16</v>
      </c>
      <c r="X55">
        <v>154.51</v>
      </c>
      <c r="Y55">
        <v>-0.1</v>
      </c>
      <c r="Z55">
        <v>4.32</v>
      </c>
      <c r="AA55">
        <v>88.29</v>
      </c>
      <c r="AB55">
        <v>11.52</v>
      </c>
      <c r="AC55">
        <v>30.71</v>
      </c>
    </row>
    <row r="56" spans="7:29">
      <c r="G56" t="s">
        <v>98</v>
      </c>
      <c r="H56" s="73">
        <v>124.76</v>
      </c>
      <c r="I56" s="46">
        <v>151.63</v>
      </c>
      <c r="J56" s="46">
        <v>38.39</v>
      </c>
      <c r="K56" s="46">
        <v>88.29</v>
      </c>
      <c r="L56" s="46">
        <v>3.65</v>
      </c>
      <c r="M56" s="74">
        <v>11.52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>
        <v>-0.1</v>
      </c>
      <c r="V56" s="74">
        <v>418.24</v>
      </c>
      <c r="W56">
        <v>124.76</v>
      </c>
      <c r="X56">
        <v>151.63</v>
      </c>
      <c r="Y56">
        <v>-0.1</v>
      </c>
      <c r="Z56">
        <v>3.65</v>
      </c>
      <c r="AA56">
        <v>88.29</v>
      </c>
      <c r="AB56">
        <v>11.52</v>
      </c>
      <c r="AC56">
        <v>38.39</v>
      </c>
    </row>
    <row r="57" spans="7:29">
      <c r="G57" t="s">
        <v>99</v>
      </c>
      <c r="H57" s="73">
        <v>57.58</v>
      </c>
      <c r="I57" s="46">
        <v>31.67</v>
      </c>
      <c r="J57" s="46">
        <v>0</v>
      </c>
      <c r="K57" s="46">
        <v>86.37</v>
      </c>
      <c r="L57" s="46">
        <v>5.76</v>
      </c>
      <c r="M57" s="74">
        <v>11.52</v>
      </c>
      <c r="N57" s="73">
        <v>0</v>
      </c>
      <c r="O57" s="46">
        <v>0</v>
      </c>
      <c r="P57" s="46">
        <v>-170</v>
      </c>
      <c r="Q57" s="46">
        <v>0</v>
      </c>
      <c r="R57" s="46">
        <v>0</v>
      </c>
      <c r="S57" s="74">
        <v>0</v>
      </c>
      <c r="U57" s="73">
        <v>-170.1</v>
      </c>
      <c r="V57" s="74">
        <v>192.9</v>
      </c>
      <c r="W57">
        <v>57.58</v>
      </c>
      <c r="X57">
        <v>31.67</v>
      </c>
      <c r="Y57">
        <v>-0.1</v>
      </c>
      <c r="Z57">
        <v>5.76</v>
      </c>
      <c r="AA57">
        <v>86.37</v>
      </c>
      <c r="AB57">
        <v>11.52</v>
      </c>
      <c r="AC57">
        <v>-170</v>
      </c>
    </row>
    <row r="58" spans="7:29">
      <c r="G58" t="s">
        <v>100</v>
      </c>
      <c r="H58" s="73">
        <v>89.25</v>
      </c>
      <c r="I58" s="46">
        <v>24.95</v>
      </c>
      <c r="J58" s="46">
        <v>0</v>
      </c>
      <c r="K58" s="46">
        <v>87.33</v>
      </c>
      <c r="L58" s="46">
        <v>5.76</v>
      </c>
      <c r="M58" s="74">
        <v>11.52</v>
      </c>
      <c r="N58" s="73">
        <v>0</v>
      </c>
      <c r="O58" s="46">
        <v>0</v>
      </c>
      <c r="P58" s="46">
        <v>-200</v>
      </c>
      <c r="Q58" s="46">
        <v>0</v>
      </c>
      <c r="R58" s="46">
        <v>0</v>
      </c>
      <c r="S58" s="74">
        <v>0</v>
      </c>
      <c r="U58" s="73">
        <v>-200.1</v>
      </c>
      <c r="V58" s="74">
        <v>218.81</v>
      </c>
      <c r="W58">
        <v>89.25</v>
      </c>
      <c r="X58">
        <v>24.95</v>
      </c>
      <c r="Y58">
        <v>-0.1</v>
      </c>
      <c r="Z58">
        <v>5.76</v>
      </c>
      <c r="AA58">
        <v>87.33</v>
      </c>
      <c r="AB58">
        <v>11.52</v>
      </c>
      <c r="AC58">
        <v>-200</v>
      </c>
    </row>
    <row r="59" spans="7:29">
      <c r="G59" t="s">
        <v>101</v>
      </c>
      <c r="H59" s="73">
        <v>92.13</v>
      </c>
      <c r="I59" s="46">
        <v>0</v>
      </c>
      <c r="J59" s="46">
        <v>0</v>
      </c>
      <c r="K59" s="46">
        <v>57.58</v>
      </c>
      <c r="L59" s="46">
        <v>0</v>
      </c>
      <c r="M59" s="74">
        <v>11.52</v>
      </c>
      <c r="N59" s="73">
        <v>0</v>
      </c>
      <c r="O59" s="46">
        <v>-131</v>
      </c>
      <c r="P59" s="46">
        <v>-175</v>
      </c>
      <c r="Q59" s="46">
        <v>0</v>
      </c>
      <c r="R59" s="46">
        <v>0</v>
      </c>
      <c r="S59" s="74">
        <v>0</v>
      </c>
      <c r="U59" s="73">
        <v>-306.10000000000002</v>
      </c>
      <c r="V59" s="74">
        <v>161.22999999999999</v>
      </c>
      <c r="W59">
        <v>92.13</v>
      </c>
      <c r="X59">
        <v>-131</v>
      </c>
      <c r="Y59">
        <v>-0.1</v>
      </c>
      <c r="Z59">
        <v>0</v>
      </c>
      <c r="AA59">
        <v>57.58</v>
      </c>
      <c r="AB59">
        <v>11.52</v>
      </c>
      <c r="AC59">
        <v>-175</v>
      </c>
    </row>
    <row r="60" spans="7:29">
      <c r="G60" t="s">
        <v>102</v>
      </c>
      <c r="H60" s="73">
        <v>45.11</v>
      </c>
      <c r="I60" s="46">
        <v>0</v>
      </c>
      <c r="J60" s="46">
        <v>0</v>
      </c>
      <c r="K60" s="46">
        <v>57.57</v>
      </c>
      <c r="L60" s="46">
        <v>0.96</v>
      </c>
      <c r="M60" s="74">
        <v>11.52</v>
      </c>
      <c r="N60" s="73">
        <v>0</v>
      </c>
      <c r="O60" s="46">
        <v>-137</v>
      </c>
      <c r="P60" s="46">
        <v>-125</v>
      </c>
      <c r="Q60" s="46">
        <v>0</v>
      </c>
      <c r="R60" s="46">
        <v>0</v>
      </c>
      <c r="S60" s="74">
        <v>0</v>
      </c>
      <c r="U60" s="73">
        <v>-262.10000000000002</v>
      </c>
      <c r="V60" s="74">
        <v>115.16</v>
      </c>
      <c r="W60">
        <v>45.11</v>
      </c>
      <c r="X60">
        <v>-137</v>
      </c>
      <c r="Y60">
        <v>-0.1</v>
      </c>
      <c r="Z60">
        <v>0.96</v>
      </c>
      <c r="AA60">
        <v>57.57</v>
      </c>
      <c r="AB60">
        <v>11.52</v>
      </c>
      <c r="AC60">
        <v>-125</v>
      </c>
    </row>
    <row r="61" spans="7:29">
      <c r="G61" t="s">
        <v>103</v>
      </c>
      <c r="H61" s="73">
        <v>0</v>
      </c>
      <c r="I61" s="46">
        <v>0</v>
      </c>
      <c r="J61" s="46">
        <v>0</v>
      </c>
      <c r="K61" s="46">
        <v>57.58</v>
      </c>
      <c r="L61" s="46">
        <v>1.92</v>
      </c>
      <c r="M61" s="74">
        <v>11.42</v>
      </c>
      <c r="N61" s="73">
        <v>-217</v>
      </c>
      <c r="O61" s="46">
        <v>-266</v>
      </c>
      <c r="P61" s="46">
        <v>-190</v>
      </c>
      <c r="Q61" s="46">
        <v>0</v>
      </c>
      <c r="R61" s="46">
        <v>0</v>
      </c>
      <c r="S61" s="74">
        <v>0</v>
      </c>
      <c r="U61" s="73">
        <v>-673.1</v>
      </c>
      <c r="V61" s="74">
        <v>70.92</v>
      </c>
      <c r="W61">
        <v>-217</v>
      </c>
      <c r="X61">
        <v>-266</v>
      </c>
      <c r="Y61">
        <v>-0.1</v>
      </c>
      <c r="Z61">
        <v>1.92</v>
      </c>
      <c r="AA61">
        <v>57.58</v>
      </c>
      <c r="AB61">
        <v>11.42</v>
      </c>
      <c r="AC61">
        <v>-190</v>
      </c>
    </row>
    <row r="62" spans="7:29">
      <c r="G62" t="s">
        <v>104</v>
      </c>
      <c r="H62" s="73">
        <v>0</v>
      </c>
      <c r="I62" s="46">
        <v>0</v>
      </c>
      <c r="J62" s="46">
        <v>0</v>
      </c>
      <c r="K62" s="46">
        <v>57.58</v>
      </c>
      <c r="L62" s="46">
        <v>1.92</v>
      </c>
      <c r="M62" s="74">
        <v>11.52</v>
      </c>
      <c r="N62" s="73">
        <v>-228</v>
      </c>
      <c r="O62" s="46">
        <v>-258</v>
      </c>
      <c r="P62" s="46">
        <v>-165</v>
      </c>
      <c r="Q62" s="46">
        <v>0</v>
      </c>
      <c r="R62" s="46">
        <v>0</v>
      </c>
      <c r="S62" s="74">
        <v>0</v>
      </c>
      <c r="U62" s="73">
        <v>-651.1</v>
      </c>
      <c r="V62" s="74">
        <v>71.02</v>
      </c>
      <c r="W62">
        <v>-228</v>
      </c>
      <c r="X62">
        <v>-258</v>
      </c>
      <c r="Y62">
        <v>-0.1</v>
      </c>
      <c r="Z62">
        <v>1.92</v>
      </c>
      <c r="AA62">
        <v>57.58</v>
      </c>
      <c r="AB62">
        <v>11.52</v>
      </c>
      <c r="AC62">
        <v>-165</v>
      </c>
    </row>
    <row r="63" spans="7:29">
      <c r="G63" t="s">
        <v>105</v>
      </c>
      <c r="H63" s="73">
        <v>0</v>
      </c>
      <c r="I63" s="46">
        <v>0</v>
      </c>
      <c r="J63" s="46">
        <v>0</v>
      </c>
      <c r="K63" s="46">
        <v>45.1</v>
      </c>
      <c r="L63" s="46">
        <v>0.96</v>
      </c>
      <c r="M63" s="74">
        <v>10.56</v>
      </c>
      <c r="N63" s="73">
        <v>-236</v>
      </c>
      <c r="O63" s="46">
        <v>-100</v>
      </c>
      <c r="P63" s="46">
        <v>-70</v>
      </c>
      <c r="Q63" s="46">
        <v>0</v>
      </c>
      <c r="R63" s="46">
        <v>0</v>
      </c>
      <c r="S63" s="74">
        <v>0</v>
      </c>
      <c r="U63" s="73">
        <v>-406.1</v>
      </c>
      <c r="V63" s="74">
        <v>56.62</v>
      </c>
      <c r="W63">
        <v>-236</v>
      </c>
      <c r="X63">
        <v>-100</v>
      </c>
      <c r="Y63">
        <v>-0.1</v>
      </c>
      <c r="Z63">
        <v>0.96</v>
      </c>
      <c r="AA63">
        <v>45.1</v>
      </c>
      <c r="AB63">
        <v>10.56</v>
      </c>
      <c r="AC63">
        <v>-70</v>
      </c>
    </row>
    <row r="64" spans="7:29">
      <c r="G64" t="s">
        <v>106</v>
      </c>
      <c r="H64" s="73">
        <v>0</v>
      </c>
      <c r="I64" s="46">
        <v>0</v>
      </c>
      <c r="J64" s="46">
        <v>0</v>
      </c>
      <c r="K64" s="46">
        <v>44.15</v>
      </c>
      <c r="L64" s="46">
        <v>0.96</v>
      </c>
      <c r="M64" s="74">
        <v>10.65</v>
      </c>
      <c r="N64" s="73">
        <v>-234</v>
      </c>
      <c r="O64" s="46">
        <v>-100</v>
      </c>
      <c r="P64" s="46">
        <v>-70</v>
      </c>
      <c r="Q64" s="46">
        <v>0</v>
      </c>
      <c r="R64" s="46">
        <v>0</v>
      </c>
      <c r="S64" s="74">
        <v>0</v>
      </c>
      <c r="U64" s="73">
        <v>-404.1</v>
      </c>
      <c r="V64" s="74">
        <v>55.76</v>
      </c>
      <c r="W64">
        <v>-234</v>
      </c>
      <c r="X64">
        <v>-100</v>
      </c>
      <c r="Y64">
        <v>-0.1</v>
      </c>
      <c r="Z64">
        <v>0.96</v>
      </c>
      <c r="AA64">
        <v>44.15</v>
      </c>
      <c r="AB64">
        <v>10.65</v>
      </c>
      <c r="AC64">
        <v>-70</v>
      </c>
    </row>
    <row r="65" spans="7:29">
      <c r="G65" t="s">
        <v>107</v>
      </c>
      <c r="H65" s="73">
        <v>0</v>
      </c>
      <c r="I65" s="46">
        <v>0</v>
      </c>
      <c r="J65" s="46">
        <v>0</v>
      </c>
      <c r="K65" s="46">
        <v>42.22</v>
      </c>
      <c r="L65" s="46">
        <v>0.96</v>
      </c>
      <c r="M65" s="74">
        <v>10.56</v>
      </c>
      <c r="N65" s="73">
        <v>-275</v>
      </c>
      <c r="O65" s="46">
        <v>-41</v>
      </c>
      <c r="P65" s="46">
        <v>-95</v>
      </c>
      <c r="Q65" s="46">
        <v>0</v>
      </c>
      <c r="R65" s="46">
        <v>0</v>
      </c>
      <c r="S65" s="74">
        <v>0</v>
      </c>
      <c r="U65" s="73">
        <v>-411.1</v>
      </c>
      <c r="V65" s="74">
        <v>53.74</v>
      </c>
      <c r="W65">
        <v>-275</v>
      </c>
      <c r="X65">
        <v>-41</v>
      </c>
      <c r="Y65">
        <v>-0.1</v>
      </c>
      <c r="Z65">
        <v>0.96</v>
      </c>
      <c r="AA65">
        <v>42.22</v>
      </c>
      <c r="AB65">
        <v>10.56</v>
      </c>
      <c r="AC65">
        <v>-95</v>
      </c>
    </row>
    <row r="66" spans="7:29">
      <c r="G66" t="s">
        <v>108</v>
      </c>
      <c r="H66" s="73">
        <v>0</v>
      </c>
      <c r="I66" s="46">
        <v>0</v>
      </c>
      <c r="J66" s="46">
        <v>0</v>
      </c>
      <c r="K66" s="46">
        <v>42.22</v>
      </c>
      <c r="L66" s="46">
        <v>1.92</v>
      </c>
      <c r="M66" s="74">
        <v>10.56</v>
      </c>
      <c r="N66" s="73">
        <v>-264</v>
      </c>
      <c r="O66" s="46">
        <v>-28</v>
      </c>
      <c r="P66" s="46">
        <v>-100</v>
      </c>
      <c r="Q66" s="46">
        <v>0</v>
      </c>
      <c r="R66" s="46">
        <v>0</v>
      </c>
      <c r="S66" s="74">
        <v>0</v>
      </c>
      <c r="U66" s="73">
        <v>-392.1</v>
      </c>
      <c r="V66" s="74">
        <v>54.7</v>
      </c>
      <c r="W66">
        <v>-264</v>
      </c>
      <c r="X66">
        <v>-28</v>
      </c>
      <c r="Y66">
        <v>-0.1</v>
      </c>
      <c r="Z66">
        <v>1.92</v>
      </c>
      <c r="AA66">
        <v>42.22</v>
      </c>
      <c r="AB66">
        <v>10.56</v>
      </c>
      <c r="AC66">
        <v>-100</v>
      </c>
    </row>
    <row r="67" spans="7:29">
      <c r="G67" t="s">
        <v>109</v>
      </c>
      <c r="H67" s="73">
        <v>0</v>
      </c>
      <c r="I67" s="46">
        <v>0</v>
      </c>
      <c r="J67" s="46">
        <v>0</v>
      </c>
      <c r="K67" s="46">
        <v>41.26</v>
      </c>
      <c r="L67" s="46">
        <v>1.92</v>
      </c>
      <c r="M67" s="74">
        <v>9.6</v>
      </c>
      <c r="N67" s="73">
        <v>-224</v>
      </c>
      <c r="O67" s="46">
        <v>0</v>
      </c>
      <c r="P67" s="46">
        <v>-105</v>
      </c>
      <c r="Q67" s="46">
        <v>0</v>
      </c>
      <c r="R67" s="46">
        <v>0</v>
      </c>
      <c r="S67" s="74">
        <v>0</v>
      </c>
      <c r="U67" s="73">
        <v>-329.1</v>
      </c>
      <c r="V67" s="74">
        <v>52.78</v>
      </c>
      <c r="W67">
        <v>-224</v>
      </c>
      <c r="X67">
        <v>0</v>
      </c>
      <c r="Y67">
        <v>-0.1</v>
      </c>
      <c r="Z67">
        <v>1.92</v>
      </c>
      <c r="AA67">
        <v>41.26</v>
      </c>
      <c r="AB67">
        <v>9.6</v>
      </c>
      <c r="AC67">
        <v>-105</v>
      </c>
    </row>
    <row r="68" spans="7:29">
      <c r="G68" t="s">
        <v>110</v>
      </c>
      <c r="H68" s="73">
        <v>0</v>
      </c>
      <c r="I68" s="46">
        <v>0</v>
      </c>
      <c r="J68" s="46">
        <v>0</v>
      </c>
      <c r="K68" s="46">
        <v>40.299999999999997</v>
      </c>
      <c r="L68" s="46">
        <v>1.92</v>
      </c>
      <c r="M68" s="74">
        <v>9.6</v>
      </c>
      <c r="N68" s="73">
        <v>-184</v>
      </c>
      <c r="O68" s="46">
        <v>0</v>
      </c>
      <c r="P68" s="46">
        <v>-95</v>
      </c>
      <c r="Q68" s="46">
        <v>0</v>
      </c>
      <c r="R68" s="46">
        <v>0</v>
      </c>
      <c r="S68" s="74">
        <v>0</v>
      </c>
      <c r="U68" s="73">
        <v>-279.10000000000002</v>
      </c>
      <c r="V68" s="74">
        <v>51.82</v>
      </c>
      <c r="W68">
        <v>-184</v>
      </c>
      <c r="X68">
        <v>0</v>
      </c>
      <c r="Y68">
        <v>-0.1</v>
      </c>
      <c r="Z68">
        <v>1.92</v>
      </c>
      <c r="AA68">
        <v>40.299999999999997</v>
      </c>
      <c r="AB68">
        <v>9.6</v>
      </c>
      <c r="AC68">
        <v>-95</v>
      </c>
    </row>
    <row r="69" spans="7:29">
      <c r="G69" t="s">
        <v>111</v>
      </c>
      <c r="H69" s="73">
        <v>0</v>
      </c>
      <c r="I69" s="46">
        <v>23.99</v>
      </c>
      <c r="J69" s="46">
        <v>0</v>
      </c>
      <c r="K69" s="46">
        <v>37.43</v>
      </c>
      <c r="L69" s="46">
        <v>1.92</v>
      </c>
      <c r="M69" s="74">
        <v>9.6</v>
      </c>
      <c r="N69" s="73">
        <v>-111</v>
      </c>
      <c r="O69" s="46">
        <v>0</v>
      </c>
      <c r="P69" s="46">
        <v>-55</v>
      </c>
      <c r="Q69" s="46">
        <v>0</v>
      </c>
      <c r="R69" s="46">
        <v>0</v>
      </c>
      <c r="S69" s="74">
        <v>0</v>
      </c>
      <c r="U69" s="73">
        <v>-166.1</v>
      </c>
      <c r="V69" s="74">
        <v>72.94</v>
      </c>
      <c r="W69">
        <v>-111</v>
      </c>
      <c r="X69">
        <v>23.99</v>
      </c>
      <c r="Y69">
        <v>-0.1</v>
      </c>
      <c r="Z69">
        <v>1.92</v>
      </c>
      <c r="AA69">
        <v>37.43</v>
      </c>
      <c r="AB69">
        <v>9.6</v>
      </c>
      <c r="AC69">
        <v>-55</v>
      </c>
    </row>
    <row r="70" spans="7:29">
      <c r="G70" t="s">
        <v>112</v>
      </c>
      <c r="H70" s="73">
        <v>0</v>
      </c>
      <c r="I70" s="46">
        <v>9.6</v>
      </c>
      <c r="J70" s="46">
        <v>0</v>
      </c>
      <c r="K70" s="46">
        <v>34.54</v>
      </c>
      <c r="L70" s="46">
        <v>2.88</v>
      </c>
      <c r="M70" s="74">
        <v>9.6</v>
      </c>
      <c r="N70" s="73">
        <v>-86</v>
      </c>
      <c r="O70" s="46">
        <v>0</v>
      </c>
      <c r="P70" s="46">
        <v>-55</v>
      </c>
      <c r="Q70" s="46">
        <v>0</v>
      </c>
      <c r="R70" s="46">
        <v>0</v>
      </c>
      <c r="S70" s="74">
        <v>0</v>
      </c>
      <c r="U70" s="73">
        <v>-141.1</v>
      </c>
      <c r="V70" s="74">
        <v>56.62</v>
      </c>
      <c r="W70">
        <v>-86</v>
      </c>
      <c r="X70">
        <v>9.6</v>
      </c>
      <c r="Y70">
        <v>-0.1</v>
      </c>
      <c r="Z70">
        <v>2.88</v>
      </c>
      <c r="AA70">
        <v>34.54</v>
      </c>
      <c r="AB70">
        <v>9.6</v>
      </c>
      <c r="AC70">
        <v>-55</v>
      </c>
    </row>
    <row r="71" spans="7:29">
      <c r="G71" t="s">
        <v>113</v>
      </c>
      <c r="H71" s="73">
        <v>53.74</v>
      </c>
      <c r="I71" s="46">
        <v>0</v>
      </c>
      <c r="J71" s="46">
        <v>0</v>
      </c>
      <c r="K71" s="46">
        <v>56.62</v>
      </c>
      <c r="L71" s="46">
        <v>4.8</v>
      </c>
      <c r="M71" s="74">
        <v>9.6</v>
      </c>
      <c r="N71" s="73">
        <v>0</v>
      </c>
      <c r="O71" s="46">
        <v>-18</v>
      </c>
      <c r="P71" s="46">
        <v>-20</v>
      </c>
      <c r="Q71" s="46">
        <v>0</v>
      </c>
      <c r="R71" s="46">
        <v>0</v>
      </c>
      <c r="S71" s="74">
        <v>0</v>
      </c>
      <c r="U71" s="73">
        <v>-38.1</v>
      </c>
      <c r="V71" s="74">
        <v>124.76</v>
      </c>
      <c r="W71">
        <v>53.74</v>
      </c>
      <c r="X71">
        <v>-18</v>
      </c>
      <c r="Y71">
        <v>-0.1</v>
      </c>
      <c r="Z71">
        <v>4.8</v>
      </c>
      <c r="AA71">
        <v>56.62</v>
      </c>
      <c r="AB71">
        <v>9.6</v>
      </c>
      <c r="AC71">
        <v>-20</v>
      </c>
    </row>
    <row r="72" spans="7:29">
      <c r="G72" t="s">
        <v>114</v>
      </c>
      <c r="H72" s="73">
        <v>53.74</v>
      </c>
      <c r="I72" s="46">
        <v>0</v>
      </c>
      <c r="J72" s="46">
        <v>0</v>
      </c>
      <c r="K72" s="46">
        <v>52.78</v>
      </c>
      <c r="L72" s="46">
        <v>5.28</v>
      </c>
      <c r="M72" s="74">
        <v>9.6</v>
      </c>
      <c r="N72" s="73">
        <v>0</v>
      </c>
      <c r="O72" s="46">
        <v>-4</v>
      </c>
      <c r="P72" s="46">
        <v>-20</v>
      </c>
      <c r="Q72" s="46">
        <v>0</v>
      </c>
      <c r="R72" s="46">
        <v>0</v>
      </c>
      <c r="S72" s="74">
        <v>0</v>
      </c>
      <c r="U72" s="73">
        <v>-24.1</v>
      </c>
      <c r="V72" s="74">
        <v>121.4</v>
      </c>
      <c r="W72">
        <v>53.74</v>
      </c>
      <c r="X72">
        <v>-4</v>
      </c>
      <c r="Y72">
        <v>-0.1</v>
      </c>
      <c r="Z72">
        <v>5.28</v>
      </c>
      <c r="AA72">
        <v>52.78</v>
      </c>
      <c r="AB72">
        <v>9.6</v>
      </c>
      <c r="AC72">
        <v>-20</v>
      </c>
    </row>
    <row r="73" spans="7:29">
      <c r="G73" t="s">
        <v>115</v>
      </c>
      <c r="H73" s="73">
        <v>82.53</v>
      </c>
      <c r="I73" s="46">
        <v>0</v>
      </c>
      <c r="J73" s="46">
        <v>0</v>
      </c>
      <c r="K73" s="46">
        <v>50.86</v>
      </c>
      <c r="L73" s="46">
        <v>5.76</v>
      </c>
      <c r="M73" s="74">
        <v>9.6</v>
      </c>
      <c r="N73" s="73">
        <v>0</v>
      </c>
      <c r="O73" s="46">
        <v>0</v>
      </c>
      <c r="P73" s="46">
        <v>-105</v>
      </c>
      <c r="Q73" s="46">
        <v>0</v>
      </c>
      <c r="R73" s="46">
        <v>0</v>
      </c>
      <c r="S73" s="74">
        <v>0</v>
      </c>
      <c r="U73" s="73">
        <v>-105.1</v>
      </c>
      <c r="V73" s="74">
        <v>148.75</v>
      </c>
      <c r="W73">
        <v>82.53</v>
      </c>
      <c r="X73">
        <v>0</v>
      </c>
      <c r="Y73">
        <v>-0.1</v>
      </c>
      <c r="Z73">
        <v>5.76</v>
      </c>
      <c r="AA73">
        <v>50.86</v>
      </c>
      <c r="AB73">
        <v>9.6</v>
      </c>
      <c r="AC73">
        <v>-105</v>
      </c>
    </row>
    <row r="74" spans="7:29">
      <c r="G74" t="s">
        <v>116</v>
      </c>
      <c r="H74" s="73">
        <v>46.07</v>
      </c>
      <c r="I74" s="46">
        <v>0</v>
      </c>
      <c r="J74" s="46">
        <v>0</v>
      </c>
      <c r="K74" s="46">
        <v>47.98</v>
      </c>
      <c r="L74" s="46">
        <v>5.76</v>
      </c>
      <c r="M74" s="74">
        <v>9.5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>
        <v>-0.1</v>
      </c>
      <c r="V74" s="74">
        <v>109.31</v>
      </c>
      <c r="W74">
        <v>46.07</v>
      </c>
      <c r="X74">
        <v>0</v>
      </c>
      <c r="Y74">
        <v>-0.1</v>
      </c>
      <c r="Z74">
        <v>5.76</v>
      </c>
      <c r="AA74">
        <v>47.98</v>
      </c>
      <c r="AB74">
        <v>9.5</v>
      </c>
      <c r="AC74">
        <v>0</v>
      </c>
    </row>
    <row r="75" spans="7:29">
      <c r="G75" t="s">
        <v>117</v>
      </c>
      <c r="H75" s="73">
        <v>0</v>
      </c>
      <c r="I75" s="46">
        <v>0</v>
      </c>
      <c r="J75" s="46">
        <v>0</v>
      </c>
      <c r="K75" s="46">
        <v>46.06</v>
      </c>
      <c r="L75" s="46">
        <v>7.68</v>
      </c>
      <c r="M75" s="74">
        <v>9.5</v>
      </c>
      <c r="N75" s="73">
        <v>-81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>
        <v>-81.099999999999994</v>
      </c>
      <c r="V75" s="74">
        <v>63.24</v>
      </c>
      <c r="W75">
        <v>-81</v>
      </c>
      <c r="X75">
        <v>0</v>
      </c>
      <c r="Y75">
        <v>-0.1</v>
      </c>
      <c r="Z75">
        <v>7.68</v>
      </c>
      <c r="AA75">
        <v>46.06</v>
      </c>
      <c r="AB75">
        <v>9.5</v>
      </c>
      <c r="AC75">
        <v>0</v>
      </c>
    </row>
    <row r="76" spans="7:29">
      <c r="G76" t="s">
        <v>118</v>
      </c>
      <c r="H76" s="73">
        <v>0</v>
      </c>
      <c r="I76" s="46">
        <v>0</v>
      </c>
      <c r="J76" s="46">
        <v>19.190000000000001</v>
      </c>
      <c r="K76" s="46">
        <v>46.06</v>
      </c>
      <c r="L76" s="46">
        <v>8.64</v>
      </c>
      <c r="M76" s="74">
        <v>9.6</v>
      </c>
      <c r="N76" s="73">
        <v>-121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>
        <v>-121.1</v>
      </c>
      <c r="V76" s="74">
        <v>83.49</v>
      </c>
      <c r="W76">
        <v>-121</v>
      </c>
      <c r="X76">
        <v>0</v>
      </c>
      <c r="Y76">
        <v>-0.1</v>
      </c>
      <c r="Z76">
        <v>8.64</v>
      </c>
      <c r="AA76">
        <v>46.06</v>
      </c>
      <c r="AB76">
        <v>9.6</v>
      </c>
      <c r="AC76">
        <v>19.190000000000001</v>
      </c>
    </row>
    <row r="77" spans="7:29">
      <c r="G77" t="s">
        <v>119</v>
      </c>
      <c r="H77" s="73">
        <v>0</v>
      </c>
      <c r="I77" s="46">
        <v>21.11</v>
      </c>
      <c r="J77" s="46">
        <v>43.19</v>
      </c>
      <c r="K77" s="46">
        <v>92.13</v>
      </c>
      <c r="L77" s="46">
        <v>8.64</v>
      </c>
      <c r="M77" s="74">
        <v>9.6</v>
      </c>
      <c r="N77" s="73">
        <v>-110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>
        <v>-110.1</v>
      </c>
      <c r="V77" s="74">
        <v>174.67</v>
      </c>
      <c r="W77">
        <v>-110</v>
      </c>
      <c r="X77">
        <v>21.11</v>
      </c>
      <c r="Y77">
        <v>-0.1</v>
      </c>
      <c r="Z77">
        <v>8.64</v>
      </c>
      <c r="AA77">
        <v>92.13</v>
      </c>
      <c r="AB77">
        <v>9.6</v>
      </c>
      <c r="AC77">
        <v>43.19</v>
      </c>
    </row>
    <row r="78" spans="7:29">
      <c r="G78" t="s">
        <v>120</v>
      </c>
      <c r="H78" s="73">
        <v>0</v>
      </c>
      <c r="I78" s="46">
        <v>9.6</v>
      </c>
      <c r="J78" s="46">
        <v>33.590000000000003</v>
      </c>
      <c r="K78" s="46">
        <v>92.13</v>
      </c>
      <c r="L78" s="46">
        <v>8.64</v>
      </c>
      <c r="M78" s="74">
        <v>11.61</v>
      </c>
      <c r="N78" s="73">
        <v>-116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>
        <v>-116.1</v>
      </c>
      <c r="V78" s="74">
        <v>155.57</v>
      </c>
      <c r="W78">
        <v>-116</v>
      </c>
      <c r="X78">
        <v>9.6</v>
      </c>
      <c r="Y78">
        <v>-0.1</v>
      </c>
      <c r="Z78">
        <v>8.64</v>
      </c>
      <c r="AA78">
        <v>92.13</v>
      </c>
      <c r="AB78">
        <v>11.61</v>
      </c>
      <c r="AC78">
        <v>33.590000000000003</v>
      </c>
    </row>
    <row r="79" spans="7:29">
      <c r="G79" t="s">
        <v>121</v>
      </c>
      <c r="H79" s="73">
        <v>0</v>
      </c>
      <c r="I79" s="46">
        <v>0</v>
      </c>
      <c r="J79" s="46">
        <v>0</v>
      </c>
      <c r="K79" s="46">
        <v>98.85</v>
      </c>
      <c r="L79" s="46">
        <v>6.72</v>
      </c>
      <c r="M79" s="74">
        <v>12.38</v>
      </c>
      <c r="N79" s="73">
        <v>-101</v>
      </c>
      <c r="O79" s="46">
        <v>-85</v>
      </c>
      <c r="P79" s="46">
        <v>0</v>
      </c>
      <c r="Q79" s="46">
        <v>0</v>
      </c>
      <c r="R79" s="46">
        <v>0</v>
      </c>
      <c r="S79" s="74">
        <v>0</v>
      </c>
      <c r="U79" s="73">
        <v>-186.1</v>
      </c>
      <c r="V79" s="74">
        <v>117.95</v>
      </c>
      <c r="W79">
        <v>-101</v>
      </c>
      <c r="X79">
        <v>-85</v>
      </c>
      <c r="Y79">
        <v>-0.1</v>
      </c>
      <c r="Z79">
        <v>6.72</v>
      </c>
      <c r="AA79">
        <v>98.85</v>
      </c>
      <c r="AB79">
        <v>12.38</v>
      </c>
      <c r="AC79">
        <v>0</v>
      </c>
    </row>
    <row r="80" spans="7:29">
      <c r="G80" t="s">
        <v>122</v>
      </c>
      <c r="H80" s="73">
        <v>0</v>
      </c>
      <c r="I80" s="46">
        <v>0</v>
      </c>
      <c r="J80" s="46">
        <v>0</v>
      </c>
      <c r="K80" s="46">
        <v>81.760000000000005</v>
      </c>
      <c r="L80" s="46">
        <v>6.07</v>
      </c>
      <c r="M80" s="74">
        <v>9.31</v>
      </c>
      <c r="N80" s="73">
        <v>-130</v>
      </c>
      <c r="O80" s="46">
        <v>-85</v>
      </c>
      <c r="P80" s="46">
        <v>0</v>
      </c>
      <c r="Q80" s="46">
        <v>0</v>
      </c>
      <c r="R80" s="46">
        <v>0</v>
      </c>
      <c r="S80" s="74">
        <v>0</v>
      </c>
      <c r="U80" s="73">
        <v>-215.1</v>
      </c>
      <c r="V80" s="74">
        <v>97.14</v>
      </c>
      <c r="W80">
        <v>-130</v>
      </c>
      <c r="X80">
        <v>-85</v>
      </c>
      <c r="Y80">
        <v>-0.1</v>
      </c>
      <c r="Z80">
        <v>6.07</v>
      </c>
      <c r="AA80">
        <v>81.760000000000005</v>
      </c>
      <c r="AB80">
        <v>9.31</v>
      </c>
      <c r="AC80">
        <v>0</v>
      </c>
    </row>
    <row r="81" spans="7:29">
      <c r="G81" t="s">
        <v>123</v>
      </c>
      <c r="H81" s="73">
        <v>0</v>
      </c>
      <c r="I81" s="46">
        <v>0</v>
      </c>
      <c r="J81" s="46">
        <v>0</v>
      </c>
      <c r="K81" s="46">
        <v>94.05</v>
      </c>
      <c r="L81" s="46">
        <v>7.2</v>
      </c>
      <c r="M81" s="74">
        <v>13.15</v>
      </c>
      <c r="N81" s="73">
        <v>-90</v>
      </c>
      <c r="O81" s="46">
        <v>-98</v>
      </c>
      <c r="P81" s="46">
        <v>0</v>
      </c>
      <c r="Q81" s="46">
        <v>0</v>
      </c>
      <c r="R81" s="46">
        <v>0</v>
      </c>
      <c r="S81" s="74">
        <v>0</v>
      </c>
      <c r="U81" s="73">
        <v>-188.1</v>
      </c>
      <c r="V81" s="74">
        <v>114.4</v>
      </c>
      <c r="W81">
        <v>-90</v>
      </c>
      <c r="X81">
        <v>-98</v>
      </c>
      <c r="Y81">
        <v>-0.1</v>
      </c>
      <c r="Z81">
        <v>7.2</v>
      </c>
      <c r="AA81">
        <v>94.05</v>
      </c>
      <c r="AB81">
        <v>13.15</v>
      </c>
      <c r="AC81">
        <v>0</v>
      </c>
    </row>
    <row r="82" spans="7:29">
      <c r="G82" t="s">
        <v>124</v>
      </c>
      <c r="H82" s="73">
        <v>0</v>
      </c>
      <c r="I82" s="46">
        <v>0</v>
      </c>
      <c r="J82" s="46">
        <v>0</v>
      </c>
      <c r="K82" s="46">
        <v>92.13</v>
      </c>
      <c r="L82" s="46">
        <v>6.72</v>
      </c>
      <c r="M82" s="74">
        <v>13.15</v>
      </c>
      <c r="N82" s="73">
        <v>-78</v>
      </c>
      <c r="O82" s="46">
        <v>-99</v>
      </c>
      <c r="P82" s="46">
        <v>0</v>
      </c>
      <c r="Q82" s="46">
        <v>0</v>
      </c>
      <c r="R82" s="46">
        <v>0</v>
      </c>
      <c r="S82" s="74">
        <v>0</v>
      </c>
      <c r="U82" s="73">
        <v>-177.1</v>
      </c>
      <c r="V82" s="74">
        <v>112</v>
      </c>
      <c r="W82">
        <v>-78</v>
      </c>
      <c r="X82">
        <v>-99</v>
      </c>
      <c r="Y82">
        <v>-0.1</v>
      </c>
      <c r="Z82">
        <v>6.72</v>
      </c>
      <c r="AA82">
        <v>92.13</v>
      </c>
      <c r="AB82">
        <v>13.15</v>
      </c>
      <c r="AC82">
        <v>0</v>
      </c>
    </row>
    <row r="83" spans="7:29">
      <c r="G83" t="s">
        <v>125</v>
      </c>
      <c r="H83" s="73">
        <v>0</v>
      </c>
      <c r="I83" s="46">
        <v>0</v>
      </c>
      <c r="J83" s="46">
        <v>0</v>
      </c>
      <c r="K83" s="46">
        <v>88.29</v>
      </c>
      <c r="L83" s="46">
        <v>6.72</v>
      </c>
      <c r="M83" s="74">
        <v>8.5399999999999991</v>
      </c>
      <c r="N83" s="73">
        <v>-58</v>
      </c>
      <c r="O83" s="46">
        <v>-58</v>
      </c>
      <c r="P83" s="46">
        <v>0</v>
      </c>
      <c r="Q83" s="46">
        <v>0</v>
      </c>
      <c r="R83" s="46">
        <v>0</v>
      </c>
      <c r="S83" s="74">
        <v>0</v>
      </c>
      <c r="U83" s="73">
        <v>-116.1</v>
      </c>
      <c r="V83" s="74">
        <v>103.55</v>
      </c>
      <c r="W83">
        <v>-58</v>
      </c>
      <c r="X83">
        <v>-58</v>
      </c>
      <c r="Y83">
        <v>-0.1</v>
      </c>
      <c r="Z83">
        <v>6.72</v>
      </c>
      <c r="AA83">
        <v>88.29</v>
      </c>
      <c r="AB83">
        <v>8.5399999999999991</v>
      </c>
      <c r="AC83">
        <v>0</v>
      </c>
    </row>
    <row r="84" spans="7:29">
      <c r="G84" t="s">
        <v>126</v>
      </c>
      <c r="H84" s="73">
        <v>0</v>
      </c>
      <c r="I84" s="46">
        <v>0</v>
      </c>
      <c r="J84" s="46">
        <v>0</v>
      </c>
      <c r="K84" s="46">
        <v>84.45</v>
      </c>
      <c r="L84" s="46">
        <v>6.72</v>
      </c>
      <c r="M84" s="74">
        <v>8.4499999999999993</v>
      </c>
      <c r="N84" s="73">
        <v>-45</v>
      </c>
      <c r="O84" s="46">
        <v>-58</v>
      </c>
      <c r="P84" s="46">
        <v>0</v>
      </c>
      <c r="Q84" s="46">
        <v>0</v>
      </c>
      <c r="R84" s="46">
        <v>0</v>
      </c>
      <c r="S84" s="74">
        <v>0</v>
      </c>
      <c r="U84" s="73">
        <v>-103.1</v>
      </c>
      <c r="V84" s="74">
        <v>99.62</v>
      </c>
      <c r="W84">
        <v>-45</v>
      </c>
      <c r="X84">
        <v>-58</v>
      </c>
      <c r="Y84">
        <v>-0.1</v>
      </c>
      <c r="Z84">
        <v>6.72</v>
      </c>
      <c r="AA84">
        <v>84.45</v>
      </c>
      <c r="AB84">
        <v>8.4499999999999993</v>
      </c>
      <c r="AC84">
        <v>0</v>
      </c>
    </row>
    <row r="85" spans="7:29">
      <c r="G85" t="s">
        <v>127</v>
      </c>
      <c r="H85" s="73">
        <v>0</v>
      </c>
      <c r="I85" s="46">
        <v>0</v>
      </c>
      <c r="J85" s="46">
        <v>0</v>
      </c>
      <c r="K85" s="46">
        <v>80.62</v>
      </c>
      <c r="L85" s="46">
        <v>6.72</v>
      </c>
      <c r="M85" s="74">
        <v>7.77</v>
      </c>
      <c r="N85" s="73">
        <v>-57</v>
      </c>
      <c r="O85" s="46">
        <v>-70</v>
      </c>
      <c r="P85" s="46">
        <v>0</v>
      </c>
      <c r="Q85" s="46">
        <v>0</v>
      </c>
      <c r="R85" s="46">
        <v>0</v>
      </c>
      <c r="S85" s="74">
        <v>0</v>
      </c>
      <c r="U85" s="73">
        <v>-127.1</v>
      </c>
      <c r="V85" s="74">
        <v>95.11</v>
      </c>
      <c r="W85">
        <v>-57</v>
      </c>
      <c r="X85">
        <v>-70</v>
      </c>
      <c r="Y85">
        <v>-0.1</v>
      </c>
      <c r="Z85">
        <v>6.72</v>
      </c>
      <c r="AA85">
        <v>80.62</v>
      </c>
      <c r="AB85">
        <v>7.77</v>
      </c>
      <c r="AC85">
        <v>0</v>
      </c>
    </row>
    <row r="86" spans="7:29">
      <c r="G86" t="s">
        <v>128</v>
      </c>
      <c r="H86" s="73">
        <v>0</v>
      </c>
      <c r="I86" s="46">
        <v>0</v>
      </c>
      <c r="J86" s="46">
        <v>0</v>
      </c>
      <c r="K86" s="46">
        <v>77.73</v>
      </c>
      <c r="L86" s="46">
        <v>6.72</v>
      </c>
      <c r="M86" s="74">
        <v>6.53</v>
      </c>
      <c r="N86" s="73">
        <v>-59</v>
      </c>
      <c r="O86" s="46">
        <v>-50</v>
      </c>
      <c r="P86" s="46">
        <v>0</v>
      </c>
      <c r="Q86" s="46">
        <v>0</v>
      </c>
      <c r="R86" s="46">
        <v>0</v>
      </c>
      <c r="S86" s="74">
        <v>0</v>
      </c>
      <c r="U86" s="73">
        <v>-109.1</v>
      </c>
      <c r="V86" s="74">
        <v>90.98</v>
      </c>
      <c r="W86">
        <v>-59</v>
      </c>
      <c r="X86">
        <v>-50</v>
      </c>
      <c r="Y86">
        <v>-0.1</v>
      </c>
      <c r="Z86">
        <v>6.72</v>
      </c>
      <c r="AA86">
        <v>77.73</v>
      </c>
      <c r="AB86">
        <v>6.53</v>
      </c>
      <c r="AC86">
        <v>0</v>
      </c>
    </row>
    <row r="87" spans="7:29">
      <c r="G87" t="s">
        <v>129</v>
      </c>
      <c r="H87" s="73">
        <v>0</v>
      </c>
      <c r="I87" s="46">
        <v>0</v>
      </c>
      <c r="J87" s="46">
        <v>0</v>
      </c>
      <c r="K87" s="46">
        <v>74.849999999999994</v>
      </c>
      <c r="L87" s="46">
        <v>5.76</v>
      </c>
      <c r="M87" s="74">
        <v>6.05</v>
      </c>
      <c r="N87" s="73">
        <v>-42</v>
      </c>
      <c r="O87" s="46">
        <v>-57</v>
      </c>
      <c r="P87" s="46">
        <v>-30</v>
      </c>
      <c r="Q87" s="46">
        <v>0</v>
      </c>
      <c r="R87" s="46">
        <v>0</v>
      </c>
      <c r="S87" s="74">
        <v>0</v>
      </c>
      <c r="U87" s="73">
        <v>-129.1</v>
      </c>
      <c r="V87" s="74">
        <v>86.66</v>
      </c>
      <c r="W87">
        <v>-42</v>
      </c>
      <c r="X87">
        <v>-57</v>
      </c>
      <c r="Y87">
        <v>-0.1</v>
      </c>
      <c r="Z87">
        <v>5.76</v>
      </c>
      <c r="AA87">
        <v>74.849999999999994</v>
      </c>
      <c r="AB87">
        <v>6.05</v>
      </c>
      <c r="AC87">
        <v>-30</v>
      </c>
    </row>
    <row r="88" spans="7:29">
      <c r="G88" t="s">
        <v>130</v>
      </c>
      <c r="H88" s="73">
        <v>0</v>
      </c>
      <c r="I88" s="46">
        <v>0</v>
      </c>
      <c r="J88" s="46">
        <v>0</v>
      </c>
      <c r="K88" s="46">
        <v>72.94</v>
      </c>
      <c r="L88" s="46">
        <v>5.76</v>
      </c>
      <c r="M88" s="74">
        <v>6.14</v>
      </c>
      <c r="N88" s="73">
        <v>-41</v>
      </c>
      <c r="O88" s="46">
        <v>-35</v>
      </c>
      <c r="P88" s="46">
        <v>-40</v>
      </c>
      <c r="Q88" s="46">
        <v>0</v>
      </c>
      <c r="R88" s="46">
        <v>0</v>
      </c>
      <c r="S88" s="74">
        <v>0</v>
      </c>
      <c r="U88" s="73">
        <v>-116.1</v>
      </c>
      <c r="V88" s="74">
        <v>84.84</v>
      </c>
      <c r="W88">
        <v>-41</v>
      </c>
      <c r="X88">
        <v>-35</v>
      </c>
      <c r="Y88">
        <v>-0.1</v>
      </c>
      <c r="Z88">
        <v>5.76</v>
      </c>
      <c r="AA88">
        <v>72.94</v>
      </c>
      <c r="AB88">
        <v>6.14</v>
      </c>
      <c r="AC88">
        <v>-40</v>
      </c>
    </row>
    <row r="89" spans="7:29">
      <c r="G89" t="s">
        <v>131</v>
      </c>
      <c r="H89" s="73">
        <v>0</v>
      </c>
      <c r="I89" s="46">
        <v>0</v>
      </c>
      <c r="J89" s="46">
        <v>0</v>
      </c>
      <c r="K89" s="46">
        <v>71.98</v>
      </c>
      <c r="L89" s="46">
        <v>6.72</v>
      </c>
      <c r="M89" s="74">
        <v>6.14</v>
      </c>
      <c r="N89" s="73">
        <v>-51</v>
      </c>
      <c r="O89" s="46">
        <v>-41</v>
      </c>
      <c r="P89" s="46">
        <v>-30</v>
      </c>
      <c r="Q89" s="46">
        <v>0</v>
      </c>
      <c r="R89" s="46">
        <v>0</v>
      </c>
      <c r="S89" s="74">
        <v>0</v>
      </c>
      <c r="U89" s="73">
        <v>-122.1</v>
      </c>
      <c r="V89" s="74">
        <v>84.84</v>
      </c>
      <c r="W89">
        <v>-51</v>
      </c>
      <c r="X89">
        <v>-41</v>
      </c>
      <c r="Y89">
        <v>-0.1</v>
      </c>
      <c r="Z89">
        <v>6.72</v>
      </c>
      <c r="AA89">
        <v>71.98</v>
      </c>
      <c r="AB89">
        <v>6.14</v>
      </c>
      <c r="AC89">
        <v>-30</v>
      </c>
    </row>
    <row r="90" spans="7:29">
      <c r="G90" t="s">
        <v>132</v>
      </c>
      <c r="H90" s="73">
        <v>0</v>
      </c>
      <c r="I90" s="46">
        <v>0</v>
      </c>
      <c r="J90" s="46">
        <v>0</v>
      </c>
      <c r="K90" s="46">
        <v>69.09</v>
      </c>
      <c r="L90" s="46">
        <v>4.8</v>
      </c>
      <c r="M90" s="74">
        <v>6.05</v>
      </c>
      <c r="N90" s="73">
        <v>-51</v>
      </c>
      <c r="O90" s="46">
        <v>-31</v>
      </c>
      <c r="P90" s="46">
        <v>-50</v>
      </c>
      <c r="Q90" s="46">
        <v>0</v>
      </c>
      <c r="R90" s="46">
        <v>0</v>
      </c>
      <c r="S90" s="74">
        <v>0</v>
      </c>
      <c r="U90" s="73">
        <v>-132.1</v>
      </c>
      <c r="V90" s="74">
        <v>79.94</v>
      </c>
      <c r="W90">
        <v>-51</v>
      </c>
      <c r="X90">
        <v>-31</v>
      </c>
      <c r="Y90">
        <v>-0.1</v>
      </c>
      <c r="Z90">
        <v>4.8</v>
      </c>
      <c r="AA90">
        <v>69.09</v>
      </c>
      <c r="AB90">
        <v>6.05</v>
      </c>
      <c r="AC90">
        <v>-50</v>
      </c>
    </row>
    <row r="91" spans="7:29">
      <c r="G91" t="s">
        <v>133</v>
      </c>
      <c r="H91" s="73">
        <v>0</v>
      </c>
      <c r="I91" s="46">
        <v>0</v>
      </c>
      <c r="J91" s="46">
        <v>0</v>
      </c>
      <c r="K91" s="46">
        <v>68.14</v>
      </c>
      <c r="L91" s="46">
        <v>6.72</v>
      </c>
      <c r="M91" s="74">
        <v>5.95</v>
      </c>
      <c r="N91" s="73">
        <v>-72</v>
      </c>
      <c r="O91" s="46">
        <v>-10</v>
      </c>
      <c r="P91" s="46">
        <v>-60</v>
      </c>
      <c r="Q91" s="46">
        <v>0</v>
      </c>
      <c r="R91" s="46">
        <v>0</v>
      </c>
      <c r="S91" s="74">
        <v>0</v>
      </c>
      <c r="U91" s="73">
        <v>-142.1</v>
      </c>
      <c r="V91" s="74">
        <v>80.81</v>
      </c>
      <c r="W91">
        <v>-72</v>
      </c>
      <c r="X91">
        <v>-10</v>
      </c>
      <c r="Y91">
        <v>-0.1</v>
      </c>
      <c r="Z91">
        <v>6.72</v>
      </c>
      <c r="AA91">
        <v>68.14</v>
      </c>
      <c r="AB91">
        <v>5.95</v>
      </c>
      <c r="AC91">
        <v>-60</v>
      </c>
    </row>
    <row r="92" spans="7:29">
      <c r="G92" t="s">
        <v>134</v>
      </c>
      <c r="H92" s="73">
        <v>0</v>
      </c>
      <c r="I92" s="46">
        <v>0</v>
      </c>
      <c r="J92" s="46">
        <v>0</v>
      </c>
      <c r="K92" s="46">
        <v>68.14</v>
      </c>
      <c r="L92" s="46">
        <v>6.53</v>
      </c>
      <c r="M92" s="74">
        <v>5.66</v>
      </c>
      <c r="N92" s="73">
        <v>-78</v>
      </c>
      <c r="O92" s="46">
        <v>-10</v>
      </c>
      <c r="P92" s="46">
        <v>-60</v>
      </c>
      <c r="Q92" s="46">
        <v>0</v>
      </c>
      <c r="R92" s="46">
        <v>0</v>
      </c>
      <c r="S92" s="74">
        <v>0</v>
      </c>
      <c r="U92" s="73">
        <v>-148.1</v>
      </c>
      <c r="V92" s="74">
        <v>80.33</v>
      </c>
      <c r="W92">
        <v>-78</v>
      </c>
      <c r="X92">
        <v>-10</v>
      </c>
      <c r="Y92">
        <v>-0.1</v>
      </c>
      <c r="Z92">
        <v>6.53</v>
      </c>
      <c r="AA92">
        <v>68.14</v>
      </c>
      <c r="AB92">
        <v>5.66</v>
      </c>
      <c r="AC92">
        <v>-60</v>
      </c>
    </row>
    <row r="93" spans="7:29">
      <c r="G93" t="s">
        <v>135</v>
      </c>
      <c r="H93" s="73">
        <v>0</v>
      </c>
      <c r="I93" s="46">
        <v>0</v>
      </c>
      <c r="J93" s="46">
        <v>0</v>
      </c>
      <c r="K93" s="46">
        <v>66.209999999999994</v>
      </c>
      <c r="L93" s="46">
        <v>6.24</v>
      </c>
      <c r="M93" s="74">
        <v>5.57</v>
      </c>
      <c r="N93" s="73">
        <v>-49</v>
      </c>
      <c r="O93" s="46">
        <v>-30</v>
      </c>
      <c r="P93" s="46">
        <v>-60</v>
      </c>
      <c r="Q93" s="46">
        <v>0</v>
      </c>
      <c r="R93" s="46">
        <v>0</v>
      </c>
      <c r="S93" s="74">
        <v>0</v>
      </c>
      <c r="U93" s="73">
        <v>-139.1</v>
      </c>
      <c r="V93" s="74">
        <v>78.02</v>
      </c>
      <c r="W93">
        <v>-49</v>
      </c>
      <c r="X93">
        <v>-30</v>
      </c>
      <c r="Y93">
        <v>-0.1</v>
      </c>
      <c r="Z93">
        <v>6.24</v>
      </c>
      <c r="AA93">
        <v>66.209999999999994</v>
      </c>
      <c r="AB93">
        <v>5.57</v>
      </c>
      <c r="AC93">
        <v>-60</v>
      </c>
    </row>
    <row r="94" spans="7:29">
      <c r="G94" t="s">
        <v>136</v>
      </c>
      <c r="H94" s="73">
        <v>0</v>
      </c>
      <c r="I94" s="46">
        <v>0</v>
      </c>
      <c r="J94" s="46">
        <v>0</v>
      </c>
      <c r="K94" s="46">
        <v>65.25</v>
      </c>
      <c r="L94" s="46">
        <v>6.05</v>
      </c>
      <c r="M94" s="74">
        <v>5.57</v>
      </c>
      <c r="N94" s="73">
        <v>-81</v>
      </c>
      <c r="O94" s="46">
        <v>-30</v>
      </c>
      <c r="P94" s="46">
        <v>-60</v>
      </c>
      <c r="Q94" s="46">
        <v>0</v>
      </c>
      <c r="R94" s="46">
        <v>0</v>
      </c>
      <c r="S94" s="74">
        <v>0</v>
      </c>
      <c r="U94" s="73">
        <v>-171.1</v>
      </c>
      <c r="V94" s="74">
        <v>76.87</v>
      </c>
      <c r="W94">
        <v>-81</v>
      </c>
      <c r="X94">
        <v>-30</v>
      </c>
      <c r="Y94">
        <v>-0.1</v>
      </c>
      <c r="Z94">
        <v>6.05</v>
      </c>
      <c r="AA94">
        <v>65.25</v>
      </c>
      <c r="AB94">
        <v>5.57</v>
      </c>
      <c r="AC94">
        <v>-60</v>
      </c>
    </row>
    <row r="95" spans="7:29">
      <c r="G95" t="s">
        <v>137</v>
      </c>
      <c r="H95" s="73">
        <v>0</v>
      </c>
      <c r="I95" s="46">
        <v>0</v>
      </c>
      <c r="J95" s="46">
        <v>0</v>
      </c>
      <c r="K95" s="46">
        <v>65.27</v>
      </c>
      <c r="L95" s="46">
        <v>5.85</v>
      </c>
      <c r="M95" s="74">
        <v>5.66</v>
      </c>
      <c r="N95" s="73">
        <v>-69</v>
      </c>
      <c r="O95" s="46">
        <v>0</v>
      </c>
      <c r="P95" s="46">
        <v>-120</v>
      </c>
      <c r="Q95" s="46">
        <v>0</v>
      </c>
      <c r="R95" s="46">
        <v>0</v>
      </c>
      <c r="S95" s="74">
        <v>0</v>
      </c>
      <c r="U95" s="73">
        <v>-189.1</v>
      </c>
      <c r="V95" s="74">
        <v>76.78</v>
      </c>
      <c r="W95">
        <v>-69</v>
      </c>
      <c r="X95">
        <v>0</v>
      </c>
      <c r="Y95">
        <v>-0.1</v>
      </c>
      <c r="Z95">
        <v>5.85</v>
      </c>
      <c r="AA95">
        <v>65.27</v>
      </c>
      <c r="AB95">
        <v>5.66</v>
      </c>
      <c r="AC95">
        <v>-120</v>
      </c>
    </row>
    <row r="96" spans="7:29">
      <c r="G96" t="s">
        <v>138</v>
      </c>
      <c r="H96" s="73">
        <v>0</v>
      </c>
      <c r="I96" s="46">
        <v>0</v>
      </c>
      <c r="J96" s="46">
        <v>0</v>
      </c>
      <c r="K96" s="46">
        <v>63.34</v>
      </c>
      <c r="L96" s="46">
        <v>5.66</v>
      </c>
      <c r="M96" s="74">
        <v>5.57</v>
      </c>
      <c r="N96" s="73">
        <v>-65</v>
      </c>
      <c r="O96" s="46">
        <v>0</v>
      </c>
      <c r="P96" s="46">
        <v>-120</v>
      </c>
      <c r="Q96" s="46">
        <v>0</v>
      </c>
      <c r="R96" s="46">
        <v>0</v>
      </c>
      <c r="S96" s="74">
        <v>0</v>
      </c>
      <c r="U96" s="73">
        <v>-185.1</v>
      </c>
      <c r="V96" s="74">
        <v>74.569999999999993</v>
      </c>
      <c r="W96">
        <v>-65</v>
      </c>
      <c r="X96">
        <v>0</v>
      </c>
      <c r="Y96">
        <v>-0.1</v>
      </c>
      <c r="Z96">
        <v>5.66</v>
      </c>
      <c r="AA96">
        <v>63.34</v>
      </c>
      <c r="AB96">
        <v>5.57</v>
      </c>
      <c r="AC96">
        <v>-120</v>
      </c>
    </row>
    <row r="97" spans="1:83">
      <c r="G97" t="s">
        <v>139</v>
      </c>
      <c r="H97" s="73">
        <v>0</v>
      </c>
      <c r="I97" s="46">
        <v>0</v>
      </c>
      <c r="J97" s="46">
        <v>0</v>
      </c>
      <c r="K97" s="46">
        <v>62.38</v>
      </c>
      <c r="L97" s="46">
        <v>5.47</v>
      </c>
      <c r="M97" s="74">
        <v>5.66</v>
      </c>
      <c r="N97" s="73">
        <v>-61</v>
      </c>
      <c r="O97" s="46">
        <v>0</v>
      </c>
      <c r="P97" s="46">
        <v>-120</v>
      </c>
      <c r="Q97" s="46">
        <v>0</v>
      </c>
      <c r="R97" s="46">
        <v>0</v>
      </c>
      <c r="S97" s="74">
        <v>0</v>
      </c>
      <c r="U97" s="73">
        <v>-181.1</v>
      </c>
      <c r="V97" s="74">
        <v>73.510000000000005</v>
      </c>
      <c r="W97">
        <v>-61</v>
      </c>
      <c r="X97">
        <v>0</v>
      </c>
      <c r="Y97">
        <v>-0.1</v>
      </c>
      <c r="Z97">
        <v>5.47</v>
      </c>
      <c r="AA97">
        <v>62.38</v>
      </c>
      <c r="AB97">
        <v>5.66</v>
      </c>
      <c r="AC97">
        <v>-120</v>
      </c>
    </row>
    <row r="98" spans="1:83">
      <c r="G98" t="s">
        <v>140</v>
      </c>
      <c r="H98" s="73">
        <v>0</v>
      </c>
      <c r="I98" s="46">
        <v>0</v>
      </c>
      <c r="J98" s="46">
        <v>0</v>
      </c>
      <c r="K98" s="46">
        <v>13.43</v>
      </c>
      <c r="L98" s="46">
        <v>5.09</v>
      </c>
      <c r="M98" s="74">
        <v>5.57</v>
      </c>
      <c r="N98" s="73">
        <v>-58</v>
      </c>
      <c r="O98" s="46">
        <v>0</v>
      </c>
      <c r="P98" s="46">
        <v>-130</v>
      </c>
      <c r="Q98" s="46">
        <v>0</v>
      </c>
      <c r="R98" s="46">
        <v>0</v>
      </c>
      <c r="S98" s="74">
        <v>0</v>
      </c>
      <c r="U98" s="73">
        <v>-188.1</v>
      </c>
      <c r="V98" s="74">
        <v>24.09</v>
      </c>
      <c r="W98">
        <v>-58</v>
      </c>
      <c r="X98">
        <v>0</v>
      </c>
      <c r="Y98">
        <v>-0.1</v>
      </c>
      <c r="Z98">
        <v>5.09</v>
      </c>
      <c r="AA98">
        <v>13.43</v>
      </c>
      <c r="AB98">
        <v>5.57</v>
      </c>
      <c r="AC98">
        <v>-130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0.9772074999999999</v>
      </c>
      <c r="I99" s="69">
        <f t="shared" ref="I99:BQ99" si="1">SUM(I3:I98)/4000</f>
        <v>0.3627725</v>
      </c>
      <c r="J99" s="69">
        <f t="shared" si="1"/>
        <v>0.23416000000000006</v>
      </c>
      <c r="K99" s="69">
        <f t="shared" si="1"/>
        <v>0.90092499999999986</v>
      </c>
      <c r="L99" s="69">
        <f t="shared" si="1"/>
        <v>0.15179500000000004</v>
      </c>
      <c r="M99" s="69">
        <f t="shared" si="1"/>
        <v>0.21422499999999994</v>
      </c>
      <c r="N99" s="68">
        <f t="shared" si="1"/>
        <v>-1.0075000000000001</v>
      </c>
      <c r="O99" s="69">
        <f t="shared" si="1"/>
        <v>-0.58674999999999999</v>
      </c>
      <c r="P99" s="69">
        <f t="shared" si="1"/>
        <v>-0.87324999999999997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-2.4686000000000026</v>
      </c>
      <c r="V99" s="70">
        <f t="shared" si="1"/>
        <v>2.841085000000001</v>
      </c>
      <c r="W99">
        <f t="shared" si="1"/>
        <v>-3.0292500000000132E-2</v>
      </c>
      <c r="X99">
        <f t="shared" si="1"/>
        <v>-0.22397750000000002</v>
      </c>
      <c r="Y99">
        <f t="shared" si="1"/>
        <v>-1.1000000000000001E-3</v>
      </c>
      <c r="Z99">
        <f t="shared" si="1"/>
        <v>0.15179500000000004</v>
      </c>
      <c r="AA99">
        <f t="shared" si="1"/>
        <v>0.90092499999999986</v>
      </c>
      <c r="AB99">
        <f t="shared" si="1"/>
        <v>0.21422499999999994</v>
      </c>
      <c r="AC99">
        <f t="shared" si="1"/>
        <v>-0.63908999999999994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P3" activePane="bottomRight" state="frozen"/>
      <selection sqref="A1:D35"/>
      <selection pane="topRight" sqref="A1:D35"/>
      <selection pane="bottomLeft" sqref="A1:D35"/>
      <selection pane="bottomRight" activeCell="A4" sqref="A4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6" t="s">
        <v>227</v>
      </c>
      <c r="B1" s="216"/>
      <c r="C1" s="216"/>
      <c r="D1" s="216"/>
      <c r="E1" s="140"/>
      <c r="F1" s="140"/>
      <c r="G1" s="216" t="s">
        <v>44</v>
      </c>
      <c r="H1" s="217" t="s">
        <v>228</v>
      </c>
      <c r="I1" s="218"/>
      <c r="J1" s="218"/>
      <c r="K1" s="218"/>
      <c r="L1" s="218"/>
      <c r="M1" s="219"/>
      <c r="N1" s="217" t="s">
        <v>229</v>
      </c>
      <c r="O1" s="218"/>
      <c r="P1" s="218"/>
      <c r="Q1" s="218"/>
      <c r="R1" s="218"/>
      <c r="S1" s="219"/>
      <c r="T1">
        <v>3</v>
      </c>
      <c r="U1" s="220" t="s">
        <v>326</v>
      </c>
      <c r="V1" s="221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216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45192</v>
      </c>
      <c r="U2" s="73" t="s">
        <v>229</v>
      </c>
      <c r="V2" s="74" t="s">
        <v>228</v>
      </c>
      <c r="W2" s="28" t="s">
        <v>277</v>
      </c>
    </row>
    <row r="3" spans="1:23">
      <c r="A3" t="s">
        <v>260</v>
      </c>
      <c r="B3" t="s">
        <v>261</v>
      </c>
      <c r="C3" t="s">
        <v>269</v>
      </c>
      <c r="D3" t="s">
        <v>152</v>
      </c>
      <c r="E3" t="s">
        <v>342</v>
      </c>
      <c r="F3" t="s">
        <v>343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A4" t="s">
        <v>423</v>
      </c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Q3" activePane="bottomRight" state="frozen"/>
      <selection sqref="A1:D35"/>
      <selection pane="topRight" sqref="A1:D35"/>
      <selection pane="bottomLeft" sqref="A1:D35"/>
      <selection pane="bottomRight" activeCell="W2" sqref="W2:X98"/>
    </sheetView>
  </sheetViews>
  <sheetFormatPr defaultRowHeight="15"/>
  <cols>
    <col min="1" max="1" width="15.140625" customWidth="1"/>
    <col min="2" max="2" width="34.85546875" customWidth="1"/>
    <col min="3" max="3" width="15" customWidth="1"/>
    <col min="4" max="4" width="28" customWidth="1"/>
    <col min="7" max="7" width="11.85546875" customWidth="1"/>
    <col min="20" max="20" width="10.42578125" bestFit="1" customWidth="1"/>
  </cols>
  <sheetData>
    <row r="1" spans="1:24">
      <c r="A1" s="216" t="s">
        <v>227</v>
      </c>
      <c r="B1" s="216"/>
      <c r="C1" s="216"/>
      <c r="D1" s="216"/>
      <c r="E1" s="148"/>
      <c r="F1" s="148"/>
      <c r="G1" s="216" t="s">
        <v>44</v>
      </c>
      <c r="H1" s="217" t="s">
        <v>228</v>
      </c>
      <c r="I1" s="218"/>
      <c r="J1" s="218"/>
      <c r="K1" s="218"/>
      <c r="L1" s="218"/>
      <c r="M1" s="219"/>
      <c r="N1" s="217" t="s">
        <v>229</v>
      </c>
      <c r="O1" s="218"/>
      <c r="P1" s="218"/>
      <c r="Q1" s="218"/>
      <c r="R1" s="218"/>
      <c r="S1" s="219"/>
      <c r="T1">
        <v>3</v>
      </c>
      <c r="U1" s="220" t="s">
        <v>326</v>
      </c>
      <c r="V1" s="221"/>
    </row>
    <row r="2" spans="1:24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216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45192</v>
      </c>
      <c r="U2" s="73" t="s">
        <v>229</v>
      </c>
      <c r="V2" s="74" t="s">
        <v>228</v>
      </c>
      <c r="W2" s="28" t="s">
        <v>261</v>
      </c>
      <c r="X2" t="s">
        <v>468</v>
      </c>
    </row>
    <row r="3" spans="1:24">
      <c r="A3" t="s">
        <v>260</v>
      </c>
      <c r="B3" t="s">
        <v>261</v>
      </c>
      <c r="C3" t="s">
        <v>269</v>
      </c>
      <c r="D3" t="s">
        <v>152</v>
      </c>
      <c r="E3" t="s">
        <v>342</v>
      </c>
      <c r="F3" t="s">
        <v>343</v>
      </c>
      <c r="G3" t="s">
        <v>45</v>
      </c>
      <c r="H3" s="71">
        <v>0</v>
      </c>
      <c r="I3" s="53">
        <v>72.48</v>
      </c>
      <c r="J3" s="53">
        <v>0</v>
      </c>
      <c r="K3" s="53">
        <v>0</v>
      </c>
      <c r="L3" s="53">
        <v>0</v>
      </c>
      <c r="M3" s="72">
        <v>0</v>
      </c>
      <c r="N3" s="71">
        <v>0</v>
      </c>
      <c r="O3" s="53">
        <v>0</v>
      </c>
      <c r="P3" s="53">
        <v>0</v>
      </c>
      <c r="Q3" s="53">
        <v>0</v>
      </c>
      <c r="R3" s="53">
        <v>0</v>
      </c>
      <c r="S3" s="72">
        <v>0</v>
      </c>
      <c r="U3" s="73"/>
      <c r="V3" s="74">
        <v>72.48</v>
      </c>
      <c r="W3">
        <v>72.48</v>
      </c>
      <c r="X3">
        <v>0</v>
      </c>
    </row>
    <row r="4" spans="1:24">
      <c r="A4" t="s">
        <v>399</v>
      </c>
      <c r="B4" t="s">
        <v>261</v>
      </c>
      <c r="D4" t="s">
        <v>422</v>
      </c>
      <c r="F4" t="s">
        <v>468</v>
      </c>
      <c r="G4" t="s">
        <v>46</v>
      </c>
      <c r="H4" s="73">
        <v>0</v>
      </c>
      <c r="I4" s="46">
        <v>62.38</v>
      </c>
      <c r="J4" s="46">
        <v>0</v>
      </c>
      <c r="K4" s="46">
        <v>0</v>
      </c>
      <c r="L4" s="46">
        <v>0</v>
      </c>
      <c r="M4" s="74">
        <v>0</v>
      </c>
      <c r="N4" s="73">
        <v>0</v>
      </c>
      <c r="O4" s="46">
        <v>0</v>
      </c>
      <c r="P4" s="46">
        <v>0</v>
      </c>
      <c r="Q4" s="46">
        <v>0</v>
      </c>
      <c r="R4" s="46">
        <v>0</v>
      </c>
      <c r="S4" s="74">
        <v>0</v>
      </c>
      <c r="U4" s="73"/>
      <c r="V4" s="74">
        <v>62.38</v>
      </c>
      <c r="W4">
        <v>62.38</v>
      </c>
      <c r="X4">
        <v>0</v>
      </c>
    </row>
    <row r="5" spans="1:24">
      <c r="B5" t="s">
        <v>404</v>
      </c>
      <c r="D5" t="s">
        <v>469</v>
      </c>
      <c r="G5" t="s">
        <v>47</v>
      </c>
      <c r="H5" s="73">
        <v>0</v>
      </c>
      <c r="I5" s="46">
        <v>43.19</v>
      </c>
      <c r="J5" s="46">
        <v>0</v>
      </c>
      <c r="K5" s="46">
        <v>0</v>
      </c>
      <c r="L5" s="46">
        <v>0</v>
      </c>
      <c r="M5" s="74">
        <v>0</v>
      </c>
      <c r="N5" s="73">
        <v>0</v>
      </c>
      <c r="O5" s="46">
        <v>0</v>
      </c>
      <c r="P5" s="46">
        <v>0</v>
      </c>
      <c r="Q5" s="46">
        <v>0</v>
      </c>
      <c r="R5" s="46">
        <v>0</v>
      </c>
      <c r="S5" s="74">
        <v>0</v>
      </c>
      <c r="U5" s="73"/>
      <c r="V5" s="74">
        <v>43.19</v>
      </c>
      <c r="W5">
        <v>43.19</v>
      </c>
      <c r="X5">
        <v>0</v>
      </c>
    </row>
    <row r="6" spans="1:24">
      <c r="B6" t="s">
        <v>404</v>
      </c>
      <c r="G6" t="s">
        <v>48</v>
      </c>
      <c r="H6" s="73">
        <v>0</v>
      </c>
      <c r="I6" s="46">
        <v>23.99</v>
      </c>
      <c r="J6" s="46">
        <v>0</v>
      </c>
      <c r="K6" s="46">
        <v>0</v>
      </c>
      <c r="L6" s="46">
        <v>0</v>
      </c>
      <c r="M6" s="74">
        <v>0</v>
      </c>
      <c r="N6" s="73">
        <v>0</v>
      </c>
      <c r="O6" s="46">
        <v>0</v>
      </c>
      <c r="P6" s="46">
        <v>0</v>
      </c>
      <c r="Q6" s="46">
        <v>0</v>
      </c>
      <c r="R6" s="46">
        <v>0</v>
      </c>
      <c r="S6" s="74">
        <v>0</v>
      </c>
      <c r="U6" s="73"/>
      <c r="V6" s="74">
        <v>23.99</v>
      </c>
      <c r="W6">
        <v>23.99</v>
      </c>
      <c r="X6">
        <v>0</v>
      </c>
    </row>
    <row r="7" spans="1:24">
      <c r="G7" t="s">
        <v>49</v>
      </c>
      <c r="H7" s="73">
        <v>0</v>
      </c>
      <c r="I7" s="46">
        <v>0</v>
      </c>
      <c r="J7" s="46">
        <v>0</v>
      </c>
      <c r="K7" s="46">
        <v>0</v>
      </c>
      <c r="L7" s="46">
        <v>0</v>
      </c>
      <c r="M7" s="74">
        <v>0</v>
      </c>
      <c r="N7" s="73">
        <v>0</v>
      </c>
      <c r="O7" s="46">
        <v>0</v>
      </c>
      <c r="P7" s="46">
        <v>0</v>
      </c>
      <c r="Q7" s="46">
        <v>0</v>
      </c>
      <c r="R7" s="46">
        <v>0</v>
      </c>
      <c r="S7" s="74">
        <v>0</v>
      </c>
      <c r="U7" s="73"/>
      <c r="V7" s="74">
        <v>0</v>
      </c>
      <c r="W7">
        <v>0</v>
      </c>
      <c r="X7">
        <v>0</v>
      </c>
    </row>
    <row r="8" spans="1:24">
      <c r="G8" t="s">
        <v>50</v>
      </c>
      <c r="H8" s="73">
        <v>0</v>
      </c>
      <c r="I8" s="46">
        <v>0</v>
      </c>
      <c r="J8" s="46">
        <v>0</v>
      </c>
      <c r="K8" s="46">
        <v>0</v>
      </c>
      <c r="L8" s="46">
        <v>0</v>
      </c>
      <c r="M8" s="74">
        <v>0</v>
      </c>
      <c r="N8" s="73">
        <v>0</v>
      </c>
      <c r="O8" s="46">
        <v>0</v>
      </c>
      <c r="P8" s="46">
        <v>0</v>
      </c>
      <c r="Q8" s="46">
        <v>0</v>
      </c>
      <c r="R8" s="46">
        <v>0</v>
      </c>
      <c r="S8" s="74">
        <v>0</v>
      </c>
      <c r="U8" s="73"/>
      <c r="V8" s="74">
        <v>0</v>
      </c>
      <c r="W8">
        <v>0</v>
      </c>
      <c r="X8">
        <v>0</v>
      </c>
    </row>
    <row r="9" spans="1:24">
      <c r="G9" t="s">
        <v>51</v>
      </c>
      <c r="H9" s="73">
        <v>0</v>
      </c>
      <c r="I9" s="46">
        <v>0</v>
      </c>
      <c r="J9" s="46">
        <v>0</v>
      </c>
      <c r="K9" s="46">
        <v>0</v>
      </c>
      <c r="L9" s="46">
        <v>0</v>
      </c>
      <c r="M9" s="74">
        <v>0</v>
      </c>
      <c r="N9" s="73">
        <v>0</v>
      </c>
      <c r="O9" s="46">
        <v>0</v>
      </c>
      <c r="P9" s="46">
        <v>0</v>
      </c>
      <c r="Q9" s="46">
        <v>0</v>
      </c>
      <c r="R9" s="46">
        <v>0</v>
      </c>
      <c r="S9" s="74">
        <v>0</v>
      </c>
      <c r="U9" s="73"/>
      <c r="V9" s="74">
        <v>0</v>
      </c>
      <c r="W9">
        <v>0</v>
      </c>
      <c r="X9">
        <v>0</v>
      </c>
    </row>
    <row r="10" spans="1:24">
      <c r="G10" t="s">
        <v>52</v>
      </c>
      <c r="H10" s="73">
        <v>0</v>
      </c>
      <c r="I10" s="46">
        <v>0</v>
      </c>
      <c r="J10" s="46">
        <v>0</v>
      </c>
      <c r="K10" s="46">
        <v>0</v>
      </c>
      <c r="L10" s="46">
        <v>0</v>
      </c>
      <c r="M10" s="74">
        <v>0</v>
      </c>
      <c r="N10" s="73">
        <v>0</v>
      </c>
      <c r="O10" s="46">
        <v>0</v>
      </c>
      <c r="P10" s="46">
        <v>0</v>
      </c>
      <c r="Q10" s="46">
        <v>0</v>
      </c>
      <c r="R10" s="46">
        <v>0</v>
      </c>
      <c r="S10" s="74">
        <v>0</v>
      </c>
      <c r="U10" s="73"/>
      <c r="V10" s="74">
        <v>0</v>
      </c>
      <c r="W10">
        <v>0</v>
      </c>
      <c r="X10">
        <v>0</v>
      </c>
    </row>
    <row r="11" spans="1:24">
      <c r="G11" t="s">
        <v>53</v>
      </c>
      <c r="H11" s="73">
        <v>0</v>
      </c>
      <c r="I11" s="46">
        <v>0</v>
      </c>
      <c r="J11" s="46">
        <v>0</v>
      </c>
      <c r="K11" s="46">
        <v>0</v>
      </c>
      <c r="L11" s="46">
        <v>0</v>
      </c>
      <c r="M11" s="74">
        <v>0</v>
      </c>
      <c r="N11" s="73">
        <v>0</v>
      </c>
      <c r="O11" s="46">
        <v>0</v>
      </c>
      <c r="P11" s="46">
        <v>0</v>
      </c>
      <c r="Q11" s="46">
        <v>0</v>
      </c>
      <c r="R11" s="46">
        <v>0</v>
      </c>
      <c r="S11" s="74">
        <v>0</v>
      </c>
      <c r="U11" s="73"/>
      <c r="V11" s="74">
        <v>0</v>
      </c>
      <c r="W11">
        <v>0</v>
      </c>
      <c r="X11">
        <v>0</v>
      </c>
    </row>
    <row r="12" spans="1:24">
      <c r="G12" t="s">
        <v>54</v>
      </c>
      <c r="H12" s="73">
        <v>0</v>
      </c>
      <c r="I12" s="46">
        <v>0</v>
      </c>
      <c r="J12" s="46">
        <v>0</v>
      </c>
      <c r="K12" s="46">
        <v>0</v>
      </c>
      <c r="L12" s="46">
        <v>0</v>
      </c>
      <c r="M12" s="74">
        <v>0</v>
      </c>
      <c r="N12" s="73">
        <v>0</v>
      </c>
      <c r="O12" s="46">
        <v>0</v>
      </c>
      <c r="P12" s="46">
        <v>0</v>
      </c>
      <c r="Q12" s="46">
        <v>0</v>
      </c>
      <c r="R12" s="46">
        <v>0</v>
      </c>
      <c r="S12" s="74">
        <v>0</v>
      </c>
      <c r="U12" s="73"/>
      <c r="V12" s="74">
        <v>0</v>
      </c>
      <c r="W12">
        <v>0</v>
      </c>
      <c r="X12">
        <v>0</v>
      </c>
    </row>
    <row r="13" spans="1:24">
      <c r="G13" t="s">
        <v>55</v>
      </c>
      <c r="H13" s="73">
        <v>0</v>
      </c>
      <c r="I13" s="46">
        <v>0</v>
      </c>
      <c r="J13" s="46">
        <v>0</v>
      </c>
      <c r="K13" s="46">
        <v>0</v>
      </c>
      <c r="L13" s="46">
        <v>0</v>
      </c>
      <c r="M13" s="74">
        <v>0</v>
      </c>
      <c r="N13" s="73">
        <v>0</v>
      </c>
      <c r="O13" s="46">
        <v>0</v>
      </c>
      <c r="P13" s="46">
        <v>0</v>
      </c>
      <c r="Q13" s="46">
        <v>0</v>
      </c>
      <c r="R13" s="46">
        <v>0</v>
      </c>
      <c r="S13" s="74">
        <v>0</v>
      </c>
      <c r="U13" s="73"/>
      <c r="V13" s="74">
        <v>0</v>
      </c>
      <c r="W13">
        <v>0</v>
      </c>
      <c r="X13">
        <v>0</v>
      </c>
    </row>
    <row r="14" spans="1:24">
      <c r="G14" t="s">
        <v>56</v>
      </c>
      <c r="H14" s="73">
        <v>0</v>
      </c>
      <c r="I14" s="46">
        <v>0</v>
      </c>
      <c r="J14" s="46">
        <v>0</v>
      </c>
      <c r="K14" s="46">
        <v>0</v>
      </c>
      <c r="L14" s="46">
        <v>0</v>
      </c>
      <c r="M14" s="74">
        <v>0</v>
      </c>
      <c r="N14" s="73">
        <v>0</v>
      </c>
      <c r="O14" s="46">
        <v>0</v>
      </c>
      <c r="P14" s="46">
        <v>0</v>
      </c>
      <c r="Q14" s="46">
        <v>0</v>
      </c>
      <c r="R14" s="46">
        <v>0</v>
      </c>
      <c r="S14" s="74">
        <v>0</v>
      </c>
      <c r="U14" s="73"/>
      <c r="V14" s="74">
        <v>0</v>
      </c>
      <c r="W14">
        <v>0</v>
      </c>
      <c r="X14">
        <v>0</v>
      </c>
    </row>
    <row r="15" spans="1:24">
      <c r="G15" t="s">
        <v>57</v>
      </c>
      <c r="H15" s="73">
        <v>0</v>
      </c>
      <c r="I15" s="46">
        <v>0</v>
      </c>
      <c r="J15" s="46">
        <v>0</v>
      </c>
      <c r="K15" s="46">
        <v>0</v>
      </c>
      <c r="L15" s="46">
        <v>0</v>
      </c>
      <c r="M15" s="74">
        <v>0</v>
      </c>
      <c r="N15" s="73">
        <v>0</v>
      </c>
      <c r="O15" s="46">
        <v>0</v>
      </c>
      <c r="P15" s="46">
        <v>0</v>
      </c>
      <c r="Q15" s="46">
        <v>0</v>
      </c>
      <c r="R15" s="46">
        <v>0</v>
      </c>
      <c r="S15" s="74">
        <v>0</v>
      </c>
      <c r="U15" s="73"/>
      <c r="V15" s="74">
        <v>0</v>
      </c>
      <c r="W15">
        <v>0</v>
      </c>
      <c r="X15">
        <v>0</v>
      </c>
    </row>
    <row r="16" spans="1:24">
      <c r="G16" t="s">
        <v>58</v>
      </c>
      <c r="H16" s="73">
        <v>0</v>
      </c>
      <c r="I16" s="46">
        <v>0</v>
      </c>
      <c r="J16" s="46">
        <v>0</v>
      </c>
      <c r="K16" s="46">
        <v>0</v>
      </c>
      <c r="L16" s="46">
        <v>0</v>
      </c>
      <c r="M16" s="74">
        <v>0.38</v>
      </c>
      <c r="N16" s="73">
        <v>0</v>
      </c>
      <c r="O16" s="46">
        <v>0</v>
      </c>
      <c r="P16" s="46">
        <v>0</v>
      </c>
      <c r="Q16" s="46">
        <v>0</v>
      </c>
      <c r="R16" s="46">
        <v>0</v>
      </c>
      <c r="S16" s="74">
        <v>0</v>
      </c>
      <c r="U16" s="73"/>
      <c r="V16" s="74">
        <v>0.38</v>
      </c>
      <c r="W16">
        <v>0</v>
      </c>
      <c r="X16">
        <v>0.38</v>
      </c>
    </row>
    <row r="17" spans="7:24">
      <c r="G17" t="s">
        <v>59</v>
      </c>
      <c r="H17" s="73">
        <v>0</v>
      </c>
      <c r="I17" s="46">
        <v>0</v>
      </c>
      <c r="J17" s="46">
        <v>0</v>
      </c>
      <c r="K17" s="46">
        <v>0</v>
      </c>
      <c r="L17" s="46">
        <v>0</v>
      </c>
      <c r="M17" s="74">
        <v>0</v>
      </c>
      <c r="N17" s="73">
        <v>0</v>
      </c>
      <c r="O17" s="46">
        <v>0</v>
      </c>
      <c r="P17" s="46">
        <v>0</v>
      </c>
      <c r="Q17" s="46">
        <v>0</v>
      </c>
      <c r="R17" s="46">
        <v>0</v>
      </c>
      <c r="S17" s="74">
        <v>0</v>
      </c>
      <c r="U17" s="73"/>
      <c r="V17" s="74">
        <v>0</v>
      </c>
      <c r="W17">
        <v>0</v>
      </c>
      <c r="X17">
        <v>0</v>
      </c>
    </row>
    <row r="18" spans="7:24">
      <c r="G18" t="s">
        <v>60</v>
      </c>
      <c r="H18" s="73">
        <v>0</v>
      </c>
      <c r="I18" s="46">
        <v>0</v>
      </c>
      <c r="J18" s="46">
        <v>0</v>
      </c>
      <c r="K18" s="46">
        <v>0</v>
      </c>
      <c r="L18" s="46">
        <v>0</v>
      </c>
      <c r="M18" s="74">
        <v>0</v>
      </c>
      <c r="N18" s="73">
        <v>0</v>
      </c>
      <c r="O18" s="46">
        <v>0</v>
      </c>
      <c r="P18" s="46">
        <v>0</v>
      </c>
      <c r="Q18" s="46">
        <v>0</v>
      </c>
      <c r="R18" s="46">
        <v>0</v>
      </c>
      <c r="S18" s="74">
        <v>0</v>
      </c>
      <c r="U18" s="73"/>
      <c r="V18" s="74">
        <v>0</v>
      </c>
      <c r="W18">
        <v>0</v>
      </c>
      <c r="X18">
        <v>0</v>
      </c>
    </row>
    <row r="19" spans="7:24">
      <c r="G19" t="s">
        <v>61</v>
      </c>
      <c r="H19" s="73">
        <v>0</v>
      </c>
      <c r="I19" s="46">
        <v>0</v>
      </c>
      <c r="J19" s="46">
        <v>0</v>
      </c>
      <c r="K19" s="46">
        <v>0</v>
      </c>
      <c r="L19" s="46">
        <v>0</v>
      </c>
      <c r="M19" s="74">
        <v>0</v>
      </c>
      <c r="N19" s="73">
        <v>0</v>
      </c>
      <c r="O19" s="46">
        <v>0</v>
      </c>
      <c r="P19" s="46">
        <v>0</v>
      </c>
      <c r="Q19" s="46">
        <v>0</v>
      </c>
      <c r="R19" s="46">
        <v>0</v>
      </c>
      <c r="S19" s="74">
        <v>0</v>
      </c>
      <c r="U19" s="73"/>
      <c r="V19" s="74">
        <v>0</v>
      </c>
      <c r="W19">
        <v>0</v>
      </c>
      <c r="X19">
        <v>0</v>
      </c>
    </row>
    <row r="20" spans="7:24">
      <c r="G20" t="s">
        <v>62</v>
      </c>
      <c r="H20" s="73">
        <v>0</v>
      </c>
      <c r="I20" s="46">
        <v>0</v>
      </c>
      <c r="J20" s="46">
        <v>0</v>
      </c>
      <c r="K20" s="46">
        <v>0</v>
      </c>
      <c r="L20" s="46">
        <v>0</v>
      </c>
      <c r="M20" s="74">
        <v>0</v>
      </c>
      <c r="N20" s="73">
        <v>0</v>
      </c>
      <c r="O20" s="46">
        <v>0</v>
      </c>
      <c r="P20" s="46">
        <v>0</v>
      </c>
      <c r="Q20" s="46">
        <v>0</v>
      </c>
      <c r="R20" s="46">
        <v>0</v>
      </c>
      <c r="S20" s="74">
        <v>0</v>
      </c>
      <c r="U20" s="73"/>
      <c r="V20" s="74">
        <v>0</v>
      </c>
      <c r="W20">
        <v>0</v>
      </c>
      <c r="X20">
        <v>0</v>
      </c>
    </row>
    <row r="21" spans="7:24">
      <c r="G21" t="s">
        <v>63</v>
      </c>
      <c r="H21" s="73">
        <v>0</v>
      </c>
      <c r="I21" s="46">
        <v>0</v>
      </c>
      <c r="J21" s="46">
        <v>0</v>
      </c>
      <c r="K21" s="46">
        <v>0</v>
      </c>
      <c r="L21" s="46">
        <v>0</v>
      </c>
      <c r="M21" s="74">
        <v>0</v>
      </c>
      <c r="N21" s="73">
        <v>0</v>
      </c>
      <c r="O21" s="46">
        <v>0</v>
      </c>
      <c r="P21" s="46">
        <v>0</v>
      </c>
      <c r="Q21" s="46">
        <v>0</v>
      </c>
      <c r="R21" s="46">
        <v>0</v>
      </c>
      <c r="S21" s="74">
        <v>0</v>
      </c>
      <c r="U21" s="73"/>
      <c r="V21" s="74">
        <v>0</v>
      </c>
      <c r="W21">
        <v>0</v>
      </c>
      <c r="X21">
        <v>0</v>
      </c>
    </row>
    <row r="22" spans="7:24">
      <c r="G22" t="s">
        <v>64</v>
      </c>
      <c r="H22" s="73">
        <v>0</v>
      </c>
      <c r="I22" s="46">
        <v>0</v>
      </c>
      <c r="J22" s="46">
        <v>0</v>
      </c>
      <c r="K22" s="46">
        <v>0</v>
      </c>
      <c r="L22" s="46">
        <v>0</v>
      </c>
      <c r="M22" s="74">
        <v>0</v>
      </c>
      <c r="N22" s="73">
        <v>0</v>
      </c>
      <c r="O22" s="46">
        <v>0</v>
      </c>
      <c r="P22" s="46">
        <v>0</v>
      </c>
      <c r="Q22" s="46">
        <v>0</v>
      </c>
      <c r="R22" s="46">
        <v>0</v>
      </c>
      <c r="S22" s="74">
        <v>0</v>
      </c>
      <c r="U22" s="73"/>
      <c r="V22" s="74">
        <v>0</v>
      </c>
      <c r="W22">
        <v>0</v>
      </c>
      <c r="X22">
        <v>0</v>
      </c>
    </row>
    <row r="23" spans="7:24">
      <c r="G23" t="s">
        <v>65</v>
      </c>
      <c r="H23" s="73">
        <v>0</v>
      </c>
      <c r="I23" s="46">
        <v>0</v>
      </c>
      <c r="J23" s="46">
        <v>0</v>
      </c>
      <c r="K23" s="46">
        <v>0</v>
      </c>
      <c r="L23" s="46">
        <v>0</v>
      </c>
      <c r="M23" s="74">
        <v>0.12</v>
      </c>
      <c r="N23" s="73">
        <v>0</v>
      </c>
      <c r="O23" s="46">
        <v>0</v>
      </c>
      <c r="P23" s="46">
        <v>0</v>
      </c>
      <c r="Q23" s="46">
        <v>0</v>
      </c>
      <c r="R23" s="46">
        <v>0</v>
      </c>
      <c r="S23" s="74">
        <v>0</v>
      </c>
      <c r="U23" s="73"/>
      <c r="V23" s="74">
        <v>0.12</v>
      </c>
      <c r="W23">
        <v>0</v>
      </c>
      <c r="X23">
        <v>0.12</v>
      </c>
    </row>
    <row r="24" spans="7:24">
      <c r="G24" t="s">
        <v>66</v>
      </c>
      <c r="H24" s="73">
        <v>0</v>
      </c>
      <c r="I24" s="46">
        <v>0</v>
      </c>
      <c r="J24" s="46">
        <v>0</v>
      </c>
      <c r="K24" s="46">
        <v>0</v>
      </c>
      <c r="L24" s="46">
        <v>0</v>
      </c>
      <c r="M24" s="74">
        <v>2.2599999999999998</v>
      </c>
      <c r="N24" s="73">
        <v>0</v>
      </c>
      <c r="O24" s="46">
        <v>0</v>
      </c>
      <c r="P24" s="46">
        <v>0</v>
      </c>
      <c r="Q24" s="46">
        <v>0</v>
      </c>
      <c r="R24" s="46">
        <v>0</v>
      </c>
      <c r="S24" s="74">
        <v>0</v>
      </c>
      <c r="U24" s="73"/>
      <c r="V24" s="74">
        <v>2.2599999999999998</v>
      </c>
      <c r="W24">
        <v>0</v>
      </c>
      <c r="X24">
        <v>2.2599999999999998</v>
      </c>
    </row>
    <row r="25" spans="7:24">
      <c r="G25" t="s">
        <v>67</v>
      </c>
      <c r="H25" s="73">
        <v>0</v>
      </c>
      <c r="I25" s="46">
        <v>0</v>
      </c>
      <c r="J25" s="46">
        <v>0</v>
      </c>
      <c r="K25" s="46">
        <v>0</v>
      </c>
      <c r="L25" s="46">
        <v>0</v>
      </c>
      <c r="M25" s="74">
        <v>0.78</v>
      </c>
      <c r="N25" s="73">
        <v>0</v>
      </c>
      <c r="O25" s="46">
        <v>0</v>
      </c>
      <c r="P25" s="46">
        <v>0</v>
      </c>
      <c r="Q25" s="46">
        <v>0</v>
      </c>
      <c r="R25" s="46">
        <v>0</v>
      </c>
      <c r="S25" s="74">
        <v>0</v>
      </c>
      <c r="U25" s="73"/>
      <c r="V25" s="74">
        <v>0.78</v>
      </c>
      <c r="W25">
        <v>0</v>
      </c>
      <c r="X25">
        <v>0.78</v>
      </c>
    </row>
    <row r="26" spans="7:24">
      <c r="G26" t="s">
        <v>68</v>
      </c>
      <c r="H26" s="73">
        <v>0</v>
      </c>
      <c r="I26" s="46">
        <v>0</v>
      </c>
      <c r="J26" s="46">
        <v>0</v>
      </c>
      <c r="K26" s="46">
        <v>0</v>
      </c>
      <c r="L26" s="46">
        <v>0</v>
      </c>
      <c r="M26" s="74">
        <v>0</v>
      </c>
      <c r="N26" s="73">
        <v>0</v>
      </c>
      <c r="O26" s="46">
        <v>0</v>
      </c>
      <c r="P26" s="46">
        <v>0</v>
      </c>
      <c r="Q26" s="46">
        <v>0</v>
      </c>
      <c r="R26" s="46">
        <v>0</v>
      </c>
      <c r="S26" s="74">
        <v>0</v>
      </c>
      <c r="U26" s="73"/>
      <c r="V26" s="74">
        <v>0</v>
      </c>
      <c r="W26">
        <v>0</v>
      </c>
      <c r="X26">
        <v>0</v>
      </c>
    </row>
    <row r="27" spans="7:24">
      <c r="G27" t="s">
        <v>69</v>
      </c>
      <c r="H27" s="73">
        <v>0</v>
      </c>
      <c r="I27" s="46">
        <v>0</v>
      </c>
      <c r="J27" s="46">
        <v>0</v>
      </c>
      <c r="K27" s="46">
        <v>0</v>
      </c>
      <c r="L27" s="46">
        <v>0</v>
      </c>
      <c r="M27" s="74">
        <v>0</v>
      </c>
      <c r="N27" s="73">
        <v>0</v>
      </c>
      <c r="O27" s="46">
        <v>0</v>
      </c>
      <c r="P27" s="46">
        <v>0</v>
      </c>
      <c r="Q27" s="46">
        <v>0</v>
      </c>
      <c r="R27" s="46">
        <v>0</v>
      </c>
      <c r="S27" s="74">
        <v>0</v>
      </c>
      <c r="U27" s="73"/>
      <c r="V27" s="74">
        <v>0</v>
      </c>
      <c r="W27">
        <v>0</v>
      </c>
      <c r="X27">
        <v>0</v>
      </c>
    </row>
    <row r="28" spans="7:24">
      <c r="G28" t="s">
        <v>70</v>
      </c>
      <c r="H28" s="73">
        <v>0</v>
      </c>
      <c r="I28" s="46">
        <v>0</v>
      </c>
      <c r="J28" s="46">
        <v>0</v>
      </c>
      <c r="K28" s="46">
        <v>0</v>
      </c>
      <c r="L28" s="46">
        <v>0</v>
      </c>
      <c r="M28" s="74">
        <v>0</v>
      </c>
      <c r="N28" s="73">
        <v>0</v>
      </c>
      <c r="O28" s="46">
        <v>0</v>
      </c>
      <c r="P28" s="46">
        <v>0</v>
      </c>
      <c r="Q28" s="46">
        <v>0</v>
      </c>
      <c r="R28" s="46">
        <v>0</v>
      </c>
      <c r="S28" s="74">
        <v>0</v>
      </c>
      <c r="U28" s="73"/>
      <c r="V28" s="74">
        <v>0</v>
      </c>
      <c r="W28">
        <v>0</v>
      </c>
      <c r="X28">
        <v>0</v>
      </c>
    </row>
    <row r="29" spans="7:24">
      <c r="G29" t="s">
        <v>71</v>
      </c>
      <c r="H29" s="73">
        <v>0</v>
      </c>
      <c r="I29" s="46">
        <v>0</v>
      </c>
      <c r="J29" s="46">
        <v>0</v>
      </c>
      <c r="K29" s="46">
        <v>0</v>
      </c>
      <c r="L29" s="46">
        <v>0</v>
      </c>
      <c r="M29" s="74">
        <v>0</v>
      </c>
      <c r="N29" s="73">
        <v>0</v>
      </c>
      <c r="O29" s="46">
        <v>0</v>
      </c>
      <c r="P29" s="46">
        <v>0</v>
      </c>
      <c r="Q29" s="46">
        <v>0</v>
      </c>
      <c r="R29" s="46">
        <v>0</v>
      </c>
      <c r="S29" s="74">
        <v>0</v>
      </c>
      <c r="U29" s="73"/>
      <c r="V29" s="74">
        <v>0</v>
      </c>
      <c r="W29">
        <v>0</v>
      </c>
      <c r="X29">
        <v>0</v>
      </c>
    </row>
    <row r="30" spans="7:24">
      <c r="G30" t="s">
        <v>72</v>
      </c>
      <c r="H30" s="73">
        <v>0</v>
      </c>
      <c r="I30" s="46">
        <v>0</v>
      </c>
      <c r="J30" s="46">
        <v>0</v>
      </c>
      <c r="K30" s="46">
        <v>0</v>
      </c>
      <c r="L30" s="46">
        <v>0</v>
      </c>
      <c r="M30" s="74">
        <v>0</v>
      </c>
      <c r="N30" s="73">
        <v>0</v>
      </c>
      <c r="O30" s="46">
        <v>0</v>
      </c>
      <c r="P30" s="46">
        <v>0</v>
      </c>
      <c r="Q30" s="46">
        <v>0</v>
      </c>
      <c r="R30" s="46">
        <v>0</v>
      </c>
      <c r="S30" s="74">
        <v>0</v>
      </c>
      <c r="U30" s="73"/>
      <c r="V30" s="74">
        <v>0</v>
      </c>
      <c r="W30">
        <v>0</v>
      </c>
      <c r="X30">
        <v>0</v>
      </c>
    </row>
    <row r="31" spans="7:24">
      <c r="G31" t="s">
        <v>73</v>
      </c>
      <c r="H31" s="73">
        <v>0</v>
      </c>
      <c r="I31" s="46">
        <v>0</v>
      </c>
      <c r="J31" s="46">
        <v>0</v>
      </c>
      <c r="K31" s="46">
        <v>0</v>
      </c>
      <c r="L31" s="46">
        <v>0</v>
      </c>
      <c r="M31" s="74">
        <v>0</v>
      </c>
      <c r="N31" s="73">
        <v>0</v>
      </c>
      <c r="O31" s="46">
        <v>0</v>
      </c>
      <c r="P31" s="46">
        <v>0</v>
      </c>
      <c r="Q31" s="46">
        <v>0</v>
      </c>
      <c r="R31" s="46">
        <v>0</v>
      </c>
      <c r="S31" s="74">
        <v>0</v>
      </c>
      <c r="U31" s="73"/>
      <c r="V31" s="74">
        <v>0</v>
      </c>
      <c r="W31">
        <v>0</v>
      </c>
      <c r="X31">
        <v>0</v>
      </c>
    </row>
    <row r="32" spans="7:24">
      <c r="G32" t="s">
        <v>74</v>
      </c>
      <c r="H32" s="73">
        <v>0</v>
      </c>
      <c r="I32" s="46">
        <v>0</v>
      </c>
      <c r="J32" s="46">
        <v>0</v>
      </c>
      <c r="K32" s="46">
        <v>0</v>
      </c>
      <c r="L32" s="46">
        <v>0</v>
      </c>
      <c r="M32" s="74">
        <v>0</v>
      </c>
      <c r="N32" s="73">
        <v>0</v>
      </c>
      <c r="O32" s="46">
        <v>0</v>
      </c>
      <c r="P32" s="46">
        <v>0</v>
      </c>
      <c r="Q32" s="46">
        <v>0</v>
      </c>
      <c r="R32" s="46">
        <v>0</v>
      </c>
      <c r="S32" s="74">
        <v>0</v>
      </c>
      <c r="U32" s="73"/>
      <c r="V32" s="74">
        <v>0</v>
      </c>
      <c r="W32">
        <v>0</v>
      </c>
      <c r="X32">
        <v>0</v>
      </c>
    </row>
    <row r="33" spans="7:24">
      <c r="G33" t="s">
        <v>75</v>
      </c>
      <c r="H33" s="73">
        <v>0</v>
      </c>
      <c r="I33" s="46">
        <v>0</v>
      </c>
      <c r="J33" s="46">
        <v>0</v>
      </c>
      <c r="K33" s="46">
        <v>0</v>
      </c>
      <c r="L33" s="46">
        <v>0</v>
      </c>
      <c r="M33" s="74">
        <v>2.88</v>
      </c>
      <c r="N33" s="73">
        <v>0</v>
      </c>
      <c r="O33" s="46">
        <v>0</v>
      </c>
      <c r="P33" s="46">
        <v>0</v>
      </c>
      <c r="Q33" s="46">
        <v>0</v>
      </c>
      <c r="R33" s="46">
        <v>0</v>
      </c>
      <c r="S33" s="74">
        <v>0</v>
      </c>
      <c r="U33" s="73"/>
      <c r="V33" s="74">
        <v>2.88</v>
      </c>
      <c r="W33">
        <v>0</v>
      </c>
      <c r="X33">
        <v>2.88</v>
      </c>
    </row>
    <row r="34" spans="7:24">
      <c r="G34" t="s">
        <v>76</v>
      </c>
      <c r="H34" s="73">
        <v>0</v>
      </c>
      <c r="I34" s="46">
        <v>0</v>
      </c>
      <c r="J34" s="46">
        <v>0</v>
      </c>
      <c r="K34" s="46">
        <v>0</v>
      </c>
      <c r="L34" s="46">
        <v>0</v>
      </c>
      <c r="M34" s="74">
        <v>1.35</v>
      </c>
      <c r="N34" s="73">
        <v>0</v>
      </c>
      <c r="O34" s="46">
        <v>0</v>
      </c>
      <c r="P34" s="46">
        <v>0</v>
      </c>
      <c r="Q34" s="46">
        <v>0</v>
      </c>
      <c r="R34" s="46">
        <v>0</v>
      </c>
      <c r="S34" s="74">
        <v>0</v>
      </c>
      <c r="U34" s="73"/>
      <c r="V34" s="74">
        <v>1.35</v>
      </c>
      <c r="W34">
        <v>0</v>
      </c>
      <c r="X34">
        <v>1.35</v>
      </c>
    </row>
    <row r="35" spans="7:24">
      <c r="G35" t="s">
        <v>77</v>
      </c>
      <c r="H35" s="73">
        <v>0</v>
      </c>
      <c r="I35" s="46">
        <v>0</v>
      </c>
      <c r="J35" s="46">
        <v>0</v>
      </c>
      <c r="K35" s="46">
        <v>0</v>
      </c>
      <c r="L35" s="46">
        <v>0</v>
      </c>
      <c r="M35" s="74">
        <v>4.1900000000000004</v>
      </c>
      <c r="N35" s="73">
        <v>0</v>
      </c>
      <c r="O35" s="46">
        <v>0</v>
      </c>
      <c r="P35" s="46">
        <v>0</v>
      </c>
      <c r="Q35" s="46">
        <v>0</v>
      </c>
      <c r="R35" s="46">
        <v>0</v>
      </c>
      <c r="S35" s="74">
        <v>0</v>
      </c>
      <c r="U35" s="73"/>
      <c r="V35" s="74">
        <v>4.1900000000000004</v>
      </c>
      <c r="W35">
        <v>0</v>
      </c>
      <c r="X35">
        <v>4.1900000000000004</v>
      </c>
    </row>
    <row r="36" spans="7:24">
      <c r="G36" t="s">
        <v>78</v>
      </c>
      <c r="H36" s="73">
        <v>0</v>
      </c>
      <c r="I36" s="46">
        <v>0</v>
      </c>
      <c r="J36" s="46">
        <v>0</v>
      </c>
      <c r="K36" s="46">
        <v>0</v>
      </c>
      <c r="L36" s="46">
        <v>0</v>
      </c>
      <c r="M36" s="74">
        <v>0</v>
      </c>
      <c r="N36" s="73">
        <v>0</v>
      </c>
      <c r="O36" s="46">
        <v>0</v>
      </c>
      <c r="P36" s="46">
        <v>0</v>
      </c>
      <c r="Q36" s="46">
        <v>0</v>
      </c>
      <c r="R36" s="46">
        <v>0</v>
      </c>
      <c r="S36" s="74">
        <v>0</v>
      </c>
      <c r="U36" s="73"/>
      <c r="V36" s="74">
        <v>0</v>
      </c>
      <c r="W36">
        <v>0</v>
      </c>
      <c r="X36">
        <v>0</v>
      </c>
    </row>
    <row r="37" spans="7:24">
      <c r="G37" t="s">
        <v>79</v>
      </c>
      <c r="H37" s="73">
        <v>0</v>
      </c>
      <c r="I37" s="46">
        <v>0</v>
      </c>
      <c r="J37" s="46">
        <v>0</v>
      </c>
      <c r="K37" s="46">
        <v>0</v>
      </c>
      <c r="L37" s="46">
        <v>0</v>
      </c>
      <c r="M37" s="74">
        <v>0</v>
      </c>
      <c r="N37" s="73">
        <v>0</v>
      </c>
      <c r="O37" s="46">
        <v>0</v>
      </c>
      <c r="P37" s="46">
        <v>0</v>
      </c>
      <c r="Q37" s="46">
        <v>0</v>
      </c>
      <c r="R37" s="46">
        <v>0</v>
      </c>
      <c r="S37" s="74">
        <v>0</v>
      </c>
      <c r="U37" s="73"/>
      <c r="V37" s="74">
        <v>0</v>
      </c>
      <c r="W37">
        <v>0</v>
      </c>
      <c r="X37">
        <v>0</v>
      </c>
    </row>
    <row r="38" spans="7:24">
      <c r="G38" t="s">
        <v>80</v>
      </c>
      <c r="H38" s="73">
        <v>0</v>
      </c>
      <c r="I38" s="46">
        <v>0</v>
      </c>
      <c r="J38" s="46">
        <v>0</v>
      </c>
      <c r="K38" s="46">
        <v>0</v>
      </c>
      <c r="L38" s="46">
        <v>0</v>
      </c>
      <c r="M38" s="74">
        <v>0</v>
      </c>
      <c r="N38" s="73">
        <v>0</v>
      </c>
      <c r="O38" s="46">
        <v>0</v>
      </c>
      <c r="P38" s="46">
        <v>0</v>
      </c>
      <c r="Q38" s="46">
        <v>0</v>
      </c>
      <c r="R38" s="46">
        <v>0</v>
      </c>
      <c r="S38" s="74">
        <v>0</v>
      </c>
      <c r="U38" s="73"/>
      <c r="V38" s="74">
        <v>0</v>
      </c>
      <c r="W38">
        <v>0</v>
      </c>
      <c r="X38">
        <v>0</v>
      </c>
    </row>
    <row r="39" spans="7:24">
      <c r="G39" t="s">
        <v>81</v>
      </c>
      <c r="H39" s="73">
        <v>0</v>
      </c>
      <c r="I39" s="46">
        <v>0</v>
      </c>
      <c r="J39" s="46">
        <v>0</v>
      </c>
      <c r="K39" s="46">
        <v>0</v>
      </c>
      <c r="L39" s="46">
        <v>0</v>
      </c>
      <c r="M39" s="74">
        <v>0</v>
      </c>
      <c r="N39" s="73">
        <v>0</v>
      </c>
      <c r="O39" s="46">
        <v>0</v>
      </c>
      <c r="P39" s="46">
        <v>0</v>
      </c>
      <c r="Q39" s="46">
        <v>0</v>
      </c>
      <c r="R39" s="46">
        <v>0</v>
      </c>
      <c r="S39" s="74">
        <v>0</v>
      </c>
      <c r="U39" s="73"/>
      <c r="V39" s="74">
        <v>0</v>
      </c>
      <c r="W39">
        <v>0</v>
      </c>
      <c r="X39">
        <v>0</v>
      </c>
    </row>
    <row r="40" spans="7:24">
      <c r="G40" t="s">
        <v>82</v>
      </c>
      <c r="H40" s="73">
        <v>0</v>
      </c>
      <c r="I40" s="46">
        <v>0</v>
      </c>
      <c r="J40" s="46">
        <v>0</v>
      </c>
      <c r="K40" s="46">
        <v>0</v>
      </c>
      <c r="L40" s="46">
        <v>0</v>
      </c>
      <c r="M40" s="74">
        <v>0</v>
      </c>
      <c r="N40" s="73">
        <v>0</v>
      </c>
      <c r="O40" s="46">
        <v>0</v>
      </c>
      <c r="P40" s="46">
        <v>0</v>
      </c>
      <c r="Q40" s="46">
        <v>0</v>
      </c>
      <c r="R40" s="46">
        <v>0</v>
      </c>
      <c r="S40" s="74">
        <v>0</v>
      </c>
      <c r="U40" s="73"/>
      <c r="V40" s="74">
        <v>0</v>
      </c>
      <c r="W40">
        <v>0</v>
      </c>
      <c r="X40">
        <v>0</v>
      </c>
    </row>
    <row r="41" spans="7:24">
      <c r="G41" t="s">
        <v>83</v>
      </c>
      <c r="H41" s="73">
        <v>0</v>
      </c>
      <c r="I41" s="46">
        <v>0</v>
      </c>
      <c r="J41" s="46">
        <v>0</v>
      </c>
      <c r="K41" s="46">
        <v>0</v>
      </c>
      <c r="L41" s="46">
        <v>0</v>
      </c>
      <c r="M41" s="74">
        <v>0</v>
      </c>
      <c r="N41" s="73">
        <v>0</v>
      </c>
      <c r="O41" s="46">
        <v>0</v>
      </c>
      <c r="P41" s="46">
        <v>0</v>
      </c>
      <c r="Q41" s="46">
        <v>0</v>
      </c>
      <c r="R41" s="46">
        <v>0</v>
      </c>
      <c r="S41" s="74">
        <v>0</v>
      </c>
      <c r="U41" s="73"/>
      <c r="V41" s="74">
        <v>0</v>
      </c>
      <c r="W41">
        <v>0</v>
      </c>
      <c r="X41">
        <v>0</v>
      </c>
    </row>
    <row r="42" spans="7:24">
      <c r="G42" t="s">
        <v>84</v>
      </c>
      <c r="H42" s="73">
        <v>0</v>
      </c>
      <c r="I42" s="46">
        <v>0</v>
      </c>
      <c r="J42" s="46">
        <v>0</v>
      </c>
      <c r="K42" s="46">
        <v>0</v>
      </c>
      <c r="L42" s="46">
        <v>0</v>
      </c>
      <c r="M42" s="74">
        <v>0</v>
      </c>
      <c r="N42" s="73">
        <v>0</v>
      </c>
      <c r="O42" s="46">
        <v>0</v>
      </c>
      <c r="P42" s="46">
        <v>0</v>
      </c>
      <c r="Q42" s="46">
        <v>0</v>
      </c>
      <c r="R42" s="46">
        <v>0</v>
      </c>
      <c r="S42" s="74">
        <v>0</v>
      </c>
      <c r="U42" s="73"/>
      <c r="V42" s="74">
        <v>0</v>
      </c>
      <c r="W42">
        <v>0</v>
      </c>
      <c r="X42">
        <v>0</v>
      </c>
    </row>
    <row r="43" spans="7:24">
      <c r="G43" t="s">
        <v>85</v>
      </c>
      <c r="H43" s="73">
        <v>0</v>
      </c>
      <c r="I43" s="46">
        <v>0</v>
      </c>
      <c r="J43" s="46">
        <v>0</v>
      </c>
      <c r="K43" s="46">
        <v>0</v>
      </c>
      <c r="L43" s="46">
        <v>0</v>
      </c>
      <c r="M43" s="74">
        <v>0.64</v>
      </c>
      <c r="N43" s="73">
        <v>0</v>
      </c>
      <c r="O43" s="46">
        <v>0</v>
      </c>
      <c r="P43" s="46">
        <v>0</v>
      </c>
      <c r="Q43" s="46">
        <v>0</v>
      </c>
      <c r="R43" s="46">
        <v>0</v>
      </c>
      <c r="S43" s="74">
        <v>0</v>
      </c>
      <c r="U43" s="73"/>
      <c r="V43" s="74">
        <v>0.64</v>
      </c>
      <c r="W43">
        <v>0</v>
      </c>
      <c r="X43">
        <v>0.64</v>
      </c>
    </row>
    <row r="44" spans="7:24">
      <c r="G44" t="s">
        <v>86</v>
      </c>
      <c r="H44" s="73">
        <v>0</v>
      </c>
      <c r="I44" s="46">
        <v>0</v>
      </c>
      <c r="J44" s="46">
        <v>0</v>
      </c>
      <c r="K44" s="46">
        <v>0</v>
      </c>
      <c r="L44" s="46">
        <v>0</v>
      </c>
      <c r="M44" s="74">
        <v>1.38</v>
      </c>
      <c r="N44" s="73">
        <v>0</v>
      </c>
      <c r="O44" s="46">
        <v>0</v>
      </c>
      <c r="P44" s="46">
        <v>0</v>
      </c>
      <c r="Q44" s="46">
        <v>0</v>
      </c>
      <c r="R44" s="46">
        <v>0</v>
      </c>
      <c r="S44" s="74">
        <v>0</v>
      </c>
      <c r="U44" s="73"/>
      <c r="V44" s="74">
        <v>1.38</v>
      </c>
      <c r="W44">
        <v>0</v>
      </c>
      <c r="X44">
        <v>1.38</v>
      </c>
    </row>
    <row r="45" spans="7:24">
      <c r="G45" t="s">
        <v>87</v>
      </c>
      <c r="H45" s="73">
        <v>0</v>
      </c>
      <c r="I45" s="46">
        <v>0</v>
      </c>
      <c r="J45" s="46">
        <v>0</v>
      </c>
      <c r="K45" s="46">
        <v>0</v>
      </c>
      <c r="L45" s="46">
        <v>0</v>
      </c>
      <c r="M45" s="74">
        <v>0.44</v>
      </c>
      <c r="N45" s="73">
        <v>0</v>
      </c>
      <c r="O45" s="46">
        <v>0</v>
      </c>
      <c r="P45" s="46">
        <v>0</v>
      </c>
      <c r="Q45" s="46">
        <v>0</v>
      </c>
      <c r="R45" s="46">
        <v>0</v>
      </c>
      <c r="S45" s="74">
        <v>0</v>
      </c>
      <c r="U45" s="73"/>
      <c r="V45" s="74">
        <v>0.44</v>
      </c>
      <c r="W45">
        <v>0</v>
      </c>
      <c r="X45">
        <v>0.44</v>
      </c>
    </row>
    <row r="46" spans="7:24">
      <c r="G46" t="s">
        <v>88</v>
      </c>
      <c r="H46" s="73">
        <v>0</v>
      </c>
      <c r="I46" s="46">
        <v>0</v>
      </c>
      <c r="J46" s="46">
        <v>0</v>
      </c>
      <c r="K46" s="46">
        <v>0</v>
      </c>
      <c r="L46" s="46">
        <v>0</v>
      </c>
      <c r="M46" s="74">
        <v>0.1</v>
      </c>
      <c r="N46" s="73">
        <v>0</v>
      </c>
      <c r="O46" s="46">
        <v>0</v>
      </c>
      <c r="P46" s="46">
        <v>0</v>
      </c>
      <c r="Q46" s="46">
        <v>0</v>
      </c>
      <c r="R46" s="46">
        <v>0</v>
      </c>
      <c r="S46" s="74">
        <v>0</v>
      </c>
      <c r="U46" s="73"/>
      <c r="V46" s="74">
        <v>0.1</v>
      </c>
      <c r="W46">
        <v>0</v>
      </c>
      <c r="X46">
        <v>0.1</v>
      </c>
    </row>
    <row r="47" spans="7:24">
      <c r="G47" t="s">
        <v>89</v>
      </c>
      <c r="H47" s="73">
        <v>0</v>
      </c>
      <c r="I47" s="46">
        <v>0</v>
      </c>
      <c r="J47" s="46">
        <v>0</v>
      </c>
      <c r="K47" s="46">
        <v>0</v>
      </c>
      <c r="L47" s="46">
        <v>0</v>
      </c>
      <c r="M47" s="74">
        <v>0</v>
      </c>
      <c r="N47" s="73">
        <v>0</v>
      </c>
      <c r="O47" s="46">
        <v>0</v>
      </c>
      <c r="P47" s="46">
        <v>0</v>
      </c>
      <c r="Q47" s="46">
        <v>0</v>
      </c>
      <c r="R47" s="46">
        <v>0</v>
      </c>
      <c r="S47" s="74">
        <v>0</v>
      </c>
      <c r="U47" s="73"/>
      <c r="V47" s="74">
        <v>0</v>
      </c>
      <c r="W47">
        <v>0</v>
      </c>
      <c r="X47">
        <v>0</v>
      </c>
    </row>
    <row r="48" spans="7:24">
      <c r="G48" t="s">
        <v>90</v>
      </c>
      <c r="H48" s="73">
        <v>0</v>
      </c>
      <c r="I48" s="46">
        <v>0</v>
      </c>
      <c r="J48" s="46">
        <v>0</v>
      </c>
      <c r="K48" s="46">
        <v>0</v>
      </c>
      <c r="L48" s="46">
        <v>0</v>
      </c>
      <c r="M48" s="74">
        <v>0.01</v>
      </c>
      <c r="N48" s="73">
        <v>0</v>
      </c>
      <c r="O48" s="46">
        <v>0</v>
      </c>
      <c r="P48" s="46">
        <v>0</v>
      </c>
      <c r="Q48" s="46">
        <v>0</v>
      </c>
      <c r="R48" s="46">
        <v>0</v>
      </c>
      <c r="S48" s="74">
        <v>0</v>
      </c>
      <c r="U48" s="73"/>
      <c r="V48" s="74">
        <v>0.01</v>
      </c>
      <c r="W48">
        <v>0</v>
      </c>
      <c r="X48">
        <v>0.01</v>
      </c>
    </row>
    <row r="49" spans="7:24">
      <c r="G49" t="s">
        <v>91</v>
      </c>
      <c r="H49" s="73">
        <v>0</v>
      </c>
      <c r="I49" s="46">
        <v>0</v>
      </c>
      <c r="J49" s="46">
        <v>0</v>
      </c>
      <c r="K49" s="46">
        <v>0</v>
      </c>
      <c r="L49" s="46">
        <v>0</v>
      </c>
      <c r="M49" s="74">
        <v>0.01</v>
      </c>
      <c r="N49" s="73">
        <v>0</v>
      </c>
      <c r="O49" s="46">
        <v>0</v>
      </c>
      <c r="P49" s="46">
        <v>0</v>
      </c>
      <c r="Q49" s="46">
        <v>0</v>
      </c>
      <c r="R49" s="46">
        <v>0</v>
      </c>
      <c r="S49" s="74">
        <v>0</v>
      </c>
      <c r="U49" s="73"/>
      <c r="V49" s="74">
        <v>0.01</v>
      </c>
      <c r="W49">
        <v>0</v>
      </c>
      <c r="X49">
        <v>0.01</v>
      </c>
    </row>
    <row r="50" spans="7:24">
      <c r="G50" t="s">
        <v>92</v>
      </c>
      <c r="H50" s="73">
        <v>0</v>
      </c>
      <c r="I50" s="46">
        <v>0</v>
      </c>
      <c r="J50" s="46">
        <v>0</v>
      </c>
      <c r="K50" s="46">
        <v>0</v>
      </c>
      <c r="L50" s="46">
        <v>0</v>
      </c>
      <c r="M50" s="74">
        <v>0</v>
      </c>
      <c r="N50" s="73">
        <v>0</v>
      </c>
      <c r="O50" s="46">
        <v>0</v>
      </c>
      <c r="P50" s="46">
        <v>0</v>
      </c>
      <c r="Q50" s="46">
        <v>0</v>
      </c>
      <c r="R50" s="46">
        <v>0</v>
      </c>
      <c r="S50" s="74">
        <v>0</v>
      </c>
      <c r="U50" s="73"/>
      <c r="V50" s="74">
        <v>0</v>
      </c>
      <c r="W50">
        <v>0</v>
      </c>
      <c r="X50">
        <v>0</v>
      </c>
    </row>
    <row r="51" spans="7:24">
      <c r="G51" t="s">
        <v>93</v>
      </c>
      <c r="H51" s="73">
        <v>0</v>
      </c>
      <c r="I51" s="46">
        <v>0</v>
      </c>
      <c r="J51" s="46">
        <v>0</v>
      </c>
      <c r="K51" s="46">
        <v>0</v>
      </c>
      <c r="L51" s="46">
        <v>0</v>
      </c>
      <c r="M51" s="74">
        <v>0.14000000000000001</v>
      </c>
      <c r="N51" s="73">
        <v>0</v>
      </c>
      <c r="O51" s="46">
        <v>0</v>
      </c>
      <c r="P51" s="46">
        <v>0</v>
      </c>
      <c r="Q51" s="46">
        <v>0</v>
      </c>
      <c r="R51" s="46">
        <v>0</v>
      </c>
      <c r="S51" s="74">
        <v>0</v>
      </c>
      <c r="U51" s="73"/>
      <c r="V51" s="74">
        <v>0.14000000000000001</v>
      </c>
      <c r="W51">
        <v>0</v>
      </c>
      <c r="X51">
        <v>0.14000000000000001</v>
      </c>
    </row>
    <row r="52" spans="7:24">
      <c r="G52" t="s">
        <v>94</v>
      </c>
      <c r="H52" s="73">
        <v>0</v>
      </c>
      <c r="I52" s="46">
        <v>0</v>
      </c>
      <c r="J52" s="46">
        <v>0</v>
      </c>
      <c r="K52" s="46">
        <v>0</v>
      </c>
      <c r="L52" s="46">
        <v>0</v>
      </c>
      <c r="M52" s="74">
        <v>0.1</v>
      </c>
      <c r="N52" s="73">
        <v>0</v>
      </c>
      <c r="O52" s="46">
        <v>0</v>
      </c>
      <c r="P52" s="46">
        <v>0</v>
      </c>
      <c r="Q52" s="46">
        <v>0</v>
      </c>
      <c r="R52" s="46">
        <v>0</v>
      </c>
      <c r="S52" s="74">
        <v>0</v>
      </c>
      <c r="U52" s="73"/>
      <c r="V52" s="74">
        <v>0.1</v>
      </c>
      <c r="W52">
        <v>0</v>
      </c>
      <c r="X52">
        <v>0.1</v>
      </c>
    </row>
    <row r="53" spans="7:24">
      <c r="G53" t="s">
        <v>95</v>
      </c>
      <c r="H53" s="73">
        <v>0</v>
      </c>
      <c r="I53" s="46">
        <v>0</v>
      </c>
      <c r="J53" s="46">
        <v>0</v>
      </c>
      <c r="K53" s="46">
        <v>0</v>
      </c>
      <c r="L53" s="46">
        <v>0</v>
      </c>
      <c r="M53" s="74">
        <v>0.12</v>
      </c>
      <c r="N53" s="73">
        <v>0</v>
      </c>
      <c r="O53" s="46">
        <v>0</v>
      </c>
      <c r="P53" s="46">
        <v>0</v>
      </c>
      <c r="Q53" s="46">
        <v>0</v>
      </c>
      <c r="R53" s="46">
        <v>0</v>
      </c>
      <c r="S53" s="74">
        <v>0</v>
      </c>
      <c r="U53" s="73"/>
      <c r="V53" s="74">
        <v>0.12</v>
      </c>
      <c r="W53">
        <v>0</v>
      </c>
      <c r="X53">
        <v>0.12</v>
      </c>
    </row>
    <row r="54" spans="7:24">
      <c r="G54" t="s">
        <v>96</v>
      </c>
      <c r="H54" s="73">
        <v>0</v>
      </c>
      <c r="I54" s="46">
        <v>0</v>
      </c>
      <c r="J54" s="46">
        <v>0</v>
      </c>
      <c r="K54" s="46">
        <v>0</v>
      </c>
      <c r="L54" s="46">
        <v>0</v>
      </c>
      <c r="M54" s="74">
        <v>0.3</v>
      </c>
      <c r="N54" s="73">
        <v>0</v>
      </c>
      <c r="O54" s="46">
        <v>0</v>
      </c>
      <c r="P54" s="46">
        <v>0</v>
      </c>
      <c r="Q54" s="46">
        <v>0</v>
      </c>
      <c r="R54" s="46">
        <v>0</v>
      </c>
      <c r="S54" s="74">
        <v>0</v>
      </c>
      <c r="U54" s="73"/>
      <c r="V54" s="74">
        <v>0.3</v>
      </c>
      <c r="W54">
        <v>0</v>
      </c>
      <c r="X54">
        <v>0.3</v>
      </c>
    </row>
    <row r="55" spans="7:24">
      <c r="G55" t="s">
        <v>97</v>
      </c>
      <c r="H55" s="73">
        <v>0</v>
      </c>
      <c r="I55" s="46">
        <v>0</v>
      </c>
      <c r="J55" s="46">
        <v>0</v>
      </c>
      <c r="K55" s="46">
        <v>0</v>
      </c>
      <c r="L55" s="46">
        <v>0</v>
      </c>
      <c r="M55" s="74">
        <v>1.24</v>
      </c>
      <c r="N55" s="73">
        <v>0</v>
      </c>
      <c r="O55" s="46">
        <v>0</v>
      </c>
      <c r="P55" s="46">
        <v>0</v>
      </c>
      <c r="Q55" s="46">
        <v>0</v>
      </c>
      <c r="R55" s="46">
        <v>0</v>
      </c>
      <c r="S55" s="74">
        <v>0</v>
      </c>
      <c r="U55" s="73"/>
      <c r="V55" s="74">
        <v>1.24</v>
      </c>
      <c r="W55">
        <v>0</v>
      </c>
      <c r="X55">
        <v>1.24</v>
      </c>
    </row>
    <row r="56" spans="7:24">
      <c r="G56" t="s">
        <v>98</v>
      </c>
      <c r="H56" s="73">
        <v>0</v>
      </c>
      <c r="I56" s="46">
        <v>0</v>
      </c>
      <c r="J56" s="46">
        <v>0</v>
      </c>
      <c r="K56" s="46">
        <v>0</v>
      </c>
      <c r="L56" s="46">
        <v>0</v>
      </c>
      <c r="M56" s="74">
        <v>0.65</v>
      </c>
      <c r="N56" s="73">
        <v>0</v>
      </c>
      <c r="O56" s="46">
        <v>0</v>
      </c>
      <c r="P56" s="46">
        <v>0</v>
      </c>
      <c r="Q56" s="46">
        <v>0</v>
      </c>
      <c r="R56" s="46">
        <v>0</v>
      </c>
      <c r="S56" s="74">
        <v>0</v>
      </c>
      <c r="U56" s="73"/>
      <c r="V56" s="74">
        <v>0.65</v>
      </c>
      <c r="W56">
        <v>0</v>
      </c>
      <c r="X56">
        <v>0.65</v>
      </c>
    </row>
    <row r="57" spans="7:24">
      <c r="G57" t="s">
        <v>99</v>
      </c>
      <c r="H57" s="73">
        <v>0</v>
      </c>
      <c r="I57" s="46">
        <v>0</v>
      </c>
      <c r="J57" s="46">
        <v>0</v>
      </c>
      <c r="K57" s="46">
        <v>0</v>
      </c>
      <c r="L57" s="46">
        <v>0</v>
      </c>
      <c r="M57" s="74">
        <v>1.24</v>
      </c>
      <c r="N57" s="73">
        <v>0</v>
      </c>
      <c r="O57" s="46">
        <v>0</v>
      </c>
      <c r="P57" s="46">
        <v>0</v>
      </c>
      <c r="Q57" s="46">
        <v>0</v>
      </c>
      <c r="R57" s="46">
        <v>0</v>
      </c>
      <c r="S57" s="74">
        <v>0</v>
      </c>
      <c r="U57" s="73"/>
      <c r="V57" s="74">
        <v>1.24</v>
      </c>
      <c r="W57">
        <v>0</v>
      </c>
      <c r="X57">
        <v>1.24</v>
      </c>
    </row>
    <row r="58" spans="7:24">
      <c r="G58" t="s">
        <v>100</v>
      </c>
      <c r="H58" s="73">
        <v>0</v>
      </c>
      <c r="I58" s="46">
        <v>0</v>
      </c>
      <c r="J58" s="46">
        <v>0</v>
      </c>
      <c r="K58" s="46">
        <v>0</v>
      </c>
      <c r="L58" s="46">
        <v>0</v>
      </c>
      <c r="M58" s="74">
        <v>0.93</v>
      </c>
      <c r="N58" s="73">
        <v>0</v>
      </c>
      <c r="O58" s="46">
        <v>0</v>
      </c>
      <c r="P58" s="46">
        <v>0</v>
      </c>
      <c r="Q58" s="46">
        <v>0</v>
      </c>
      <c r="R58" s="46">
        <v>0</v>
      </c>
      <c r="S58" s="74">
        <v>0</v>
      </c>
      <c r="U58" s="73"/>
      <c r="V58" s="74">
        <v>0.93</v>
      </c>
      <c r="W58">
        <v>0</v>
      </c>
      <c r="X58">
        <v>0.93</v>
      </c>
    </row>
    <row r="59" spans="7:24">
      <c r="G59" t="s">
        <v>101</v>
      </c>
      <c r="H59" s="73">
        <v>0</v>
      </c>
      <c r="I59" s="46">
        <v>0</v>
      </c>
      <c r="J59" s="46">
        <v>0</v>
      </c>
      <c r="K59" s="46">
        <v>0</v>
      </c>
      <c r="L59" s="46">
        <v>0</v>
      </c>
      <c r="M59" s="74">
        <v>0.77</v>
      </c>
      <c r="N59" s="73">
        <v>0</v>
      </c>
      <c r="O59" s="46">
        <v>0</v>
      </c>
      <c r="P59" s="46">
        <v>0</v>
      </c>
      <c r="Q59" s="46">
        <v>0</v>
      </c>
      <c r="R59" s="46">
        <v>0</v>
      </c>
      <c r="S59" s="74">
        <v>0</v>
      </c>
      <c r="U59" s="73"/>
      <c r="V59" s="74">
        <v>0.77</v>
      </c>
      <c r="W59">
        <v>0</v>
      </c>
      <c r="X59">
        <v>0.77</v>
      </c>
    </row>
    <row r="60" spans="7:24">
      <c r="G60" t="s">
        <v>102</v>
      </c>
      <c r="H60" s="73">
        <v>0</v>
      </c>
      <c r="I60" s="46">
        <v>0</v>
      </c>
      <c r="J60" s="46">
        <v>0</v>
      </c>
      <c r="K60" s="46">
        <v>0</v>
      </c>
      <c r="L60" s="46">
        <v>0</v>
      </c>
      <c r="M60" s="74">
        <v>0.8</v>
      </c>
      <c r="N60" s="73">
        <v>0</v>
      </c>
      <c r="O60" s="46">
        <v>0</v>
      </c>
      <c r="P60" s="46">
        <v>0</v>
      </c>
      <c r="Q60" s="46">
        <v>0</v>
      </c>
      <c r="R60" s="46">
        <v>0</v>
      </c>
      <c r="S60" s="74">
        <v>0</v>
      </c>
      <c r="U60" s="73"/>
      <c r="V60" s="74">
        <v>0.8</v>
      </c>
      <c r="W60">
        <v>0</v>
      </c>
      <c r="X60">
        <v>0.8</v>
      </c>
    </row>
    <row r="61" spans="7:24">
      <c r="G61" t="s">
        <v>103</v>
      </c>
      <c r="H61" s="73">
        <v>0</v>
      </c>
      <c r="I61" s="46">
        <v>0</v>
      </c>
      <c r="J61" s="46">
        <v>0</v>
      </c>
      <c r="K61" s="46">
        <v>0</v>
      </c>
      <c r="L61" s="46">
        <v>0</v>
      </c>
      <c r="M61" s="74">
        <v>1.25</v>
      </c>
      <c r="N61" s="73">
        <v>0</v>
      </c>
      <c r="O61" s="46">
        <v>0</v>
      </c>
      <c r="P61" s="46">
        <v>0</v>
      </c>
      <c r="Q61" s="46">
        <v>0</v>
      </c>
      <c r="R61" s="46">
        <v>0</v>
      </c>
      <c r="S61" s="74">
        <v>0</v>
      </c>
      <c r="U61" s="73"/>
      <c r="V61" s="74">
        <v>1.25</v>
      </c>
      <c r="W61">
        <v>0</v>
      </c>
      <c r="X61">
        <v>1.25</v>
      </c>
    </row>
    <row r="62" spans="7:24">
      <c r="G62" t="s">
        <v>104</v>
      </c>
      <c r="H62" s="73">
        <v>0</v>
      </c>
      <c r="I62" s="46">
        <v>0</v>
      </c>
      <c r="J62" s="46">
        <v>0</v>
      </c>
      <c r="K62" s="46">
        <v>0</v>
      </c>
      <c r="L62" s="46">
        <v>0</v>
      </c>
      <c r="M62" s="74">
        <v>0.16</v>
      </c>
      <c r="N62" s="73">
        <v>0</v>
      </c>
      <c r="O62" s="46">
        <v>0</v>
      </c>
      <c r="P62" s="46">
        <v>0</v>
      </c>
      <c r="Q62" s="46">
        <v>0</v>
      </c>
      <c r="R62" s="46">
        <v>0</v>
      </c>
      <c r="S62" s="74">
        <v>0</v>
      </c>
      <c r="U62" s="73"/>
      <c r="V62" s="74">
        <v>0.16</v>
      </c>
      <c r="W62">
        <v>0</v>
      </c>
      <c r="X62">
        <v>0.16</v>
      </c>
    </row>
    <row r="63" spans="7:24">
      <c r="G63" t="s">
        <v>105</v>
      </c>
      <c r="H63" s="73">
        <v>0</v>
      </c>
      <c r="I63" s="46">
        <v>0</v>
      </c>
      <c r="J63" s="46">
        <v>0</v>
      </c>
      <c r="K63" s="46">
        <v>0</v>
      </c>
      <c r="L63" s="46">
        <v>0</v>
      </c>
      <c r="M63" s="74">
        <v>1.23</v>
      </c>
      <c r="N63" s="73">
        <v>0</v>
      </c>
      <c r="O63" s="46">
        <v>0</v>
      </c>
      <c r="P63" s="46">
        <v>0</v>
      </c>
      <c r="Q63" s="46">
        <v>0</v>
      </c>
      <c r="R63" s="46">
        <v>0</v>
      </c>
      <c r="S63" s="74">
        <v>0</v>
      </c>
      <c r="U63" s="73"/>
      <c r="V63" s="74">
        <v>1.23</v>
      </c>
      <c r="W63">
        <v>0</v>
      </c>
      <c r="X63">
        <v>1.23</v>
      </c>
    </row>
    <row r="64" spans="7:24">
      <c r="G64" t="s">
        <v>106</v>
      </c>
      <c r="H64" s="73">
        <v>0</v>
      </c>
      <c r="I64" s="46">
        <v>0</v>
      </c>
      <c r="J64" s="46">
        <v>0</v>
      </c>
      <c r="K64" s="46">
        <v>0</v>
      </c>
      <c r="L64" s="46">
        <v>0</v>
      </c>
      <c r="M64" s="74">
        <v>0.69</v>
      </c>
      <c r="N64" s="73">
        <v>0</v>
      </c>
      <c r="O64" s="46">
        <v>0</v>
      </c>
      <c r="P64" s="46">
        <v>0</v>
      </c>
      <c r="Q64" s="46">
        <v>0</v>
      </c>
      <c r="R64" s="46">
        <v>0</v>
      </c>
      <c r="S64" s="74">
        <v>0</v>
      </c>
      <c r="U64" s="73"/>
      <c r="V64" s="74">
        <v>0.69</v>
      </c>
      <c r="W64">
        <v>0</v>
      </c>
      <c r="X64">
        <v>0.69</v>
      </c>
    </row>
    <row r="65" spans="7:24">
      <c r="G65" t="s">
        <v>107</v>
      </c>
      <c r="H65" s="73">
        <v>0</v>
      </c>
      <c r="I65" s="46">
        <v>0</v>
      </c>
      <c r="J65" s="46">
        <v>0</v>
      </c>
      <c r="K65" s="46">
        <v>0</v>
      </c>
      <c r="L65" s="46">
        <v>0</v>
      </c>
      <c r="M65" s="74">
        <v>2.15</v>
      </c>
      <c r="N65" s="73">
        <v>0</v>
      </c>
      <c r="O65" s="46">
        <v>0</v>
      </c>
      <c r="P65" s="46">
        <v>0</v>
      </c>
      <c r="Q65" s="46">
        <v>0</v>
      </c>
      <c r="R65" s="46">
        <v>0</v>
      </c>
      <c r="S65" s="74">
        <v>0</v>
      </c>
      <c r="U65" s="73"/>
      <c r="V65" s="74">
        <v>2.15</v>
      </c>
      <c r="W65">
        <v>0</v>
      </c>
      <c r="X65">
        <v>2.15</v>
      </c>
    </row>
    <row r="66" spans="7:24">
      <c r="G66" t="s">
        <v>108</v>
      </c>
      <c r="H66" s="73">
        <v>0</v>
      </c>
      <c r="I66" s="46">
        <v>0</v>
      </c>
      <c r="J66" s="46">
        <v>0</v>
      </c>
      <c r="K66" s="46">
        <v>0</v>
      </c>
      <c r="L66" s="46">
        <v>0</v>
      </c>
      <c r="M66" s="74">
        <v>3.12</v>
      </c>
      <c r="N66" s="73">
        <v>0</v>
      </c>
      <c r="O66" s="46">
        <v>0</v>
      </c>
      <c r="P66" s="46">
        <v>0</v>
      </c>
      <c r="Q66" s="46">
        <v>0</v>
      </c>
      <c r="R66" s="46">
        <v>0</v>
      </c>
      <c r="S66" s="74">
        <v>0</v>
      </c>
      <c r="U66" s="73"/>
      <c r="V66" s="74">
        <v>3.12</v>
      </c>
      <c r="W66">
        <v>0</v>
      </c>
      <c r="X66">
        <v>3.12</v>
      </c>
    </row>
    <row r="67" spans="7:24">
      <c r="G67" t="s">
        <v>109</v>
      </c>
      <c r="H67" s="73">
        <v>0</v>
      </c>
      <c r="I67" s="46">
        <v>0</v>
      </c>
      <c r="J67" s="46">
        <v>0</v>
      </c>
      <c r="K67" s="46">
        <v>0</v>
      </c>
      <c r="L67" s="46">
        <v>0</v>
      </c>
      <c r="M67" s="74">
        <v>2.1</v>
      </c>
      <c r="N67" s="73">
        <v>0</v>
      </c>
      <c r="O67" s="46">
        <v>0</v>
      </c>
      <c r="P67" s="46">
        <v>0</v>
      </c>
      <c r="Q67" s="46">
        <v>0</v>
      </c>
      <c r="R67" s="46">
        <v>0</v>
      </c>
      <c r="S67" s="74">
        <v>0</v>
      </c>
      <c r="U67" s="73"/>
      <c r="V67" s="74">
        <v>2.1</v>
      </c>
      <c r="W67">
        <v>0</v>
      </c>
      <c r="X67">
        <v>2.1</v>
      </c>
    </row>
    <row r="68" spans="7:24">
      <c r="G68" t="s">
        <v>110</v>
      </c>
      <c r="H68" s="73">
        <v>0</v>
      </c>
      <c r="I68" s="46">
        <v>0</v>
      </c>
      <c r="J68" s="46">
        <v>0</v>
      </c>
      <c r="K68" s="46">
        <v>0</v>
      </c>
      <c r="L68" s="46">
        <v>0</v>
      </c>
      <c r="M68" s="74">
        <v>2.13</v>
      </c>
      <c r="N68" s="73">
        <v>0</v>
      </c>
      <c r="O68" s="46">
        <v>0</v>
      </c>
      <c r="P68" s="46">
        <v>0</v>
      </c>
      <c r="Q68" s="46">
        <v>0</v>
      </c>
      <c r="R68" s="46">
        <v>0</v>
      </c>
      <c r="S68" s="74">
        <v>0</v>
      </c>
      <c r="U68" s="73"/>
      <c r="V68" s="74">
        <v>2.13</v>
      </c>
      <c r="W68">
        <v>0</v>
      </c>
      <c r="X68">
        <v>2.13</v>
      </c>
    </row>
    <row r="69" spans="7:24">
      <c r="G69" t="s">
        <v>111</v>
      </c>
      <c r="H69" s="73">
        <v>0</v>
      </c>
      <c r="I69" s="46">
        <v>0</v>
      </c>
      <c r="J69" s="46">
        <v>0</v>
      </c>
      <c r="K69" s="46">
        <v>0</v>
      </c>
      <c r="L69" s="46">
        <v>0</v>
      </c>
      <c r="M69" s="74">
        <v>2.02</v>
      </c>
      <c r="N69" s="73">
        <v>0</v>
      </c>
      <c r="O69" s="46">
        <v>0</v>
      </c>
      <c r="P69" s="46">
        <v>0</v>
      </c>
      <c r="Q69" s="46">
        <v>0</v>
      </c>
      <c r="R69" s="46">
        <v>0</v>
      </c>
      <c r="S69" s="74">
        <v>0</v>
      </c>
      <c r="U69" s="73"/>
      <c r="V69" s="74">
        <v>2.02</v>
      </c>
      <c r="W69">
        <v>0</v>
      </c>
      <c r="X69">
        <v>2.02</v>
      </c>
    </row>
    <row r="70" spans="7:24">
      <c r="G70" t="s">
        <v>112</v>
      </c>
      <c r="H70" s="73">
        <v>0</v>
      </c>
      <c r="I70" s="46">
        <v>0</v>
      </c>
      <c r="J70" s="46">
        <v>0</v>
      </c>
      <c r="K70" s="46">
        <v>0</v>
      </c>
      <c r="L70" s="46">
        <v>0</v>
      </c>
      <c r="M70" s="74">
        <v>1.77</v>
      </c>
      <c r="N70" s="73">
        <v>0</v>
      </c>
      <c r="O70" s="46">
        <v>0</v>
      </c>
      <c r="P70" s="46">
        <v>0</v>
      </c>
      <c r="Q70" s="46">
        <v>0</v>
      </c>
      <c r="R70" s="46">
        <v>0</v>
      </c>
      <c r="S70" s="74">
        <v>0</v>
      </c>
      <c r="U70" s="73"/>
      <c r="V70" s="74">
        <v>1.77</v>
      </c>
      <c r="W70">
        <v>0</v>
      </c>
      <c r="X70">
        <v>1.77</v>
      </c>
    </row>
    <row r="71" spans="7:24">
      <c r="G71" t="s">
        <v>113</v>
      </c>
      <c r="H71" s="73">
        <v>0</v>
      </c>
      <c r="I71" s="46">
        <v>0</v>
      </c>
      <c r="J71" s="46">
        <v>0</v>
      </c>
      <c r="K71" s="46">
        <v>0</v>
      </c>
      <c r="L71" s="46">
        <v>0</v>
      </c>
      <c r="M71" s="74">
        <v>1.32</v>
      </c>
      <c r="N71" s="73">
        <v>0</v>
      </c>
      <c r="O71" s="46">
        <v>0</v>
      </c>
      <c r="P71" s="46">
        <v>0</v>
      </c>
      <c r="Q71" s="46">
        <v>0</v>
      </c>
      <c r="R71" s="46">
        <v>0</v>
      </c>
      <c r="S71" s="74">
        <v>0</v>
      </c>
      <c r="U71" s="73"/>
      <c r="V71" s="74">
        <v>1.32</v>
      </c>
      <c r="W71">
        <v>0</v>
      </c>
      <c r="X71">
        <v>1.32</v>
      </c>
    </row>
    <row r="72" spans="7:24">
      <c r="G72" t="s">
        <v>114</v>
      </c>
      <c r="H72" s="73">
        <v>0</v>
      </c>
      <c r="I72" s="46">
        <v>0</v>
      </c>
      <c r="J72" s="46">
        <v>0</v>
      </c>
      <c r="K72" s="46">
        <v>0</v>
      </c>
      <c r="L72" s="46">
        <v>0</v>
      </c>
      <c r="M72" s="74">
        <v>1.03</v>
      </c>
      <c r="N72" s="73">
        <v>0</v>
      </c>
      <c r="O72" s="46">
        <v>0</v>
      </c>
      <c r="P72" s="46">
        <v>0</v>
      </c>
      <c r="Q72" s="46">
        <v>0</v>
      </c>
      <c r="R72" s="46">
        <v>0</v>
      </c>
      <c r="S72" s="74">
        <v>0</v>
      </c>
      <c r="U72" s="73"/>
      <c r="V72" s="74">
        <v>1.03</v>
      </c>
      <c r="W72">
        <v>0</v>
      </c>
      <c r="X72">
        <v>1.03</v>
      </c>
    </row>
    <row r="73" spans="7:24">
      <c r="G73" t="s">
        <v>115</v>
      </c>
      <c r="H73" s="73">
        <v>0</v>
      </c>
      <c r="I73" s="46">
        <v>0</v>
      </c>
      <c r="J73" s="46">
        <v>0</v>
      </c>
      <c r="K73" s="46">
        <v>0</v>
      </c>
      <c r="L73" s="46">
        <v>0</v>
      </c>
      <c r="M73" s="74">
        <v>0.98</v>
      </c>
      <c r="N73" s="73">
        <v>0</v>
      </c>
      <c r="O73" s="46">
        <v>0</v>
      </c>
      <c r="P73" s="46">
        <v>0</v>
      </c>
      <c r="Q73" s="46">
        <v>0</v>
      </c>
      <c r="R73" s="46">
        <v>0</v>
      </c>
      <c r="S73" s="74">
        <v>0</v>
      </c>
      <c r="U73" s="73"/>
      <c r="V73" s="74">
        <v>0.98</v>
      </c>
      <c r="W73">
        <v>0</v>
      </c>
      <c r="X73">
        <v>0.98</v>
      </c>
    </row>
    <row r="74" spans="7:24">
      <c r="G74" t="s">
        <v>116</v>
      </c>
      <c r="H74" s="73">
        <v>0</v>
      </c>
      <c r="I74" s="46">
        <v>0</v>
      </c>
      <c r="J74" s="46">
        <v>0</v>
      </c>
      <c r="K74" s="46">
        <v>0</v>
      </c>
      <c r="L74" s="46">
        <v>0</v>
      </c>
      <c r="M74" s="74">
        <v>0.96</v>
      </c>
      <c r="N74" s="73">
        <v>0</v>
      </c>
      <c r="O74" s="46">
        <v>0</v>
      </c>
      <c r="P74" s="46">
        <v>0</v>
      </c>
      <c r="Q74" s="46">
        <v>0</v>
      </c>
      <c r="R74" s="46">
        <v>0</v>
      </c>
      <c r="S74" s="74">
        <v>0</v>
      </c>
      <c r="U74" s="73"/>
      <c r="V74" s="74">
        <v>0.96</v>
      </c>
      <c r="W74">
        <v>0</v>
      </c>
      <c r="X74">
        <v>0.96</v>
      </c>
    </row>
    <row r="75" spans="7:24">
      <c r="G75" t="s">
        <v>117</v>
      </c>
      <c r="H75" s="73">
        <v>0</v>
      </c>
      <c r="I75" s="46">
        <v>0</v>
      </c>
      <c r="J75" s="46">
        <v>0</v>
      </c>
      <c r="K75" s="46">
        <v>0</v>
      </c>
      <c r="L75" s="46">
        <v>0</v>
      </c>
      <c r="M75" s="74">
        <v>0</v>
      </c>
      <c r="N75" s="73">
        <v>0</v>
      </c>
      <c r="O75" s="46">
        <v>0</v>
      </c>
      <c r="P75" s="46">
        <v>0</v>
      </c>
      <c r="Q75" s="46">
        <v>0</v>
      </c>
      <c r="R75" s="46">
        <v>0</v>
      </c>
      <c r="S75" s="74">
        <v>0</v>
      </c>
      <c r="U75" s="73"/>
      <c r="V75" s="74">
        <v>0</v>
      </c>
      <c r="W75">
        <v>0</v>
      </c>
      <c r="X75">
        <v>0</v>
      </c>
    </row>
    <row r="76" spans="7:24">
      <c r="G76" t="s">
        <v>118</v>
      </c>
      <c r="H76" s="73">
        <v>0</v>
      </c>
      <c r="I76" s="46">
        <v>0</v>
      </c>
      <c r="J76" s="46">
        <v>0</v>
      </c>
      <c r="K76" s="46">
        <v>0</v>
      </c>
      <c r="L76" s="46">
        <v>0</v>
      </c>
      <c r="M76" s="74">
        <v>0</v>
      </c>
      <c r="N76" s="73">
        <v>0</v>
      </c>
      <c r="O76" s="46">
        <v>0</v>
      </c>
      <c r="P76" s="46">
        <v>0</v>
      </c>
      <c r="Q76" s="46">
        <v>0</v>
      </c>
      <c r="R76" s="46">
        <v>0</v>
      </c>
      <c r="S76" s="74">
        <v>0</v>
      </c>
      <c r="U76" s="73"/>
      <c r="V76" s="74">
        <v>0</v>
      </c>
      <c r="W76">
        <v>0</v>
      </c>
      <c r="X76">
        <v>0</v>
      </c>
    </row>
    <row r="77" spans="7:24">
      <c r="G77" t="s">
        <v>119</v>
      </c>
      <c r="H77" s="73">
        <v>0</v>
      </c>
      <c r="I77" s="46">
        <v>0</v>
      </c>
      <c r="J77" s="46">
        <v>0</v>
      </c>
      <c r="K77" s="46">
        <v>0</v>
      </c>
      <c r="L77" s="46">
        <v>0</v>
      </c>
      <c r="M77" s="74">
        <v>0</v>
      </c>
      <c r="N77" s="73">
        <v>0</v>
      </c>
      <c r="O77" s="46">
        <v>0</v>
      </c>
      <c r="P77" s="46">
        <v>0</v>
      </c>
      <c r="Q77" s="46">
        <v>0</v>
      </c>
      <c r="R77" s="46">
        <v>0</v>
      </c>
      <c r="S77" s="74">
        <v>0</v>
      </c>
      <c r="U77" s="73"/>
      <c r="V77" s="74">
        <v>0</v>
      </c>
      <c r="W77">
        <v>0</v>
      </c>
      <c r="X77">
        <v>0</v>
      </c>
    </row>
    <row r="78" spans="7:24">
      <c r="G78" t="s">
        <v>120</v>
      </c>
      <c r="H78" s="73">
        <v>0</v>
      </c>
      <c r="I78" s="46">
        <v>0</v>
      </c>
      <c r="J78" s="46">
        <v>0</v>
      </c>
      <c r="K78" s="46">
        <v>0</v>
      </c>
      <c r="L78" s="46">
        <v>0</v>
      </c>
      <c r="M78" s="74">
        <v>0</v>
      </c>
      <c r="N78" s="73">
        <v>0</v>
      </c>
      <c r="O78" s="46">
        <v>0</v>
      </c>
      <c r="P78" s="46">
        <v>0</v>
      </c>
      <c r="Q78" s="46">
        <v>0</v>
      </c>
      <c r="R78" s="46">
        <v>0</v>
      </c>
      <c r="S78" s="74">
        <v>0</v>
      </c>
      <c r="U78" s="73"/>
      <c r="V78" s="74">
        <v>0</v>
      </c>
      <c r="W78">
        <v>0</v>
      </c>
      <c r="X78">
        <v>0</v>
      </c>
    </row>
    <row r="79" spans="7:24">
      <c r="G79" t="s">
        <v>121</v>
      </c>
      <c r="H79" s="73">
        <v>0</v>
      </c>
      <c r="I79" s="46">
        <v>0</v>
      </c>
      <c r="J79" s="46">
        <v>0</v>
      </c>
      <c r="K79" s="46">
        <v>0</v>
      </c>
      <c r="L79" s="46">
        <v>0</v>
      </c>
      <c r="M79" s="74">
        <v>0</v>
      </c>
      <c r="N79" s="73">
        <v>0</v>
      </c>
      <c r="O79" s="46">
        <v>0</v>
      </c>
      <c r="P79" s="46">
        <v>0</v>
      </c>
      <c r="Q79" s="46">
        <v>0</v>
      </c>
      <c r="R79" s="46">
        <v>0</v>
      </c>
      <c r="S79" s="74">
        <v>0</v>
      </c>
      <c r="U79" s="73"/>
      <c r="V79" s="74">
        <v>0</v>
      </c>
      <c r="W79">
        <v>0</v>
      </c>
      <c r="X79">
        <v>0</v>
      </c>
    </row>
    <row r="80" spans="7:24">
      <c r="G80" t="s">
        <v>122</v>
      </c>
      <c r="H80" s="73">
        <v>0</v>
      </c>
      <c r="I80" s="46">
        <v>0</v>
      </c>
      <c r="J80" s="46">
        <v>0</v>
      </c>
      <c r="K80" s="46">
        <v>0</v>
      </c>
      <c r="L80" s="46">
        <v>0</v>
      </c>
      <c r="M80" s="74">
        <v>0</v>
      </c>
      <c r="N80" s="73">
        <v>0</v>
      </c>
      <c r="O80" s="46">
        <v>0</v>
      </c>
      <c r="P80" s="46">
        <v>0</v>
      </c>
      <c r="Q80" s="46">
        <v>0</v>
      </c>
      <c r="R80" s="46">
        <v>0</v>
      </c>
      <c r="S80" s="74">
        <v>0</v>
      </c>
      <c r="U80" s="73"/>
      <c r="V80" s="74">
        <v>0</v>
      </c>
      <c r="W80">
        <v>0</v>
      </c>
      <c r="X80">
        <v>0</v>
      </c>
    </row>
    <row r="81" spans="7:24">
      <c r="G81" t="s">
        <v>123</v>
      </c>
      <c r="H81" s="73">
        <v>0</v>
      </c>
      <c r="I81" s="46">
        <v>0</v>
      </c>
      <c r="J81" s="46">
        <v>0</v>
      </c>
      <c r="K81" s="46">
        <v>0</v>
      </c>
      <c r="L81" s="46">
        <v>0</v>
      </c>
      <c r="M81" s="74">
        <v>0</v>
      </c>
      <c r="N81" s="73">
        <v>0</v>
      </c>
      <c r="O81" s="46">
        <v>0</v>
      </c>
      <c r="P81" s="46">
        <v>0</v>
      </c>
      <c r="Q81" s="46">
        <v>0</v>
      </c>
      <c r="R81" s="46">
        <v>0</v>
      </c>
      <c r="S81" s="74">
        <v>0</v>
      </c>
      <c r="U81" s="73"/>
      <c r="V81" s="74">
        <v>0</v>
      </c>
      <c r="W81">
        <v>0</v>
      </c>
      <c r="X81">
        <v>0</v>
      </c>
    </row>
    <row r="82" spans="7:24">
      <c r="G82" t="s">
        <v>124</v>
      </c>
      <c r="H82" s="73">
        <v>0</v>
      </c>
      <c r="I82" s="46">
        <v>0</v>
      </c>
      <c r="J82" s="46">
        <v>0</v>
      </c>
      <c r="K82" s="46">
        <v>0</v>
      </c>
      <c r="L82" s="46">
        <v>0</v>
      </c>
      <c r="M82" s="74">
        <v>0</v>
      </c>
      <c r="N82" s="73">
        <v>0</v>
      </c>
      <c r="O82" s="46">
        <v>0</v>
      </c>
      <c r="P82" s="46">
        <v>0</v>
      </c>
      <c r="Q82" s="46">
        <v>0</v>
      </c>
      <c r="R82" s="46">
        <v>0</v>
      </c>
      <c r="S82" s="74">
        <v>0</v>
      </c>
      <c r="U82" s="73"/>
      <c r="V82" s="74">
        <v>0</v>
      </c>
      <c r="W82">
        <v>0</v>
      </c>
      <c r="X82">
        <v>0</v>
      </c>
    </row>
    <row r="83" spans="7:24">
      <c r="G83" t="s">
        <v>125</v>
      </c>
      <c r="H83" s="73">
        <v>0</v>
      </c>
      <c r="I83" s="46">
        <v>0</v>
      </c>
      <c r="J83" s="46">
        <v>0</v>
      </c>
      <c r="K83" s="46">
        <v>0</v>
      </c>
      <c r="L83" s="46">
        <v>0</v>
      </c>
      <c r="M83" s="74">
        <v>0</v>
      </c>
      <c r="N83" s="73">
        <v>0</v>
      </c>
      <c r="O83" s="46">
        <v>0</v>
      </c>
      <c r="P83" s="46">
        <v>0</v>
      </c>
      <c r="Q83" s="46">
        <v>0</v>
      </c>
      <c r="R83" s="46">
        <v>0</v>
      </c>
      <c r="S83" s="74">
        <v>0</v>
      </c>
      <c r="U83" s="73"/>
      <c r="V83" s="74">
        <v>0</v>
      </c>
      <c r="W83">
        <v>0</v>
      </c>
      <c r="X83">
        <v>0</v>
      </c>
    </row>
    <row r="84" spans="7:24">
      <c r="G84" t="s">
        <v>126</v>
      </c>
      <c r="H84" s="73">
        <v>0</v>
      </c>
      <c r="I84" s="46">
        <v>0</v>
      </c>
      <c r="J84" s="46">
        <v>0</v>
      </c>
      <c r="K84" s="46">
        <v>0</v>
      </c>
      <c r="L84" s="46">
        <v>0</v>
      </c>
      <c r="M84" s="74">
        <v>0</v>
      </c>
      <c r="N84" s="73">
        <v>0</v>
      </c>
      <c r="O84" s="46">
        <v>0</v>
      </c>
      <c r="P84" s="46">
        <v>0</v>
      </c>
      <c r="Q84" s="46">
        <v>0</v>
      </c>
      <c r="R84" s="46">
        <v>0</v>
      </c>
      <c r="S84" s="74">
        <v>0</v>
      </c>
      <c r="U84" s="73"/>
      <c r="V84" s="74">
        <v>0</v>
      </c>
      <c r="W84">
        <v>0</v>
      </c>
      <c r="X84">
        <v>0</v>
      </c>
    </row>
    <row r="85" spans="7:24">
      <c r="G85" t="s">
        <v>127</v>
      </c>
      <c r="H85" s="73">
        <v>0</v>
      </c>
      <c r="I85" s="46">
        <v>0</v>
      </c>
      <c r="J85" s="46">
        <v>0</v>
      </c>
      <c r="K85" s="46">
        <v>0</v>
      </c>
      <c r="L85" s="46">
        <v>0</v>
      </c>
      <c r="M85" s="74">
        <v>0</v>
      </c>
      <c r="N85" s="73">
        <v>0</v>
      </c>
      <c r="O85" s="46">
        <v>0</v>
      </c>
      <c r="P85" s="46">
        <v>0</v>
      </c>
      <c r="Q85" s="46">
        <v>0</v>
      </c>
      <c r="R85" s="46">
        <v>0</v>
      </c>
      <c r="S85" s="74">
        <v>0</v>
      </c>
      <c r="U85" s="73"/>
      <c r="V85" s="74">
        <v>0</v>
      </c>
      <c r="W85">
        <v>0</v>
      </c>
      <c r="X85">
        <v>0</v>
      </c>
    </row>
    <row r="86" spans="7:24">
      <c r="G86" t="s">
        <v>128</v>
      </c>
      <c r="H86" s="73">
        <v>0</v>
      </c>
      <c r="I86" s="46">
        <v>0</v>
      </c>
      <c r="J86" s="46">
        <v>0</v>
      </c>
      <c r="K86" s="46">
        <v>0</v>
      </c>
      <c r="L86" s="46">
        <v>0</v>
      </c>
      <c r="M86" s="74">
        <v>0</v>
      </c>
      <c r="N86" s="73">
        <v>0</v>
      </c>
      <c r="O86" s="46">
        <v>0</v>
      </c>
      <c r="P86" s="46">
        <v>0</v>
      </c>
      <c r="Q86" s="46">
        <v>0</v>
      </c>
      <c r="R86" s="46">
        <v>0</v>
      </c>
      <c r="S86" s="74">
        <v>0</v>
      </c>
      <c r="U86" s="73"/>
      <c r="V86" s="74">
        <v>0</v>
      </c>
      <c r="W86">
        <v>0</v>
      </c>
      <c r="X86">
        <v>0</v>
      </c>
    </row>
    <row r="87" spans="7:24">
      <c r="G87" t="s">
        <v>129</v>
      </c>
      <c r="H87" s="73">
        <v>0</v>
      </c>
      <c r="I87" s="46">
        <v>0</v>
      </c>
      <c r="J87" s="46">
        <v>0</v>
      </c>
      <c r="K87" s="46">
        <v>0</v>
      </c>
      <c r="L87" s="46">
        <v>0</v>
      </c>
      <c r="M87" s="74">
        <v>0</v>
      </c>
      <c r="N87" s="73">
        <v>0</v>
      </c>
      <c r="O87" s="46">
        <v>0</v>
      </c>
      <c r="P87" s="46">
        <v>0</v>
      </c>
      <c r="Q87" s="46">
        <v>0</v>
      </c>
      <c r="R87" s="46">
        <v>0</v>
      </c>
      <c r="S87" s="74">
        <v>0</v>
      </c>
      <c r="U87" s="73"/>
      <c r="V87" s="74">
        <v>0</v>
      </c>
      <c r="W87">
        <v>0</v>
      </c>
      <c r="X87">
        <v>0</v>
      </c>
    </row>
    <row r="88" spans="7:24">
      <c r="G88" t="s">
        <v>130</v>
      </c>
      <c r="H88" s="73">
        <v>0</v>
      </c>
      <c r="I88" s="46">
        <v>0</v>
      </c>
      <c r="J88" s="46">
        <v>0</v>
      </c>
      <c r="K88" s="46">
        <v>0</v>
      </c>
      <c r="L88" s="46">
        <v>0</v>
      </c>
      <c r="M88" s="74">
        <v>1.1000000000000001</v>
      </c>
      <c r="N88" s="73">
        <v>0</v>
      </c>
      <c r="O88" s="46">
        <v>0</v>
      </c>
      <c r="P88" s="46">
        <v>0</v>
      </c>
      <c r="Q88" s="46">
        <v>0</v>
      </c>
      <c r="R88" s="46">
        <v>0</v>
      </c>
      <c r="S88" s="74">
        <v>0</v>
      </c>
      <c r="U88" s="73"/>
      <c r="V88" s="74">
        <v>1.1000000000000001</v>
      </c>
      <c r="W88">
        <v>0</v>
      </c>
      <c r="X88">
        <v>1.1000000000000001</v>
      </c>
    </row>
    <row r="89" spans="7:24">
      <c r="G89" t="s">
        <v>131</v>
      </c>
      <c r="H89" s="73">
        <v>0</v>
      </c>
      <c r="I89" s="46">
        <v>0</v>
      </c>
      <c r="J89" s="46">
        <v>0</v>
      </c>
      <c r="K89" s="46">
        <v>0</v>
      </c>
      <c r="L89" s="46">
        <v>0</v>
      </c>
      <c r="M89" s="74">
        <v>1.07</v>
      </c>
      <c r="N89" s="73">
        <v>0</v>
      </c>
      <c r="O89" s="46">
        <v>0</v>
      </c>
      <c r="P89" s="46">
        <v>0</v>
      </c>
      <c r="Q89" s="46">
        <v>0</v>
      </c>
      <c r="R89" s="46">
        <v>0</v>
      </c>
      <c r="S89" s="74">
        <v>0</v>
      </c>
      <c r="U89" s="73"/>
      <c r="V89" s="74">
        <v>1.07</v>
      </c>
      <c r="W89">
        <v>0</v>
      </c>
      <c r="X89">
        <v>1.07</v>
      </c>
    </row>
    <row r="90" spans="7:24">
      <c r="G90" t="s">
        <v>132</v>
      </c>
      <c r="H90" s="73">
        <v>0</v>
      </c>
      <c r="I90" s="46">
        <v>0</v>
      </c>
      <c r="J90" s="46">
        <v>0</v>
      </c>
      <c r="K90" s="46">
        <v>0</v>
      </c>
      <c r="L90" s="46">
        <v>0</v>
      </c>
      <c r="M90" s="74">
        <v>0.44</v>
      </c>
      <c r="N90" s="73">
        <v>0</v>
      </c>
      <c r="O90" s="46">
        <v>0</v>
      </c>
      <c r="P90" s="46">
        <v>0</v>
      </c>
      <c r="Q90" s="46">
        <v>0</v>
      </c>
      <c r="R90" s="46">
        <v>0</v>
      </c>
      <c r="S90" s="74">
        <v>0</v>
      </c>
      <c r="U90" s="73"/>
      <c r="V90" s="74">
        <v>0.44</v>
      </c>
      <c r="W90">
        <v>0</v>
      </c>
      <c r="X90">
        <v>0.44</v>
      </c>
    </row>
    <row r="91" spans="7:24">
      <c r="G91" t="s">
        <v>133</v>
      </c>
      <c r="H91" s="73">
        <v>0</v>
      </c>
      <c r="I91" s="46">
        <v>0</v>
      </c>
      <c r="J91" s="46">
        <v>0</v>
      </c>
      <c r="K91" s="46">
        <v>0</v>
      </c>
      <c r="L91" s="46">
        <v>0</v>
      </c>
      <c r="M91" s="74">
        <v>0.86</v>
      </c>
      <c r="N91" s="73">
        <v>0</v>
      </c>
      <c r="O91" s="46">
        <v>0</v>
      </c>
      <c r="P91" s="46">
        <v>0</v>
      </c>
      <c r="Q91" s="46">
        <v>0</v>
      </c>
      <c r="R91" s="46">
        <v>0</v>
      </c>
      <c r="S91" s="74">
        <v>0</v>
      </c>
      <c r="U91" s="73"/>
      <c r="V91" s="74">
        <v>0.86</v>
      </c>
      <c r="W91">
        <v>0</v>
      </c>
      <c r="X91">
        <v>0.86</v>
      </c>
    </row>
    <row r="92" spans="7:24">
      <c r="G92" t="s">
        <v>134</v>
      </c>
      <c r="H92" s="73">
        <v>0</v>
      </c>
      <c r="I92" s="46">
        <v>0</v>
      </c>
      <c r="J92" s="46">
        <v>0</v>
      </c>
      <c r="K92" s="46">
        <v>0</v>
      </c>
      <c r="L92" s="46">
        <v>0</v>
      </c>
      <c r="M92" s="74">
        <v>1.74</v>
      </c>
      <c r="N92" s="73">
        <v>0</v>
      </c>
      <c r="O92" s="46">
        <v>0</v>
      </c>
      <c r="P92" s="46">
        <v>0</v>
      </c>
      <c r="Q92" s="46">
        <v>0</v>
      </c>
      <c r="R92" s="46">
        <v>0</v>
      </c>
      <c r="S92" s="74">
        <v>0</v>
      </c>
      <c r="U92" s="73"/>
      <c r="V92" s="74">
        <v>1.74</v>
      </c>
      <c r="W92">
        <v>0</v>
      </c>
      <c r="X92">
        <v>1.74</v>
      </c>
    </row>
    <row r="93" spans="7:24">
      <c r="G93" t="s">
        <v>135</v>
      </c>
      <c r="H93" s="73">
        <v>0</v>
      </c>
      <c r="I93" s="46">
        <v>6.96</v>
      </c>
      <c r="J93" s="46">
        <v>0</v>
      </c>
      <c r="K93" s="46">
        <v>0</v>
      </c>
      <c r="L93" s="46">
        <v>0</v>
      </c>
      <c r="M93" s="74">
        <v>1.26</v>
      </c>
      <c r="N93" s="73">
        <v>0</v>
      </c>
      <c r="O93" s="46">
        <v>0</v>
      </c>
      <c r="P93" s="46">
        <v>0</v>
      </c>
      <c r="Q93" s="46">
        <v>0</v>
      </c>
      <c r="R93" s="46">
        <v>0</v>
      </c>
      <c r="S93" s="74">
        <v>0</v>
      </c>
      <c r="U93" s="73"/>
      <c r="V93" s="74">
        <v>8.2200000000000006</v>
      </c>
      <c r="W93">
        <v>6.96</v>
      </c>
      <c r="X93">
        <v>1.26</v>
      </c>
    </row>
    <row r="94" spans="7:24">
      <c r="G94" t="s">
        <v>136</v>
      </c>
      <c r="H94" s="73">
        <v>0</v>
      </c>
      <c r="I94" s="46">
        <v>14.57</v>
      </c>
      <c r="J94" s="46">
        <v>0</v>
      </c>
      <c r="K94" s="46">
        <v>0</v>
      </c>
      <c r="L94" s="46">
        <v>0</v>
      </c>
      <c r="M94" s="74">
        <v>1.62</v>
      </c>
      <c r="N94" s="73">
        <v>0</v>
      </c>
      <c r="O94" s="46">
        <v>0</v>
      </c>
      <c r="P94" s="46">
        <v>0</v>
      </c>
      <c r="Q94" s="46">
        <v>0</v>
      </c>
      <c r="R94" s="46">
        <v>0</v>
      </c>
      <c r="S94" s="74">
        <v>0</v>
      </c>
      <c r="U94" s="73"/>
      <c r="V94" s="74">
        <v>16.190000000000001</v>
      </c>
      <c r="W94">
        <v>14.57</v>
      </c>
      <c r="X94">
        <v>1.62</v>
      </c>
    </row>
    <row r="95" spans="7:24">
      <c r="G95" t="s">
        <v>137</v>
      </c>
      <c r="H95" s="73">
        <v>0</v>
      </c>
      <c r="I95" s="46">
        <v>18.98</v>
      </c>
      <c r="J95" s="46">
        <v>0</v>
      </c>
      <c r="K95" s="46">
        <v>0</v>
      </c>
      <c r="L95" s="46">
        <v>0</v>
      </c>
      <c r="M95" s="74">
        <v>1.1599999999999999</v>
      </c>
      <c r="N95" s="73">
        <v>0</v>
      </c>
      <c r="O95" s="46">
        <v>0</v>
      </c>
      <c r="P95" s="46">
        <v>0</v>
      </c>
      <c r="Q95" s="46">
        <v>0</v>
      </c>
      <c r="R95" s="46">
        <v>0</v>
      </c>
      <c r="S95" s="74">
        <v>0</v>
      </c>
      <c r="U95" s="73"/>
      <c r="V95" s="74">
        <v>20.14</v>
      </c>
      <c r="W95">
        <v>18.98</v>
      </c>
      <c r="X95">
        <v>1.1599999999999999</v>
      </c>
    </row>
    <row r="96" spans="7:24">
      <c r="G96" t="s">
        <v>138</v>
      </c>
      <c r="H96" s="73">
        <v>0</v>
      </c>
      <c r="I96" s="46">
        <v>20.21</v>
      </c>
      <c r="J96" s="46">
        <v>0</v>
      </c>
      <c r="K96" s="46">
        <v>0</v>
      </c>
      <c r="L96" s="46">
        <v>0</v>
      </c>
      <c r="M96" s="74">
        <v>0.86</v>
      </c>
      <c r="N96" s="73">
        <v>0</v>
      </c>
      <c r="O96" s="46">
        <v>0</v>
      </c>
      <c r="P96" s="46">
        <v>0</v>
      </c>
      <c r="Q96" s="46">
        <v>0</v>
      </c>
      <c r="R96" s="46">
        <v>0</v>
      </c>
      <c r="S96" s="74">
        <v>0</v>
      </c>
      <c r="U96" s="73"/>
      <c r="V96" s="74">
        <v>21.07</v>
      </c>
      <c r="W96">
        <v>20.21</v>
      </c>
      <c r="X96">
        <v>0.86</v>
      </c>
    </row>
    <row r="97" spans="1:83">
      <c r="G97" t="s">
        <v>139</v>
      </c>
      <c r="H97" s="73">
        <v>0</v>
      </c>
      <c r="I97" s="46">
        <v>20.74</v>
      </c>
      <c r="J97" s="46">
        <v>0</v>
      </c>
      <c r="K97" s="46">
        <v>0</v>
      </c>
      <c r="L97" s="46">
        <v>0</v>
      </c>
      <c r="M97" s="74">
        <v>0.41</v>
      </c>
      <c r="N97" s="73">
        <v>0</v>
      </c>
      <c r="O97" s="46">
        <v>0</v>
      </c>
      <c r="P97" s="46">
        <v>0</v>
      </c>
      <c r="Q97" s="46">
        <v>0</v>
      </c>
      <c r="R97" s="46">
        <v>0</v>
      </c>
      <c r="S97" s="74">
        <v>0</v>
      </c>
      <c r="U97" s="73"/>
      <c r="V97" s="74">
        <v>21.15</v>
      </c>
      <c r="W97">
        <v>20.74</v>
      </c>
      <c r="X97">
        <v>0.41</v>
      </c>
    </row>
    <row r="98" spans="1:83">
      <c r="G98" t="s">
        <v>140</v>
      </c>
      <c r="H98" s="73">
        <v>0</v>
      </c>
      <c r="I98" s="46">
        <v>18.55</v>
      </c>
      <c r="J98" s="46">
        <v>0</v>
      </c>
      <c r="K98" s="46">
        <v>0</v>
      </c>
      <c r="L98" s="46">
        <v>0</v>
      </c>
      <c r="M98" s="74">
        <v>0.37</v>
      </c>
      <c r="N98" s="73">
        <v>0</v>
      </c>
      <c r="O98" s="46">
        <v>0</v>
      </c>
      <c r="P98" s="46">
        <v>0</v>
      </c>
      <c r="Q98" s="46">
        <v>0</v>
      </c>
      <c r="R98" s="46">
        <v>0</v>
      </c>
      <c r="S98" s="74">
        <v>0</v>
      </c>
      <c r="U98" s="73"/>
      <c r="V98" s="74">
        <v>18.920000000000002</v>
      </c>
      <c r="W98">
        <v>18.55</v>
      </c>
      <c r="X98">
        <v>0.37</v>
      </c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7.5512499999999996E-2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1.3157499999999997E-2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8.8669999999999999E-2</v>
      </c>
      <c r="W99">
        <f t="shared" si="1"/>
        <v>7.5512499999999996E-2</v>
      </c>
      <c r="X99">
        <f t="shared" si="1"/>
        <v>1.3157499999999997E-2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CE101"/>
  <sheetViews>
    <sheetView workbookViewId="0">
      <pane xSplit="7" ySplit="2" topLeftCell="H3" activePane="bottomRight" state="frozen"/>
      <selection sqref="A1:D35"/>
      <selection pane="topRight" sqref="A1:D35"/>
      <selection pane="bottomLeft" sqref="A1:D35"/>
      <selection pane="bottomRight" activeCell="C7" sqref="C7"/>
    </sheetView>
  </sheetViews>
  <sheetFormatPr defaultRowHeight="15"/>
  <cols>
    <col min="1" max="1" width="15.140625" customWidth="1"/>
    <col min="2" max="2" width="14.140625" customWidth="1"/>
    <col min="3" max="3" width="15" customWidth="1"/>
    <col min="7" max="7" width="11.85546875" customWidth="1"/>
    <col min="20" max="20" width="10.42578125" bestFit="1" customWidth="1"/>
  </cols>
  <sheetData>
    <row r="1" spans="1:23">
      <c r="A1" s="216" t="s">
        <v>227</v>
      </c>
      <c r="B1" s="216"/>
      <c r="C1" s="216"/>
      <c r="D1" s="216"/>
      <c r="E1" s="148"/>
      <c r="F1" s="148"/>
      <c r="G1" s="216" t="s">
        <v>44</v>
      </c>
      <c r="H1" s="217" t="s">
        <v>228</v>
      </c>
      <c r="I1" s="218"/>
      <c r="J1" s="218"/>
      <c r="K1" s="218"/>
      <c r="L1" s="218"/>
      <c r="M1" s="219"/>
      <c r="N1" s="217" t="s">
        <v>229</v>
      </c>
      <c r="O1" s="218"/>
      <c r="P1" s="218"/>
      <c r="Q1" s="218"/>
      <c r="R1" s="218"/>
      <c r="S1" s="219"/>
      <c r="T1">
        <v>3</v>
      </c>
      <c r="U1" s="220" t="s">
        <v>326</v>
      </c>
      <c r="V1" s="221"/>
    </row>
    <row r="2" spans="1:23" ht="15.75" thickBot="1">
      <c r="A2" t="s">
        <v>149</v>
      </c>
      <c r="B2" t="s">
        <v>150</v>
      </c>
      <c r="C2" t="s">
        <v>153</v>
      </c>
      <c r="D2" t="s">
        <v>152</v>
      </c>
      <c r="E2" t="s">
        <v>151</v>
      </c>
      <c r="F2" t="s">
        <v>275</v>
      </c>
      <c r="G2" s="216"/>
      <c r="H2" s="68" t="s">
        <v>149</v>
      </c>
      <c r="I2" s="69" t="s">
        <v>150</v>
      </c>
      <c r="J2" s="69" t="s">
        <v>153</v>
      </c>
      <c r="K2" s="69" t="s">
        <v>152</v>
      </c>
      <c r="L2" s="69" t="s">
        <v>151</v>
      </c>
      <c r="M2" s="70" t="s">
        <v>275</v>
      </c>
      <c r="N2" s="68" t="s">
        <v>149</v>
      </c>
      <c r="O2" s="69" t="s">
        <v>150</v>
      </c>
      <c r="P2" s="69" t="s">
        <v>153</v>
      </c>
      <c r="Q2" s="69" t="s">
        <v>152</v>
      </c>
      <c r="R2" s="69" t="s">
        <v>151</v>
      </c>
      <c r="S2" s="70" t="s">
        <v>275</v>
      </c>
      <c r="T2" s="29">
        <f>Allocation_SG!A1</f>
        <v>45192</v>
      </c>
      <c r="U2" s="73" t="s">
        <v>229</v>
      </c>
      <c r="V2" s="74" t="s">
        <v>228</v>
      </c>
      <c r="W2" s="28" t="s">
        <v>277</v>
      </c>
    </row>
    <row r="3" spans="1:23">
      <c r="A3" t="s">
        <v>260</v>
      </c>
      <c r="B3" t="s">
        <v>261</v>
      </c>
      <c r="C3" t="s">
        <v>269</v>
      </c>
      <c r="D3" t="s">
        <v>152</v>
      </c>
      <c r="E3" t="s">
        <v>342</v>
      </c>
      <c r="F3" t="s">
        <v>343</v>
      </c>
      <c r="G3" t="s">
        <v>45</v>
      </c>
      <c r="H3" s="71"/>
      <c r="I3" s="53"/>
      <c r="J3" s="53"/>
      <c r="K3" s="53"/>
      <c r="L3" s="53"/>
      <c r="M3" s="72"/>
      <c r="N3" s="71"/>
      <c r="O3" s="53"/>
      <c r="P3" s="53"/>
      <c r="Q3" s="53"/>
      <c r="R3" s="53"/>
      <c r="S3" s="72"/>
      <c r="U3" s="73"/>
      <c r="V3" s="74"/>
    </row>
    <row r="4" spans="1:23">
      <c r="G4" t="s">
        <v>46</v>
      </c>
      <c r="H4" s="73"/>
      <c r="I4" s="46"/>
      <c r="J4" s="46"/>
      <c r="K4" s="46"/>
      <c r="L4" s="46"/>
      <c r="M4" s="74"/>
      <c r="N4" s="73"/>
      <c r="O4" s="46"/>
      <c r="P4" s="46"/>
      <c r="Q4" s="46"/>
      <c r="R4" s="46"/>
      <c r="S4" s="74"/>
      <c r="U4" s="73"/>
      <c r="V4" s="74"/>
    </row>
    <row r="5" spans="1:23">
      <c r="G5" t="s">
        <v>47</v>
      </c>
      <c r="H5" s="73"/>
      <c r="I5" s="46"/>
      <c r="J5" s="46"/>
      <c r="K5" s="46"/>
      <c r="L5" s="46"/>
      <c r="M5" s="74"/>
      <c r="N5" s="73"/>
      <c r="O5" s="46"/>
      <c r="P5" s="46"/>
      <c r="Q5" s="46"/>
      <c r="R5" s="46"/>
      <c r="S5" s="74"/>
      <c r="U5" s="73"/>
      <c r="V5" s="74"/>
    </row>
    <row r="6" spans="1:23">
      <c r="G6" t="s">
        <v>48</v>
      </c>
      <c r="H6" s="73"/>
      <c r="I6" s="46"/>
      <c r="J6" s="46"/>
      <c r="K6" s="46"/>
      <c r="L6" s="46"/>
      <c r="M6" s="74"/>
      <c r="N6" s="73"/>
      <c r="O6" s="46"/>
      <c r="P6" s="46"/>
      <c r="Q6" s="46"/>
      <c r="R6" s="46"/>
      <c r="S6" s="74"/>
      <c r="U6" s="73"/>
      <c r="V6" s="74"/>
    </row>
    <row r="7" spans="1:23">
      <c r="G7" t="s">
        <v>49</v>
      </c>
      <c r="H7" s="73"/>
      <c r="I7" s="46"/>
      <c r="J7" s="46"/>
      <c r="K7" s="46"/>
      <c r="L7" s="46"/>
      <c r="M7" s="74"/>
      <c r="N7" s="73"/>
      <c r="O7" s="46"/>
      <c r="P7" s="46"/>
      <c r="Q7" s="46"/>
      <c r="R7" s="46"/>
      <c r="S7" s="74"/>
      <c r="U7" s="73"/>
      <c r="V7" s="74"/>
    </row>
    <row r="8" spans="1:23">
      <c r="G8" t="s">
        <v>50</v>
      </c>
      <c r="H8" s="73"/>
      <c r="I8" s="46"/>
      <c r="J8" s="46"/>
      <c r="K8" s="46"/>
      <c r="L8" s="46"/>
      <c r="M8" s="74"/>
      <c r="N8" s="73"/>
      <c r="O8" s="46"/>
      <c r="P8" s="46"/>
      <c r="Q8" s="46"/>
      <c r="R8" s="46"/>
      <c r="S8" s="74"/>
      <c r="U8" s="73"/>
      <c r="V8" s="74"/>
    </row>
    <row r="9" spans="1:23">
      <c r="G9" t="s">
        <v>51</v>
      </c>
      <c r="H9" s="73"/>
      <c r="I9" s="46"/>
      <c r="J9" s="46"/>
      <c r="K9" s="46"/>
      <c r="L9" s="46"/>
      <c r="M9" s="74"/>
      <c r="N9" s="73"/>
      <c r="O9" s="46"/>
      <c r="P9" s="46"/>
      <c r="Q9" s="46"/>
      <c r="R9" s="46"/>
      <c r="S9" s="74"/>
      <c r="U9" s="73"/>
      <c r="V9" s="74"/>
    </row>
    <row r="10" spans="1:23">
      <c r="G10" t="s">
        <v>52</v>
      </c>
      <c r="H10" s="73"/>
      <c r="I10" s="46"/>
      <c r="J10" s="46"/>
      <c r="K10" s="46"/>
      <c r="L10" s="46"/>
      <c r="M10" s="74"/>
      <c r="N10" s="73"/>
      <c r="O10" s="46"/>
      <c r="P10" s="46"/>
      <c r="Q10" s="46"/>
      <c r="R10" s="46"/>
      <c r="S10" s="74"/>
      <c r="U10" s="73"/>
      <c r="V10" s="74"/>
    </row>
    <row r="11" spans="1:23">
      <c r="G11" t="s">
        <v>53</v>
      </c>
      <c r="H11" s="73"/>
      <c r="I11" s="46"/>
      <c r="J11" s="46"/>
      <c r="K11" s="46"/>
      <c r="L11" s="46"/>
      <c r="M11" s="74"/>
      <c r="N11" s="73"/>
      <c r="O11" s="46"/>
      <c r="P11" s="46"/>
      <c r="Q11" s="46"/>
      <c r="R11" s="46"/>
      <c r="S11" s="74"/>
      <c r="U11" s="73"/>
      <c r="V11" s="74"/>
    </row>
    <row r="12" spans="1:23">
      <c r="G12" t="s">
        <v>54</v>
      </c>
      <c r="H12" s="73"/>
      <c r="I12" s="46"/>
      <c r="J12" s="46"/>
      <c r="K12" s="46"/>
      <c r="L12" s="46"/>
      <c r="M12" s="74"/>
      <c r="N12" s="73"/>
      <c r="O12" s="46"/>
      <c r="P12" s="46"/>
      <c r="Q12" s="46"/>
      <c r="R12" s="46"/>
      <c r="S12" s="74"/>
      <c r="U12" s="73"/>
      <c r="V12" s="74"/>
    </row>
    <row r="13" spans="1:23">
      <c r="G13" t="s">
        <v>55</v>
      </c>
      <c r="H13" s="73"/>
      <c r="I13" s="46"/>
      <c r="J13" s="46"/>
      <c r="K13" s="46"/>
      <c r="L13" s="46"/>
      <c r="M13" s="74"/>
      <c r="N13" s="73"/>
      <c r="O13" s="46"/>
      <c r="P13" s="46"/>
      <c r="Q13" s="46"/>
      <c r="R13" s="46"/>
      <c r="S13" s="74"/>
      <c r="U13" s="73"/>
      <c r="V13" s="74"/>
    </row>
    <row r="14" spans="1:23">
      <c r="G14" t="s">
        <v>56</v>
      </c>
      <c r="H14" s="73"/>
      <c r="I14" s="46"/>
      <c r="J14" s="46"/>
      <c r="K14" s="46"/>
      <c r="L14" s="46"/>
      <c r="M14" s="74"/>
      <c r="N14" s="73"/>
      <c r="O14" s="46"/>
      <c r="P14" s="46"/>
      <c r="Q14" s="46"/>
      <c r="R14" s="46"/>
      <c r="S14" s="74"/>
      <c r="U14" s="73"/>
      <c r="V14" s="74"/>
    </row>
    <row r="15" spans="1:23">
      <c r="G15" t="s">
        <v>57</v>
      </c>
      <c r="H15" s="73"/>
      <c r="I15" s="46"/>
      <c r="J15" s="46"/>
      <c r="K15" s="46"/>
      <c r="L15" s="46"/>
      <c r="M15" s="74"/>
      <c r="N15" s="73"/>
      <c r="O15" s="46"/>
      <c r="P15" s="46"/>
      <c r="Q15" s="46"/>
      <c r="R15" s="46"/>
      <c r="S15" s="74"/>
      <c r="U15" s="73"/>
      <c r="V15" s="74"/>
    </row>
    <row r="16" spans="1:23">
      <c r="G16" t="s">
        <v>58</v>
      </c>
      <c r="H16" s="73"/>
      <c r="I16" s="46"/>
      <c r="J16" s="46"/>
      <c r="K16" s="46"/>
      <c r="L16" s="46"/>
      <c r="M16" s="74"/>
      <c r="N16" s="73"/>
      <c r="O16" s="46"/>
      <c r="P16" s="46"/>
      <c r="Q16" s="46"/>
      <c r="R16" s="46"/>
      <c r="S16" s="74"/>
      <c r="U16" s="73"/>
      <c r="V16" s="74"/>
    </row>
    <row r="17" spans="7:22">
      <c r="G17" t="s">
        <v>59</v>
      </c>
      <c r="H17" s="73"/>
      <c r="I17" s="46"/>
      <c r="J17" s="46"/>
      <c r="K17" s="46"/>
      <c r="L17" s="46"/>
      <c r="M17" s="74"/>
      <c r="N17" s="73"/>
      <c r="O17" s="46"/>
      <c r="P17" s="46"/>
      <c r="Q17" s="46"/>
      <c r="R17" s="46"/>
      <c r="S17" s="74"/>
      <c r="U17" s="73"/>
      <c r="V17" s="74"/>
    </row>
    <row r="18" spans="7:22">
      <c r="G18" t="s">
        <v>60</v>
      </c>
      <c r="H18" s="73"/>
      <c r="I18" s="46"/>
      <c r="J18" s="46"/>
      <c r="K18" s="46"/>
      <c r="L18" s="46"/>
      <c r="M18" s="74"/>
      <c r="N18" s="73"/>
      <c r="O18" s="46"/>
      <c r="P18" s="46"/>
      <c r="Q18" s="46"/>
      <c r="R18" s="46"/>
      <c r="S18" s="74"/>
      <c r="U18" s="73"/>
      <c r="V18" s="74"/>
    </row>
    <row r="19" spans="7:22">
      <c r="G19" t="s">
        <v>61</v>
      </c>
      <c r="H19" s="73"/>
      <c r="I19" s="46"/>
      <c r="J19" s="46"/>
      <c r="K19" s="46"/>
      <c r="L19" s="46"/>
      <c r="M19" s="74"/>
      <c r="N19" s="73"/>
      <c r="O19" s="46"/>
      <c r="P19" s="46"/>
      <c r="Q19" s="46"/>
      <c r="R19" s="46"/>
      <c r="S19" s="74"/>
      <c r="U19" s="73"/>
      <c r="V19" s="74"/>
    </row>
    <row r="20" spans="7:22">
      <c r="G20" t="s">
        <v>62</v>
      </c>
      <c r="H20" s="73"/>
      <c r="I20" s="46"/>
      <c r="J20" s="46"/>
      <c r="K20" s="46"/>
      <c r="L20" s="46"/>
      <c r="M20" s="74"/>
      <c r="N20" s="73"/>
      <c r="O20" s="46"/>
      <c r="P20" s="46"/>
      <c r="Q20" s="46"/>
      <c r="R20" s="46"/>
      <c r="S20" s="74"/>
      <c r="U20" s="73"/>
      <c r="V20" s="74"/>
    </row>
    <row r="21" spans="7:22">
      <c r="G21" t="s">
        <v>63</v>
      </c>
      <c r="H21" s="73"/>
      <c r="I21" s="46"/>
      <c r="J21" s="46"/>
      <c r="K21" s="46"/>
      <c r="L21" s="46"/>
      <c r="M21" s="74"/>
      <c r="N21" s="73"/>
      <c r="O21" s="46"/>
      <c r="P21" s="46"/>
      <c r="Q21" s="46"/>
      <c r="R21" s="46"/>
      <c r="S21" s="74"/>
      <c r="U21" s="73"/>
      <c r="V21" s="74"/>
    </row>
    <row r="22" spans="7:22">
      <c r="G22" t="s">
        <v>64</v>
      </c>
      <c r="H22" s="73"/>
      <c r="I22" s="46"/>
      <c r="J22" s="46"/>
      <c r="K22" s="46"/>
      <c r="L22" s="46"/>
      <c r="M22" s="74"/>
      <c r="N22" s="73"/>
      <c r="O22" s="46"/>
      <c r="P22" s="46"/>
      <c r="Q22" s="46"/>
      <c r="R22" s="46"/>
      <c r="S22" s="74"/>
      <c r="U22" s="73"/>
      <c r="V22" s="74"/>
    </row>
    <row r="23" spans="7:22">
      <c r="G23" t="s">
        <v>65</v>
      </c>
      <c r="H23" s="73"/>
      <c r="I23" s="46"/>
      <c r="J23" s="46"/>
      <c r="K23" s="46"/>
      <c r="L23" s="46"/>
      <c r="M23" s="74"/>
      <c r="N23" s="73"/>
      <c r="O23" s="46"/>
      <c r="P23" s="46"/>
      <c r="Q23" s="46"/>
      <c r="R23" s="46"/>
      <c r="S23" s="74"/>
      <c r="U23" s="73"/>
      <c r="V23" s="74"/>
    </row>
    <row r="24" spans="7:22">
      <c r="G24" t="s">
        <v>66</v>
      </c>
      <c r="H24" s="73"/>
      <c r="I24" s="46"/>
      <c r="J24" s="46"/>
      <c r="K24" s="46"/>
      <c r="L24" s="46"/>
      <c r="M24" s="74"/>
      <c r="N24" s="73"/>
      <c r="O24" s="46"/>
      <c r="P24" s="46"/>
      <c r="Q24" s="46"/>
      <c r="R24" s="46"/>
      <c r="S24" s="74"/>
      <c r="U24" s="73"/>
      <c r="V24" s="74"/>
    </row>
    <row r="25" spans="7:22">
      <c r="G25" t="s">
        <v>67</v>
      </c>
      <c r="H25" s="73"/>
      <c r="I25" s="46"/>
      <c r="J25" s="46"/>
      <c r="K25" s="46"/>
      <c r="L25" s="46"/>
      <c r="M25" s="74"/>
      <c r="N25" s="73"/>
      <c r="O25" s="46"/>
      <c r="P25" s="46"/>
      <c r="Q25" s="46"/>
      <c r="R25" s="46"/>
      <c r="S25" s="74"/>
      <c r="U25" s="73"/>
      <c r="V25" s="74"/>
    </row>
    <row r="26" spans="7:22">
      <c r="G26" t="s">
        <v>68</v>
      </c>
      <c r="H26" s="73"/>
      <c r="I26" s="46"/>
      <c r="J26" s="46"/>
      <c r="K26" s="46"/>
      <c r="L26" s="46"/>
      <c r="M26" s="74"/>
      <c r="N26" s="73"/>
      <c r="O26" s="46"/>
      <c r="P26" s="46"/>
      <c r="Q26" s="46"/>
      <c r="R26" s="46"/>
      <c r="S26" s="74"/>
      <c r="U26" s="73"/>
      <c r="V26" s="74"/>
    </row>
    <row r="27" spans="7:22">
      <c r="G27" t="s">
        <v>69</v>
      </c>
      <c r="H27" s="73"/>
      <c r="I27" s="46"/>
      <c r="J27" s="46"/>
      <c r="K27" s="46"/>
      <c r="L27" s="46"/>
      <c r="M27" s="74"/>
      <c r="N27" s="73"/>
      <c r="O27" s="46"/>
      <c r="P27" s="46"/>
      <c r="Q27" s="46"/>
      <c r="R27" s="46"/>
      <c r="S27" s="74"/>
      <c r="U27" s="73"/>
      <c r="V27" s="74"/>
    </row>
    <row r="28" spans="7:22">
      <c r="G28" t="s">
        <v>70</v>
      </c>
      <c r="H28" s="73"/>
      <c r="I28" s="46"/>
      <c r="J28" s="46"/>
      <c r="K28" s="46"/>
      <c r="L28" s="46"/>
      <c r="M28" s="74"/>
      <c r="N28" s="73"/>
      <c r="O28" s="46"/>
      <c r="P28" s="46"/>
      <c r="Q28" s="46"/>
      <c r="R28" s="46"/>
      <c r="S28" s="74"/>
      <c r="U28" s="73"/>
      <c r="V28" s="74"/>
    </row>
    <row r="29" spans="7:22">
      <c r="G29" t="s">
        <v>71</v>
      </c>
      <c r="H29" s="73"/>
      <c r="I29" s="46"/>
      <c r="J29" s="46"/>
      <c r="K29" s="46"/>
      <c r="L29" s="46"/>
      <c r="M29" s="74"/>
      <c r="N29" s="73"/>
      <c r="O29" s="46"/>
      <c r="P29" s="46"/>
      <c r="Q29" s="46"/>
      <c r="R29" s="46"/>
      <c r="S29" s="74"/>
      <c r="U29" s="73"/>
      <c r="V29" s="74"/>
    </row>
    <row r="30" spans="7:22">
      <c r="G30" t="s">
        <v>72</v>
      </c>
      <c r="H30" s="73"/>
      <c r="I30" s="46"/>
      <c r="J30" s="46"/>
      <c r="K30" s="46"/>
      <c r="L30" s="46"/>
      <c r="M30" s="74"/>
      <c r="N30" s="73"/>
      <c r="O30" s="46"/>
      <c r="P30" s="46"/>
      <c r="Q30" s="46"/>
      <c r="R30" s="46"/>
      <c r="S30" s="74"/>
      <c r="U30" s="73"/>
      <c r="V30" s="74"/>
    </row>
    <row r="31" spans="7:22">
      <c r="G31" t="s">
        <v>73</v>
      </c>
      <c r="H31" s="73"/>
      <c r="I31" s="46"/>
      <c r="J31" s="46"/>
      <c r="K31" s="46"/>
      <c r="L31" s="46"/>
      <c r="M31" s="74"/>
      <c r="N31" s="73"/>
      <c r="O31" s="46"/>
      <c r="P31" s="46"/>
      <c r="Q31" s="46"/>
      <c r="R31" s="46"/>
      <c r="S31" s="74"/>
      <c r="U31" s="73"/>
      <c r="V31" s="74"/>
    </row>
    <row r="32" spans="7:22">
      <c r="G32" t="s">
        <v>74</v>
      </c>
      <c r="H32" s="73"/>
      <c r="I32" s="46"/>
      <c r="J32" s="46"/>
      <c r="K32" s="46"/>
      <c r="L32" s="46"/>
      <c r="M32" s="74"/>
      <c r="N32" s="73"/>
      <c r="O32" s="46"/>
      <c r="P32" s="46"/>
      <c r="Q32" s="46"/>
      <c r="R32" s="46"/>
      <c r="S32" s="74"/>
      <c r="U32" s="73"/>
      <c r="V32" s="74"/>
    </row>
    <row r="33" spans="7:22">
      <c r="G33" t="s">
        <v>75</v>
      </c>
      <c r="H33" s="73"/>
      <c r="I33" s="46"/>
      <c r="J33" s="46"/>
      <c r="K33" s="46"/>
      <c r="L33" s="46"/>
      <c r="M33" s="74"/>
      <c r="N33" s="73"/>
      <c r="O33" s="46"/>
      <c r="P33" s="46"/>
      <c r="Q33" s="46"/>
      <c r="R33" s="46"/>
      <c r="S33" s="74"/>
      <c r="U33" s="73"/>
      <c r="V33" s="74"/>
    </row>
    <row r="34" spans="7:22">
      <c r="G34" t="s">
        <v>76</v>
      </c>
      <c r="H34" s="73"/>
      <c r="I34" s="46"/>
      <c r="J34" s="46"/>
      <c r="K34" s="46"/>
      <c r="L34" s="46"/>
      <c r="M34" s="74"/>
      <c r="N34" s="73"/>
      <c r="O34" s="46"/>
      <c r="P34" s="46"/>
      <c r="Q34" s="46"/>
      <c r="R34" s="46"/>
      <c r="S34" s="74"/>
      <c r="U34" s="73"/>
      <c r="V34" s="74"/>
    </row>
    <row r="35" spans="7:22">
      <c r="G35" t="s">
        <v>77</v>
      </c>
      <c r="H35" s="73"/>
      <c r="I35" s="46"/>
      <c r="J35" s="46"/>
      <c r="K35" s="46"/>
      <c r="L35" s="46"/>
      <c r="M35" s="74"/>
      <c r="N35" s="73"/>
      <c r="O35" s="46"/>
      <c r="P35" s="46"/>
      <c r="Q35" s="46"/>
      <c r="R35" s="46"/>
      <c r="S35" s="74"/>
      <c r="U35" s="73"/>
      <c r="V35" s="74"/>
    </row>
    <row r="36" spans="7:22">
      <c r="G36" t="s">
        <v>78</v>
      </c>
      <c r="H36" s="73"/>
      <c r="I36" s="46"/>
      <c r="J36" s="46"/>
      <c r="K36" s="46"/>
      <c r="L36" s="46"/>
      <c r="M36" s="74"/>
      <c r="N36" s="73"/>
      <c r="O36" s="46"/>
      <c r="P36" s="46"/>
      <c r="Q36" s="46"/>
      <c r="R36" s="46"/>
      <c r="S36" s="74"/>
      <c r="U36" s="73"/>
      <c r="V36" s="74"/>
    </row>
    <row r="37" spans="7:22">
      <c r="G37" t="s">
        <v>79</v>
      </c>
      <c r="H37" s="73"/>
      <c r="I37" s="46"/>
      <c r="J37" s="46"/>
      <c r="K37" s="46"/>
      <c r="L37" s="46"/>
      <c r="M37" s="74"/>
      <c r="N37" s="73"/>
      <c r="O37" s="46"/>
      <c r="P37" s="46"/>
      <c r="Q37" s="46"/>
      <c r="R37" s="46"/>
      <c r="S37" s="74"/>
      <c r="U37" s="73"/>
      <c r="V37" s="74"/>
    </row>
    <row r="38" spans="7:22">
      <c r="G38" t="s">
        <v>80</v>
      </c>
      <c r="H38" s="73"/>
      <c r="I38" s="46"/>
      <c r="J38" s="46"/>
      <c r="K38" s="46"/>
      <c r="L38" s="46"/>
      <c r="M38" s="74"/>
      <c r="N38" s="73"/>
      <c r="O38" s="46"/>
      <c r="P38" s="46"/>
      <c r="Q38" s="46"/>
      <c r="R38" s="46"/>
      <c r="S38" s="74"/>
      <c r="U38" s="73"/>
      <c r="V38" s="74"/>
    </row>
    <row r="39" spans="7:22">
      <c r="G39" t="s">
        <v>81</v>
      </c>
      <c r="H39" s="73"/>
      <c r="I39" s="46"/>
      <c r="J39" s="46"/>
      <c r="K39" s="46"/>
      <c r="L39" s="46"/>
      <c r="M39" s="74"/>
      <c r="N39" s="73"/>
      <c r="O39" s="46"/>
      <c r="P39" s="46"/>
      <c r="Q39" s="46"/>
      <c r="R39" s="46"/>
      <c r="S39" s="74"/>
      <c r="U39" s="73"/>
      <c r="V39" s="74"/>
    </row>
    <row r="40" spans="7:22">
      <c r="G40" t="s">
        <v>82</v>
      </c>
      <c r="H40" s="73"/>
      <c r="I40" s="46"/>
      <c r="J40" s="46"/>
      <c r="K40" s="46"/>
      <c r="L40" s="46"/>
      <c r="M40" s="74"/>
      <c r="N40" s="73"/>
      <c r="O40" s="46"/>
      <c r="P40" s="46"/>
      <c r="Q40" s="46"/>
      <c r="R40" s="46"/>
      <c r="S40" s="74"/>
      <c r="U40" s="73"/>
      <c r="V40" s="74"/>
    </row>
    <row r="41" spans="7:22">
      <c r="G41" t="s">
        <v>83</v>
      </c>
      <c r="H41" s="73"/>
      <c r="I41" s="46"/>
      <c r="J41" s="46"/>
      <c r="K41" s="46"/>
      <c r="L41" s="46"/>
      <c r="M41" s="74"/>
      <c r="N41" s="73"/>
      <c r="O41" s="46"/>
      <c r="P41" s="46"/>
      <c r="Q41" s="46"/>
      <c r="R41" s="46"/>
      <c r="S41" s="74"/>
      <c r="U41" s="73"/>
      <c r="V41" s="74"/>
    </row>
    <row r="42" spans="7:22">
      <c r="G42" t="s">
        <v>84</v>
      </c>
      <c r="H42" s="73"/>
      <c r="I42" s="46"/>
      <c r="J42" s="46"/>
      <c r="K42" s="46"/>
      <c r="L42" s="46"/>
      <c r="M42" s="74"/>
      <c r="N42" s="73"/>
      <c r="O42" s="46"/>
      <c r="P42" s="46"/>
      <c r="Q42" s="46"/>
      <c r="R42" s="46"/>
      <c r="S42" s="74"/>
      <c r="U42" s="73"/>
      <c r="V42" s="74"/>
    </row>
    <row r="43" spans="7:22">
      <c r="G43" t="s">
        <v>85</v>
      </c>
      <c r="H43" s="73"/>
      <c r="I43" s="46"/>
      <c r="J43" s="46"/>
      <c r="K43" s="46"/>
      <c r="L43" s="46"/>
      <c r="M43" s="74"/>
      <c r="N43" s="73"/>
      <c r="O43" s="46"/>
      <c r="P43" s="46"/>
      <c r="Q43" s="46"/>
      <c r="R43" s="46"/>
      <c r="S43" s="74"/>
      <c r="U43" s="73"/>
      <c r="V43" s="74"/>
    </row>
    <row r="44" spans="7:22">
      <c r="G44" t="s">
        <v>86</v>
      </c>
      <c r="H44" s="73"/>
      <c r="I44" s="46"/>
      <c r="J44" s="46"/>
      <c r="K44" s="46"/>
      <c r="L44" s="46"/>
      <c r="M44" s="74"/>
      <c r="N44" s="73"/>
      <c r="O44" s="46"/>
      <c r="P44" s="46"/>
      <c r="Q44" s="46"/>
      <c r="R44" s="46"/>
      <c r="S44" s="74"/>
      <c r="U44" s="73"/>
      <c r="V44" s="74"/>
    </row>
    <row r="45" spans="7:22">
      <c r="G45" t="s">
        <v>87</v>
      </c>
      <c r="H45" s="73"/>
      <c r="I45" s="46"/>
      <c r="J45" s="46"/>
      <c r="K45" s="46"/>
      <c r="L45" s="46"/>
      <c r="M45" s="74"/>
      <c r="N45" s="73"/>
      <c r="O45" s="46"/>
      <c r="P45" s="46"/>
      <c r="Q45" s="46"/>
      <c r="R45" s="46"/>
      <c r="S45" s="74"/>
      <c r="U45" s="73"/>
      <c r="V45" s="74"/>
    </row>
    <row r="46" spans="7:22">
      <c r="G46" t="s">
        <v>88</v>
      </c>
      <c r="H46" s="73"/>
      <c r="I46" s="46"/>
      <c r="J46" s="46"/>
      <c r="K46" s="46"/>
      <c r="L46" s="46"/>
      <c r="M46" s="74"/>
      <c r="N46" s="73"/>
      <c r="O46" s="46"/>
      <c r="P46" s="46"/>
      <c r="Q46" s="46"/>
      <c r="R46" s="46"/>
      <c r="S46" s="74"/>
      <c r="U46" s="73"/>
      <c r="V46" s="74"/>
    </row>
    <row r="47" spans="7:22">
      <c r="G47" t="s">
        <v>89</v>
      </c>
      <c r="H47" s="73"/>
      <c r="I47" s="46"/>
      <c r="J47" s="46"/>
      <c r="K47" s="46"/>
      <c r="L47" s="46"/>
      <c r="M47" s="74"/>
      <c r="N47" s="73"/>
      <c r="O47" s="46"/>
      <c r="P47" s="46"/>
      <c r="Q47" s="46"/>
      <c r="R47" s="46"/>
      <c r="S47" s="74"/>
      <c r="U47" s="73"/>
      <c r="V47" s="74"/>
    </row>
    <row r="48" spans="7:22">
      <c r="G48" t="s">
        <v>90</v>
      </c>
      <c r="H48" s="73"/>
      <c r="I48" s="46"/>
      <c r="J48" s="46"/>
      <c r="K48" s="46"/>
      <c r="L48" s="46"/>
      <c r="M48" s="74"/>
      <c r="N48" s="73"/>
      <c r="O48" s="46"/>
      <c r="P48" s="46"/>
      <c r="Q48" s="46"/>
      <c r="R48" s="46"/>
      <c r="S48" s="74"/>
      <c r="U48" s="73"/>
      <c r="V48" s="74"/>
    </row>
    <row r="49" spans="7:22">
      <c r="G49" t="s">
        <v>91</v>
      </c>
      <c r="H49" s="73"/>
      <c r="I49" s="46"/>
      <c r="J49" s="46"/>
      <c r="K49" s="46"/>
      <c r="L49" s="46"/>
      <c r="M49" s="74"/>
      <c r="N49" s="73"/>
      <c r="O49" s="46"/>
      <c r="P49" s="46"/>
      <c r="Q49" s="46"/>
      <c r="R49" s="46"/>
      <c r="S49" s="74"/>
      <c r="U49" s="73"/>
      <c r="V49" s="74"/>
    </row>
    <row r="50" spans="7:22">
      <c r="G50" t="s">
        <v>92</v>
      </c>
      <c r="H50" s="73"/>
      <c r="I50" s="46"/>
      <c r="J50" s="46"/>
      <c r="K50" s="46"/>
      <c r="L50" s="46"/>
      <c r="M50" s="74"/>
      <c r="N50" s="73"/>
      <c r="O50" s="46"/>
      <c r="P50" s="46"/>
      <c r="Q50" s="46"/>
      <c r="R50" s="46"/>
      <c r="S50" s="74"/>
      <c r="U50" s="73"/>
      <c r="V50" s="74"/>
    </row>
    <row r="51" spans="7:22">
      <c r="G51" t="s">
        <v>93</v>
      </c>
      <c r="H51" s="73"/>
      <c r="I51" s="46"/>
      <c r="J51" s="46"/>
      <c r="K51" s="46"/>
      <c r="L51" s="46"/>
      <c r="M51" s="74"/>
      <c r="N51" s="73"/>
      <c r="O51" s="46"/>
      <c r="P51" s="46"/>
      <c r="Q51" s="46"/>
      <c r="R51" s="46"/>
      <c r="S51" s="74"/>
      <c r="U51" s="73"/>
      <c r="V51" s="74"/>
    </row>
    <row r="52" spans="7:22">
      <c r="G52" t="s">
        <v>94</v>
      </c>
      <c r="H52" s="73"/>
      <c r="I52" s="46"/>
      <c r="J52" s="46"/>
      <c r="K52" s="46"/>
      <c r="L52" s="46"/>
      <c r="M52" s="74"/>
      <c r="N52" s="73"/>
      <c r="O52" s="46"/>
      <c r="P52" s="46"/>
      <c r="Q52" s="46"/>
      <c r="R52" s="46"/>
      <c r="S52" s="74"/>
      <c r="U52" s="73"/>
      <c r="V52" s="74"/>
    </row>
    <row r="53" spans="7:22">
      <c r="G53" t="s">
        <v>95</v>
      </c>
      <c r="H53" s="73"/>
      <c r="I53" s="46"/>
      <c r="J53" s="46"/>
      <c r="K53" s="46"/>
      <c r="L53" s="46"/>
      <c r="M53" s="74"/>
      <c r="N53" s="73"/>
      <c r="O53" s="46"/>
      <c r="P53" s="46"/>
      <c r="Q53" s="46"/>
      <c r="R53" s="46"/>
      <c r="S53" s="74"/>
      <c r="U53" s="73"/>
      <c r="V53" s="74"/>
    </row>
    <row r="54" spans="7:22">
      <c r="G54" t="s">
        <v>96</v>
      </c>
      <c r="H54" s="73"/>
      <c r="I54" s="46"/>
      <c r="J54" s="46"/>
      <c r="K54" s="46"/>
      <c r="L54" s="46"/>
      <c r="M54" s="74"/>
      <c r="N54" s="73"/>
      <c r="O54" s="46"/>
      <c r="P54" s="46"/>
      <c r="Q54" s="46"/>
      <c r="R54" s="46"/>
      <c r="S54" s="74"/>
      <c r="U54" s="73"/>
      <c r="V54" s="74"/>
    </row>
    <row r="55" spans="7:22">
      <c r="G55" t="s">
        <v>97</v>
      </c>
      <c r="H55" s="73"/>
      <c r="I55" s="46"/>
      <c r="J55" s="46"/>
      <c r="K55" s="46"/>
      <c r="L55" s="46"/>
      <c r="M55" s="74"/>
      <c r="N55" s="73"/>
      <c r="O55" s="46"/>
      <c r="P55" s="46"/>
      <c r="Q55" s="46"/>
      <c r="R55" s="46"/>
      <c r="S55" s="74"/>
      <c r="U55" s="73"/>
      <c r="V55" s="74"/>
    </row>
    <row r="56" spans="7:22">
      <c r="G56" t="s">
        <v>98</v>
      </c>
      <c r="H56" s="73"/>
      <c r="I56" s="46"/>
      <c r="J56" s="46"/>
      <c r="K56" s="46"/>
      <c r="L56" s="46"/>
      <c r="M56" s="74"/>
      <c r="N56" s="73"/>
      <c r="O56" s="46"/>
      <c r="P56" s="46"/>
      <c r="Q56" s="46"/>
      <c r="R56" s="46"/>
      <c r="S56" s="74"/>
      <c r="U56" s="73"/>
      <c r="V56" s="74"/>
    </row>
    <row r="57" spans="7:22">
      <c r="G57" t="s">
        <v>99</v>
      </c>
      <c r="H57" s="73"/>
      <c r="I57" s="46"/>
      <c r="J57" s="46"/>
      <c r="K57" s="46"/>
      <c r="L57" s="46"/>
      <c r="M57" s="74"/>
      <c r="N57" s="73"/>
      <c r="O57" s="46"/>
      <c r="P57" s="46"/>
      <c r="Q57" s="46"/>
      <c r="R57" s="46"/>
      <c r="S57" s="74"/>
      <c r="U57" s="73"/>
      <c r="V57" s="74"/>
    </row>
    <row r="58" spans="7:22">
      <c r="G58" t="s">
        <v>100</v>
      </c>
      <c r="H58" s="73"/>
      <c r="I58" s="46"/>
      <c r="J58" s="46"/>
      <c r="K58" s="46"/>
      <c r="L58" s="46"/>
      <c r="M58" s="74"/>
      <c r="N58" s="73"/>
      <c r="O58" s="46"/>
      <c r="P58" s="46"/>
      <c r="Q58" s="46"/>
      <c r="R58" s="46"/>
      <c r="S58" s="74"/>
      <c r="U58" s="73"/>
      <c r="V58" s="74"/>
    </row>
    <row r="59" spans="7:22">
      <c r="G59" t="s">
        <v>101</v>
      </c>
      <c r="H59" s="73"/>
      <c r="I59" s="46"/>
      <c r="J59" s="46"/>
      <c r="K59" s="46"/>
      <c r="L59" s="46"/>
      <c r="M59" s="74"/>
      <c r="N59" s="73"/>
      <c r="O59" s="46"/>
      <c r="P59" s="46"/>
      <c r="Q59" s="46"/>
      <c r="R59" s="46"/>
      <c r="S59" s="74"/>
      <c r="U59" s="73"/>
      <c r="V59" s="74"/>
    </row>
    <row r="60" spans="7:22">
      <c r="G60" t="s">
        <v>102</v>
      </c>
      <c r="H60" s="73"/>
      <c r="I60" s="46"/>
      <c r="J60" s="46"/>
      <c r="K60" s="46"/>
      <c r="L60" s="46"/>
      <c r="M60" s="74"/>
      <c r="N60" s="73"/>
      <c r="O60" s="46"/>
      <c r="P60" s="46"/>
      <c r="Q60" s="46"/>
      <c r="R60" s="46"/>
      <c r="S60" s="74"/>
      <c r="U60" s="73"/>
      <c r="V60" s="74"/>
    </row>
    <row r="61" spans="7:22">
      <c r="G61" t="s">
        <v>103</v>
      </c>
      <c r="H61" s="73"/>
      <c r="I61" s="46"/>
      <c r="J61" s="46"/>
      <c r="K61" s="46"/>
      <c r="L61" s="46"/>
      <c r="M61" s="74"/>
      <c r="N61" s="73"/>
      <c r="O61" s="46"/>
      <c r="P61" s="46"/>
      <c r="Q61" s="46"/>
      <c r="R61" s="46"/>
      <c r="S61" s="74"/>
      <c r="U61" s="73"/>
      <c r="V61" s="74"/>
    </row>
    <row r="62" spans="7:22">
      <c r="G62" t="s">
        <v>104</v>
      </c>
      <c r="H62" s="73"/>
      <c r="I62" s="46"/>
      <c r="J62" s="46"/>
      <c r="K62" s="46"/>
      <c r="L62" s="46"/>
      <c r="M62" s="74"/>
      <c r="N62" s="73"/>
      <c r="O62" s="46"/>
      <c r="P62" s="46"/>
      <c r="Q62" s="46"/>
      <c r="R62" s="46"/>
      <c r="S62" s="74"/>
      <c r="U62" s="73"/>
      <c r="V62" s="74"/>
    </row>
    <row r="63" spans="7:22">
      <c r="G63" t="s">
        <v>105</v>
      </c>
      <c r="H63" s="73"/>
      <c r="I63" s="46"/>
      <c r="J63" s="46"/>
      <c r="K63" s="46"/>
      <c r="L63" s="46"/>
      <c r="M63" s="74"/>
      <c r="N63" s="73"/>
      <c r="O63" s="46"/>
      <c r="P63" s="46"/>
      <c r="Q63" s="46"/>
      <c r="R63" s="46"/>
      <c r="S63" s="74"/>
      <c r="U63" s="73"/>
      <c r="V63" s="74"/>
    </row>
    <row r="64" spans="7:22">
      <c r="G64" t="s">
        <v>106</v>
      </c>
      <c r="H64" s="73"/>
      <c r="I64" s="46"/>
      <c r="J64" s="46"/>
      <c r="K64" s="46"/>
      <c r="L64" s="46"/>
      <c r="M64" s="74"/>
      <c r="N64" s="73"/>
      <c r="O64" s="46"/>
      <c r="P64" s="46"/>
      <c r="Q64" s="46"/>
      <c r="R64" s="46"/>
      <c r="S64" s="74"/>
      <c r="U64" s="73"/>
      <c r="V64" s="74"/>
    </row>
    <row r="65" spans="7:22">
      <c r="G65" t="s">
        <v>107</v>
      </c>
      <c r="H65" s="73"/>
      <c r="I65" s="46"/>
      <c r="J65" s="46"/>
      <c r="K65" s="46"/>
      <c r="L65" s="46"/>
      <c r="M65" s="74"/>
      <c r="N65" s="73"/>
      <c r="O65" s="46"/>
      <c r="P65" s="46"/>
      <c r="Q65" s="46"/>
      <c r="R65" s="46"/>
      <c r="S65" s="74"/>
      <c r="U65" s="73"/>
      <c r="V65" s="74"/>
    </row>
    <row r="66" spans="7:22">
      <c r="G66" t="s">
        <v>108</v>
      </c>
      <c r="H66" s="73"/>
      <c r="I66" s="46"/>
      <c r="J66" s="46"/>
      <c r="K66" s="46"/>
      <c r="L66" s="46"/>
      <c r="M66" s="74"/>
      <c r="N66" s="73"/>
      <c r="O66" s="46"/>
      <c r="P66" s="46"/>
      <c r="Q66" s="46"/>
      <c r="R66" s="46"/>
      <c r="S66" s="74"/>
      <c r="U66" s="73"/>
      <c r="V66" s="74"/>
    </row>
    <row r="67" spans="7:22">
      <c r="G67" t="s">
        <v>109</v>
      </c>
      <c r="H67" s="73"/>
      <c r="I67" s="46"/>
      <c r="J67" s="46"/>
      <c r="K67" s="46"/>
      <c r="L67" s="46"/>
      <c r="M67" s="74"/>
      <c r="N67" s="73"/>
      <c r="O67" s="46"/>
      <c r="P67" s="46"/>
      <c r="Q67" s="46"/>
      <c r="R67" s="46"/>
      <c r="S67" s="74"/>
      <c r="U67" s="73"/>
      <c r="V67" s="74"/>
    </row>
    <row r="68" spans="7:22">
      <c r="G68" t="s">
        <v>110</v>
      </c>
      <c r="H68" s="73"/>
      <c r="I68" s="46"/>
      <c r="J68" s="46"/>
      <c r="K68" s="46"/>
      <c r="L68" s="46"/>
      <c r="M68" s="74"/>
      <c r="N68" s="73"/>
      <c r="O68" s="46"/>
      <c r="P68" s="46"/>
      <c r="Q68" s="46"/>
      <c r="R68" s="46"/>
      <c r="S68" s="74"/>
      <c r="U68" s="73"/>
      <c r="V68" s="74"/>
    </row>
    <row r="69" spans="7:22">
      <c r="G69" t="s">
        <v>111</v>
      </c>
      <c r="H69" s="73"/>
      <c r="I69" s="46"/>
      <c r="J69" s="46"/>
      <c r="K69" s="46"/>
      <c r="L69" s="46"/>
      <c r="M69" s="74"/>
      <c r="N69" s="73"/>
      <c r="O69" s="46"/>
      <c r="P69" s="46"/>
      <c r="Q69" s="46"/>
      <c r="R69" s="46"/>
      <c r="S69" s="74"/>
      <c r="U69" s="73"/>
      <c r="V69" s="74"/>
    </row>
    <row r="70" spans="7:22">
      <c r="G70" t="s">
        <v>112</v>
      </c>
      <c r="H70" s="73"/>
      <c r="I70" s="46"/>
      <c r="J70" s="46"/>
      <c r="K70" s="46"/>
      <c r="L70" s="46"/>
      <c r="M70" s="74"/>
      <c r="N70" s="73"/>
      <c r="O70" s="46"/>
      <c r="P70" s="46"/>
      <c r="Q70" s="46"/>
      <c r="R70" s="46"/>
      <c r="S70" s="74"/>
      <c r="U70" s="73"/>
      <c r="V70" s="74"/>
    </row>
    <row r="71" spans="7:22">
      <c r="G71" t="s">
        <v>113</v>
      </c>
      <c r="H71" s="73"/>
      <c r="I71" s="46"/>
      <c r="J71" s="46"/>
      <c r="K71" s="46"/>
      <c r="L71" s="46"/>
      <c r="M71" s="74"/>
      <c r="N71" s="73"/>
      <c r="O71" s="46"/>
      <c r="P71" s="46"/>
      <c r="Q71" s="46"/>
      <c r="R71" s="46"/>
      <c r="S71" s="74"/>
      <c r="U71" s="73"/>
      <c r="V71" s="74"/>
    </row>
    <row r="72" spans="7:22">
      <c r="G72" t="s">
        <v>114</v>
      </c>
      <c r="H72" s="73"/>
      <c r="I72" s="46"/>
      <c r="J72" s="46"/>
      <c r="K72" s="46"/>
      <c r="L72" s="46"/>
      <c r="M72" s="74"/>
      <c r="N72" s="73"/>
      <c r="O72" s="46"/>
      <c r="P72" s="46"/>
      <c r="Q72" s="46"/>
      <c r="R72" s="46"/>
      <c r="S72" s="74"/>
      <c r="U72" s="73"/>
      <c r="V72" s="74"/>
    </row>
    <row r="73" spans="7:22">
      <c r="G73" t="s">
        <v>115</v>
      </c>
      <c r="H73" s="73"/>
      <c r="I73" s="46"/>
      <c r="J73" s="46"/>
      <c r="K73" s="46"/>
      <c r="L73" s="46"/>
      <c r="M73" s="74"/>
      <c r="N73" s="73"/>
      <c r="O73" s="46"/>
      <c r="P73" s="46"/>
      <c r="Q73" s="46"/>
      <c r="R73" s="46"/>
      <c r="S73" s="74"/>
      <c r="U73" s="73"/>
      <c r="V73" s="74"/>
    </row>
    <row r="74" spans="7:22">
      <c r="G74" t="s">
        <v>116</v>
      </c>
      <c r="H74" s="73"/>
      <c r="I74" s="46"/>
      <c r="J74" s="46"/>
      <c r="K74" s="46"/>
      <c r="L74" s="46"/>
      <c r="M74" s="74"/>
      <c r="N74" s="73"/>
      <c r="O74" s="46"/>
      <c r="P74" s="46"/>
      <c r="Q74" s="46"/>
      <c r="R74" s="46"/>
      <c r="S74" s="74"/>
      <c r="U74" s="73"/>
      <c r="V74" s="74"/>
    </row>
    <row r="75" spans="7:22">
      <c r="G75" t="s">
        <v>117</v>
      </c>
      <c r="H75" s="73"/>
      <c r="I75" s="46"/>
      <c r="J75" s="46"/>
      <c r="K75" s="46"/>
      <c r="L75" s="46"/>
      <c r="M75" s="74"/>
      <c r="N75" s="73"/>
      <c r="O75" s="46"/>
      <c r="P75" s="46"/>
      <c r="Q75" s="46"/>
      <c r="R75" s="46"/>
      <c r="S75" s="74"/>
      <c r="U75" s="73"/>
      <c r="V75" s="74"/>
    </row>
    <row r="76" spans="7:22">
      <c r="G76" t="s">
        <v>118</v>
      </c>
      <c r="H76" s="73"/>
      <c r="I76" s="46"/>
      <c r="J76" s="46"/>
      <c r="K76" s="46"/>
      <c r="L76" s="46"/>
      <c r="M76" s="74"/>
      <c r="N76" s="73"/>
      <c r="O76" s="46"/>
      <c r="P76" s="46"/>
      <c r="Q76" s="46"/>
      <c r="R76" s="46"/>
      <c r="S76" s="74"/>
      <c r="U76" s="73"/>
      <c r="V76" s="74"/>
    </row>
    <row r="77" spans="7:22">
      <c r="G77" t="s">
        <v>119</v>
      </c>
      <c r="H77" s="73"/>
      <c r="I77" s="46"/>
      <c r="J77" s="46"/>
      <c r="K77" s="46"/>
      <c r="L77" s="46"/>
      <c r="M77" s="74"/>
      <c r="N77" s="73"/>
      <c r="O77" s="46"/>
      <c r="P77" s="46"/>
      <c r="Q77" s="46"/>
      <c r="R77" s="46"/>
      <c r="S77" s="74"/>
      <c r="U77" s="73"/>
      <c r="V77" s="74"/>
    </row>
    <row r="78" spans="7:22">
      <c r="G78" t="s">
        <v>120</v>
      </c>
      <c r="H78" s="73"/>
      <c r="I78" s="46"/>
      <c r="J78" s="46"/>
      <c r="K78" s="46"/>
      <c r="L78" s="46"/>
      <c r="M78" s="74"/>
      <c r="N78" s="73"/>
      <c r="O78" s="46"/>
      <c r="P78" s="46"/>
      <c r="Q78" s="46"/>
      <c r="R78" s="46"/>
      <c r="S78" s="74"/>
      <c r="U78" s="73"/>
      <c r="V78" s="74"/>
    </row>
    <row r="79" spans="7:22">
      <c r="G79" t="s">
        <v>121</v>
      </c>
      <c r="H79" s="73"/>
      <c r="I79" s="46"/>
      <c r="J79" s="46"/>
      <c r="K79" s="46"/>
      <c r="L79" s="46"/>
      <c r="M79" s="74"/>
      <c r="N79" s="73"/>
      <c r="O79" s="46"/>
      <c r="P79" s="46"/>
      <c r="Q79" s="46"/>
      <c r="R79" s="46"/>
      <c r="S79" s="74"/>
      <c r="U79" s="73"/>
      <c r="V79" s="74"/>
    </row>
    <row r="80" spans="7:22">
      <c r="G80" t="s">
        <v>122</v>
      </c>
      <c r="H80" s="73"/>
      <c r="I80" s="46"/>
      <c r="J80" s="46"/>
      <c r="K80" s="46"/>
      <c r="L80" s="46"/>
      <c r="M80" s="74"/>
      <c r="N80" s="73"/>
      <c r="O80" s="46"/>
      <c r="P80" s="46"/>
      <c r="Q80" s="46"/>
      <c r="R80" s="46"/>
      <c r="S80" s="74"/>
      <c r="U80" s="73"/>
      <c r="V80" s="74"/>
    </row>
    <row r="81" spans="7:22">
      <c r="G81" t="s">
        <v>123</v>
      </c>
      <c r="H81" s="73"/>
      <c r="I81" s="46"/>
      <c r="J81" s="46"/>
      <c r="K81" s="46"/>
      <c r="L81" s="46"/>
      <c r="M81" s="74"/>
      <c r="N81" s="73"/>
      <c r="O81" s="46"/>
      <c r="P81" s="46"/>
      <c r="Q81" s="46"/>
      <c r="R81" s="46"/>
      <c r="S81" s="74"/>
      <c r="U81" s="73"/>
      <c r="V81" s="74"/>
    </row>
    <row r="82" spans="7:22">
      <c r="G82" t="s">
        <v>124</v>
      </c>
      <c r="H82" s="73"/>
      <c r="I82" s="46"/>
      <c r="J82" s="46"/>
      <c r="K82" s="46"/>
      <c r="L82" s="46"/>
      <c r="M82" s="74"/>
      <c r="N82" s="73"/>
      <c r="O82" s="46"/>
      <c r="P82" s="46"/>
      <c r="Q82" s="46"/>
      <c r="R82" s="46"/>
      <c r="S82" s="74"/>
      <c r="U82" s="73"/>
      <c r="V82" s="74"/>
    </row>
    <row r="83" spans="7:22">
      <c r="G83" t="s">
        <v>125</v>
      </c>
      <c r="H83" s="73"/>
      <c r="I83" s="46"/>
      <c r="J83" s="46"/>
      <c r="K83" s="46"/>
      <c r="L83" s="46"/>
      <c r="M83" s="74"/>
      <c r="N83" s="73"/>
      <c r="O83" s="46"/>
      <c r="P83" s="46"/>
      <c r="Q83" s="46"/>
      <c r="R83" s="46"/>
      <c r="S83" s="74"/>
      <c r="U83" s="73"/>
      <c r="V83" s="74"/>
    </row>
    <row r="84" spans="7:22">
      <c r="G84" t="s">
        <v>126</v>
      </c>
      <c r="H84" s="73"/>
      <c r="I84" s="46"/>
      <c r="J84" s="46"/>
      <c r="K84" s="46"/>
      <c r="L84" s="46"/>
      <c r="M84" s="74"/>
      <c r="N84" s="73"/>
      <c r="O84" s="46"/>
      <c r="P84" s="46"/>
      <c r="Q84" s="46"/>
      <c r="R84" s="46"/>
      <c r="S84" s="74"/>
      <c r="U84" s="73"/>
      <c r="V84" s="74"/>
    </row>
    <row r="85" spans="7:22">
      <c r="G85" t="s">
        <v>127</v>
      </c>
      <c r="H85" s="73"/>
      <c r="I85" s="46"/>
      <c r="J85" s="46"/>
      <c r="K85" s="46"/>
      <c r="L85" s="46"/>
      <c r="M85" s="74"/>
      <c r="N85" s="73"/>
      <c r="O85" s="46"/>
      <c r="P85" s="46"/>
      <c r="Q85" s="46"/>
      <c r="R85" s="46"/>
      <c r="S85" s="74"/>
      <c r="U85" s="73"/>
      <c r="V85" s="74"/>
    </row>
    <row r="86" spans="7:22">
      <c r="G86" t="s">
        <v>128</v>
      </c>
      <c r="H86" s="73"/>
      <c r="I86" s="46"/>
      <c r="J86" s="46"/>
      <c r="K86" s="46"/>
      <c r="L86" s="46"/>
      <c r="M86" s="74"/>
      <c r="N86" s="73"/>
      <c r="O86" s="46"/>
      <c r="P86" s="46"/>
      <c r="Q86" s="46"/>
      <c r="R86" s="46"/>
      <c r="S86" s="74"/>
      <c r="U86" s="73"/>
      <c r="V86" s="74"/>
    </row>
    <row r="87" spans="7:22">
      <c r="G87" t="s">
        <v>129</v>
      </c>
      <c r="H87" s="73"/>
      <c r="I87" s="46"/>
      <c r="J87" s="46"/>
      <c r="K87" s="46"/>
      <c r="L87" s="46"/>
      <c r="M87" s="74"/>
      <c r="N87" s="73"/>
      <c r="O87" s="46"/>
      <c r="P87" s="46"/>
      <c r="Q87" s="46"/>
      <c r="R87" s="46"/>
      <c r="S87" s="74"/>
      <c r="U87" s="73"/>
      <c r="V87" s="74"/>
    </row>
    <row r="88" spans="7:22">
      <c r="G88" t="s">
        <v>130</v>
      </c>
      <c r="H88" s="73"/>
      <c r="I88" s="46"/>
      <c r="J88" s="46"/>
      <c r="K88" s="46"/>
      <c r="L88" s="46"/>
      <c r="M88" s="74"/>
      <c r="N88" s="73"/>
      <c r="O88" s="46"/>
      <c r="P88" s="46"/>
      <c r="Q88" s="46"/>
      <c r="R88" s="46"/>
      <c r="S88" s="74"/>
      <c r="U88" s="73"/>
      <c r="V88" s="74"/>
    </row>
    <row r="89" spans="7:22">
      <c r="G89" t="s">
        <v>131</v>
      </c>
      <c r="H89" s="73"/>
      <c r="I89" s="46"/>
      <c r="J89" s="46"/>
      <c r="K89" s="46"/>
      <c r="L89" s="46"/>
      <c r="M89" s="74"/>
      <c r="N89" s="73"/>
      <c r="O89" s="46"/>
      <c r="P89" s="46"/>
      <c r="Q89" s="46"/>
      <c r="R89" s="46"/>
      <c r="S89" s="74"/>
      <c r="U89" s="73"/>
      <c r="V89" s="74"/>
    </row>
    <row r="90" spans="7:22">
      <c r="G90" t="s">
        <v>132</v>
      </c>
      <c r="H90" s="73"/>
      <c r="I90" s="46"/>
      <c r="J90" s="46"/>
      <c r="K90" s="46"/>
      <c r="L90" s="46"/>
      <c r="M90" s="74"/>
      <c r="N90" s="73"/>
      <c r="O90" s="46"/>
      <c r="P90" s="46"/>
      <c r="Q90" s="46"/>
      <c r="R90" s="46"/>
      <c r="S90" s="74"/>
      <c r="U90" s="73"/>
      <c r="V90" s="74"/>
    </row>
    <row r="91" spans="7:22">
      <c r="G91" t="s">
        <v>133</v>
      </c>
      <c r="H91" s="73"/>
      <c r="I91" s="46"/>
      <c r="J91" s="46"/>
      <c r="K91" s="46"/>
      <c r="L91" s="46"/>
      <c r="M91" s="74"/>
      <c r="N91" s="73"/>
      <c r="O91" s="46"/>
      <c r="P91" s="46"/>
      <c r="Q91" s="46"/>
      <c r="R91" s="46"/>
      <c r="S91" s="74"/>
      <c r="U91" s="73"/>
      <c r="V91" s="74"/>
    </row>
    <row r="92" spans="7:22">
      <c r="G92" t="s">
        <v>134</v>
      </c>
      <c r="H92" s="73"/>
      <c r="I92" s="46"/>
      <c r="J92" s="46"/>
      <c r="K92" s="46"/>
      <c r="L92" s="46"/>
      <c r="M92" s="74"/>
      <c r="N92" s="73"/>
      <c r="O92" s="46"/>
      <c r="P92" s="46"/>
      <c r="Q92" s="46"/>
      <c r="R92" s="46"/>
      <c r="S92" s="74"/>
      <c r="U92" s="73"/>
      <c r="V92" s="74"/>
    </row>
    <row r="93" spans="7:22">
      <c r="G93" t="s">
        <v>135</v>
      </c>
      <c r="H93" s="73"/>
      <c r="I93" s="46"/>
      <c r="J93" s="46"/>
      <c r="K93" s="46"/>
      <c r="L93" s="46"/>
      <c r="M93" s="74"/>
      <c r="N93" s="73"/>
      <c r="O93" s="46"/>
      <c r="P93" s="46"/>
      <c r="Q93" s="46"/>
      <c r="R93" s="46"/>
      <c r="S93" s="74"/>
      <c r="U93" s="73"/>
      <c r="V93" s="74"/>
    </row>
    <row r="94" spans="7:22">
      <c r="G94" t="s">
        <v>136</v>
      </c>
      <c r="H94" s="73"/>
      <c r="I94" s="46"/>
      <c r="J94" s="46"/>
      <c r="K94" s="46"/>
      <c r="L94" s="46"/>
      <c r="M94" s="74"/>
      <c r="N94" s="73"/>
      <c r="O94" s="46"/>
      <c r="P94" s="46"/>
      <c r="Q94" s="46"/>
      <c r="R94" s="46"/>
      <c r="S94" s="74"/>
      <c r="U94" s="73"/>
      <c r="V94" s="74"/>
    </row>
    <row r="95" spans="7:22">
      <c r="G95" t="s">
        <v>137</v>
      </c>
      <c r="H95" s="73"/>
      <c r="I95" s="46"/>
      <c r="J95" s="46"/>
      <c r="K95" s="46"/>
      <c r="L95" s="46"/>
      <c r="M95" s="74"/>
      <c r="N95" s="73"/>
      <c r="O95" s="46"/>
      <c r="P95" s="46"/>
      <c r="Q95" s="46"/>
      <c r="R95" s="46"/>
      <c r="S95" s="74"/>
      <c r="U95" s="73"/>
      <c r="V95" s="74"/>
    </row>
    <row r="96" spans="7:22">
      <c r="G96" t="s">
        <v>138</v>
      </c>
      <c r="H96" s="73"/>
      <c r="I96" s="46"/>
      <c r="J96" s="46"/>
      <c r="K96" s="46"/>
      <c r="L96" s="46"/>
      <c r="M96" s="74"/>
      <c r="N96" s="73"/>
      <c r="O96" s="46"/>
      <c r="P96" s="46"/>
      <c r="Q96" s="46"/>
      <c r="R96" s="46"/>
      <c r="S96" s="74"/>
      <c r="U96" s="73"/>
      <c r="V96" s="74"/>
    </row>
    <row r="97" spans="1:83">
      <c r="G97" t="s">
        <v>139</v>
      </c>
      <c r="H97" s="73"/>
      <c r="I97" s="46"/>
      <c r="J97" s="46"/>
      <c r="K97" s="46"/>
      <c r="L97" s="46"/>
      <c r="M97" s="74"/>
      <c r="N97" s="73"/>
      <c r="O97" s="46"/>
      <c r="P97" s="46"/>
      <c r="Q97" s="46"/>
      <c r="R97" s="46"/>
      <c r="S97" s="74"/>
      <c r="U97" s="73"/>
      <c r="V97" s="74"/>
    </row>
    <row r="98" spans="1:83">
      <c r="G98" t="s">
        <v>140</v>
      </c>
      <c r="H98" s="73"/>
      <c r="I98" s="46"/>
      <c r="J98" s="46"/>
      <c r="K98" s="46"/>
      <c r="L98" s="46"/>
      <c r="M98" s="74"/>
      <c r="N98" s="73"/>
      <c r="O98" s="46"/>
      <c r="P98" s="46"/>
      <c r="Q98" s="46"/>
      <c r="R98" s="46"/>
      <c r="S98" s="74"/>
      <c r="U98" s="73"/>
      <c r="V98" s="74"/>
    </row>
    <row r="99" spans="1:83" ht="15.75" thickBot="1">
      <c r="B99">
        <f t="shared" ref="B99:D99" si="0">SUM(B3:B98)/4000</f>
        <v>0</v>
      </c>
      <c r="C99">
        <f t="shared" si="0"/>
        <v>0</v>
      </c>
      <c r="D99">
        <f t="shared" si="0"/>
        <v>0</v>
      </c>
      <c r="G99" t="s">
        <v>141</v>
      </c>
      <c r="H99" s="68">
        <f>SUM(H3:H98)/4000</f>
        <v>0</v>
      </c>
      <c r="I99" s="69">
        <f t="shared" ref="I99:BQ99" si="1">SUM(I3:I98)/4000</f>
        <v>0</v>
      </c>
      <c r="J99" s="69">
        <f t="shared" si="1"/>
        <v>0</v>
      </c>
      <c r="K99" s="69">
        <f t="shared" si="1"/>
        <v>0</v>
      </c>
      <c r="L99" s="69">
        <f t="shared" si="1"/>
        <v>0</v>
      </c>
      <c r="M99" s="69">
        <f t="shared" si="1"/>
        <v>0</v>
      </c>
      <c r="N99" s="68">
        <f t="shared" si="1"/>
        <v>0</v>
      </c>
      <c r="O99" s="69">
        <f t="shared" si="1"/>
        <v>0</v>
      </c>
      <c r="P99" s="69">
        <f t="shared" si="1"/>
        <v>0</v>
      </c>
      <c r="Q99" s="69">
        <f t="shared" si="1"/>
        <v>0</v>
      </c>
      <c r="R99" s="69">
        <f t="shared" si="1"/>
        <v>0</v>
      </c>
      <c r="S99" s="70">
        <f t="shared" si="1"/>
        <v>0</v>
      </c>
      <c r="U99" s="68">
        <f t="shared" si="1"/>
        <v>0</v>
      </c>
      <c r="V99" s="70">
        <f t="shared" si="1"/>
        <v>0</v>
      </c>
      <c r="W99">
        <f t="shared" si="1"/>
        <v>0</v>
      </c>
      <c r="X99">
        <f t="shared" si="1"/>
        <v>0</v>
      </c>
      <c r="Y99">
        <f t="shared" si="1"/>
        <v>0</v>
      </c>
      <c r="Z99">
        <f t="shared" si="1"/>
        <v>0</v>
      </c>
      <c r="AA99">
        <f t="shared" si="1"/>
        <v>0</v>
      </c>
      <c r="AB99">
        <f t="shared" si="1"/>
        <v>0</v>
      </c>
      <c r="AC99">
        <f t="shared" si="1"/>
        <v>0</v>
      </c>
      <c r="AD99">
        <f t="shared" si="1"/>
        <v>0</v>
      </c>
      <c r="AE99">
        <f t="shared" si="1"/>
        <v>0</v>
      </c>
      <c r="AF99">
        <f t="shared" si="1"/>
        <v>0</v>
      </c>
      <c r="AG99">
        <f t="shared" si="1"/>
        <v>0</v>
      </c>
      <c r="AH99">
        <f t="shared" si="1"/>
        <v>0</v>
      </c>
      <c r="AI99">
        <f t="shared" si="1"/>
        <v>0</v>
      </c>
      <c r="AJ99">
        <f t="shared" si="1"/>
        <v>0</v>
      </c>
      <c r="AK99">
        <f t="shared" si="1"/>
        <v>0</v>
      </c>
      <c r="AL99">
        <f t="shared" si="1"/>
        <v>0</v>
      </c>
      <c r="AM99">
        <f t="shared" si="1"/>
        <v>0</v>
      </c>
      <c r="AN99">
        <f t="shared" si="1"/>
        <v>0</v>
      </c>
      <c r="AO99">
        <f t="shared" si="1"/>
        <v>0</v>
      </c>
      <c r="AP99">
        <f t="shared" si="1"/>
        <v>0</v>
      </c>
      <c r="AQ99">
        <f t="shared" si="1"/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  <c r="AY99">
        <f t="shared" si="1"/>
        <v>0</v>
      </c>
      <c r="AZ99">
        <f t="shared" si="1"/>
        <v>0</v>
      </c>
      <c r="BA99">
        <f t="shared" si="1"/>
        <v>0</v>
      </c>
      <c r="BB99">
        <f t="shared" si="1"/>
        <v>0</v>
      </c>
      <c r="BC99">
        <f t="shared" si="1"/>
        <v>0</v>
      </c>
      <c r="BD99">
        <f t="shared" si="1"/>
        <v>0</v>
      </c>
      <c r="BE99">
        <f t="shared" si="1"/>
        <v>0</v>
      </c>
      <c r="BF99">
        <f t="shared" si="1"/>
        <v>0</v>
      </c>
      <c r="BG99">
        <f t="shared" si="1"/>
        <v>0</v>
      </c>
      <c r="BH99">
        <f t="shared" si="1"/>
        <v>0</v>
      </c>
      <c r="BI99">
        <f t="shared" si="1"/>
        <v>0</v>
      </c>
      <c r="BJ99">
        <f t="shared" si="1"/>
        <v>0</v>
      </c>
      <c r="BK99">
        <f t="shared" si="1"/>
        <v>0</v>
      </c>
      <c r="BL99">
        <f t="shared" si="1"/>
        <v>0</v>
      </c>
      <c r="BM99">
        <f t="shared" si="1"/>
        <v>0</v>
      </c>
      <c r="BN99">
        <f t="shared" si="1"/>
        <v>0</v>
      </c>
      <c r="BO99">
        <f t="shared" si="1"/>
        <v>0</v>
      </c>
      <c r="BP99">
        <f t="shared" si="1"/>
        <v>0</v>
      </c>
      <c r="BQ99">
        <f t="shared" si="1"/>
        <v>0</v>
      </c>
      <c r="BR99">
        <f>SUM(BR3:BR98)/4000</f>
        <v>0</v>
      </c>
      <c r="BS99">
        <f t="shared" ref="BS99:CE99" si="2">SUM(BS3:BS98)/4000</f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</row>
    <row r="101" spans="1:83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</row>
  </sheetData>
  <mergeCells count="5">
    <mergeCell ref="A1:D1"/>
    <mergeCell ref="G1:G2"/>
    <mergeCell ref="H1:M1"/>
    <mergeCell ref="N1:S1"/>
    <mergeCell ref="U1:V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6"/>
  <sheetViews>
    <sheetView workbookViewId="0">
      <pane xSplit="1" ySplit="2" topLeftCell="I54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42578125" customWidth="1"/>
    <col min="42" max="42" width="10.28515625" customWidth="1"/>
    <col min="43" max="43" width="10.140625" customWidth="1"/>
    <col min="44" max="44" width="11.28515625" customWidth="1"/>
  </cols>
  <sheetData>
    <row r="1" spans="1:47" ht="15" customHeight="1">
      <c r="A1" s="192">
        <f>Allocation_SG!A1</f>
        <v>45192</v>
      </c>
      <c r="B1" s="222"/>
      <c r="C1" s="222"/>
      <c r="D1" s="223" t="s">
        <v>464</v>
      </c>
      <c r="E1" s="216" t="s">
        <v>192</v>
      </c>
      <c r="F1" s="216" t="s">
        <v>193</v>
      </c>
      <c r="G1" s="216" t="s">
        <v>190</v>
      </c>
      <c r="H1" s="216" t="s">
        <v>191</v>
      </c>
      <c r="I1" s="216" t="s">
        <v>194</v>
      </c>
      <c r="J1" s="216" t="s">
        <v>196</v>
      </c>
      <c r="K1" s="216" t="s">
        <v>285</v>
      </c>
      <c r="L1" s="222" t="s">
        <v>200</v>
      </c>
      <c r="M1" s="222" t="s">
        <v>201</v>
      </c>
      <c r="N1" s="222" t="s">
        <v>202</v>
      </c>
      <c r="O1" s="222" t="s">
        <v>197</v>
      </c>
      <c r="P1" s="224" t="s">
        <v>143</v>
      </c>
      <c r="Q1" s="224" t="s">
        <v>144</v>
      </c>
      <c r="R1" s="228" t="s">
        <v>323</v>
      </c>
      <c r="S1" s="228" t="s">
        <v>482</v>
      </c>
      <c r="T1" s="40" t="s">
        <v>287</v>
      </c>
      <c r="U1" s="225" t="s">
        <v>288</v>
      </c>
      <c r="V1" s="65" t="s">
        <v>301</v>
      </c>
      <c r="W1" s="65" t="s">
        <v>287</v>
      </c>
      <c r="X1" s="216" t="s">
        <v>319</v>
      </c>
      <c r="Y1" s="227" t="s">
        <v>222</v>
      </c>
      <c r="Z1" s="227" t="s">
        <v>223</v>
      </c>
      <c r="AA1" s="226" t="s">
        <v>198</v>
      </c>
      <c r="AB1" s="226" t="s">
        <v>199</v>
      </c>
      <c r="AC1" s="25" t="s">
        <v>189</v>
      </c>
      <c r="AD1" s="216" t="s">
        <v>142</v>
      </c>
      <c r="AG1" s="216" t="s">
        <v>276</v>
      </c>
      <c r="AI1" s="227" t="s">
        <v>367</v>
      </c>
      <c r="AJ1" s="227" t="s">
        <v>394</v>
      </c>
      <c r="AK1" s="227" t="s">
        <v>369</v>
      </c>
      <c r="AL1" s="227" t="s">
        <v>370</v>
      </c>
      <c r="AM1" s="227" t="s">
        <v>371</v>
      </c>
      <c r="AN1" s="227" t="s">
        <v>372</v>
      </c>
      <c r="AO1" s="229" t="s">
        <v>395</v>
      </c>
      <c r="AP1" s="229" t="s">
        <v>396</v>
      </c>
      <c r="AQ1" s="229" t="s">
        <v>397</v>
      </c>
      <c r="AR1" s="229" t="s">
        <v>398</v>
      </c>
      <c r="AT1" s="153" t="s">
        <v>149</v>
      </c>
    </row>
    <row r="2" spans="1:47">
      <c r="A2" s="25" t="s">
        <v>44</v>
      </c>
      <c r="B2" s="222"/>
      <c r="C2" s="222"/>
      <c r="D2" s="223"/>
      <c r="E2" s="216"/>
      <c r="F2" s="216"/>
      <c r="G2" s="216"/>
      <c r="H2" s="216"/>
      <c r="I2" s="216"/>
      <c r="J2" s="216"/>
      <c r="K2" s="216"/>
      <c r="L2" s="222"/>
      <c r="M2" s="222"/>
      <c r="N2" s="222"/>
      <c r="O2" s="222"/>
      <c r="P2" s="224"/>
      <c r="Q2" s="224"/>
      <c r="R2" s="228"/>
      <c r="S2" s="228"/>
      <c r="T2" s="40" t="s">
        <v>300</v>
      </c>
      <c r="U2" s="225"/>
      <c r="V2" s="65" t="s">
        <v>289</v>
      </c>
      <c r="W2" s="65" t="s">
        <v>289</v>
      </c>
      <c r="X2" s="216"/>
      <c r="Y2" s="227"/>
      <c r="Z2" s="227"/>
      <c r="AA2" s="226"/>
      <c r="AB2" s="226"/>
      <c r="AC2" s="25">
        <f>Losses!B3</f>
        <v>8.8000000000000005E-3</v>
      </c>
      <c r="AD2" s="216"/>
      <c r="AE2" t="s">
        <v>274</v>
      </c>
      <c r="AG2" s="216"/>
      <c r="AI2" s="227"/>
      <c r="AJ2" s="227"/>
      <c r="AK2" s="227"/>
      <c r="AL2" s="227"/>
      <c r="AM2" s="227"/>
      <c r="AN2" s="227"/>
      <c r="AO2" s="229"/>
      <c r="AP2" s="229"/>
      <c r="AQ2" s="229"/>
      <c r="AR2" s="229"/>
      <c r="AT2" s="153" t="s">
        <v>152</v>
      </c>
    </row>
    <row r="3" spans="1:47">
      <c r="A3" t="s">
        <v>45</v>
      </c>
      <c r="D3">
        <f>TWEPL!P3</f>
        <v>9.8876399999999993</v>
      </c>
      <c r="E3">
        <f>GT_NG!P3</f>
        <v>-0.16612000000000002</v>
      </c>
      <c r="F3">
        <f>GT_Spot!P3</f>
        <v>0</v>
      </c>
      <c r="G3">
        <f>PPCL_NG!P3</f>
        <v>43.68</v>
      </c>
      <c r="H3">
        <f>PPCL_Spot!P3</f>
        <v>0</v>
      </c>
      <c r="I3">
        <f>Bawana_NG!P3</f>
        <v>86.272276834267558</v>
      </c>
      <c r="J3">
        <f>Bawana_RLNG!P3</f>
        <v>0</v>
      </c>
      <c r="K3">
        <f>Bawana_Spot!P3</f>
        <v>0</v>
      </c>
      <c r="L3">
        <f>TWOMCL!O3</f>
        <v>0</v>
      </c>
      <c r="M3">
        <f>EDWPCL!S3</f>
        <v>0</v>
      </c>
      <c r="N3">
        <f>'MSW BWN'!S3</f>
        <v>0</v>
      </c>
      <c r="O3">
        <f>BRPL_ISGS_exbus!DM3</f>
        <v>1171.6277088697459</v>
      </c>
      <c r="P3" s="36">
        <v>117.3</v>
      </c>
      <c r="Q3" s="36">
        <v>32.31560869565218</v>
      </c>
      <c r="R3" s="38">
        <v>0</v>
      </c>
      <c r="S3" s="38">
        <v>0</v>
      </c>
      <c r="T3" s="37">
        <f>SUMPRODUCT(LTA!J3:AN3,LTA!J$101:AN$101,LTA!J$103:AN$103)</f>
        <v>52.13</v>
      </c>
      <c r="U3" s="37">
        <f>SUMPRODUCT(LTA!J3:AN3,LTA!J$102:AN$102,LTA!J$103:AN$103)</f>
        <v>86.42</v>
      </c>
      <c r="V3" s="66">
        <f>SUMPRODUCT(MTOA!B3:G3,MTOA!B$102:G$102,MTOA!B$103:G$103)</f>
        <v>0</v>
      </c>
      <c r="W3" s="66">
        <f>SUMPRODUCT(MTOA!B3:G3,MTOA!B$101:G$101,MTOA!B$103:G$103)</f>
        <v>0</v>
      </c>
      <c r="X3">
        <v>0</v>
      </c>
      <c r="Y3" s="34">
        <f>IEX!H3</f>
        <v>0</v>
      </c>
      <c r="Z3" s="34">
        <f>IEX!N3</f>
        <v>0</v>
      </c>
      <c r="AA3" s="75">
        <f>STOA!H3</f>
        <v>1111.1899999999998</v>
      </c>
      <c r="AB3" s="75">
        <f>-STOA!N3</f>
        <v>0</v>
      </c>
      <c r="AC3">
        <f>SUMIF(B3:AB3,"&gt;0")*$AC$2-SUMIF(B3:AB3,"&lt;0")*($AC$2/(1-$AC$2))+SUMIF(AI3:AR3,"&gt;0")*$AC$2-SUMIF(AI3:AR3,"&lt;0")*($AC$2/(1-$AC$2))</f>
        <v>24.304287297261048</v>
      </c>
      <c r="AD3">
        <f>SUM(B3:AB3,AI3:AR3)-AC3</f>
        <v>2737.2128271024044</v>
      </c>
      <c r="AE3">
        <f>'IDT-1'!B3</f>
        <v>0</v>
      </c>
      <c r="AF3" s="24"/>
      <c r="AG3">
        <f>SUM(AD3:AF3)+AT3</f>
        <v>2737.2128271024044</v>
      </c>
      <c r="AI3" s="34">
        <f>PXIL!H3</f>
        <v>0</v>
      </c>
      <c r="AJ3" s="34">
        <f>PXIL!N3</f>
        <v>0</v>
      </c>
      <c r="AK3" s="34">
        <f>RTM_IEX!H3</f>
        <v>50.86</v>
      </c>
      <c r="AL3" s="34">
        <f>RTM_IEX!N3</f>
        <v>0</v>
      </c>
      <c r="AM3" s="34">
        <f>RTM_PXI!H3</f>
        <v>0</v>
      </c>
      <c r="AN3" s="34">
        <f>RTM_PXI!N3</f>
        <v>0</v>
      </c>
      <c r="AO3" s="149">
        <f>GDAM_IEX!H3</f>
        <v>0</v>
      </c>
      <c r="AP3" s="149">
        <f>GDAM_IEX!N3</f>
        <v>0</v>
      </c>
      <c r="AQ3" s="149">
        <f>GDAM_PXI!H3</f>
        <v>0</v>
      </c>
      <c r="AR3" s="149">
        <f>GDAM_PXI!N3</f>
        <v>0</v>
      </c>
      <c r="AU3">
        <v>1</v>
      </c>
    </row>
    <row r="4" spans="1:47">
      <c r="A4" t="s">
        <v>46</v>
      </c>
      <c r="D4">
        <f>TWEPL!P4</f>
        <v>9.8876399999999993</v>
      </c>
      <c r="E4">
        <f>GT_NG!P4</f>
        <v>-0.16612000000000002</v>
      </c>
      <c r="F4">
        <f>GT_Spot!P4</f>
        <v>0</v>
      </c>
      <c r="G4">
        <f>PPCL_NG!P4</f>
        <v>43.68</v>
      </c>
      <c r="H4">
        <f>PPCL_Spot!P4</f>
        <v>0</v>
      </c>
      <c r="I4">
        <f>Bawana_NG!P4</f>
        <v>86.272276834267558</v>
      </c>
      <c r="J4">
        <f>Bawana_RLNG!P4</f>
        <v>0</v>
      </c>
      <c r="K4">
        <f>Bawana_Spot!P4</f>
        <v>0</v>
      </c>
      <c r="L4">
        <f>TWOMCL!O4</f>
        <v>0</v>
      </c>
      <c r="M4">
        <f>EDWPCL!S4</f>
        <v>0</v>
      </c>
      <c r="N4">
        <f>'MSW BWN'!S4</f>
        <v>0</v>
      </c>
      <c r="O4">
        <f>BRPL_ISGS_exbus!DM4</f>
        <v>1171.4756553844436</v>
      </c>
      <c r="P4" s="36">
        <v>117.3</v>
      </c>
      <c r="Q4" s="36">
        <v>32.31560869565218</v>
      </c>
      <c r="R4" s="38">
        <v>0</v>
      </c>
      <c r="S4" s="38">
        <v>0</v>
      </c>
      <c r="T4" s="37">
        <f>SUMPRODUCT(LTA!J4:AN4,LTA!J$101:AN$101,LTA!J$103:AN$103)</f>
        <v>51.459999999999994</v>
      </c>
      <c r="U4" s="37">
        <f>SUMPRODUCT(LTA!J4:AN4,LTA!J$102:AN$102,LTA!J$103:AN$103)</f>
        <v>86.01</v>
      </c>
      <c r="V4" s="66">
        <f>SUMPRODUCT(MTOA!B4:G4,MTOA!B$102:G$102,MTOA!B$103:G$103)</f>
        <v>0</v>
      </c>
      <c r="W4" s="66">
        <f>SUMPRODUCT(MTOA!B4:G4,MTOA!B$101:G$101,MTOA!B$103:G$103)</f>
        <v>0</v>
      </c>
      <c r="X4">
        <v>0</v>
      </c>
      <c r="Y4" s="34">
        <f>IEX!H4</f>
        <v>0</v>
      </c>
      <c r="Z4" s="34">
        <f>IEX!N4</f>
        <v>0</v>
      </c>
      <c r="AA4" s="75">
        <f>STOA!H4</f>
        <v>1070.8899999999999</v>
      </c>
      <c r="AB4" s="75">
        <f>-STOA!N4</f>
        <v>0</v>
      </c>
      <c r="AC4">
        <f t="shared" ref="AC4:AC67" si="0">SUMIF(B4:AB4,"&gt;0")*$AC$2-SUMIF(B4:AB4,"&lt;0")*($AC$2/(1-$AC$2))+SUMIF(AI4:AR4,"&gt;0")*$AC$2-SUMIF(AI4:AR4,"&lt;0")*($AC$2/(1-$AC$2))</f>
        <v>23.921909226590387</v>
      </c>
      <c r="AD4">
        <f t="shared" ref="AD4:AD67" si="1">SUM(B4:AB4,AI4:AR4)-AC4</f>
        <v>2694.1431516877728</v>
      </c>
      <c r="AE4">
        <f>'IDT-1'!B4</f>
        <v>0</v>
      </c>
      <c r="AF4" s="24"/>
      <c r="AG4">
        <f t="shared" ref="AG4:AG67" si="2">SUM(AD4:AF4)+AT4</f>
        <v>2694.1431516877728</v>
      </c>
      <c r="AI4" s="34">
        <f>PXIL!H4</f>
        <v>0</v>
      </c>
      <c r="AJ4" s="34">
        <f>PXIL!N4</f>
        <v>0</v>
      </c>
      <c r="AK4" s="34">
        <f>RTM_IEX!H4</f>
        <v>48.94</v>
      </c>
      <c r="AL4" s="34">
        <f>RTM_IEX!N4</f>
        <v>0</v>
      </c>
      <c r="AM4" s="34">
        <f>RTM_PXI!H4</f>
        <v>0</v>
      </c>
      <c r="AN4" s="34">
        <f>RTM_PXI!N4</f>
        <v>0</v>
      </c>
      <c r="AO4" s="149">
        <f>GDAM_IEX!H4</f>
        <v>0</v>
      </c>
      <c r="AP4" s="149">
        <f>GDAM_IEX!N4</f>
        <v>0</v>
      </c>
      <c r="AQ4" s="149">
        <f>GDAM_PXI!H4</f>
        <v>0</v>
      </c>
      <c r="AR4" s="149">
        <f>GDAM_PXI!N4</f>
        <v>0</v>
      </c>
      <c r="AU4">
        <v>2</v>
      </c>
    </row>
    <row r="5" spans="1:47">
      <c r="A5" t="s">
        <v>47</v>
      </c>
      <c r="D5">
        <f>TWEPL!P5</f>
        <v>9.8876399999999993</v>
      </c>
      <c r="E5">
        <f>GT_NG!P5</f>
        <v>-0.16612000000000002</v>
      </c>
      <c r="F5">
        <f>GT_Spot!P5</f>
        <v>0</v>
      </c>
      <c r="G5">
        <f>PPCL_NG!P5</f>
        <v>43.68</v>
      </c>
      <c r="H5">
        <f>PPCL_Spot!P5</f>
        <v>0</v>
      </c>
      <c r="I5">
        <f>Bawana_NG!P5</f>
        <v>99.605833263615835</v>
      </c>
      <c r="J5">
        <f>Bawana_RLNG!P5</f>
        <v>0</v>
      </c>
      <c r="K5">
        <f>Bawana_Spot!P5</f>
        <v>0</v>
      </c>
      <c r="L5">
        <f>TWOMCL!O5</f>
        <v>0</v>
      </c>
      <c r="M5">
        <f>EDWPCL!S5</f>
        <v>0</v>
      </c>
      <c r="N5">
        <f>'MSW BWN'!S5</f>
        <v>0</v>
      </c>
      <c r="O5">
        <f>BRPL_ISGS_exbus!DM5</f>
        <v>1144.6643244565996</v>
      </c>
      <c r="P5" s="36">
        <v>117.3</v>
      </c>
      <c r="Q5" s="36">
        <v>32.31560869565218</v>
      </c>
      <c r="R5" s="38">
        <v>0</v>
      </c>
      <c r="S5" s="38">
        <v>0</v>
      </c>
      <c r="T5" s="37">
        <f>SUMPRODUCT(LTA!J5:AN5,LTA!J$101:AN$101,LTA!J$103:AN$103)</f>
        <v>50.8</v>
      </c>
      <c r="U5" s="37">
        <f>SUMPRODUCT(LTA!J5:AN5,LTA!J$102:AN$102,LTA!J$103:AN$103)</f>
        <v>85.16</v>
      </c>
      <c r="V5" s="66">
        <f>SUMPRODUCT(MTOA!B5:G5,MTOA!B$102:G$102,MTOA!B$103:G$103)</f>
        <v>0</v>
      </c>
      <c r="W5" s="66">
        <f>SUMPRODUCT(MTOA!B5:G5,MTOA!B$101:G$101,MTOA!B$103:G$103)</f>
        <v>0</v>
      </c>
      <c r="X5">
        <v>0</v>
      </c>
      <c r="Y5" s="34">
        <f>IEX!H5</f>
        <v>0</v>
      </c>
      <c r="Z5" s="34">
        <f>IEX!N5</f>
        <v>0</v>
      </c>
      <c r="AA5" s="75">
        <f>STOA!H5</f>
        <v>1054.57</v>
      </c>
      <c r="AB5" s="75">
        <f>-STOA!N5</f>
        <v>0</v>
      </c>
      <c r="AC5">
        <f t="shared" si="0"/>
        <v>23.925096811003627</v>
      </c>
      <c r="AD5">
        <f t="shared" si="1"/>
        <v>2694.5021896048643</v>
      </c>
      <c r="AE5">
        <f>'IDT-1'!B5</f>
        <v>0</v>
      </c>
      <c r="AF5" s="24"/>
      <c r="AG5">
        <f t="shared" si="2"/>
        <v>2694.5021896048643</v>
      </c>
      <c r="AI5" s="34">
        <f>PXIL!H5</f>
        <v>0</v>
      </c>
      <c r="AJ5" s="34">
        <f>PXIL!N5</f>
        <v>0</v>
      </c>
      <c r="AK5" s="34">
        <f>RTM_IEX!H5</f>
        <v>80.61</v>
      </c>
      <c r="AL5" s="34">
        <f>RTM_IEX!N5</f>
        <v>0</v>
      </c>
      <c r="AM5" s="34">
        <f>RTM_PXI!H5</f>
        <v>0</v>
      </c>
      <c r="AN5" s="34">
        <f>RTM_PXI!N5</f>
        <v>0</v>
      </c>
      <c r="AO5" s="149">
        <f>GDAM_IEX!H5</f>
        <v>0</v>
      </c>
      <c r="AP5" s="149">
        <f>GDAM_IEX!N5</f>
        <v>0</v>
      </c>
      <c r="AQ5" s="149">
        <f>GDAM_PXI!H5</f>
        <v>0</v>
      </c>
      <c r="AR5" s="149">
        <f>GDAM_PXI!N5</f>
        <v>0</v>
      </c>
      <c r="AU5">
        <v>3</v>
      </c>
    </row>
    <row r="6" spans="1:47">
      <c r="A6" t="s">
        <v>48</v>
      </c>
      <c r="D6">
        <f>TWEPL!P6</f>
        <v>9.8876399999999993</v>
      </c>
      <c r="E6">
        <f>GT_NG!P6</f>
        <v>-0.16612000000000002</v>
      </c>
      <c r="F6">
        <f>GT_Spot!P6</f>
        <v>0</v>
      </c>
      <c r="G6">
        <f>PPCL_NG!P6</f>
        <v>43.68</v>
      </c>
      <c r="H6">
        <f>PPCL_Spot!P6</f>
        <v>0</v>
      </c>
      <c r="I6">
        <f>Bawana_NG!P6</f>
        <v>99.605833263615835</v>
      </c>
      <c r="J6">
        <f>Bawana_RLNG!P6</f>
        <v>0</v>
      </c>
      <c r="K6">
        <f>Bawana_Spot!P6</f>
        <v>0</v>
      </c>
      <c r="L6">
        <f>TWOMCL!O6</f>
        <v>0</v>
      </c>
      <c r="M6">
        <f>EDWPCL!S6</f>
        <v>0</v>
      </c>
      <c r="N6">
        <f>'MSW BWN'!S6</f>
        <v>0</v>
      </c>
      <c r="O6">
        <f>BRPL_ISGS_exbus!DM6</f>
        <v>1140.0214170186252</v>
      </c>
      <c r="P6" s="36">
        <v>117.3</v>
      </c>
      <c r="Q6" s="36">
        <v>32.31560869565218</v>
      </c>
      <c r="R6" s="38">
        <v>0</v>
      </c>
      <c r="S6" s="38">
        <v>0</v>
      </c>
      <c r="T6" s="37">
        <f>SUMPRODUCT(LTA!J6:AN6,LTA!J$101:AN$101,LTA!J$103:AN$103)</f>
        <v>50.239999999999995</v>
      </c>
      <c r="U6" s="37">
        <f>SUMPRODUCT(LTA!J6:AN6,LTA!J$102:AN$102,LTA!J$103:AN$103)</f>
        <v>84.53</v>
      </c>
      <c r="V6" s="66">
        <f>SUMPRODUCT(MTOA!B6:G6,MTOA!B$102:G$102,MTOA!B$103:G$103)</f>
        <v>0</v>
      </c>
      <c r="W6" s="66">
        <f>SUMPRODUCT(MTOA!B6:G6,MTOA!B$101:G$101,MTOA!B$103:G$103)</f>
        <v>0</v>
      </c>
      <c r="X6">
        <v>0</v>
      </c>
      <c r="Y6" s="34">
        <f>IEX!H6</f>
        <v>0</v>
      </c>
      <c r="Z6" s="34">
        <f>IEX!N6</f>
        <v>0</v>
      </c>
      <c r="AA6" s="75">
        <f>STOA!H6</f>
        <v>1024.82</v>
      </c>
      <c r="AB6" s="75">
        <f>-STOA!N6</f>
        <v>0</v>
      </c>
      <c r="AC6">
        <f t="shared" si="0"/>
        <v>23.586711225549447</v>
      </c>
      <c r="AD6">
        <f t="shared" si="1"/>
        <v>2656.3876677523435</v>
      </c>
      <c r="AE6">
        <f>'IDT-1'!B6</f>
        <v>0</v>
      </c>
      <c r="AF6" s="24"/>
      <c r="AG6">
        <f t="shared" si="2"/>
        <v>2656.3876677523435</v>
      </c>
      <c r="AI6" s="34">
        <f>PXIL!H6</f>
        <v>0</v>
      </c>
      <c r="AJ6" s="34">
        <f>PXIL!N6</f>
        <v>0</v>
      </c>
      <c r="AK6" s="34">
        <f>RTM_IEX!H6</f>
        <v>77.739999999999995</v>
      </c>
      <c r="AL6" s="34">
        <f>RTM_IEX!N6</f>
        <v>0</v>
      </c>
      <c r="AM6" s="34">
        <f>RTM_PXI!H6</f>
        <v>0</v>
      </c>
      <c r="AN6" s="34">
        <f>RTM_PXI!N6</f>
        <v>0</v>
      </c>
      <c r="AO6" s="149">
        <f>GDAM_IEX!H6</f>
        <v>0</v>
      </c>
      <c r="AP6" s="149">
        <f>GDAM_IEX!N6</f>
        <v>0</v>
      </c>
      <c r="AQ6" s="149">
        <f>GDAM_PXI!H6</f>
        <v>0</v>
      </c>
      <c r="AR6" s="149">
        <f>GDAM_PXI!N6</f>
        <v>0</v>
      </c>
      <c r="AU6">
        <v>4</v>
      </c>
    </row>
    <row r="7" spans="1:47">
      <c r="A7" t="s">
        <v>49</v>
      </c>
      <c r="D7">
        <f>TWEPL!P7</f>
        <v>9.8876399999999993</v>
      </c>
      <c r="E7">
        <f>GT_NG!P7</f>
        <v>-0.16612000000000002</v>
      </c>
      <c r="F7">
        <f>GT_Spot!P7</f>
        <v>0</v>
      </c>
      <c r="G7">
        <f>PPCL_NG!P7</f>
        <v>43.68</v>
      </c>
      <c r="H7">
        <f>PPCL_Spot!P7</f>
        <v>0</v>
      </c>
      <c r="I7">
        <f>Bawana_NG!P7</f>
        <v>99.605833263615835</v>
      </c>
      <c r="J7">
        <f>Bawana_RLNG!P7</f>
        <v>0</v>
      </c>
      <c r="K7">
        <f>Bawana_Spot!P7</f>
        <v>0</v>
      </c>
      <c r="L7">
        <f>TWOMCL!O7</f>
        <v>0</v>
      </c>
      <c r="M7">
        <f>EDWPCL!S7</f>
        <v>0</v>
      </c>
      <c r="N7">
        <f>'MSW BWN'!S7</f>
        <v>0</v>
      </c>
      <c r="O7">
        <f>BRPL_ISGS_exbus!DM7</f>
        <v>1126.3007692706597</v>
      </c>
      <c r="P7" s="36">
        <v>117.3</v>
      </c>
      <c r="Q7" s="36">
        <v>32.31560869565218</v>
      </c>
      <c r="R7" s="38">
        <v>0</v>
      </c>
      <c r="S7" s="38">
        <v>0</v>
      </c>
      <c r="T7" s="37">
        <f>SUMPRODUCT(LTA!J7:AN7,LTA!J$101:AN$101,LTA!J$103:AN$103)</f>
        <v>49.779999999999994</v>
      </c>
      <c r="U7" s="37">
        <f>SUMPRODUCT(LTA!J7:AN7,LTA!J$102:AN$102,LTA!J$103:AN$103)</f>
        <v>83.73</v>
      </c>
      <c r="V7" s="66">
        <f>SUMPRODUCT(MTOA!B7:G7,MTOA!B$102:G$102,MTOA!B$103:G$103)</f>
        <v>0</v>
      </c>
      <c r="W7" s="66">
        <f>SUMPRODUCT(MTOA!B7:G7,MTOA!B$101:G$101,MTOA!B$103:G$103)</f>
        <v>0</v>
      </c>
      <c r="X7">
        <v>0</v>
      </c>
      <c r="Y7" s="34">
        <f>IEX!H7</f>
        <v>0</v>
      </c>
      <c r="Z7" s="34">
        <f>IEX!N7</f>
        <v>0</v>
      </c>
      <c r="AA7" s="75">
        <f>STOA!H7</f>
        <v>958.3599999999999</v>
      </c>
      <c r="AB7" s="75">
        <f>-STOA!N7</f>
        <v>0</v>
      </c>
      <c r="AC7">
        <f t="shared" si="0"/>
        <v>22.98821752536735</v>
      </c>
      <c r="AD7">
        <f t="shared" si="1"/>
        <v>2588.9755137045599</v>
      </c>
      <c r="AE7">
        <f>'IDT-1'!B7</f>
        <v>0</v>
      </c>
      <c r="AF7" s="24"/>
      <c r="AG7">
        <f t="shared" si="2"/>
        <v>2588.9755137045599</v>
      </c>
      <c r="AI7" s="34">
        <f>PXIL!H7</f>
        <v>0</v>
      </c>
      <c r="AJ7" s="34">
        <f>PXIL!N7</f>
        <v>0</v>
      </c>
      <c r="AK7" s="34">
        <f>RTM_IEX!H7</f>
        <v>91.17</v>
      </c>
      <c r="AL7" s="34">
        <f>RTM_IEX!N7</f>
        <v>0</v>
      </c>
      <c r="AM7" s="34">
        <f>RTM_PXI!H7</f>
        <v>0</v>
      </c>
      <c r="AN7" s="34">
        <f>RTM_PXI!N7</f>
        <v>0</v>
      </c>
      <c r="AO7" s="149">
        <f>GDAM_IEX!H7</f>
        <v>0</v>
      </c>
      <c r="AP7" s="149">
        <f>GDAM_IEX!N7</f>
        <v>0</v>
      </c>
      <c r="AQ7" s="149">
        <f>GDAM_PXI!H7</f>
        <v>0</v>
      </c>
      <c r="AR7" s="149">
        <f>GDAM_PXI!N7</f>
        <v>0</v>
      </c>
      <c r="AU7">
        <v>5</v>
      </c>
    </row>
    <row r="8" spans="1:47">
      <c r="A8" t="s">
        <v>50</v>
      </c>
      <c r="D8">
        <f>TWEPL!P8</f>
        <v>9.8876399999999993</v>
      </c>
      <c r="E8">
        <f>GT_NG!P8</f>
        <v>-0.16612000000000002</v>
      </c>
      <c r="F8">
        <f>GT_Spot!P8</f>
        <v>0</v>
      </c>
      <c r="G8">
        <f>PPCL_NG!P8</f>
        <v>43.68</v>
      </c>
      <c r="H8">
        <f>PPCL_Spot!P8</f>
        <v>0</v>
      </c>
      <c r="I8">
        <f>Bawana_NG!P8</f>
        <v>99.605833263615835</v>
      </c>
      <c r="J8">
        <f>Bawana_RLNG!P8</f>
        <v>0</v>
      </c>
      <c r="K8">
        <f>Bawana_Spot!P8</f>
        <v>0</v>
      </c>
      <c r="L8">
        <f>TWOMCL!O8</f>
        <v>0</v>
      </c>
      <c r="M8">
        <f>EDWPCL!S8</f>
        <v>0</v>
      </c>
      <c r="N8">
        <f>'MSW BWN'!S8</f>
        <v>0</v>
      </c>
      <c r="O8">
        <f>BRPL_ISGS_exbus!DM8</f>
        <v>1116.3270103096661</v>
      </c>
      <c r="P8" s="36">
        <v>117.3</v>
      </c>
      <c r="Q8" s="36">
        <v>32.31560869565218</v>
      </c>
      <c r="R8" s="38">
        <v>0</v>
      </c>
      <c r="S8" s="38">
        <v>0</v>
      </c>
      <c r="T8" s="37">
        <f>SUMPRODUCT(LTA!J8:AN8,LTA!J$101:AN$101,LTA!J$103:AN$103)</f>
        <v>49.150000000000006</v>
      </c>
      <c r="U8" s="37">
        <f>SUMPRODUCT(LTA!J8:AN8,LTA!J$102:AN$102,LTA!J$103:AN$103)</f>
        <v>83.100000000000009</v>
      </c>
      <c r="V8" s="66">
        <f>SUMPRODUCT(MTOA!B8:G8,MTOA!B$102:G$102,MTOA!B$103:G$103)</f>
        <v>0</v>
      </c>
      <c r="W8" s="66">
        <f>SUMPRODUCT(MTOA!B8:G8,MTOA!B$101:G$101,MTOA!B$103:G$103)</f>
        <v>0</v>
      </c>
      <c r="X8">
        <v>0</v>
      </c>
      <c r="Y8" s="34">
        <f>IEX!H8</f>
        <v>0</v>
      </c>
      <c r="Z8" s="34">
        <f>IEX!N8</f>
        <v>0</v>
      </c>
      <c r="AA8" s="75">
        <f>STOA!H8</f>
        <v>928.61999999999989</v>
      </c>
      <c r="AB8" s="75">
        <f>-STOA!N8</f>
        <v>0</v>
      </c>
      <c r="AC8">
        <f t="shared" si="0"/>
        <v>22.652992446510606</v>
      </c>
      <c r="AD8">
        <f t="shared" si="1"/>
        <v>2551.2169798224236</v>
      </c>
      <c r="AE8">
        <f>'IDT-1'!B8</f>
        <v>0</v>
      </c>
      <c r="AF8" s="24"/>
      <c r="AG8">
        <f t="shared" si="2"/>
        <v>2551.2169798224236</v>
      </c>
      <c r="AI8" s="34">
        <f>PXIL!H8</f>
        <v>0</v>
      </c>
      <c r="AJ8" s="34">
        <f>PXIL!N8</f>
        <v>0</v>
      </c>
      <c r="AK8" s="34">
        <f>RTM_IEX!H8</f>
        <v>94.05</v>
      </c>
      <c r="AL8" s="34">
        <f>RTM_IEX!N8</f>
        <v>0</v>
      </c>
      <c r="AM8" s="34">
        <f>RTM_PXI!H8</f>
        <v>0</v>
      </c>
      <c r="AN8" s="34">
        <f>RTM_PXI!N8</f>
        <v>0</v>
      </c>
      <c r="AO8" s="149">
        <f>GDAM_IEX!H8</f>
        <v>0</v>
      </c>
      <c r="AP8" s="149">
        <f>GDAM_IEX!N8</f>
        <v>0</v>
      </c>
      <c r="AQ8" s="149">
        <f>GDAM_PXI!H8</f>
        <v>0</v>
      </c>
      <c r="AR8" s="149">
        <f>GDAM_PXI!N8</f>
        <v>0</v>
      </c>
      <c r="AU8">
        <v>6</v>
      </c>
    </row>
    <row r="9" spans="1:47">
      <c r="A9" t="s">
        <v>51</v>
      </c>
      <c r="D9">
        <f>TWEPL!P9</f>
        <v>9.8876399999999993</v>
      </c>
      <c r="E9">
        <f>GT_NG!P9</f>
        <v>-0.16612000000000002</v>
      </c>
      <c r="F9">
        <f>GT_Spot!P9</f>
        <v>0</v>
      </c>
      <c r="G9">
        <f>PPCL_NG!P9</f>
        <v>43.68</v>
      </c>
      <c r="H9">
        <f>PPCL_Spot!P9</f>
        <v>0</v>
      </c>
      <c r="I9">
        <f>Bawana_NG!P9</f>
        <v>99.605833263615835</v>
      </c>
      <c r="J9">
        <f>Bawana_RLNG!P9</f>
        <v>0</v>
      </c>
      <c r="K9">
        <f>Bawana_Spot!P9</f>
        <v>0</v>
      </c>
      <c r="L9">
        <f>TWOMCL!O9</f>
        <v>0</v>
      </c>
      <c r="M9">
        <f>EDWPCL!S9</f>
        <v>0</v>
      </c>
      <c r="N9">
        <f>'MSW BWN'!S9</f>
        <v>0</v>
      </c>
      <c r="O9">
        <f>BRPL_ISGS_exbus!DM9</f>
        <v>1118.2978501591617</v>
      </c>
      <c r="P9" s="36">
        <v>117.3</v>
      </c>
      <c r="Q9" s="36">
        <v>32.31560869565218</v>
      </c>
      <c r="R9" s="38">
        <v>0</v>
      </c>
      <c r="S9" s="38">
        <v>0</v>
      </c>
      <c r="T9" s="37">
        <f>SUMPRODUCT(LTA!J9:AN9,LTA!J$101:AN$101,LTA!J$103:AN$103)</f>
        <v>48.820000000000007</v>
      </c>
      <c r="U9" s="37">
        <f>SUMPRODUCT(LTA!J9:AN9,LTA!J$102:AN$102,LTA!J$103:AN$103)</f>
        <v>82.320000000000007</v>
      </c>
      <c r="V9" s="66">
        <f>SUMPRODUCT(MTOA!B9:G9,MTOA!B$102:G$102,MTOA!B$103:G$103)</f>
        <v>0</v>
      </c>
      <c r="W9" s="66">
        <f>SUMPRODUCT(MTOA!B9:G9,MTOA!B$101:G$101,MTOA!B$103:G$103)</f>
        <v>0</v>
      </c>
      <c r="X9">
        <v>0</v>
      </c>
      <c r="Y9" s="34">
        <f>IEX!H9</f>
        <v>0</v>
      </c>
      <c r="Z9" s="34">
        <f>IEX!N9</f>
        <v>0</v>
      </c>
      <c r="AA9" s="75">
        <f>STOA!H9</f>
        <v>907.49999999999989</v>
      </c>
      <c r="AB9" s="75">
        <f>-STOA!N9</f>
        <v>0</v>
      </c>
      <c r="AC9">
        <f t="shared" si="0"/>
        <v>22.449367837186166</v>
      </c>
      <c r="AD9">
        <f t="shared" si="1"/>
        <v>2528.2814442812437</v>
      </c>
      <c r="AE9">
        <f>'IDT-1'!B9</f>
        <v>0</v>
      </c>
      <c r="AF9" s="24"/>
      <c r="AG9">
        <f t="shared" si="2"/>
        <v>2528.2814442812437</v>
      </c>
      <c r="AI9" s="34">
        <f>PXIL!H9</f>
        <v>0</v>
      </c>
      <c r="AJ9" s="34">
        <f>PXIL!N9</f>
        <v>0</v>
      </c>
      <c r="AK9" s="34">
        <f>RTM_IEX!H9</f>
        <v>91.17</v>
      </c>
      <c r="AL9" s="34">
        <f>RTM_IEX!N9</f>
        <v>0</v>
      </c>
      <c r="AM9" s="34">
        <f>RTM_PXI!H9</f>
        <v>0</v>
      </c>
      <c r="AN9" s="34">
        <f>RTM_PXI!N9</f>
        <v>0</v>
      </c>
      <c r="AO9" s="149">
        <f>GDAM_IEX!H9</f>
        <v>0</v>
      </c>
      <c r="AP9" s="149">
        <f>GDAM_IEX!N9</f>
        <v>0</v>
      </c>
      <c r="AQ9" s="149">
        <f>GDAM_PXI!H9</f>
        <v>0</v>
      </c>
      <c r="AR9" s="149">
        <f>GDAM_PXI!N9</f>
        <v>0</v>
      </c>
      <c r="AU9">
        <v>7</v>
      </c>
    </row>
    <row r="10" spans="1:47">
      <c r="A10" t="s">
        <v>52</v>
      </c>
      <c r="D10">
        <f>TWEPL!P10</f>
        <v>9.8876399999999993</v>
      </c>
      <c r="E10">
        <f>GT_NG!P10</f>
        <v>-0.16612000000000002</v>
      </c>
      <c r="F10">
        <f>GT_Spot!P10</f>
        <v>0</v>
      </c>
      <c r="G10">
        <f>PPCL_NG!P10</f>
        <v>43.68</v>
      </c>
      <c r="H10">
        <f>PPCL_Spot!P10</f>
        <v>0</v>
      </c>
      <c r="I10">
        <f>Bawana_NG!P10</f>
        <v>99.605833263615835</v>
      </c>
      <c r="J10">
        <f>Bawana_RLNG!P10</f>
        <v>0</v>
      </c>
      <c r="K10">
        <f>Bawana_Spot!P10</f>
        <v>0</v>
      </c>
      <c r="L10">
        <f>TWOMCL!O10</f>
        <v>0</v>
      </c>
      <c r="M10">
        <f>EDWPCL!S10</f>
        <v>0</v>
      </c>
      <c r="N10">
        <f>'MSW BWN'!S10</f>
        <v>0</v>
      </c>
      <c r="O10">
        <f>BRPL_ISGS_exbus!DM10</f>
        <v>1116.8804631336459</v>
      </c>
      <c r="P10" s="36">
        <v>117.3</v>
      </c>
      <c r="Q10" s="36">
        <v>32.31560869565218</v>
      </c>
      <c r="R10" s="38">
        <v>0</v>
      </c>
      <c r="S10" s="38">
        <v>0</v>
      </c>
      <c r="T10" s="37">
        <f>SUMPRODUCT(LTA!J10:AN10,LTA!J$101:AN$101,LTA!J$103:AN$103)</f>
        <v>51.24</v>
      </c>
      <c r="U10" s="37">
        <f>SUMPRODUCT(LTA!J10:AN10,LTA!J$102:AN$102,LTA!J$103:AN$103)</f>
        <v>75.87</v>
      </c>
      <c r="V10" s="66">
        <f>SUMPRODUCT(MTOA!B10:G10,MTOA!B$102:G$102,MTOA!B$103:G$103)</f>
        <v>0</v>
      </c>
      <c r="W10" s="66">
        <f>SUMPRODUCT(MTOA!B10:G10,MTOA!B$101:G$101,MTOA!B$103:G$103)</f>
        <v>0</v>
      </c>
      <c r="X10">
        <v>0</v>
      </c>
      <c r="Y10" s="34">
        <f>IEX!H10</f>
        <v>0</v>
      </c>
      <c r="Z10" s="34">
        <f>IEX!N10</f>
        <v>0</v>
      </c>
      <c r="AA10" s="75">
        <f>STOA!H10</f>
        <v>873.90999999999985</v>
      </c>
      <c r="AB10" s="75">
        <f>-STOA!N10</f>
        <v>0</v>
      </c>
      <c r="AC10">
        <f t="shared" si="0"/>
        <v>22.139630831361629</v>
      </c>
      <c r="AD10">
        <f t="shared" si="1"/>
        <v>2493.3937942615526</v>
      </c>
      <c r="AE10">
        <f>'IDT-1'!B10</f>
        <v>0</v>
      </c>
      <c r="AF10" s="24"/>
      <c r="AG10">
        <f t="shared" si="2"/>
        <v>2493.3937942615526</v>
      </c>
      <c r="AI10" s="34">
        <f>PXIL!H10</f>
        <v>0</v>
      </c>
      <c r="AJ10" s="34">
        <f>PXIL!N10</f>
        <v>0</v>
      </c>
      <c r="AK10" s="34">
        <f>RTM_IEX!H10</f>
        <v>95.01</v>
      </c>
      <c r="AL10" s="34">
        <f>RTM_IEX!N10</f>
        <v>0</v>
      </c>
      <c r="AM10" s="34">
        <f>RTM_PXI!H10</f>
        <v>0</v>
      </c>
      <c r="AN10" s="34">
        <f>RTM_PXI!N10</f>
        <v>0</v>
      </c>
      <c r="AO10" s="149">
        <f>GDAM_IEX!H10</f>
        <v>0</v>
      </c>
      <c r="AP10" s="149">
        <f>GDAM_IEX!N10</f>
        <v>0</v>
      </c>
      <c r="AQ10" s="149">
        <f>GDAM_PXI!H10</f>
        <v>0</v>
      </c>
      <c r="AR10" s="149">
        <f>GDAM_PXI!N10</f>
        <v>0</v>
      </c>
      <c r="AU10">
        <v>8</v>
      </c>
    </row>
    <row r="11" spans="1:47">
      <c r="A11" t="s">
        <v>53</v>
      </c>
      <c r="D11">
        <f>TWEPL!P11</f>
        <v>9.8876399999999993</v>
      </c>
      <c r="E11">
        <f>GT_NG!P11</f>
        <v>-0.16612000000000002</v>
      </c>
      <c r="F11">
        <f>GT_Spot!P11</f>
        <v>0</v>
      </c>
      <c r="G11">
        <f>PPCL_NG!P11</f>
        <v>43.12</v>
      </c>
      <c r="H11">
        <f>PPCL_Spot!P11</f>
        <v>0</v>
      </c>
      <c r="I11">
        <f>Bawana_NG!P11</f>
        <v>99.605833263615835</v>
      </c>
      <c r="J11">
        <f>Bawana_RLNG!P11</f>
        <v>0</v>
      </c>
      <c r="K11">
        <f>Bawana_Spot!P11</f>
        <v>0</v>
      </c>
      <c r="L11">
        <f>TWOMCL!O11</f>
        <v>0</v>
      </c>
      <c r="M11">
        <f>EDWPCL!S11</f>
        <v>0</v>
      </c>
      <c r="N11">
        <f>'MSW BWN'!S11</f>
        <v>0</v>
      </c>
      <c r="O11">
        <f>BRPL_ISGS_exbus!DM11</f>
        <v>1108.581336362528</v>
      </c>
      <c r="P11" s="36">
        <v>117.3</v>
      </c>
      <c r="Q11" s="36">
        <v>32.31560869565218</v>
      </c>
      <c r="R11" s="38">
        <v>0</v>
      </c>
      <c r="S11" s="38">
        <v>0</v>
      </c>
      <c r="T11" s="37">
        <f>SUMPRODUCT(LTA!J11:AN11,LTA!J$101:AN$101,LTA!J$103:AN$103)</f>
        <v>50.510000000000005</v>
      </c>
      <c r="U11" s="37">
        <f>SUMPRODUCT(LTA!J11:AN11,LTA!J$102:AN$102,LTA!J$103:AN$103)</f>
        <v>75.600000000000009</v>
      </c>
      <c r="V11" s="66">
        <f>SUMPRODUCT(MTOA!B11:G11,MTOA!B$102:G$102,MTOA!B$103:G$103)</f>
        <v>0</v>
      </c>
      <c r="W11" s="66">
        <f>SUMPRODUCT(MTOA!B11:G11,MTOA!B$101:G$101,MTOA!B$103:G$103)</f>
        <v>0</v>
      </c>
      <c r="X11">
        <v>0</v>
      </c>
      <c r="Y11" s="34">
        <f>IEX!H11</f>
        <v>0</v>
      </c>
      <c r="Z11" s="34">
        <f>IEX!N11</f>
        <v>0</v>
      </c>
      <c r="AA11" s="75">
        <f>STOA!H11</f>
        <v>845.11999999999989</v>
      </c>
      <c r="AB11" s="75">
        <f>-STOA!N11</f>
        <v>0</v>
      </c>
      <c r="AC11">
        <f t="shared" si="0"/>
        <v>21.588406515775791</v>
      </c>
      <c r="AD11">
        <f t="shared" si="1"/>
        <v>2431.3058918060201</v>
      </c>
      <c r="AE11">
        <f>'IDT-1'!B11</f>
        <v>0</v>
      </c>
      <c r="AF11" s="24"/>
      <c r="AG11">
        <f t="shared" si="2"/>
        <v>2431.3058918060201</v>
      </c>
      <c r="AI11" s="34">
        <f>PXIL!H11</f>
        <v>0</v>
      </c>
      <c r="AJ11" s="34">
        <f>PXIL!N11</f>
        <v>0</v>
      </c>
      <c r="AK11" s="34">
        <f>RTM_IEX!H11</f>
        <v>71.02</v>
      </c>
      <c r="AL11" s="34">
        <f>RTM_IEX!N11</f>
        <v>0</v>
      </c>
      <c r="AM11" s="34">
        <f>RTM_PXI!H11</f>
        <v>0</v>
      </c>
      <c r="AN11" s="34">
        <f>RTM_PXI!N11</f>
        <v>0</v>
      </c>
      <c r="AO11" s="149">
        <f>GDAM_IEX!H11</f>
        <v>0</v>
      </c>
      <c r="AP11" s="149">
        <f>GDAM_IEX!N11</f>
        <v>0</v>
      </c>
      <c r="AQ11" s="149">
        <f>GDAM_PXI!H11</f>
        <v>0</v>
      </c>
      <c r="AR11" s="149">
        <f>GDAM_PXI!N11</f>
        <v>0</v>
      </c>
      <c r="AU11">
        <v>9</v>
      </c>
    </row>
    <row r="12" spans="1:47">
      <c r="A12" t="s">
        <v>54</v>
      </c>
      <c r="D12">
        <f>TWEPL!P12</f>
        <v>9.8876399999999993</v>
      </c>
      <c r="E12">
        <f>GT_NG!P12</f>
        <v>-0.16612000000000002</v>
      </c>
      <c r="F12">
        <f>GT_Spot!P12</f>
        <v>0</v>
      </c>
      <c r="G12">
        <f>PPCL_NG!P12</f>
        <v>43.12</v>
      </c>
      <c r="H12">
        <f>PPCL_Spot!P12</f>
        <v>0</v>
      </c>
      <c r="I12">
        <f>Bawana_NG!P12</f>
        <v>99.605833263615835</v>
      </c>
      <c r="J12">
        <f>Bawana_RLNG!P12</f>
        <v>0</v>
      </c>
      <c r="K12">
        <f>Bawana_Spot!P12</f>
        <v>0</v>
      </c>
      <c r="L12">
        <f>TWOMCL!O12</f>
        <v>0</v>
      </c>
      <c r="M12">
        <f>EDWPCL!S12</f>
        <v>0</v>
      </c>
      <c r="N12">
        <f>'MSW BWN'!S12</f>
        <v>0</v>
      </c>
      <c r="O12">
        <f>BRPL_ISGS_exbus!DM12</f>
        <v>1108.5780678557353</v>
      </c>
      <c r="P12" s="36">
        <v>117.3</v>
      </c>
      <c r="Q12" s="36">
        <v>32.31560869565218</v>
      </c>
      <c r="R12" s="38">
        <v>0</v>
      </c>
      <c r="S12" s="38">
        <v>0</v>
      </c>
      <c r="T12" s="37">
        <f>SUMPRODUCT(LTA!J12:AN12,LTA!J$101:AN$101,LTA!J$103:AN$103)</f>
        <v>49.84</v>
      </c>
      <c r="U12" s="37">
        <f>SUMPRODUCT(LTA!J12:AN12,LTA!J$102:AN$102,LTA!J$103:AN$103)</f>
        <v>75.290000000000006</v>
      </c>
      <c r="V12" s="66">
        <f>SUMPRODUCT(MTOA!B12:G12,MTOA!B$102:G$102,MTOA!B$103:G$103)</f>
        <v>0</v>
      </c>
      <c r="W12" s="66">
        <f>SUMPRODUCT(MTOA!B12:G12,MTOA!B$101:G$101,MTOA!B$103:G$103)</f>
        <v>0</v>
      </c>
      <c r="X12">
        <v>0</v>
      </c>
      <c r="Y12" s="34">
        <f>IEX!H12</f>
        <v>0</v>
      </c>
      <c r="Z12" s="34">
        <f>IEX!N12</f>
        <v>0</v>
      </c>
      <c r="AA12" s="75">
        <f>STOA!H12</f>
        <v>815.36999999999989</v>
      </c>
      <c r="AB12" s="75">
        <f>-STOA!N12</f>
        <v>0</v>
      </c>
      <c r="AC12">
        <f t="shared" si="0"/>
        <v>21.300969752916014</v>
      </c>
      <c r="AD12">
        <f t="shared" si="1"/>
        <v>2398.9300600620873</v>
      </c>
      <c r="AE12">
        <f>'IDT-1'!B12</f>
        <v>0</v>
      </c>
      <c r="AF12" s="24"/>
      <c r="AG12">
        <f t="shared" si="2"/>
        <v>2398.9300600620873</v>
      </c>
      <c r="AI12" s="34">
        <f>PXIL!H12</f>
        <v>0</v>
      </c>
      <c r="AJ12" s="34">
        <f>PXIL!N12</f>
        <v>0</v>
      </c>
      <c r="AK12" s="34">
        <f>RTM_IEX!H12</f>
        <v>69.09</v>
      </c>
      <c r="AL12" s="34">
        <f>RTM_IEX!N12</f>
        <v>0</v>
      </c>
      <c r="AM12" s="34">
        <f>RTM_PXI!H12</f>
        <v>0</v>
      </c>
      <c r="AN12" s="34">
        <f>RTM_PXI!N12</f>
        <v>0</v>
      </c>
      <c r="AO12" s="149">
        <f>GDAM_IEX!H12</f>
        <v>0</v>
      </c>
      <c r="AP12" s="149">
        <f>GDAM_IEX!N12</f>
        <v>0</v>
      </c>
      <c r="AQ12" s="149">
        <f>GDAM_PXI!H12</f>
        <v>0</v>
      </c>
      <c r="AR12" s="149">
        <f>GDAM_PXI!N12</f>
        <v>0</v>
      </c>
      <c r="AU12">
        <v>10</v>
      </c>
    </row>
    <row r="13" spans="1:47">
      <c r="A13" t="s">
        <v>55</v>
      </c>
      <c r="D13">
        <f>TWEPL!P13</f>
        <v>9.8876399999999993</v>
      </c>
      <c r="E13">
        <f>GT_NG!P13</f>
        <v>-0.16612000000000002</v>
      </c>
      <c r="F13">
        <f>GT_Spot!P13</f>
        <v>0</v>
      </c>
      <c r="G13">
        <f>PPCL_NG!P13</f>
        <v>43.12</v>
      </c>
      <c r="H13">
        <f>PPCL_Spot!P13</f>
        <v>0</v>
      </c>
      <c r="I13">
        <f>Bawana_NG!P13</f>
        <v>99.605833263615835</v>
      </c>
      <c r="J13">
        <f>Bawana_RLNG!P13</f>
        <v>0</v>
      </c>
      <c r="K13">
        <f>Bawana_Spot!P13</f>
        <v>0</v>
      </c>
      <c r="L13">
        <f>TWOMCL!O13</f>
        <v>0</v>
      </c>
      <c r="M13">
        <f>EDWPCL!S13</f>
        <v>0</v>
      </c>
      <c r="N13">
        <f>'MSW BWN'!S13</f>
        <v>0</v>
      </c>
      <c r="O13">
        <f>BRPL_ISGS_exbus!DM13</f>
        <v>1109.0962649491908</v>
      </c>
      <c r="P13" s="36">
        <v>117.3</v>
      </c>
      <c r="Q13" s="36">
        <v>32.31560869565218</v>
      </c>
      <c r="R13" s="38">
        <v>0</v>
      </c>
      <c r="S13" s="38">
        <v>0</v>
      </c>
      <c r="T13" s="37">
        <f>SUMPRODUCT(LTA!J13:AN13,LTA!J$101:AN$101,LTA!J$103:AN$103)</f>
        <v>49.209999999999994</v>
      </c>
      <c r="U13" s="37">
        <f>SUMPRODUCT(LTA!J13:AN13,LTA!J$102:AN$102,LTA!J$103:AN$103)</f>
        <v>74.69</v>
      </c>
      <c r="V13" s="66">
        <f>SUMPRODUCT(MTOA!B13:G13,MTOA!B$102:G$102,MTOA!B$103:G$103)</f>
        <v>0</v>
      </c>
      <c r="W13" s="66">
        <f>SUMPRODUCT(MTOA!B13:G13,MTOA!B$101:G$101,MTOA!B$103:G$103)</f>
        <v>0</v>
      </c>
      <c r="X13">
        <v>0</v>
      </c>
      <c r="Y13" s="34">
        <f>IEX!H13</f>
        <v>0</v>
      </c>
      <c r="Z13" s="34">
        <f>IEX!N13</f>
        <v>0</v>
      </c>
      <c r="AA13" s="75">
        <f>STOA!H13</f>
        <v>785.61999999999989</v>
      </c>
      <c r="AB13" s="75">
        <f>-STOA!N13</f>
        <v>0</v>
      </c>
      <c r="AC13">
        <f t="shared" si="0"/>
        <v>21.058249887338427</v>
      </c>
      <c r="AD13">
        <f t="shared" si="1"/>
        <v>2371.5909770211206</v>
      </c>
      <c r="AE13">
        <f>'IDT-1'!B13</f>
        <v>0</v>
      </c>
      <c r="AF13" s="24"/>
      <c r="AG13">
        <f t="shared" si="2"/>
        <v>2371.5909770211206</v>
      </c>
      <c r="AI13" s="34">
        <f>PXIL!H13</f>
        <v>0</v>
      </c>
      <c r="AJ13" s="34">
        <f>PXIL!N13</f>
        <v>0</v>
      </c>
      <c r="AK13" s="34">
        <f>RTM_IEX!H13</f>
        <v>71.97</v>
      </c>
      <c r="AL13" s="34">
        <f>RTM_IEX!N13</f>
        <v>0</v>
      </c>
      <c r="AM13" s="34">
        <f>RTM_PXI!H13</f>
        <v>0</v>
      </c>
      <c r="AN13" s="34">
        <f>RTM_PXI!N13</f>
        <v>0</v>
      </c>
      <c r="AO13" s="149">
        <f>GDAM_IEX!H13</f>
        <v>0</v>
      </c>
      <c r="AP13" s="149">
        <f>GDAM_IEX!N13</f>
        <v>0</v>
      </c>
      <c r="AQ13" s="149">
        <f>GDAM_PXI!H13</f>
        <v>0</v>
      </c>
      <c r="AR13" s="149">
        <f>GDAM_PXI!N13</f>
        <v>0</v>
      </c>
      <c r="AU13">
        <v>11</v>
      </c>
    </row>
    <row r="14" spans="1:47">
      <c r="A14" t="s">
        <v>56</v>
      </c>
      <c r="D14">
        <f>TWEPL!P14</f>
        <v>9.8876399999999993</v>
      </c>
      <c r="E14">
        <f>GT_NG!P14</f>
        <v>-0.16612000000000002</v>
      </c>
      <c r="F14">
        <f>GT_Spot!P14</f>
        <v>0</v>
      </c>
      <c r="G14">
        <f>PPCL_NG!P14</f>
        <v>43.12</v>
      </c>
      <c r="H14">
        <f>PPCL_Spot!P14</f>
        <v>0</v>
      </c>
      <c r="I14">
        <f>Bawana_NG!P14</f>
        <v>99.61</v>
      </c>
      <c r="J14">
        <f>Bawana_RLNG!P14</f>
        <v>0</v>
      </c>
      <c r="K14">
        <f>Bawana_Spot!P14</f>
        <v>0</v>
      </c>
      <c r="L14">
        <f>TWOMCL!O14</f>
        <v>0</v>
      </c>
      <c r="M14">
        <f>EDWPCL!S14</f>
        <v>0</v>
      </c>
      <c r="N14">
        <f>'MSW BWN'!S14</f>
        <v>0</v>
      </c>
      <c r="O14">
        <f>BRPL_ISGS_exbus!DM14</f>
        <v>1110.9545163792295</v>
      </c>
      <c r="P14" s="36">
        <v>117.3</v>
      </c>
      <c r="Q14" s="36">
        <v>32.31560869565218</v>
      </c>
      <c r="R14" s="38">
        <v>0</v>
      </c>
      <c r="S14" s="38">
        <v>0</v>
      </c>
      <c r="T14" s="37">
        <f>SUMPRODUCT(LTA!J14:AN14,LTA!J$101:AN$101,LTA!J$103:AN$103)</f>
        <v>48.67</v>
      </c>
      <c r="U14" s="37">
        <f>SUMPRODUCT(LTA!J14:AN14,LTA!J$102:AN$102,LTA!J$103:AN$103)</f>
        <v>96.350000000000009</v>
      </c>
      <c r="V14" s="66">
        <f>SUMPRODUCT(MTOA!B14:G14,MTOA!B$102:G$102,MTOA!B$103:G$103)</f>
        <v>0</v>
      </c>
      <c r="W14" s="66">
        <f>SUMPRODUCT(MTOA!B14:G14,MTOA!B$101:G$101,MTOA!B$103:G$103)</f>
        <v>0</v>
      </c>
      <c r="X14">
        <v>0</v>
      </c>
      <c r="Y14" s="34">
        <f>IEX!H14</f>
        <v>0</v>
      </c>
      <c r="Z14" s="34">
        <f>IEX!N14</f>
        <v>0</v>
      </c>
      <c r="AA14" s="75">
        <f>STOA!H14</f>
        <v>742.43</v>
      </c>
      <c r="AB14" s="75">
        <f>-STOA!N14</f>
        <v>0</v>
      </c>
      <c r="AC14">
        <f t="shared" si="0"/>
        <v>20.871975167202944</v>
      </c>
      <c r="AD14">
        <f t="shared" si="1"/>
        <v>2350.6096699076788</v>
      </c>
      <c r="AE14">
        <f>'IDT-1'!B14</f>
        <v>0</v>
      </c>
      <c r="AF14" s="24"/>
      <c r="AG14">
        <f t="shared" si="2"/>
        <v>2350.6096699076788</v>
      </c>
      <c r="AI14" s="34">
        <f>PXIL!H14</f>
        <v>0</v>
      </c>
      <c r="AJ14" s="34">
        <f>PXIL!N14</f>
        <v>0</v>
      </c>
      <c r="AK14" s="34">
        <f>RTM_IEX!H14</f>
        <v>71.010000000000005</v>
      </c>
      <c r="AL14" s="34">
        <f>RTM_IEX!N14</f>
        <v>0</v>
      </c>
      <c r="AM14" s="34">
        <f>RTM_PXI!H14</f>
        <v>0</v>
      </c>
      <c r="AN14" s="34">
        <f>RTM_PXI!N14</f>
        <v>0</v>
      </c>
      <c r="AO14" s="149">
        <f>GDAM_IEX!H14</f>
        <v>0</v>
      </c>
      <c r="AP14" s="149">
        <f>GDAM_IEX!N14</f>
        <v>0</v>
      </c>
      <c r="AQ14" s="149">
        <f>GDAM_PXI!H14</f>
        <v>0</v>
      </c>
      <c r="AR14" s="149">
        <f>GDAM_PXI!N14</f>
        <v>0</v>
      </c>
      <c r="AU14">
        <v>12</v>
      </c>
    </row>
    <row r="15" spans="1:47">
      <c r="A15" t="s">
        <v>57</v>
      </c>
      <c r="D15">
        <f>TWEPL!P15</f>
        <v>9.8876399999999993</v>
      </c>
      <c r="E15">
        <f>GT_NG!P15</f>
        <v>-0.16612000000000002</v>
      </c>
      <c r="F15">
        <f>GT_Spot!P15</f>
        <v>0</v>
      </c>
      <c r="G15">
        <f>PPCL_NG!P15</f>
        <v>43.12</v>
      </c>
      <c r="H15">
        <f>PPCL_Spot!P15</f>
        <v>0</v>
      </c>
      <c r="I15">
        <f>Bawana_NG!P15</f>
        <v>99.61</v>
      </c>
      <c r="J15">
        <f>Bawana_RLNG!P15</f>
        <v>0</v>
      </c>
      <c r="K15">
        <f>Bawana_Spot!P15</f>
        <v>0</v>
      </c>
      <c r="L15">
        <f>TWOMCL!O15</f>
        <v>0</v>
      </c>
      <c r="M15">
        <f>EDWPCL!S15</f>
        <v>0</v>
      </c>
      <c r="N15">
        <f>'MSW BWN'!S15</f>
        <v>0</v>
      </c>
      <c r="O15">
        <f>BRPL_ISGS_exbus!DM15</f>
        <v>1107.0492910537157</v>
      </c>
      <c r="P15" s="36">
        <v>117.3</v>
      </c>
      <c r="Q15" s="36">
        <v>32.31560869565218</v>
      </c>
      <c r="R15" s="38">
        <v>0</v>
      </c>
      <c r="S15" s="38">
        <v>0</v>
      </c>
      <c r="T15" s="37">
        <f>SUMPRODUCT(LTA!J15:AN15,LTA!J$101:AN$101,LTA!J$103:AN$103)</f>
        <v>47.93</v>
      </c>
      <c r="U15" s="37">
        <f>SUMPRODUCT(LTA!J15:AN15,LTA!J$102:AN$102,LTA!J$103:AN$103)</f>
        <v>94.21</v>
      </c>
      <c r="V15" s="66">
        <f>SUMPRODUCT(MTOA!B15:G15,MTOA!B$102:G$102,MTOA!B$103:G$103)</f>
        <v>0</v>
      </c>
      <c r="W15" s="66">
        <f>SUMPRODUCT(MTOA!B15:G15,MTOA!B$101:G$101,MTOA!B$103:G$103)</f>
        <v>0</v>
      </c>
      <c r="X15">
        <v>0</v>
      </c>
      <c r="Y15" s="34">
        <f>IEX!H15</f>
        <v>0</v>
      </c>
      <c r="Z15" s="34">
        <f>IEX!N15</f>
        <v>0</v>
      </c>
      <c r="AA15" s="75">
        <f>STOA!H15</f>
        <v>699.24999999999989</v>
      </c>
      <c r="AB15" s="75">
        <f>-STOA!N15</f>
        <v>0</v>
      </c>
      <c r="AC15">
        <f t="shared" si="0"/>
        <v>20.440729184338426</v>
      </c>
      <c r="AD15">
        <f t="shared" si="1"/>
        <v>2302.0356905650292</v>
      </c>
      <c r="AE15">
        <f>'IDT-1'!B15</f>
        <v>0</v>
      </c>
      <c r="AF15" s="24"/>
      <c r="AG15">
        <f t="shared" si="2"/>
        <v>2302.0356905650292</v>
      </c>
      <c r="AI15" s="34">
        <f>PXIL!H15</f>
        <v>0</v>
      </c>
      <c r="AJ15" s="34">
        <f>PXIL!N15</f>
        <v>0</v>
      </c>
      <c r="AK15" s="34">
        <f>RTM_IEX!H15</f>
        <v>71.97</v>
      </c>
      <c r="AL15" s="34">
        <f>RTM_IEX!N15</f>
        <v>0</v>
      </c>
      <c r="AM15" s="34">
        <f>RTM_PXI!H15</f>
        <v>0</v>
      </c>
      <c r="AN15" s="34">
        <f>RTM_PXI!N15</f>
        <v>0</v>
      </c>
      <c r="AO15" s="149">
        <f>GDAM_IEX!H15</f>
        <v>0</v>
      </c>
      <c r="AP15" s="149">
        <f>GDAM_IEX!N15</f>
        <v>0</v>
      </c>
      <c r="AQ15" s="149">
        <f>GDAM_PXI!H15</f>
        <v>0</v>
      </c>
      <c r="AR15" s="149">
        <f>GDAM_PXI!N15</f>
        <v>0</v>
      </c>
      <c r="AU15">
        <v>13</v>
      </c>
    </row>
    <row r="16" spans="1:47">
      <c r="A16" t="s">
        <v>58</v>
      </c>
      <c r="D16">
        <f>TWEPL!P16</f>
        <v>9.8876399999999993</v>
      </c>
      <c r="E16">
        <f>GT_NG!P16</f>
        <v>-0.16612000000000002</v>
      </c>
      <c r="F16">
        <f>GT_Spot!P16</f>
        <v>0</v>
      </c>
      <c r="G16">
        <f>PPCL_NG!P16</f>
        <v>43.12</v>
      </c>
      <c r="H16">
        <f>PPCL_Spot!P16</f>
        <v>0</v>
      </c>
      <c r="I16">
        <f>Bawana_NG!P16</f>
        <v>99.61</v>
      </c>
      <c r="J16">
        <f>Bawana_RLNG!P16</f>
        <v>0</v>
      </c>
      <c r="K16">
        <f>Bawana_Spot!P16</f>
        <v>0</v>
      </c>
      <c r="L16">
        <f>TWOMCL!O16</f>
        <v>0</v>
      </c>
      <c r="M16">
        <f>EDWPCL!S16</f>
        <v>0</v>
      </c>
      <c r="N16">
        <f>'MSW BWN'!S16</f>
        <v>0</v>
      </c>
      <c r="O16">
        <f>BRPL_ISGS_exbus!DM16</f>
        <v>1107.046082060843</v>
      </c>
      <c r="P16" s="36">
        <v>117.3</v>
      </c>
      <c r="Q16" s="36">
        <v>32.31560869565218</v>
      </c>
      <c r="R16" s="38">
        <v>0</v>
      </c>
      <c r="S16" s="38">
        <v>0</v>
      </c>
      <c r="T16" s="37">
        <f>SUMPRODUCT(LTA!J16:AN16,LTA!J$101:AN$101,LTA!J$103:AN$103)</f>
        <v>47.129999999999995</v>
      </c>
      <c r="U16" s="37">
        <f>SUMPRODUCT(LTA!J16:AN16,LTA!J$102:AN$102,LTA!J$103:AN$103)</f>
        <v>92.63</v>
      </c>
      <c r="V16" s="66">
        <f>SUMPRODUCT(MTOA!B16:G16,MTOA!B$102:G$102,MTOA!B$103:G$103)</f>
        <v>0</v>
      </c>
      <c r="W16" s="66">
        <f>SUMPRODUCT(MTOA!B16:G16,MTOA!B$101:G$101,MTOA!B$103:G$103)</f>
        <v>0</v>
      </c>
      <c r="X16">
        <v>0</v>
      </c>
      <c r="Y16" s="34">
        <f>IEX!H16</f>
        <v>0</v>
      </c>
      <c r="Z16" s="34">
        <f>IEX!N16</f>
        <v>0</v>
      </c>
      <c r="AA16" s="75">
        <f>STOA!H16</f>
        <v>679.08999999999992</v>
      </c>
      <c r="AB16" s="75">
        <f>-STOA!N16</f>
        <v>0</v>
      </c>
      <c r="AC16">
        <f t="shared" si="0"/>
        <v>20.124164945201144</v>
      </c>
      <c r="AD16">
        <f t="shared" si="1"/>
        <v>2266.3790458112935</v>
      </c>
      <c r="AE16">
        <f>'IDT-1'!B16</f>
        <v>0</v>
      </c>
      <c r="AF16" s="24"/>
      <c r="AG16">
        <f t="shared" si="2"/>
        <v>2266.3790458112935</v>
      </c>
      <c r="AI16" s="34">
        <f>PXIL!H16</f>
        <v>0</v>
      </c>
      <c r="AJ16" s="34">
        <f>PXIL!N16</f>
        <v>0</v>
      </c>
      <c r="AK16" s="34">
        <f>RTM_IEX!H16</f>
        <v>58.54</v>
      </c>
      <c r="AL16" s="34">
        <f>RTM_IEX!N16</f>
        <v>0</v>
      </c>
      <c r="AM16" s="34">
        <f>RTM_PXI!H16</f>
        <v>0</v>
      </c>
      <c r="AN16" s="34">
        <f>RTM_PXI!N16</f>
        <v>0</v>
      </c>
      <c r="AO16" s="149">
        <f>GDAM_IEX!H16</f>
        <v>0</v>
      </c>
      <c r="AP16" s="149">
        <f>GDAM_IEX!N16</f>
        <v>0</v>
      </c>
      <c r="AQ16" s="149">
        <f>GDAM_PXI!H16</f>
        <v>0</v>
      </c>
      <c r="AR16" s="149">
        <f>GDAM_PXI!N16</f>
        <v>0</v>
      </c>
      <c r="AU16">
        <v>14</v>
      </c>
    </row>
    <row r="17" spans="1:47">
      <c r="A17" t="s">
        <v>59</v>
      </c>
      <c r="D17">
        <f>TWEPL!P17</f>
        <v>9.8876399999999993</v>
      </c>
      <c r="E17">
        <f>GT_NG!P17</f>
        <v>-0.16612000000000002</v>
      </c>
      <c r="F17">
        <f>GT_Spot!P17</f>
        <v>0</v>
      </c>
      <c r="G17">
        <f>PPCL_NG!P17</f>
        <v>43.12</v>
      </c>
      <c r="H17">
        <f>PPCL_Spot!P17</f>
        <v>0</v>
      </c>
      <c r="I17">
        <f>Bawana_NG!P17</f>
        <v>99.61</v>
      </c>
      <c r="J17">
        <f>Bawana_RLNG!P17</f>
        <v>0</v>
      </c>
      <c r="K17">
        <f>Bawana_Spot!P17</f>
        <v>0</v>
      </c>
      <c r="L17">
        <f>TWOMCL!O17</f>
        <v>0</v>
      </c>
      <c r="M17">
        <f>EDWPCL!S17</f>
        <v>0</v>
      </c>
      <c r="N17">
        <f>'MSW BWN'!S17</f>
        <v>0</v>
      </c>
      <c r="O17">
        <f>BRPL_ISGS_exbus!DM17</f>
        <v>1090.4050918100975</v>
      </c>
      <c r="P17" s="36">
        <v>117.3</v>
      </c>
      <c r="Q17" s="36">
        <v>32.31560869565218</v>
      </c>
      <c r="R17" s="38">
        <v>0</v>
      </c>
      <c r="S17" s="38">
        <v>0</v>
      </c>
      <c r="T17" s="37">
        <f>SUMPRODUCT(LTA!J17:AN17,LTA!J$101:AN$101,LTA!J$103:AN$103)</f>
        <v>47.41</v>
      </c>
      <c r="U17" s="37">
        <f>SUMPRODUCT(LTA!J17:AN17,LTA!J$102:AN$102,LTA!J$103:AN$103)</f>
        <v>90.839999999999989</v>
      </c>
      <c r="V17" s="66">
        <f>SUMPRODUCT(MTOA!B17:G17,MTOA!B$102:G$102,MTOA!B$103:G$103)</f>
        <v>0</v>
      </c>
      <c r="W17" s="66">
        <f>SUMPRODUCT(MTOA!B17:G17,MTOA!B$101:G$101,MTOA!B$103:G$103)</f>
        <v>0</v>
      </c>
      <c r="X17">
        <v>0</v>
      </c>
      <c r="Y17" s="34">
        <f>IEX!H17</f>
        <v>0</v>
      </c>
      <c r="Z17" s="34">
        <f>IEX!N17</f>
        <v>0</v>
      </c>
      <c r="AA17" s="75">
        <f>STOA!H17</f>
        <v>655.09999999999991</v>
      </c>
      <c r="AB17" s="75">
        <f>-STOA!N17</f>
        <v>0</v>
      </c>
      <c r="AC17">
        <f t="shared" si="0"/>
        <v>19.550748230994582</v>
      </c>
      <c r="AD17">
        <f t="shared" si="1"/>
        <v>2201.7914722747551</v>
      </c>
      <c r="AE17">
        <f>'IDT-1'!B17</f>
        <v>0</v>
      </c>
      <c r="AF17" s="24"/>
      <c r="AG17">
        <f t="shared" si="2"/>
        <v>2201.7914722747551</v>
      </c>
      <c r="AI17" s="34">
        <f>PXIL!H17</f>
        <v>0</v>
      </c>
      <c r="AJ17" s="34">
        <f>PXIL!N17</f>
        <v>0</v>
      </c>
      <c r="AK17" s="34">
        <f>RTM_IEX!H17</f>
        <v>35.520000000000003</v>
      </c>
      <c r="AL17" s="34">
        <f>RTM_IEX!N17</f>
        <v>0</v>
      </c>
      <c r="AM17" s="34">
        <f>RTM_PXI!H17</f>
        <v>0</v>
      </c>
      <c r="AN17" s="34">
        <f>RTM_PXI!N17</f>
        <v>0</v>
      </c>
      <c r="AO17" s="149">
        <f>GDAM_IEX!H17</f>
        <v>0</v>
      </c>
      <c r="AP17" s="149">
        <f>GDAM_IEX!N17</f>
        <v>0</v>
      </c>
      <c r="AQ17" s="149">
        <f>GDAM_PXI!H17</f>
        <v>0</v>
      </c>
      <c r="AR17" s="149">
        <f>GDAM_PXI!N17</f>
        <v>0</v>
      </c>
      <c r="AU17">
        <v>15</v>
      </c>
    </row>
    <row r="18" spans="1:47">
      <c r="A18" t="s">
        <v>60</v>
      </c>
      <c r="D18">
        <f>TWEPL!P18</f>
        <v>9.8876399999999993</v>
      </c>
      <c r="E18">
        <f>GT_NG!P18</f>
        <v>-0.16612000000000002</v>
      </c>
      <c r="F18">
        <f>GT_Spot!P18</f>
        <v>0</v>
      </c>
      <c r="G18">
        <f>PPCL_NG!P18</f>
        <v>43.12</v>
      </c>
      <c r="H18">
        <f>PPCL_Spot!P18</f>
        <v>0</v>
      </c>
      <c r="I18">
        <f>Bawana_NG!P18</f>
        <v>99.61</v>
      </c>
      <c r="J18">
        <f>Bawana_RLNG!P18</f>
        <v>0</v>
      </c>
      <c r="K18">
        <f>Bawana_Spot!P18</f>
        <v>0</v>
      </c>
      <c r="L18">
        <f>TWOMCL!O18</f>
        <v>0</v>
      </c>
      <c r="M18">
        <f>EDWPCL!S18</f>
        <v>0</v>
      </c>
      <c r="N18">
        <f>'MSW BWN'!S18</f>
        <v>0</v>
      </c>
      <c r="O18">
        <f>BRPL_ISGS_exbus!DM18</f>
        <v>1090.3992305741031</v>
      </c>
      <c r="P18" s="36">
        <v>117.3</v>
      </c>
      <c r="Q18" s="36">
        <v>32.31560869565218</v>
      </c>
      <c r="R18" s="38">
        <v>0</v>
      </c>
      <c r="S18" s="38">
        <v>0</v>
      </c>
      <c r="T18" s="37">
        <f>SUMPRODUCT(LTA!J18:AN18,LTA!J$101:AN$101,LTA!J$103:AN$103)</f>
        <v>45.03</v>
      </c>
      <c r="U18" s="37">
        <f>SUMPRODUCT(LTA!J18:AN18,LTA!J$102:AN$102,LTA!J$103:AN$103)</f>
        <v>89.05</v>
      </c>
      <c r="V18" s="66">
        <f>SUMPRODUCT(MTOA!B18:G18,MTOA!B$102:G$102,MTOA!B$103:G$103)</f>
        <v>0</v>
      </c>
      <c r="W18" s="66">
        <f>SUMPRODUCT(MTOA!B18:G18,MTOA!B$101:G$101,MTOA!B$103:G$103)</f>
        <v>0</v>
      </c>
      <c r="X18">
        <v>0</v>
      </c>
      <c r="Y18" s="34">
        <f>IEX!H18</f>
        <v>0</v>
      </c>
      <c r="Z18" s="34">
        <f>IEX!N18</f>
        <v>0</v>
      </c>
      <c r="AA18" s="75">
        <f>STOA!H18</f>
        <v>634.94999999999993</v>
      </c>
      <c r="AB18" s="75">
        <f>-STOA!N18</f>
        <v>0</v>
      </c>
      <c r="AC18">
        <f t="shared" si="0"/>
        <v>19.277544652117832</v>
      </c>
      <c r="AD18">
        <f t="shared" si="1"/>
        <v>2171.0188146176374</v>
      </c>
      <c r="AE18">
        <f>'IDT-1'!B18</f>
        <v>0</v>
      </c>
      <c r="AF18" s="24"/>
      <c r="AG18">
        <f t="shared" si="2"/>
        <v>2171.0188146176374</v>
      </c>
      <c r="AI18" s="34">
        <f>PXIL!H18</f>
        <v>0</v>
      </c>
      <c r="AJ18" s="34">
        <f>PXIL!N18</f>
        <v>0</v>
      </c>
      <c r="AK18" s="34">
        <f>RTM_IEX!H18</f>
        <v>28.8</v>
      </c>
      <c r="AL18" s="34">
        <f>RTM_IEX!N18</f>
        <v>0</v>
      </c>
      <c r="AM18" s="34">
        <f>RTM_PXI!H18</f>
        <v>0</v>
      </c>
      <c r="AN18" s="34">
        <f>RTM_PXI!N18</f>
        <v>0</v>
      </c>
      <c r="AO18" s="149">
        <f>GDAM_IEX!H18</f>
        <v>0</v>
      </c>
      <c r="AP18" s="149">
        <f>GDAM_IEX!N18</f>
        <v>0</v>
      </c>
      <c r="AQ18" s="149">
        <f>GDAM_PXI!H18</f>
        <v>0</v>
      </c>
      <c r="AR18" s="149">
        <f>GDAM_PXI!N18</f>
        <v>0</v>
      </c>
      <c r="AU18">
        <v>16</v>
      </c>
    </row>
    <row r="19" spans="1:47">
      <c r="A19" t="s">
        <v>61</v>
      </c>
      <c r="D19">
        <f>TWEPL!P19</f>
        <v>9.8876399999999993</v>
      </c>
      <c r="E19">
        <f>GT_NG!P19</f>
        <v>-0.16612000000000002</v>
      </c>
      <c r="F19">
        <f>GT_Spot!P19</f>
        <v>0</v>
      </c>
      <c r="G19">
        <f>PPCL_NG!P19</f>
        <v>43.12</v>
      </c>
      <c r="H19">
        <f>PPCL_Spot!P19</f>
        <v>0</v>
      </c>
      <c r="I19">
        <f>Bawana_NG!P19</f>
        <v>99.61</v>
      </c>
      <c r="J19">
        <f>Bawana_RLNG!P19</f>
        <v>0</v>
      </c>
      <c r="K19">
        <f>Bawana_Spot!P19</f>
        <v>0</v>
      </c>
      <c r="L19">
        <f>TWOMCL!O19</f>
        <v>0</v>
      </c>
      <c r="M19">
        <f>EDWPCL!S19</f>
        <v>0</v>
      </c>
      <c r="N19">
        <f>'MSW BWN'!S19</f>
        <v>0</v>
      </c>
      <c r="O19">
        <f>BRPL_ISGS_exbus!DM19</f>
        <v>1090.726407926468</v>
      </c>
      <c r="P19" s="36">
        <v>117.3</v>
      </c>
      <c r="Q19" s="36">
        <v>32.31560869565218</v>
      </c>
      <c r="R19" s="38">
        <v>0</v>
      </c>
      <c r="S19" s="38">
        <v>0</v>
      </c>
      <c r="T19" s="37">
        <f>SUMPRODUCT(LTA!J19:AN19,LTA!J$101:AN$101,LTA!J$103:AN$103)</f>
        <v>43.2</v>
      </c>
      <c r="U19" s="37">
        <f>SUMPRODUCT(LTA!J19:AN19,LTA!J$102:AN$102,LTA!J$103:AN$103)</f>
        <v>87.41</v>
      </c>
      <c r="V19" s="66">
        <f>SUMPRODUCT(MTOA!B19:G19,MTOA!B$102:G$102,MTOA!B$103:G$103)</f>
        <v>0</v>
      </c>
      <c r="W19" s="66">
        <f>SUMPRODUCT(MTOA!B19:G19,MTOA!B$101:G$101,MTOA!B$103:G$103)</f>
        <v>0</v>
      </c>
      <c r="X19">
        <v>0</v>
      </c>
      <c r="Y19" s="34">
        <f>IEX!H19</f>
        <v>0</v>
      </c>
      <c r="Z19" s="34">
        <f>IEX!N19</f>
        <v>0</v>
      </c>
      <c r="AA19" s="75">
        <f>STOA!H19</f>
        <v>603.2399999999999</v>
      </c>
      <c r="AB19" s="75">
        <f>-STOA!N19</f>
        <v>0</v>
      </c>
      <c r="AC19">
        <f t="shared" si="0"/>
        <v>19.207207812818648</v>
      </c>
      <c r="AD19">
        <f t="shared" si="1"/>
        <v>2163.0963288093017</v>
      </c>
      <c r="AE19">
        <f>'IDT-1'!B19</f>
        <v>16</v>
      </c>
      <c r="AF19" s="24"/>
      <c r="AG19">
        <f t="shared" si="2"/>
        <v>2179.0963288093017</v>
      </c>
      <c r="AI19" s="34">
        <f>PXIL!H19</f>
        <v>0</v>
      </c>
      <c r="AJ19" s="34">
        <f>PXIL!N19</f>
        <v>0</v>
      </c>
      <c r="AK19" s="34">
        <f>RTM_IEX!H19</f>
        <v>55.66</v>
      </c>
      <c r="AL19" s="34">
        <f>RTM_IEX!N19</f>
        <v>0</v>
      </c>
      <c r="AM19" s="34">
        <f>RTM_PXI!H19</f>
        <v>0</v>
      </c>
      <c r="AN19" s="34">
        <f>RTM_PXI!N19</f>
        <v>0</v>
      </c>
      <c r="AO19" s="149">
        <f>GDAM_IEX!H19</f>
        <v>0</v>
      </c>
      <c r="AP19" s="149">
        <f>GDAM_IEX!N19</f>
        <v>0</v>
      </c>
      <c r="AQ19" s="149">
        <f>GDAM_PXI!H19</f>
        <v>0</v>
      </c>
      <c r="AR19" s="149">
        <f>GDAM_PXI!N19</f>
        <v>0</v>
      </c>
      <c r="AU19">
        <v>17</v>
      </c>
    </row>
    <row r="20" spans="1:47">
      <c r="A20" t="s">
        <v>62</v>
      </c>
      <c r="D20">
        <f>TWEPL!P20</f>
        <v>9.8876399999999993</v>
      </c>
      <c r="E20">
        <f>GT_NG!P20</f>
        <v>-0.16612000000000002</v>
      </c>
      <c r="F20">
        <f>GT_Spot!P20</f>
        <v>0</v>
      </c>
      <c r="G20">
        <f>PPCL_NG!P20</f>
        <v>43.12</v>
      </c>
      <c r="H20">
        <f>PPCL_Spot!P20</f>
        <v>0</v>
      </c>
      <c r="I20">
        <f>Bawana_NG!P20</f>
        <v>99.61</v>
      </c>
      <c r="J20">
        <f>Bawana_RLNG!P20</f>
        <v>0</v>
      </c>
      <c r="K20">
        <f>Bawana_Spot!P20</f>
        <v>0</v>
      </c>
      <c r="L20">
        <f>TWOMCL!O20</f>
        <v>0</v>
      </c>
      <c r="M20">
        <f>EDWPCL!S20</f>
        <v>0</v>
      </c>
      <c r="N20">
        <f>'MSW BWN'!S20</f>
        <v>0</v>
      </c>
      <c r="O20">
        <f>BRPL_ISGS_exbus!DM20</f>
        <v>1093.4968155650995</v>
      </c>
      <c r="P20" s="36">
        <v>117.3</v>
      </c>
      <c r="Q20" s="36">
        <v>32.31560869565218</v>
      </c>
      <c r="R20" s="38">
        <v>0</v>
      </c>
      <c r="S20" s="38">
        <v>0</v>
      </c>
      <c r="T20" s="37">
        <f>SUMPRODUCT(LTA!J20:AN20,LTA!J$101:AN$101,LTA!J$103:AN$103)</f>
        <v>41.589999999999996</v>
      </c>
      <c r="U20" s="37">
        <f>SUMPRODUCT(LTA!J20:AN20,LTA!J$102:AN$102,LTA!J$103:AN$103)</f>
        <v>85.67</v>
      </c>
      <c r="V20" s="66">
        <f>SUMPRODUCT(MTOA!B20:G20,MTOA!B$102:G$102,MTOA!B$103:G$103)</f>
        <v>0</v>
      </c>
      <c r="W20" s="66">
        <f>SUMPRODUCT(MTOA!B20:G20,MTOA!B$101:G$101,MTOA!B$103:G$103)</f>
        <v>0</v>
      </c>
      <c r="X20">
        <v>0</v>
      </c>
      <c r="Y20" s="34">
        <f>IEX!H20</f>
        <v>0</v>
      </c>
      <c r="Z20" s="34">
        <f>IEX!N20</f>
        <v>0</v>
      </c>
      <c r="AA20" s="75">
        <f>STOA!H20</f>
        <v>550.44999999999993</v>
      </c>
      <c r="AB20" s="75">
        <f>-STOA!N20</f>
        <v>0</v>
      </c>
      <c r="AC20">
        <f t="shared" si="0"/>
        <v>18.805227400038603</v>
      </c>
      <c r="AD20">
        <f t="shared" si="1"/>
        <v>2117.8187168607128</v>
      </c>
      <c r="AE20">
        <f>'IDT-1'!B20</f>
        <v>36</v>
      </c>
      <c r="AF20" s="24"/>
      <c r="AG20">
        <f t="shared" si="2"/>
        <v>2153.8187168607128</v>
      </c>
      <c r="AI20" s="34">
        <f>PXIL!H20</f>
        <v>0</v>
      </c>
      <c r="AJ20" s="34">
        <f>PXIL!N20</f>
        <v>0</v>
      </c>
      <c r="AK20" s="34">
        <f>RTM_IEX!H20</f>
        <v>63.35</v>
      </c>
      <c r="AL20" s="34">
        <f>RTM_IEX!N20</f>
        <v>0</v>
      </c>
      <c r="AM20" s="34">
        <f>RTM_PXI!H20</f>
        <v>0</v>
      </c>
      <c r="AN20" s="34">
        <f>RTM_PXI!N20</f>
        <v>0</v>
      </c>
      <c r="AO20" s="149">
        <f>GDAM_IEX!H20</f>
        <v>0</v>
      </c>
      <c r="AP20" s="149">
        <f>GDAM_IEX!N20</f>
        <v>0</v>
      </c>
      <c r="AQ20" s="149">
        <f>GDAM_PXI!H20</f>
        <v>0</v>
      </c>
      <c r="AR20" s="149">
        <f>GDAM_PXI!N20</f>
        <v>0</v>
      </c>
      <c r="AU20">
        <v>18</v>
      </c>
    </row>
    <row r="21" spans="1:47">
      <c r="A21" t="s">
        <v>63</v>
      </c>
      <c r="D21">
        <f>TWEPL!P21</f>
        <v>9.8876399999999993</v>
      </c>
      <c r="E21">
        <f>GT_NG!P21</f>
        <v>-0.16612000000000002</v>
      </c>
      <c r="F21">
        <f>GT_Spot!P21</f>
        <v>0</v>
      </c>
      <c r="G21">
        <f>PPCL_NG!P21</f>
        <v>43.12</v>
      </c>
      <c r="H21">
        <f>PPCL_Spot!P21</f>
        <v>0</v>
      </c>
      <c r="I21">
        <f>Bawana_NG!P21</f>
        <v>99.61</v>
      </c>
      <c r="J21">
        <f>Bawana_RLNG!P21</f>
        <v>0</v>
      </c>
      <c r="K21">
        <f>Bawana_Spot!P21</f>
        <v>0</v>
      </c>
      <c r="L21">
        <f>TWOMCL!O21</f>
        <v>0</v>
      </c>
      <c r="M21">
        <f>EDWPCL!S21</f>
        <v>0</v>
      </c>
      <c r="N21">
        <f>'MSW BWN'!S21</f>
        <v>0</v>
      </c>
      <c r="O21">
        <f>BRPL_ISGS_exbus!DM21</f>
        <v>1079.858490770574</v>
      </c>
      <c r="P21" s="36">
        <v>117.3</v>
      </c>
      <c r="Q21" s="36">
        <v>32.31560869565218</v>
      </c>
      <c r="R21" s="38">
        <v>0</v>
      </c>
      <c r="S21" s="38">
        <v>0</v>
      </c>
      <c r="T21" s="37">
        <f>SUMPRODUCT(LTA!J21:AN21,LTA!J$101:AN$101,LTA!J$103:AN$103)</f>
        <v>41.480000000000004</v>
      </c>
      <c r="U21" s="37">
        <f>SUMPRODUCT(LTA!J21:AN21,LTA!J$102:AN$102,LTA!J$103:AN$103)</f>
        <v>74.38</v>
      </c>
      <c r="V21" s="66">
        <f>SUMPRODUCT(MTOA!B21:G21,MTOA!B$102:G$102,MTOA!B$103:G$103)</f>
        <v>0</v>
      </c>
      <c r="W21" s="66">
        <f>SUMPRODUCT(MTOA!B21:G21,MTOA!B$101:G$101,MTOA!B$103:G$103)</f>
        <v>0</v>
      </c>
      <c r="X21">
        <v>0</v>
      </c>
      <c r="Y21" s="34">
        <f>IEX!H21</f>
        <v>0</v>
      </c>
      <c r="Z21" s="34">
        <f>IEX!N21</f>
        <v>0</v>
      </c>
      <c r="AA21" s="75">
        <f>STOA!H21</f>
        <v>403.62</v>
      </c>
      <c r="AB21" s="75">
        <f>-STOA!N21</f>
        <v>0</v>
      </c>
      <c r="AC21">
        <f t="shared" si="0"/>
        <v>17.571482141846779</v>
      </c>
      <c r="AD21">
        <f t="shared" si="1"/>
        <v>1978.8541373243795</v>
      </c>
      <c r="AE21">
        <f>'IDT-1'!B21</f>
        <v>160</v>
      </c>
      <c r="AF21" s="24"/>
      <c r="AG21">
        <f t="shared" si="2"/>
        <v>2138.8541373243797</v>
      </c>
      <c r="AI21" s="34">
        <f>PXIL!H21</f>
        <v>0</v>
      </c>
      <c r="AJ21" s="34">
        <f>PXIL!N21</f>
        <v>0</v>
      </c>
      <c r="AK21" s="34">
        <f>RTM_IEX!H21</f>
        <v>95.02</v>
      </c>
      <c r="AL21" s="34">
        <f>RTM_IEX!N21</f>
        <v>0</v>
      </c>
      <c r="AM21" s="34">
        <f>RTM_PXI!H21</f>
        <v>0</v>
      </c>
      <c r="AN21" s="34">
        <f>RTM_PXI!N21</f>
        <v>0</v>
      </c>
      <c r="AO21" s="149">
        <f>GDAM_IEX!H21</f>
        <v>0</v>
      </c>
      <c r="AP21" s="149">
        <f>GDAM_IEX!N21</f>
        <v>0</v>
      </c>
      <c r="AQ21" s="149">
        <f>GDAM_PXI!H21</f>
        <v>0</v>
      </c>
      <c r="AR21" s="149">
        <f>GDAM_PXI!N21</f>
        <v>0</v>
      </c>
      <c r="AU21">
        <v>19</v>
      </c>
    </row>
    <row r="22" spans="1:47">
      <c r="A22" t="s">
        <v>64</v>
      </c>
      <c r="D22">
        <f>TWEPL!P22</f>
        <v>9.8876399999999993</v>
      </c>
      <c r="E22">
        <f>GT_NG!P22</f>
        <v>-0.16612000000000002</v>
      </c>
      <c r="F22">
        <f>GT_Spot!P22</f>
        <v>0</v>
      </c>
      <c r="G22">
        <f>PPCL_NG!P22</f>
        <v>43.12</v>
      </c>
      <c r="H22">
        <f>PPCL_Spot!P22</f>
        <v>0</v>
      </c>
      <c r="I22">
        <f>Bawana_NG!P22</f>
        <v>99.61</v>
      </c>
      <c r="J22">
        <f>Bawana_RLNG!P22</f>
        <v>0</v>
      </c>
      <c r="K22">
        <f>Bawana_Spot!P22</f>
        <v>0</v>
      </c>
      <c r="L22">
        <f>TWOMCL!O22</f>
        <v>0</v>
      </c>
      <c r="M22">
        <f>EDWPCL!S22</f>
        <v>0</v>
      </c>
      <c r="N22">
        <f>'MSW BWN'!S22</f>
        <v>0</v>
      </c>
      <c r="O22">
        <f>BRPL_ISGS_exbus!DM22</f>
        <v>1085.0397570101625</v>
      </c>
      <c r="P22" s="36">
        <v>117.3</v>
      </c>
      <c r="Q22" s="36">
        <v>32.31560869565218</v>
      </c>
      <c r="R22" s="38">
        <v>0</v>
      </c>
      <c r="S22" s="38">
        <v>0</v>
      </c>
      <c r="T22" s="37">
        <f>SUMPRODUCT(LTA!J22:AN22,LTA!J$101:AN$101,LTA!J$103:AN$103)</f>
        <v>42.120000000000005</v>
      </c>
      <c r="U22" s="37">
        <f>SUMPRODUCT(LTA!J22:AN22,LTA!J$102:AN$102,LTA!J$103:AN$103)</f>
        <v>73.150000000000006</v>
      </c>
      <c r="V22" s="66">
        <f>SUMPRODUCT(MTOA!B22:G22,MTOA!B$102:G$102,MTOA!B$103:G$103)</f>
        <v>0</v>
      </c>
      <c r="W22" s="66">
        <f>SUMPRODUCT(MTOA!B22:G22,MTOA!B$101:G$101,MTOA!B$103:G$103)</f>
        <v>0</v>
      </c>
      <c r="X22">
        <v>0</v>
      </c>
      <c r="Y22" s="34">
        <f>IEX!H22</f>
        <v>6.72</v>
      </c>
      <c r="Z22" s="34">
        <f>IEX!N22</f>
        <v>0</v>
      </c>
      <c r="AA22" s="75">
        <f>STOA!H22</f>
        <v>369.06999999999994</v>
      </c>
      <c r="AB22" s="75">
        <f>-STOA!N22</f>
        <v>0</v>
      </c>
      <c r="AC22">
        <f t="shared" si="0"/>
        <v>17.189573284755156</v>
      </c>
      <c r="AD22">
        <f t="shared" si="1"/>
        <v>1935.8373124210596</v>
      </c>
      <c r="AE22">
        <f>'IDT-1'!B22</f>
        <v>180</v>
      </c>
      <c r="AF22" s="24"/>
      <c r="AG22">
        <f t="shared" si="2"/>
        <v>2115.8373124210593</v>
      </c>
      <c r="AI22" s="34">
        <f>PXIL!H22</f>
        <v>0</v>
      </c>
      <c r="AJ22" s="34">
        <f>PXIL!N22</f>
        <v>0</v>
      </c>
      <c r="AK22" s="34">
        <f>RTM_IEX!H22</f>
        <v>74.86</v>
      </c>
      <c r="AL22" s="34">
        <f>RTM_IEX!N22</f>
        <v>0</v>
      </c>
      <c r="AM22" s="34">
        <f>RTM_PXI!H22</f>
        <v>0</v>
      </c>
      <c r="AN22" s="34">
        <f>RTM_PXI!N22</f>
        <v>0</v>
      </c>
      <c r="AO22" s="149">
        <f>GDAM_IEX!H22</f>
        <v>0</v>
      </c>
      <c r="AP22" s="149">
        <f>GDAM_IEX!N22</f>
        <v>0</v>
      </c>
      <c r="AQ22" s="149">
        <f>GDAM_PXI!H22</f>
        <v>0</v>
      </c>
      <c r="AR22" s="149">
        <f>GDAM_PXI!N22</f>
        <v>0</v>
      </c>
      <c r="AU22">
        <v>20</v>
      </c>
    </row>
    <row r="23" spans="1:47">
      <c r="A23" t="s">
        <v>65</v>
      </c>
      <c r="D23">
        <f>TWEPL!P23</f>
        <v>9.8876399999999993</v>
      </c>
      <c r="E23">
        <f>GT_NG!P23</f>
        <v>-0.16612000000000002</v>
      </c>
      <c r="F23">
        <f>GT_Spot!P23</f>
        <v>0</v>
      </c>
      <c r="G23">
        <f>PPCL_NG!P23</f>
        <v>43.12</v>
      </c>
      <c r="H23">
        <f>PPCL_Spot!P23</f>
        <v>0</v>
      </c>
      <c r="I23">
        <f>Bawana_NG!P23</f>
        <v>99.61</v>
      </c>
      <c r="J23">
        <f>Bawana_RLNG!P23</f>
        <v>0</v>
      </c>
      <c r="K23">
        <f>Bawana_Spot!P23</f>
        <v>0</v>
      </c>
      <c r="L23">
        <f>TWOMCL!O23</f>
        <v>0</v>
      </c>
      <c r="M23">
        <f>EDWPCL!S23</f>
        <v>0</v>
      </c>
      <c r="N23">
        <f>'MSW BWN'!S23</f>
        <v>0</v>
      </c>
      <c r="O23">
        <f>BRPL_ISGS_exbus!DM23</f>
        <v>1085.9684570229865</v>
      </c>
      <c r="P23" s="36">
        <v>117.3</v>
      </c>
      <c r="Q23" s="36">
        <v>32.31560869565218</v>
      </c>
      <c r="R23" s="38">
        <v>0</v>
      </c>
      <c r="S23" s="38">
        <v>0</v>
      </c>
      <c r="T23" s="37">
        <f>SUMPRODUCT(LTA!J23:AN23,LTA!J$101:AN$101,LTA!J$103:AN$103)</f>
        <v>41.86</v>
      </c>
      <c r="U23" s="37">
        <f>SUMPRODUCT(LTA!J23:AN23,LTA!J$102:AN$102,LTA!J$103:AN$103)</f>
        <v>75.86</v>
      </c>
      <c r="V23" s="66">
        <f>SUMPRODUCT(MTOA!B23:G23,MTOA!B$102:G$102,MTOA!B$103:G$103)</f>
        <v>0</v>
      </c>
      <c r="W23" s="66">
        <f>SUMPRODUCT(MTOA!B23:G23,MTOA!B$101:G$101,MTOA!B$103:G$103)</f>
        <v>0</v>
      </c>
      <c r="X23">
        <v>0</v>
      </c>
      <c r="Y23" s="34">
        <f>IEX!H23</f>
        <v>0</v>
      </c>
      <c r="Z23" s="34">
        <f>IEX!N23</f>
        <v>0</v>
      </c>
      <c r="AA23" s="75">
        <f>STOA!H23</f>
        <v>369.06999999999994</v>
      </c>
      <c r="AB23" s="75">
        <f>-STOA!N23</f>
        <v>0</v>
      </c>
      <c r="AC23">
        <f t="shared" si="0"/>
        <v>17.193961844868006</v>
      </c>
      <c r="AD23">
        <f t="shared" si="1"/>
        <v>1936.3316238737705</v>
      </c>
      <c r="AE23">
        <f>'IDT-1'!B23</f>
        <v>163</v>
      </c>
      <c r="AF23" s="24"/>
      <c r="AG23">
        <f t="shared" si="2"/>
        <v>2099.3316238737707</v>
      </c>
      <c r="AI23" s="34">
        <f>PXIL!H23</f>
        <v>0</v>
      </c>
      <c r="AJ23" s="34">
        <f>PXIL!N23</f>
        <v>0</v>
      </c>
      <c r="AK23" s="34">
        <f>RTM_IEX!H23</f>
        <v>78.7</v>
      </c>
      <c r="AL23" s="34">
        <f>RTM_IEX!N23</f>
        <v>0</v>
      </c>
      <c r="AM23" s="34">
        <f>RTM_PXI!H23</f>
        <v>0</v>
      </c>
      <c r="AN23" s="34">
        <f>RTM_PXI!N23</f>
        <v>0</v>
      </c>
      <c r="AO23" s="149">
        <f>GDAM_IEX!H23</f>
        <v>0</v>
      </c>
      <c r="AP23" s="149">
        <f>GDAM_IEX!N23</f>
        <v>0</v>
      </c>
      <c r="AQ23" s="149">
        <f>GDAM_PXI!H23</f>
        <v>0</v>
      </c>
      <c r="AR23" s="149">
        <f>GDAM_PXI!N23</f>
        <v>0</v>
      </c>
      <c r="AU23">
        <v>21</v>
      </c>
    </row>
    <row r="24" spans="1:47">
      <c r="A24" t="s">
        <v>66</v>
      </c>
      <c r="D24">
        <f>TWEPL!P24</f>
        <v>9.8876399999999993</v>
      </c>
      <c r="E24">
        <f>GT_NG!P24</f>
        <v>-0.16612000000000002</v>
      </c>
      <c r="F24">
        <f>GT_Spot!P24</f>
        <v>0</v>
      </c>
      <c r="G24">
        <f>PPCL_NG!P24</f>
        <v>43.12</v>
      </c>
      <c r="H24">
        <f>PPCL_Spot!P24</f>
        <v>0</v>
      </c>
      <c r="I24">
        <f>Bawana_NG!P24</f>
        <v>99.61</v>
      </c>
      <c r="J24">
        <f>Bawana_RLNG!P24</f>
        <v>0</v>
      </c>
      <c r="K24">
        <f>Bawana_Spot!P24</f>
        <v>0</v>
      </c>
      <c r="L24">
        <f>TWOMCL!O24</f>
        <v>0</v>
      </c>
      <c r="M24">
        <f>EDWPCL!S24</f>
        <v>0</v>
      </c>
      <c r="N24">
        <f>'MSW BWN'!S24</f>
        <v>0</v>
      </c>
      <c r="O24">
        <f>BRPL_ISGS_exbus!DM24</f>
        <v>1116.7135263803823</v>
      </c>
      <c r="P24" s="36">
        <v>117.3</v>
      </c>
      <c r="Q24" s="36">
        <v>32.314989147286816</v>
      </c>
      <c r="R24" s="38">
        <v>0</v>
      </c>
      <c r="S24" s="38">
        <v>0</v>
      </c>
      <c r="T24" s="37">
        <f>SUMPRODUCT(LTA!J24:AN24,LTA!J$101:AN$101,LTA!J$103:AN$103)</f>
        <v>41.91</v>
      </c>
      <c r="U24" s="37">
        <f>SUMPRODUCT(LTA!J24:AN24,LTA!J$102:AN$102,LTA!J$103:AN$103)</f>
        <v>75.19</v>
      </c>
      <c r="V24" s="66">
        <f>SUMPRODUCT(MTOA!B24:G24,MTOA!B$102:G$102,MTOA!B$103:G$103)</f>
        <v>0</v>
      </c>
      <c r="W24" s="66">
        <f>SUMPRODUCT(MTOA!B24:G24,MTOA!B$101:G$101,MTOA!B$103:G$103)</f>
        <v>0</v>
      </c>
      <c r="X24">
        <v>0</v>
      </c>
      <c r="Y24" s="34">
        <f>IEX!H24</f>
        <v>0</v>
      </c>
      <c r="Z24" s="34">
        <f>IEX!N24</f>
        <v>0</v>
      </c>
      <c r="AA24" s="75">
        <f>STOA!H24</f>
        <v>377.70999999999992</v>
      </c>
      <c r="AB24" s="75">
        <f>-STOA!N24</f>
        <v>0</v>
      </c>
      <c r="AC24">
        <f t="shared" si="0"/>
        <v>17.526641003187475</v>
      </c>
      <c r="AD24">
        <f t="shared" si="1"/>
        <v>1973.8033945244815</v>
      </c>
      <c r="AE24">
        <f>'IDT-1'!B24</f>
        <v>129</v>
      </c>
      <c r="AF24" s="24"/>
      <c r="AG24">
        <f t="shared" si="2"/>
        <v>2102.8033945244815</v>
      </c>
      <c r="AI24" s="34">
        <f>PXIL!H24</f>
        <v>0</v>
      </c>
      <c r="AJ24" s="34">
        <f>PXIL!N24</f>
        <v>0</v>
      </c>
      <c r="AK24" s="34">
        <f>RTM_IEX!H24</f>
        <v>77.739999999999995</v>
      </c>
      <c r="AL24" s="34">
        <f>RTM_IEX!N24</f>
        <v>0</v>
      </c>
      <c r="AM24" s="34">
        <f>RTM_PXI!H24</f>
        <v>0</v>
      </c>
      <c r="AN24" s="34">
        <f>RTM_PXI!N24</f>
        <v>0</v>
      </c>
      <c r="AO24" s="149">
        <f>GDAM_IEX!H24</f>
        <v>0</v>
      </c>
      <c r="AP24" s="149">
        <f>GDAM_IEX!N24</f>
        <v>0</v>
      </c>
      <c r="AQ24" s="149">
        <f>GDAM_PXI!H24</f>
        <v>0</v>
      </c>
      <c r="AR24" s="149">
        <f>GDAM_PXI!N24</f>
        <v>0</v>
      </c>
      <c r="AU24">
        <v>22</v>
      </c>
    </row>
    <row r="25" spans="1:47">
      <c r="A25" t="s">
        <v>67</v>
      </c>
      <c r="D25">
        <f>TWEPL!P25</f>
        <v>9.8876399999999993</v>
      </c>
      <c r="E25">
        <f>GT_NG!P25</f>
        <v>-0.16612000000000002</v>
      </c>
      <c r="F25">
        <f>GT_Spot!P25</f>
        <v>0</v>
      </c>
      <c r="G25">
        <f>PPCL_NG!P25</f>
        <v>43.12</v>
      </c>
      <c r="H25">
        <f>PPCL_Spot!P25</f>
        <v>0</v>
      </c>
      <c r="I25">
        <f>Bawana_NG!P25</f>
        <v>99.61</v>
      </c>
      <c r="J25">
        <f>Bawana_RLNG!P25</f>
        <v>0</v>
      </c>
      <c r="K25">
        <f>Bawana_Spot!P25</f>
        <v>0</v>
      </c>
      <c r="L25">
        <f>TWOMCL!O25</f>
        <v>0</v>
      </c>
      <c r="M25">
        <f>EDWPCL!S25</f>
        <v>0</v>
      </c>
      <c r="N25">
        <f>'MSW BWN'!S25</f>
        <v>0</v>
      </c>
      <c r="O25">
        <f>BRPL_ISGS_exbus!DM25</f>
        <v>1106.0514532870368</v>
      </c>
      <c r="P25" s="36">
        <v>117.3</v>
      </c>
      <c r="Q25" s="36">
        <v>32.314989147286816</v>
      </c>
      <c r="R25" s="38">
        <v>0</v>
      </c>
      <c r="S25" s="38">
        <v>0</v>
      </c>
      <c r="T25" s="37">
        <f>SUMPRODUCT(LTA!J25:AN25,LTA!J$101:AN$101,LTA!J$103:AN$103)</f>
        <v>41.4</v>
      </c>
      <c r="U25" s="37">
        <f>SUMPRODUCT(LTA!J25:AN25,LTA!J$102:AN$102,LTA!J$103:AN$103)</f>
        <v>74.429999999999993</v>
      </c>
      <c r="V25" s="66">
        <f>SUMPRODUCT(MTOA!B25:G25,MTOA!B$102:G$102,MTOA!B$103:G$103)</f>
        <v>0</v>
      </c>
      <c r="W25" s="66">
        <f>SUMPRODUCT(MTOA!B25:G25,MTOA!B$101:G$101,MTOA!B$103:G$103)</f>
        <v>0</v>
      </c>
      <c r="X25">
        <v>0</v>
      </c>
      <c r="Y25" s="34">
        <f>IEX!H25</f>
        <v>0</v>
      </c>
      <c r="Z25" s="34">
        <f>IEX!N25</f>
        <v>0</v>
      </c>
      <c r="AA25" s="75">
        <f>STOA!H25</f>
        <v>377.70999999999992</v>
      </c>
      <c r="AB25" s="75">
        <f>-STOA!N25</f>
        <v>0</v>
      </c>
      <c r="AC25">
        <f t="shared" si="0"/>
        <v>17.303366759966035</v>
      </c>
      <c r="AD25">
        <f t="shared" si="1"/>
        <v>1948.6545956743573</v>
      </c>
      <c r="AE25">
        <f>'IDT-1'!B25</f>
        <v>111</v>
      </c>
      <c r="AF25" s="24"/>
      <c r="AG25">
        <f t="shared" si="2"/>
        <v>2059.6545956743576</v>
      </c>
      <c r="AI25" s="34">
        <f>PXIL!H25</f>
        <v>0</v>
      </c>
      <c r="AJ25" s="34">
        <f>PXIL!N25</f>
        <v>0</v>
      </c>
      <c r="AK25" s="34">
        <f>RTM_IEX!H25</f>
        <v>64.3</v>
      </c>
      <c r="AL25" s="34">
        <f>RTM_IEX!N25</f>
        <v>0</v>
      </c>
      <c r="AM25" s="34">
        <f>RTM_PXI!H25</f>
        <v>0</v>
      </c>
      <c r="AN25" s="34">
        <f>RTM_PXI!N25</f>
        <v>0</v>
      </c>
      <c r="AO25" s="149">
        <f>GDAM_IEX!H25</f>
        <v>0</v>
      </c>
      <c r="AP25" s="149">
        <f>GDAM_IEX!N25</f>
        <v>0</v>
      </c>
      <c r="AQ25" s="149">
        <f>GDAM_PXI!H25</f>
        <v>0</v>
      </c>
      <c r="AR25" s="149">
        <f>GDAM_PXI!N25</f>
        <v>0</v>
      </c>
      <c r="AU25">
        <v>23</v>
      </c>
    </row>
    <row r="26" spans="1:47">
      <c r="A26" t="s">
        <v>68</v>
      </c>
      <c r="D26">
        <f>TWEPL!P26</f>
        <v>9.8876399999999993</v>
      </c>
      <c r="E26">
        <f>GT_NG!P26</f>
        <v>-0.16612000000000002</v>
      </c>
      <c r="F26">
        <f>GT_Spot!P26</f>
        <v>0</v>
      </c>
      <c r="G26">
        <f>PPCL_NG!P26</f>
        <v>43.12</v>
      </c>
      <c r="H26">
        <f>PPCL_Spot!P26</f>
        <v>0</v>
      </c>
      <c r="I26">
        <f>Bawana_NG!P26</f>
        <v>99.61</v>
      </c>
      <c r="J26">
        <f>Bawana_RLNG!P26</f>
        <v>0</v>
      </c>
      <c r="K26">
        <f>Bawana_Spot!P26</f>
        <v>0</v>
      </c>
      <c r="L26">
        <f>TWOMCL!O26</f>
        <v>0</v>
      </c>
      <c r="M26">
        <f>EDWPCL!S26</f>
        <v>0</v>
      </c>
      <c r="N26">
        <f>'MSW BWN'!S26</f>
        <v>0</v>
      </c>
      <c r="O26">
        <f>BRPL_ISGS_exbus!DM26</f>
        <v>1122.8689870715443</v>
      </c>
      <c r="P26" s="36">
        <v>117.3</v>
      </c>
      <c r="Q26" s="36">
        <v>32.31560869565218</v>
      </c>
      <c r="R26" s="38">
        <v>0</v>
      </c>
      <c r="S26" s="38">
        <v>0</v>
      </c>
      <c r="T26" s="37">
        <f>SUMPRODUCT(LTA!J26:AN26,LTA!J$101:AN$101,LTA!J$103:AN$103)</f>
        <v>40.950000000000003</v>
      </c>
      <c r="U26" s="37">
        <f>SUMPRODUCT(LTA!J26:AN26,LTA!J$102:AN$102,LTA!J$103:AN$103)</f>
        <v>73.849999999999994</v>
      </c>
      <c r="V26" s="66">
        <f>SUMPRODUCT(MTOA!B26:G26,MTOA!B$102:G$102,MTOA!B$103:G$103)</f>
        <v>0</v>
      </c>
      <c r="W26" s="66">
        <f>SUMPRODUCT(MTOA!B26:G26,MTOA!B$101:G$101,MTOA!B$103:G$103)</f>
        <v>0</v>
      </c>
      <c r="X26">
        <v>0</v>
      </c>
      <c r="Y26" s="34">
        <f>IEX!H26</f>
        <v>0</v>
      </c>
      <c r="Z26" s="34">
        <f>IEX!N26</f>
        <v>0</v>
      </c>
      <c r="AA26" s="75">
        <f>STOA!H26</f>
        <v>377.70999999999992</v>
      </c>
      <c r="AB26" s="75">
        <f>-STOA!N26</f>
        <v>0</v>
      </c>
      <c r="AC26">
        <f t="shared" si="0"/>
        <v>17.585830509295317</v>
      </c>
      <c r="AD26">
        <f t="shared" si="1"/>
        <v>1980.4702852579007</v>
      </c>
      <c r="AE26">
        <f>'IDT-1'!B26</f>
        <v>67</v>
      </c>
      <c r="AF26" s="24"/>
      <c r="AG26">
        <f t="shared" si="2"/>
        <v>2047.4702852579007</v>
      </c>
      <c r="AI26" s="34">
        <f>PXIL!H26</f>
        <v>0</v>
      </c>
      <c r="AJ26" s="34">
        <f>PXIL!N26</f>
        <v>0</v>
      </c>
      <c r="AK26" s="34">
        <f>RTM_IEX!H26</f>
        <v>80.61</v>
      </c>
      <c r="AL26" s="34">
        <f>RTM_IEX!N26</f>
        <v>0</v>
      </c>
      <c r="AM26" s="34">
        <f>RTM_PXI!H26</f>
        <v>0</v>
      </c>
      <c r="AN26" s="34">
        <f>RTM_PXI!N26</f>
        <v>0</v>
      </c>
      <c r="AO26" s="149">
        <f>GDAM_IEX!H26</f>
        <v>0</v>
      </c>
      <c r="AP26" s="149">
        <f>GDAM_IEX!N26</f>
        <v>0</v>
      </c>
      <c r="AQ26" s="149">
        <f>GDAM_PXI!H26</f>
        <v>0</v>
      </c>
      <c r="AR26" s="149">
        <f>GDAM_PXI!N26</f>
        <v>0</v>
      </c>
      <c r="AU26">
        <v>24</v>
      </c>
    </row>
    <row r="27" spans="1:47">
      <c r="A27" t="s">
        <v>69</v>
      </c>
      <c r="D27">
        <f>TWEPL!P27</f>
        <v>9.8876399999999993</v>
      </c>
      <c r="E27">
        <f>GT_NG!P27</f>
        <v>-0.16612000000000002</v>
      </c>
      <c r="F27">
        <f>GT_Spot!P27</f>
        <v>0</v>
      </c>
      <c r="G27">
        <f>PPCL_NG!P27</f>
        <v>43.12</v>
      </c>
      <c r="H27">
        <f>PPCL_Spot!P27</f>
        <v>0</v>
      </c>
      <c r="I27">
        <f>Bawana_NG!P27</f>
        <v>99.61</v>
      </c>
      <c r="J27">
        <f>Bawana_RLNG!P27</f>
        <v>0</v>
      </c>
      <c r="K27">
        <f>Bawana_Spot!P27</f>
        <v>0</v>
      </c>
      <c r="L27">
        <f>TWOMCL!O27</f>
        <v>0</v>
      </c>
      <c r="M27">
        <f>EDWPCL!S27</f>
        <v>0</v>
      </c>
      <c r="N27">
        <f>'MSW BWN'!S27</f>
        <v>0</v>
      </c>
      <c r="O27">
        <f>BRPL_ISGS_exbus!DM27</f>
        <v>1151.3061542966432</v>
      </c>
      <c r="P27" s="36">
        <v>117.3</v>
      </c>
      <c r="Q27" s="36">
        <v>32.31560869565218</v>
      </c>
      <c r="R27" s="38">
        <v>8.3699999999999992</v>
      </c>
      <c r="S27" s="38">
        <v>0</v>
      </c>
      <c r="T27" s="37">
        <f>SUMPRODUCT(LTA!J27:AN27,LTA!J$101:AN$101,LTA!J$103:AN$103)</f>
        <v>41.74</v>
      </c>
      <c r="U27" s="37">
        <f>SUMPRODUCT(LTA!J27:AN27,LTA!J$102:AN$102,LTA!J$103:AN$103)</f>
        <v>71.63</v>
      </c>
      <c r="V27" s="66">
        <f>SUMPRODUCT(MTOA!B27:G27,MTOA!B$102:G$102,MTOA!B$103:G$103)</f>
        <v>0</v>
      </c>
      <c r="W27" s="66">
        <f>SUMPRODUCT(MTOA!B27:G27,MTOA!B$101:G$101,MTOA!B$103:G$103)</f>
        <v>0</v>
      </c>
      <c r="X27">
        <v>0</v>
      </c>
      <c r="Y27" s="34">
        <f>IEX!H27</f>
        <v>0</v>
      </c>
      <c r="Z27" s="34">
        <f>IEX!N27</f>
        <v>0</v>
      </c>
      <c r="AA27" s="75">
        <f>STOA!H27</f>
        <v>308.78999999999996</v>
      </c>
      <c r="AB27" s="75">
        <f>-STOA!N27</f>
        <v>0</v>
      </c>
      <c r="AC27">
        <f t="shared" si="0"/>
        <v>16.944373580876189</v>
      </c>
      <c r="AD27">
        <f t="shared" si="1"/>
        <v>1908.2189094114192</v>
      </c>
      <c r="AE27">
        <f>'IDT-1'!B27</f>
        <v>111</v>
      </c>
      <c r="AF27" s="24"/>
      <c r="AG27">
        <f t="shared" si="2"/>
        <v>2019.2189094114192</v>
      </c>
      <c r="AI27" s="34">
        <f>PXIL!H27</f>
        <v>0</v>
      </c>
      <c r="AJ27" s="34">
        <f>PXIL!N27</f>
        <v>0</v>
      </c>
      <c r="AK27" s="34">
        <f>RTM_IEX!H27</f>
        <v>41.26</v>
      </c>
      <c r="AL27" s="34">
        <f>RTM_IEX!N27</f>
        <v>0</v>
      </c>
      <c r="AM27" s="34">
        <f>RTM_PXI!H27</f>
        <v>0</v>
      </c>
      <c r="AN27" s="34">
        <f>RTM_PXI!N27</f>
        <v>0</v>
      </c>
      <c r="AO27" s="149">
        <f>GDAM_IEX!H27</f>
        <v>0</v>
      </c>
      <c r="AP27" s="149">
        <f>GDAM_IEX!N27</f>
        <v>0</v>
      </c>
      <c r="AQ27" s="149">
        <f>GDAM_PXI!H27</f>
        <v>0</v>
      </c>
      <c r="AR27" s="149">
        <f>GDAM_PXI!N27</f>
        <v>0</v>
      </c>
      <c r="AU27">
        <v>25</v>
      </c>
    </row>
    <row r="28" spans="1:47">
      <c r="A28" t="s">
        <v>70</v>
      </c>
      <c r="D28">
        <f>TWEPL!P28</f>
        <v>9.8876399999999993</v>
      </c>
      <c r="E28">
        <f>GT_NG!P28</f>
        <v>-0.16612000000000002</v>
      </c>
      <c r="F28">
        <f>GT_Spot!P28</f>
        <v>0</v>
      </c>
      <c r="G28">
        <f>PPCL_NG!P28</f>
        <v>43.12</v>
      </c>
      <c r="H28">
        <f>PPCL_Spot!P28</f>
        <v>0</v>
      </c>
      <c r="I28">
        <f>Bawana_NG!P28</f>
        <v>99.61</v>
      </c>
      <c r="J28">
        <f>Bawana_RLNG!P28</f>
        <v>0</v>
      </c>
      <c r="K28">
        <f>Bawana_Spot!P28</f>
        <v>0</v>
      </c>
      <c r="L28">
        <f>TWOMCL!O28</f>
        <v>0</v>
      </c>
      <c r="M28">
        <f>EDWPCL!S28</f>
        <v>0</v>
      </c>
      <c r="N28">
        <f>'MSW BWN'!S28</f>
        <v>0</v>
      </c>
      <c r="O28">
        <f>BRPL_ISGS_exbus!DM28</f>
        <v>1156.844691137916</v>
      </c>
      <c r="P28" s="36">
        <v>117.3</v>
      </c>
      <c r="Q28" s="36">
        <v>32.31560869565218</v>
      </c>
      <c r="R28" s="38">
        <v>17.28</v>
      </c>
      <c r="S28" s="38">
        <v>0</v>
      </c>
      <c r="T28" s="37">
        <f>SUMPRODUCT(LTA!J28:AN28,LTA!J$101:AN$101,LTA!J$103:AN$103)</f>
        <v>43.41</v>
      </c>
      <c r="U28" s="37">
        <f>SUMPRODUCT(LTA!J28:AN28,LTA!J$102:AN$102,LTA!J$103:AN$103)</f>
        <v>71.429999999999993</v>
      </c>
      <c r="V28" s="66">
        <f>SUMPRODUCT(MTOA!B28:G28,MTOA!B$102:G$102,MTOA!B$103:G$103)</f>
        <v>0</v>
      </c>
      <c r="W28" s="66">
        <f>SUMPRODUCT(MTOA!B28:G28,MTOA!B$101:G$101,MTOA!B$103:G$103)</f>
        <v>0</v>
      </c>
      <c r="X28">
        <v>0</v>
      </c>
      <c r="Y28" s="34">
        <f>IEX!H28</f>
        <v>0</v>
      </c>
      <c r="Z28" s="34">
        <f>IEX!N28</f>
        <v>0</v>
      </c>
      <c r="AA28" s="75">
        <f>STOA!H28</f>
        <v>308.78999999999996</v>
      </c>
      <c r="AB28" s="75">
        <f>-STOA!N28</f>
        <v>0</v>
      </c>
      <c r="AC28">
        <f t="shared" si="0"/>
        <v>17.126784705079388</v>
      </c>
      <c r="AD28">
        <f t="shared" si="1"/>
        <v>1928.7650351284888</v>
      </c>
      <c r="AE28">
        <f>'IDT-1'!B28</f>
        <v>76</v>
      </c>
      <c r="AF28" s="24"/>
      <c r="AG28">
        <f t="shared" si="2"/>
        <v>2004.7650351284888</v>
      </c>
      <c r="AI28" s="34">
        <f>PXIL!H28</f>
        <v>0</v>
      </c>
      <c r="AJ28" s="34">
        <f>PXIL!N28</f>
        <v>0</v>
      </c>
      <c r="AK28" s="34">
        <f>RTM_IEX!H28</f>
        <v>46.07</v>
      </c>
      <c r="AL28" s="34">
        <f>RTM_IEX!N28</f>
        <v>0</v>
      </c>
      <c r="AM28" s="34">
        <f>RTM_PXI!H28</f>
        <v>0</v>
      </c>
      <c r="AN28" s="34">
        <f>RTM_PXI!N28</f>
        <v>0</v>
      </c>
      <c r="AO28" s="149">
        <f>GDAM_IEX!H28</f>
        <v>0</v>
      </c>
      <c r="AP28" s="149">
        <f>GDAM_IEX!N28</f>
        <v>0</v>
      </c>
      <c r="AQ28" s="149">
        <f>GDAM_PXI!H28</f>
        <v>0</v>
      </c>
      <c r="AR28" s="149">
        <f>GDAM_PXI!N28</f>
        <v>0</v>
      </c>
      <c r="AU28">
        <v>26</v>
      </c>
    </row>
    <row r="29" spans="1:47">
      <c r="A29" t="s">
        <v>71</v>
      </c>
      <c r="D29">
        <f>TWEPL!P29</f>
        <v>9.8876399999999993</v>
      </c>
      <c r="E29">
        <f>GT_NG!P29</f>
        <v>-0.16612000000000002</v>
      </c>
      <c r="F29">
        <f>GT_Spot!P29</f>
        <v>0</v>
      </c>
      <c r="G29">
        <f>PPCL_NG!P29</f>
        <v>43.12</v>
      </c>
      <c r="H29">
        <f>PPCL_Spot!P29</f>
        <v>0</v>
      </c>
      <c r="I29">
        <f>Bawana_NG!P29</f>
        <v>99.61</v>
      </c>
      <c r="J29">
        <f>Bawana_RLNG!P29</f>
        <v>0</v>
      </c>
      <c r="K29">
        <f>Bawana_Spot!P29</f>
        <v>0</v>
      </c>
      <c r="L29">
        <f>TWOMCL!O29</f>
        <v>0</v>
      </c>
      <c r="M29">
        <f>EDWPCL!S29</f>
        <v>0</v>
      </c>
      <c r="N29">
        <f>'MSW BWN'!S29</f>
        <v>0</v>
      </c>
      <c r="O29">
        <f>BRPL_ISGS_exbus!DM29</f>
        <v>1165.0589377814042</v>
      </c>
      <c r="P29" s="36">
        <v>117.3</v>
      </c>
      <c r="Q29" s="36">
        <v>32.31560869565218</v>
      </c>
      <c r="R29" s="38">
        <v>27.05</v>
      </c>
      <c r="S29" s="38">
        <v>0</v>
      </c>
      <c r="T29" s="37">
        <f>SUMPRODUCT(LTA!J29:AN29,LTA!J$101:AN$101,LTA!J$103:AN$103)</f>
        <v>48.56</v>
      </c>
      <c r="U29" s="37">
        <f>SUMPRODUCT(LTA!J29:AN29,LTA!J$102:AN$102,LTA!J$103:AN$103)</f>
        <v>69.5</v>
      </c>
      <c r="V29" s="66">
        <f>SUMPRODUCT(MTOA!B29:G29,MTOA!B$102:G$102,MTOA!B$103:G$103)</f>
        <v>0</v>
      </c>
      <c r="W29" s="66">
        <f>SUMPRODUCT(MTOA!B29:G29,MTOA!B$101:G$101,MTOA!B$103:G$103)</f>
        <v>0</v>
      </c>
      <c r="X29">
        <v>0</v>
      </c>
      <c r="Y29" s="34">
        <f>IEX!H29</f>
        <v>0</v>
      </c>
      <c r="Z29" s="34">
        <f>IEX!N29</f>
        <v>0</v>
      </c>
      <c r="AA29" s="75">
        <f>STOA!H29</f>
        <v>308.78999999999996</v>
      </c>
      <c r="AB29" s="75">
        <f>-STOA!N29</f>
        <v>0</v>
      </c>
      <c r="AC29">
        <f t="shared" si="0"/>
        <v>17.608886075542081</v>
      </c>
      <c r="AD29">
        <f t="shared" si="1"/>
        <v>1983.0671804015142</v>
      </c>
      <c r="AE29">
        <f>'IDT-1'!B29</f>
        <v>46</v>
      </c>
      <c r="AF29" s="24"/>
      <c r="AG29">
        <f t="shared" si="2"/>
        <v>2029.0671804015142</v>
      </c>
      <c r="AI29" s="34">
        <f>PXIL!H29</f>
        <v>0</v>
      </c>
      <c r="AJ29" s="34">
        <f>PXIL!N29</f>
        <v>0</v>
      </c>
      <c r="AK29" s="34">
        <f>RTM_IEX!H29</f>
        <v>79.650000000000006</v>
      </c>
      <c r="AL29" s="34">
        <f>RTM_IEX!N29</f>
        <v>0</v>
      </c>
      <c r="AM29" s="34">
        <f>RTM_PXI!H29</f>
        <v>0</v>
      </c>
      <c r="AN29" s="34">
        <f>RTM_PXI!N29</f>
        <v>0</v>
      </c>
      <c r="AO29" s="149">
        <f>GDAM_IEX!H29</f>
        <v>0</v>
      </c>
      <c r="AP29" s="149">
        <f>GDAM_IEX!N29</f>
        <v>0</v>
      </c>
      <c r="AQ29" s="149">
        <f>GDAM_PXI!H29</f>
        <v>0</v>
      </c>
      <c r="AR29" s="149">
        <f>GDAM_PXI!N29</f>
        <v>0</v>
      </c>
      <c r="AU29">
        <v>27</v>
      </c>
    </row>
    <row r="30" spans="1:47">
      <c r="A30" t="s">
        <v>72</v>
      </c>
      <c r="D30">
        <f>TWEPL!P30</f>
        <v>9.8876399999999993</v>
      </c>
      <c r="E30">
        <f>GT_NG!P30</f>
        <v>-0.16612000000000002</v>
      </c>
      <c r="F30">
        <f>GT_Spot!P30</f>
        <v>0</v>
      </c>
      <c r="G30">
        <f>PPCL_NG!P30</f>
        <v>43.12</v>
      </c>
      <c r="H30">
        <f>PPCL_Spot!P30</f>
        <v>0</v>
      </c>
      <c r="I30">
        <f>Bawana_NG!P30</f>
        <v>99.61</v>
      </c>
      <c r="J30">
        <f>Bawana_RLNG!P30</f>
        <v>0</v>
      </c>
      <c r="K30">
        <f>Bawana_Spot!P30</f>
        <v>0</v>
      </c>
      <c r="L30">
        <f>TWOMCL!O30</f>
        <v>0</v>
      </c>
      <c r="M30">
        <f>EDWPCL!S30</f>
        <v>0</v>
      </c>
      <c r="N30">
        <f>'MSW BWN'!S30</f>
        <v>0</v>
      </c>
      <c r="O30">
        <f>BRPL_ISGS_exbus!DM30</f>
        <v>1156.3416370507694</v>
      </c>
      <c r="P30" s="36">
        <v>117.3</v>
      </c>
      <c r="Q30" s="36">
        <v>32.31560869565218</v>
      </c>
      <c r="R30" s="38">
        <v>34.999999999999993</v>
      </c>
      <c r="S30" s="38">
        <v>0</v>
      </c>
      <c r="T30" s="37">
        <f>SUMPRODUCT(LTA!J30:AN30,LTA!J$101:AN$101,LTA!J$103:AN$103)</f>
        <v>60.59</v>
      </c>
      <c r="U30" s="37">
        <f>SUMPRODUCT(LTA!J30:AN30,LTA!J$102:AN$102,LTA!J$103:AN$103)</f>
        <v>69.47</v>
      </c>
      <c r="V30" s="66">
        <f>SUMPRODUCT(MTOA!B30:G30,MTOA!B$102:G$102,MTOA!B$103:G$103)</f>
        <v>0</v>
      </c>
      <c r="W30" s="66">
        <f>SUMPRODUCT(MTOA!B30:G30,MTOA!B$101:G$101,MTOA!B$103:G$103)</f>
        <v>0</v>
      </c>
      <c r="X30">
        <v>0</v>
      </c>
      <c r="Y30" s="34">
        <f>IEX!H30</f>
        <v>0</v>
      </c>
      <c r="Z30" s="34">
        <f>IEX!N30</f>
        <v>0</v>
      </c>
      <c r="AA30" s="75">
        <f>STOA!H30</f>
        <v>308.78999999999996</v>
      </c>
      <c r="AB30" s="75">
        <f>-STOA!N30</f>
        <v>0</v>
      </c>
      <c r="AC30">
        <f t="shared" si="0"/>
        <v>17.834453829112494</v>
      </c>
      <c r="AD30">
        <f t="shared" si="1"/>
        <v>2008.4743119173088</v>
      </c>
      <c r="AE30">
        <f>'IDT-1'!B30</f>
        <v>0</v>
      </c>
      <c r="AF30" s="24"/>
      <c r="AG30">
        <f t="shared" si="2"/>
        <v>2008.4743119173088</v>
      </c>
      <c r="AI30" s="34">
        <f>PXIL!H30</f>
        <v>0</v>
      </c>
      <c r="AJ30" s="34">
        <f>PXIL!N30</f>
        <v>0</v>
      </c>
      <c r="AK30" s="34">
        <f>RTM_IEX!H30</f>
        <v>94.05</v>
      </c>
      <c r="AL30" s="34">
        <f>RTM_IEX!N30</f>
        <v>0</v>
      </c>
      <c r="AM30" s="34">
        <f>RTM_PXI!H30</f>
        <v>0</v>
      </c>
      <c r="AN30" s="34">
        <f>RTM_PXI!N30</f>
        <v>0</v>
      </c>
      <c r="AO30" s="149">
        <f>GDAM_IEX!H30</f>
        <v>0</v>
      </c>
      <c r="AP30" s="149">
        <f>GDAM_IEX!N30</f>
        <v>0</v>
      </c>
      <c r="AQ30" s="149">
        <f>GDAM_PXI!H30</f>
        <v>0</v>
      </c>
      <c r="AR30" s="149">
        <f>GDAM_PXI!N30</f>
        <v>0</v>
      </c>
      <c r="AU30">
        <v>28</v>
      </c>
    </row>
    <row r="31" spans="1:47">
      <c r="A31" t="s">
        <v>73</v>
      </c>
      <c r="D31">
        <f>TWEPL!P31</f>
        <v>9.8876399999999993</v>
      </c>
      <c r="E31">
        <f>GT_NG!P31</f>
        <v>-0.16612000000000002</v>
      </c>
      <c r="F31">
        <f>GT_Spot!P31</f>
        <v>0</v>
      </c>
      <c r="G31">
        <f>PPCL_NG!P31</f>
        <v>43.12</v>
      </c>
      <c r="H31">
        <f>PPCL_Spot!P31</f>
        <v>0</v>
      </c>
      <c r="I31">
        <f>Bawana_NG!P31</f>
        <v>99.61</v>
      </c>
      <c r="J31">
        <f>Bawana_RLNG!P31</f>
        <v>0</v>
      </c>
      <c r="K31">
        <f>Bawana_Spot!P31</f>
        <v>0</v>
      </c>
      <c r="L31">
        <f>TWOMCL!O31</f>
        <v>0</v>
      </c>
      <c r="M31">
        <f>EDWPCL!S31</f>
        <v>0</v>
      </c>
      <c r="N31">
        <f>'MSW BWN'!S31</f>
        <v>0</v>
      </c>
      <c r="O31">
        <f>BRPL_ISGS_exbus!DM31</f>
        <v>1171.1340102713518</v>
      </c>
      <c r="P31" s="36">
        <v>117.3</v>
      </c>
      <c r="Q31" s="36">
        <v>32.314989147286816</v>
      </c>
      <c r="R31" s="38">
        <v>42.5</v>
      </c>
      <c r="S31" s="38">
        <v>0</v>
      </c>
      <c r="T31" s="37">
        <f>SUMPRODUCT(LTA!J31:AN31,LTA!J$101:AN$101,LTA!J$103:AN$103)</f>
        <v>78.16</v>
      </c>
      <c r="U31" s="37">
        <f>SUMPRODUCT(LTA!J31:AN31,LTA!J$102:AN$102,LTA!J$103:AN$103)</f>
        <v>70.539999999999992</v>
      </c>
      <c r="V31" s="66">
        <f>SUMPRODUCT(MTOA!B31:G31,MTOA!B$102:G$102,MTOA!B$103:G$103)</f>
        <v>0</v>
      </c>
      <c r="W31" s="66">
        <f>SUMPRODUCT(MTOA!B31:G31,MTOA!B$101:G$101,MTOA!B$103:G$103)</f>
        <v>0</v>
      </c>
      <c r="X31">
        <v>0</v>
      </c>
      <c r="Y31" s="34">
        <f>IEX!H31</f>
        <v>0</v>
      </c>
      <c r="Z31" s="34">
        <f>IEX!N31</f>
        <v>0</v>
      </c>
      <c r="AA31" s="75">
        <f>STOA!H31</f>
        <v>257.82</v>
      </c>
      <c r="AB31" s="75">
        <f>-STOA!N31</f>
        <v>0</v>
      </c>
      <c r="AC31">
        <f t="shared" si="0"/>
        <v>17.518109261428005</v>
      </c>
      <c r="AD31">
        <f t="shared" si="1"/>
        <v>1972.8424101572107</v>
      </c>
      <c r="AE31">
        <f>'IDT-1'!B31</f>
        <v>0</v>
      </c>
      <c r="AF31" s="24"/>
      <c r="AG31">
        <f t="shared" si="2"/>
        <v>1972.8424101572107</v>
      </c>
      <c r="AI31" s="34">
        <f>PXIL!H31</f>
        <v>0</v>
      </c>
      <c r="AJ31" s="34">
        <f>PXIL!N31</f>
        <v>0</v>
      </c>
      <c r="AK31" s="34">
        <f>RTM_IEX!H31</f>
        <v>68.14</v>
      </c>
      <c r="AL31" s="34">
        <f>RTM_IEX!N31</f>
        <v>0</v>
      </c>
      <c r="AM31" s="34">
        <f>RTM_PXI!H31</f>
        <v>0</v>
      </c>
      <c r="AN31" s="34">
        <f>RTM_PXI!N31</f>
        <v>0</v>
      </c>
      <c r="AO31" s="149">
        <f>GDAM_IEX!H31</f>
        <v>0</v>
      </c>
      <c r="AP31" s="149">
        <f>GDAM_IEX!N31</f>
        <v>0</v>
      </c>
      <c r="AQ31" s="149">
        <f>GDAM_PXI!H31</f>
        <v>0</v>
      </c>
      <c r="AR31" s="149">
        <f>GDAM_PXI!N31</f>
        <v>0</v>
      </c>
      <c r="AU31">
        <v>29</v>
      </c>
    </row>
    <row r="32" spans="1:47">
      <c r="A32" t="s">
        <v>74</v>
      </c>
      <c r="D32">
        <f>TWEPL!P32</f>
        <v>9.8876399999999993</v>
      </c>
      <c r="E32">
        <f>GT_NG!P32</f>
        <v>-0.16612000000000002</v>
      </c>
      <c r="F32">
        <f>GT_Spot!P32</f>
        <v>0</v>
      </c>
      <c r="G32">
        <f>PPCL_NG!P32</f>
        <v>43.12</v>
      </c>
      <c r="H32">
        <f>PPCL_Spot!P32</f>
        <v>0</v>
      </c>
      <c r="I32">
        <f>Bawana_NG!P32</f>
        <v>99.61</v>
      </c>
      <c r="J32">
        <f>Bawana_RLNG!P32</f>
        <v>0</v>
      </c>
      <c r="K32">
        <f>Bawana_Spot!P32</f>
        <v>0</v>
      </c>
      <c r="L32">
        <f>TWOMCL!O32</f>
        <v>0</v>
      </c>
      <c r="M32">
        <f>EDWPCL!S32</f>
        <v>0</v>
      </c>
      <c r="N32">
        <f>'MSW BWN'!S32</f>
        <v>0</v>
      </c>
      <c r="O32">
        <f>BRPL_ISGS_exbus!DM32</f>
        <v>1152.6427864189116</v>
      </c>
      <c r="P32" s="36">
        <v>117.3</v>
      </c>
      <c r="Q32" s="36">
        <v>32.314989147286816</v>
      </c>
      <c r="R32" s="38">
        <v>43.5</v>
      </c>
      <c r="S32" s="38">
        <v>0</v>
      </c>
      <c r="T32" s="37">
        <f>SUMPRODUCT(LTA!J32:AN32,LTA!J$101:AN$101,LTA!J$103:AN$103)</f>
        <v>102.93</v>
      </c>
      <c r="U32" s="37">
        <f>SUMPRODUCT(LTA!J32:AN32,LTA!J$102:AN$102,LTA!J$103:AN$103)</f>
        <v>70.539999999999992</v>
      </c>
      <c r="V32" s="66">
        <f>SUMPRODUCT(MTOA!B32:G32,MTOA!B$102:G$102,MTOA!B$103:G$103)</f>
        <v>0</v>
      </c>
      <c r="W32" s="66">
        <f>SUMPRODUCT(MTOA!B32:G32,MTOA!B$101:G$101,MTOA!B$103:G$103)</f>
        <v>0</v>
      </c>
      <c r="X32">
        <v>0</v>
      </c>
      <c r="Y32" s="34">
        <f>IEX!H32</f>
        <v>0</v>
      </c>
      <c r="Z32" s="34">
        <f>IEX!N32</f>
        <v>0</v>
      </c>
      <c r="AA32" s="75">
        <f>STOA!H32</f>
        <v>257.82</v>
      </c>
      <c r="AB32" s="75">
        <f>-STOA!N32</f>
        <v>0</v>
      </c>
      <c r="AC32">
        <f t="shared" si="0"/>
        <v>17.455442491526533</v>
      </c>
      <c r="AD32">
        <f t="shared" si="1"/>
        <v>1965.7838530746717</v>
      </c>
      <c r="AE32">
        <f>'IDT-1'!B32</f>
        <v>0</v>
      </c>
      <c r="AF32" s="24"/>
      <c r="AG32">
        <f t="shared" si="2"/>
        <v>1965.7838530746717</v>
      </c>
      <c r="AI32" s="34">
        <f>PXIL!H32</f>
        <v>0</v>
      </c>
      <c r="AJ32" s="34">
        <f>PXIL!N32</f>
        <v>0</v>
      </c>
      <c r="AK32" s="34">
        <f>RTM_IEX!H32</f>
        <v>53.74</v>
      </c>
      <c r="AL32" s="34">
        <f>RTM_IEX!N32</f>
        <v>0</v>
      </c>
      <c r="AM32" s="34">
        <f>RTM_PXI!H32</f>
        <v>0</v>
      </c>
      <c r="AN32" s="34">
        <f>RTM_PXI!N32</f>
        <v>0</v>
      </c>
      <c r="AO32" s="149">
        <f>GDAM_IEX!H32</f>
        <v>0</v>
      </c>
      <c r="AP32" s="149">
        <f>GDAM_IEX!N32</f>
        <v>0</v>
      </c>
      <c r="AQ32" s="149">
        <f>GDAM_PXI!H32</f>
        <v>0</v>
      </c>
      <c r="AR32" s="149">
        <f>GDAM_PXI!N32</f>
        <v>0</v>
      </c>
      <c r="AU32">
        <v>30</v>
      </c>
    </row>
    <row r="33" spans="1:47">
      <c r="A33" t="s">
        <v>75</v>
      </c>
      <c r="D33">
        <f>TWEPL!P33</f>
        <v>9.8876399999999993</v>
      </c>
      <c r="E33">
        <f>GT_NG!P33</f>
        <v>-0.16612000000000002</v>
      </c>
      <c r="F33">
        <f>GT_Spot!P33</f>
        <v>0</v>
      </c>
      <c r="G33">
        <f>PPCL_NG!P33</f>
        <v>43.12</v>
      </c>
      <c r="H33">
        <f>PPCL_Spot!P33</f>
        <v>0</v>
      </c>
      <c r="I33">
        <f>Bawana_NG!P33</f>
        <v>99.61</v>
      </c>
      <c r="J33">
        <f>Bawana_RLNG!P33</f>
        <v>0</v>
      </c>
      <c r="K33">
        <f>Bawana_Spot!P33</f>
        <v>0</v>
      </c>
      <c r="L33">
        <f>TWOMCL!O33</f>
        <v>0</v>
      </c>
      <c r="M33">
        <f>EDWPCL!S33</f>
        <v>0</v>
      </c>
      <c r="N33">
        <f>'MSW BWN'!S33</f>
        <v>0</v>
      </c>
      <c r="O33">
        <f>BRPL_ISGS_exbus!DM33</f>
        <v>1144.0517605539017</v>
      </c>
      <c r="P33" s="36">
        <v>117.3</v>
      </c>
      <c r="Q33" s="36">
        <v>32.314989147286816</v>
      </c>
      <c r="R33" s="38">
        <v>45.499999999999993</v>
      </c>
      <c r="S33" s="38">
        <v>0</v>
      </c>
      <c r="T33" s="37">
        <f>SUMPRODUCT(LTA!J33:AN33,LTA!J$101:AN$101,LTA!J$103:AN$103)</f>
        <v>142.31</v>
      </c>
      <c r="U33" s="37">
        <f>SUMPRODUCT(LTA!J33:AN33,LTA!J$102:AN$102,LTA!J$103:AN$103)</f>
        <v>63.519999999999996</v>
      </c>
      <c r="V33" s="66">
        <f>SUMPRODUCT(MTOA!B33:G33,MTOA!B$102:G$102,MTOA!B$103:G$103)</f>
        <v>0</v>
      </c>
      <c r="W33" s="66">
        <f>SUMPRODUCT(MTOA!B33:G33,MTOA!B$101:G$101,MTOA!B$103:G$103)</f>
        <v>0</v>
      </c>
      <c r="X33">
        <v>0</v>
      </c>
      <c r="Y33" s="34">
        <f>IEX!H33</f>
        <v>0</v>
      </c>
      <c r="Z33" s="34">
        <f>IEX!N33</f>
        <v>0</v>
      </c>
      <c r="AA33" s="75">
        <f>STOA!H33</f>
        <v>257.82</v>
      </c>
      <c r="AB33" s="75">
        <f>-STOA!N33</f>
        <v>0</v>
      </c>
      <c r="AC33">
        <f t="shared" si="0"/>
        <v>17.209297463914446</v>
      </c>
      <c r="AD33">
        <f t="shared" si="1"/>
        <v>1938.0589722372738</v>
      </c>
      <c r="AE33">
        <f>'IDT-1'!B33</f>
        <v>0</v>
      </c>
      <c r="AF33" s="24"/>
      <c r="AG33">
        <f t="shared" si="2"/>
        <v>1938.0589722372738</v>
      </c>
      <c r="AI33" s="34">
        <f>PXIL!H33</f>
        <v>0</v>
      </c>
      <c r="AJ33" s="34">
        <f>PXIL!N33</f>
        <v>0</v>
      </c>
      <c r="AK33" s="34">
        <f>RTM_IEX!H33</f>
        <v>0</v>
      </c>
      <c r="AL33" s="34">
        <f>RTM_IEX!N33</f>
        <v>0</v>
      </c>
      <c r="AM33" s="34">
        <f>RTM_PXI!H33</f>
        <v>0</v>
      </c>
      <c r="AN33" s="34">
        <f>RTM_PXI!N33</f>
        <v>0</v>
      </c>
      <c r="AO33" s="149">
        <f>GDAM_IEX!H33</f>
        <v>0</v>
      </c>
      <c r="AP33" s="149">
        <f>GDAM_IEX!N33</f>
        <v>0</v>
      </c>
      <c r="AQ33" s="149">
        <f>GDAM_PXI!H33</f>
        <v>0</v>
      </c>
      <c r="AR33" s="149">
        <f>GDAM_PXI!N33</f>
        <v>0</v>
      </c>
      <c r="AU33">
        <v>31</v>
      </c>
    </row>
    <row r="34" spans="1:47">
      <c r="A34" t="s">
        <v>76</v>
      </c>
      <c r="D34">
        <f>TWEPL!P34</f>
        <v>9.8876399999999993</v>
      </c>
      <c r="E34">
        <f>GT_NG!P34</f>
        <v>-0.16612000000000002</v>
      </c>
      <c r="F34">
        <f>GT_Spot!P34</f>
        <v>0</v>
      </c>
      <c r="G34">
        <f>PPCL_NG!P34</f>
        <v>43.12</v>
      </c>
      <c r="H34">
        <f>PPCL_Spot!P34</f>
        <v>0</v>
      </c>
      <c r="I34">
        <f>Bawana_NG!P34</f>
        <v>99.61</v>
      </c>
      <c r="J34">
        <f>Bawana_RLNG!P34</f>
        <v>0</v>
      </c>
      <c r="K34">
        <f>Bawana_Spot!P34</f>
        <v>0</v>
      </c>
      <c r="L34">
        <f>TWOMCL!O34</f>
        <v>0</v>
      </c>
      <c r="M34">
        <f>EDWPCL!S34</f>
        <v>0</v>
      </c>
      <c r="N34">
        <f>'MSW BWN'!S34</f>
        <v>0</v>
      </c>
      <c r="O34">
        <f>BRPL_ISGS_exbus!DM34</f>
        <v>1145.1619414260572</v>
      </c>
      <c r="P34" s="36">
        <v>117.3</v>
      </c>
      <c r="Q34" s="36">
        <v>32.314989147286816</v>
      </c>
      <c r="R34" s="38">
        <v>45.999999999999993</v>
      </c>
      <c r="S34" s="38">
        <v>0</v>
      </c>
      <c r="T34" s="37">
        <f>SUMPRODUCT(LTA!J34:AN34,LTA!J$101:AN$101,LTA!J$103:AN$103)</f>
        <v>182.16000000000003</v>
      </c>
      <c r="U34" s="37">
        <f>SUMPRODUCT(LTA!J34:AN34,LTA!J$102:AN$102,LTA!J$103:AN$103)</f>
        <v>63.7</v>
      </c>
      <c r="V34" s="66">
        <f>SUMPRODUCT(MTOA!B34:G34,MTOA!B$102:G$102,MTOA!B$103:G$103)</f>
        <v>0</v>
      </c>
      <c r="W34" s="66">
        <f>SUMPRODUCT(MTOA!B34:G34,MTOA!B$101:G$101,MTOA!B$103:G$103)</f>
        <v>0</v>
      </c>
      <c r="X34">
        <v>0</v>
      </c>
      <c r="Y34" s="34">
        <f>IEX!H34</f>
        <v>0</v>
      </c>
      <c r="Z34" s="34">
        <f>IEX!N34</f>
        <v>0</v>
      </c>
      <c r="AA34" s="75">
        <f>STOA!H34</f>
        <v>257.82</v>
      </c>
      <c r="AB34" s="75">
        <f>-STOA!N34</f>
        <v>0</v>
      </c>
      <c r="AC34">
        <f t="shared" si="0"/>
        <v>17.85095300877747</v>
      </c>
      <c r="AD34">
        <f t="shared" si="1"/>
        <v>1948.0574975645666</v>
      </c>
      <c r="AE34">
        <f>'IDT-1'!B34</f>
        <v>0</v>
      </c>
      <c r="AF34" s="24"/>
      <c r="AG34">
        <f t="shared" si="2"/>
        <v>1948.0574975645666</v>
      </c>
      <c r="AI34" s="34">
        <f>PXIL!H34</f>
        <v>0</v>
      </c>
      <c r="AJ34" s="34">
        <f>PXIL!N34</f>
        <v>0</v>
      </c>
      <c r="AK34" s="34">
        <f>RTM_IEX!H34</f>
        <v>0</v>
      </c>
      <c r="AL34" s="34">
        <f>RTM_IEX!N34</f>
        <v>-31</v>
      </c>
      <c r="AM34" s="34">
        <f>RTM_PXI!H34</f>
        <v>0</v>
      </c>
      <c r="AN34" s="34">
        <f>RTM_PXI!N34</f>
        <v>0</v>
      </c>
      <c r="AO34" s="149">
        <f>GDAM_IEX!H34</f>
        <v>0</v>
      </c>
      <c r="AP34" s="149">
        <f>GDAM_IEX!N34</f>
        <v>0</v>
      </c>
      <c r="AQ34" s="149">
        <f>GDAM_PXI!H34</f>
        <v>0</v>
      </c>
      <c r="AR34" s="149">
        <f>GDAM_PXI!N34</f>
        <v>0</v>
      </c>
      <c r="AU34">
        <v>32</v>
      </c>
    </row>
    <row r="35" spans="1:47">
      <c r="A35" t="s">
        <v>77</v>
      </c>
      <c r="D35">
        <f>TWEPL!P35</f>
        <v>9.8876399999999993</v>
      </c>
      <c r="E35">
        <f>GT_NG!P35</f>
        <v>-0.16612000000000002</v>
      </c>
      <c r="F35">
        <f>GT_Spot!P35</f>
        <v>0</v>
      </c>
      <c r="G35">
        <f>PPCL_NG!P35</f>
        <v>43.12</v>
      </c>
      <c r="H35">
        <f>PPCL_Spot!P35</f>
        <v>0</v>
      </c>
      <c r="I35">
        <f>Bawana_NG!P35</f>
        <v>83.756125630232674</v>
      </c>
      <c r="J35">
        <f>Bawana_RLNG!P35</f>
        <v>0</v>
      </c>
      <c r="K35">
        <f>Bawana_Spot!P35</f>
        <v>0</v>
      </c>
      <c r="L35">
        <f>TWOMCL!O35</f>
        <v>0</v>
      </c>
      <c r="M35">
        <f>EDWPCL!S35</f>
        <v>0</v>
      </c>
      <c r="N35">
        <f>'MSW BWN'!S35</f>
        <v>0</v>
      </c>
      <c r="O35">
        <f>BRPL_ISGS_exbus!DM35</f>
        <v>1114.5729997176738</v>
      </c>
      <c r="P35" s="36">
        <v>117.31000000000002</v>
      </c>
      <c r="Q35" s="36">
        <v>32.320000000000007</v>
      </c>
      <c r="R35" s="38">
        <v>47.100000000000009</v>
      </c>
      <c r="S35" s="38">
        <v>0</v>
      </c>
      <c r="T35" s="37">
        <f>SUMPRODUCT(LTA!J35:AN35,LTA!J$101:AN$101,LTA!J$103:AN$103)</f>
        <v>218.97</v>
      </c>
      <c r="U35" s="37">
        <f>SUMPRODUCT(LTA!J35:AN35,LTA!J$102:AN$102,LTA!J$103:AN$103)</f>
        <v>64.13</v>
      </c>
      <c r="V35" s="66">
        <f>SUMPRODUCT(MTOA!B35:G35,MTOA!B$102:G$102,MTOA!B$103:G$103)</f>
        <v>0</v>
      </c>
      <c r="W35" s="66">
        <f>SUMPRODUCT(MTOA!B35:G35,MTOA!B$101:G$101,MTOA!B$103:G$103)</f>
        <v>0</v>
      </c>
      <c r="X35">
        <v>0</v>
      </c>
      <c r="Y35" s="34">
        <f>IEX!H35</f>
        <v>0</v>
      </c>
      <c r="Z35" s="34">
        <f>IEX!N35</f>
        <v>0</v>
      </c>
      <c r="AA35" s="75">
        <f>STOA!H35</f>
        <v>258.11</v>
      </c>
      <c r="AB35" s="75">
        <f>-STOA!N35</f>
        <v>0</v>
      </c>
      <c r="AC35">
        <f t="shared" si="0"/>
        <v>17.64916040996069</v>
      </c>
      <c r="AD35">
        <f t="shared" si="1"/>
        <v>1955.4614849379459</v>
      </c>
      <c r="AE35">
        <f>'IDT-1'!B35</f>
        <v>0</v>
      </c>
      <c r="AF35" s="24"/>
      <c r="AG35">
        <f t="shared" si="2"/>
        <v>1955.4614849379459</v>
      </c>
      <c r="AI35" s="34">
        <f>PXIL!H35</f>
        <v>0</v>
      </c>
      <c r="AJ35" s="34">
        <f>PXIL!N35</f>
        <v>0</v>
      </c>
      <c r="AK35" s="34">
        <f>RTM_IEX!H35</f>
        <v>0</v>
      </c>
      <c r="AL35" s="34">
        <f>RTM_IEX!N35</f>
        <v>-16</v>
      </c>
      <c r="AM35" s="34">
        <f>RTM_PXI!H35</f>
        <v>0</v>
      </c>
      <c r="AN35" s="34">
        <f>RTM_PXI!N35</f>
        <v>0</v>
      </c>
      <c r="AO35" s="149">
        <f>GDAM_IEX!H35</f>
        <v>0</v>
      </c>
      <c r="AP35" s="149">
        <f>GDAM_IEX!N35</f>
        <v>0</v>
      </c>
      <c r="AQ35" s="149">
        <f>GDAM_PXI!H35</f>
        <v>0</v>
      </c>
      <c r="AR35" s="149">
        <f>GDAM_PXI!N35</f>
        <v>0</v>
      </c>
      <c r="AU35">
        <v>33</v>
      </c>
    </row>
    <row r="36" spans="1:47">
      <c r="A36" t="s">
        <v>78</v>
      </c>
      <c r="D36">
        <f>TWEPL!P36</f>
        <v>9.8876399999999993</v>
      </c>
      <c r="E36">
        <f>GT_NG!P36</f>
        <v>-0.16612000000000002</v>
      </c>
      <c r="F36">
        <f>GT_Spot!P36</f>
        <v>0</v>
      </c>
      <c r="G36">
        <f>PPCL_NG!P36</f>
        <v>43.12</v>
      </c>
      <c r="H36">
        <f>PPCL_Spot!P36</f>
        <v>0</v>
      </c>
      <c r="I36">
        <f>Bawana_NG!P36</f>
        <v>83.756125630232674</v>
      </c>
      <c r="J36">
        <f>Bawana_RLNG!P36</f>
        <v>0</v>
      </c>
      <c r="K36">
        <f>Bawana_Spot!P36</f>
        <v>0</v>
      </c>
      <c r="L36">
        <f>TWOMCL!O36</f>
        <v>0</v>
      </c>
      <c r="M36">
        <f>EDWPCL!S36</f>
        <v>0</v>
      </c>
      <c r="N36">
        <f>'MSW BWN'!S36</f>
        <v>0</v>
      </c>
      <c r="O36">
        <f>BRPL_ISGS_exbus!DM36</f>
        <v>1096.6284227211559</v>
      </c>
      <c r="P36" s="36">
        <v>117.3</v>
      </c>
      <c r="Q36" s="36">
        <v>32.320000000000007</v>
      </c>
      <c r="R36" s="38">
        <v>47.100000000000009</v>
      </c>
      <c r="S36" s="38">
        <v>0</v>
      </c>
      <c r="T36" s="37">
        <f>SUMPRODUCT(LTA!J36:AN36,LTA!J$101:AN$101,LTA!J$103:AN$103)</f>
        <v>263.80000000000007</v>
      </c>
      <c r="U36" s="37">
        <f>SUMPRODUCT(LTA!J36:AN36,LTA!J$102:AN$102,LTA!J$103:AN$103)</f>
        <v>64.5</v>
      </c>
      <c r="V36" s="66">
        <f>SUMPRODUCT(MTOA!B36:G36,MTOA!B$102:G$102,MTOA!B$103:G$103)</f>
        <v>0</v>
      </c>
      <c r="W36" s="66">
        <f>SUMPRODUCT(MTOA!B36:G36,MTOA!B$101:G$101,MTOA!B$103:G$103)</f>
        <v>0</v>
      </c>
      <c r="X36">
        <v>0</v>
      </c>
      <c r="Y36" s="34">
        <f>IEX!H36</f>
        <v>0</v>
      </c>
      <c r="Z36" s="34">
        <f>IEX!N36</f>
        <v>0</v>
      </c>
      <c r="AA36" s="75">
        <f>STOA!H36</f>
        <v>258.11</v>
      </c>
      <c r="AB36" s="75">
        <f>-STOA!N36</f>
        <v>0</v>
      </c>
      <c r="AC36">
        <f t="shared" si="0"/>
        <v>17.942188897524506</v>
      </c>
      <c r="AD36">
        <f t="shared" si="1"/>
        <v>1976.4138794538637</v>
      </c>
      <c r="AE36">
        <f>'IDT-1'!B36</f>
        <v>0</v>
      </c>
      <c r="AF36" s="24"/>
      <c r="AG36">
        <f t="shared" si="2"/>
        <v>1976.4138794538637</v>
      </c>
      <c r="AI36" s="34">
        <f>PXIL!H36</f>
        <v>0</v>
      </c>
      <c r="AJ36" s="34">
        <f>PXIL!N36</f>
        <v>0</v>
      </c>
      <c r="AK36" s="34">
        <f>RTM_IEX!H36</f>
        <v>0</v>
      </c>
      <c r="AL36" s="34">
        <f>RTM_IEX!N36</f>
        <v>-22</v>
      </c>
      <c r="AM36" s="34">
        <f>RTM_PXI!H36</f>
        <v>0</v>
      </c>
      <c r="AN36" s="34">
        <f>RTM_PXI!N36</f>
        <v>0</v>
      </c>
      <c r="AO36" s="149">
        <f>GDAM_IEX!H36</f>
        <v>0</v>
      </c>
      <c r="AP36" s="149">
        <f>GDAM_IEX!N36</f>
        <v>0</v>
      </c>
      <c r="AQ36" s="149">
        <f>GDAM_PXI!H36</f>
        <v>0</v>
      </c>
      <c r="AR36" s="149">
        <f>GDAM_PXI!N36</f>
        <v>0</v>
      </c>
      <c r="AU36">
        <v>34</v>
      </c>
    </row>
    <row r="37" spans="1:47">
      <c r="A37" t="s">
        <v>79</v>
      </c>
      <c r="D37">
        <f>TWEPL!P37</f>
        <v>9.8876399999999993</v>
      </c>
      <c r="E37">
        <f>GT_NG!P37</f>
        <v>-0.16612000000000002</v>
      </c>
      <c r="F37">
        <f>GT_Spot!P37</f>
        <v>0</v>
      </c>
      <c r="G37">
        <f>PPCL_NG!P37</f>
        <v>43.12</v>
      </c>
      <c r="H37">
        <f>PPCL_Spot!P37</f>
        <v>0</v>
      </c>
      <c r="I37">
        <f>Bawana_NG!P37</f>
        <v>83.756125630232674</v>
      </c>
      <c r="J37">
        <f>Bawana_RLNG!P37</f>
        <v>0</v>
      </c>
      <c r="K37">
        <f>Bawana_Spot!P37</f>
        <v>0</v>
      </c>
      <c r="L37">
        <f>TWOMCL!O37</f>
        <v>0</v>
      </c>
      <c r="M37">
        <f>EDWPCL!S37</f>
        <v>0</v>
      </c>
      <c r="N37">
        <f>'MSW BWN'!S37</f>
        <v>0</v>
      </c>
      <c r="O37">
        <f>BRPL_ISGS_exbus!DM37</f>
        <v>1040.4541425102677</v>
      </c>
      <c r="P37" s="36">
        <v>117.3</v>
      </c>
      <c r="Q37" s="36">
        <v>32.318986544029976</v>
      </c>
      <c r="R37" s="38">
        <v>47.1</v>
      </c>
      <c r="S37" s="38">
        <v>0</v>
      </c>
      <c r="T37" s="37">
        <f>SUMPRODUCT(LTA!J37:AN37,LTA!J$101:AN$101,LTA!J$103:AN$103)</f>
        <v>308.76</v>
      </c>
      <c r="U37" s="37">
        <f>SUMPRODUCT(LTA!J37:AN37,LTA!J$102:AN$102,LTA!J$103:AN$103)</f>
        <v>64.88</v>
      </c>
      <c r="V37" s="66">
        <f>SUMPRODUCT(MTOA!B37:G37,MTOA!B$102:G$102,MTOA!B$103:G$103)</f>
        <v>0</v>
      </c>
      <c r="W37" s="66">
        <f>SUMPRODUCT(MTOA!B37:G37,MTOA!B$101:G$101,MTOA!B$103:G$103)</f>
        <v>0</v>
      </c>
      <c r="X37">
        <v>0</v>
      </c>
      <c r="Y37" s="34">
        <f>IEX!H37</f>
        <v>0</v>
      </c>
      <c r="Z37" s="34">
        <f>IEX!N37</f>
        <v>0</v>
      </c>
      <c r="AA37" s="75">
        <f>STOA!H37</f>
        <v>258.11</v>
      </c>
      <c r="AB37" s="75">
        <f>-STOA!N37</f>
        <v>0</v>
      </c>
      <c r="AC37">
        <f t="shared" si="0"/>
        <v>17.913319507767856</v>
      </c>
      <c r="AD37">
        <f t="shared" si="1"/>
        <v>2017.3574551767624</v>
      </c>
      <c r="AE37">
        <f>'IDT-1'!B37</f>
        <v>0</v>
      </c>
      <c r="AF37" s="24"/>
      <c r="AG37">
        <f t="shared" si="2"/>
        <v>2017.3574551767624</v>
      </c>
      <c r="AI37" s="34">
        <f>PXIL!H37</f>
        <v>0</v>
      </c>
      <c r="AJ37" s="34">
        <f>PXIL!N37</f>
        <v>0</v>
      </c>
      <c r="AK37" s="34">
        <f>RTM_IEX!H37</f>
        <v>29.75</v>
      </c>
      <c r="AL37" s="34">
        <f>RTM_IEX!N37</f>
        <v>0</v>
      </c>
      <c r="AM37" s="34">
        <f>RTM_PXI!H37</f>
        <v>0</v>
      </c>
      <c r="AN37" s="34">
        <f>RTM_PXI!N37</f>
        <v>0</v>
      </c>
      <c r="AO37" s="149">
        <f>GDAM_IEX!H37</f>
        <v>0</v>
      </c>
      <c r="AP37" s="149">
        <f>GDAM_IEX!N37</f>
        <v>0</v>
      </c>
      <c r="AQ37" s="149">
        <f>GDAM_PXI!H37</f>
        <v>0</v>
      </c>
      <c r="AR37" s="149">
        <f>GDAM_PXI!N37</f>
        <v>0</v>
      </c>
      <c r="AU37">
        <v>35</v>
      </c>
    </row>
    <row r="38" spans="1:47">
      <c r="A38" t="s">
        <v>80</v>
      </c>
      <c r="D38">
        <f>TWEPL!P38</f>
        <v>9.8876399999999993</v>
      </c>
      <c r="E38">
        <f>GT_NG!P38</f>
        <v>-0.16612000000000002</v>
      </c>
      <c r="F38">
        <f>GT_Spot!P38</f>
        <v>0</v>
      </c>
      <c r="G38">
        <f>PPCL_NG!P38</f>
        <v>43.12</v>
      </c>
      <c r="H38">
        <f>PPCL_Spot!P38</f>
        <v>0</v>
      </c>
      <c r="I38">
        <f>Bawana_NG!P38</f>
        <v>83.756125630232674</v>
      </c>
      <c r="J38">
        <f>Bawana_RLNG!P38</f>
        <v>0</v>
      </c>
      <c r="K38">
        <f>Bawana_Spot!P38</f>
        <v>0</v>
      </c>
      <c r="L38">
        <f>TWOMCL!O38</f>
        <v>0</v>
      </c>
      <c r="M38">
        <f>EDWPCL!S38</f>
        <v>0</v>
      </c>
      <c r="N38">
        <f>'MSW BWN'!S38</f>
        <v>0</v>
      </c>
      <c r="O38">
        <f>BRPL_ISGS_exbus!DM38</f>
        <v>1040.4541425102677</v>
      </c>
      <c r="P38" s="36">
        <v>117.31000000000002</v>
      </c>
      <c r="Q38" s="36">
        <v>32.318986544029976</v>
      </c>
      <c r="R38" s="38">
        <v>47.1</v>
      </c>
      <c r="S38" s="38">
        <v>0</v>
      </c>
      <c r="T38" s="37">
        <f>SUMPRODUCT(LTA!J38:AN38,LTA!J$101:AN$101,LTA!J$103:AN$103)</f>
        <v>352.67</v>
      </c>
      <c r="U38" s="37">
        <f>SUMPRODUCT(LTA!J38:AN38,LTA!J$102:AN$102,LTA!J$103:AN$103)</f>
        <v>65.31</v>
      </c>
      <c r="V38" s="66">
        <f>SUMPRODUCT(MTOA!B38:G38,MTOA!B$102:G$102,MTOA!B$103:G$103)</f>
        <v>0</v>
      </c>
      <c r="W38" s="66">
        <f>SUMPRODUCT(MTOA!B38:G38,MTOA!B$101:G$101,MTOA!B$103:G$103)</f>
        <v>0</v>
      </c>
      <c r="X38">
        <v>0</v>
      </c>
      <c r="Y38" s="34">
        <f>IEX!H38</f>
        <v>0</v>
      </c>
      <c r="Z38" s="34">
        <f>IEX!N38</f>
        <v>0</v>
      </c>
      <c r="AA38" s="75">
        <f>STOA!H38</f>
        <v>258.11</v>
      </c>
      <c r="AB38" s="75">
        <f>-STOA!N38</f>
        <v>0</v>
      </c>
      <c r="AC38">
        <f t="shared" si="0"/>
        <v>18.261359507767857</v>
      </c>
      <c r="AD38">
        <f t="shared" si="1"/>
        <v>2056.5594151767623</v>
      </c>
      <c r="AE38">
        <f>'IDT-1'!B38</f>
        <v>0</v>
      </c>
      <c r="AF38" s="24"/>
      <c r="AG38">
        <f t="shared" si="2"/>
        <v>2056.5594151767623</v>
      </c>
      <c r="AI38" s="34">
        <f>PXIL!H38</f>
        <v>0</v>
      </c>
      <c r="AJ38" s="34">
        <f>PXIL!N38</f>
        <v>0</v>
      </c>
      <c r="AK38" s="34">
        <f>RTM_IEX!H38</f>
        <v>24.95</v>
      </c>
      <c r="AL38" s="34">
        <f>RTM_IEX!N38</f>
        <v>0</v>
      </c>
      <c r="AM38" s="34">
        <f>RTM_PXI!H38</f>
        <v>0</v>
      </c>
      <c r="AN38" s="34">
        <f>RTM_PXI!N38</f>
        <v>0</v>
      </c>
      <c r="AO38" s="149">
        <f>GDAM_IEX!H38</f>
        <v>0</v>
      </c>
      <c r="AP38" s="149">
        <f>GDAM_IEX!N38</f>
        <v>0</v>
      </c>
      <c r="AQ38" s="149">
        <f>GDAM_PXI!H38</f>
        <v>0</v>
      </c>
      <c r="AR38" s="149">
        <f>GDAM_PXI!N38</f>
        <v>0</v>
      </c>
      <c r="AU38">
        <v>36</v>
      </c>
    </row>
    <row r="39" spans="1:47">
      <c r="A39" t="s">
        <v>81</v>
      </c>
      <c r="D39">
        <f>TWEPL!P39</f>
        <v>9.8876399999999993</v>
      </c>
      <c r="E39">
        <f>GT_NG!P39</f>
        <v>-0.16612000000000002</v>
      </c>
      <c r="F39">
        <f>GT_Spot!P39</f>
        <v>0</v>
      </c>
      <c r="G39">
        <f>PPCL_NG!P39</f>
        <v>43.12</v>
      </c>
      <c r="H39">
        <f>PPCL_Spot!P39</f>
        <v>0</v>
      </c>
      <c r="I39">
        <f>Bawana_NG!P39</f>
        <v>83.756125630232674</v>
      </c>
      <c r="J39">
        <f>Bawana_RLNG!P39</f>
        <v>0</v>
      </c>
      <c r="K39">
        <f>Bawana_Spot!P39</f>
        <v>0</v>
      </c>
      <c r="L39">
        <f>TWOMCL!O39</f>
        <v>0</v>
      </c>
      <c r="M39">
        <f>EDWPCL!S39</f>
        <v>0</v>
      </c>
      <c r="N39">
        <f>'MSW BWN'!S39</f>
        <v>0</v>
      </c>
      <c r="O39">
        <f>BRPL_ISGS_exbus!DM39</f>
        <v>1031.6617476480867</v>
      </c>
      <c r="P39" s="36">
        <v>117.3</v>
      </c>
      <c r="Q39" s="36">
        <v>32.320000000000007</v>
      </c>
      <c r="R39" s="38">
        <v>47.100000000000009</v>
      </c>
      <c r="S39" s="38">
        <v>0</v>
      </c>
      <c r="T39" s="37">
        <f>SUMPRODUCT(LTA!J39:AN39,LTA!J$101:AN$101,LTA!J$103:AN$103)</f>
        <v>387.49</v>
      </c>
      <c r="U39" s="37">
        <f>SUMPRODUCT(LTA!J39:AN39,LTA!J$102:AN$102,LTA!J$103:AN$103)</f>
        <v>63.05</v>
      </c>
      <c r="V39" s="66">
        <f>SUMPRODUCT(MTOA!B39:G39,MTOA!B$102:G$102,MTOA!B$103:G$103)</f>
        <v>0</v>
      </c>
      <c r="W39" s="66">
        <f>SUMPRODUCT(MTOA!B39:G39,MTOA!B$101:G$101,MTOA!B$103:G$103)</f>
        <v>0</v>
      </c>
      <c r="X39">
        <v>0</v>
      </c>
      <c r="Y39" s="34">
        <f>IEX!H39</f>
        <v>0</v>
      </c>
      <c r="Z39" s="34">
        <f>IEX!N39</f>
        <v>0</v>
      </c>
      <c r="AA39" s="75">
        <f>STOA!H39</f>
        <v>262.14999999999998</v>
      </c>
      <c r="AB39" s="75">
        <f>-STOA!N39</f>
        <v>0</v>
      </c>
      <c r="AC39">
        <f t="shared" si="0"/>
        <v>18.410721136703931</v>
      </c>
      <c r="AD39">
        <f t="shared" si="1"/>
        <v>2045.2586721416153</v>
      </c>
      <c r="AE39">
        <f>'IDT-1'!B39</f>
        <v>0</v>
      </c>
      <c r="AF39" s="24"/>
      <c r="AG39">
        <f t="shared" si="2"/>
        <v>2045.2586721416153</v>
      </c>
      <c r="AI39" s="34">
        <f>PXIL!H39</f>
        <v>0</v>
      </c>
      <c r="AJ39" s="34">
        <f>PXIL!N39</f>
        <v>0</v>
      </c>
      <c r="AK39" s="34">
        <f>RTM_IEX!H39</f>
        <v>0</v>
      </c>
      <c r="AL39" s="34">
        <f>RTM_IEX!N39</f>
        <v>-14</v>
      </c>
      <c r="AM39" s="34">
        <f>RTM_PXI!H39</f>
        <v>0</v>
      </c>
      <c r="AN39" s="34">
        <f>RTM_PXI!N39</f>
        <v>0</v>
      </c>
      <c r="AO39" s="149">
        <f>GDAM_IEX!H39</f>
        <v>0</v>
      </c>
      <c r="AP39" s="149">
        <f>GDAM_IEX!N39</f>
        <v>0</v>
      </c>
      <c r="AQ39" s="149">
        <f>GDAM_PXI!H39</f>
        <v>0</v>
      </c>
      <c r="AR39" s="149">
        <f>GDAM_PXI!N39</f>
        <v>0</v>
      </c>
      <c r="AU39">
        <v>37</v>
      </c>
    </row>
    <row r="40" spans="1:47">
      <c r="A40" t="s">
        <v>82</v>
      </c>
      <c r="D40">
        <f>TWEPL!P40</f>
        <v>9.8876399999999993</v>
      </c>
      <c r="E40">
        <f>GT_NG!P40</f>
        <v>-0.16612000000000002</v>
      </c>
      <c r="F40">
        <f>GT_Spot!P40</f>
        <v>0</v>
      </c>
      <c r="G40">
        <f>PPCL_NG!P40</f>
        <v>43.12</v>
      </c>
      <c r="H40">
        <f>PPCL_Spot!P40</f>
        <v>0</v>
      </c>
      <c r="I40">
        <f>Bawana_NG!P40</f>
        <v>83.756125630232674</v>
      </c>
      <c r="J40">
        <f>Bawana_RLNG!P40</f>
        <v>0</v>
      </c>
      <c r="K40">
        <f>Bawana_Spot!P40</f>
        <v>0</v>
      </c>
      <c r="L40">
        <f>TWOMCL!O40</f>
        <v>0</v>
      </c>
      <c r="M40">
        <f>EDWPCL!S40</f>
        <v>0</v>
      </c>
      <c r="N40">
        <f>'MSW BWN'!S40</f>
        <v>0</v>
      </c>
      <c r="O40">
        <f>BRPL_ISGS_exbus!DM40</f>
        <v>1052.5822864312042</v>
      </c>
      <c r="P40" s="36">
        <v>117.3</v>
      </c>
      <c r="Q40" s="36">
        <v>32.320000000000007</v>
      </c>
      <c r="R40" s="38">
        <v>47.100000000000009</v>
      </c>
      <c r="S40" s="38">
        <v>0</v>
      </c>
      <c r="T40" s="37">
        <f>SUMPRODUCT(LTA!J40:AN40,LTA!J$101:AN$101,LTA!J$103:AN$103)</f>
        <v>427.63</v>
      </c>
      <c r="U40" s="37">
        <f>SUMPRODUCT(LTA!J40:AN40,LTA!J$102:AN$102,LTA!J$103:AN$103)</f>
        <v>62.210000000000008</v>
      </c>
      <c r="V40" s="66">
        <f>SUMPRODUCT(MTOA!B40:G40,MTOA!B$102:G$102,MTOA!B$103:G$103)</f>
        <v>0</v>
      </c>
      <c r="W40" s="66">
        <f>SUMPRODUCT(MTOA!B40:G40,MTOA!B$101:G$101,MTOA!B$103:G$103)</f>
        <v>0</v>
      </c>
      <c r="X40">
        <v>0</v>
      </c>
      <c r="Y40" s="34">
        <f>IEX!H40</f>
        <v>0</v>
      </c>
      <c r="Z40" s="34">
        <f>IEX!N40</f>
        <v>0</v>
      </c>
      <c r="AA40" s="75">
        <f>STOA!H40</f>
        <v>262.14999999999998</v>
      </c>
      <c r="AB40" s="75">
        <f>-STOA!N40</f>
        <v>0</v>
      </c>
      <c r="AC40">
        <f t="shared" si="0"/>
        <v>19.038321280739513</v>
      </c>
      <c r="AD40">
        <f t="shared" si="1"/>
        <v>2093.8516107806972</v>
      </c>
      <c r="AE40">
        <f>'IDT-1'!B40</f>
        <v>0</v>
      </c>
      <c r="AF40" s="24"/>
      <c r="AG40">
        <f t="shared" si="2"/>
        <v>2093.8516107806972</v>
      </c>
      <c r="AI40" s="34">
        <f>PXIL!H40</f>
        <v>0</v>
      </c>
      <c r="AJ40" s="34">
        <f>PXIL!N40</f>
        <v>0</v>
      </c>
      <c r="AK40" s="34">
        <f>RTM_IEX!H40</f>
        <v>0</v>
      </c>
      <c r="AL40" s="34">
        <f>RTM_IEX!N40</f>
        <v>-25</v>
      </c>
      <c r="AM40" s="34">
        <f>RTM_PXI!H40</f>
        <v>0</v>
      </c>
      <c r="AN40" s="34">
        <f>RTM_PXI!N40</f>
        <v>0</v>
      </c>
      <c r="AO40" s="149">
        <f>GDAM_IEX!H40</f>
        <v>0</v>
      </c>
      <c r="AP40" s="149">
        <f>GDAM_IEX!N40</f>
        <v>0</v>
      </c>
      <c r="AQ40" s="149">
        <f>GDAM_PXI!H40</f>
        <v>0</v>
      </c>
      <c r="AR40" s="149">
        <f>GDAM_PXI!N40</f>
        <v>0</v>
      </c>
      <c r="AU40">
        <v>38</v>
      </c>
    </row>
    <row r="41" spans="1:47">
      <c r="A41" t="s">
        <v>83</v>
      </c>
      <c r="D41">
        <f>TWEPL!P41</f>
        <v>9.8876399999999993</v>
      </c>
      <c r="E41">
        <f>GT_NG!P41</f>
        <v>-0.16612000000000002</v>
      </c>
      <c r="F41">
        <f>GT_Spot!P41</f>
        <v>0</v>
      </c>
      <c r="G41">
        <f>PPCL_NG!P41</f>
        <v>43.12</v>
      </c>
      <c r="H41">
        <f>PPCL_Spot!P41</f>
        <v>0</v>
      </c>
      <c r="I41">
        <f>Bawana_NG!P41</f>
        <v>83.756125630232674</v>
      </c>
      <c r="J41">
        <f>Bawana_RLNG!P41</f>
        <v>0</v>
      </c>
      <c r="K41">
        <f>Bawana_Spot!P41</f>
        <v>0</v>
      </c>
      <c r="L41">
        <f>TWOMCL!O41</f>
        <v>0</v>
      </c>
      <c r="M41">
        <f>EDWPCL!S41</f>
        <v>0</v>
      </c>
      <c r="N41">
        <f>'MSW BWN'!S41</f>
        <v>0</v>
      </c>
      <c r="O41">
        <f>BRPL_ISGS_exbus!DM41</f>
        <v>1052.83277803495</v>
      </c>
      <c r="P41" s="36">
        <v>117.3</v>
      </c>
      <c r="Q41" s="36">
        <v>32.315330154601931</v>
      </c>
      <c r="R41" s="38">
        <v>47.099999999999994</v>
      </c>
      <c r="S41" s="38">
        <v>0</v>
      </c>
      <c r="T41" s="37">
        <f>SUMPRODUCT(LTA!J41:AN41,LTA!J$101:AN$101,LTA!J$103:AN$103)</f>
        <v>466.31999999999994</v>
      </c>
      <c r="U41" s="37">
        <f>SUMPRODUCT(LTA!J41:AN41,LTA!J$102:AN$102,LTA!J$103:AN$103)</f>
        <v>62.75</v>
      </c>
      <c r="V41" s="66">
        <f>SUMPRODUCT(MTOA!B41:G41,MTOA!B$102:G$102,MTOA!B$103:G$103)</f>
        <v>0</v>
      </c>
      <c r="W41" s="66">
        <f>SUMPRODUCT(MTOA!B41:G41,MTOA!B$101:G$101,MTOA!B$103:G$103)</f>
        <v>0</v>
      </c>
      <c r="X41">
        <v>0</v>
      </c>
      <c r="Y41" s="34">
        <f>IEX!H41</f>
        <v>0</v>
      </c>
      <c r="Z41" s="34">
        <f>IEX!N41</f>
        <v>0</v>
      </c>
      <c r="AA41" s="75">
        <f>STOA!H41</f>
        <v>262.14999999999998</v>
      </c>
      <c r="AB41" s="75">
        <f>-STOA!N41</f>
        <v>0</v>
      </c>
      <c r="AC41">
        <f t="shared" si="0"/>
        <v>19.581027317701274</v>
      </c>
      <c r="AD41">
        <f t="shared" si="1"/>
        <v>2110.7847265020832</v>
      </c>
      <c r="AE41">
        <f>'IDT-1'!B41</f>
        <v>0</v>
      </c>
      <c r="AF41" s="24"/>
      <c r="AG41">
        <f t="shared" si="2"/>
        <v>2110.7847265020832</v>
      </c>
      <c r="AI41" s="34">
        <f>PXIL!H41</f>
        <v>0</v>
      </c>
      <c r="AJ41" s="34">
        <f>PXIL!N41</f>
        <v>0</v>
      </c>
      <c r="AK41" s="34">
        <f>RTM_IEX!H41</f>
        <v>0</v>
      </c>
      <c r="AL41" s="34">
        <f>RTM_IEX!N41</f>
        <v>-47</v>
      </c>
      <c r="AM41" s="34">
        <f>RTM_PXI!H41</f>
        <v>0</v>
      </c>
      <c r="AN41" s="34">
        <f>RTM_PXI!N41</f>
        <v>0</v>
      </c>
      <c r="AO41" s="149">
        <f>GDAM_IEX!H41</f>
        <v>0</v>
      </c>
      <c r="AP41" s="149">
        <f>GDAM_IEX!N41</f>
        <v>0</v>
      </c>
      <c r="AQ41" s="149">
        <f>GDAM_PXI!H41</f>
        <v>0</v>
      </c>
      <c r="AR41" s="149">
        <f>GDAM_PXI!N41</f>
        <v>0</v>
      </c>
      <c r="AU41">
        <v>39</v>
      </c>
    </row>
    <row r="42" spans="1:47">
      <c r="A42" t="s">
        <v>84</v>
      </c>
      <c r="D42">
        <f>TWEPL!P42</f>
        <v>9.8876399999999993</v>
      </c>
      <c r="E42">
        <f>GT_NG!P42</f>
        <v>-0.16612000000000002</v>
      </c>
      <c r="F42">
        <f>GT_Spot!P42</f>
        <v>0</v>
      </c>
      <c r="G42">
        <f>PPCL_NG!P42</f>
        <v>43.12</v>
      </c>
      <c r="H42">
        <f>PPCL_Spot!P42</f>
        <v>0</v>
      </c>
      <c r="I42">
        <f>Bawana_NG!P42</f>
        <v>83.756125630232674</v>
      </c>
      <c r="J42">
        <f>Bawana_RLNG!P42</f>
        <v>0</v>
      </c>
      <c r="K42">
        <f>Bawana_Spot!P42</f>
        <v>0</v>
      </c>
      <c r="L42">
        <f>TWOMCL!O42</f>
        <v>0</v>
      </c>
      <c r="M42">
        <f>EDWPCL!S42</f>
        <v>0</v>
      </c>
      <c r="N42">
        <f>'MSW BWN'!S42</f>
        <v>0</v>
      </c>
      <c r="O42">
        <f>BRPL_ISGS_exbus!DM42</f>
        <v>1030.1821482061141</v>
      </c>
      <c r="P42" s="36">
        <v>117.3</v>
      </c>
      <c r="Q42" s="36">
        <v>32.32</v>
      </c>
      <c r="R42" s="38">
        <v>47.099999999999994</v>
      </c>
      <c r="S42" s="38">
        <v>0</v>
      </c>
      <c r="T42" s="37">
        <f>SUMPRODUCT(LTA!J42:AN42,LTA!J$101:AN$101,LTA!J$103:AN$103)</f>
        <v>496.27000000000004</v>
      </c>
      <c r="U42" s="37">
        <f>SUMPRODUCT(LTA!J42:AN42,LTA!J$102:AN$102,LTA!J$103:AN$103)</f>
        <v>62.960000000000008</v>
      </c>
      <c r="V42" s="66">
        <f>SUMPRODUCT(MTOA!B42:G42,MTOA!B$102:G$102,MTOA!B$103:G$103)</f>
        <v>0</v>
      </c>
      <c r="W42" s="66">
        <f>SUMPRODUCT(MTOA!B42:G42,MTOA!B$101:G$101,MTOA!B$103:G$103)</f>
        <v>0</v>
      </c>
      <c r="X42">
        <v>0</v>
      </c>
      <c r="Y42" s="34">
        <f>IEX!H42</f>
        <v>0</v>
      </c>
      <c r="Z42" s="34">
        <f>IEX!N42</f>
        <v>0</v>
      </c>
      <c r="AA42" s="75">
        <f>STOA!H42</f>
        <v>262.14999999999998</v>
      </c>
      <c r="AB42" s="75">
        <f>-STOA!N42</f>
        <v>0</v>
      </c>
      <c r="AC42">
        <f t="shared" si="0"/>
        <v>19.300903896481401</v>
      </c>
      <c r="AD42">
        <f t="shared" si="1"/>
        <v>2157.5788899398649</v>
      </c>
      <c r="AE42">
        <f>'IDT-1'!B42</f>
        <v>0</v>
      </c>
      <c r="AF42" s="24"/>
      <c r="AG42">
        <f t="shared" si="2"/>
        <v>2157.5788899398649</v>
      </c>
      <c r="AI42" s="34">
        <f>PXIL!H42</f>
        <v>0</v>
      </c>
      <c r="AJ42" s="34">
        <f>PXIL!N42</f>
        <v>0</v>
      </c>
      <c r="AK42" s="34">
        <f>RTM_IEX!H42</f>
        <v>0</v>
      </c>
      <c r="AL42" s="34">
        <f>RTM_IEX!N42</f>
        <v>-8</v>
      </c>
      <c r="AM42" s="34">
        <f>RTM_PXI!H42</f>
        <v>0</v>
      </c>
      <c r="AN42" s="34">
        <f>RTM_PXI!N42</f>
        <v>0</v>
      </c>
      <c r="AO42" s="149">
        <f>GDAM_IEX!H42</f>
        <v>0</v>
      </c>
      <c r="AP42" s="149">
        <f>GDAM_IEX!N42</f>
        <v>0</v>
      </c>
      <c r="AQ42" s="149">
        <f>GDAM_PXI!H42</f>
        <v>0</v>
      </c>
      <c r="AR42" s="149">
        <f>GDAM_PXI!N42</f>
        <v>0</v>
      </c>
      <c r="AU42">
        <v>40</v>
      </c>
    </row>
    <row r="43" spans="1:47">
      <c r="A43" t="s">
        <v>85</v>
      </c>
      <c r="D43">
        <f>TWEPL!P43</f>
        <v>9.8876399999999993</v>
      </c>
      <c r="E43">
        <f>GT_NG!P43</f>
        <v>-0.16612000000000002</v>
      </c>
      <c r="F43">
        <f>GT_Spot!P43</f>
        <v>0</v>
      </c>
      <c r="G43">
        <f>PPCL_NG!P43</f>
        <v>43.12</v>
      </c>
      <c r="H43">
        <f>PPCL_Spot!P43</f>
        <v>0</v>
      </c>
      <c r="I43">
        <f>Bawana_NG!P43</f>
        <v>83.756125630232674</v>
      </c>
      <c r="J43">
        <f>Bawana_RLNG!P43</f>
        <v>0</v>
      </c>
      <c r="K43">
        <f>Bawana_Spot!P43</f>
        <v>0</v>
      </c>
      <c r="L43">
        <f>TWOMCL!O43</f>
        <v>0</v>
      </c>
      <c r="M43">
        <f>EDWPCL!S43</f>
        <v>0</v>
      </c>
      <c r="N43">
        <f>'MSW BWN'!S43</f>
        <v>0</v>
      </c>
      <c r="O43">
        <f>BRPL_ISGS_exbus!DM43</f>
        <v>992.57102779905506</v>
      </c>
      <c r="P43" s="36">
        <v>117.3047439401407</v>
      </c>
      <c r="Q43" s="36">
        <v>32.32</v>
      </c>
      <c r="R43" s="38">
        <v>47.099999999999994</v>
      </c>
      <c r="S43" s="38">
        <v>0</v>
      </c>
      <c r="T43" s="37">
        <f>SUMPRODUCT(LTA!J43:AN43,LTA!J$101:AN$101,LTA!J$103:AN$103)</f>
        <v>524.46</v>
      </c>
      <c r="U43" s="37">
        <f>SUMPRODUCT(LTA!J43:AN43,LTA!J$102:AN$102,LTA!J$103:AN$103)</f>
        <v>63.320000000000007</v>
      </c>
      <c r="V43" s="66">
        <f>SUMPRODUCT(MTOA!B43:G43,MTOA!B$102:G$102,MTOA!B$103:G$103)</f>
        <v>0</v>
      </c>
      <c r="W43" s="66">
        <f>SUMPRODUCT(MTOA!B43:G43,MTOA!B$101:G$101,MTOA!B$103:G$103)</f>
        <v>0</v>
      </c>
      <c r="X43">
        <v>0</v>
      </c>
      <c r="Y43" s="34">
        <f>IEX!H43</f>
        <v>0</v>
      </c>
      <c r="Z43" s="34">
        <f>IEX!N43</f>
        <v>0</v>
      </c>
      <c r="AA43" s="75">
        <f>STOA!H43</f>
        <v>262.14999999999998</v>
      </c>
      <c r="AB43" s="75">
        <f>-STOA!N43</f>
        <v>0</v>
      </c>
      <c r="AC43">
        <f t="shared" si="0"/>
        <v>19.416526589060819</v>
      </c>
      <c r="AD43">
        <f t="shared" si="1"/>
        <v>2126.4068907803676</v>
      </c>
      <c r="AE43">
        <f>'IDT-1'!B43</f>
        <v>0</v>
      </c>
      <c r="AF43" s="24"/>
      <c r="AG43">
        <f t="shared" si="2"/>
        <v>2126.4068907803676</v>
      </c>
      <c r="AI43" s="34">
        <f>PXIL!H43</f>
        <v>0</v>
      </c>
      <c r="AJ43" s="34">
        <f>PXIL!N43</f>
        <v>0</v>
      </c>
      <c r="AK43" s="34">
        <f>RTM_IEX!H43</f>
        <v>0</v>
      </c>
      <c r="AL43" s="34">
        <f>RTM_IEX!N43</f>
        <v>-30</v>
      </c>
      <c r="AM43" s="34">
        <f>RTM_PXI!H43</f>
        <v>0</v>
      </c>
      <c r="AN43" s="34">
        <f>RTM_PXI!N43</f>
        <v>0</v>
      </c>
      <c r="AO43" s="149">
        <f>GDAM_IEX!H43</f>
        <v>0</v>
      </c>
      <c r="AP43" s="149">
        <f>GDAM_IEX!N43</f>
        <v>0</v>
      </c>
      <c r="AQ43" s="149">
        <f>GDAM_PXI!H43</f>
        <v>0</v>
      </c>
      <c r="AR43" s="149">
        <f>GDAM_PXI!N43</f>
        <v>0</v>
      </c>
      <c r="AU43">
        <v>41</v>
      </c>
    </row>
    <row r="44" spans="1:47">
      <c r="A44" t="s">
        <v>86</v>
      </c>
      <c r="D44">
        <f>TWEPL!P44</f>
        <v>9.8876399999999993</v>
      </c>
      <c r="E44">
        <f>GT_NG!P44</f>
        <v>-0.16612000000000002</v>
      </c>
      <c r="F44">
        <f>GT_Spot!P44</f>
        <v>0</v>
      </c>
      <c r="G44">
        <f>PPCL_NG!P44</f>
        <v>43.12</v>
      </c>
      <c r="H44">
        <f>PPCL_Spot!P44</f>
        <v>0</v>
      </c>
      <c r="I44">
        <f>Bawana_NG!P44</f>
        <v>83.756125630232674</v>
      </c>
      <c r="J44">
        <f>Bawana_RLNG!P44</f>
        <v>0</v>
      </c>
      <c r="K44">
        <f>Bawana_Spot!P44</f>
        <v>0</v>
      </c>
      <c r="L44">
        <f>TWOMCL!O44</f>
        <v>0</v>
      </c>
      <c r="M44">
        <f>EDWPCL!S44</f>
        <v>0</v>
      </c>
      <c r="N44">
        <f>'MSW BWN'!S44</f>
        <v>0</v>
      </c>
      <c r="O44">
        <f>BRPL_ISGS_exbus!DM44</f>
        <v>992.57102779905506</v>
      </c>
      <c r="P44" s="36">
        <v>117.3047439401407</v>
      </c>
      <c r="Q44" s="36">
        <v>32.32</v>
      </c>
      <c r="R44" s="38">
        <v>47.099999999999994</v>
      </c>
      <c r="S44" s="38">
        <v>0</v>
      </c>
      <c r="T44" s="37">
        <f>SUMPRODUCT(LTA!J44:AN44,LTA!J$101:AN$101,LTA!J$103:AN$103)</f>
        <v>540.03</v>
      </c>
      <c r="U44" s="37">
        <f>SUMPRODUCT(LTA!J44:AN44,LTA!J$102:AN$102,LTA!J$103:AN$103)</f>
        <v>63.72</v>
      </c>
      <c r="V44" s="66">
        <f>SUMPRODUCT(MTOA!B44:G44,MTOA!B$102:G$102,MTOA!B$103:G$103)</f>
        <v>0</v>
      </c>
      <c r="W44" s="66">
        <f>SUMPRODUCT(MTOA!B44:G44,MTOA!B$101:G$101,MTOA!B$103:G$103)</f>
        <v>0</v>
      </c>
      <c r="X44">
        <v>0</v>
      </c>
      <c r="Y44" s="34">
        <f>IEX!H44</f>
        <v>0</v>
      </c>
      <c r="Z44" s="34">
        <f>IEX!N44</f>
        <v>0</v>
      </c>
      <c r="AA44" s="75">
        <f>STOA!H44</f>
        <v>262.14999999999998</v>
      </c>
      <c r="AB44" s="75">
        <f>-STOA!N44</f>
        <v>0</v>
      </c>
      <c r="AC44">
        <f t="shared" si="0"/>
        <v>19.41501254870569</v>
      </c>
      <c r="AD44">
        <f t="shared" si="1"/>
        <v>2158.3784048207226</v>
      </c>
      <c r="AE44">
        <f>'IDT-1'!B44</f>
        <v>0</v>
      </c>
      <c r="AF44" s="24"/>
      <c r="AG44">
        <f t="shared" si="2"/>
        <v>2158.3784048207226</v>
      </c>
      <c r="AI44" s="34">
        <f>PXIL!H44</f>
        <v>0</v>
      </c>
      <c r="AJ44" s="34">
        <f>PXIL!N44</f>
        <v>0</v>
      </c>
      <c r="AK44" s="34">
        <f>RTM_IEX!H44</f>
        <v>0</v>
      </c>
      <c r="AL44" s="34">
        <f>RTM_IEX!N44</f>
        <v>-14</v>
      </c>
      <c r="AM44" s="34">
        <f>RTM_PXI!H44</f>
        <v>0</v>
      </c>
      <c r="AN44" s="34">
        <f>RTM_PXI!N44</f>
        <v>0</v>
      </c>
      <c r="AO44" s="149">
        <f>GDAM_IEX!H44</f>
        <v>0</v>
      </c>
      <c r="AP44" s="149">
        <f>GDAM_IEX!N44</f>
        <v>0</v>
      </c>
      <c r="AQ44" s="149">
        <f>GDAM_PXI!H44</f>
        <v>0</v>
      </c>
      <c r="AR44" s="149">
        <f>GDAM_PXI!N44</f>
        <v>0</v>
      </c>
      <c r="AU44">
        <v>42</v>
      </c>
    </row>
    <row r="45" spans="1:47">
      <c r="A45" t="s">
        <v>87</v>
      </c>
      <c r="D45">
        <f>TWEPL!P45</f>
        <v>9.8876399999999993</v>
      </c>
      <c r="E45">
        <f>GT_NG!P45</f>
        <v>-0.16612000000000002</v>
      </c>
      <c r="F45">
        <f>GT_Spot!P45</f>
        <v>0</v>
      </c>
      <c r="G45">
        <f>PPCL_NG!P45</f>
        <v>43.12</v>
      </c>
      <c r="H45">
        <f>PPCL_Spot!P45</f>
        <v>0</v>
      </c>
      <c r="I45">
        <f>Bawana_NG!P45</f>
        <v>83.756125630232674</v>
      </c>
      <c r="J45">
        <f>Bawana_RLNG!P45</f>
        <v>0</v>
      </c>
      <c r="K45">
        <f>Bawana_Spot!P45</f>
        <v>0</v>
      </c>
      <c r="L45">
        <f>TWOMCL!O45</f>
        <v>0</v>
      </c>
      <c r="M45">
        <f>EDWPCL!S45</f>
        <v>0</v>
      </c>
      <c r="N45">
        <f>'MSW BWN'!S45</f>
        <v>0</v>
      </c>
      <c r="O45">
        <f>BRPL_ISGS_exbus!DM45</f>
        <v>951.27022987566136</v>
      </c>
      <c r="P45" s="36">
        <v>117.3047439401407</v>
      </c>
      <c r="Q45" s="36">
        <v>32.32</v>
      </c>
      <c r="R45" s="38">
        <v>47.099999999999994</v>
      </c>
      <c r="S45" s="38">
        <v>0</v>
      </c>
      <c r="T45" s="37">
        <f>SUMPRODUCT(LTA!J45:AN45,LTA!J$101:AN$101,LTA!J$103:AN$103)</f>
        <v>548.70000000000005</v>
      </c>
      <c r="U45" s="37">
        <f>SUMPRODUCT(LTA!J45:AN45,LTA!J$102:AN$102,LTA!J$103:AN$103)</f>
        <v>64.14</v>
      </c>
      <c r="V45" s="66">
        <f>SUMPRODUCT(MTOA!B45:G45,MTOA!B$102:G$102,MTOA!B$103:G$103)</f>
        <v>0</v>
      </c>
      <c r="W45" s="66">
        <f>SUMPRODUCT(MTOA!B45:G45,MTOA!B$101:G$101,MTOA!B$103:G$103)</f>
        <v>0</v>
      </c>
      <c r="X45">
        <v>0</v>
      </c>
      <c r="Y45" s="34">
        <f>IEX!H45</f>
        <v>0</v>
      </c>
      <c r="Z45" s="34">
        <f>IEX!N45</f>
        <v>0</v>
      </c>
      <c r="AA45" s="75">
        <f>STOA!H45</f>
        <v>262.14999999999998</v>
      </c>
      <c r="AB45" s="75">
        <f>-STOA!N45</f>
        <v>0</v>
      </c>
      <c r="AC45">
        <f t="shared" si="0"/>
        <v>19.809559741669091</v>
      </c>
      <c r="AD45">
        <f t="shared" si="1"/>
        <v>2230.9430597043656</v>
      </c>
      <c r="AE45">
        <f>'IDT-1'!B45</f>
        <v>0</v>
      </c>
      <c r="AF45" s="24"/>
      <c r="AG45">
        <f t="shared" si="2"/>
        <v>2230.9430597043656</v>
      </c>
      <c r="AI45" s="34">
        <f>PXIL!H45</f>
        <v>0</v>
      </c>
      <c r="AJ45" s="34">
        <f>PXIL!N45</f>
        <v>0</v>
      </c>
      <c r="AK45" s="34">
        <f>RTM_IEX!H45</f>
        <v>91.17</v>
      </c>
      <c r="AL45" s="34">
        <f>RTM_IEX!N45</f>
        <v>0</v>
      </c>
      <c r="AM45" s="34">
        <f>RTM_PXI!H45</f>
        <v>0</v>
      </c>
      <c r="AN45" s="34">
        <f>RTM_PXI!N45</f>
        <v>0</v>
      </c>
      <c r="AO45" s="149">
        <f>GDAM_IEX!H45</f>
        <v>0</v>
      </c>
      <c r="AP45" s="149">
        <f>GDAM_IEX!N45</f>
        <v>0</v>
      </c>
      <c r="AQ45" s="149">
        <f>GDAM_PXI!H45</f>
        <v>0</v>
      </c>
      <c r="AR45" s="149">
        <f>GDAM_PXI!N45</f>
        <v>0</v>
      </c>
      <c r="AU45">
        <v>43</v>
      </c>
    </row>
    <row r="46" spans="1:47">
      <c r="A46" t="s">
        <v>88</v>
      </c>
      <c r="D46">
        <f>TWEPL!P46</f>
        <v>9.8876399999999993</v>
      </c>
      <c r="E46">
        <f>GT_NG!P46</f>
        <v>-0.16612000000000002</v>
      </c>
      <c r="F46">
        <f>GT_Spot!P46</f>
        <v>0</v>
      </c>
      <c r="G46">
        <f>PPCL_NG!P46</f>
        <v>43.12</v>
      </c>
      <c r="H46">
        <f>PPCL_Spot!P46</f>
        <v>0</v>
      </c>
      <c r="I46">
        <f>Bawana_NG!P46</f>
        <v>83.756125630232674</v>
      </c>
      <c r="J46">
        <f>Bawana_RLNG!P46</f>
        <v>0</v>
      </c>
      <c r="K46">
        <f>Bawana_Spot!P46</f>
        <v>0</v>
      </c>
      <c r="L46">
        <f>TWOMCL!O46</f>
        <v>0</v>
      </c>
      <c r="M46">
        <f>EDWPCL!S46</f>
        <v>0</v>
      </c>
      <c r="N46">
        <f>'MSW BWN'!S46</f>
        <v>0</v>
      </c>
      <c r="O46">
        <f>BRPL_ISGS_exbus!DM46</f>
        <v>932.18624273019191</v>
      </c>
      <c r="P46" s="36">
        <v>117.3047439401407</v>
      </c>
      <c r="Q46" s="36">
        <v>32.32</v>
      </c>
      <c r="R46" s="38">
        <v>47.5</v>
      </c>
      <c r="S46" s="38">
        <v>0</v>
      </c>
      <c r="T46" s="37">
        <f>SUMPRODUCT(LTA!J46:AN46,LTA!J$101:AN$101,LTA!J$103:AN$103)</f>
        <v>554.71</v>
      </c>
      <c r="U46" s="37">
        <f>SUMPRODUCT(LTA!J46:AN46,LTA!J$102:AN$102,LTA!J$103:AN$103)</f>
        <v>63.69</v>
      </c>
      <c r="V46" s="66">
        <f>SUMPRODUCT(MTOA!B46:G46,MTOA!B$102:G$102,MTOA!B$103:G$103)</f>
        <v>0</v>
      </c>
      <c r="W46" s="66">
        <f>SUMPRODUCT(MTOA!B46:G46,MTOA!B$101:G$101,MTOA!B$103:G$103)</f>
        <v>0</v>
      </c>
      <c r="X46">
        <v>0</v>
      </c>
      <c r="Y46" s="34">
        <f>IEX!H46</f>
        <v>0</v>
      </c>
      <c r="Z46" s="34">
        <f>IEX!N46</f>
        <v>0</v>
      </c>
      <c r="AA46" s="75">
        <f>STOA!H46</f>
        <v>263.16000000000003</v>
      </c>
      <c r="AB46" s="75">
        <f>-STOA!N46</f>
        <v>0</v>
      </c>
      <c r="AC46">
        <f t="shared" si="0"/>
        <v>19.922516654788961</v>
      </c>
      <c r="AD46">
        <f t="shared" si="1"/>
        <v>2243.6661156457762</v>
      </c>
      <c r="AE46">
        <f>'IDT-1'!B46</f>
        <v>11</v>
      </c>
      <c r="AF46" s="24"/>
      <c r="AG46">
        <f t="shared" si="2"/>
        <v>2254.6661156457762</v>
      </c>
      <c r="AI46" s="34">
        <f>PXIL!H46</f>
        <v>0</v>
      </c>
      <c r="AJ46" s="34">
        <f>PXIL!N46</f>
        <v>0</v>
      </c>
      <c r="AK46" s="34">
        <f>RTM_IEX!H46</f>
        <v>116.12</v>
      </c>
      <c r="AL46" s="34">
        <f>RTM_IEX!N46</f>
        <v>0</v>
      </c>
      <c r="AM46" s="34">
        <f>RTM_PXI!H46</f>
        <v>0</v>
      </c>
      <c r="AN46" s="34">
        <f>RTM_PXI!N46</f>
        <v>0</v>
      </c>
      <c r="AO46" s="149">
        <f>GDAM_IEX!H46</f>
        <v>0</v>
      </c>
      <c r="AP46" s="149">
        <f>GDAM_IEX!N46</f>
        <v>0</v>
      </c>
      <c r="AQ46" s="149">
        <f>GDAM_PXI!H46</f>
        <v>0</v>
      </c>
      <c r="AR46" s="149">
        <f>GDAM_PXI!N46</f>
        <v>0</v>
      </c>
      <c r="AU46">
        <v>44</v>
      </c>
    </row>
    <row r="47" spans="1:47">
      <c r="A47" t="s">
        <v>89</v>
      </c>
      <c r="D47">
        <f>TWEPL!P47</f>
        <v>9.8876399999999993</v>
      </c>
      <c r="E47">
        <f>GT_NG!P47</f>
        <v>-0.16612000000000002</v>
      </c>
      <c r="F47">
        <f>GT_Spot!P47</f>
        <v>0</v>
      </c>
      <c r="G47">
        <f>PPCL_NG!P47</f>
        <v>43.12</v>
      </c>
      <c r="H47">
        <f>PPCL_Spot!P47</f>
        <v>0</v>
      </c>
      <c r="I47">
        <f>Bawana_NG!P47</f>
        <v>83.756125630232674</v>
      </c>
      <c r="J47">
        <f>Bawana_RLNG!P47</f>
        <v>0</v>
      </c>
      <c r="K47">
        <f>Bawana_Spot!P47</f>
        <v>0</v>
      </c>
      <c r="L47">
        <f>TWOMCL!O47</f>
        <v>0</v>
      </c>
      <c r="M47">
        <f>EDWPCL!S47</f>
        <v>0</v>
      </c>
      <c r="N47">
        <f>'MSW BWN'!S47</f>
        <v>0</v>
      </c>
      <c r="O47">
        <f>BRPL_ISGS_exbus!DM47</f>
        <v>951.13257903740418</v>
      </c>
      <c r="P47" s="36">
        <v>117.3047439401407</v>
      </c>
      <c r="Q47" s="36">
        <v>32.32</v>
      </c>
      <c r="R47" s="38">
        <v>47.5</v>
      </c>
      <c r="S47" s="38">
        <v>0</v>
      </c>
      <c r="T47" s="37">
        <f>SUMPRODUCT(LTA!J47:AN47,LTA!J$101:AN$101,LTA!J$103:AN$103)</f>
        <v>567.74</v>
      </c>
      <c r="U47" s="37">
        <f>SUMPRODUCT(LTA!J47:AN47,LTA!J$102:AN$102,LTA!J$103:AN$103)</f>
        <v>68.64</v>
      </c>
      <c r="V47" s="66">
        <f>SUMPRODUCT(MTOA!B47:G47,MTOA!B$102:G$102,MTOA!B$103:G$103)</f>
        <v>0</v>
      </c>
      <c r="W47" s="66">
        <f>SUMPRODUCT(MTOA!B47:G47,MTOA!B$101:G$101,MTOA!B$103:G$103)</f>
        <v>0</v>
      </c>
      <c r="X47">
        <v>0</v>
      </c>
      <c r="Y47" s="34">
        <f>IEX!H47</f>
        <v>0</v>
      </c>
      <c r="Z47" s="34">
        <f>IEX!N47</f>
        <v>0</v>
      </c>
      <c r="AA47" s="75">
        <f>STOA!H47</f>
        <v>287.15000000000003</v>
      </c>
      <c r="AB47" s="75">
        <f>-STOA!N47</f>
        <v>0</v>
      </c>
      <c r="AC47">
        <f t="shared" si="0"/>
        <v>20.281260414292433</v>
      </c>
      <c r="AD47">
        <f t="shared" si="1"/>
        <v>2284.0737081934849</v>
      </c>
      <c r="AE47">
        <f>'IDT-1'!B47</f>
        <v>19</v>
      </c>
      <c r="AF47" s="24"/>
      <c r="AG47">
        <f t="shared" si="2"/>
        <v>2303.0737081934849</v>
      </c>
      <c r="AI47" s="34">
        <f>PXIL!H47</f>
        <v>0</v>
      </c>
      <c r="AJ47" s="34">
        <f>PXIL!N47</f>
        <v>0</v>
      </c>
      <c r="AK47" s="34">
        <f>RTM_IEX!H47</f>
        <v>95.97</v>
      </c>
      <c r="AL47" s="34">
        <f>RTM_IEX!N47</f>
        <v>0</v>
      </c>
      <c r="AM47" s="34">
        <f>RTM_PXI!H47</f>
        <v>0</v>
      </c>
      <c r="AN47" s="34">
        <f>RTM_PXI!N47</f>
        <v>0</v>
      </c>
      <c r="AO47" s="149">
        <f>GDAM_IEX!H47</f>
        <v>0</v>
      </c>
      <c r="AP47" s="149">
        <f>GDAM_IEX!N47</f>
        <v>0</v>
      </c>
      <c r="AQ47" s="149">
        <f>GDAM_PXI!H47</f>
        <v>0</v>
      </c>
      <c r="AR47" s="149">
        <f>GDAM_PXI!N47</f>
        <v>0</v>
      </c>
      <c r="AU47">
        <v>45</v>
      </c>
    </row>
    <row r="48" spans="1:47">
      <c r="A48" t="s">
        <v>90</v>
      </c>
      <c r="D48">
        <f>TWEPL!P48</f>
        <v>9.8876399999999993</v>
      </c>
      <c r="E48">
        <f>GT_NG!P48</f>
        <v>-0.16612000000000002</v>
      </c>
      <c r="F48">
        <f>GT_Spot!P48</f>
        <v>0</v>
      </c>
      <c r="G48">
        <f>PPCL_NG!P48</f>
        <v>43.12</v>
      </c>
      <c r="H48">
        <f>PPCL_Spot!P48</f>
        <v>0</v>
      </c>
      <c r="I48">
        <f>Bawana_NG!P48</f>
        <v>83.756125630232674</v>
      </c>
      <c r="J48">
        <f>Bawana_RLNG!P48</f>
        <v>0</v>
      </c>
      <c r="K48">
        <f>Bawana_Spot!P48</f>
        <v>0</v>
      </c>
      <c r="L48">
        <f>TWOMCL!O48</f>
        <v>0</v>
      </c>
      <c r="M48">
        <f>EDWPCL!S48</f>
        <v>0</v>
      </c>
      <c r="N48">
        <f>'MSW BWN'!S48</f>
        <v>0</v>
      </c>
      <c r="O48">
        <f>BRPL_ISGS_exbus!DM48</f>
        <v>950.60255971963875</v>
      </c>
      <c r="P48" s="36">
        <v>117.3047439401407</v>
      </c>
      <c r="Q48" s="36">
        <v>32.32</v>
      </c>
      <c r="R48" s="38">
        <v>47.5</v>
      </c>
      <c r="S48" s="38">
        <v>0</v>
      </c>
      <c r="T48" s="37">
        <f>SUMPRODUCT(LTA!J48:AN48,LTA!J$101:AN$101,LTA!J$103:AN$103)</f>
        <v>570.43000000000006</v>
      </c>
      <c r="U48" s="37">
        <f>SUMPRODUCT(LTA!J48:AN48,LTA!J$102:AN$102,LTA!J$103:AN$103)</f>
        <v>69.289999999999992</v>
      </c>
      <c r="V48" s="66">
        <f>SUMPRODUCT(MTOA!B48:G48,MTOA!B$102:G$102,MTOA!B$103:G$103)</f>
        <v>0</v>
      </c>
      <c r="W48" s="66">
        <f>SUMPRODUCT(MTOA!B48:G48,MTOA!B$101:G$101,MTOA!B$103:G$103)</f>
        <v>0</v>
      </c>
      <c r="X48">
        <v>0</v>
      </c>
      <c r="Y48" s="34">
        <f>IEX!H48</f>
        <v>0</v>
      </c>
      <c r="Z48" s="34">
        <f>IEX!N48</f>
        <v>0</v>
      </c>
      <c r="AA48" s="75">
        <f>STOA!H48</f>
        <v>287.15000000000003</v>
      </c>
      <c r="AB48" s="75">
        <f>-STOA!N48</f>
        <v>0</v>
      </c>
      <c r="AC48">
        <f t="shared" si="0"/>
        <v>20.348228244296095</v>
      </c>
      <c r="AD48">
        <f t="shared" si="1"/>
        <v>2291.6167210457161</v>
      </c>
      <c r="AE48">
        <f>'IDT-1'!B48</f>
        <v>31</v>
      </c>
      <c r="AF48" s="24"/>
      <c r="AG48">
        <f t="shared" si="2"/>
        <v>2322.6167210457161</v>
      </c>
      <c r="AI48" s="34">
        <f>PXIL!H48</f>
        <v>0</v>
      </c>
      <c r="AJ48" s="34">
        <f>PXIL!N48</f>
        <v>0</v>
      </c>
      <c r="AK48" s="34">
        <f>RTM_IEX!H48</f>
        <v>100.77</v>
      </c>
      <c r="AL48" s="34">
        <f>RTM_IEX!N48</f>
        <v>0</v>
      </c>
      <c r="AM48" s="34">
        <f>RTM_PXI!H48</f>
        <v>0</v>
      </c>
      <c r="AN48" s="34">
        <f>RTM_PXI!N48</f>
        <v>0</v>
      </c>
      <c r="AO48" s="149">
        <f>GDAM_IEX!H48</f>
        <v>0</v>
      </c>
      <c r="AP48" s="149">
        <f>GDAM_IEX!N48</f>
        <v>0</v>
      </c>
      <c r="AQ48" s="149">
        <f>GDAM_PXI!H48</f>
        <v>0</v>
      </c>
      <c r="AR48" s="149">
        <f>GDAM_PXI!N48</f>
        <v>0</v>
      </c>
      <c r="AU48">
        <v>46</v>
      </c>
    </row>
    <row r="49" spans="1:47">
      <c r="A49" t="s">
        <v>91</v>
      </c>
      <c r="D49">
        <f>TWEPL!P49</f>
        <v>9.8876399999999993</v>
      </c>
      <c r="E49">
        <f>GT_NG!P49</f>
        <v>-0.16612000000000002</v>
      </c>
      <c r="F49">
        <f>GT_Spot!P49</f>
        <v>0</v>
      </c>
      <c r="G49">
        <f>PPCL_NG!P49</f>
        <v>42.2</v>
      </c>
      <c r="H49">
        <f>PPCL_Spot!P49</f>
        <v>0</v>
      </c>
      <c r="I49">
        <f>Bawana_NG!P49</f>
        <v>83.756125630232674</v>
      </c>
      <c r="J49">
        <f>Bawana_RLNG!P49</f>
        <v>0</v>
      </c>
      <c r="K49">
        <f>Bawana_Spot!P49</f>
        <v>0</v>
      </c>
      <c r="L49">
        <f>TWOMCL!O49</f>
        <v>0</v>
      </c>
      <c r="M49">
        <f>EDWPCL!S49</f>
        <v>0</v>
      </c>
      <c r="N49">
        <f>'MSW BWN'!S49</f>
        <v>0</v>
      </c>
      <c r="O49">
        <f>BRPL_ISGS_exbus!DM49</f>
        <v>942.90750469405123</v>
      </c>
      <c r="P49" s="36">
        <v>117.33474259599446</v>
      </c>
      <c r="Q49" s="36">
        <v>32.324957891453522</v>
      </c>
      <c r="R49" s="38">
        <v>47.5</v>
      </c>
      <c r="S49" s="38">
        <v>0</v>
      </c>
      <c r="T49" s="37">
        <f>SUMPRODUCT(LTA!J49:AN49,LTA!J$101:AN$101,LTA!J$103:AN$103)</f>
        <v>571.83000000000004</v>
      </c>
      <c r="U49" s="37">
        <f>SUMPRODUCT(LTA!J49:AN49,LTA!J$102:AN$102,LTA!J$103:AN$103)</f>
        <v>70.3</v>
      </c>
      <c r="V49" s="66">
        <f>SUMPRODUCT(MTOA!B49:G49,MTOA!B$102:G$102,MTOA!B$103:G$103)</f>
        <v>0</v>
      </c>
      <c r="W49" s="66">
        <f>SUMPRODUCT(MTOA!B49:G49,MTOA!B$101:G$101,MTOA!B$103:G$103)</f>
        <v>0</v>
      </c>
      <c r="X49">
        <v>0</v>
      </c>
      <c r="Y49" s="34">
        <f>IEX!H49</f>
        <v>0</v>
      </c>
      <c r="Z49" s="34">
        <f>IEX!N49</f>
        <v>0</v>
      </c>
      <c r="AA49" s="75">
        <f>STOA!H49</f>
        <v>287.15000000000003</v>
      </c>
      <c r="AB49" s="75">
        <f>-STOA!N49</f>
        <v>0</v>
      </c>
      <c r="AC49">
        <f t="shared" si="0"/>
        <v>20.243331377687227</v>
      </c>
      <c r="AD49">
        <f t="shared" si="1"/>
        <v>2279.8015194340442</v>
      </c>
      <c r="AE49">
        <f>'IDT-1'!B49</f>
        <v>57</v>
      </c>
      <c r="AF49" s="24"/>
      <c r="AG49">
        <f t="shared" si="2"/>
        <v>2336.8015194340442</v>
      </c>
      <c r="AI49" s="34">
        <f>PXIL!H49</f>
        <v>0</v>
      </c>
      <c r="AJ49" s="34">
        <f>PXIL!N49</f>
        <v>0</v>
      </c>
      <c r="AK49" s="34">
        <f>RTM_IEX!H49</f>
        <v>95.02</v>
      </c>
      <c r="AL49" s="34">
        <f>RTM_IEX!N49</f>
        <v>0</v>
      </c>
      <c r="AM49" s="34">
        <f>RTM_PXI!H49</f>
        <v>0</v>
      </c>
      <c r="AN49" s="34">
        <f>RTM_PXI!N49</f>
        <v>0</v>
      </c>
      <c r="AO49" s="149">
        <f>GDAM_IEX!H49</f>
        <v>0</v>
      </c>
      <c r="AP49" s="149">
        <f>GDAM_IEX!N49</f>
        <v>0</v>
      </c>
      <c r="AQ49" s="149">
        <f>GDAM_PXI!H49</f>
        <v>0</v>
      </c>
      <c r="AR49" s="149">
        <f>GDAM_PXI!N49</f>
        <v>0</v>
      </c>
      <c r="AU49">
        <v>47</v>
      </c>
    </row>
    <row r="50" spans="1:47">
      <c r="A50" t="s">
        <v>92</v>
      </c>
      <c r="D50">
        <f>TWEPL!P50</f>
        <v>9.8876399999999993</v>
      </c>
      <c r="E50">
        <f>GT_NG!P50</f>
        <v>-0.16612000000000002</v>
      </c>
      <c r="F50">
        <f>GT_Spot!P50</f>
        <v>0</v>
      </c>
      <c r="G50">
        <f>PPCL_NG!P50</f>
        <v>42.2</v>
      </c>
      <c r="H50">
        <f>PPCL_Spot!P50</f>
        <v>0</v>
      </c>
      <c r="I50">
        <f>Bawana_NG!P50</f>
        <v>83.756125630232674</v>
      </c>
      <c r="J50">
        <f>Bawana_RLNG!P50</f>
        <v>0</v>
      </c>
      <c r="K50">
        <f>Bawana_Spot!P50</f>
        <v>0</v>
      </c>
      <c r="L50">
        <f>TWOMCL!O50</f>
        <v>0</v>
      </c>
      <c r="M50">
        <f>EDWPCL!S50</f>
        <v>0</v>
      </c>
      <c r="N50">
        <f>'MSW BWN'!S50</f>
        <v>0</v>
      </c>
      <c r="O50">
        <f>BRPL_ISGS_exbus!DM50</f>
        <v>943.3574819011086</v>
      </c>
      <c r="P50" s="36">
        <v>117.33474259599446</v>
      </c>
      <c r="Q50" s="36">
        <v>32.324957891453522</v>
      </c>
      <c r="R50" s="38">
        <v>47.5</v>
      </c>
      <c r="S50" s="38">
        <v>0</v>
      </c>
      <c r="T50" s="37">
        <f>SUMPRODUCT(LTA!J50:AN50,LTA!J$101:AN$101,LTA!J$103:AN$103)</f>
        <v>572.61999999999989</v>
      </c>
      <c r="U50" s="37">
        <f>SUMPRODUCT(LTA!J50:AN50,LTA!J$102:AN$102,LTA!J$103:AN$103)</f>
        <v>71.31</v>
      </c>
      <c r="V50" s="66">
        <f>SUMPRODUCT(MTOA!B50:G50,MTOA!B$102:G$102,MTOA!B$103:G$103)</f>
        <v>0</v>
      </c>
      <c r="W50" s="66">
        <f>SUMPRODUCT(MTOA!B50:G50,MTOA!B$101:G$101,MTOA!B$103:G$103)</f>
        <v>0</v>
      </c>
      <c r="X50">
        <v>0</v>
      </c>
      <c r="Y50" s="34">
        <f>IEX!H50</f>
        <v>0</v>
      </c>
      <c r="Z50" s="34">
        <f>IEX!N50</f>
        <v>0</v>
      </c>
      <c r="AA50" s="75">
        <f>STOA!H50</f>
        <v>287.15000000000003</v>
      </c>
      <c r="AB50" s="75">
        <f>-STOA!N50</f>
        <v>0</v>
      </c>
      <c r="AC50">
        <f t="shared" si="0"/>
        <v>20.170115177109334</v>
      </c>
      <c r="AD50">
        <f t="shared" si="1"/>
        <v>2271.5547128416792</v>
      </c>
      <c r="AE50">
        <f>'IDT-1'!B50</f>
        <v>69</v>
      </c>
      <c r="AF50" s="24"/>
      <c r="AG50">
        <f t="shared" si="2"/>
        <v>2340.5547128416792</v>
      </c>
      <c r="AI50" s="34">
        <f>PXIL!H50</f>
        <v>0</v>
      </c>
      <c r="AJ50" s="34">
        <f>PXIL!N50</f>
        <v>0</v>
      </c>
      <c r="AK50" s="34">
        <f>RTM_IEX!H50</f>
        <v>84.45</v>
      </c>
      <c r="AL50" s="34">
        <f>RTM_IEX!N50</f>
        <v>0</v>
      </c>
      <c r="AM50" s="34">
        <f>RTM_PXI!H50</f>
        <v>0</v>
      </c>
      <c r="AN50" s="34">
        <f>RTM_PXI!N50</f>
        <v>0</v>
      </c>
      <c r="AO50" s="149">
        <f>GDAM_IEX!H50</f>
        <v>0</v>
      </c>
      <c r="AP50" s="149">
        <f>GDAM_IEX!N50</f>
        <v>0</v>
      </c>
      <c r="AQ50" s="149">
        <f>GDAM_PXI!H50</f>
        <v>0</v>
      </c>
      <c r="AR50" s="149">
        <f>GDAM_PXI!N50</f>
        <v>0</v>
      </c>
      <c r="AU50">
        <v>48</v>
      </c>
    </row>
    <row r="51" spans="1:47">
      <c r="A51" t="s">
        <v>93</v>
      </c>
      <c r="D51">
        <f>TWEPL!P51</f>
        <v>9.8876399999999993</v>
      </c>
      <c r="E51">
        <f>GT_NG!P51</f>
        <v>-0.16612000000000002</v>
      </c>
      <c r="F51">
        <f>GT_Spot!P51</f>
        <v>0</v>
      </c>
      <c r="G51">
        <f>PPCL_NG!P51</f>
        <v>42.2</v>
      </c>
      <c r="H51">
        <f>PPCL_Spot!P51</f>
        <v>0</v>
      </c>
      <c r="I51">
        <f>Bawana_NG!P51</f>
        <v>81.96</v>
      </c>
      <c r="J51">
        <f>Bawana_RLNG!P51</f>
        <v>0</v>
      </c>
      <c r="K51">
        <f>Bawana_Spot!P51</f>
        <v>0</v>
      </c>
      <c r="L51">
        <f>TWOMCL!O51</f>
        <v>0</v>
      </c>
      <c r="M51">
        <f>EDWPCL!S51</f>
        <v>0</v>
      </c>
      <c r="N51">
        <f>'MSW BWN'!S51</f>
        <v>0</v>
      </c>
      <c r="O51">
        <f>BRPL_ISGS_exbus!DM51</f>
        <v>943.06706794818308</v>
      </c>
      <c r="P51" s="36">
        <v>117.3</v>
      </c>
      <c r="Q51" s="36">
        <v>32.32</v>
      </c>
      <c r="R51" s="38">
        <v>47.5</v>
      </c>
      <c r="S51" s="38">
        <v>0</v>
      </c>
      <c r="T51" s="37">
        <f>SUMPRODUCT(LTA!J51:AN51,LTA!J$101:AN$101,LTA!J$103:AN$103)</f>
        <v>573.04</v>
      </c>
      <c r="U51" s="37">
        <f>SUMPRODUCT(LTA!J51:AN51,LTA!J$102:AN$102,LTA!J$103:AN$103)</f>
        <v>72.14</v>
      </c>
      <c r="V51" s="66">
        <f>SUMPRODUCT(MTOA!B51:G51,MTOA!B$102:G$102,MTOA!B$103:G$103)</f>
        <v>0</v>
      </c>
      <c r="W51" s="66">
        <f>SUMPRODUCT(MTOA!B51:G51,MTOA!B$101:G$101,MTOA!B$103:G$103)</f>
        <v>0</v>
      </c>
      <c r="X51">
        <v>0</v>
      </c>
      <c r="Y51" s="34">
        <f>IEX!H51</f>
        <v>0</v>
      </c>
      <c r="Z51" s="34">
        <f>IEX!N51</f>
        <v>0</v>
      </c>
      <c r="AA51" s="75">
        <f>STOA!H51</f>
        <v>303.47000000000003</v>
      </c>
      <c r="AB51" s="75">
        <f>-STOA!N51</f>
        <v>0</v>
      </c>
      <c r="AC51">
        <f t="shared" si="0"/>
        <v>20.432740264487997</v>
      </c>
      <c r="AD51">
        <f t="shared" si="1"/>
        <v>2301.1358476836949</v>
      </c>
      <c r="AE51">
        <f>'IDT-1'!B51</f>
        <v>74</v>
      </c>
      <c r="AF51" s="24"/>
      <c r="AG51">
        <f t="shared" si="2"/>
        <v>2375.1358476836949</v>
      </c>
      <c r="AI51" s="34">
        <f>PXIL!H51</f>
        <v>0</v>
      </c>
      <c r="AJ51" s="34">
        <f>PXIL!N51</f>
        <v>0</v>
      </c>
      <c r="AK51" s="34">
        <f>RTM_IEX!H51</f>
        <v>98.85</v>
      </c>
      <c r="AL51" s="34">
        <f>RTM_IEX!N51</f>
        <v>0</v>
      </c>
      <c r="AM51" s="34">
        <f>RTM_PXI!H51</f>
        <v>0</v>
      </c>
      <c r="AN51" s="34">
        <f>RTM_PXI!N51</f>
        <v>0</v>
      </c>
      <c r="AO51" s="149">
        <f>GDAM_IEX!H51</f>
        <v>0</v>
      </c>
      <c r="AP51" s="149">
        <f>GDAM_IEX!N51</f>
        <v>0</v>
      </c>
      <c r="AQ51" s="149">
        <f>GDAM_PXI!H51</f>
        <v>0</v>
      </c>
      <c r="AR51" s="149">
        <f>GDAM_PXI!N51</f>
        <v>0</v>
      </c>
      <c r="AU51">
        <v>49</v>
      </c>
    </row>
    <row r="52" spans="1:47">
      <c r="A52" t="s">
        <v>94</v>
      </c>
      <c r="D52">
        <f>TWEPL!P52</f>
        <v>9.8876399999999993</v>
      </c>
      <c r="E52">
        <f>GT_NG!P52</f>
        <v>-0.16612000000000002</v>
      </c>
      <c r="F52">
        <f>GT_Spot!P52</f>
        <v>0</v>
      </c>
      <c r="G52">
        <f>PPCL_NG!P52</f>
        <v>42.2</v>
      </c>
      <c r="H52">
        <f>PPCL_Spot!P52</f>
        <v>0</v>
      </c>
      <c r="I52">
        <f>Bawana_NG!P52</f>
        <v>81.96</v>
      </c>
      <c r="J52">
        <f>Bawana_RLNG!P52</f>
        <v>0</v>
      </c>
      <c r="K52">
        <f>Bawana_Spot!P52</f>
        <v>0</v>
      </c>
      <c r="L52">
        <f>TWOMCL!O52</f>
        <v>0</v>
      </c>
      <c r="M52">
        <f>EDWPCL!S52</f>
        <v>0</v>
      </c>
      <c r="N52">
        <f>'MSW BWN'!S52</f>
        <v>0</v>
      </c>
      <c r="O52">
        <f>BRPL_ISGS_exbus!DM52</f>
        <v>943.06792643027575</v>
      </c>
      <c r="P52" s="36">
        <v>117.3</v>
      </c>
      <c r="Q52" s="36">
        <v>32.320000000000007</v>
      </c>
      <c r="R52" s="38">
        <v>47.5</v>
      </c>
      <c r="S52" s="38">
        <v>0</v>
      </c>
      <c r="T52" s="37">
        <f>SUMPRODUCT(LTA!J52:AN52,LTA!J$101:AN$101,LTA!J$103:AN$103)</f>
        <v>563.61999999999989</v>
      </c>
      <c r="U52" s="37">
        <f>SUMPRODUCT(LTA!J52:AN52,LTA!J$102:AN$102,LTA!J$103:AN$103)</f>
        <v>73.95</v>
      </c>
      <c r="V52" s="66">
        <f>SUMPRODUCT(MTOA!B52:G52,MTOA!B$102:G$102,MTOA!B$103:G$103)</f>
        <v>0</v>
      </c>
      <c r="W52" s="66">
        <f>SUMPRODUCT(MTOA!B52:G52,MTOA!B$101:G$101,MTOA!B$103:G$103)</f>
        <v>0</v>
      </c>
      <c r="X52">
        <v>0</v>
      </c>
      <c r="Y52" s="34">
        <f>IEX!H52</f>
        <v>0</v>
      </c>
      <c r="Z52" s="34">
        <f>IEX!N52</f>
        <v>0</v>
      </c>
      <c r="AA52" s="75">
        <f>STOA!H52</f>
        <v>303.47000000000003</v>
      </c>
      <c r="AB52" s="75">
        <f>-STOA!N52</f>
        <v>0</v>
      </c>
      <c r="AC52">
        <f t="shared" si="0"/>
        <v>20.416379819130416</v>
      </c>
      <c r="AD52">
        <f t="shared" si="1"/>
        <v>2299.2930666111452</v>
      </c>
      <c r="AE52">
        <f>'IDT-1'!B52</f>
        <v>73</v>
      </c>
      <c r="AF52" s="24"/>
      <c r="AG52">
        <f t="shared" si="2"/>
        <v>2372.2930666111452</v>
      </c>
      <c r="AI52" s="34">
        <f>PXIL!H52</f>
        <v>0</v>
      </c>
      <c r="AJ52" s="34">
        <f>PXIL!N52</f>
        <v>0</v>
      </c>
      <c r="AK52" s="34">
        <f>RTM_IEX!H52</f>
        <v>104.6</v>
      </c>
      <c r="AL52" s="34">
        <f>RTM_IEX!N52</f>
        <v>0</v>
      </c>
      <c r="AM52" s="34">
        <f>RTM_PXI!H52</f>
        <v>0</v>
      </c>
      <c r="AN52" s="34">
        <f>RTM_PXI!N52</f>
        <v>0</v>
      </c>
      <c r="AO52" s="149">
        <f>GDAM_IEX!H52</f>
        <v>0</v>
      </c>
      <c r="AP52" s="149">
        <f>GDAM_IEX!N52</f>
        <v>0</v>
      </c>
      <c r="AQ52" s="149">
        <f>GDAM_PXI!H52</f>
        <v>0</v>
      </c>
      <c r="AR52" s="149">
        <f>GDAM_PXI!N52</f>
        <v>0</v>
      </c>
      <c r="AU52">
        <v>50</v>
      </c>
    </row>
    <row r="53" spans="1:47">
      <c r="A53" t="s">
        <v>95</v>
      </c>
      <c r="D53">
        <f>TWEPL!P53</f>
        <v>9.8876399999999993</v>
      </c>
      <c r="E53">
        <f>GT_NG!P53</f>
        <v>-0.16612000000000002</v>
      </c>
      <c r="F53">
        <f>GT_Spot!P53</f>
        <v>0</v>
      </c>
      <c r="G53">
        <f>PPCL_NG!P53</f>
        <v>42.2</v>
      </c>
      <c r="H53">
        <f>PPCL_Spot!P53</f>
        <v>0</v>
      </c>
      <c r="I53">
        <f>Bawana_NG!P53</f>
        <v>81.96</v>
      </c>
      <c r="J53">
        <f>Bawana_RLNG!P53</f>
        <v>0</v>
      </c>
      <c r="K53">
        <f>Bawana_Spot!P53</f>
        <v>0</v>
      </c>
      <c r="L53">
        <f>TWOMCL!O53</f>
        <v>0</v>
      </c>
      <c r="M53">
        <f>EDWPCL!S53</f>
        <v>0</v>
      </c>
      <c r="N53">
        <f>'MSW BWN'!S53</f>
        <v>0</v>
      </c>
      <c r="O53">
        <f>BRPL_ISGS_exbus!DM53</f>
        <v>912.91176543858467</v>
      </c>
      <c r="P53" s="36">
        <v>117.3</v>
      </c>
      <c r="Q53" s="36">
        <v>32.320000000000007</v>
      </c>
      <c r="R53" s="38">
        <v>47.5</v>
      </c>
      <c r="S53" s="38">
        <v>0</v>
      </c>
      <c r="T53" s="37">
        <f>SUMPRODUCT(LTA!J53:AN53,LTA!J$101:AN$101,LTA!J$103:AN$103)</f>
        <v>562.52</v>
      </c>
      <c r="U53" s="37">
        <f>SUMPRODUCT(LTA!J53:AN53,LTA!J$102:AN$102,LTA!J$103:AN$103)</f>
        <v>66.89</v>
      </c>
      <c r="V53" s="66">
        <f>SUMPRODUCT(MTOA!B53:G53,MTOA!B$102:G$102,MTOA!B$103:G$103)</f>
        <v>0</v>
      </c>
      <c r="W53" s="66">
        <f>SUMPRODUCT(MTOA!B53:G53,MTOA!B$101:G$101,MTOA!B$103:G$103)</f>
        <v>0</v>
      </c>
      <c r="X53">
        <v>0</v>
      </c>
      <c r="Y53" s="34">
        <f>IEX!H53</f>
        <v>0</v>
      </c>
      <c r="Z53" s="34">
        <f>IEX!N53</f>
        <v>0</v>
      </c>
      <c r="AA53" s="75">
        <f>STOA!H53</f>
        <v>318.83000000000004</v>
      </c>
      <c r="AB53" s="75">
        <f>-STOA!N53</f>
        <v>0</v>
      </c>
      <c r="AC53">
        <f t="shared" si="0"/>
        <v>20.366429602403535</v>
      </c>
      <c r="AD53">
        <f t="shared" si="1"/>
        <v>2293.6668558361812</v>
      </c>
      <c r="AE53">
        <f>'IDT-1'!B53</f>
        <v>89</v>
      </c>
      <c r="AF53" s="24"/>
      <c r="AG53">
        <f t="shared" si="2"/>
        <v>2382.6668558361812</v>
      </c>
      <c r="AI53" s="34">
        <f>PXIL!H53</f>
        <v>0</v>
      </c>
      <c r="AJ53" s="34">
        <f>PXIL!N53</f>
        <v>0</v>
      </c>
      <c r="AK53" s="34">
        <f>RTM_IEX!H53</f>
        <v>121.88</v>
      </c>
      <c r="AL53" s="34">
        <f>RTM_IEX!N53</f>
        <v>0</v>
      </c>
      <c r="AM53" s="34">
        <f>RTM_PXI!H53</f>
        <v>0</v>
      </c>
      <c r="AN53" s="34">
        <f>RTM_PXI!N53</f>
        <v>0</v>
      </c>
      <c r="AO53" s="149">
        <f>GDAM_IEX!H53</f>
        <v>0</v>
      </c>
      <c r="AP53" s="149">
        <f>GDAM_IEX!N53</f>
        <v>0</v>
      </c>
      <c r="AQ53" s="149">
        <f>GDAM_PXI!H53</f>
        <v>0</v>
      </c>
      <c r="AR53" s="149">
        <f>GDAM_PXI!N53</f>
        <v>0</v>
      </c>
      <c r="AU53">
        <v>51</v>
      </c>
    </row>
    <row r="54" spans="1:47">
      <c r="A54" t="s">
        <v>96</v>
      </c>
      <c r="D54">
        <f>TWEPL!P54</f>
        <v>9.8876399999999993</v>
      </c>
      <c r="E54">
        <f>GT_NG!P54</f>
        <v>-0.16612000000000002</v>
      </c>
      <c r="F54">
        <f>GT_Spot!P54</f>
        <v>0</v>
      </c>
      <c r="G54">
        <f>PPCL_NG!P54</f>
        <v>42.2</v>
      </c>
      <c r="H54">
        <f>PPCL_Spot!P54</f>
        <v>0</v>
      </c>
      <c r="I54">
        <f>Bawana_NG!P54</f>
        <v>81.96</v>
      </c>
      <c r="J54">
        <f>Bawana_RLNG!P54</f>
        <v>0</v>
      </c>
      <c r="K54">
        <f>Bawana_Spot!P54</f>
        <v>0</v>
      </c>
      <c r="L54">
        <f>TWOMCL!O54</f>
        <v>0</v>
      </c>
      <c r="M54">
        <f>EDWPCL!S54</f>
        <v>0</v>
      </c>
      <c r="N54">
        <f>'MSW BWN'!S54</f>
        <v>0</v>
      </c>
      <c r="O54">
        <f>BRPL_ISGS_exbus!DM54</f>
        <v>960.89584023258521</v>
      </c>
      <c r="P54" s="36">
        <v>117.3</v>
      </c>
      <c r="Q54" s="36">
        <v>32.320000000000007</v>
      </c>
      <c r="R54" s="38">
        <v>47.5</v>
      </c>
      <c r="S54" s="38">
        <v>0</v>
      </c>
      <c r="T54" s="37">
        <f>SUMPRODUCT(LTA!J54:AN54,LTA!J$101:AN$101,LTA!J$103:AN$103)</f>
        <v>562.85</v>
      </c>
      <c r="U54" s="37">
        <f>SUMPRODUCT(LTA!J54:AN54,LTA!J$102:AN$102,LTA!J$103:AN$103)</f>
        <v>67.25</v>
      </c>
      <c r="V54" s="66">
        <f>SUMPRODUCT(MTOA!B54:G54,MTOA!B$102:G$102,MTOA!B$103:G$103)</f>
        <v>0</v>
      </c>
      <c r="W54" s="66">
        <f>SUMPRODUCT(MTOA!B54:G54,MTOA!B$101:G$101,MTOA!B$103:G$103)</f>
        <v>0</v>
      </c>
      <c r="X54">
        <v>0</v>
      </c>
      <c r="Y54" s="34">
        <f>IEX!H54</f>
        <v>0</v>
      </c>
      <c r="Z54" s="34">
        <f>IEX!N54</f>
        <v>0</v>
      </c>
      <c r="AA54" s="75">
        <f>STOA!H54</f>
        <v>332.26</v>
      </c>
      <c r="AB54" s="75">
        <f>-STOA!N54</f>
        <v>0</v>
      </c>
      <c r="AC54">
        <f t="shared" si="0"/>
        <v>20.549769460590742</v>
      </c>
      <c r="AD54">
        <f t="shared" si="1"/>
        <v>2314.3175907719942</v>
      </c>
      <c r="AE54">
        <f>'IDT-1'!B54</f>
        <v>75</v>
      </c>
      <c r="AF54" s="24"/>
      <c r="AG54">
        <f t="shared" si="2"/>
        <v>2389.3175907719942</v>
      </c>
      <c r="AI54" s="34">
        <f>PXIL!H54</f>
        <v>0</v>
      </c>
      <c r="AJ54" s="34">
        <f>PXIL!N54</f>
        <v>0</v>
      </c>
      <c r="AK54" s="34">
        <f>RTM_IEX!H54</f>
        <v>80.61</v>
      </c>
      <c r="AL54" s="34">
        <f>RTM_IEX!N54</f>
        <v>0</v>
      </c>
      <c r="AM54" s="34">
        <f>RTM_PXI!H54</f>
        <v>0</v>
      </c>
      <c r="AN54" s="34">
        <f>RTM_PXI!N54</f>
        <v>0</v>
      </c>
      <c r="AO54" s="149">
        <f>GDAM_IEX!H54</f>
        <v>0</v>
      </c>
      <c r="AP54" s="149">
        <f>GDAM_IEX!N54</f>
        <v>0</v>
      </c>
      <c r="AQ54" s="149">
        <f>GDAM_PXI!H54</f>
        <v>0</v>
      </c>
      <c r="AR54" s="149">
        <f>GDAM_PXI!N54</f>
        <v>0</v>
      </c>
      <c r="AU54">
        <v>52</v>
      </c>
    </row>
    <row r="55" spans="1:47">
      <c r="A55" t="s">
        <v>97</v>
      </c>
      <c r="D55">
        <f>TWEPL!P55</f>
        <v>9.8876399999999993</v>
      </c>
      <c r="E55">
        <f>GT_NG!P55</f>
        <v>-0.16612000000000002</v>
      </c>
      <c r="F55">
        <f>GT_Spot!P55</f>
        <v>0</v>
      </c>
      <c r="G55">
        <f>PPCL_NG!P55</f>
        <v>42.2</v>
      </c>
      <c r="H55">
        <f>PPCL_Spot!P55</f>
        <v>0</v>
      </c>
      <c r="I55">
        <f>Bawana_NG!P55</f>
        <v>81.96</v>
      </c>
      <c r="J55">
        <f>Bawana_RLNG!P55</f>
        <v>0</v>
      </c>
      <c r="K55">
        <f>Bawana_Spot!P55</f>
        <v>0</v>
      </c>
      <c r="L55">
        <f>TWOMCL!O55</f>
        <v>0</v>
      </c>
      <c r="M55">
        <f>EDWPCL!S55</f>
        <v>0</v>
      </c>
      <c r="N55">
        <f>'MSW BWN'!S55</f>
        <v>0</v>
      </c>
      <c r="O55">
        <f>BRPL_ISGS_exbus!DM55</f>
        <v>923.45899375926865</v>
      </c>
      <c r="P55" s="36">
        <v>117.3</v>
      </c>
      <c r="Q55" s="36">
        <v>32.320000000000007</v>
      </c>
      <c r="R55" s="38">
        <v>47.5</v>
      </c>
      <c r="S55" s="38">
        <v>0</v>
      </c>
      <c r="T55" s="37">
        <f>SUMPRODUCT(LTA!J55:AN55,LTA!J$101:AN$101,LTA!J$103:AN$103)</f>
        <v>563.37</v>
      </c>
      <c r="U55" s="37">
        <f>SUMPRODUCT(LTA!J55:AN55,LTA!J$102:AN$102,LTA!J$103:AN$103)</f>
        <v>67.429999999999993</v>
      </c>
      <c r="V55" s="66">
        <f>SUMPRODUCT(MTOA!B55:G55,MTOA!B$102:G$102,MTOA!B$103:G$103)</f>
        <v>0</v>
      </c>
      <c r="W55" s="66">
        <f>SUMPRODUCT(MTOA!B55:G55,MTOA!B$101:G$101,MTOA!B$103:G$103)</f>
        <v>0</v>
      </c>
      <c r="X55">
        <v>0</v>
      </c>
      <c r="Y55" s="34">
        <f>IEX!H55</f>
        <v>0</v>
      </c>
      <c r="Z55" s="34">
        <f>IEX!N55</f>
        <v>0</v>
      </c>
      <c r="AA55" s="75">
        <f>STOA!H55</f>
        <v>313.06000000000006</v>
      </c>
      <c r="AB55" s="75">
        <f>-STOA!N55</f>
        <v>0</v>
      </c>
      <c r="AC55">
        <f t="shared" si="0"/>
        <v>20.572765211625555</v>
      </c>
      <c r="AD55">
        <f t="shared" si="1"/>
        <v>2316.9077485476428</v>
      </c>
      <c r="AE55">
        <f>'IDT-1'!B55</f>
        <v>85</v>
      </c>
      <c r="AF55" s="24"/>
      <c r="AG55">
        <f t="shared" si="2"/>
        <v>2401.9077485476428</v>
      </c>
      <c r="AI55" s="34">
        <f>PXIL!H55</f>
        <v>0</v>
      </c>
      <c r="AJ55" s="34">
        <f>PXIL!N55</f>
        <v>0</v>
      </c>
      <c r="AK55" s="34">
        <f>RTM_IEX!H55</f>
        <v>139.16</v>
      </c>
      <c r="AL55" s="34">
        <f>RTM_IEX!N55</f>
        <v>0</v>
      </c>
      <c r="AM55" s="34">
        <f>RTM_PXI!H55</f>
        <v>0</v>
      </c>
      <c r="AN55" s="34">
        <f>RTM_PXI!N55</f>
        <v>0</v>
      </c>
      <c r="AO55" s="149">
        <f>GDAM_IEX!H55</f>
        <v>0</v>
      </c>
      <c r="AP55" s="149">
        <f>GDAM_IEX!N55</f>
        <v>0</v>
      </c>
      <c r="AQ55" s="149">
        <f>GDAM_PXI!H55</f>
        <v>0</v>
      </c>
      <c r="AR55" s="149">
        <f>GDAM_PXI!N55</f>
        <v>0</v>
      </c>
      <c r="AU55">
        <v>53</v>
      </c>
    </row>
    <row r="56" spans="1:47">
      <c r="A56" t="s">
        <v>98</v>
      </c>
      <c r="D56">
        <f>TWEPL!P56</f>
        <v>9.8876399999999993</v>
      </c>
      <c r="E56">
        <f>GT_NG!P56</f>
        <v>-0.16612000000000002</v>
      </c>
      <c r="F56">
        <f>GT_Spot!P56</f>
        <v>0</v>
      </c>
      <c r="G56">
        <f>PPCL_NG!P56</f>
        <v>42.2</v>
      </c>
      <c r="H56">
        <f>PPCL_Spot!P56</f>
        <v>0</v>
      </c>
      <c r="I56">
        <f>Bawana_NG!P56</f>
        <v>81.96</v>
      </c>
      <c r="J56">
        <f>Bawana_RLNG!P56</f>
        <v>0</v>
      </c>
      <c r="K56">
        <f>Bawana_Spot!P56</f>
        <v>0</v>
      </c>
      <c r="L56">
        <f>TWOMCL!O56</f>
        <v>0</v>
      </c>
      <c r="M56">
        <f>EDWPCL!S56</f>
        <v>0</v>
      </c>
      <c r="N56">
        <f>'MSW BWN'!S56</f>
        <v>0</v>
      </c>
      <c r="O56">
        <f>BRPL_ISGS_exbus!DM56</f>
        <v>934.5245455404006</v>
      </c>
      <c r="P56" s="36">
        <v>117.3</v>
      </c>
      <c r="Q56" s="36">
        <v>32.320000000000007</v>
      </c>
      <c r="R56" s="38">
        <v>47.5</v>
      </c>
      <c r="S56" s="38">
        <v>0</v>
      </c>
      <c r="T56" s="37">
        <f>SUMPRODUCT(LTA!J56:AN56,LTA!J$101:AN$101,LTA!J$103:AN$103)</f>
        <v>555.25</v>
      </c>
      <c r="U56" s="37">
        <f>SUMPRODUCT(LTA!J56:AN56,LTA!J$102:AN$102,LTA!J$103:AN$103)</f>
        <v>67.569999999999993</v>
      </c>
      <c r="V56" s="66">
        <f>SUMPRODUCT(MTOA!B56:G56,MTOA!B$102:G$102,MTOA!B$103:G$103)</f>
        <v>0</v>
      </c>
      <c r="W56" s="66">
        <f>SUMPRODUCT(MTOA!B56:G56,MTOA!B$101:G$101,MTOA!B$103:G$103)</f>
        <v>0</v>
      </c>
      <c r="X56">
        <v>0</v>
      </c>
      <c r="Y56" s="34">
        <f>IEX!H56</f>
        <v>0</v>
      </c>
      <c r="Z56" s="34">
        <f>IEX!N56</f>
        <v>0</v>
      </c>
      <c r="AA56" s="75">
        <f>STOA!H56</f>
        <v>326.5</v>
      </c>
      <c r="AB56" s="75">
        <f>-STOA!N56</f>
        <v>0</v>
      </c>
      <c r="AC56">
        <f t="shared" si="0"/>
        <v>20.591470067299515</v>
      </c>
      <c r="AD56">
        <f t="shared" si="1"/>
        <v>2319.0145954731011</v>
      </c>
      <c r="AE56">
        <f>'IDT-1'!B56</f>
        <v>80</v>
      </c>
      <c r="AF56" s="24"/>
      <c r="AG56">
        <f t="shared" si="2"/>
        <v>2399.0145954731011</v>
      </c>
      <c r="AI56" s="34">
        <f>PXIL!H56</f>
        <v>0</v>
      </c>
      <c r="AJ56" s="34">
        <f>PXIL!N56</f>
        <v>0</v>
      </c>
      <c r="AK56" s="34">
        <f>RTM_IEX!H56</f>
        <v>124.76</v>
      </c>
      <c r="AL56" s="34">
        <f>RTM_IEX!N56</f>
        <v>0</v>
      </c>
      <c r="AM56" s="34">
        <f>RTM_PXI!H56</f>
        <v>0</v>
      </c>
      <c r="AN56" s="34">
        <f>RTM_PXI!N56</f>
        <v>0</v>
      </c>
      <c r="AO56" s="149">
        <f>GDAM_IEX!H56</f>
        <v>0</v>
      </c>
      <c r="AP56" s="149">
        <f>GDAM_IEX!N56</f>
        <v>0</v>
      </c>
      <c r="AQ56" s="149">
        <f>GDAM_PXI!H56</f>
        <v>0</v>
      </c>
      <c r="AR56" s="149">
        <f>GDAM_PXI!N56</f>
        <v>0</v>
      </c>
      <c r="AU56">
        <v>54</v>
      </c>
    </row>
    <row r="57" spans="1:47">
      <c r="A57" t="s">
        <v>99</v>
      </c>
      <c r="D57">
        <f>TWEPL!P57</f>
        <v>9.8876399999999993</v>
      </c>
      <c r="E57">
        <f>GT_NG!P57</f>
        <v>-0.16612000000000002</v>
      </c>
      <c r="F57">
        <f>GT_Spot!P57</f>
        <v>0</v>
      </c>
      <c r="G57">
        <f>PPCL_NG!P57</f>
        <v>42.200018120273036</v>
      </c>
      <c r="H57">
        <f>PPCL_Spot!P57</f>
        <v>0</v>
      </c>
      <c r="I57">
        <f>Bawana_NG!P57</f>
        <v>74.99650268127769</v>
      </c>
      <c r="J57">
        <f>Bawana_RLNG!P57</f>
        <v>0</v>
      </c>
      <c r="K57">
        <f>Bawana_Spot!P57</f>
        <v>0</v>
      </c>
      <c r="L57">
        <f>TWOMCL!O57</f>
        <v>0</v>
      </c>
      <c r="M57">
        <f>EDWPCL!S57</f>
        <v>0</v>
      </c>
      <c r="N57">
        <f>'MSW BWN'!S57</f>
        <v>0</v>
      </c>
      <c r="O57">
        <f>BRPL_ISGS_exbus!DM57</f>
        <v>929.40694105746081</v>
      </c>
      <c r="P57" s="36">
        <v>117.3</v>
      </c>
      <c r="Q57" s="36">
        <v>32.320000000000007</v>
      </c>
      <c r="R57" s="38">
        <v>47.5</v>
      </c>
      <c r="S57" s="38">
        <v>0</v>
      </c>
      <c r="T57" s="37">
        <f>SUMPRODUCT(LTA!J57:AN57,LTA!J$101:AN$101,LTA!J$103:AN$103)</f>
        <v>555.81999999999994</v>
      </c>
      <c r="U57" s="37">
        <f>SUMPRODUCT(LTA!J57:AN57,LTA!J$102:AN$102,LTA!J$103:AN$103)</f>
        <v>67.62</v>
      </c>
      <c r="V57" s="66">
        <f>SUMPRODUCT(MTOA!B57:G57,MTOA!B$102:G$102,MTOA!B$103:G$103)</f>
        <v>0</v>
      </c>
      <c r="W57" s="66">
        <f>SUMPRODUCT(MTOA!B57:G57,MTOA!B$101:G$101,MTOA!B$103:G$103)</f>
        <v>0</v>
      </c>
      <c r="X57">
        <v>0</v>
      </c>
      <c r="Y57" s="34">
        <f>IEX!H57</f>
        <v>0</v>
      </c>
      <c r="Z57" s="34">
        <f>IEX!N57</f>
        <v>0</v>
      </c>
      <c r="AA57" s="75">
        <f>STOA!H57</f>
        <v>345.69000000000005</v>
      </c>
      <c r="AB57" s="75">
        <f>-STOA!N57</f>
        <v>0</v>
      </c>
      <c r="AC57">
        <f t="shared" si="0"/>
        <v>20.06830053090329</v>
      </c>
      <c r="AD57">
        <f t="shared" si="1"/>
        <v>2260.0866813281082</v>
      </c>
      <c r="AE57">
        <f>'IDT-1'!B57</f>
        <v>79</v>
      </c>
      <c r="AF57" s="24"/>
      <c r="AG57">
        <f t="shared" si="2"/>
        <v>2339.0866813281082</v>
      </c>
      <c r="AI57" s="34">
        <f>PXIL!H57</f>
        <v>0</v>
      </c>
      <c r="AJ57" s="34">
        <f>PXIL!N57</f>
        <v>0</v>
      </c>
      <c r="AK57" s="34">
        <f>RTM_IEX!H57</f>
        <v>57.58</v>
      </c>
      <c r="AL57" s="34">
        <f>RTM_IEX!N57</f>
        <v>0</v>
      </c>
      <c r="AM57" s="34">
        <f>RTM_PXI!H57</f>
        <v>0</v>
      </c>
      <c r="AN57" s="34">
        <f>RTM_PXI!N57</f>
        <v>0</v>
      </c>
      <c r="AO57" s="149">
        <f>GDAM_IEX!H57</f>
        <v>0</v>
      </c>
      <c r="AP57" s="149">
        <f>GDAM_IEX!N57</f>
        <v>0</v>
      </c>
      <c r="AQ57" s="149">
        <f>GDAM_PXI!H57</f>
        <v>0</v>
      </c>
      <c r="AR57" s="149">
        <f>GDAM_PXI!N57</f>
        <v>0</v>
      </c>
      <c r="AU57">
        <v>55</v>
      </c>
    </row>
    <row r="58" spans="1:47">
      <c r="A58" t="s">
        <v>100</v>
      </c>
      <c r="D58">
        <f>TWEPL!P58</f>
        <v>10.13796</v>
      </c>
      <c r="E58">
        <f>GT_NG!P58</f>
        <v>-0.16612000000000002</v>
      </c>
      <c r="F58">
        <f>GT_Spot!P58</f>
        <v>0</v>
      </c>
      <c r="G58">
        <f>PPCL_NG!P58</f>
        <v>41.63</v>
      </c>
      <c r="H58">
        <f>PPCL_Spot!P58</f>
        <v>0</v>
      </c>
      <c r="I58">
        <f>Bawana_NG!P58</f>
        <v>74.99650268127769</v>
      </c>
      <c r="J58">
        <f>Bawana_RLNG!P58</f>
        <v>0</v>
      </c>
      <c r="K58">
        <f>Bawana_Spot!P58</f>
        <v>0</v>
      </c>
      <c r="L58">
        <f>TWOMCL!O58</f>
        <v>0</v>
      </c>
      <c r="M58">
        <f>EDWPCL!S58</f>
        <v>0</v>
      </c>
      <c r="N58">
        <f>'MSW BWN'!S58</f>
        <v>0</v>
      </c>
      <c r="O58">
        <f>BRPL_ISGS_exbus!DM58</f>
        <v>913.09102322877243</v>
      </c>
      <c r="P58" s="36">
        <v>117.3</v>
      </c>
      <c r="Q58" s="36">
        <v>32.320000000000007</v>
      </c>
      <c r="R58" s="38">
        <v>47.5</v>
      </c>
      <c r="S58" s="38">
        <v>0</v>
      </c>
      <c r="T58" s="37">
        <f>SUMPRODUCT(LTA!J58:AN58,LTA!J$101:AN$101,LTA!J$103:AN$103)</f>
        <v>548.35</v>
      </c>
      <c r="U58" s="37">
        <f>SUMPRODUCT(LTA!J58:AN58,LTA!J$102:AN$102,LTA!J$103:AN$103)</f>
        <v>70.36</v>
      </c>
      <c r="V58" s="66">
        <f>SUMPRODUCT(MTOA!B58:G58,MTOA!B$102:G$102,MTOA!B$103:G$103)</f>
        <v>0</v>
      </c>
      <c r="W58" s="66">
        <f>SUMPRODUCT(MTOA!B58:G58,MTOA!B$101:G$101,MTOA!B$103:G$103)</f>
        <v>0</v>
      </c>
      <c r="X58">
        <v>0</v>
      </c>
      <c r="Y58" s="34">
        <f>IEX!H58</f>
        <v>0</v>
      </c>
      <c r="Z58" s="34">
        <f>IEX!N58</f>
        <v>0</v>
      </c>
      <c r="AA58" s="75">
        <f>STOA!H58</f>
        <v>383.12</v>
      </c>
      <c r="AB58" s="75">
        <f>-STOA!N58</f>
        <v>0</v>
      </c>
      <c r="AC58">
        <f t="shared" si="0"/>
        <v>20.488363110552431</v>
      </c>
      <c r="AD58">
        <f t="shared" si="1"/>
        <v>2307.4010027994973</v>
      </c>
      <c r="AE58">
        <f>'IDT-1'!B58</f>
        <v>58</v>
      </c>
      <c r="AF58" s="24"/>
      <c r="AG58">
        <f t="shared" si="2"/>
        <v>2365.4010027994973</v>
      </c>
      <c r="AI58" s="34">
        <f>PXIL!H58</f>
        <v>0</v>
      </c>
      <c r="AJ58" s="34">
        <f>PXIL!N58</f>
        <v>0</v>
      </c>
      <c r="AK58" s="34">
        <f>RTM_IEX!H58</f>
        <v>89.25</v>
      </c>
      <c r="AL58" s="34">
        <f>RTM_IEX!N58</f>
        <v>0</v>
      </c>
      <c r="AM58" s="34">
        <f>RTM_PXI!H58</f>
        <v>0</v>
      </c>
      <c r="AN58" s="34">
        <f>RTM_PXI!N58</f>
        <v>0</v>
      </c>
      <c r="AO58" s="149">
        <f>GDAM_IEX!H58</f>
        <v>0</v>
      </c>
      <c r="AP58" s="149">
        <f>GDAM_IEX!N58</f>
        <v>0</v>
      </c>
      <c r="AQ58" s="149">
        <f>GDAM_PXI!H58</f>
        <v>0</v>
      </c>
      <c r="AR58" s="149">
        <f>GDAM_PXI!N58</f>
        <v>0</v>
      </c>
      <c r="AU58">
        <v>56</v>
      </c>
    </row>
    <row r="59" spans="1:47">
      <c r="A59" t="s">
        <v>101</v>
      </c>
      <c r="D59">
        <f>TWEPL!P59</f>
        <v>10.13796</v>
      </c>
      <c r="E59">
        <f>GT_NG!P59</f>
        <v>-0.16612000000000002</v>
      </c>
      <c r="F59">
        <f>GT_Spot!P59</f>
        <v>0</v>
      </c>
      <c r="G59">
        <f>PPCL_NG!P59</f>
        <v>41.63</v>
      </c>
      <c r="H59">
        <f>PPCL_Spot!P59</f>
        <v>0</v>
      </c>
      <c r="I59">
        <f>Bawana_NG!P59</f>
        <v>74.99650268127769</v>
      </c>
      <c r="J59">
        <f>Bawana_RLNG!P59</f>
        <v>0</v>
      </c>
      <c r="K59">
        <f>Bawana_Spot!P59</f>
        <v>0</v>
      </c>
      <c r="L59">
        <f>TWOMCL!O59</f>
        <v>0</v>
      </c>
      <c r="M59">
        <f>EDWPCL!S59</f>
        <v>0</v>
      </c>
      <c r="N59">
        <f>'MSW BWN'!S59</f>
        <v>0</v>
      </c>
      <c r="O59">
        <f>BRPL_ISGS_exbus!DM59</f>
        <v>900.77503227397153</v>
      </c>
      <c r="P59" s="36">
        <v>117.3</v>
      </c>
      <c r="Q59" s="36">
        <v>32.315561658884924</v>
      </c>
      <c r="R59" s="38">
        <v>47.5</v>
      </c>
      <c r="S59" s="38">
        <v>0</v>
      </c>
      <c r="T59" s="37">
        <f>SUMPRODUCT(LTA!J59:AN59,LTA!J$101:AN$101,LTA!J$103:AN$103)</f>
        <v>543.66000000000008</v>
      </c>
      <c r="U59" s="37">
        <f>SUMPRODUCT(LTA!J59:AN59,LTA!J$102:AN$102,LTA!J$103:AN$103)</f>
        <v>71.459999999999994</v>
      </c>
      <c r="V59" s="66">
        <f>SUMPRODUCT(MTOA!B59:G59,MTOA!B$102:G$102,MTOA!B$103:G$103)</f>
        <v>0</v>
      </c>
      <c r="W59" s="66">
        <f>SUMPRODUCT(MTOA!B59:G59,MTOA!B$101:G$101,MTOA!B$103:G$103)</f>
        <v>0</v>
      </c>
      <c r="X59">
        <v>0</v>
      </c>
      <c r="Y59" s="34">
        <f>IEX!H59</f>
        <v>44.14</v>
      </c>
      <c r="Z59" s="34">
        <f>IEX!N59</f>
        <v>0</v>
      </c>
      <c r="AA59" s="75">
        <f>STOA!H59</f>
        <v>383.12</v>
      </c>
      <c r="AB59" s="75">
        <f>-STOA!N59</f>
        <v>0</v>
      </c>
      <c r="AC59">
        <f t="shared" si="0"/>
        <v>20.762127332748371</v>
      </c>
      <c r="AD59">
        <f t="shared" si="1"/>
        <v>2338.2368092813863</v>
      </c>
      <c r="AE59">
        <f>'IDT-1'!B59</f>
        <v>39</v>
      </c>
      <c r="AF59" s="24"/>
      <c r="AG59">
        <f t="shared" si="2"/>
        <v>2377.2368092813863</v>
      </c>
      <c r="AI59" s="34">
        <f>PXIL!H59</f>
        <v>0</v>
      </c>
      <c r="AJ59" s="34">
        <f>PXIL!N59</f>
        <v>0</v>
      </c>
      <c r="AK59" s="34">
        <f>RTM_IEX!H59</f>
        <v>92.13</v>
      </c>
      <c r="AL59" s="34">
        <f>RTM_IEX!N59</f>
        <v>0</v>
      </c>
      <c r="AM59" s="34">
        <f>RTM_PXI!H59</f>
        <v>0</v>
      </c>
      <c r="AN59" s="34">
        <f>RTM_PXI!N59</f>
        <v>0</v>
      </c>
      <c r="AO59" s="149">
        <f>GDAM_IEX!H59</f>
        <v>0</v>
      </c>
      <c r="AP59" s="149">
        <f>GDAM_IEX!N59</f>
        <v>0</v>
      </c>
      <c r="AQ59" s="149">
        <f>GDAM_PXI!H59</f>
        <v>0</v>
      </c>
      <c r="AR59" s="149">
        <f>GDAM_PXI!N59</f>
        <v>0</v>
      </c>
      <c r="AU59">
        <v>57</v>
      </c>
    </row>
    <row r="60" spans="1:47">
      <c r="A60" t="s">
        <v>102</v>
      </c>
      <c r="D60">
        <f>TWEPL!P60</f>
        <v>10.13796</v>
      </c>
      <c r="E60">
        <f>GT_NG!P60</f>
        <v>-0.16612000000000002</v>
      </c>
      <c r="F60">
        <f>GT_Spot!P60</f>
        <v>0</v>
      </c>
      <c r="G60">
        <f>PPCL_NG!P60</f>
        <v>41.63</v>
      </c>
      <c r="H60">
        <f>PPCL_Spot!P60</f>
        <v>0</v>
      </c>
      <c r="I60">
        <f>Bawana_NG!P60</f>
        <v>74.99650268127769</v>
      </c>
      <c r="J60">
        <f>Bawana_RLNG!P60</f>
        <v>0</v>
      </c>
      <c r="K60">
        <f>Bawana_Spot!P60</f>
        <v>0</v>
      </c>
      <c r="L60">
        <f>TWOMCL!O60</f>
        <v>0</v>
      </c>
      <c r="M60">
        <f>EDWPCL!S60</f>
        <v>0</v>
      </c>
      <c r="N60">
        <f>'MSW BWN'!S60</f>
        <v>0</v>
      </c>
      <c r="O60">
        <f>BRPL_ISGS_exbus!DM60</f>
        <v>929.56585970238871</v>
      </c>
      <c r="P60" s="36">
        <v>117.3</v>
      </c>
      <c r="Q60" s="36">
        <v>32.315561658884924</v>
      </c>
      <c r="R60" s="38">
        <v>47.5</v>
      </c>
      <c r="S60" s="38">
        <v>0</v>
      </c>
      <c r="T60" s="37">
        <f>SUMPRODUCT(LTA!J60:AN60,LTA!J$101:AN$101,LTA!J$103:AN$103)</f>
        <v>539.29</v>
      </c>
      <c r="U60" s="37">
        <f>SUMPRODUCT(LTA!J60:AN60,LTA!J$102:AN$102,LTA!J$103:AN$103)</f>
        <v>72.39</v>
      </c>
      <c r="V60" s="66">
        <f>SUMPRODUCT(MTOA!B60:G60,MTOA!B$102:G$102,MTOA!B$103:G$103)</f>
        <v>0</v>
      </c>
      <c r="W60" s="66">
        <f>SUMPRODUCT(MTOA!B60:G60,MTOA!B$101:G$101,MTOA!B$103:G$103)</f>
        <v>0</v>
      </c>
      <c r="X60">
        <v>0</v>
      </c>
      <c r="Y60" s="34">
        <f>IEX!H60</f>
        <v>103.65</v>
      </c>
      <c r="Z60" s="34">
        <f>IEX!N60</f>
        <v>0</v>
      </c>
      <c r="AA60" s="75">
        <f>STOA!H60</f>
        <v>383.12</v>
      </c>
      <c r="AB60" s="75">
        <f>-STOA!N60</f>
        <v>0</v>
      </c>
      <c r="AC60">
        <f t="shared" si="0"/>
        <v>21.095126614118445</v>
      </c>
      <c r="AD60">
        <f t="shared" si="1"/>
        <v>2375.7446374284332</v>
      </c>
      <c r="AE60">
        <f>'IDT-1'!B60</f>
        <v>21</v>
      </c>
      <c r="AF60" s="24"/>
      <c r="AG60">
        <f t="shared" si="2"/>
        <v>2396.7446374284332</v>
      </c>
      <c r="AI60" s="34">
        <f>PXIL!H60</f>
        <v>0</v>
      </c>
      <c r="AJ60" s="34">
        <f>PXIL!N60</f>
        <v>0</v>
      </c>
      <c r="AK60" s="34">
        <f>RTM_IEX!H60</f>
        <v>45.11</v>
      </c>
      <c r="AL60" s="34">
        <f>RTM_IEX!N60</f>
        <v>0</v>
      </c>
      <c r="AM60" s="34">
        <f>RTM_PXI!H60</f>
        <v>0</v>
      </c>
      <c r="AN60" s="34">
        <f>RTM_PXI!N60</f>
        <v>0</v>
      </c>
      <c r="AO60" s="149">
        <f>GDAM_IEX!H60</f>
        <v>0</v>
      </c>
      <c r="AP60" s="149">
        <f>GDAM_IEX!N60</f>
        <v>0</v>
      </c>
      <c r="AQ60" s="149">
        <f>GDAM_PXI!H60</f>
        <v>0</v>
      </c>
      <c r="AR60" s="149">
        <f>GDAM_PXI!N60</f>
        <v>0</v>
      </c>
      <c r="AU60">
        <v>58</v>
      </c>
    </row>
    <row r="61" spans="1:47">
      <c r="A61" t="s">
        <v>103</v>
      </c>
      <c r="D61">
        <f>TWEPL!P61</f>
        <v>10.13796</v>
      </c>
      <c r="E61">
        <f>GT_NG!P61</f>
        <v>-0.16612000000000002</v>
      </c>
      <c r="F61">
        <f>GT_Spot!P61</f>
        <v>0</v>
      </c>
      <c r="G61">
        <f>PPCL_NG!P61</f>
        <v>40</v>
      </c>
      <c r="H61">
        <f>PPCL_Spot!P61</f>
        <v>0</v>
      </c>
      <c r="I61">
        <f>Bawana_NG!P61</f>
        <v>81.96</v>
      </c>
      <c r="J61">
        <f>Bawana_RLNG!P61</f>
        <v>0</v>
      </c>
      <c r="K61">
        <f>Bawana_Spot!P61</f>
        <v>0</v>
      </c>
      <c r="L61">
        <f>TWOMCL!O61</f>
        <v>0</v>
      </c>
      <c r="M61">
        <f>EDWPCL!S61</f>
        <v>0</v>
      </c>
      <c r="N61">
        <f>'MSW BWN'!S61</f>
        <v>0</v>
      </c>
      <c r="O61">
        <f>BRPL_ISGS_exbus!DM61</f>
        <v>853.66335428670845</v>
      </c>
      <c r="P61" s="36">
        <v>117.35999999999997</v>
      </c>
      <c r="Q61" s="36">
        <v>32.325560285635817</v>
      </c>
      <c r="R61" s="38">
        <v>47.5</v>
      </c>
      <c r="S61" s="38">
        <v>0</v>
      </c>
      <c r="T61" s="37">
        <f>SUMPRODUCT(LTA!J61:AN61,LTA!J$101:AN$101,LTA!J$103:AN$103)</f>
        <v>536.59999999999991</v>
      </c>
      <c r="U61" s="37">
        <f>SUMPRODUCT(LTA!J61:AN61,LTA!J$102:AN$102,LTA!J$103:AN$103)</f>
        <v>76.41</v>
      </c>
      <c r="V61" s="66">
        <f>SUMPRODUCT(MTOA!B61:G61,MTOA!B$102:G$102,MTOA!B$103:G$103)</f>
        <v>0</v>
      </c>
      <c r="W61" s="66">
        <f>SUMPRODUCT(MTOA!B61:G61,MTOA!B$101:G$101,MTOA!B$103:G$103)</f>
        <v>0</v>
      </c>
      <c r="X61">
        <v>0</v>
      </c>
      <c r="Y61" s="34">
        <f>IEX!H61</f>
        <v>174.67</v>
      </c>
      <c r="Z61" s="34">
        <f>IEX!N61</f>
        <v>0</v>
      </c>
      <c r="AA61" s="75">
        <f>STOA!H61</f>
        <v>366.80999999999995</v>
      </c>
      <c r="AB61" s="75">
        <f>-STOA!N61</f>
        <v>0</v>
      </c>
      <c r="AC61">
        <f t="shared" si="0"/>
        <v>22.497473003096999</v>
      </c>
      <c r="AD61">
        <f t="shared" si="1"/>
        <v>2097.773281569247</v>
      </c>
      <c r="AE61">
        <f>'IDT-1'!B61</f>
        <v>0</v>
      </c>
      <c r="AF61" s="24"/>
      <c r="AG61">
        <f t="shared" si="2"/>
        <v>2097.773281569247</v>
      </c>
      <c r="AI61" s="34">
        <f>PXIL!H61</f>
        <v>0</v>
      </c>
      <c r="AJ61" s="34">
        <f>PXIL!N61</f>
        <v>0</v>
      </c>
      <c r="AK61" s="34">
        <f>RTM_IEX!H61</f>
        <v>0</v>
      </c>
      <c r="AL61" s="34">
        <f>RTM_IEX!N61</f>
        <v>-217</v>
      </c>
      <c r="AM61" s="34">
        <f>RTM_PXI!H61</f>
        <v>0</v>
      </c>
      <c r="AN61" s="34">
        <f>RTM_PXI!N61</f>
        <v>0</v>
      </c>
      <c r="AO61" s="149">
        <f>GDAM_IEX!H61</f>
        <v>0</v>
      </c>
      <c r="AP61" s="149">
        <f>GDAM_IEX!N61</f>
        <v>0</v>
      </c>
      <c r="AQ61" s="149">
        <f>GDAM_PXI!H61</f>
        <v>0</v>
      </c>
      <c r="AR61" s="149">
        <f>GDAM_PXI!N61</f>
        <v>0</v>
      </c>
      <c r="AU61">
        <v>59</v>
      </c>
    </row>
    <row r="62" spans="1:47">
      <c r="A62" t="s">
        <v>104</v>
      </c>
      <c r="D62">
        <f>TWEPL!P62</f>
        <v>10.13796</v>
      </c>
      <c r="E62">
        <f>GT_NG!P62</f>
        <v>-0.16612000000000002</v>
      </c>
      <c r="F62">
        <f>GT_Spot!P62</f>
        <v>0</v>
      </c>
      <c r="G62">
        <f>PPCL_NG!P62</f>
        <v>40</v>
      </c>
      <c r="H62">
        <f>PPCL_Spot!P62</f>
        <v>0</v>
      </c>
      <c r="I62">
        <f>Bawana_NG!P62</f>
        <v>81.96</v>
      </c>
      <c r="J62">
        <f>Bawana_RLNG!P62</f>
        <v>0</v>
      </c>
      <c r="K62">
        <f>Bawana_Spot!P62</f>
        <v>0</v>
      </c>
      <c r="L62">
        <f>TWOMCL!O62</f>
        <v>0</v>
      </c>
      <c r="M62">
        <f>EDWPCL!S62</f>
        <v>0</v>
      </c>
      <c r="N62">
        <f>'MSW BWN'!S62</f>
        <v>0</v>
      </c>
      <c r="O62">
        <f>BRPL_ISGS_exbus!DM62</f>
        <v>853.66335428670845</v>
      </c>
      <c r="P62" s="36">
        <v>117.35999999999997</v>
      </c>
      <c r="Q62" s="36">
        <v>32.325560285635817</v>
      </c>
      <c r="R62" s="38">
        <v>47.5</v>
      </c>
      <c r="S62" s="38">
        <v>0</v>
      </c>
      <c r="T62" s="37">
        <f>SUMPRODUCT(LTA!J62:AN62,LTA!J$101:AN$101,LTA!J$103:AN$103)</f>
        <v>524.6</v>
      </c>
      <c r="U62" s="37">
        <f>SUMPRODUCT(LTA!J62:AN62,LTA!J$102:AN$102,LTA!J$103:AN$103)</f>
        <v>77.31</v>
      </c>
      <c r="V62" s="66">
        <f>SUMPRODUCT(MTOA!B62:G62,MTOA!B$102:G$102,MTOA!B$103:G$103)</f>
        <v>0</v>
      </c>
      <c r="W62" s="66">
        <f>SUMPRODUCT(MTOA!B62:G62,MTOA!B$101:G$101,MTOA!B$103:G$103)</f>
        <v>0</v>
      </c>
      <c r="X62">
        <v>0</v>
      </c>
      <c r="Y62" s="34">
        <f>IEX!H62</f>
        <v>0</v>
      </c>
      <c r="Z62" s="34">
        <f>IEX!N62</f>
        <v>0</v>
      </c>
      <c r="AA62" s="75">
        <f>STOA!H62</f>
        <v>555.87</v>
      </c>
      <c r="AB62" s="75">
        <f>-STOA!N62</f>
        <v>0</v>
      </c>
      <c r="AC62">
        <f t="shared" si="0"/>
        <v>22.624084405841149</v>
      </c>
      <c r="AD62">
        <f t="shared" si="1"/>
        <v>2089.9366701665031</v>
      </c>
      <c r="AE62">
        <f>'IDT-1'!B62</f>
        <v>0</v>
      </c>
      <c r="AF62" s="24"/>
      <c r="AG62">
        <f t="shared" si="2"/>
        <v>2089.9366701665031</v>
      </c>
      <c r="AI62" s="34">
        <f>PXIL!H62</f>
        <v>0</v>
      </c>
      <c r="AJ62" s="34">
        <f>PXIL!N62</f>
        <v>0</v>
      </c>
      <c r="AK62" s="34">
        <f>RTM_IEX!H62</f>
        <v>0</v>
      </c>
      <c r="AL62" s="34">
        <f>RTM_IEX!N62</f>
        <v>-228</v>
      </c>
      <c r="AM62" s="34">
        <f>RTM_PXI!H62</f>
        <v>0</v>
      </c>
      <c r="AN62" s="34">
        <f>RTM_PXI!N62</f>
        <v>0</v>
      </c>
      <c r="AO62" s="149">
        <f>GDAM_IEX!H62</f>
        <v>0</v>
      </c>
      <c r="AP62" s="149">
        <f>GDAM_IEX!N62</f>
        <v>0</v>
      </c>
      <c r="AQ62" s="149">
        <f>GDAM_PXI!H62</f>
        <v>0</v>
      </c>
      <c r="AR62" s="149">
        <f>GDAM_PXI!N62</f>
        <v>0</v>
      </c>
      <c r="AU62">
        <v>60</v>
      </c>
    </row>
    <row r="63" spans="1:47">
      <c r="A63" t="s">
        <v>105</v>
      </c>
      <c r="D63">
        <f>TWEPL!P63</f>
        <v>10.13796</v>
      </c>
      <c r="E63">
        <f>GT_NG!P63</f>
        <v>-0.38571428571428573</v>
      </c>
      <c r="F63">
        <f>GT_Spot!P63</f>
        <v>0</v>
      </c>
      <c r="G63">
        <f>PPCL_NG!P63</f>
        <v>41.63</v>
      </c>
      <c r="H63">
        <f>PPCL_Spot!P63</f>
        <v>0</v>
      </c>
      <c r="I63">
        <f>Bawana_NG!P63</f>
        <v>81.96</v>
      </c>
      <c r="J63">
        <f>Bawana_RLNG!P63</f>
        <v>0</v>
      </c>
      <c r="K63">
        <f>Bawana_Spot!P63</f>
        <v>0</v>
      </c>
      <c r="L63">
        <f>TWOMCL!O63</f>
        <v>0</v>
      </c>
      <c r="M63">
        <f>EDWPCL!S63</f>
        <v>0</v>
      </c>
      <c r="N63">
        <f>'MSW BWN'!S63</f>
        <v>0</v>
      </c>
      <c r="O63">
        <f>BRPL_ISGS_exbus!DM63</f>
        <v>853.66854089919468</v>
      </c>
      <c r="P63" s="36">
        <v>117.3</v>
      </c>
      <c r="Q63" s="36">
        <v>32.320000000000007</v>
      </c>
      <c r="R63" s="38">
        <v>47.5</v>
      </c>
      <c r="S63" s="38">
        <v>0</v>
      </c>
      <c r="T63" s="37">
        <f>SUMPRODUCT(LTA!J63:AN63,LTA!J$101:AN$101,LTA!J$103:AN$103)</f>
        <v>500.36</v>
      </c>
      <c r="U63" s="37">
        <f>SUMPRODUCT(LTA!J63:AN63,LTA!J$102:AN$102,LTA!J$103:AN$103)</f>
        <v>78.150000000000006</v>
      </c>
      <c r="V63" s="66">
        <f>SUMPRODUCT(MTOA!B63:G63,MTOA!B$102:G$102,MTOA!B$103:G$103)</f>
        <v>0</v>
      </c>
      <c r="W63" s="66">
        <f>SUMPRODUCT(MTOA!B63:G63,MTOA!B$101:G$101,MTOA!B$103:G$103)</f>
        <v>0</v>
      </c>
      <c r="X63">
        <v>0</v>
      </c>
      <c r="Y63" s="34">
        <f>IEX!H63</f>
        <v>0</v>
      </c>
      <c r="Z63" s="34">
        <f>IEX!N63</f>
        <v>0</v>
      </c>
      <c r="AA63" s="75">
        <f>STOA!H63</f>
        <v>610.46999999999991</v>
      </c>
      <c r="AB63" s="75">
        <f>-STOA!N63</f>
        <v>0</v>
      </c>
      <c r="AC63">
        <f t="shared" si="0"/>
        <v>22.985431723766713</v>
      </c>
      <c r="AD63">
        <f t="shared" si="1"/>
        <v>2114.1253548897134</v>
      </c>
      <c r="AE63">
        <f>'IDT-1'!B63</f>
        <v>0</v>
      </c>
      <c r="AF63" s="24"/>
      <c r="AG63">
        <f t="shared" si="2"/>
        <v>2114.1253548897134</v>
      </c>
      <c r="AI63" s="34">
        <f>PXIL!H63</f>
        <v>0</v>
      </c>
      <c r="AJ63" s="34">
        <f>PXIL!N63</f>
        <v>0</v>
      </c>
      <c r="AK63" s="34">
        <f>RTM_IEX!H63</f>
        <v>0</v>
      </c>
      <c r="AL63" s="34">
        <f>RTM_IEX!N63</f>
        <v>-236</v>
      </c>
      <c r="AM63" s="34">
        <f>RTM_PXI!H63</f>
        <v>0</v>
      </c>
      <c r="AN63" s="34">
        <f>RTM_PXI!N63</f>
        <v>0</v>
      </c>
      <c r="AO63" s="149">
        <f>GDAM_IEX!H63</f>
        <v>0</v>
      </c>
      <c r="AP63" s="149">
        <f>GDAM_IEX!N63</f>
        <v>0</v>
      </c>
      <c r="AQ63" s="149">
        <f>GDAM_PXI!H63</f>
        <v>0</v>
      </c>
      <c r="AR63" s="149">
        <f>GDAM_PXI!N63</f>
        <v>0</v>
      </c>
      <c r="AU63">
        <v>61</v>
      </c>
    </row>
    <row r="64" spans="1:47">
      <c r="A64" t="s">
        <v>106</v>
      </c>
      <c r="D64">
        <f>TWEPL!P64</f>
        <v>10.13796</v>
      </c>
      <c r="E64">
        <f>GT_NG!P64</f>
        <v>-0.38571428571428573</v>
      </c>
      <c r="F64">
        <f>GT_Spot!P64</f>
        <v>0</v>
      </c>
      <c r="G64">
        <f>PPCL_NG!P64</f>
        <v>41.63</v>
      </c>
      <c r="H64">
        <f>PPCL_Spot!P64</f>
        <v>0</v>
      </c>
      <c r="I64">
        <f>Bawana_NG!P64</f>
        <v>81.96</v>
      </c>
      <c r="J64">
        <f>Bawana_RLNG!P64</f>
        <v>0</v>
      </c>
      <c r="K64">
        <f>Bawana_Spot!P64</f>
        <v>0</v>
      </c>
      <c r="L64">
        <f>TWOMCL!O64</f>
        <v>0</v>
      </c>
      <c r="M64">
        <f>EDWPCL!S64</f>
        <v>0</v>
      </c>
      <c r="N64">
        <f>'MSW BWN'!S64</f>
        <v>0</v>
      </c>
      <c r="O64">
        <f>BRPL_ISGS_exbus!DM64</f>
        <v>834.76730895121227</v>
      </c>
      <c r="P64" s="36">
        <v>117.3</v>
      </c>
      <c r="Q64" s="36">
        <v>32.320000000000007</v>
      </c>
      <c r="R64" s="38">
        <v>47.5</v>
      </c>
      <c r="S64" s="38">
        <v>0</v>
      </c>
      <c r="T64" s="37">
        <f>SUMPRODUCT(LTA!J64:AN64,LTA!J$101:AN$101,LTA!J$103:AN$103)</f>
        <v>472.59</v>
      </c>
      <c r="U64" s="37">
        <f>SUMPRODUCT(LTA!J64:AN64,LTA!J$102:AN$102,LTA!J$103:AN$103)</f>
        <v>72.930000000000007</v>
      </c>
      <c r="V64" s="66">
        <f>SUMPRODUCT(MTOA!B64:G64,MTOA!B$102:G$102,MTOA!B$103:G$103)</f>
        <v>0</v>
      </c>
      <c r="W64" s="66">
        <f>SUMPRODUCT(MTOA!B64:G64,MTOA!B$101:G$101,MTOA!B$103:G$103)</f>
        <v>0</v>
      </c>
      <c r="X64">
        <v>0</v>
      </c>
      <c r="Y64" s="34">
        <f>IEX!H64</f>
        <v>0</v>
      </c>
      <c r="Z64" s="34">
        <f>IEX!N64</f>
        <v>0</v>
      </c>
      <c r="AA64" s="75">
        <f>STOA!H64</f>
        <v>645.02</v>
      </c>
      <c r="AB64" s="75">
        <f>-STOA!N64</f>
        <v>0</v>
      </c>
      <c r="AC64">
        <f t="shared" si="0"/>
        <v>22.815072627580076</v>
      </c>
      <c r="AD64">
        <f t="shared" si="1"/>
        <v>2098.9544820379178</v>
      </c>
      <c r="AE64">
        <f>'IDT-1'!B64</f>
        <v>0</v>
      </c>
      <c r="AF64" s="24"/>
      <c r="AG64">
        <f t="shared" si="2"/>
        <v>2098.9544820379178</v>
      </c>
      <c r="AI64" s="34">
        <f>PXIL!H64</f>
        <v>0</v>
      </c>
      <c r="AJ64" s="34">
        <f>PXIL!N64</f>
        <v>0</v>
      </c>
      <c r="AK64" s="34">
        <f>RTM_IEX!H64</f>
        <v>0</v>
      </c>
      <c r="AL64" s="34">
        <f>RTM_IEX!N64</f>
        <v>-234</v>
      </c>
      <c r="AM64" s="34">
        <f>RTM_PXI!H64</f>
        <v>0</v>
      </c>
      <c r="AN64" s="34">
        <f>RTM_PXI!N64</f>
        <v>0</v>
      </c>
      <c r="AO64" s="149">
        <f>GDAM_IEX!H64</f>
        <v>0</v>
      </c>
      <c r="AP64" s="149">
        <f>GDAM_IEX!N64</f>
        <v>0</v>
      </c>
      <c r="AQ64" s="149">
        <f>GDAM_PXI!H64</f>
        <v>0</v>
      </c>
      <c r="AR64" s="149">
        <f>GDAM_PXI!N64</f>
        <v>0</v>
      </c>
      <c r="AU64">
        <v>62</v>
      </c>
    </row>
    <row r="65" spans="1:47">
      <c r="A65" t="s">
        <v>107</v>
      </c>
      <c r="D65">
        <f>TWEPL!P65</f>
        <v>10.13796</v>
      </c>
      <c r="E65">
        <f>GT_NG!P65</f>
        <v>-0.38571428571428573</v>
      </c>
      <c r="F65">
        <f>GT_Spot!P65</f>
        <v>0</v>
      </c>
      <c r="G65">
        <f>PPCL_NG!P65</f>
        <v>42.61</v>
      </c>
      <c r="H65">
        <f>PPCL_Spot!P65</f>
        <v>0</v>
      </c>
      <c r="I65">
        <f>Bawana_NG!P65</f>
        <v>81.96</v>
      </c>
      <c r="J65">
        <f>Bawana_RLNG!P65</f>
        <v>0</v>
      </c>
      <c r="K65">
        <f>Bawana_Spot!P65</f>
        <v>0</v>
      </c>
      <c r="L65">
        <f>TWOMCL!O65</f>
        <v>0</v>
      </c>
      <c r="M65">
        <f>EDWPCL!S65</f>
        <v>0</v>
      </c>
      <c r="N65">
        <f>'MSW BWN'!S65</f>
        <v>0</v>
      </c>
      <c r="O65">
        <f>BRPL_ISGS_exbus!DM65</f>
        <v>818.69445807164141</v>
      </c>
      <c r="P65" s="36">
        <v>117.3</v>
      </c>
      <c r="Q65" s="36">
        <v>32.320000000000007</v>
      </c>
      <c r="R65" s="38">
        <v>47.5</v>
      </c>
      <c r="S65" s="38">
        <v>0</v>
      </c>
      <c r="T65" s="37">
        <f>SUMPRODUCT(LTA!J65:AN65,LTA!J$101:AN$101,LTA!J$103:AN$103)</f>
        <v>445.25000000000006</v>
      </c>
      <c r="U65" s="37">
        <f>SUMPRODUCT(LTA!J65:AN65,LTA!J$102:AN$102,LTA!J$103:AN$103)</f>
        <v>73.69</v>
      </c>
      <c r="V65" s="66">
        <f>SUMPRODUCT(MTOA!B65:G65,MTOA!B$102:G$102,MTOA!B$103:G$103)</f>
        <v>0</v>
      </c>
      <c r="W65" s="66">
        <f>SUMPRODUCT(MTOA!B65:G65,MTOA!B$101:G$101,MTOA!B$103:G$103)</f>
        <v>0</v>
      </c>
      <c r="X65">
        <v>0</v>
      </c>
      <c r="Y65" s="34">
        <f>IEX!H65</f>
        <v>22.07</v>
      </c>
      <c r="Z65" s="34">
        <f>IEX!N65</f>
        <v>0</v>
      </c>
      <c r="AA65" s="75">
        <f>STOA!H65</f>
        <v>654.62</v>
      </c>
      <c r="AB65" s="75">
        <f>-STOA!N65</f>
        <v>0</v>
      </c>
      <c r="AC65">
        <f t="shared" si="0"/>
        <v>23.091050768249865</v>
      </c>
      <c r="AD65">
        <f t="shared" si="1"/>
        <v>2047.675653017677</v>
      </c>
      <c r="AE65">
        <f>'IDT-1'!B65</f>
        <v>0</v>
      </c>
      <c r="AF65" s="24"/>
      <c r="AG65">
        <f t="shared" si="2"/>
        <v>2047.675653017677</v>
      </c>
      <c r="AI65" s="34">
        <f>PXIL!H65</f>
        <v>0</v>
      </c>
      <c r="AJ65" s="34">
        <f>PXIL!N65</f>
        <v>0</v>
      </c>
      <c r="AK65" s="34">
        <f>RTM_IEX!H65</f>
        <v>0</v>
      </c>
      <c r="AL65" s="34">
        <f>RTM_IEX!N65</f>
        <v>-275</v>
      </c>
      <c r="AM65" s="34">
        <f>RTM_PXI!H65</f>
        <v>0</v>
      </c>
      <c r="AN65" s="34">
        <f>RTM_PXI!N65</f>
        <v>0</v>
      </c>
      <c r="AO65" s="149">
        <f>GDAM_IEX!H65</f>
        <v>0</v>
      </c>
      <c r="AP65" s="149">
        <f>GDAM_IEX!N65</f>
        <v>0</v>
      </c>
      <c r="AQ65" s="149">
        <f>GDAM_PXI!H65</f>
        <v>0</v>
      </c>
      <c r="AR65" s="149">
        <f>GDAM_PXI!N65</f>
        <v>0</v>
      </c>
      <c r="AU65">
        <v>63</v>
      </c>
    </row>
    <row r="66" spans="1:47">
      <c r="A66" t="s">
        <v>108</v>
      </c>
      <c r="D66">
        <f>TWEPL!P66</f>
        <v>10.13796</v>
      </c>
      <c r="E66">
        <f>GT_NG!P66</f>
        <v>-0.38571428571428573</v>
      </c>
      <c r="F66">
        <f>GT_Spot!P66</f>
        <v>0</v>
      </c>
      <c r="G66">
        <f>PPCL_NG!P66</f>
        <v>42.61</v>
      </c>
      <c r="H66">
        <f>PPCL_Spot!P66</f>
        <v>0</v>
      </c>
      <c r="I66">
        <f>Bawana_NG!P66</f>
        <v>81.96</v>
      </c>
      <c r="J66">
        <f>Bawana_RLNG!P66</f>
        <v>0</v>
      </c>
      <c r="K66">
        <f>Bawana_Spot!P66</f>
        <v>0</v>
      </c>
      <c r="L66">
        <f>TWOMCL!O66</f>
        <v>0</v>
      </c>
      <c r="M66">
        <f>EDWPCL!S66</f>
        <v>0</v>
      </c>
      <c r="N66">
        <f>'MSW BWN'!S66</f>
        <v>0</v>
      </c>
      <c r="O66">
        <f>BRPL_ISGS_exbus!DM66</f>
        <v>818.66413495668576</v>
      </c>
      <c r="P66" s="36">
        <v>117.3</v>
      </c>
      <c r="Q66" s="36">
        <v>32.320000000000007</v>
      </c>
      <c r="R66" s="38">
        <v>47.5</v>
      </c>
      <c r="S66" s="38">
        <v>0</v>
      </c>
      <c r="T66" s="37">
        <f>SUMPRODUCT(LTA!J66:AN66,LTA!J$101:AN$101,LTA!J$103:AN$103)</f>
        <v>413.65999999999997</v>
      </c>
      <c r="U66" s="37">
        <f>SUMPRODUCT(LTA!J66:AN66,LTA!J$102:AN$102,LTA!J$103:AN$103)</f>
        <v>75.069999999999993</v>
      </c>
      <c r="V66" s="66">
        <f>SUMPRODUCT(MTOA!B66:G66,MTOA!B$102:G$102,MTOA!B$103:G$103)</f>
        <v>0</v>
      </c>
      <c r="W66" s="66">
        <f>SUMPRODUCT(MTOA!B66:G66,MTOA!B$101:G$101,MTOA!B$103:G$103)</f>
        <v>0</v>
      </c>
      <c r="X66">
        <v>0</v>
      </c>
      <c r="Y66" s="34">
        <f>IEX!H66</f>
        <v>41.27</v>
      </c>
      <c r="Z66" s="34">
        <f>IEX!N66</f>
        <v>0</v>
      </c>
      <c r="AA66" s="75">
        <f>STOA!H66</f>
        <v>654.62</v>
      </c>
      <c r="AB66" s="75">
        <f>-STOA!N66</f>
        <v>0</v>
      </c>
      <c r="AC66">
        <f t="shared" si="0"/>
        <v>22.896236522094107</v>
      </c>
      <c r="AD66">
        <f t="shared" si="1"/>
        <v>2047.8301441488775</v>
      </c>
      <c r="AE66">
        <f>'IDT-1'!B66</f>
        <v>0</v>
      </c>
      <c r="AF66" s="24"/>
      <c r="AG66">
        <f t="shared" si="2"/>
        <v>2047.8301441488775</v>
      </c>
      <c r="AI66" s="34">
        <f>PXIL!H66</f>
        <v>0</v>
      </c>
      <c r="AJ66" s="34">
        <f>PXIL!N66</f>
        <v>0</v>
      </c>
      <c r="AK66" s="34">
        <f>RTM_IEX!H66</f>
        <v>0</v>
      </c>
      <c r="AL66" s="34">
        <f>RTM_IEX!N66</f>
        <v>-264</v>
      </c>
      <c r="AM66" s="34">
        <f>RTM_PXI!H66</f>
        <v>0</v>
      </c>
      <c r="AN66" s="34">
        <f>RTM_PXI!N66</f>
        <v>0</v>
      </c>
      <c r="AO66" s="149">
        <f>GDAM_IEX!H66</f>
        <v>0</v>
      </c>
      <c r="AP66" s="149">
        <f>GDAM_IEX!N66</f>
        <v>0</v>
      </c>
      <c r="AQ66" s="149">
        <f>GDAM_PXI!H66</f>
        <v>0</v>
      </c>
      <c r="AR66" s="149">
        <f>GDAM_PXI!N66</f>
        <v>0</v>
      </c>
      <c r="AU66">
        <v>64</v>
      </c>
    </row>
    <row r="67" spans="1:47">
      <c r="A67" t="s">
        <v>109</v>
      </c>
      <c r="D67">
        <f>TWEPL!P67</f>
        <v>10.13796</v>
      </c>
      <c r="E67">
        <f>GT_NG!P67</f>
        <v>-0.38571428571428573</v>
      </c>
      <c r="F67">
        <f>GT_Spot!P67</f>
        <v>0</v>
      </c>
      <c r="G67">
        <f>PPCL_NG!P67</f>
        <v>43.177159397408069</v>
      </c>
      <c r="H67">
        <f>PPCL_Spot!P67</f>
        <v>0</v>
      </c>
      <c r="I67">
        <f>Bawana_NG!P67</f>
        <v>81.96</v>
      </c>
      <c r="J67">
        <f>Bawana_RLNG!P67</f>
        <v>0</v>
      </c>
      <c r="K67">
        <f>Bawana_Spot!P67</f>
        <v>0</v>
      </c>
      <c r="L67">
        <f>TWOMCL!O67</f>
        <v>0</v>
      </c>
      <c r="M67">
        <f>EDWPCL!S67</f>
        <v>0</v>
      </c>
      <c r="N67">
        <f>'MSW BWN'!S67</f>
        <v>0</v>
      </c>
      <c r="O67">
        <f>BRPL_ISGS_exbus!DM67</f>
        <v>823.23344589584553</v>
      </c>
      <c r="P67" s="36">
        <v>117.3</v>
      </c>
      <c r="Q67" s="36">
        <v>14.4</v>
      </c>
      <c r="R67" s="38">
        <v>47.5</v>
      </c>
      <c r="S67" s="38">
        <v>0</v>
      </c>
      <c r="T67" s="37">
        <f>SUMPRODUCT(LTA!J67:AN67,LTA!J$101:AN$101,LTA!J$103:AN$103)</f>
        <v>359.78000000000003</v>
      </c>
      <c r="U67" s="37">
        <f>SUMPRODUCT(LTA!J67:AN67,LTA!J$102:AN$102,LTA!J$103:AN$103)</f>
        <v>76.38</v>
      </c>
      <c r="V67" s="66">
        <f>SUMPRODUCT(MTOA!B67:G67,MTOA!B$102:G$102,MTOA!B$103:G$103)</f>
        <v>0</v>
      </c>
      <c r="W67" s="66">
        <f>SUMPRODUCT(MTOA!B67:G67,MTOA!B$101:G$101,MTOA!B$103:G$103)</f>
        <v>0</v>
      </c>
      <c r="X67">
        <v>0</v>
      </c>
      <c r="Y67" s="34">
        <f>IEX!H67</f>
        <v>0</v>
      </c>
      <c r="Z67" s="34">
        <f>IEX!N67</f>
        <v>0</v>
      </c>
      <c r="AA67" s="75">
        <f>STOA!H67</f>
        <v>699.68</v>
      </c>
      <c r="AB67" s="75">
        <f>-STOA!N67</f>
        <v>0</v>
      </c>
      <c r="AC67">
        <f t="shared" si="0"/>
        <v>21.999352360168086</v>
      </c>
      <c r="AD67">
        <f t="shared" si="1"/>
        <v>2027.1634986473712</v>
      </c>
      <c r="AE67">
        <f>'IDT-1'!B67</f>
        <v>0</v>
      </c>
      <c r="AF67" s="24"/>
      <c r="AG67">
        <f t="shared" si="2"/>
        <v>2027.1634986473712</v>
      </c>
      <c r="AI67" s="34">
        <f>PXIL!H67</f>
        <v>0</v>
      </c>
      <c r="AJ67" s="34">
        <f>PXIL!N67</f>
        <v>0</v>
      </c>
      <c r="AK67" s="34">
        <f>RTM_IEX!H67</f>
        <v>0</v>
      </c>
      <c r="AL67" s="34">
        <f>RTM_IEX!N67</f>
        <v>-224</v>
      </c>
      <c r="AM67" s="34">
        <f>RTM_PXI!H67</f>
        <v>0</v>
      </c>
      <c r="AN67" s="34">
        <f>RTM_PXI!N67</f>
        <v>0</v>
      </c>
      <c r="AO67" s="149">
        <f>GDAM_IEX!H67</f>
        <v>0</v>
      </c>
      <c r="AP67" s="149">
        <f>GDAM_IEX!N67</f>
        <v>0</v>
      </c>
      <c r="AQ67" s="149">
        <f>GDAM_PXI!H67</f>
        <v>0</v>
      </c>
      <c r="AR67" s="149">
        <f>GDAM_PXI!N67</f>
        <v>0</v>
      </c>
      <c r="AU67">
        <v>65</v>
      </c>
    </row>
    <row r="68" spans="1:47">
      <c r="A68" t="s">
        <v>110</v>
      </c>
      <c r="D68">
        <f>TWEPL!P68</f>
        <v>10.13796</v>
      </c>
      <c r="E68">
        <f>GT_NG!P68</f>
        <v>-0.38571428571428573</v>
      </c>
      <c r="F68">
        <f>GT_Spot!P68</f>
        <v>0</v>
      </c>
      <c r="G68">
        <f>PPCL_NG!P68</f>
        <v>33.042173827225476</v>
      </c>
      <c r="H68">
        <f>PPCL_Spot!P68</f>
        <v>0</v>
      </c>
      <c r="I68">
        <f>Bawana_NG!P68</f>
        <v>81.96</v>
      </c>
      <c r="J68">
        <f>Bawana_RLNG!P68</f>
        <v>0</v>
      </c>
      <c r="K68">
        <f>Bawana_Spot!P68</f>
        <v>0</v>
      </c>
      <c r="L68">
        <f>TWOMCL!O68</f>
        <v>0</v>
      </c>
      <c r="M68">
        <f>EDWPCL!S68</f>
        <v>0</v>
      </c>
      <c r="N68">
        <f>'MSW BWN'!S68</f>
        <v>0</v>
      </c>
      <c r="O68">
        <f>BRPL_ISGS_exbus!DM68</f>
        <v>831.24603038162354</v>
      </c>
      <c r="P68" s="36">
        <v>117.3</v>
      </c>
      <c r="Q68" s="36">
        <v>14.4</v>
      </c>
      <c r="R68" s="38">
        <v>47.5</v>
      </c>
      <c r="S68" s="38">
        <v>0</v>
      </c>
      <c r="T68" s="37">
        <f>SUMPRODUCT(LTA!J68:AN68,LTA!J$101:AN$101,LTA!J$103:AN$103)</f>
        <v>325.34000000000003</v>
      </c>
      <c r="U68" s="37">
        <f>SUMPRODUCT(LTA!J68:AN68,LTA!J$102:AN$102,LTA!J$103:AN$103)</f>
        <v>77.27000000000001</v>
      </c>
      <c r="V68" s="66">
        <f>SUMPRODUCT(MTOA!B68:G68,MTOA!B$102:G$102,MTOA!B$103:G$103)</f>
        <v>0</v>
      </c>
      <c r="W68" s="66">
        <f>SUMPRODUCT(MTOA!B68:G68,MTOA!B$101:G$101,MTOA!B$103:G$103)</f>
        <v>0</v>
      </c>
      <c r="X68">
        <v>0</v>
      </c>
      <c r="Y68" s="34">
        <f>IEX!H68</f>
        <v>0</v>
      </c>
      <c r="Z68" s="34">
        <f>IEX!N68</f>
        <v>0</v>
      </c>
      <c r="AA68" s="75">
        <f>STOA!H68</f>
        <v>685.29</v>
      </c>
      <c r="AB68" s="75">
        <f>-STOA!N68</f>
        <v>0</v>
      </c>
      <c r="AC68">
        <f t="shared" ref="AC68:AC98" si="3">SUMIF(B68:AB68,"&gt;0")*$AC$2-SUMIF(B68:AB68,"&lt;0")*($AC$2/(1-$AC$2))+SUMIF(AI68:AR68,"&gt;0")*$AC$2-SUMIF(AI68:AR68,"&lt;0")*($AC$2/(1-$AC$2))</f>
        <v>21.203678129737519</v>
      </c>
      <c r="AD68">
        <f t="shared" ref="AD68:AD98" si="4">SUM(B68:AB68,AI68:AR68)-AC68</f>
        <v>2017.8967717933974</v>
      </c>
      <c r="AE68">
        <f>'IDT-1'!B68</f>
        <v>0</v>
      </c>
      <c r="AF68" s="24"/>
      <c r="AG68">
        <f t="shared" ref="AG68:AG98" si="5">SUM(AD68:AF68)+AT68</f>
        <v>2017.8967717933974</v>
      </c>
      <c r="AI68" s="34">
        <f>PXIL!H68</f>
        <v>0</v>
      </c>
      <c r="AJ68" s="34">
        <f>PXIL!N68</f>
        <v>0</v>
      </c>
      <c r="AK68" s="34">
        <f>RTM_IEX!H68</f>
        <v>0</v>
      </c>
      <c r="AL68" s="34">
        <f>RTM_IEX!N68</f>
        <v>-184</v>
      </c>
      <c r="AM68" s="34">
        <f>RTM_PXI!H68</f>
        <v>0</v>
      </c>
      <c r="AN68" s="34">
        <f>RTM_PXI!N68</f>
        <v>0</v>
      </c>
      <c r="AO68" s="149">
        <f>GDAM_IEX!H68</f>
        <v>0</v>
      </c>
      <c r="AP68" s="149">
        <f>GDAM_IEX!N68</f>
        <v>0</v>
      </c>
      <c r="AQ68" s="149">
        <f>GDAM_PXI!H68</f>
        <v>0</v>
      </c>
      <c r="AR68" s="149">
        <f>GDAM_PXI!N68</f>
        <v>0</v>
      </c>
      <c r="AU68">
        <v>66</v>
      </c>
    </row>
    <row r="69" spans="1:47">
      <c r="A69" t="s">
        <v>111</v>
      </c>
      <c r="D69">
        <f>TWEPL!P69</f>
        <v>10.13796</v>
      </c>
      <c r="E69">
        <f>GT_NG!P69</f>
        <v>-0.38571428571428573</v>
      </c>
      <c r="F69">
        <f>GT_Spot!P69</f>
        <v>0</v>
      </c>
      <c r="G69">
        <f>PPCL_NG!P69</f>
        <v>33.042173827225476</v>
      </c>
      <c r="H69">
        <f>PPCL_Spot!P69</f>
        <v>0</v>
      </c>
      <c r="I69">
        <f>Bawana_NG!P69</f>
        <v>81.96</v>
      </c>
      <c r="J69">
        <f>Bawana_RLNG!P69</f>
        <v>0</v>
      </c>
      <c r="K69">
        <f>Bawana_Spot!P69</f>
        <v>0</v>
      </c>
      <c r="L69">
        <f>TWOMCL!O69</f>
        <v>0</v>
      </c>
      <c r="M69">
        <f>EDWPCL!S69</f>
        <v>0</v>
      </c>
      <c r="N69">
        <f>'MSW BWN'!S69</f>
        <v>0</v>
      </c>
      <c r="O69">
        <f>BRPL_ISGS_exbus!DM69</f>
        <v>816.08701389675696</v>
      </c>
      <c r="P69" s="36">
        <v>117.3</v>
      </c>
      <c r="Q69" s="36">
        <v>14.4</v>
      </c>
      <c r="R69" s="38">
        <v>43.11</v>
      </c>
      <c r="S69" s="38">
        <v>0</v>
      </c>
      <c r="T69" s="37">
        <f>SUMPRODUCT(LTA!J69:AN69,LTA!J$101:AN$101,LTA!J$103:AN$103)</f>
        <v>290.46999999999997</v>
      </c>
      <c r="U69" s="37">
        <f>SUMPRODUCT(LTA!J69:AN69,LTA!J$102:AN$102,LTA!J$103:AN$103)</f>
        <v>77.509999999999991</v>
      </c>
      <c r="V69" s="66">
        <f>SUMPRODUCT(MTOA!B69:G69,MTOA!B$102:G$102,MTOA!B$103:G$103)</f>
        <v>0</v>
      </c>
      <c r="W69" s="66">
        <f>SUMPRODUCT(MTOA!B69:G69,MTOA!B$101:G$101,MTOA!B$103:G$103)</f>
        <v>0</v>
      </c>
      <c r="X69">
        <v>0</v>
      </c>
      <c r="Y69" s="34">
        <f>IEX!H69</f>
        <v>0</v>
      </c>
      <c r="Z69" s="34">
        <f>IEX!N69</f>
        <v>0</v>
      </c>
      <c r="AA69" s="75">
        <f>STOA!H69</f>
        <v>697.76</v>
      </c>
      <c r="AB69" s="75">
        <f>-STOA!N69</f>
        <v>0</v>
      </c>
      <c r="AC69">
        <f t="shared" si="3"/>
        <v>20.188535475550431</v>
      </c>
      <c r="AD69">
        <f t="shared" si="4"/>
        <v>2050.2028979627175</v>
      </c>
      <c r="AE69">
        <f>'IDT-1'!B69</f>
        <v>0</v>
      </c>
      <c r="AF69" s="24"/>
      <c r="AG69">
        <f t="shared" si="5"/>
        <v>2050.2028979627175</v>
      </c>
      <c r="AI69" s="34">
        <f>PXIL!H69</f>
        <v>0</v>
      </c>
      <c r="AJ69" s="34">
        <f>PXIL!N69</f>
        <v>0</v>
      </c>
      <c r="AK69" s="34">
        <f>RTM_IEX!H69</f>
        <v>0</v>
      </c>
      <c r="AL69" s="34">
        <f>RTM_IEX!N69</f>
        <v>-111</v>
      </c>
      <c r="AM69" s="34">
        <f>RTM_PXI!H69</f>
        <v>0</v>
      </c>
      <c r="AN69" s="34">
        <f>RTM_PXI!N69</f>
        <v>0</v>
      </c>
      <c r="AO69" s="149">
        <f>GDAM_IEX!H69</f>
        <v>0</v>
      </c>
      <c r="AP69" s="149">
        <f>GDAM_IEX!N69</f>
        <v>0</v>
      </c>
      <c r="AQ69" s="149">
        <f>GDAM_PXI!H69</f>
        <v>0</v>
      </c>
      <c r="AR69" s="149">
        <f>GDAM_PXI!N69</f>
        <v>0</v>
      </c>
      <c r="AU69">
        <v>67</v>
      </c>
    </row>
    <row r="70" spans="1:47">
      <c r="A70" t="s">
        <v>112</v>
      </c>
      <c r="D70">
        <f>TWEPL!P70</f>
        <v>10.13796</v>
      </c>
      <c r="E70">
        <f>GT_NG!P70</f>
        <v>-0.38571428571428573</v>
      </c>
      <c r="F70">
        <f>GT_Spot!P70</f>
        <v>0</v>
      </c>
      <c r="G70">
        <f>PPCL_NG!P70</f>
        <v>33.479999999999997</v>
      </c>
      <c r="H70">
        <f>PPCL_Spot!P70</f>
        <v>0</v>
      </c>
      <c r="I70">
        <f>Bawana_NG!P70</f>
        <v>81.96</v>
      </c>
      <c r="J70">
        <f>Bawana_RLNG!P70</f>
        <v>0</v>
      </c>
      <c r="K70">
        <f>Bawana_Spot!P70</f>
        <v>0</v>
      </c>
      <c r="L70">
        <f>TWOMCL!O70</f>
        <v>0</v>
      </c>
      <c r="M70">
        <f>EDWPCL!S70</f>
        <v>0</v>
      </c>
      <c r="N70">
        <f>'MSW BWN'!S70</f>
        <v>0</v>
      </c>
      <c r="O70">
        <f>BRPL_ISGS_exbus!DM70</f>
        <v>810.01307823549109</v>
      </c>
      <c r="P70" s="36">
        <v>117.3</v>
      </c>
      <c r="Q70" s="36">
        <v>14.4</v>
      </c>
      <c r="R70" s="38">
        <v>37.880000000000003</v>
      </c>
      <c r="S70" s="38">
        <v>0</v>
      </c>
      <c r="T70" s="37">
        <f>SUMPRODUCT(LTA!J70:AN70,LTA!J$101:AN$101,LTA!J$103:AN$103)</f>
        <v>258.64999999999998</v>
      </c>
      <c r="U70" s="37">
        <f>SUMPRODUCT(LTA!J70:AN70,LTA!J$102:AN$102,LTA!J$103:AN$103)</f>
        <v>80.22</v>
      </c>
      <c r="V70" s="66">
        <f>SUMPRODUCT(MTOA!B70:G70,MTOA!B$102:G$102,MTOA!B$103:G$103)</f>
        <v>0</v>
      </c>
      <c r="W70" s="66">
        <f>SUMPRODUCT(MTOA!B70:G70,MTOA!B$101:G$101,MTOA!B$103:G$103)</f>
        <v>0</v>
      </c>
      <c r="X70">
        <v>0</v>
      </c>
      <c r="Y70" s="34">
        <f>IEX!H70</f>
        <v>0</v>
      </c>
      <c r="Z70" s="34">
        <f>IEX!N70</f>
        <v>0</v>
      </c>
      <c r="AA70" s="75">
        <f>STOA!H70</f>
        <v>709.28</v>
      </c>
      <c r="AB70" s="75">
        <f>-STOA!N70</f>
        <v>0</v>
      </c>
      <c r="AC70">
        <f t="shared" si="3"/>
        <v>19.716168523996828</v>
      </c>
      <c r="AD70">
        <f t="shared" si="4"/>
        <v>2047.2191554257799</v>
      </c>
      <c r="AE70">
        <f>'IDT-1'!B70</f>
        <v>0</v>
      </c>
      <c r="AF70" s="24"/>
      <c r="AG70">
        <f t="shared" si="5"/>
        <v>2047.2191554257799</v>
      </c>
      <c r="AI70" s="34">
        <f>PXIL!H70</f>
        <v>0</v>
      </c>
      <c r="AJ70" s="34">
        <f>PXIL!N70</f>
        <v>0</v>
      </c>
      <c r="AK70" s="34">
        <f>RTM_IEX!H70</f>
        <v>0</v>
      </c>
      <c r="AL70" s="34">
        <f>RTM_IEX!N70</f>
        <v>-86</v>
      </c>
      <c r="AM70" s="34">
        <f>RTM_PXI!H70</f>
        <v>0</v>
      </c>
      <c r="AN70" s="34">
        <f>RTM_PXI!N70</f>
        <v>0</v>
      </c>
      <c r="AO70" s="149">
        <f>GDAM_IEX!H70</f>
        <v>0</v>
      </c>
      <c r="AP70" s="149">
        <f>GDAM_IEX!N70</f>
        <v>0</v>
      </c>
      <c r="AQ70" s="149">
        <f>GDAM_PXI!H70</f>
        <v>0</v>
      </c>
      <c r="AR70" s="149">
        <f>GDAM_PXI!N70</f>
        <v>0</v>
      </c>
      <c r="AU70">
        <v>68</v>
      </c>
    </row>
    <row r="71" spans="1:47">
      <c r="A71" t="s">
        <v>113</v>
      </c>
      <c r="D71">
        <f>TWEPL!P71</f>
        <v>10.13796</v>
      </c>
      <c r="E71">
        <f>GT_NG!P71</f>
        <v>-0.38571428571428573</v>
      </c>
      <c r="F71">
        <f>GT_Spot!P71</f>
        <v>0</v>
      </c>
      <c r="G71">
        <f>PPCL_NG!P71</f>
        <v>33.042173827225476</v>
      </c>
      <c r="H71">
        <f>PPCL_Spot!P71</f>
        <v>0</v>
      </c>
      <c r="I71">
        <f>Bawana_NG!P71</f>
        <v>81.96</v>
      </c>
      <c r="J71">
        <f>Bawana_RLNG!P71</f>
        <v>0</v>
      </c>
      <c r="K71">
        <f>Bawana_Spot!P71</f>
        <v>0</v>
      </c>
      <c r="L71">
        <f>TWOMCL!O71</f>
        <v>0</v>
      </c>
      <c r="M71">
        <f>EDWPCL!S71</f>
        <v>0</v>
      </c>
      <c r="N71">
        <f>'MSW BWN'!S71</f>
        <v>0</v>
      </c>
      <c r="O71">
        <f>BRPL_ISGS_exbus!DM71</f>
        <v>817.29185943675554</v>
      </c>
      <c r="P71" s="36">
        <v>117.3</v>
      </c>
      <c r="Q71" s="36">
        <v>14.4</v>
      </c>
      <c r="R71" s="38">
        <v>29</v>
      </c>
      <c r="S71" s="38">
        <v>0</v>
      </c>
      <c r="T71" s="37">
        <f>SUMPRODUCT(LTA!J71:AN71,LTA!J$101:AN$101,LTA!J$103:AN$103)</f>
        <v>228.75</v>
      </c>
      <c r="U71" s="37">
        <f>SUMPRODUCT(LTA!J71:AN71,LTA!J$102:AN$102,LTA!J$103:AN$103)</f>
        <v>91.490000000000009</v>
      </c>
      <c r="V71" s="66">
        <f>SUMPRODUCT(MTOA!B71:G71,MTOA!B$102:G$102,MTOA!B$103:G$103)</f>
        <v>0</v>
      </c>
      <c r="W71" s="66">
        <f>SUMPRODUCT(MTOA!B71:G71,MTOA!B$101:G$101,MTOA!B$103:G$103)</f>
        <v>0</v>
      </c>
      <c r="X71">
        <v>0</v>
      </c>
      <c r="Y71" s="34">
        <f>IEX!H71</f>
        <v>0</v>
      </c>
      <c r="Z71" s="34">
        <f>IEX!N71</f>
        <v>0</v>
      </c>
      <c r="AA71" s="75">
        <f>STOA!H71</f>
        <v>705.43</v>
      </c>
      <c r="AB71" s="75">
        <f>-STOA!N71</f>
        <v>0</v>
      </c>
      <c r="AC71">
        <f t="shared" si="3"/>
        <v>19.20979396133874</v>
      </c>
      <c r="AD71">
        <f t="shared" si="4"/>
        <v>2162.9464850169279</v>
      </c>
      <c r="AE71">
        <f>'IDT-1'!B71</f>
        <v>0</v>
      </c>
      <c r="AF71" s="24"/>
      <c r="AG71">
        <f t="shared" si="5"/>
        <v>2162.9464850169279</v>
      </c>
      <c r="AI71" s="34">
        <f>PXIL!H71</f>
        <v>0</v>
      </c>
      <c r="AJ71" s="34">
        <f>PXIL!N71</f>
        <v>0</v>
      </c>
      <c r="AK71" s="34">
        <f>RTM_IEX!H71</f>
        <v>53.74</v>
      </c>
      <c r="AL71" s="34">
        <f>RTM_IEX!N71</f>
        <v>0</v>
      </c>
      <c r="AM71" s="34">
        <f>RTM_PXI!H71</f>
        <v>0</v>
      </c>
      <c r="AN71" s="34">
        <f>RTM_PXI!N71</f>
        <v>0</v>
      </c>
      <c r="AO71" s="149">
        <f>GDAM_IEX!H71</f>
        <v>0</v>
      </c>
      <c r="AP71" s="149">
        <f>GDAM_IEX!N71</f>
        <v>0</v>
      </c>
      <c r="AQ71" s="149">
        <f>GDAM_PXI!H71</f>
        <v>0</v>
      </c>
      <c r="AR71" s="149">
        <f>GDAM_PXI!N71</f>
        <v>0</v>
      </c>
      <c r="AU71">
        <v>69</v>
      </c>
    </row>
    <row r="72" spans="1:47">
      <c r="A72" t="s">
        <v>114</v>
      </c>
      <c r="D72">
        <f>TWEPL!P72</f>
        <v>10.13796</v>
      </c>
      <c r="E72">
        <f>GT_NG!P72</f>
        <v>-0.38571428571428573</v>
      </c>
      <c r="F72">
        <f>GT_Spot!P72</f>
        <v>0</v>
      </c>
      <c r="G72">
        <f>PPCL_NG!P72</f>
        <v>34.337740938096175</v>
      </c>
      <c r="H72">
        <f>PPCL_Spot!P72</f>
        <v>0</v>
      </c>
      <c r="I72">
        <f>Bawana_NG!P72</f>
        <v>81.96</v>
      </c>
      <c r="J72">
        <f>Bawana_RLNG!P72</f>
        <v>0</v>
      </c>
      <c r="K72">
        <f>Bawana_Spot!P72</f>
        <v>0</v>
      </c>
      <c r="L72">
        <f>TWOMCL!O72</f>
        <v>0</v>
      </c>
      <c r="M72">
        <f>EDWPCL!S72</f>
        <v>0</v>
      </c>
      <c r="N72">
        <f>'MSW BWN'!S72</f>
        <v>0</v>
      </c>
      <c r="O72">
        <f>BRPL_ISGS_exbus!DM72</f>
        <v>846.36889218702947</v>
      </c>
      <c r="P72" s="36">
        <v>117.3</v>
      </c>
      <c r="Q72" s="36">
        <v>32.315559829646936</v>
      </c>
      <c r="R72" s="38">
        <v>18.464798544320249</v>
      </c>
      <c r="S72" s="38">
        <v>0</v>
      </c>
      <c r="T72" s="37">
        <f>SUMPRODUCT(LTA!J72:AN72,LTA!J$101:AN$101,LTA!J$103:AN$103)</f>
        <v>191.42000000000002</v>
      </c>
      <c r="U72" s="37">
        <f>SUMPRODUCT(LTA!J72:AN72,LTA!J$102:AN$102,LTA!J$103:AN$103)</f>
        <v>91.360000000000014</v>
      </c>
      <c r="V72" s="66">
        <f>SUMPRODUCT(MTOA!B72:G72,MTOA!B$102:G$102,MTOA!B$103:G$103)</f>
        <v>0</v>
      </c>
      <c r="W72" s="66">
        <f>SUMPRODUCT(MTOA!B72:G72,MTOA!B$101:G$101,MTOA!B$103:G$103)</f>
        <v>0</v>
      </c>
      <c r="X72">
        <v>0</v>
      </c>
      <c r="Y72" s="34">
        <f>IEX!H72</f>
        <v>0</v>
      </c>
      <c r="Z72" s="34">
        <f>IEX!N72</f>
        <v>0</v>
      </c>
      <c r="AA72" s="75">
        <f>STOA!H72</f>
        <v>694.88</v>
      </c>
      <c r="AB72" s="75">
        <f>-STOA!N72</f>
        <v>0</v>
      </c>
      <c r="AC72">
        <f t="shared" si="3"/>
        <v>19.119531993807723</v>
      </c>
      <c r="AD72">
        <f t="shared" si="4"/>
        <v>2152.7797052195706</v>
      </c>
      <c r="AE72">
        <f>'IDT-1'!B72</f>
        <v>0</v>
      </c>
      <c r="AF72" s="24"/>
      <c r="AG72">
        <f t="shared" si="5"/>
        <v>2152.7797052195706</v>
      </c>
      <c r="AI72" s="34">
        <f>PXIL!H72</f>
        <v>0</v>
      </c>
      <c r="AJ72" s="34">
        <f>PXIL!N72</f>
        <v>0</v>
      </c>
      <c r="AK72" s="34">
        <f>RTM_IEX!H72</f>
        <v>53.74</v>
      </c>
      <c r="AL72" s="34">
        <f>RTM_IEX!N72</f>
        <v>0</v>
      </c>
      <c r="AM72" s="34">
        <f>RTM_PXI!H72</f>
        <v>0</v>
      </c>
      <c r="AN72" s="34">
        <f>RTM_PXI!N72</f>
        <v>0</v>
      </c>
      <c r="AO72" s="149">
        <f>GDAM_IEX!H72</f>
        <v>0</v>
      </c>
      <c r="AP72" s="149">
        <f>GDAM_IEX!N72</f>
        <v>0</v>
      </c>
      <c r="AQ72" s="149">
        <f>GDAM_PXI!H72</f>
        <v>0</v>
      </c>
      <c r="AR72" s="149">
        <f>GDAM_PXI!N72</f>
        <v>0</v>
      </c>
      <c r="AU72">
        <v>70</v>
      </c>
    </row>
    <row r="73" spans="1:47">
      <c r="A73" t="s">
        <v>115</v>
      </c>
      <c r="D73">
        <f>TWEPL!P73</f>
        <v>10.13796</v>
      </c>
      <c r="E73">
        <f>GT_NG!P73</f>
        <v>-0.38571428571428573</v>
      </c>
      <c r="F73">
        <f>GT_Spot!P73</f>
        <v>0</v>
      </c>
      <c r="G73">
        <f>PPCL_NG!P73</f>
        <v>37.07</v>
      </c>
      <c r="H73">
        <f>PPCL_Spot!P73</f>
        <v>0</v>
      </c>
      <c r="I73">
        <f>Bawana_NG!P73</f>
        <v>74.996541228555614</v>
      </c>
      <c r="J73">
        <f>Bawana_RLNG!P73</f>
        <v>0</v>
      </c>
      <c r="K73">
        <f>Bawana_Spot!P73</f>
        <v>0</v>
      </c>
      <c r="L73">
        <f>TWOMCL!O73</f>
        <v>0</v>
      </c>
      <c r="M73">
        <f>EDWPCL!S73</f>
        <v>0</v>
      </c>
      <c r="N73">
        <f>'MSW BWN'!S73</f>
        <v>0</v>
      </c>
      <c r="O73">
        <f>BRPL_ISGS_exbus!DM73</f>
        <v>898.64494995132281</v>
      </c>
      <c r="P73" s="36">
        <v>117.3</v>
      </c>
      <c r="Q73" s="36">
        <v>32.315559829646936</v>
      </c>
      <c r="R73" s="38">
        <v>8.5499999999999989</v>
      </c>
      <c r="S73" s="38">
        <v>0</v>
      </c>
      <c r="T73" s="37">
        <f>SUMPRODUCT(LTA!J73:AN73,LTA!J$101:AN$101,LTA!J$103:AN$103)</f>
        <v>151.20999999999998</v>
      </c>
      <c r="U73" s="37">
        <f>SUMPRODUCT(LTA!J73:AN73,LTA!J$102:AN$102,LTA!J$103:AN$103)</f>
        <v>91.33</v>
      </c>
      <c r="V73" s="66">
        <f>SUMPRODUCT(MTOA!B73:G73,MTOA!B$102:G$102,MTOA!B$103:G$103)</f>
        <v>0</v>
      </c>
      <c r="W73" s="66">
        <f>SUMPRODUCT(MTOA!B73:G73,MTOA!B$101:G$101,MTOA!B$103:G$103)</f>
        <v>0</v>
      </c>
      <c r="X73">
        <v>0</v>
      </c>
      <c r="Y73" s="34">
        <f>IEX!H73</f>
        <v>0</v>
      </c>
      <c r="Z73" s="34">
        <f>IEX!N73</f>
        <v>0</v>
      </c>
      <c r="AA73" s="75">
        <f>STOA!H73</f>
        <v>695.83999999999992</v>
      </c>
      <c r="AB73" s="75">
        <f>-STOA!N73</f>
        <v>0</v>
      </c>
      <c r="AC73">
        <f t="shared" si="3"/>
        <v>19.362764517499528</v>
      </c>
      <c r="AD73">
        <f t="shared" si="4"/>
        <v>2180.1765322063111</v>
      </c>
      <c r="AE73">
        <f>'IDT-1'!B73</f>
        <v>0</v>
      </c>
      <c r="AF73" s="24"/>
      <c r="AG73">
        <f t="shared" si="5"/>
        <v>2180.1765322063111</v>
      </c>
      <c r="AI73" s="34">
        <f>PXIL!H73</f>
        <v>0</v>
      </c>
      <c r="AJ73" s="34">
        <f>PXIL!N73</f>
        <v>0</v>
      </c>
      <c r="AK73" s="34">
        <f>RTM_IEX!H73</f>
        <v>82.53</v>
      </c>
      <c r="AL73" s="34">
        <f>RTM_IEX!N73</f>
        <v>0</v>
      </c>
      <c r="AM73" s="34">
        <f>RTM_PXI!H73</f>
        <v>0</v>
      </c>
      <c r="AN73" s="34">
        <f>RTM_PXI!N73</f>
        <v>0</v>
      </c>
      <c r="AO73" s="149">
        <f>GDAM_IEX!H73</f>
        <v>0</v>
      </c>
      <c r="AP73" s="149">
        <f>GDAM_IEX!N73</f>
        <v>0</v>
      </c>
      <c r="AQ73" s="149">
        <f>GDAM_PXI!H73</f>
        <v>0</v>
      </c>
      <c r="AR73" s="149">
        <f>GDAM_PXI!N73</f>
        <v>0</v>
      </c>
      <c r="AU73">
        <v>71</v>
      </c>
    </row>
    <row r="74" spans="1:47">
      <c r="A74" t="s">
        <v>116</v>
      </c>
      <c r="D74">
        <f>TWEPL!P74</f>
        <v>10.13796</v>
      </c>
      <c r="E74">
        <f>GT_NG!P74</f>
        <v>-0.38571428571428573</v>
      </c>
      <c r="F74">
        <f>GT_Spot!P74</f>
        <v>0</v>
      </c>
      <c r="G74">
        <f>PPCL_NG!P74</f>
        <v>37.07</v>
      </c>
      <c r="H74">
        <f>PPCL_Spot!P74</f>
        <v>0</v>
      </c>
      <c r="I74">
        <f>Bawana_NG!P74</f>
        <v>74.99650268127769</v>
      </c>
      <c r="J74">
        <f>Bawana_RLNG!P74</f>
        <v>0</v>
      </c>
      <c r="K74">
        <f>Bawana_Spot!P74</f>
        <v>0</v>
      </c>
      <c r="L74">
        <f>TWOMCL!O74</f>
        <v>0</v>
      </c>
      <c r="M74">
        <f>EDWPCL!S74</f>
        <v>0</v>
      </c>
      <c r="N74">
        <f>'MSW BWN'!S74</f>
        <v>0</v>
      </c>
      <c r="O74">
        <f>BRPL_ISGS_exbus!DM74</f>
        <v>987.084866797632</v>
      </c>
      <c r="P74" s="36">
        <v>117.3</v>
      </c>
      <c r="Q74" s="36">
        <v>32.315559829646936</v>
      </c>
      <c r="R74" s="38">
        <v>3.49</v>
      </c>
      <c r="S74" s="38">
        <v>0</v>
      </c>
      <c r="T74" s="37">
        <f>SUMPRODUCT(LTA!J74:AN74,LTA!J$101:AN$101,LTA!J$103:AN$103)</f>
        <v>115.85</v>
      </c>
      <c r="U74" s="37">
        <f>SUMPRODUCT(LTA!J74:AN74,LTA!J$102:AN$102,LTA!J$103:AN$103)</f>
        <v>91.64</v>
      </c>
      <c r="V74" s="66">
        <f>SUMPRODUCT(MTOA!B74:G74,MTOA!B$102:G$102,MTOA!B$103:G$103)</f>
        <v>0</v>
      </c>
      <c r="W74" s="66">
        <f>SUMPRODUCT(MTOA!B74:G74,MTOA!B$101:G$101,MTOA!B$103:G$103)</f>
        <v>0</v>
      </c>
      <c r="X74">
        <v>0</v>
      </c>
      <c r="Y74" s="34">
        <f>IEX!H74</f>
        <v>0</v>
      </c>
      <c r="Z74" s="34">
        <f>IEX!N74</f>
        <v>0</v>
      </c>
      <c r="AA74" s="75">
        <f>STOA!H74</f>
        <v>677.6</v>
      </c>
      <c r="AB74" s="75">
        <f>-STOA!N74</f>
        <v>0</v>
      </c>
      <c r="AC74">
        <f t="shared" si="3"/>
        <v>19.306707446531</v>
      </c>
      <c r="AD74">
        <f t="shared" si="4"/>
        <v>2173.8624675763112</v>
      </c>
      <c r="AE74">
        <f>'IDT-1'!B74</f>
        <v>0</v>
      </c>
      <c r="AF74" s="24"/>
      <c r="AG74">
        <f t="shared" si="5"/>
        <v>2173.8624675763112</v>
      </c>
      <c r="AI74" s="34">
        <f>PXIL!H74</f>
        <v>0</v>
      </c>
      <c r="AJ74" s="34">
        <f>PXIL!N74</f>
        <v>0</v>
      </c>
      <c r="AK74" s="34">
        <f>RTM_IEX!H74</f>
        <v>46.07</v>
      </c>
      <c r="AL74" s="34">
        <f>RTM_IEX!N74</f>
        <v>0</v>
      </c>
      <c r="AM74" s="34">
        <f>RTM_PXI!H74</f>
        <v>0</v>
      </c>
      <c r="AN74" s="34">
        <f>RTM_PXI!N74</f>
        <v>0</v>
      </c>
      <c r="AO74" s="149">
        <f>GDAM_IEX!H74</f>
        <v>0</v>
      </c>
      <c r="AP74" s="149">
        <f>GDAM_IEX!N74</f>
        <v>0</v>
      </c>
      <c r="AQ74" s="149">
        <f>GDAM_PXI!H74</f>
        <v>0</v>
      </c>
      <c r="AR74" s="149">
        <f>GDAM_PXI!N74</f>
        <v>0</v>
      </c>
      <c r="AU74">
        <v>72</v>
      </c>
    </row>
    <row r="75" spans="1:47">
      <c r="A75" t="s">
        <v>117</v>
      </c>
      <c r="D75">
        <f>TWEPL!P75</f>
        <v>10.13796</v>
      </c>
      <c r="E75">
        <f>GT_NG!P75</f>
        <v>-0.38571428571428573</v>
      </c>
      <c r="F75">
        <f>GT_Spot!P75</f>
        <v>0</v>
      </c>
      <c r="G75">
        <f>PPCL_NG!P75</f>
        <v>37.07</v>
      </c>
      <c r="H75">
        <f>PPCL_Spot!P75</f>
        <v>0</v>
      </c>
      <c r="I75">
        <f>Bawana_NG!P75</f>
        <v>74.99650268127769</v>
      </c>
      <c r="J75">
        <f>Bawana_RLNG!P75</f>
        <v>0</v>
      </c>
      <c r="K75">
        <f>Bawana_Spot!P75</f>
        <v>0</v>
      </c>
      <c r="L75">
        <f>TWOMCL!O75</f>
        <v>0</v>
      </c>
      <c r="M75">
        <f>EDWPCL!S75</f>
        <v>0</v>
      </c>
      <c r="N75">
        <f>'MSW BWN'!S75</f>
        <v>0</v>
      </c>
      <c r="O75">
        <f>BRPL_ISGS_exbus!DM75</f>
        <v>1041.8735190383156</v>
      </c>
      <c r="P75" s="36">
        <v>117.3</v>
      </c>
      <c r="Q75" s="36">
        <v>32.315559829646936</v>
      </c>
      <c r="R75" s="38">
        <v>0</v>
      </c>
      <c r="S75" s="38">
        <v>0</v>
      </c>
      <c r="T75" s="37">
        <f>SUMPRODUCT(LTA!J75:AN75,LTA!J$101:AN$101,LTA!J$103:AN$103)</f>
        <v>87.259999999999991</v>
      </c>
      <c r="U75" s="37">
        <f>SUMPRODUCT(LTA!J75:AN75,LTA!J$102:AN$102,LTA!J$103:AN$103)</f>
        <v>83.94</v>
      </c>
      <c r="V75" s="66">
        <f>SUMPRODUCT(MTOA!B75:G75,MTOA!B$102:G$102,MTOA!B$103:G$103)</f>
        <v>0</v>
      </c>
      <c r="W75" s="66">
        <f>SUMPRODUCT(MTOA!B75:G75,MTOA!B$101:G$101,MTOA!B$103:G$103)</f>
        <v>0</v>
      </c>
      <c r="X75">
        <v>0</v>
      </c>
      <c r="Y75" s="34">
        <f>IEX!H75</f>
        <v>0</v>
      </c>
      <c r="Z75" s="34">
        <f>IEX!N75</f>
        <v>0</v>
      </c>
      <c r="AA75" s="75">
        <f>STOA!H75</f>
        <v>722.7600000000001</v>
      </c>
      <c r="AB75" s="75">
        <f>-STOA!N75</f>
        <v>0</v>
      </c>
      <c r="AC75">
        <f t="shared" si="3"/>
        <v>20.14990391554684</v>
      </c>
      <c r="AD75">
        <f t="shared" si="4"/>
        <v>2106.1179233479793</v>
      </c>
      <c r="AE75">
        <f>'IDT-1'!B75</f>
        <v>0</v>
      </c>
      <c r="AF75" s="24"/>
      <c r="AG75">
        <f t="shared" si="5"/>
        <v>2106.1179233479793</v>
      </c>
      <c r="AI75" s="34">
        <f>PXIL!H75</f>
        <v>0</v>
      </c>
      <c r="AJ75" s="34">
        <f>PXIL!N75</f>
        <v>0</v>
      </c>
      <c r="AK75" s="34">
        <f>RTM_IEX!H75</f>
        <v>0</v>
      </c>
      <c r="AL75" s="34">
        <f>RTM_IEX!N75</f>
        <v>-81</v>
      </c>
      <c r="AM75" s="34">
        <f>RTM_PXI!H75</f>
        <v>0</v>
      </c>
      <c r="AN75" s="34">
        <f>RTM_PXI!N75</f>
        <v>0</v>
      </c>
      <c r="AO75" s="149">
        <f>GDAM_IEX!H75</f>
        <v>0</v>
      </c>
      <c r="AP75" s="149">
        <f>GDAM_IEX!N75</f>
        <v>0</v>
      </c>
      <c r="AQ75" s="149">
        <f>GDAM_PXI!H75</f>
        <v>0</v>
      </c>
      <c r="AR75" s="149">
        <f>GDAM_PXI!N75</f>
        <v>0</v>
      </c>
      <c r="AU75">
        <v>73</v>
      </c>
    </row>
    <row r="76" spans="1:47">
      <c r="A76" t="s">
        <v>118</v>
      </c>
      <c r="D76">
        <f>TWEPL!P76</f>
        <v>10.13796</v>
      </c>
      <c r="E76">
        <f>GT_NG!P76</f>
        <v>-0.38571428571428573</v>
      </c>
      <c r="F76">
        <f>GT_Spot!P76</f>
        <v>0</v>
      </c>
      <c r="G76">
        <f>PPCL_NG!P76</f>
        <v>37.07</v>
      </c>
      <c r="H76">
        <f>PPCL_Spot!P76</f>
        <v>0</v>
      </c>
      <c r="I76">
        <f>Bawana_NG!P76</f>
        <v>74.99650268127769</v>
      </c>
      <c r="J76">
        <f>Bawana_RLNG!P76</f>
        <v>0</v>
      </c>
      <c r="K76">
        <f>Bawana_Spot!P76</f>
        <v>0</v>
      </c>
      <c r="L76">
        <f>TWOMCL!O76</f>
        <v>0</v>
      </c>
      <c r="M76">
        <f>EDWPCL!S76</f>
        <v>0</v>
      </c>
      <c r="N76">
        <f>'MSW BWN'!S76</f>
        <v>0</v>
      </c>
      <c r="O76">
        <f>BRPL_ISGS_exbus!DM76</f>
        <v>1108.6793573097743</v>
      </c>
      <c r="P76" s="36">
        <v>117.3</v>
      </c>
      <c r="Q76" s="36">
        <v>32.315559829646936</v>
      </c>
      <c r="R76" s="38">
        <v>0</v>
      </c>
      <c r="S76" s="38">
        <v>0</v>
      </c>
      <c r="T76" s="37">
        <f>SUMPRODUCT(LTA!J76:AN76,LTA!J$101:AN$101,LTA!J$103:AN$103)</f>
        <v>65.58</v>
      </c>
      <c r="U76" s="37">
        <f>SUMPRODUCT(LTA!J76:AN76,LTA!J$102:AN$102,LTA!J$103:AN$103)</f>
        <v>71.459999999999994</v>
      </c>
      <c r="V76" s="66">
        <f>SUMPRODUCT(MTOA!B76:G76,MTOA!B$102:G$102,MTOA!B$103:G$103)</f>
        <v>0</v>
      </c>
      <c r="W76" s="66">
        <f>SUMPRODUCT(MTOA!B76:G76,MTOA!B$101:G$101,MTOA!B$103:G$103)</f>
        <v>0</v>
      </c>
      <c r="X76">
        <v>0</v>
      </c>
      <c r="Y76" s="34">
        <f>IEX!H76</f>
        <v>0</v>
      </c>
      <c r="Z76" s="34">
        <f>IEX!N76</f>
        <v>0</v>
      </c>
      <c r="AA76" s="75">
        <f>STOA!H76</f>
        <v>727.56000000000006</v>
      </c>
      <c r="AB76" s="75">
        <f>-STOA!N76</f>
        <v>0</v>
      </c>
      <c r="AC76">
        <f t="shared" si="3"/>
        <v>20.83455239322349</v>
      </c>
      <c r="AD76">
        <f t="shared" si="4"/>
        <v>2102.8791131417611</v>
      </c>
      <c r="AE76">
        <f>'IDT-1'!B76</f>
        <v>0</v>
      </c>
      <c r="AF76" s="24"/>
      <c r="AG76">
        <f t="shared" si="5"/>
        <v>2102.8791131417611</v>
      </c>
      <c r="AI76" s="34">
        <f>PXIL!H76</f>
        <v>0</v>
      </c>
      <c r="AJ76" s="34">
        <f>PXIL!N76</f>
        <v>0</v>
      </c>
      <c r="AK76" s="34">
        <f>RTM_IEX!H76</f>
        <v>0</v>
      </c>
      <c r="AL76" s="34">
        <f>RTM_IEX!N76</f>
        <v>-121</v>
      </c>
      <c r="AM76" s="34">
        <f>RTM_PXI!H76</f>
        <v>0</v>
      </c>
      <c r="AN76" s="34">
        <f>RTM_PXI!N76</f>
        <v>0</v>
      </c>
      <c r="AO76" s="149">
        <f>GDAM_IEX!H76</f>
        <v>0</v>
      </c>
      <c r="AP76" s="149">
        <f>GDAM_IEX!N76</f>
        <v>0</v>
      </c>
      <c r="AQ76" s="149">
        <f>GDAM_PXI!H76</f>
        <v>0</v>
      </c>
      <c r="AR76" s="149">
        <f>GDAM_PXI!N76</f>
        <v>0</v>
      </c>
      <c r="AU76">
        <v>74</v>
      </c>
    </row>
    <row r="77" spans="1:47">
      <c r="A77" t="s">
        <v>119</v>
      </c>
      <c r="D77">
        <f>TWEPL!P77</f>
        <v>10.13796</v>
      </c>
      <c r="E77">
        <f>GT_NG!P77</f>
        <v>-0.38571428571428573</v>
      </c>
      <c r="F77">
        <f>GT_Spot!P77</f>
        <v>0</v>
      </c>
      <c r="G77">
        <f>PPCL_NG!P77</f>
        <v>37.07</v>
      </c>
      <c r="H77">
        <f>PPCL_Spot!P77</f>
        <v>0</v>
      </c>
      <c r="I77">
        <f>Bawana_NG!P77</f>
        <v>74.99650268127769</v>
      </c>
      <c r="J77">
        <f>Bawana_RLNG!P77</f>
        <v>0</v>
      </c>
      <c r="K77">
        <f>Bawana_Spot!P77</f>
        <v>0</v>
      </c>
      <c r="L77">
        <f>TWOMCL!O77</f>
        <v>0</v>
      </c>
      <c r="M77">
        <f>EDWPCL!S77</f>
        <v>0</v>
      </c>
      <c r="N77">
        <f>'MSW BWN'!S77</f>
        <v>0</v>
      </c>
      <c r="O77">
        <f>BRPL_ISGS_exbus!DM77</f>
        <v>1130.747471620502</v>
      </c>
      <c r="P77" s="36">
        <v>117.3</v>
      </c>
      <c r="Q77" s="36">
        <v>32.31560869565218</v>
      </c>
      <c r="R77" s="38">
        <v>0</v>
      </c>
      <c r="S77" s="38">
        <v>0</v>
      </c>
      <c r="T77" s="37">
        <f>SUMPRODUCT(LTA!J77:AN77,LTA!J$101:AN$101,LTA!J$103:AN$103)</f>
        <v>50.63</v>
      </c>
      <c r="U77" s="37">
        <f>SUMPRODUCT(LTA!J77:AN77,LTA!J$102:AN$102,LTA!J$103:AN$103)</f>
        <v>70.52</v>
      </c>
      <c r="V77" s="66">
        <f>SUMPRODUCT(MTOA!B77:G77,MTOA!B$102:G$102,MTOA!B$103:G$103)</f>
        <v>0</v>
      </c>
      <c r="W77" s="66">
        <f>SUMPRODUCT(MTOA!B77:G77,MTOA!B$101:G$101,MTOA!B$103:G$103)</f>
        <v>0</v>
      </c>
      <c r="X77">
        <v>0</v>
      </c>
      <c r="Y77" s="34">
        <f>IEX!H77</f>
        <v>0</v>
      </c>
      <c r="Z77" s="34">
        <f>IEX!N77</f>
        <v>0</v>
      </c>
      <c r="AA77" s="75">
        <f>STOA!H77</f>
        <v>733.32</v>
      </c>
      <c r="AB77" s="75">
        <f>-STOA!N77</f>
        <v>0</v>
      </c>
      <c r="AC77">
        <f t="shared" si="3"/>
        <v>20.841948826434592</v>
      </c>
      <c r="AD77">
        <f t="shared" si="4"/>
        <v>2125.8098798852834</v>
      </c>
      <c r="AE77">
        <f>'IDT-1'!B77</f>
        <v>0</v>
      </c>
      <c r="AF77" s="24"/>
      <c r="AG77">
        <f t="shared" si="5"/>
        <v>2125.8098798852834</v>
      </c>
      <c r="AI77" s="34">
        <f>PXIL!H77</f>
        <v>0</v>
      </c>
      <c r="AJ77" s="34">
        <f>PXIL!N77</f>
        <v>0</v>
      </c>
      <c r="AK77" s="34">
        <f>RTM_IEX!H77</f>
        <v>0</v>
      </c>
      <c r="AL77" s="34">
        <f>RTM_IEX!N77</f>
        <v>-110</v>
      </c>
      <c r="AM77" s="34">
        <f>RTM_PXI!H77</f>
        <v>0</v>
      </c>
      <c r="AN77" s="34">
        <f>RTM_PXI!N77</f>
        <v>0</v>
      </c>
      <c r="AO77" s="149">
        <f>GDAM_IEX!H77</f>
        <v>0</v>
      </c>
      <c r="AP77" s="149">
        <f>GDAM_IEX!N77</f>
        <v>0</v>
      </c>
      <c r="AQ77" s="149">
        <f>GDAM_PXI!H77</f>
        <v>0</v>
      </c>
      <c r="AR77" s="149">
        <f>GDAM_PXI!N77</f>
        <v>0</v>
      </c>
      <c r="AU77">
        <v>75</v>
      </c>
    </row>
    <row r="78" spans="1:47">
      <c r="A78" t="s">
        <v>120</v>
      </c>
      <c r="D78">
        <f>TWEPL!P78</f>
        <v>10.13796</v>
      </c>
      <c r="E78">
        <f>GT_NG!P78</f>
        <v>-0.38571428571428573</v>
      </c>
      <c r="F78">
        <f>GT_Spot!P78</f>
        <v>0</v>
      </c>
      <c r="G78">
        <f>PPCL_NG!P78</f>
        <v>37.07</v>
      </c>
      <c r="H78">
        <f>PPCL_Spot!P78</f>
        <v>0</v>
      </c>
      <c r="I78">
        <f>Bawana_NG!P78</f>
        <v>74.99650268127769</v>
      </c>
      <c r="J78">
        <f>Bawana_RLNG!P78</f>
        <v>0</v>
      </c>
      <c r="K78">
        <f>Bawana_Spot!P78</f>
        <v>0</v>
      </c>
      <c r="L78">
        <f>TWOMCL!O78</f>
        <v>0</v>
      </c>
      <c r="M78">
        <f>EDWPCL!S78</f>
        <v>0</v>
      </c>
      <c r="N78">
        <f>'MSW BWN'!S78</f>
        <v>0</v>
      </c>
      <c r="O78">
        <f>BRPL_ISGS_exbus!DM78</f>
        <v>1154.9972100184091</v>
      </c>
      <c r="P78" s="36">
        <v>117.3</v>
      </c>
      <c r="Q78" s="36">
        <v>32.31560869565218</v>
      </c>
      <c r="R78" s="38">
        <v>0</v>
      </c>
      <c r="S78" s="38">
        <v>0</v>
      </c>
      <c r="T78" s="37">
        <f>SUMPRODUCT(LTA!J78:AN78,LTA!J$101:AN$101,LTA!J$103:AN$103)</f>
        <v>45.67</v>
      </c>
      <c r="U78" s="37">
        <f>SUMPRODUCT(LTA!J78:AN78,LTA!J$102:AN$102,LTA!J$103:AN$103)</f>
        <v>69.94</v>
      </c>
      <c r="V78" s="66">
        <f>SUMPRODUCT(MTOA!B78:G78,MTOA!B$102:G$102,MTOA!B$103:G$103)</f>
        <v>0</v>
      </c>
      <c r="W78" s="66">
        <f>SUMPRODUCT(MTOA!B78:G78,MTOA!B$101:G$101,MTOA!B$103:G$103)</f>
        <v>0</v>
      </c>
      <c r="X78">
        <v>0</v>
      </c>
      <c r="Y78" s="34">
        <f>IEX!H78</f>
        <v>0</v>
      </c>
      <c r="Z78" s="34">
        <f>IEX!N78</f>
        <v>0</v>
      </c>
      <c r="AA78" s="75">
        <f>STOA!H78</f>
        <v>738.11</v>
      </c>
      <c r="AB78" s="75">
        <f>-STOA!N78</f>
        <v>0</v>
      </c>
      <c r="AC78">
        <f t="shared" si="3"/>
        <v>21.102015289469346</v>
      </c>
      <c r="AD78">
        <f t="shared" si="4"/>
        <v>2143.0495518201556</v>
      </c>
      <c r="AE78">
        <f>'IDT-1'!B78</f>
        <v>0</v>
      </c>
      <c r="AF78" s="24"/>
      <c r="AG78">
        <f t="shared" si="5"/>
        <v>2143.0495518201556</v>
      </c>
      <c r="AI78" s="34">
        <f>PXIL!H78</f>
        <v>0</v>
      </c>
      <c r="AJ78" s="34">
        <f>PXIL!N78</f>
        <v>0</v>
      </c>
      <c r="AK78" s="34">
        <f>RTM_IEX!H78</f>
        <v>0</v>
      </c>
      <c r="AL78" s="34">
        <f>RTM_IEX!N78</f>
        <v>-116</v>
      </c>
      <c r="AM78" s="34">
        <f>RTM_PXI!H78</f>
        <v>0</v>
      </c>
      <c r="AN78" s="34">
        <f>RTM_PXI!N78</f>
        <v>0</v>
      </c>
      <c r="AO78" s="149">
        <f>GDAM_IEX!H78</f>
        <v>0</v>
      </c>
      <c r="AP78" s="149">
        <f>GDAM_IEX!N78</f>
        <v>0</v>
      </c>
      <c r="AQ78" s="149">
        <f>GDAM_PXI!H78</f>
        <v>0</v>
      </c>
      <c r="AR78" s="149">
        <f>GDAM_PXI!N78</f>
        <v>0</v>
      </c>
      <c r="AU78">
        <v>76</v>
      </c>
    </row>
    <row r="79" spans="1:47">
      <c r="A79" t="s">
        <v>121</v>
      </c>
      <c r="D79">
        <f>TWEPL!P79</f>
        <v>10.13796</v>
      </c>
      <c r="E79">
        <f>GT_NG!P79</f>
        <v>-0.38571428571428573</v>
      </c>
      <c r="F79">
        <f>GT_Spot!P79</f>
        <v>0</v>
      </c>
      <c r="G79">
        <f>PPCL_NG!P79</f>
        <v>37.07</v>
      </c>
      <c r="H79">
        <f>PPCL_Spot!P79</f>
        <v>0</v>
      </c>
      <c r="I79">
        <f>Bawana_NG!P79</f>
        <v>74.996658498552023</v>
      </c>
      <c r="J79">
        <f>Bawana_RLNG!P79</f>
        <v>0</v>
      </c>
      <c r="K79">
        <f>Bawana_Spot!P79</f>
        <v>0</v>
      </c>
      <c r="L79">
        <f>TWOMCL!O79</f>
        <v>0</v>
      </c>
      <c r="M79">
        <f>EDWPCL!S79</f>
        <v>0</v>
      </c>
      <c r="N79">
        <f>'MSW BWN'!S79</f>
        <v>0</v>
      </c>
      <c r="O79">
        <f>BRPL_ISGS_exbus!DM79</f>
        <v>1183.0867840971348</v>
      </c>
      <c r="P79" s="36">
        <v>117.3</v>
      </c>
      <c r="Q79" s="36">
        <v>32.31560869565218</v>
      </c>
      <c r="R79" s="38">
        <v>0</v>
      </c>
      <c r="S79" s="38">
        <v>0</v>
      </c>
      <c r="T79" s="37">
        <f>SUMPRODUCT(LTA!J79:AN79,LTA!J$101:AN$101,LTA!J$103:AN$103)</f>
        <v>43.85</v>
      </c>
      <c r="U79" s="37">
        <f>SUMPRODUCT(LTA!J79:AN79,LTA!J$102:AN$102,LTA!J$103:AN$103)</f>
        <v>69.73</v>
      </c>
      <c r="V79" s="66">
        <f>SUMPRODUCT(MTOA!B79:G79,MTOA!B$102:G$102,MTOA!B$103:G$103)</f>
        <v>0</v>
      </c>
      <c r="W79" s="66">
        <f>SUMPRODUCT(MTOA!B79:G79,MTOA!B$101:G$101,MTOA!B$103:G$103)</f>
        <v>0</v>
      </c>
      <c r="X79">
        <v>0</v>
      </c>
      <c r="Y79" s="34">
        <f>IEX!H79</f>
        <v>0</v>
      </c>
      <c r="Z79" s="34">
        <f>IEX!N79</f>
        <v>0</v>
      </c>
      <c r="AA79" s="75">
        <f>STOA!H79</f>
        <v>734.28000000000009</v>
      </c>
      <c r="AB79" s="75">
        <f>-STOA!N79</f>
        <v>0</v>
      </c>
      <c r="AC79">
        <f t="shared" si="3"/>
        <v>21.164464999721215</v>
      </c>
      <c r="AD79">
        <f t="shared" si="4"/>
        <v>2180.2168320059036</v>
      </c>
      <c r="AE79">
        <f>'IDT-1'!B79</f>
        <v>0</v>
      </c>
      <c r="AF79" s="24"/>
      <c r="AG79">
        <f t="shared" si="5"/>
        <v>2180.2168320059036</v>
      </c>
      <c r="AI79" s="34">
        <f>PXIL!H79</f>
        <v>0</v>
      </c>
      <c r="AJ79" s="34">
        <f>PXIL!N79</f>
        <v>0</v>
      </c>
      <c r="AK79" s="34">
        <f>RTM_IEX!H79</f>
        <v>0</v>
      </c>
      <c r="AL79" s="34">
        <f>RTM_IEX!N79</f>
        <v>-101</v>
      </c>
      <c r="AM79" s="34">
        <f>RTM_PXI!H79</f>
        <v>0</v>
      </c>
      <c r="AN79" s="34">
        <f>RTM_PXI!N79</f>
        <v>0</v>
      </c>
      <c r="AO79" s="149">
        <f>GDAM_IEX!H79</f>
        <v>0</v>
      </c>
      <c r="AP79" s="149">
        <f>GDAM_IEX!N79</f>
        <v>0</v>
      </c>
      <c r="AQ79" s="149">
        <f>GDAM_PXI!H79</f>
        <v>0</v>
      </c>
      <c r="AR79" s="149">
        <f>GDAM_PXI!N79</f>
        <v>0</v>
      </c>
      <c r="AU79">
        <v>77</v>
      </c>
    </row>
    <row r="80" spans="1:47">
      <c r="A80" t="s">
        <v>122</v>
      </c>
      <c r="D80">
        <f>TWEPL!P80</f>
        <v>10.13796</v>
      </c>
      <c r="E80">
        <f>GT_NG!P80</f>
        <v>-0.38571428571428573</v>
      </c>
      <c r="F80">
        <f>GT_Spot!P80</f>
        <v>0</v>
      </c>
      <c r="G80">
        <f>PPCL_NG!P80</f>
        <v>37.07</v>
      </c>
      <c r="H80">
        <f>PPCL_Spot!P80</f>
        <v>0</v>
      </c>
      <c r="I80">
        <f>Bawana_NG!P80</f>
        <v>74.996658498552023</v>
      </c>
      <c r="J80">
        <f>Bawana_RLNG!P80</f>
        <v>0</v>
      </c>
      <c r="K80">
        <f>Bawana_Spot!P80</f>
        <v>0</v>
      </c>
      <c r="L80">
        <f>TWOMCL!O80</f>
        <v>0</v>
      </c>
      <c r="M80">
        <f>EDWPCL!S80</f>
        <v>0</v>
      </c>
      <c r="N80">
        <f>'MSW BWN'!S80</f>
        <v>0</v>
      </c>
      <c r="O80">
        <f>BRPL_ISGS_exbus!DM80</f>
        <v>1185.0660412059865</v>
      </c>
      <c r="P80" s="36">
        <v>117.3</v>
      </c>
      <c r="Q80" s="36">
        <v>32.31560869565218</v>
      </c>
      <c r="R80" s="38">
        <v>0</v>
      </c>
      <c r="S80" s="38">
        <v>0</v>
      </c>
      <c r="T80" s="37">
        <f>SUMPRODUCT(LTA!J80:AN80,LTA!J$101:AN$101,LTA!J$103:AN$103)</f>
        <v>42.72</v>
      </c>
      <c r="U80" s="37">
        <f>SUMPRODUCT(LTA!J80:AN80,LTA!J$102:AN$102,LTA!J$103:AN$103)</f>
        <v>69.86</v>
      </c>
      <c r="V80" s="66">
        <f>SUMPRODUCT(MTOA!B80:G80,MTOA!B$102:G$102,MTOA!B$103:G$103)</f>
        <v>0</v>
      </c>
      <c r="W80" s="66">
        <f>SUMPRODUCT(MTOA!B80:G80,MTOA!B$101:G$101,MTOA!B$103:G$103)</f>
        <v>0</v>
      </c>
      <c r="X80">
        <v>0</v>
      </c>
      <c r="Y80" s="34">
        <f>IEX!H80</f>
        <v>0</v>
      </c>
      <c r="Z80" s="34">
        <f>IEX!N80</f>
        <v>0</v>
      </c>
      <c r="AA80" s="75">
        <f>STOA!H80</f>
        <v>772.66</v>
      </c>
      <c r="AB80" s="75">
        <f>-STOA!N80</f>
        <v>0</v>
      </c>
      <c r="AC80">
        <f t="shared" si="3"/>
        <v>21.768292160422774</v>
      </c>
      <c r="AD80">
        <f t="shared" si="4"/>
        <v>2189.9722619540535</v>
      </c>
      <c r="AE80">
        <f>'IDT-1'!B80</f>
        <v>0</v>
      </c>
      <c r="AF80" s="24"/>
      <c r="AG80">
        <f t="shared" si="5"/>
        <v>2189.9722619540535</v>
      </c>
      <c r="AI80" s="34">
        <f>PXIL!H80</f>
        <v>0</v>
      </c>
      <c r="AJ80" s="34">
        <f>PXIL!N80</f>
        <v>0</v>
      </c>
      <c r="AK80" s="34">
        <f>RTM_IEX!H80</f>
        <v>0</v>
      </c>
      <c r="AL80" s="34">
        <f>RTM_IEX!N80</f>
        <v>-130</v>
      </c>
      <c r="AM80" s="34">
        <f>RTM_PXI!H80</f>
        <v>0</v>
      </c>
      <c r="AN80" s="34">
        <f>RTM_PXI!N80</f>
        <v>0</v>
      </c>
      <c r="AO80" s="149">
        <f>GDAM_IEX!H80</f>
        <v>0</v>
      </c>
      <c r="AP80" s="149">
        <f>GDAM_IEX!N80</f>
        <v>0</v>
      </c>
      <c r="AQ80" s="149">
        <f>GDAM_PXI!H80</f>
        <v>0</v>
      </c>
      <c r="AR80" s="149">
        <f>GDAM_PXI!N80</f>
        <v>0</v>
      </c>
      <c r="AU80">
        <v>78</v>
      </c>
    </row>
    <row r="81" spans="1:47">
      <c r="A81" t="s">
        <v>123</v>
      </c>
      <c r="D81">
        <f>TWEPL!P81</f>
        <v>10.13796</v>
      </c>
      <c r="E81">
        <f>GT_NG!P81</f>
        <v>-0.38571428571428573</v>
      </c>
      <c r="F81">
        <f>GT_Spot!P81</f>
        <v>0</v>
      </c>
      <c r="G81">
        <f>PPCL_NG!P81</f>
        <v>37.07</v>
      </c>
      <c r="H81">
        <f>PPCL_Spot!P81</f>
        <v>0</v>
      </c>
      <c r="I81">
        <f>Bawana_NG!P81</f>
        <v>74.996658498552023</v>
      </c>
      <c r="J81">
        <f>Bawana_RLNG!P81</f>
        <v>0</v>
      </c>
      <c r="K81">
        <f>Bawana_Spot!P81</f>
        <v>0</v>
      </c>
      <c r="L81">
        <f>TWOMCL!O81</f>
        <v>0</v>
      </c>
      <c r="M81">
        <f>EDWPCL!S81</f>
        <v>0</v>
      </c>
      <c r="N81">
        <f>'MSW BWN'!S81</f>
        <v>0</v>
      </c>
      <c r="O81">
        <f>BRPL_ISGS_exbus!DM81</f>
        <v>1188.5562301809864</v>
      </c>
      <c r="P81" s="36">
        <v>117.3</v>
      </c>
      <c r="Q81" s="36">
        <v>32.31560869565218</v>
      </c>
      <c r="R81" s="38">
        <v>0</v>
      </c>
      <c r="S81" s="38">
        <v>0</v>
      </c>
      <c r="T81" s="37">
        <f>SUMPRODUCT(LTA!J81:AN81,LTA!J$101:AN$101,LTA!J$103:AN$103)</f>
        <v>40.409999999999997</v>
      </c>
      <c r="U81" s="37">
        <f>SUMPRODUCT(LTA!J81:AN81,LTA!J$102:AN$102,LTA!J$103:AN$103)</f>
        <v>75.95</v>
      </c>
      <c r="V81" s="66">
        <f>SUMPRODUCT(MTOA!B81:G81,MTOA!B$102:G$102,MTOA!B$103:G$103)</f>
        <v>0</v>
      </c>
      <c r="W81" s="66">
        <f>SUMPRODUCT(MTOA!B81:G81,MTOA!B$101:G$101,MTOA!B$103:G$103)</f>
        <v>0</v>
      </c>
      <c r="X81">
        <v>0</v>
      </c>
      <c r="Y81" s="34">
        <f>IEX!H81</f>
        <v>0</v>
      </c>
      <c r="Z81" s="34">
        <f>IEX!N81</f>
        <v>0</v>
      </c>
      <c r="AA81" s="75">
        <f>STOA!H81</f>
        <v>788.0200000000001</v>
      </c>
      <c r="AB81" s="75">
        <f>-STOA!N81</f>
        <v>0</v>
      </c>
      <c r="AC81">
        <f t="shared" si="3"/>
        <v>21.612312722514964</v>
      </c>
      <c r="AD81">
        <f t="shared" si="4"/>
        <v>2252.7584303669614</v>
      </c>
      <c r="AE81">
        <f>'IDT-1'!B81</f>
        <v>0</v>
      </c>
      <c r="AF81" s="24"/>
      <c r="AG81">
        <f t="shared" si="5"/>
        <v>2252.7584303669614</v>
      </c>
      <c r="AI81" s="34">
        <f>PXIL!H81</f>
        <v>0</v>
      </c>
      <c r="AJ81" s="34">
        <f>PXIL!N81</f>
        <v>0</v>
      </c>
      <c r="AK81" s="34">
        <f>RTM_IEX!H81</f>
        <v>0</v>
      </c>
      <c r="AL81" s="34">
        <f>RTM_IEX!N81</f>
        <v>-90</v>
      </c>
      <c r="AM81" s="34">
        <f>RTM_PXI!H81</f>
        <v>0</v>
      </c>
      <c r="AN81" s="34">
        <f>RTM_PXI!N81</f>
        <v>0</v>
      </c>
      <c r="AO81" s="149">
        <f>GDAM_IEX!H81</f>
        <v>0</v>
      </c>
      <c r="AP81" s="149">
        <f>GDAM_IEX!N81</f>
        <v>0</v>
      </c>
      <c r="AQ81" s="149">
        <f>GDAM_PXI!H81</f>
        <v>0</v>
      </c>
      <c r="AR81" s="149">
        <f>GDAM_PXI!N81</f>
        <v>0</v>
      </c>
      <c r="AU81">
        <v>79</v>
      </c>
    </row>
    <row r="82" spans="1:47">
      <c r="A82" t="s">
        <v>124</v>
      </c>
      <c r="D82">
        <f>TWEPL!P82</f>
        <v>10.13796</v>
      </c>
      <c r="E82">
        <f>GT_NG!P82</f>
        <v>-0.38571428571428573</v>
      </c>
      <c r="F82">
        <f>GT_Spot!P82</f>
        <v>0</v>
      </c>
      <c r="G82">
        <f>PPCL_NG!P82</f>
        <v>37.07</v>
      </c>
      <c r="H82">
        <f>PPCL_Spot!P82</f>
        <v>0</v>
      </c>
      <c r="I82">
        <f>Bawana_NG!P82</f>
        <v>81.206271863379698</v>
      </c>
      <c r="J82">
        <f>Bawana_RLNG!P82</f>
        <v>0</v>
      </c>
      <c r="K82">
        <f>Bawana_Spot!P82</f>
        <v>0</v>
      </c>
      <c r="L82">
        <f>TWOMCL!O82</f>
        <v>0</v>
      </c>
      <c r="M82">
        <f>EDWPCL!S82</f>
        <v>0</v>
      </c>
      <c r="N82">
        <f>'MSW BWN'!S82</f>
        <v>0</v>
      </c>
      <c r="O82">
        <f>BRPL_ISGS_exbus!DM82</f>
        <v>1188.5570262369592</v>
      </c>
      <c r="P82" s="36">
        <v>117.3</v>
      </c>
      <c r="Q82" s="36">
        <v>32.31560869565218</v>
      </c>
      <c r="R82" s="38">
        <v>0</v>
      </c>
      <c r="S82" s="38">
        <v>0</v>
      </c>
      <c r="T82" s="37">
        <f>SUMPRODUCT(LTA!J82:AN82,LTA!J$101:AN$101,LTA!J$103:AN$103)</f>
        <v>46.19</v>
      </c>
      <c r="U82" s="37">
        <f>SUMPRODUCT(LTA!J82:AN82,LTA!J$102:AN$102,LTA!J$103:AN$103)</f>
        <v>75.75</v>
      </c>
      <c r="V82" s="66">
        <f>SUMPRODUCT(MTOA!B82:G82,MTOA!B$102:G$102,MTOA!B$103:G$103)</f>
        <v>0</v>
      </c>
      <c r="W82" s="66">
        <f>SUMPRODUCT(MTOA!B82:G82,MTOA!B$101:G$101,MTOA!B$103:G$103)</f>
        <v>0</v>
      </c>
      <c r="X82">
        <v>0</v>
      </c>
      <c r="Y82" s="34">
        <f>IEX!H82</f>
        <v>0</v>
      </c>
      <c r="Z82" s="34">
        <f>IEX!N82</f>
        <v>0</v>
      </c>
      <c r="AA82" s="75">
        <f>STOA!H82</f>
        <v>783.22000000000014</v>
      </c>
      <c r="AB82" s="75">
        <f>-STOA!N82</f>
        <v>0</v>
      </c>
      <c r="AC82">
        <f t="shared" si="3"/>
        <v>21.567290795151663</v>
      </c>
      <c r="AD82">
        <f t="shared" si="4"/>
        <v>2271.7938617151253</v>
      </c>
      <c r="AE82">
        <f>'IDT-1'!B82</f>
        <v>0</v>
      </c>
      <c r="AF82" s="24"/>
      <c r="AG82">
        <f t="shared" si="5"/>
        <v>2271.7938617151253</v>
      </c>
      <c r="AI82" s="34">
        <f>PXIL!H82</f>
        <v>0</v>
      </c>
      <c r="AJ82" s="34">
        <f>PXIL!N82</f>
        <v>0</v>
      </c>
      <c r="AK82" s="34">
        <f>RTM_IEX!H82</f>
        <v>0</v>
      </c>
      <c r="AL82" s="34">
        <f>RTM_IEX!N82</f>
        <v>-78</v>
      </c>
      <c r="AM82" s="34">
        <f>RTM_PXI!H82</f>
        <v>0</v>
      </c>
      <c r="AN82" s="34">
        <f>RTM_PXI!N82</f>
        <v>0</v>
      </c>
      <c r="AO82" s="149">
        <f>GDAM_IEX!H82</f>
        <v>0</v>
      </c>
      <c r="AP82" s="149">
        <f>GDAM_IEX!N82</f>
        <v>0</v>
      </c>
      <c r="AQ82" s="149">
        <f>GDAM_PXI!H82</f>
        <v>0</v>
      </c>
      <c r="AR82" s="149">
        <f>GDAM_PXI!N82</f>
        <v>0</v>
      </c>
      <c r="AU82">
        <v>80</v>
      </c>
    </row>
    <row r="83" spans="1:47">
      <c r="A83" t="s">
        <v>125</v>
      </c>
      <c r="D83">
        <f>TWEPL!P83</f>
        <v>10.13796</v>
      </c>
      <c r="E83">
        <f>GT_NG!P83</f>
        <v>-0.38571428571428573</v>
      </c>
      <c r="F83">
        <f>GT_Spot!P83</f>
        <v>0</v>
      </c>
      <c r="G83">
        <f>PPCL_NG!P83</f>
        <v>37.802438867023675</v>
      </c>
      <c r="H83">
        <f>PPCL_Spot!P83</f>
        <v>0</v>
      </c>
      <c r="I83">
        <f>Bawana_NG!P83</f>
        <v>81.206271863379698</v>
      </c>
      <c r="J83">
        <f>Bawana_RLNG!P83</f>
        <v>0</v>
      </c>
      <c r="K83">
        <f>Bawana_Spot!P83</f>
        <v>0</v>
      </c>
      <c r="L83">
        <f>TWOMCL!O83</f>
        <v>0</v>
      </c>
      <c r="M83">
        <f>EDWPCL!S83</f>
        <v>0</v>
      </c>
      <c r="N83">
        <f>'MSW BWN'!S83</f>
        <v>0</v>
      </c>
      <c r="O83">
        <f>BRPL_ISGS_exbus!DM83</f>
        <v>1180.7337153773228</v>
      </c>
      <c r="P83" s="36">
        <v>117.3</v>
      </c>
      <c r="Q83" s="36">
        <v>16.86</v>
      </c>
      <c r="R83" s="38">
        <v>0</v>
      </c>
      <c r="S83" s="38">
        <v>0</v>
      </c>
      <c r="T83" s="37">
        <f>SUMPRODUCT(LTA!J83:AN83,LTA!J$101:AN$101,LTA!J$103:AN$103)</f>
        <v>46.769999999999996</v>
      </c>
      <c r="U83" s="37">
        <f>SUMPRODUCT(LTA!J83:AN83,LTA!J$102:AN$102,LTA!J$103:AN$103)</f>
        <v>79.010000000000005</v>
      </c>
      <c r="V83" s="66">
        <f>SUMPRODUCT(MTOA!B83:G83,MTOA!B$102:G$102,MTOA!B$103:G$103)</f>
        <v>0</v>
      </c>
      <c r="W83" s="66">
        <f>SUMPRODUCT(MTOA!B83:G83,MTOA!B$101:G$101,MTOA!B$103:G$103)</f>
        <v>0</v>
      </c>
      <c r="X83">
        <v>0</v>
      </c>
      <c r="Y83" s="34">
        <f>IEX!H83</f>
        <v>0</v>
      </c>
      <c r="Z83" s="34">
        <f>IEX!N83</f>
        <v>0</v>
      </c>
      <c r="AA83" s="75">
        <f>STOA!H83</f>
        <v>795.65</v>
      </c>
      <c r="AB83" s="75">
        <f>-STOA!N83</f>
        <v>0</v>
      </c>
      <c r="AC83">
        <f t="shared" si="3"/>
        <v>21.334495214651021</v>
      </c>
      <c r="AD83">
        <f t="shared" si="4"/>
        <v>2285.750176607361</v>
      </c>
      <c r="AE83">
        <f>'IDT-1'!B83</f>
        <v>0</v>
      </c>
      <c r="AF83" s="24"/>
      <c r="AG83">
        <f t="shared" si="5"/>
        <v>2285.750176607361</v>
      </c>
      <c r="AI83" s="34">
        <f>PXIL!H83</f>
        <v>0</v>
      </c>
      <c r="AJ83" s="34">
        <f>PXIL!N83</f>
        <v>0</v>
      </c>
      <c r="AK83" s="34">
        <f>RTM_IEX!H83</f>
        <v>0</v>
      </c>
      <c r="AL83" s="34">
        <f>RTM_IEX!N83</f>
        <v>-58</v>
      </c>
      <c r="AM83" s="34">
        <f>RTM_PXI!H83</f>
        <v>0</v>
      </c>
      <c r="AN83" s="34">
        <f>RTM_PXI!N83</f>
        <v>0</v>
      </c>
      <c r="AO83" s="149">
        <f>GDAM_IEX!H83</f>
        <v>0</v>
      </c>
      <c r="AP83" s="149">
        <f>GDAM_IEX!N83</f>
        <v>0</v>
      </c>
      <c r="AQ83" s="149">
        <f>GDAM_PXI!H83</f>
        <v>0</v>
      </c>
      <c r="AR83" s="149">
        <f>GDAM_PXI!N83</f>
        <v>0</v>
      </c>
      <c r="AU83">
        <v>81</v>
      </c>
    </row>
    <row r="84" spans="1:47">
      <c r="A84" t="s">
        <v>126</v>
      </c>
      <c r="D84">
        <f>TWEPL!P84</f>
        <v>10.13796</v>
      </c>
      <c r="E84">
        <f>GT_NG!P84</f>
        <v>-0.38571428571428573</v>
      </c>
      <c r="F84">
        <f>GT_Spot!P84</f>
        <v>0</v>
      </c>
      <c r="G84">
        <f>PPCL_NG!P84</f>
        <v>37.802438867023675</v>
      </c>
      <c r="H84">
        <f>PPCL_Spot!P84</f>
        <v>0</v>
      </c>
      <c r="I84">
        <f>Bawana_NG!P84</f>
        <v>81.206271863379698</v>
      </c>
      <c r="J84">
        <f>Bawana_RLNG!P84</f>
        <v>0</v>
      </c>
      <c r="K84">
        <f>Bawana_Spot!P84</f>
        <v>0</v>
      </c>
      <c r="L84">
        <f>TWOMCL!O84</f>
        <v>0</v>
      </c>
      <c r="M84">
        <f>EDWPCL!S84</f>
        <v>0</v>
      </c>
      <c r="N84">
        <f>'MSW BWN'!S84</f>
        <v>0</v>
      </c>
      <c r="O84">
        <f>BRPL_ISGS_exbus!DM84</f>
        <v>1180.7337153773228</v>
      </c>
      <c r="P84" s="36">
        <v>117.3</v>
      </c>
      <c r="Q84" s="36">
        <v>16.86</v>
      </c>
      <c r="R84" s="38">
        <v>0</v>
      </c>
      <c r="S84" s="38">
        <v>0</v>
      </c>
      <c r="T84" s="37">
        <f>SUMPRODUCT(LTA!J84:AN84,LTA!J$101:AN$101,LTA!J$103:AN$103)</f>
        <v>45.209999999999994</v>
      </c>
      <c r="U84" s="37">
        <f>SUMPRODUCT(LTA!J84:AN84,LTA!J$102:AN$102,LTA!J$103:AN$103)</f>
        <v>78.14</v>
      </c>
      <c r="V84" s="66">
        <f>SUMPRODUCT(MTOA!B84:G84,MTOA!B$102:G$102,MTOA!B$103:G$103)</f>
        <v>0</v>
      </c>
      <c r="W84" s="66">
        <f>SUMPRODUCT(MTOA!B84:G84,MTOA!B$101:G$101,MTOA!B$103:G$103)</f>
        <v>0</v>
      </c>
      <c r="X84">
        <v>0</v>
      </c>
      <c r="Y84" s="34">
        <f>IEX!H84</f>
        <v>0</v>
      </c>
      <c r="Z84" s="34">
        <f>IEX!N84</f>
        <v>0</v>
      </c>
      <c r="AA84" s="75">
        <f>STOA!H84</f>
        <v>789.89</v>
      </c>
      <c r="AB84" s="75">
        <f>-STOA!N84</f>
        <v>0</v>
      </c>
      <c r="AC84">
        <f t="shared" si="3"/>
        <v>21.147007556862487</v>
      </c>
      <c r="AD84">
        <f t="shared" si="4"/>
        <v>2290.7476642651495</v>
      </c>
      <c r="AE84">
        <f>'IDT-1'!B84</f>
        <v>0</v>
      </c>
      <c r="AF84" s="24"/>
      <c r="AG84">
        <f t="shared" si="5"/>
        <v>2290.7476642651495</v>
      </c>
      <c r="AI84" s="34">
        <f>PXIL!H84</f>
        <v>0</v>
      </c>
      <c r="AJ84" s="34">
        <f>PXIL!N84</f>
        <v>0</v>
      </c>
      <c r="AK84" s="34">
        <f>RTM_IEX!H84</f>
        <v>0</v>
      </c>
      <c r="AL84" s="34">
        <f>RTM_IEX!N84</f>
        <v>-45</v>
      </c>
      <c r="AM84" s="34">
        <f>RTM_PXI!H84</f>
        <v>0</v>
      </c>
      <c r="AN84" s="34">
        <f>RTM_PXI!N84</f>
        <v>0</v>
      </c>
      <c r="AO84" s="149">
        <f>GDAM_IEX!H84</f>
        <v>0</v>
      </c>
      <c r="AP84" s="149">
        <f>GDAM_IEX!N84</f>
        <v>0</v>
      </c>
      <c r="AQ84" s="149">
        <f>GDAM_PXI!H84</f>
        <v>0</v>
      </c>
      <c r="AR84" s="149">
        <f>GDAM_PXI!N84</f>
        <v>0</v>
      </c>
      <c r="AU84">
        <v>82</v>
      </c>
    </row>
    <row r="85" spans="1:47">
      <c r="A85" t="s">
        <v>127</v>
      </c>
      <c r="D85">
        <f>TWEPL!P85</f>
        <v>10.13796</v>
      </c>
      <c r="E85">
        <f>GT_NG!P85</f>
        <v>-0.38571428571428573</v>
      </c>
      <c r="F85">
        <f>GT_Spot!P85</f>
        <v>0</v>
      </c>
      <c r="G85">
        <f>PPCL_NG!P85</f>
        <v>37.802438867023675</v>
      </c>
      <c r="H85">
        <f>PPCL_Spot!P85</f>
        <v>0</v>
      </c>
      <c r="I85">
        <f>Bawana_NG!P85</f>
        <v>74.996658498552023</v>
      </c>
      <c r="J85">
        <f>Bawana_RLNG!P85</f>
        <v>0</v>
      </c>
      <c r="K85">
        <f>Bawana_Spot!P85</f>
        <v>0</v>
      </c>
      <c r="L85">
        <f>TWOMCL!O85</f>
        <v>0</v>
      </c>
      <c r="M85">
        <f>EDWPCL!S85</f>
        <v>0</v>
      </c>
      <c r="N85">
        <f>'MSW BWN'!S85</f>
        <v>0</v>
      </c>
      <c r="O85">
        <f>BRPL_ISGS_exbus!DM85</f>
        <v>1126.6014892781652</v>
      </c>
      <c r="P85" s="36">
        <v>117.3</v>
      </c>
      <c r="Q85" s="36">
        <v>16.86</v>
      </c>
      <c r="R85" s="38">
        <v>0</v>
      </c>
      <c r="S85" s="38">
        <v>0</v>
      </c>
      <c r="T85" s="37">
        <f>SUMPRODUCT(LTA!J85:AN85,LTA!J$101:AN$101,LTA!J$103:AN$103)</f>
        <v>44.57</v>
      </c>
      <c r="U85" s="37">
        <f>SUMPRODUCT(LTA!J85:AN85,LTA!J$102:AN$102,LTA!J$103:AN$103)</f>
        <v>76.64</v>
      </c>
      <c r="V85" s="66">
        <f>SUMPRODUCT(MTOA!B85:G85,MTOA!B$102:G$102,MTOA!B$103:G$103)</f>
        <v>0</v>
      </c>
      <c r="W85" s="66">
        <f>SUMPRODUCT(MTOA!B85:G85,MTOA!B$101:G$101,MTOA!B$103:G$103)</f>
        <v>0</v>
      </c>
      <c r="X85">
        <v>0</v>
      </c>
      <c r="Y85" s="34">
        <f>IEX!H85</f>
        <v>0</v>
      </c>
      <c r="Z85" s="34">
        <f>IEX!N85</f>
        <v>0</v>
      </c>
      <c r="AA85" s="75">
        <f>STOA!H85</f>
        <v>822.5200000000001</v>
      </c>
      <c r="AB85" s="75">
        <f>-STOA!N85</f>
        <v>0</v>
      </c>
      <c r="AC85">
        <f t="shared" si="3"/>
        <v>20.990848899845759</v>
      </c>
      <c r="AD85">
        <f t="shared" si="4"/>
        <v>2249.051983458181</v>
      </c>
      <c r="AE85">
        <f>'IDT-1'!B85</f>
        <v>0</v>
      </c>
      <c r="AF85" s="24"/>
      <c r="AG85">
        <f t="shared" si="5"/>
        <v>2249.051983458181</v>
      </c>
      <c r="AI85" s="34">
        <f>PXIL!H85</f>
        <v>0</v>
      </c>
      <c r="AJ85" s="34">
        <f>PXIL!N85</f>
        <v>0</v>
      </c>
      <c r="AK85" s="34">
        <f>RTM_IEX!H85</f>
        <v>0</v>
      </c>
      <c r="AL85" s="34">
        <f>RTM_IEX!N85</f>
        <v>-57</v>
      </c>
      <c r="AM85" s="34">
        <f>RTM_PXI!H85</f>
        <v>0</v>
      </c>
      <c r="AN85" s="34">
        <f>RTM_PXI!N85</f>
        <v>0</v>
      </c>
      <c r="AO85" s="149">
        <f>GDAM_IEX!H85</f>
        <v>0</v>
      </c>
      <c r="AP85" s="149">
        <f>GDAM_IEX!N85</f>
        <v>0</v>
      </c>
      <c r="AQ85" s="149">
        <f>GDAM_PXI!H85</f>
        <v>0</v>
      </c>
      <c r="AR85" s="149">
        <f>GDAM_PXI!N85</f>
        <v>0</v>
      </c>
      <c r="AU85">
        <v>83</v>
      </c>
    </row>
    <row r="86" spans="1:47">
      <c r="A86" t="s">
        <v>128</v>
      </c>
      <c r="D86">
        <f>TWEPL!P86</f>
        <v>10.13796</v>
      </c>
      <c r="E86">
        <f>GT_NG!P86</f>
        <v>-0.38571428571428573</v>
      </c>
      <c r="F86">
        <f>GT_Spot!P86</f>
        <v>0</v>
      </c>
      <c r="G86">
        <f>PPCL_NG!P86</f>
        <v>37.802438867023675</v>
      </c>
      <c r="H86">
        <f>PPCL_Spot!P86</f>
        <v>0</v>
      </c>
      <c r="I86">
        <f>Bawana_NG!P86</f>
        <v>74.996658498552023</v>
      </c>
      <c r="J86">
        <f>Bawana_RLNG!P86</f>
        <v>0</v>
      </c>
      <c r="K86">
        <f>Bawana_Spot!P86</f>
        <v>0</v>
      </c>
      <c r="L86">
        <f>TWOMCL!O86</f>
        <v>0</v>
      </c>
      <c r="M86">
        <f>EDWPCL!S86</f>
        <v>0</v>
      </c>
      <c r="N86">
        <f>'MSW BWN'!S86</f>
        <v>0</v>
      </c>
      <c r="O86">
        <f>BRPL_ISGS_exbus!DM86</f>
        <v>1087.8221396056442</v>
      </c>
      <c r="P86" s="36">
        <v>117.3</v>
      </c>
      <c r="Q86" s="36">
        <v>16.86</v>
      </c>
      <c r="R86" s="38">
        <v>0</v>
      </c>
      <c r="S86" s="38">
        <v>0</v>
      </c>
      <c r="T86" s="37">
        <f>SUMPRODUCT(LTA!J86:AN86,LTA!J$101:AN$101,LTA!J$103:AN$103)</f>
        <v>43.82</v>
      </c>
      <c r="U86" s="37">
        <f>SUMPRODUCT(LTA!J86:AN86,LTA!J$102:AN$102,LTA!J$103:AN$103)</f>
        <v>74.48</v>
      </c>
      <c r="V86" s="66">
        <f>SUMPRODUCT(MTOA!B86:G86,MTOA!B$102:G$102,MTOA!B$103:G$103)</f>
        <v>0</v>
      </c>
      <c r="W86" s="66">
        <f>SUMPRODUCT(MTOA!B86:G86,MTOA!B$101:G$101,MTOA!B$103:G$103)</f>
        <v>0</v>
      </c>
      <c r="X86">
        <v>0</v>
      </c>
      <c r="Y86" s="34">
        <f>IEX!H86</f>
        <v>0</v>
      </c>
      <c r="Z86" s="34">
        <f>IEX!N86</f>
        <v>0</v>
      </c>
      <c r="AA86" s="75">
        <f>STOA!H86</f>
        <v>878.18</v>
      </c>
      <c r="AB86" s="75">
        <f>-STOA!N86</f>
        <v>0</v>
      </c>
      <c r="AC86">
        <f t="shared" si="3"/>
        <v>21.131546877771964</v>
      </c>
      <c r="AD86">
        <f t="shared" si="4"/>
        <v>2260.8819358077335</v>
      </c>
      <c r="AE86">
        <f>'IDT-1'!B86</f>
        <v>0</v>
      </c>
      <c r="AF86" s="24"/>
      <c r="AG86">
        <f t="shared" si="5"/>
        <v>2260.8819358077335</v>
      </c>
      <c r="AI86" s="34">
        <f>PXIL!H86</f>
        <v>0</v>
      </c>
      <c r="AJ86" s="34">
        <f>PXIL!N86</f>
        <v>0</v>
      </c>
      <c r="AK86" s="34">
        <f>RTM_IEX!H86</f>
        <v>0</v>
      </c>
      <c r="AL86" s="34">
        <f>RTM_IEX!N86</f>
        <v>-59</v>
      </c>
      <c r="AM86" s="34">
        <f>RTM_PXI!H86</f>
        <v>0</v>
      </c>
      <c r="AN86" s="34">
        <f>RTM_PXI!N86</f>
        <v>0</v>
      </c>
      <c r="AO86" s="149">
        <f>GDAM_IEX!H86</f>
        <v>0</v>
      </c>
      <c r="AP86" s="149">
        <f>GDAM_IEX!N86</f>
        <v>0</v>
      </c>
      <c r="AQ86" s="149">
        <f>GDAM_PXI!H86</f>
        <v>0</v>
      </c>
      <c r="AR86" s="149">
        <f>GDAM_PXI!N86</f>
        <v>0</v>
      </c>
      <c r="AU86">
        <v>84</v>
      </c>
    </row>
    <row r="87" spans="1:47">
      <c r="A87" t="s">
        <v>129</v>
      </c>
      <c r="D87">
        <f>TWEPL!P87</f>
        <v>10.13796</v>
      </c>
      <c r="E87">
        <f>GT_NG!P87</f>
        <v>-0.38571428571428573</v>
      </c>
      <c r="F87">
        <f>GT_Spot!P87</f>
        <v>0</v>
      </c>
      <c r="G87">
        <f>PPCL_NG!P87</f>
        <v>37.802438867023675</v>
      </c>
      <c r="H87">
        <f>PPCL_Spot!P87</f>
        <v>0</v>
      </c>
      <c r="I87">
        <f>Bawana_NG!P87</f>
        <v>74.996658498552023</v>
      </c>
      <c r="J87">
        <f>Bawana_RLNG!P87</f>
        <v>0</v>
      </c>
      <c r="K87">
        <f>Bawana_Spot!P87</f>
        <v>0</v>
      </c>
      <c r="L87">
        <f>TWOMCL!O87</f>
        <v>0</v>
      </c>
      <c r="M87">
        <f>EDWPCL!S87</f>
        <v>0</v>
      </c>
      <c r="N87">
        <f>'MSW BWN'!S87</f>
        <v>0</v>
      </c>
      <c r="O87">
        <f>BRPL_ISGS_exbus!DM87</f>
        <v>1078.728096409156</v>
      </c>
      <c r="P87" s="36">
        <v>117.3</v>
      </c>
      <c r="Q87" s="36">
        <v>16.86</v>
      </c>
      <c r="R87" s="38">
        <v>0</v>
      </c>
      <c r="S87" s="38">
        <v>0</v>
      </c>
      <c r="T87" s="37">
        <f>SUMPRODUCT(LTA!J87:AN87,LTA!J$101:AN$101,LTA!J$103:AN$103)</f>
        <v>42.379999999999995</v>
      </c>
      <c r="U87" s="37">
        <f>SUMPRODUCT(LTA!J87:AN87,LTA!J$102:AN$102,LTA!J$103:AN$103)</f>
        <v>77.849999999999994</v>
      </c>
      <c r="V87" s="66">
        <f>SUMPRODUCT(MTOA!B87:G87,MTOA!B$102:G$102,MTOA!B$103:G$103)</f>
        <v>0</v>
      </c>
      <c r="W87" s="66">
        <f>SUMPRODUCT(MTOA!B87:G87,MTOA!B$101:G$101,MTOA!B$103:G$103)</f>
        <v>0</v>
      </c>
      <c r="X87">
        <v>0</v>
      </c>
      <c r="Y87" s="34">
        <f>IEX!H87</f>
        <v>0</v>
      </c>
      <c r="Z87" s="34">
        <f>IEX!N87</f>
        <v>0</v>
      </c>
      <c r="AA87" s="75">
        <f>STOA!H87</f>
        <v>899.30000000000007</v>
      </c>
      <c r="AB87" s="75">
        <f>-STOA!N87</f>
        <v>0</v>
      </c>
      <c r="AC87">
        <f t="shared" si="3"/>
        <v>21.10343112976555</v>
      </c>
      <c r="AD87">
        <f t="shared" si="4"/>
        <v>2291.8660083592522</v>
      </c>
      <c r="AE87">
        <f>'IDT-1'!B87</f>
        <v>0</v>
      </c>
      <c r="AF87" s="24"/>
      <c r="AG87">
        <f t="shared" si="5"/>
        <v>2291.8660083592522</v>
      </c>
      <c r="AI87" s="34">
        <f>PXIL!H87</f>
        <v>0</v>
      </c>
      <c r="AJ87" s="34">
        <f>PXIL!N87</f>
        <v>0</v>
      </c>
      <c r="AK87" s="34">
        <f>RTM_IEX!H87</f>
        <v>0</v>
      </c>
      <c r="AL87" s="34">
        <f>RTM_IEX!N87</f>
        <v>-42</v>
      </c>
      <c r="AM87" s="34">
        <f>RTM_PXI!H87</f>
        <v>0</v>
      </c>
      <c r="AN87" s="34">
        <f>RTM_PXI!N87</f>
        <v>0</v>
      </c>
      <c r="AO87" s="149">
        <f>GDAM_IEX!H87</f>
        <v>0</v>
      </c>
      <c r="AP87" s="149">
        <f>GDAM_IEX!N87</f>
        <v>0</v>
      </c>
      <c r="AQ87" s="149">
        <f>GDAM_PXI!H87</f>
        <v>0</v>
      </c>
      <c r="AR87" s="149">
        <f>GDAM_PXI!N87</f>
        <v>0</v>
      </c>
      <c r="AU87">
        <v>85</v>
      </c>
    </row>
    <row r="88" spans="1:47">
      <c r="A88" t="s">
        <v>130</v>
      </c>
      <c r="D88">
        <f>TWEPL!P88</f>
        <v>10.13796</v>
      </c>
      <c r="E88">
        <f>GT_NG!P88</f>
        <v>-0.38571428571428573</v>
      </c>
      <c r="F88">
        <f>GT_Spot!P88</f>
        <v>0</v>
      </c>
      <c r="G88">
        <f>PPCL_NG!P88</f>
        <v>37.802438867023675</v>
      </c>
      <c r="H88">
        <f>PPCL_Spot!P88</f>
        <v>0</v>
      </c>
      <c r="I88">
        <f>Bawana_NG!P88</f>
        <v>74.996658498552023</v>
      </c>
      <c r="J88">
        <f>Bawana_RLNG!P88</f>
        <v>0</v>
      </c>
      <c r="K88">
        <f>Bawana_Spot!P88</f>
        <v>0</v>
      </c>
      <c r="L88">
        <f>TWOMCL!O88</f>
        <v>0</v>
      </c>
      <c r="M88">
        <f>EDWPCL!S88</f>
        <v>0</v>
      </c>
      <c r="N88">
        <f>'MSW BWN'!S88</f>
        <v>0</v>
      </c>
      <c r="O88">
        <f>BRPL_ISGS_exbus!DM88</f>
        <v>1050.8972068944315</v>
      </c>
      <c r="P88" s="36">
        <v>117.3</v>
      </c>
      <c r="Q88" s="36">
        <v>16.86</v>
      </c>
      <c r="R88" s="38">
        <v>0</v>
      </c>
      <c r="S88" s="38">
        <v>0</v>
      </c>
      <c r="T88" s="37">
        <f>SUMPRODUCT(LTA!J88:AN88,LTA!J$101:AN$101,LTA!J$103:AN$103)</f>
        <v>41.49</v>
      </c>
      <c r="U88" s="37">
        <f>SUMPRODUCT(LTA!J88:AN88,LTA!J$102:AN$102,LTA!J$103:AN$103)</f>
        <v>76.58</v>
      </c>
      <c r="V88" s="66">
        <f>SUMPRODUCT(MTOA!B88:G88,MTOA!B$102:G$102,MTOA!B$103:G$103)</f>
        <v>0</v>
      </c>
      <c r="W88" s="66">
        <f>SUMPRODUCT(MTOA!B88:G88,MTOA!B$101:G$101,MTOA!B$103:G$103)</f>
        <v>0</v>
      </c>
      <c r="X88">
        <v>0</v>
      </c>
      <c r="Y88" s="34">
        <f>IEX!H88</f>
        <v>0</v>
      </c>
      <c r="Z88" s="34">
        <f>IEX!N88</f>
        <v>0</v>
      </c>
      <c r="AA88" s="75">
        <f>STOA!H88</f>
        <v>953.99999999999989</v>
      </c>
      <c r="AB88" s="75">
        <f>-STOA!N88</f>
        <v>0</v>
      </c>
      <c r="AC88">
        <f t="shared" si="3"/>
        <v>21.311993174513777</v>
      </c>
      <c r="AD88">
        <f t="shared" si="4"/>
        <v>2317.3665567997791</v>
      </c>
      <c r="AE88">
        <f>'IDT-1'!B88</f>
        <v>0</v>
      </c>
      <c r="AF88" s="24"/>
      <c r="AG88">
        <f t="shared" si="5"/>
        <v>2317.3665567997791</v>
      </c>
      <c r="AI88" s="34">
        <f>PXIL!H88</f>
        <v>0</v>
      </c>
      <c r="AJ88" s="34">
        <f>PXIL!N88</f>
        <v>0</v>
      </c>
      <c r="AK88" s="34">
        <f>RTM_IEX!H88</f>
        <v>0</v>
      </c>
      <c r="AL88" s="34">
        <f>RTM_IEX!N88</f>
        <v>-41</v>
      </c>
      <c r="AM88" s="34">
        <f>RTM_PXI!H88</f>
        <v>0</v>
      </c>
      <c r="AN88" s="34">
        <f>RTM_PXI!N88</f>
        <v>0</v>
      </c>
      <c r="AO88" s="149">
        <f>GDAM_IEX!H88</f>
        <v>0</v>
      </c>
      <c r="AP88" s="149">
        <f>GDAM_IEX!N88</f>
        <v>0</v>
      </c>
      <c r="AQ88" s="149">
        <f>GDAM_PXI!H88</f>
        <v>0</v>
      </c>
      <c r="AR88" s="149">
        <f>GDAM_PXI!N88</f>
        <v>0</v>
      </c>
      <c r="AU88">
        <v>86</v>
      </c>
    </row>
    <row r="89" spans="1:47">
      <c r="A89" t="s">
        <v>131</v>
      </c>
      <c r="D89">
        <f>TWEPL!P89</f>
        <v>10.13796</v>
      </c>
      <c r="E89">
        <f>GT_NG!P89</f>
        <v>-0.38571428571428573</v>
      </c>
      <c r="F89">
        <f>GT_Spot!P89</f>
        <v>0</v>
      </c>
      <c r="G89">
        <f>PPCL_NG!P89</f>
        <v>37.802438867023675</v>
      </c>
      <c r="H89">
        <f>PPCL_Spot!P89</f>
        <v>0</v>
      </c>
      <c r="I89">
        <f>Bawana_NG!P89</f>
        <v>74.99650268127769</v>
      </c>
      <c r="J89">
        <f>Bawana_RLNG!P89</f>
        <v>0</v>
      </c>
      <c r="K89">
        <f>Bawana_Spot!P89</f>
        <v>0</v>
      </c>
      <c r="L89">
        <f>TWOMCL!O89</f>
        <v>0</v>
      </c>
      <c r="M89">
        <f>EDWPCL!S89</f>
        <v>0</v>
      </c>
      <c r="N89">
        <f>'MSW BWN'!S89</f>
        <v>0</v>
      </c>
      <c r="O89">
        <f>BRPL_ISGS_exbus!DM89</f>
        <v>1015.3894690915947</v>
      </c>
      <c r="P89" s="36">
        <v>117.3</v>
      </c>
      <c r="Q89" s="36">
        <v>16.86</v>
      </c>
      <c r="R89" s="38">
        <v>0</v>
      </c>
      <c r="S89" s="38">
        <v>0</v>
      </c>
      <c r="T89" s="37">
        <f>SUMPRODUCT(LTA!J89:AN89,LTA!J$101:AN$101,LTA!J$103:AN$103)</f>
        <v>42.03</v>
      </c>
      <c r="U89" s="37">
        <f>SUMPRODUCT(LTA!J89:AN89,LTA!J$102:AN$102,LTA!J$103:AN$103)</f>
        <v>75.56</v>
      </c>
      <c r="V89" s="66">
        <f>SUMPRODUCT(MTOA!B89:G89,MTOA!B$102:G$102,MTOA!B$103:G$103)</f>
        <v>0</v>
      </c>
      <c r="W89" s="66">
        <f>SUMPRODUCT(MTOA!B89:G89,MTOA!B$101:G$101,MTOA!B$103:G$103)</f>
        <v>0</v>
      </c>
      <c r="X89">
        <v>0</v>
      </c>
      <c r="Y89" s="34">
        <f>IEX!H89</f>
        <v>0</v>
      </c>
      <c r="Z89" s="34">
        <f>IEX!N89</f>
        <v>0</v>
      </c>
      <c r="AA89" s="75">
        <f>STOA!H89</f>
        <v>1018.3000000000001</v>
      </c>
      <c r="AB89" s="75">
        <f>-STOA!N89</f>
        <v>0</v>
      </c>
      <c r="AC89">
        <f t="shared" si="3"/>
        <v>21.649920985878751</v>
      </c>
      <c r="AD89">
        <f t="shared" si="4"/>
        <v>2335.3407353683028</v>
      </c>
      <c r="AE89">
        <f>'IDT-1'!B89</f>
        <v>0</v>
      </c>
      <c r="AF89" s="24"/>
      <c r="AG89">
        <f t="shared" si="5"/>
        <v>2335.3407353683028</v>
      </c>
      <c r="AI89" s="34">
        <f>PXIL!H89</f>
        <v>0</v>
      </c>
      <c r="AJ89" s="34">
        <f>PXIL!N89</f>
        <v>0</v>
      </c>
      <c r="AK89" s="34">
        <f>RTM_IEX!H89</f>
        <v>0</v>
      </c>
      <c r="AL89" s="34">
        <f>RTM_IEX!N89</f>
        <v>-51</v>
      </c>
      <c r="AM89" s="34">
        <f>RTM_PXI!H89</f>
        <v>0</v>
      </c>
      <c r="AN89" s="34">
        <f>RTM_PXI!N89</f>
        <v>0</v>
      </c>
      <c r="AO89" s="149">
        <f>GDAM_IEX!H89</f>
        <v>0</v>
      </c>
      <c r="AP89" s="149">
        <f>GDAM_IEX!N89</f>
        <v>0</v>
      </c>
      <c r="AQ89" s="149">
        <f>GDAM_PXI!H89</f>
        <v>0</v>
      </c>
      <c r="AR89" s="149">
        <f>GDAM_PXI!N89</f>
        <v>0</v>
      </c>
      <c r="AU89">
        <v>87</v>
      </c>
    </row>
    <row r="90" spans="1:47">
      <c r="A90" t="s">
        <v>132</v>
      </c>
      <c r="D90">
        <f>TWEPL!P90</f>
        <v>10.13796</v>
      </c>
      <c r="E90">
        <f>GT_NG!P90</f>
        <v>-0.38571428571428573</v>
      </c>
      <c r="F90">
        <f>GT_Spot!P90</f>
        <v>0</v>
      </c>
      <c r="G90">
        <f>PPCL_NG!P90</f>
        <v>37.802438867023675</v>
      </c>
      <c r="H90">
        <f>PPCL_Spot!P90</f>
        <v>0</v>
      </c>
      <c r="I90">
        <f>Bawana_NG!P90</f>
        <v>74.99650268127769</v>
      </c>
      <c r="J90">
        <f>Bawana_RLNG!P90</f>
        <v>0</v>
      </c>
      <c r="K90">
        <f>Bawana_Spot!P90</f>
        <v>0</v>
      </c>
      <c r="L90">
        <f>TWOMCL!O90</f>
        <v>0</v>
      </c>
      <c r="M90">
        <f>EDWPCL!S90</f>
        <v>0</v>
      </c>
      <c r="N90">
        <f>'MSW BWN'!S90</f>
        <v>0</v>
      </c>
      <c r="O90">
        <f>BRPL_ISGS_exbus!DM90</f>
        <v>1035.562238523371</v>
      </c>
      <c r="P90" s="36">
        <v>117.3</v>
      </c>
      <c r="Q90" s="36">
        <v>16.86</v>
      </c>
      <c r="R90" s="38">
        <v>0</v>
      </c>
      <c r="S90" s="38">
        <v>0</v>
      </c>
      <c r="T90" s="37">
        <f>SUMPRODUCT(LTA!J90:AN90,LTA!J$101:AN$101,LTA!J$103:AN$103)</f>
        <v>41.55</v>
      </c>
      <c r="U90" s="37">
        <f>SUMPRODUCT(LTA!J90:AN90,LTA!J$102:AN$102,LTA!J$103:AN$103)</f>
        <v>74.599999999999994</v>
      </c>
      <c r="V90" s="66">
        <f>SUMPRODUCT(MTOA!B90:G90,MTOA!B$102:G$102,MTOA!B$103:G$103)</f>
        <v>0</v>
      </c>
      <c r="W90" s="66">
        <f>SUMPRODUCT(MTOA!B90:G90,MTOA!B$101:G$101,MTOA!B$103:G$103)</f>
        <v>0</v>
      </c>
      <c r="X90">
        <v>0</v>
      </c>
      <c r="Y90" s="34">
        <f>IEX!H90</f>
        <v>0</v>
      </c>
      <c r="Z90" s="34">
        <f>IEX!N90</f>
        <v>0</v>
      </c>
      <c r="AA90" s="75">
        <f>STOA!H90</f>
        <v>1032.69</v>
      </c>
      <c r="AB90" s="75">
        <f>-STOA!N90</f>
        <v>0</v>
      </c>
      <c r="AC90">
        <f t="shared" si="3"/>
        <v>21.94140135687838</v>
      </c>
      <c r="AD90">
        <f t="shared" si="4"/>
        <v>2368.1720244290791</v>
      </c>
      <c r="AE90">
        <f>'IDT-1'!B90</f>
        <v>0</v>
      </c>
      <c r="AF90" s="24"/>
      <c r="AG90">
        <f t="shared" si="5"/>
        <v>2368.1720244290791</v>
      </c>
      <c r="AI90" s="34">
        <f>PXIL!H90</f>
        <v>0</v>
      </c>
      <c r="AJ90" s="34">
        <f>PXIL!N90</f>
        <v>0</v>
      </c>
      <c r="AK90" s="34">
        <f>RTM_IEX!H90</f>
        <v>0</v>
      </c>
      <c r="AL90" s="34">
        <f>RTM_IEX!N90</f>
        <v>-51</v>
      </c>
      <c r="AM90" s="34">
        <f>RTM_PXI!H90</f>
        <v>0</v>
      </c>
      <c r="AN90" s="34">
        <f>RTM_PXI!N90</f>
        <v>0</v>
      </c>
      <c r="AO90" s="149">
        <f>GDAM_IEX!H90</f>
        <v>0</v>
      </c>
      <c r="AP90" s="149">
        <f>GDAM_IEX!N90</f>
        <v>0</v>
      </c>
      <c r="AQ90" s="149">
        <f>GDAM_PXI!H90</f>
        <v>0</v>
      </c>
      <c r="AR90" s="149">
        <f>GDAM_PXI!N90</f>
        <v>0</v>
      </c>
      <c r="AU90">
        <v>88</v>
      </c>
    </row>
    <row r="91" spans="1:47">
      <c r="A91" t="s">
        <v>133</v>
      </c>
      <c r="D91">
        <f>TWEPL!P91</f>
        <v>10.13796</v>
      </c>
      <c r="E91">
        <f>GT_NG!P91</f>
        <v>-0.38571428571428573</v>
      </c>
      <c r="F91">
        <f>GT_Spot!P91</f>
        <v>0</v>
      </c>
      <c r="G91">
        <f>PPCL_NG!P91</f>
        <v>37.802438867023675</v>
      </c>
      <c r="H91">
        <f>PPCL_Spot!P91</f>
        <v>0</v>
      </c>
      <c r="I91">
        <f>Bawana_NG!P91</f>
        <v>79.046393868892849</v>
      </c>
      <c r="J91">
        <f>Bawana_RLNG!P91</f>
        <v>0</v>
      </c>
      <c r="K91">
        <f>Bawana_Spot!P91</f>
        <v>0</v>
      </c>
      <c r="L91">
        <f>TWOMCL!O91</f>
        <v>0</v>
      </c>
      <c r="M91">
        <f>EDWPCL!S91</f>
        <v>0</v>
      </c>
      <c r="N91">
        <f>'MSW BWN'!S91</f>
        <v>0</v>
      </c>
      <c r="O91">
        <f>BRPL_ISGS_exbus!DM91</f>
        <v>1004.9185296300831</v>
      </c>
      <c r="P91" s="36">
        <v>117.3</v>
      </c>
      <c r="Q91" s="36">
        <v>16.86</v>
      </c>
      <c r="R91" s="38">
        <v>0</v>
      </c>
      <c r="S91" s="38">
        <v>0</v>
      </c>
      <c r="T91" s="37">
        <f>SUMPRODUCT(LTA!J91:AN91,LTA!J$101:AN$101,LTA!J$103:AN$103)</f>
        <v>41.23</v>
      </c>
      <c r="U91" s="37">
        <f>SUMPRODUCT(LTA!J91:AN91,LTA!J$102:AN$102,LTA!J$103:AN$103)</f>
        <v>71.37</v>
      </c>
      <c r="V91" s="66">
        <f>SUMPRODUCT(MTOA!B91:G91,MTOA!B$102:G$102,MTOA!B$103:G$103)</f>
        <v>0</v>
      </c>
      <c r="W91" s="66">
        <f>SUMPRODUCT(MTOA!B91:G91,MTOA!B$101:G$101,MTOA!B$103:G$103)</f>
        <v>0</v>
      </c>
      <c r="X91">
        <v>0</v>
      </c>
      <c r="Y91" s="34">
        <f>IEX!H91</f>
        <v>0</v>
      </c>
      <c r="Z91" s="34">
        <f>IEX!N91</f>
        <v>0</v>
      </c>
      <c r="AA91" s="75">
        <f>STOA!H91</f>
        <v>1089.22</v>
      </c>
      <c r="AB91" s="75">
        <f>-STOA!N91</f>
        <v>0</v>
      </c>
      <c r="AC91">
        <f t="shared" si="3"/>
        <v>22.36004043903457</v>
      </c>
      <c r="AD91">
        <f t="shared" si="4"/>
        <v>2373.1395676412503</v>
      </c>
      <c r="AE91">
        <f>'IDT-1'!B91</f>
        <v>0</v>
      </c>
      <c r="AF91" s="24"/>
      <c r="AG91">
        <f t="shared" si="5"/>
        <v>2373.1395676412503</v>
      </c>
      <c r="AI91" s="34">
        <f>PXIL!H91</f>
        <v>0</v>
      </c>
      <c r="AJ91" s="34">
        <f>PXIL!N91</f>
        <v>0</v>
      </c>
      <c r="AK91" s="34">
        <f>RTM_IEX!H91</f>
        <v>0</v>
      </c>
      <c r="AL91" s="34">
        <f>RTM_IEX!N91</f>
        <v>-72</v>
      </c>
      <c r="AM91" s="34">
        <f>RTM_PXI!H91</f>
        <v>0</v>
      </c>
      <c r="AN91" s="34">
        <f>RTM_PXI!N91</f>
        <v>0</v>
      </c>
      <c r="AO91" s="149">
        <f>GDAM_IEX!H91</f>
        <v>0</v>
      </c>
      <c r="AP91" s="149">
        <f>GDAM_IEX!N91</f>
        <v>0</v>
      </c>
      <c r="AQ91" s="149">
        <f>GDAM_PXI!H91</f>
        <v>0</v>
      </c>
      <c r="AR91" s="149">
        <f>GDAM_PXI!N91</f>
        <v>0</v>
      </c>
      <c r="AU91">
        <v>89</v>
      </c>
    </row>
    <row r="92" spans="1:47">
      <c r="A92" t="s">
        <v>134</v>
      </c>
      <c r="D92">
        <f>TWEPL!P92</f>
        <v>10.13796</v>
      </c>
      <c r="E92">
        <f>GT_NG!P92</f>
        <v>-0.38571428571428573</v>
      </c>
      <c r="F92">
        <f>GT_Spot!P92</f>
        <v>0</v>
      </c>
      <c r="G92">
        <f>PPCL_NG!P92</f>
        <v>37.802438867023675</v>
      </c>
      <c r="H92">
        <f>PPCL_Spot!P92</f>
        <v>0</v>
      </c>
      <c r="I92">
        <f>Bawana_NG!P92</f>
        <v>79.046393868892849</v>
      </c>
      <c r="J92">
        <f>Bawana_RLNG!P92</f>
        <v>0</v>
      </c>
      <c r="K92">
        <f>Bawana_Spot!P92</f>
        <v>0</v>
      </c>
      <c r="L92">
        <f>TWOMCL!O92</f>
        <v>0</v>
      </c>
      <c r="M92">
        <f>EDWPCL!S92</f>
        <v>0</v>
      </c>
      <c r="N92">
        <f>'MSW BWN'!S92</f>
        <v>0</v>
      </c>
      <c r="O92">
        <f>BRPL_ISGS_exbus!DM92</f>
        <v>979.96704639000598</v>
      </c>
      <c r="P92" s="36">
        <v>117.3</v>
      </c>
      <c r="Q92" s="36">
        <v>16.86</v>
      </c>
      <c r="R92" s="38">
        <v>0</v>
      </c>
      <c r="S92" s="38">
        <v>0</v>
      </c>
      <c r="T92" s="37">
        <f>SUMPRODUCT(LTA!J92:AN92,LTA!J$101:AN$101,LTA!J$103:AN$103)</f>
        <v>41.31</v>
      </c>
      <c r="U92" s="37">
        <f>SUMPRODUCT(LTA!J92:AN92,LTA!J$102:AN$102,LTA!J$103:AN$103)</f>
        <v>78.02</v>
      </c>
      <c r="V92" s="66">
        <f>SUMPRODUCT(MTOA!B92:G92,MTOA!B$102:G$102,MTOA!B$103:G$103)</f>
        <v>0</v>
      </c>
      <c r="W92" s="66">
        <f>SUMPRODUCT(MTOA!B92:G92,MTOA!B$101:G$101,MTOA!B$103:G$103)</f>
        <v>0</v>
      </c>
      <c r="X92">
        <v>0</v>
      </c>
      <c r="Y92" s="34">
        <f>IEX!H92</f>
        <v>0</v>
      </c>
      <c r="Z92" s="34">
        <f>IEX!N92</f>
        <v>0</v>
      </c>
      <c r="AA92" s="75">
        <f>STOA!H92</f>
        <v>1094.8300000000002</v>
      </c>
      <c r="AB92" s="75">
        <f>-STOA!N92</f>
        <v>0</v>
      </c>
      <c r="AC92">
        <f t="shared" si="3"/>
        <v>22.302328151655061</v>
      </c>
      <c r="AD92">
        <f t="shared" si="4"/>
        <v>2354.5857966885528</v>
      </c>
      <c r="AE92">
        <f>'IDT-1'!B92</f>
        <v>44</v>
      </c>
      <c r="AF92" s="24"/>
      <c r="AG92">
        <f t="shared" si="5"/>
        <v>2398.5857966885528</v>
      </c>
      <c r="AI92" s="34">
        <f>PXIL!H92</f>
        <v>0</v>
      </c>
      <c r="AJ92" s="34">
        <f>PXIL!N92</f>
        <v>0</v>
      </c>
      <c r="AK92" s="34">
        <f>RTM_IEX!H92</f>
        <v>0</v>
      </c>
      <c r="AL92" s="34">
        <f>RTM_IEX!N92</f>
        <v>-78</v>
      </c>
      <c r="AM92" s="34">
        <f>RTM_PXI!H92</f>
        <v>0</v>
      </c>
      <c r="AN92" s="34">
        <f>RTM_PXI!N92</f>
        <v>0</v>
      </c>
      <c r="AO92" s="149">
        <f>GDAM_IEX!H92</f>
        <v>0</v>
      </c>
      <c r="AP92" s="149">
        <f>GDAM_IEX!N92</f>
        <v>0</v>
      </c>
      <c r="AQ92" s="149">
        <f>GDAM_PXI!H92</f>
        <v>0</v>
      </c>
      <c r="AR92" s="149">
        <f>GDAM_PXI!N92</f>
        <v>0</v>
      </c>
      <c r="AU92">
        <v>90</v>
      </c>
    </row>
    <row r="93" spans="1:47">
      <c r="A93" t="s">
        <v>135</v>
      </c>
      <c r="D93">
        <f>TWEPL!P93</f>
        <v>10.13796</v>
      </c>
      <c r="E93">
        <f>GT_NG!P93</f>
        <v>-0.38571428571428573</v>
      </c>
      <c r="F93">
        <f>GT_Spot!P93</f>
        <v>0</v>
      </c>
      <c r="G93">
        <f>PPCL_NG!P93</f>
        <v>37.802438867023675</v>
      </c>
      <c r="H93">
        <f>PPCL_Spot!P93</f>
        <v>0</v>
      </c>
      <c r="I93">
        <f>Bawana_NG!P93</f>
        <v>79.046393868892849</v>
      </c>
      <c r="J93">
        <f>Bawana_RLNG!P93</f>
        <v>0</v>
      </c>
      <c r="K93">
        <f>Bawana_Spot!P93</f>
        <v>0</v>
      </c>
      <c r="L93">
        <f>TWOMCL!O93</f>
        <v>0</v>
      </c>
      <c r="M93">
        <f>EDWPCL!S93</f>
        <v>0</v>
      </c>
      <c r="N93">
        <f>'MSW BWN'!S93</f>
        <v>0</v>
      </c>
      <c r="O93">
        <f>BRPL_ISGS_exbus!DM93</f>
        <v>925.45993077280787</v>
      </c>
      <c r="P93" s="36">
        <v>117.3</v>
      </c>
      <c r="Q93" s="36">
        <v>16.86</v>
      </c>
      <c r="R93" s="38">
        <v>0</v>
      </c>
      <c r="S93" s="38">
        <v>0</v>
      </c>
      <c r="T93" s="37">
        <f>SUMPRODUCT(LTA!J93:AN93,LTA!J$101:AN$101,LTA!J$103:AN$103)</f>
        <v>43.260000000000005</v>
      </c>
      <c r="U93" s="37">
        <f>SUMPRODUCT(LTA!J93:AN93,LTA!J$102:AN$102,LTA!J$103:AN$103)</f>
        <v>77.849999999999994</v>
      </c>
      <c r="V93" s="66">
        <f>SUMPRODUCT(MTOA!B93:G93,MTOA!B$102:G$102,MTOA!B$103:G$103)</f>
        <v>0</v>
      </c>
      <c r="W93" s="66">
        <f>SUMPRODUCT(MTOA!B93:G93,MTOA!B$101:G$101,MTOA!B$103:G$103)</f>
        <v>0</v>
      </c>
      <c r="X93">
        <v>0</v>
      </c>
      <c r="Y93" s="34">
        <f>IEX!H93</f>
        <v>58.54</v>
      </c>
      <c r="Z93" s="34">
        <f>IEX!N93</f>
        <v>0</v>
      </c>
      <c r="AA93" s="75">
        <f>STOA!H93</f>
        <v>1094.8300000000002</v>
      </c>
      <c r="AB93" s="75">
        <f>-STOA!N93</f>
        <v>0</v>
      </c>
      <c r="AC93">
        <f t="shared" si="3"/>
        <v>22.096015836080053</v>
      </c>
      <c r="AD93">
        <f t="shared" si="4"/>
        <v>2389.6049933869303</v>
      </c>
      <c r="AE93">
        <f>'IDT-1'!B93</f>
        <v>15.554</v>
      </c>
      <c r="AF93" s="24"/>
      <c r="AG93">
        <f t="shared" si="5"/>
        <v>2405.1589933869304</v>
      </c>
      <c r="AI93" s="34">
        <f>PXIL!H93</f>
        <v>0</v>
      </c>
      <c r="AJ93" s="34">
        <f>PXIL!N93</f>
        <v>0</v>
      </c>
      <c r="AK93" s="34">
        <f>RTM_IEX!H93</f>
        <v>0</v>
      </c>
      <c r="AL93" s="34">
        <f>RTM_IEX!N93</f>
        <v>-49</v>
      </c>
      <c r="AM93" s="34">
        <f>RTM_PXI!H93</f>
        <v>0</v>
      </c>
      <c r="AN93" s="34">
        <f>RTM_PXI!N93</f>
        <v>0</v>
      </c>
      <c r="AO93" s="149">
        <f>GDAM_IEX!H93</f>
        <v>0</v>
      </c>
      <c r="AP93" s="149">
        <f>GDAM_IEX!N93</f>
        <v>0</v>
      </c>
      <c r="AQ93" s="149">
        <f>GDAM_PXI!H93</f>
        <v>0</v>
      </c>
      <c r="AR93" s="149">
        <f>GDAM_PXI!N93</f>
        <v>0</v>
      </c>
      <c r="AU93">
        <v>91</v>
      </c>
    </row>
    <row r="94" spans="1:47">
      <c r="A94" t="s">
        <v>136</v>
      </c>
      <c r="D94">
        <f>TWEPL!P94</f>
        <v>10.13796</v>
      </c>
      <c r="E94">
        <f>GT_NG!P94</f>
        <v>-0.38571428571428573</v>
      </c>
      <c r="F94">
        <f>GT_Spot!P94</f>
        <v>0</v>
      </c>
      <c r="G94">
        <f>PPCL_NG!P94</f>
        <v>37.802438867023675</v>
      </c>
      <c r="H94">
        <f>PPCL_Spot!P94</f>
        <v>0</v>
      </c>
      <c r="I94">
        <f>Bawana_NG!P94</f>
        <v>79.046393868892849</v>
      </c>
      <c r="J94">
        <f>Bawana_RLNG!P94</f>
        <v>0</v>
      </c>
      <c r="K94">
        <f>Bawana_Spot!P94</f>
        <v>0</v>
      </c>
      <c r="L94">
        <f>TWOMCL!O94</f>
        <v>0</v>
      </c>
      <c r="M94">
        <f>EDWPCL!S94</f>
        <v>0</v>
      </c>
      <c r="N94">
        <f>'MSW BWN'!S94</f>
        <v>0</v>
      </c>
      <c r="O94">
        <f>BRPL_ISGS_exbus!DM94</f>
        <v>922.57500233642054</v>
      </c>
      <c r="P94" s="36">
        <v>117.3</v>
      </c>
      <c r="Q94" s="36">
        <v>16.86</v>
      </c>
      <c r="R94" s="38">
        <v>0</v>
      </c>
      <c r="S94" s="38">
        <v>0</v>
      </c>
      <c r="T94" s="37">
        <f>SUMPRODUCT(LTA!J94:AN94,LTA!J$101:AN$101,LTA!J$103:AN$103)</f>
        <v>43.800000000000004</v>
      </c>
      <c r="U94" s="37">
        <f>SUMPRODUCT(LTA!J94:AN94,LTA!J$102:AN$102,LTA!J$103:AN$103)</f>
        <v>77.7</v>
      </c>
      <c r="V94" s="66">
        <f>SUMPRODUCT(MTOA!B94:G94,MTOA!B$102:G$102,MTOA!B$103:G$103)</f>
        <v>0</v>
      </c>
      <c r="W94" s="66">
        <f>SUMPRODUCT(MTOA!B94:G94,MTOA!B$101:G$101,MTOA!B$103:G$103)</f>
        <v>0</v>
      </c>
      <c r="X94">
        <v>0</v>
      </c>
      <c r="Y94" s="34">
        <f>IEX!H94</f>
        <v>69.09</v>
      </c>
      <c r="Z94" s="34">
        <f>IEX!N94</f>
        <v>0</v>
      </c>
      <c r="AA94" s="75">
        <f>STOA!H94</f>
        <v>1142.82</v>
      </c>
      <c r="AB94" s="75">
        <f>-STOA!N94</f>
        <v>0</v>
      </c>
      <c r="AC94">
        <f t="shared" si="3"/>
        <v>22.873312546550093</v>
      </c>
      <c r="AD94">
        <f t="shared" si="4"/>
        <v>2412.8727682400727</v>
      </c>
      <c r="AE94">
        <f>'IDT-1'!B94</f>
        <v>4.4409999999999998</v>
      </c>
      <c r="AF94" s="24"/>
      <c r="AG94">
        <f t="shared" si="5"/>
        <v>2417.3137682400725</v>
      </c>
      <c r="AI94" s="34">
        <f>PXIL!H94</f>
        <v>0</v>
      </c>
      <c r="AJ94" s="34">
        <f>PXIL!N94</f>
        <v>0</v>
      </c>
      <c r="AK94" s="34">
        <f>RTM_IEX!H94</f>
        <v>0</v>
      </c>
      <c r="AL94" s="34">
        <f>RTM_IEX!N94</f>
        <v>-81</v>
      </c>
      <c r="AM94" s="34">
        <f>RTM_PXI!H94</f>
        <v>0</v>
      </c>
      <c r="AN94" s="34">
        <f>RTM_PXI!N94</f>
        <v>0</v>
      </c>
      <c r="AO94" s="149">
        <f>GDAM_IEX!H94</f>
        <v>0</v>
      </c>
      <c r="AP94" s="149">
        <f>GDAM_IEX!N94</f>
        <v>0</v>
      </c>
      <c r="AQ94" s="149">
        <f>GDAM_PXI!H94</f>
        <v>0</v>
      </c>
      <c r="AR94" s="149">
        <f>GDAM_PXI!N94</f>
        <v>0</v>
      </c>
      <c r="AU94">
        <v>92</v>
      </c>
    </row>
    <row r="95" spans="1:47">
      <c r="A95" t="s">
        <v>137</v>
      </c>
      <c r="D95">
        <f>TWEPL!P95</f>
        <v>10.13796</v>
      </c>
      <c r="E95">
        <f>GT_NG!P95</f>
        <v>-0.38571428571428573</v>
      </c>
      <c r="F95">
        <f>GT_Spot!P95</f>
        <v>0</v>
      </c>
      <c r="G95">
        <f>PPCL_NG!P95</f>
        <v>37.802438867023675</v>
      </c>
      <c r="H95">
        <f>PPCL_Spot!P95</f>
        <v>0</v>
      </c>
      <c r="I95">
        <f>Bawana_NG!P95</f>
        <v>79.046393868892849</v>
      </c>
      <c r="J95">
        <f>Bawana_RLNG!P95</f>
        <v>0</v>
      </c>
      <c r="K95">
        <f>Bawana_Spot!P95</f>
        <v>0</v>
      </c>
      <c r="L95">
        <f>TWOMCL!O95</f>
        <v>0</v>
      </c>
      <c r="M95">
        <f>EDWPCL!S95</f>
        <v>0</v>
      </c>
      <c r="N95">
        <f>'MSW BWN'!S95</f>
        <v>0</v>
      </c>
      <c r="O95">
        <f>BRPL_ISGS_exbus!DM95</f>
        <v>895.11230759162879</v>
      </c>
      <c r="P95" s="36">
        <v>117.3</v>
      </c>
      <c r="Q95" s="36">
        <v>16.86</v>
      </c>
      <c r="R95" s="38">
        <v>0</v>
      </c>
      <c r="S95" s="38">
        <v>0</v>
      </c>
      <c r="T95" s="37">
        <f>SUMPRODUCT(LTA!J95:AN95,LTA!J$101:AN$101,LTA!J$103:AN$103)</f>
        <v>44.12</v>
      </c>
      <c r="U95" s="37">
        <f>SUMPRODUCT(LTA!J95:AN95,LTA!J$102:AN$102,LTA!J$103:AN$103)</f>
        <v>77.59</v>
      </c>
      <c r="V95" s="66">
        <f>SUMPRODUCT(MTOA!B95:G95,MTOA!B$102:G$102,MTOA!B$103:G$103)</f>
        <v>0</v>
      </c>
      <c r="W95" s="66">
        <f>SUMPRODUCT(MTOA!B95:G95,MTOA!B$101:G$101,MTOA!B$103:G$103)</f>
        <v>0</v>
      </c>
      <c r="X95">
        <v>0</v>
      </c>
      <c r="Y95" s="34">
        <f>IEX!H95</f>
        <v>84.45</v>
      </c>
      <c r="Z95" s="34">
        <f>IEX!N95</f>
        <v>0</v>
      </c>
      <c r="AA95" s="75">
        <f>STOA!H95</f>
        <v>1141.82</v>
      </c>
      <c r="AB95" s="75">
        <f>-STOA!N95</f>
        <v>0</v>
      </c>
      <c r="AC95">
        <f t="shared" si="3"/>
        <v>22.653319302529582</v>
      </c>
      <c r="AD95">
        <f t="shared" si="4"/>
        <v>2412.2000667393008</v>
      </c>
      <c r="AE95">
        <f>'IDT-1'!B95</f>
        <v>0</v>
      </c>
      <c r="AF95" s="24"/>
      <c r="AG95">
        <f t="shared" si="5"/>
        <v>2412.2000667393008</v>
      </c>
      <c r="AI95" s="34">
        <f>PXIL!H95</f>
        <v>0</v>
      </c>
      <c r="AJ95" s="34">
        <f>PXIL!N95</f>
        <v>0</v>
      </c>
      <c r="AK95" s="34">
        <f>RTM_IEX!H95</f>
        <v>0</v>
      </c>
      <c r="AL95" s="34">
        <f>RTM_IEX!N95</f>
        <v>-69</v>
      </c>
      <c r="AM95" s="34">
        <f>RTM_PXI!H95</f>
        <v>0</v>
      </c>
      <c r="AN95" s="34">
        <f>RTM_PXI!N95</f>
        <v>0</v>
      </c>
      <c r="AO95" s="149">
        <f>GDAM_IEX!H95</f>
        <v>0</v>
      </c>
      <c r="AP95" s="149">
        <f>GDAM_IEX!N95</f>
        <v>0</v>
      </c>
      <c r="AQ95" s="149">
        <f>GDAM_PXI!H95</f>
        <v>0</v>
      </c>
      <c r="AR95" s="149">
        <f>GDAM_PXI!N95</f>
        <v>0</v>
      </c>
      <c r="AU95">
        <v>93</v>
      </c>
    </row>
    <row r="96" spans="1:47">
      <c r="A96" t="s">
        <v>138</v>
      </c>
      <c r="D96">
        <f>TWEPL!P96</f>
        <v>10.13796</v>
      </c>
      <c r="E96">
        <f>GT_NG!P96</f>
        <v>-0.38571428571428573</v>
      </c>
      <c r="F96">
        <f>GT_Spot!P96</f>
        <v>0</v>
      </c>
      <c r="G96">
        <f>PPCL_NG!P96</f>
        <v>37.802438867023675</v>
      </c>
      <c r="H96">
        <f>PPCL_Spot!P96</f>
        <v>0</v>
      </c>
      <c r="I96">
        <f>Bawana_NG!P96</f>
        <v>79.046393868892849</v>
      </c>
      <c r="J96">
        <f>Bawana_RLNG!P96</f>
        <v>0</v>
      </c>
      <c r="K96">
        <f>Bawana_Spot!P96</f>
        <v>0</v>
      </c>
      <c r="L96">
        <f>TWOMCL!O96</f>
        <v>0</v>
      </c>
      <c r="M96">
        <f>EDWPCL!S96</f>
        <v>0</v>
      </c>
      <c r="N96">
        <f>'MSW BWN'!S96</f>
        <v>0</v>
      </c>
      <c r="O96">
        <f>BRPL_ISGS_exbus!DM96</f>
        <v>886.80259683987322</v>
      </c>
      <c r="P96" s="36">
        <v>117.3</v>
      </c>
      <c r="Q96" s="36">
        <v>16.86</v>
      </c>
      <c r="R96" s="38">
        <v>0</v>
      </c>
      <c r="S96" s="38">
        <v>0</v>
      </c>
      <c r="T96" s="37">
        <f>SUMPRODUCT(LTA!J96:AN96,LTA!J$101:AN$101,LTA!J$103:AN$103)</f>
        <v>44.519999999999996</v>
      </c>
      <c r="U96" s="37">
        <f>SUMPRODUCT(LTA!J96:AN96,LTA!J$102:AN$102,LTA!J$103:AN$103)</f>
        <v>77.59</v>
      </c>
      <c r="V96" s="66">
        <f>SUMPRODUCT(MTOA!B96:G96,MTOA!B$102:G$102,MTOA!B$103:G$103)</f>
        <v>0</v>
      </c>
      <c r="W96" s="66">
        <f>SUMPRODUCT(MTOA!B96:G96,MTOA!B$101:G$101,MTOA!B$103:G$103)</f>
        <v>0</v>
      </c>
      <c r="X96">
        <v>0</v>
      </c>
      <c r="Y96" s="34">
        <f>IEX!H96</f>
        <v>83.49</v>
      </c>
      <c r="Z96" s="34">
        <f>IEX!N96</f>
        <v>0</v>
      </c>
      <c r="AA96" s="75">
        <f>STOA!H96</f>
        <v>1141.82</v>
      </c>
      <c r="AB96" s="75">
        <f>-STOA!N96</f>
        <v>0</v>
      </c>
      <c r="AC96">
        <f t="shared" si="3"/>
        <v>22.539753337825353</v>
      </c>
      <c r="AD96">
        <f t="shared" si="4"/>
        <v>2407.4439219522496</v>
      </c>
      <c r="AE96">
        <f>'IDT-1'!B96</f>
        <v>0</v>
      </c>
      <c r="AF96" s="24"/>
      <c r="AG96">
        <f t="shared" si="5"/>
        <v>2407.4439219522496</v>
      </c>
      <c r="AI96" s="34">
        <f>PXIL!H96</f>
        <v>0</v>
      </c>
      <c r="AJ96" s="34">
        <f>PXIL!N96</f>
        <v>0</v>
      </c>
      <c r="AK96" s="34">
        <f>RTM_IEX!H96</f>
        <v>0</v>
      </c>
      <c r="AL96" s="34">
        <f>RTM_IEX!N96</f>
        <v>-65</v>
      </c>
      <c r="AM96" s="34">
        <f>RTM_PXI!H96</f>
        <v>0</v>
      </c>
      <c r="AN96" s="34">
        <f>RTM_PXI!N96</f>
        <v>0</v>
      </c>
      <c r="AO96" s="149">
        <f>GDAM_IEX!H96</f>
        <v>0</v>
      </c>
      <c r="AP96" s="149">
        <f>GDAM_IEX!N96</f>
        <v>0</v>
      </c>
      <c r="AQ96" s="149">
        <f>GDAM_PXI!H96</f>
        <v>0</v>
      </c>
      <c r="AR96" s="149">
        <f>GDAM_PXI!N96</f>
        <v>0</v>
      </c>
      <c r="AU96">
        <v>94</v>
      </c>
    </row>
    <row r="97" spans="1:47">
      <c r="A97" t="s">
        <v>139</v>
      </c>
      <c r="D97">
        <f>TWEPL!P97</f>
        <v>10.13796</v>
      </c>
      <c r="E97">
        <f>GT_NG!P97</f>
        <v>-0.38571428571428573</v>
      </c>
      <c r="F97">
        <f>GT_Spot!P97</f>
        <v>0</v>
      </c>
      <c r="G97">
        <f>PPCL_NG!P97</f>
        <v>37.802438867023675</v>
      </c>
      <c r="H97">
        <f>PPCL_Spot!P97</f>
        <v>0</v>
      </c>
      <c r="I97">
        <f>Bawana_NG!P97</f>
        <v>83.756125630232674</v>
      </c>
      <c r="J97">
        <f>Bawana_RLNG!P97</f>
        <v>0</v>
      </c>
      <c r="K97">
        <f>Bawana_Spot!P97</f>
        <v>0</v>
      </c>
      <c r="L97">
        <f>TWOMCL!O97</f>
        <v>0</v>
      </c>
      <c r="M97">
        <f>EDWPCL!S97</f>
        <v>0</v>
      </c>
      <c r="N97">
        <f>'MSW BWN'!S97</f>
        <v>0</v>
      </c>
      <c r="O97">
        <f>BRPL_ISGS_exbus!DM97</f>
        <v>887.98995725157545</v>
      </c>
      <c r="P97" s="36">
        <v>117.3</v>
      </c>
      <c r="Q97" s="36">
        <v>16.86</v>
      </c>
      <c r="R97" s="38">
        <v>0</v>
      </c>
      <c r="S97" s="38">
        <v>0</v>
      </c>
      <c r="T97" s="37">
        <f>SUMPRODUCT(LTA!J97:AN97,LTA!J$101:AN$101,LTA!J$103:AN$103)</f>
        <v>44.96</v>
      </c>
      <c r="U97" s="37">
        <f>SUMPRODUCT(LTA!J97:AN97,LTA!J$102:AN$102,LTA!J$103:AN$103)</f>
        <v>77.72</v>
      </c>
      <c r="V97" s="66">
        <f>SUMPRODUCT(MTOA!B97:G97,MTOA!B$102:G$102,MTOA!B$103:G$103)</f>
        <v>0</v>
      </c>
      <c r="W97" s="66">
        <f>SUMPRODUCT(MTOA!B97:G97,MTOA!B$101:G$101,MTOA!B$103:G$103)</f>
        <v>0</v>
      </c>
      <c r="X97">
        <v>0</v>
      </c>
      <c r="Y97" s="34">
        <f>IEX!H97</f>
        <v>58.55</v>
      </c>
      <c r="Z97" s="34">
        <f>IEX!N97</f>
        <v>0</v>
      </c>
      <c r="AA97" s="75">
        <f>STOA!H97</f>
        <v>1141.82</v>
      </c>
      <c r="AB97" s="75">
        <f>-STOA!N97</f>
        <v>0</v>
      </c>
      <c r="AC97">
        <f t="shared" si="3"/>
        <v>22.341679238859335</v>
      </c>
      <c r="AD97">
        <f t="shared" si="4"/>
        <v>2393.1690882242578</v>
      </c>
      <c r="AE97">
        <f>'IDT-1'!B97</f>
        <v>0</v>
      </c>
      <c r="AF97" s="24"/>
      <c r="AG97">
        <f t="shared" si="5"/>
        <v>2393.1690882242578</v>
      </c>
      <c r="AI97" s="34">
        <f>PXIL!H97</f>
        <v>0</v>
      </c>
      <c r="AJ97" s="34">
        <f>PXIL!N97</f>
        <v>0</v>
      </c>
      <c r="AK97" s="34">
        <f>RTM_IEX!H97</f>
        <v>0</v>
      </c>
      <c r="AL97" s="34">
        <f>RTM_IEX!N97</f>
        <v>-61</v>
      </c>
      <c r="AM97" s="34">
        <f>RTM_PXI!H97</f>
        <v>0</v>
      </c>
      <c r="AN97" s="34">
        <f>RTM_PXI!N97</f>
        <v>0</v>
      </c>
      <c r="AO97" s="149">
        <f>GDAM_IEX!H97</f>
        <v>0</v>
      </c>
      <c r="AP97" s="149">
        <f>GDAM_IEX!N97</f>
        <v>0</v>
      </c>
      <c r="AQ97" s="149">
        <f>GDAM_PXI!H97</f>
        <v>0</v>
      </c>
      <c r="AR97" s="149">
        <f>GDAM_PXI!N97</f>
        <v>0</v>
      </c>
      <c r="AU97">
        <v>95</v>
      </c>
    </row>
    <row r="98" spans="1:47">
      <c r="A98" t="s">
        <v>140</v>
      </c>
      <c r="D98">
        <f>TWEPL!P98</f>
        <v>10.13796</v>
      </c>
      <c r="E98">
        <f>GT_NG!P98</f>
        <v>-0.38571428571428573</v>
      </c>
      <c r="F98">
        <f>GT_Spot!P98</f>
        <v>0</v>
      </c>
      <c r="G98">
        <f>PPCL_NG!P98</f>
        <v>37.802438867023675</v>
      </c>
      <c r="H98">
        <f>PPCL_Spot!P98</f>
        <v>0</v>
      </c>
      <c r="I98">
        <f>Bawana_NG!P98</f>
        <v>83.756125630232674</v>
      </c>
      <c r="J98">
        <f>Bawana_RLNG!P98</f>
        <v>0</v>
      </c>
      <c r="K98">
        <f>Bawana_Spot!P98</f>
        <v>0</v>
      </c>
      <c r="L98">
        <f>TWOMCL!O98</f>
        <v>0</v>
      </c>
      <c r="M98">
        <f>EDWPCL!S98</f>
        <v>0</v>
      </c>
      <c r="N98">
        <f>'MSW BWN'!S98</f>
        <v>0</v>
      </c>
      <c r="O98">
        <f>BRPL_ISGS_exbus!DM98</f>
        <v>889.40743410765629</v>
      </c>
      <c r="P98" s="36">
        <v>117.3</v>
      </c>
      <c r="Q98" s="36">
        <v>16.86</v>
      </c>
      <c r="R98" s="38">
        <v>0</v>
      </c>
      <c r="S98" s="38">
        <v>0</v>
      </c>
      <c r="T98" s="37">
        <f>SUMPRODUCT(LTA!J98:AN98,LTA!J$101:AN$101,LTA!J$103:AN$103)</f>
        <v>44.99</v>
      </c>
      <c r="U98" s="37">
        <f>SUMPRODUCT(LTA!J98:AN98,LTA!J$102:AN$102,LTA!J$103:AN$103)</f>
        <v>78.11</v>
      </c>
      <c r="V98" s="66">
        <f>SUMPRODUCT(MTOA!B98:G98,MTOA!B$102:G$102,MTOA!B$103:G$103)</f>
        <v>0</v>
      </c>
      <c r="W98" s="66">
        <f>SUMPRODUCT(MTOA!B98:G98,MTOA!B$101:G$101,MTOA!B$103:G$103)</f>
        <v>0</v>
      </c>
      <c r="X98">
        <v>0</v>
      </c>
      <c r="Y98" s="34">
        <f>IEX!H98</f>
        <v>25.91</v>
      </c>
      <c r="Z98" s="34">
        <f>IEX!N98</f>
        <v>0</v>
      </c>
      <c r="AA98" s="75">
        <f>STOA!H98</f>
        <v>1141.82</v>
      </c>
      <c r="AB98" s="75">
        <f>-STOA!N98</f>
        <v>0</v>
      </c>
      <c r="AC98">
        <f t="shared" si="3"/>
        <v>22.043982652626266</v>
      </c>
      <c r="AD98">
        <f t="shared" si="4"/>
        <v>2365.6642616665722</v>
      </c>
      <c r="AE98">
        <f>'IDT-1'!B98</f>
        <v>0</v>
      </c>
      <c r="AF98" s="24"/>
      <c r="AG98">
        <f t="shared" si="5"/>
        <v>2365.6642616665722</v>
      </c>
      <c r="AI98" s="34">
        <f>PXIL!H98</f>
        <v>0</v>
      </c>
      <c r="AJ98" s="34">
        <f>PXIL!N98</f>
        <v>0</v>
      </c>
      <c r="AK98" s="34">
        <f>RTM_IEX!H98</f>
        <v>0</v>
      </c>
      <c r="AL98" s="34">
        <f>RTM_IEX!N98</f>
        <v>-58</v>
      </c>
      <c r="AM98" s="34">
        <f>RTM_PXI!H98</f>
        <v>0</v>
      </c>
      <c r="AN98" s="34">
        <f>RTM_PXI!N98</f>
        <v>0</v>
      </c>
      <c r="AO98" s="149">
        <f>GDAM_IEX!H98</f>
        <v>0</v>
      </c>
      <c r="AP98" s="149">
        <f>GDAM_IEX!N98</f>
        <v>0</v>
      </c>
      <c r="AQ98" s="149">
        <f>GDAM_PXI!H98</f>
        <v>0</v>
      </c>
      <c r="AR98" s="149">
        <f>GDAM_PXI!N98</f>
        <v>0</v>
      </c>
      <c r="AU98">
        <v>96</v>
      </c>
    </row>
    <row r="99" spans="1:47">
      <c r="A99" t="s">
        <v>141</v>
      </c>
      <c r="C99">
        <f t="shared" ref="C99:AT99" si="6">SUM(C3:C98)/4000</f>
        <v>0</v>
      </c>
      <c r="D99">
        <f t="shared" si="6"/>
        <v>0.23986914000000009</v>
      </c>
      <c r="E99">
        <f t="shared" si="6"/>
        <v>-5.9632285714285747E-3</v>
      </c>
      <c r="F99">
        <f t="shared" si="6"/>
        <v>0</v>
      </c>
      <c r="G99">
        <f t="shared" si="6"/>
        <v>0.98170761545245788</v>
      </c>
      <c r="H99">
        <f t="shared" si="6"/>
        <v>0</v>
      </c>
      <c r="I99">
        <f t="shared" si="6"/>
        <v>2.0716322933503104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24.640264753496684</v>
      </c>
      <c r="P99" s="36">
        <f t="shared" si="6"/>
        <v>2.8152594872082051</v>
      </c>
      <c r="Q99" s="36">
        <f t="shared" si="6"/>
        <v>0.69139316880185975</v>
      </c>
      <c r="R99" s="38">
        <f t="shared" si="6"/>
        <v>0.50407369963608006</v>
      </c>
      <c r="S99" s="38">
        <f t="shared" si="6"/>
        <v>0</v>
      </c>
      <c r="T99" s="37">
        <f t="shared" si="6"/>
        <v>5.1741924999999993</v>
      </c>
      <c r="U99" s="37">
        <f t="shared" si="6"/>
        <v>1.8035125000000001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0.19313749999999999</v>
      </c>
      <c r="Z99" s="34">
        <f t="shared" si="6"/>
        <v>0</v>
      </c>
      <c r="AA99" s="75">
        <f t="shared" si="6"/>
        <v>14.596577500000006</v>
      </c>
      <c r="AB99" s="75">
        <f t="shared" si="6"/>
        <v>0</v>
      </c>
      <c r="AC99">
        <f t="shared" si="6"/>
        <v>0.4902593391722343</v>
      </c>
      <c r="AD99">
        <f t="shared" si="6"/>
        <v>53.185105090201937</v>
      </c>
      <c r="AE99">
        <f t="shared" si="6"/>
        <v>0.50474875000000008</v>
      </c>
      <c r="AG99">
        <f t="shared" si="6"/>
        <v>53.689853840201927</v>
      </c>
      <c r="AI99">
        <f t="shared" si="6"/>
        <v>0</v>
      </c>
      <c r="AJ99">
        <f t="shared" si="6"/>
        <v>0</v>
      </c>
      <c r="AK99">
        <f t="shared" si="6"/>
        <v>0.9772074999999999</v>
      </c>
      <c r="AL99">
        <f t="shared" si="6"/>
        <v>-1.0075000000000001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C101">
        <v>1</v>
      </c>
      <c r="D101">
        <v>2</v>
      </c>
      <c r="E101">
        <v>3</v>
      </c>
      <c r="F101">
        <v>4</v>
      </c>
      <c r="G101">
        <v>5</v>
      </c>
      <c r="H101">
        <v>6</v>
      </c>
      <c r="I101">
        <v>7</v>
      </c>
      <c r="J101">
        <v>8</v>
      </c>
      <c r="K101">
        <v>9</v>
      </c>
      <c r="L101">
        <v>10</v>
      </c>
      <c r="M101">
        <v>11</v>
      </c>
      <c r="N101">
        <v>12</v>
      </c>
      <c r="O101">
        <v>13</v>
      </c>
      <c r="P101">
        <v>14</v>
      </c>
      <c r="Q101">
        <v>15</v>
      </c>
      <c r="R101">
        <v>16</v>
      </c>
      <c r="S101">
        <v>17</v>
      </c>
      <c r="T101">
        <v>18</v>
      </c>
      <c r="U101">
        <v>19</v>
      </c>
      <c r="V101">
        <v>20</v>
      </c>
      <c r="W101">
        <v>21</v>
      </c>
      <c r="X101">
        <v>22</v>
      </c>
      <c r="Y101">
        <v>23</v>
      </c>
      <c r="Z101">
        <v>24</v>
      </c>
      <c r="AA101">
        <v>25</v>
      </c>
      <c r="AB101">
        <v>26</v>
      </c>
      <c r="AC101">
        <v>27</v>
      </c>
      <c r="AD101">
        <v>28</v>
      </c>
      <c r="AT101" s="154">
        <f>SUMIF(AT3:AT98,"&gt;0",AT3:AT98)/4000</f>
        <v>0</v>
      </c>
      <c r="AU101" s="33" t="s">
        <v>424</v>
      </c>
    </row>
    <row r="102" spans="1:47">
      <c r="A102">
        <v>1</v>
      </c>
      <c r="C102">
        <v>3</v>
      </c>
      <c r="D102">
        <v>4</v>
      </c>
      <c r="E102">
        <v>5</v>
      </c>
      <c r="F102">
        <v>6</v>
      </c>
      <c r="G102">
        <v>7</v>
      </c>
      <c r="H102">
        <v>8</v>
      </c>
      <c r="I102">
        <v>9</v>
      </c>
      <c r="J102">
        <v>10</v>
      </c>
      <c r="K102">
        <v>11</v>
      </c>
      <c r="L102">
        <v>12</v>
      </c>
      <c r="M102">
        <v>13</v>
      </c>
      <c r="N102">
        <v>14</v>
      </c>
      <c r="O102">
        <v>15</v>
      </c>
      <c r="P102">
        <v>16</v>
      </c>
      <c r="Q102">
        <v>17</v>
      </c>
      <c r="R102">
        <v>18</v>
      </c>
      <c r="S102">
        <v>19</v>
      </c>
      <c r="T102">
        <v>20</v>
      </c>
      <c r="U102">
        <v>21</v>
      </c>
      <c r="V102">
        <v>22</v>
      </c>
      <c r="W102">
        <v>23</v>
      </c>
      <c r="X102">
        <v>24</v>
      </c>
      <c r="Y102">
        <v>25</v>
      </c>
      <c r="Z102">
        <v>26</v>
      </c>
      <c r="AA102">
        <v>27</v>
      </c>
      <c r="AB102">
        <v>28</v>
      </c>
      <c r="AC102">
        <v>29</v>
      </c>
      <c r="AD102">
        <v>30</v>
      </c>
      <c r="AT102" s="154">
        <f>SUMIF(AT3:AT98,"&lt;0",AT3:AT98)/4000</f>
        <v>0</v>
      </c>
      <c r="AU102" s="33" t="s">
        <v>425</v>
      </c>
    </row>
    <row r="106" spans="1:47">
      <c r="K106">
        <f>96*5</f>
        <v>480</v>
      </c>
    </row>
  </sheetData>
  <mergeCells count="36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L1:L2"/>
    <mergeCell ref="M1:M2"/>
    <mergeCell ref="N1:N2"/>
    <mergeCell ref="AD1:AD2"/>
    <mergeCell ref="P1:P2"/>
    <mergeCell ref="Q1:Q2"/>
    <mergeCell ref="U1:U2"/>
    <mergeCell ref="AA1:AA2"/>
    <mergeCell ref="AB1:AB2"/>
    <mergeCell ref="Y1:Y2"/>
    <mergeCell ref="Z1:Z2"/>
    <mergeCell ref="O1:O2"/>
    <mergeCell ref="X1:X2"/>
    <mergeCell ref="R1:R2"/>
    <mergeCell ref="S1:S2"/>
    <mergeCell ref="K1:K2"/>
    <mergeCell ref="J1:J2"/>
    <mergeCell ref="I1:I2"/>
    <mergeCell ref="H1:H2"/>
    <mergeCell ref="B1:B2"/>
    <mergeCell ref="D1:D2"/>
    <mergeCell ref="G1:G2"/>
    <mergeCell ref="E1:E2"/>
    <mergeCell ref="F1:F2"/>
    <mergeCell ref="C1:C2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4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85546875" customWidth="1"/>
    <col min="43" max="43" width="10.7109375" customWidth="1"/>
    <col min="44" max="44" width="11" customWidth="1"/>
  </cols>
  <sheetData>
    <row r="1" spans="1:44" ht="15" customHeight="1">
      <c r="A1" s="192">
        <f>Allocation_SG!A1</f>
        <v>45192</v>
      </c>
      <c r="B1" s="222"/>
      <c r="C1" s="222"/>
      <c r="D1" s="223" t="s">
        <v>464</v>
      </c>
      <c r="E1" s="216" t="s">
        <v>192</v>
      </c>
      <c r="F1" s="216" t="s">
        <v>193</v>
      </c>
      <c r="G1" s="216" t="s">
        <v>190</v>
      </c>
      <c r="H1" s="216" t="s">
        <v>191</v>
      </c>
      <c r="I1" s="216" t="s">
        <v>194</v>
      </c>
      <c r="J1" s="216" t="s">
        <v>196</v>
      </c>
      <c r="K1" s="216" t="s">
        <v>285</v>
      </c>
      <c r="L1" s="222" t="s">
        <v>200</v>
      </c>
      <c r="M1" s="222" t="s">
        <v>201</v>
      </c>
      <c r="N1" s="222" t="s">
        <v>202</v>
      </c>
      <c r="O1" s="222" t="s">
        <v>197</v>
      </c>
      <c r="P1" s="224" t="s">
        <v>143</v>
      </c>
      <c r="Q1" s="224" t="s">
        <v>144</v>
      </c>
      <c r="R1" s="228" t="s">
        <v>323</v>
      </c>
      <c r="S1" s="228" t="s">
        <v>482</v>
      </c>
      <c r="T1" s="40" t="s">
        <v>287</v>
      </c>
      <c r="U1" s="225" t="s">
        <v>288</v>
      </c>
      <c r="V1" s="65" t="s">
        <v>301</v>
      </c>
      <c r="W1" s="65" t="s">
        <v>287</v>
      </c>
      <c r="X1" s="216" t="s">
        <v>319</v>
      </c>
      <c r="Y1" s="227" t="s">
        <v>222</v>
      </c>
      <c r="Z1" s="227" t="s">
        <v>223</v>
      </c>
      <c r="AA1" s="226" t="s">
        <v>198</v>
      </c>
      <c r="AB1" s="226" t="s">
        <v>199</v>
      </c>
      <c r="AC1" s="25" t="s">
        <v>189</v>
      </c>
      <c r="AD1" s="216" t="s">
        <v>142</v>
      </c>
      <c r="AG1" s="216" t="s">
        <v>276</v>
      </c>
      <c r="AI1" s="227" t="s">
        <v>367</v>
      </c>
      <c r="AJ1" s="227" t="s">
        <v>394</v>
      </c>
      <c r="AK1" s="227" t="s">
        <v>369</v>
      </c>
      <c r="AL1" s="227" t="s">
        <v>370</v>
      </c>
      <c r="AM1" s="227" t="s">
        <v>371</v>
      </c>
      <c r="AN1" s="227" t="s">
        <v>372</v>
      </c>
      <c r="AO1" s="229" t="s">
        <v>395</v>
      </c>
      <c r="AP1" s="229" t="s">
        <v>396</v>
      </c>
      <c r="AQ1" s="229" t="s">
        <v>397</v>
      </c>
      <c r="AR1" s="229" t="s">
        <v>398</v>
      </c>
    </row>
    <row r="2" spans="1:44">
      <c r="A2" s="25" t="s">
        <v>44</v>
      </c>
      <c r="B2" s="222"/>
      <c r="C2" s="222"/>
      <c r="D2" s="223"/>
      <c r="E2" s="216"/>
      <c r="F2" s="216"/>
      <c r="G2" s="216"/>
      <c r="H2" s="216"/>
      <c r="I2" s="216"/>
      <c r="J2" s="216"/>
      <c r="K2" s="216"/>
      <c r="L2" s="222"/>
      <c r="M2" s="222"/>
      <c r="N2" s="222"/>
      <c r="O2" s="222"/>
      <c r="P2" s="224"/>
      <c r="Q2" s="224"/>
      <c r="R2" s="228"/>
      <c r="S2" s="228"/>
      <c r="T2" s="40" t="s">
        <v>300</v>
      </c>
      <c r="U2" s="225"/>
      <c r="V2" s="65" t="s">
        <v>289</v>
      </c>
      <c r="W2" s="65" t="s">
        <v>289</v>
      </c>
      <c r="X2" s="216"/>
      <c r="Y2" s="227"/>
      <c r="Z2" s="227"/>
      <c r="AA2" s="226"/>
      <c r="AB2" s="226"/>
      <c r="AC2" s="25">
        <f>Losses!B3</f>
        <v>8.8000000000000005E-3</v>
      </c>
      <c r="AD2" s="216"/>
      <c r="AE2" t="s">
        <v>274</v>
      </c>
      <c r="AG2" s="216"/>
      <c r="AI2" s="227"/>
      <c r="AJ2" s="227"/>
      <c r="AK2" s="227"/>
      <c r="AL2" s="227"/>
      <c r="AM2" s="227"/>
      <c r="AN2" s="227"/>
      <c r="AO2" s="229"/>
      <c r="AP2" s="229"/>
      <c r="AQ2" s="229"/>
      <c r="AR2" s="229"/>
    </row>
    <row r="3" spans="1:44">
      <c r="A3" t="s">
        <v>45</v>
      </c>
      <c r="D3">
        <f>TWEPL!Q3</f>
        <v>5.5292099999999991</v>
      </c>
      <c r="E3">
        <f>GT_NG!Q3</f>
        <v>-9.0959999999999999E-2</v>
      </c>
      <c r="F3">
        <f>GT_Spot!Q3</f>
        <v>0</v>
      </c>
      <c r="G3">
        <f>PPCL_NG!Q3</f>
        <v>24.81</v>
      </c>
      <c r="H3">
        <f>PPCL_Spot!Q3</f>
        <v>0</v>
      </c>
      <c r="I3">
        <f>Bawana_NG!Q3</f>
        <v>38.974525223793194</v>
      </c>
      <c r="J3">
        <f>Bawana_RLNG!Q3</f>
        <v>0</v>
      </c>
      <c r="K3">
        <f>Bawana_Spot!Q3</f>
        <v>0</v>
      </c>
      <c r="L3">
        <f>TWOMCL!P3</f>
        <v>0</v>
      </c>
      <c r="M3">
        <f>EDWPCL!T3</f>
        <v>0</v>
      </c>
      <c r="N3">
        <f>'MSW BWN'!T3</f>
        <v>0</v>
      </c>
      <c r="O3">
        <f>BYPL_ISGS_exbus!DM3</f>
        <v>776.6145079808166</v>
      </c>
      <c r="P3" s="36">
        <v>67.83</v>
      </c>
      <c r="Q3" s="36">
        <v>18.697459239130435</v>
      </c>
      <c r="R3" s="38">
        <v>0</v>
      </c>
      <c r="S3" s="38">
        <v>0</v>
      </c>
      <c r="T3" s="37">
        <f>SUMPRODUCT(LTA!J3:AN3,LTA!J$101:AN$101,LTA!J$104:AN$104)</f>
        <v>38.64</v>
      </c>
      <c r="U3" s="37">
        <f>SUMPRODUCT(LTA!J3:AN3,LTA!J$102:AN$102,LTA!J$104:AN$104)</f>
        <v>117.12</v>
      </c>
      <c r="V3" s="66">
        <f>SUMPRODUCT(MTOA!B3:G3,MTOA!B$102:G$102,MTOA!B$104:G$104)</f>
        <v>0</v>
      </c>
      <c r="W3" s="66">
        <f>SUMPRODUCT(MTOA!B3:G3,MTOA!B$101:G$101,MTOA!B$104:G$104)</f>
        <v>0</v>
      </c>
      <c r="X3">
        <v>0</v>
      </c>
      <c r="Y3" s="34">
        <f>IEX!I3</f>
        <v>4.22</v>
      </c>
      <c r="Z3" s="34">
        <f>IEX!O3</f>
        <v>0</v>
      </c>
      <c r="AA3" s="75">
        <f>STOA!I3</f>
        <v>259.41000000000003</v>
      </c>
      <c r="AB3" s="75">
        <f>-STOA!O3</f>
        <v>0</v>
      </c>
      <c r="AC3">
        <f>SUMIF(B3:AB3,"&gt;0")*$AC$2-SUMIF(B3:AB3,"&lt;0")*($AC$2/(1-$AC$2))+SUMIF(AI3:AR3,"&gt;0")*$AC$2-SUMIF(AI3:AR3,"&lt;0")*($AC$2/(1-$AC$2))</f>
        <v>12.644697735984334</v>
      </c>
      <c r="AD3">
        <f>SUM(B3:AB3,AI3:AR3)-AC3</f>
        <v>1424.0700447077559</v>
      </c>
      <c r="AE3">
        <f>'IDT-1'!C3</f>
        <v>0</v>
      </c>
      <c r="AF3" s="24"/>
      <c r="AG3">
        <f>SUM(AD3:AF3)</f>
        <v>1424.0700447077559</v>
      </c>
      <c r="AI3" s="34">
        <f>PXIL!I3</f>
        <v>0</v>
      </c>
      <c r="AJ3" s="34">
        <f>PXIL!O3</f>
        <v>0</v>
      </c>
      <c r="AK3" s="34">
        <f>RTM_IEX!I3</f>
        <v>12.48</v>
      </c>
      <c r="AL3" s="34">
        <f>RTM_IEX!O3</f>
        <v>0</v>
      </c>
      <c r="AM3" s="34">
        <f>RTM_PXI!I3</f>
        <v>0</v>
      </c>
      <c r="AN3" s="34">
        <f>RTM_PXI!O3</f>
        <v>0</v>
      </c>
      <c r="AO3" s="149">
        <f>GDAM_IEX!I3</f>
        <v>72.48</v>
      </c>
      <c r="AP3" s="149">
        <f>GDAM_IEX!O3</f>
        <v>0</v>
      </c>
      <c r="AQ3" s="149">
        <f>GDAM_PXI!I3</f>
        <v>0</v>
      </c>
      <c r="AR3" s="149">
        <f>GDAM_PXI!O3</f>
        <v>0</v>
      </c>
    </row>
    <row r="4" spans="1:44">
      <c r="A4" t="s">
        <v>46</v>
      </c>
      <c r="D4">
        <f>TWEPL!Q4</f>
        <v>5.5292099999999991</v>
      </c>
      <c r="E4">
        <f>GT_NG!Q4</f>
        <v>-9.0959999999999999E-2</v>
      </c>
      <c r="F4">
        <f>GT_Spot!Q4</f>
        <v>0</v>
      </c>
      <c r="G4">
        <f>PPCL_NG!Q4</f>
        <v>24.81</v>
      </c>
      <c r="H4">
        <f>PPCL_Spot!Q4</f>
        <v>0</v>
      </c>
      <c r="I4">
        <f>Bawana_NG!Q4</f>
        <v>38.974525223793194</v>
      </c>
      <c r="J4">
        <f>Bawana_RLNG!Q4</f>
        <v>0</v>
      </c>
      <c r="K4">
        <f>Bawana_Spot!Q4</f>
        <v>0</v>
      </c>
      <c r="L4">
        <f>TWOMCL!P4</f>
        <v>0</v>
      </c>
      <c r="M4">
        <f>EDWPCL!T4</f>
        <v>0</v>
      </c>
      <c r="N4">
        <f>'MSW BWN'!T4</f>
        <v>0</v>
      </c>
      <c r="O4">
        <f>BYPL_ISGS_exbus!DM4</f>
        <v>770.01440863759603</v>
      </c>
      <c r="P4" s="36">
        <v>67.83</v>
      </c>
      <c r="Q4" s="36">
        <v>18.697459239130435</v>
      </c>
      <c r="R4" s="38">
        <v>0</v>
      </c>
      <c r="S4" s="38">
        <v>0</v>
      </c>
      <c r="T4" s="37">
        <f>SUMPRODUCT(LTA!J4:AN4,LTA!J$101:AN$101,LTA!J$104:AN$104)</f>
        <v>38.229999999999997</v>
      </c>
      <c r="U4" s="37">
        <f>SUMPRODUCT(LTA!J4:AN4,LTA!J$102:AN$102,LTA!J$104:AN$104)</f>
        <v>116.98</v>
      </c>
      <c r="V4" s="66">
        <f>SUMPRODUCT(MTOA!B4:G4,MTOA!B$102:G$102,MTOA!B$104:G$104)</f>
        <v>0</v>
      </c>
      <c r="W4" s="66">
        <f>SUMPRODUCT(MTOA!B4:G4,MTOA!B$101:G$101,MTOA!B$104:G$104)</f>
        <v>0</v>
      </c>
      <c r="X4">
        <v>0</v>
      </c>
      <c r="Y4" s="34">
        <f>IEX!I4</f>
        <v>0</v>
      </c>
      <c r="Z4" s="34">
        <f>IEX!O4</f>
        <v>0</v>
      </c>
      <c r="AA4" s="75">
        <f>STOA!I4</f>
        <v>259.41000000000003</v>
      </c>
      <c r="AB4" s="75">
        <f>-STOA!O4</f>
        <v>0</v>
      </c>
      <c r="AC4">
        <f t="shared" ref="AC4:AC67" si="0">SUMIF(B4:AB4,"&gt;0")*$AC$2-SUMIF(B4:AB4,"&lt;0")*($AC$2/(1-$AC$2))+SUMIF(AI4:AR4,"&gt;0")*$AC$2-SUMIF(AI4:AR4,"&lt;0")*($AC$2/(1-$AC$2))</f>
        <v>12.464208861763993</v>
      </c>
      <c r="AD4">
        <f t="shared" ref="AD4:AD67" si="1">SUM(B4:AB4,AI4:AR4)-AC4</f>
        <v>1403.7404342387558</v>
      </c>
      <c r="AE4">
        <f>'IDT-1'!C4</f>
        <v>0</v>
      </c>
      <c r="AF4" s="24"/>
      <c r="AG4">
        <f t="shared" ref="AG4:AG67" si="2">SUM(AD4:AF4)</f>
        <v>1403.7404342387558</v>
      </c>
      <c r="AI4" s="34">
        <f>PXIL!I4</f>
        <v>0</v>
      </c>
      <c r="AJ4" s="34">
        <f>PXIL!O4</f>
        <v>0</v>
      </c>
      <c r="AK4" s="34">
        <f>RTM_IEX!I4</f>
        <v>13.44</v>
      </c>
      <c r="AL4" s="34">
        <f>RTM_IEX!O4</f>
        <v>0</v>
      </c>
      <c r="AM4" s="34">
        <f>RTM_PXI!I4</f>
        <v>0</v>
      </c>
      <c r="AN4" s="34">
        <f>RTM_PXI!O4</f>
        <v>0</v>
      </c>
      <c r="AO4" s="149">
        <f>GDAM_IEX!I4</f>
        <v>62.38</v>
      </c>
      <c r="AP4" s="149">
        <f>GDAM_IEX!O4</f>
        <v>0</v>
      </c>
      <c r="AQ4" s="149">
        <f>GDAM_PXI!I4</f>
        <v>0</v>
      </c>
      <c r="AR4" s="149">
        <f>GDAM_PXI!O4</f>
        <v>0</v>
      </c>
    </row>
    <row r="5" spans="1:44">
      <c r="A5" t="s">
        <v>47</v>
      </c>
      <c r="D5">
        <f>TWEPL!Q5</f>
        <v>5.5292099999999991</v>
      </c>
      <c r="E5">
        <f>GT_NG!Q5</f>
        <v>-9.0959999999999999E-2</v>
      </c>
      <c r="F5">
        <f>GT_Spot!Q5</f>
        <v>0</v>
      </c>
      <c r="G5">
        <f>PPCL_NG!Q5</f>
        <v>24.81</v>
      </c>
      <c r="H5">
        <f>PPCL_Spot!Q5</f>
        <v>0</v>
      </c>
      <c r="I5">
        <f>Bawana_NG!Q5</f>
        <v>44.99811762737388</v>
      </c>
      <c r="J5">
        <f>Bawana_RLNG!Q5</f>
        <v>0</v>
      </c>
      <c r="K5">
        <f>Bawana_Spot!Q5</f>
        <v>0</v>
      </c>
      <c r="L5">
        <f>TWOMCL!P5</f>
        <v>0</v>
      </c>
      <c r="M5">
        <f>EDWPCL!T5</f>
        <v>0</v>
      </c>
      <c r="N5">
        <f>'MSW BWN'!T5</f>
        <v>0</v>
      </c>
      <c r="O5">
        <f>BYPL_ISGS_exbus!DM5</f>
        <v>760.32681290679898</v>
      </c>
      <c r="P5" s="36">
        <v>67.83</v>
      </c>
      <c r="Q5" s="36">
        <v>18.697459239130435</v>
      </c>
      <c r="R5" s="38">
        <v>0</v>
      </c>
      <c r="S5" s="38">
        <v>0</v>
      </c>
      <c r="T5" s="37">
        <f>SUMPRODUCT(LTA!J5:AN5,LTA!J$101:AN$101,LTA!J$104:AN$104)</f>
        <v>37.86</v>
      </c>
      <c r="U5" s="37">
        <f>SUMPRODUCT(LTA!J5:AN5,LTA!J$102:AN$102,LTA!J$104:AN$104)</f>
        <v>116.7</v>
      </c>
      <c r="V5" s="66">
        <f>SUMPRODUCT(MTOA!B5:G5,MTOA!B$102:G$102,MTOA!B$104:G$104)</f>
        <v>0</v>
      </c>
      <c r="W5" s="66">
        <f>SUMPRODUCT(MTOA!B5:G5,MTOA!B$101:G$101,MTOA!B$104:G$104)</f>
        <v>0</v>
      </c>
      <c r="X5">
        <v>0</v>
      </c>
      <c r="Y5" s="34">
        <f>IEX!I5</f>
        <v>0</v>
      </c>
      <c r="Z5" s="34">
        <f>IEX!O5</f>
        <v>0</v>
      </c>
      <c r="AA5" s="75">
        <f>STOA!I5</f>
        <v>259.41000000000003</v>
      </c>
      <c r="AB5" s="75">
        <f>-STOA!O5</f>
        <v>0</v>
      </c>
      <c r="AC5">
        <f t="shared" si="0"/>
        <v>12.27426963248449</v>
      </c>
      <c r="AD5">
        <f t="shared" si="1"/>
        <v>1382.3463701408189</v>
      </c>
      <c r="AE5">
        <f>'IDT-1'!C5</f>
        <v>0</v>
      </c>
      <c r="AF5" s="24"/>
      <c r="AG5">
        <f t="shared" si="2"/>
        <v>1382.3463701408189</v>
      </c>
      <c r="AI5" s="34">
        <f>PXIL!I5</f>
        <v>0</v>
      </c>
      <c r="AJ5" s="34">
        <f>PXIL!O5</f>
        <v>0</v>
      </c>
      <c r="AK5" s="34">
        <f>RTM_IEX!I5</f>
        <v>15.36</v>
      </c>
      <c r="AL5" s="34">
        <f>RTM_IEX!O5</f>
        <v>0</v>
      </c>
      <c r="AM5" s="34">
        <f>RTM_PXI!I5</f>
        <v>0</v>
      </c>
      <c r="AN5" s="34">
        <f>RTM_PXI!O5</f>
        <v>0</v>
      </c>
      <c r="AO5" s="149">
        <f>GDAM_IEX!I5</f>
        <v>43.19</v>
      </c>
      <c r="AP5" s="149">
        <f>GDAM_IEX!O5</f>
        <v>0</v>
      </c>
      <c r="AQ5" s="149">
        <f>GDAM_PXI!I5</f>
        <v>0</v>
      </c>
      <c r="AR5" s="149">
        <f>GDAM_PXI!O5</f>
        <v>0</v>
      </c>
    </row>
    <row r="6" spans="1:44">
      <c r="A6" t="s">
        <v>48</v>
      </c>
      <c r="D6">
        <f>TWEPL!Q6</f>
        <v>5.5292099999999991</v>
      </c>
      <c r="E6">
        <f>GT_NG!Q6</f>
        <v>-9.0959999999999999E-2</v>
      </c>
      <c r="F6">
        <f>GT_Spot!Q6</f>
        <v>0</v>
      </c>
      <c r="G6">
        <f>PPCL_NG!Q6</f>
        <v>24.81</v>
      </c>
      <c r="H6">
        <f>PPCL_Spot!Q6</f>
        <v>0</v>
      </c>
      <c r="I6">
        <f>Bawana_NG!Q6</f>
        <v>44.99811762737388</v>
      </c>
      <c r="J6">
        <f>Bawana_RLNG!Q6</f>
        <v>0</v>
      </c>
      <c r="K6">
        <f>Bawana_Spot!Q6</f>
        <v>0</v>
      </c>
      <c r="L6">
        <f>TWOMCL!P6</f>
        <v>0</v>
      </c>
      <c r="M6">
        <f>EDWPCL!T6</f>
        <v>0</v>
      </c>
      <c r="N6">
        <f>'MSW BWN'!T6</f>
        <v>0</v>
      </c>
      <c r="O6">
        <f>BYPL_ISGS_exbus!DM6</f>
        <v>757.64211325419694</v>
      </c>
      <c r="P6" s="36">
        <v>67.83</v>
      </c>
      <c r="Q6" s="36">
        <v>18.697459239130435</v>
      </c>
      <c r="R6" s="38">
        <v>0</v>
      </c>
      <c r="S6" s="38">
        <v>0</v>
      </c>
      <c r="T6" s="37">
        <f>SUMPRODUCT(LTA!J6:AN6,LTA!J$101:AN$101,LTA!J$104:AN$104)</f>
        <v>37.369999999999997</v>
      </c>
      <c r="U6" s="37">
        <f>SUMPRODUCT(LTA!J6:AN6,LTA!J$102:AN$102,LTA!J$104:AN$104)</f>
        <v>116.49000000000001</v>
      </c>
      <c r="V6" s="66">
        <f>SUMPRODUCT(MTOA!B6:G6,MTOA!B$102:G$102,MTOA!B$104:G$104)</f>
        <v>0</v>
      </c>
      <c r="W6" s="66">
        <f>SUMPRODUCT(MTOA!B6:G6,MTOA!B$101:G$101,MTOA!B$104:G$104)</f>
        <v>0</v>
      </c>
      <c r="X6">
        <v>0</v>
      </c>
      <c r="Y6" s="34">
        <f>IEX!I6</f>
        <v>0</v>
      </c>
      <c r="Z6" s="34">
        <f>IEX!O6</f>
        <v>0</v>
      </c>
      <c r="AA6" s="75">
        <f>STOA!I6</f>
        <v>259.41000000000003</v>
      </c>
      <c r="AB6" s="75">
        <f>-STOA!O6</f>
        <v>0</v>
      </c>
      <c r="AC6">
        <f t="shared" si="0"/>
        <v>12.050180275541591</v>
      </c>
      <c r="AD6">
        <f t="shared" si="1"/>
        <v>1357.1057598451598</v>
      </c>
      <c r="AE6">
        <f>'IDT-1'!C6</f>
        <v>0</v>
      </c>
      <c r="AF6" s="24"/>
      <c r="AG6">
        <f t="shared" si="2"/>
        <v>1357.1057598451598</v>
      </c>
      <c r="AI6" s="34">
        <f>PXIL!I6</f>
        <v>0</v>
      </c>
      <c r="AJ6" s="34">
        <f>PXIL!O6</f>
        <v>0</v>
      </c>
      <c r="AK6" s="34">
        <f>RTM_IEX!I6</f>
        <v>12.48</v>
      </c>
      <c r="AL6" s="34">
        <f>RTM_IEX!O6</f>
        <v>0</v>
      </c>
      <c r="AM6" s="34">
        <f>RTM_PXI!I6</f>
        <v>0</v>
      </c>
      <c r="AN6" s="34">
        <f>RTM_PXI!O6</f>
        <v>0</v>
      </c>
      <c r="AO6" s="149">
        <f>GDAM_IEX!I6</f>
        <v>23.99</v>
      </c>
      <c r="AP6" s="149">
        <f>GDAM_IEX!O6</f>
        <v>0</v>
      </c>
      <c r="AQ6" s="149">
        <f>GDAM_PXI!I6</f>
        <v>0</v>
      </c>
      <c r="AR6" s="149">
        <f>GDAM_PXI!O6</f>
        <v>0</v>
      </c>
    </row>
    <row r="7" spans="1:44">
      <c r="A7" t="s">
        <v>49</v>
      </c>
      <c r="D7">
        <f>TWEPL!Q7</f>
        <v>5.5292099999999991</v>
      </c>
      <c r="E7">
        <f>GT_NG!Q7</f>
        <v>-9.0959999999999999E-2</v>
      </c>
      <c r="F7">
        <f>GT_Spot!Q7</f>
        <v>0</v>
      </c>
      <c r="G7">
        <f>PPCL_NG!Q7</f>
        <v>24.81</v>
      </c>
      <c r="H7">
        <f>PPCL_Spot!Q7</f>
        <v>0</v>
      </c>
      <c r="I7">
        <f>Bawana_NG!Q7</f>
        <v>44.99811762737388</v>
      </c>
      <c r="J7">
        <f>Bawana_RLNG!Q7</f>
        <v>0</v>
      </c>
      <c r="K7">
        <f>Bawana_Spot!Q7</f>
        <v>0</v>
      </c>
      <c r="L7">
        <f>TWOMCL!P7</f>
        <v>0</v>
      </c>
      <c r="M7">
        <f>EDWPCL!T7</f>
        <v>0</v>
      </c>
      <c r="N7">
        <f>'MSW BWN'!T7</f>
        <v>0</v>
      </c>
      <c r="O7">
        <f>BYPL_ISGS_exbus!DM7</f>
        <v>755.52473539305947</v>
      </c>
      <c r="P7" s="36">
        <v>67.83</v>
      </c>
      <c r="Q7" s="36">
        <v>18.697459239130435</v>
      </c>
      <c r="R7" s="38">
        <v>0</v>
      </c>
      <c r="S7" s="38">
        <v>0</v>
      </c>
      <c r="T7" s="37">
        <f>SUMPRODUCT(LTA!J7:AN7,LTA!J$101:AN$101,LTA!J$104:AN$104)</f>
        <v>36.909999999999997</v>
      </c>
      <c r="U7" s="37">
        <f>SUMPRODUCT(LTA!J7:AN7,LTA!J$102:AN$102,LTA!J$104:AN$104)</f>
        <v>116.22</v>
      </c>
      <c r="V7" s="66">
        <f>SUMPRODUCT(MTOA!B7:G7,MTOA!B$102:G$102,MTOA!B$104:G$104)</f>
        <v>0</v>
      </c>
      <c r="W7" s="66">
        <f>SUMPRODUCT(MTOA!B7:G7,MTOA!B$101:G$101,MTOA!B$104:G$104)</f>
        <v>0</v>
      </c>
      <c r="X7">
        <v>0</v>
      </c>
      <c r="Y7" s="34">
        <f>IEX!I7</f>
        <v>0</v>
      </c>
      <c r="Z7" s="34">
        <f>IEX!O7</f>
        <v>0</v>
      </c>
      <c r="AA7" s="75">
        <f>STOA!I7</f>
        <v>259.41000000000003</v>
      </c>
      <c r="AB7" s="75">
        <f>-STOA!O7</f>
        <v>0</v>
      </c>
      <c r="AC7">
        <f t="shared" si="0"/>
        <v>11.78866735036358</v>
      </c>
      <c r="AD7">
        <f t="shared" si="1"/>
        <v>1327.6498949092002</v>
      </c>
      <c r="AE7">
        <f>'IDT-1'!C7</f>
        <v>0</v>
      </c>
      <c r="AF7" s="24"/>
      <c r="AG7">
        <f t="shared" si="2"/>
        <v>1327.6498949092002</v>
      </c>
      <c r="AI7" s="34">
        <f>PXIL!I7</f>
        <v>0</v>
      </c>
      <c r="AJ7" s="34">
        <f>PXIL!O7</f>
        <v>0</v>
      </c>
      <c r="AK7" s="34">
        <f>RTM_IEX!I7</f>
        <v>9.6</v>
      </c>
      <c r="AL7" s="34">
        <f>RTM_IEX!O7</f>
        <v>0</v>
      </c>
      <c r="AM7" s="34">
        <f>RTM_PXI!I7</f>
        <v>0</v>
      </c>
      <c r="AN7" s="34">
        <f>RTM_PXI!O7</f>
        <v>0</v>
      </c>
      <c r="AO7" s="149">
        <f>GDAM_IEX!I7</f>
        <v>0</v>
      </c>
      <c r="AP7" s="149">
        <f>GDAM_IEX!O7</f>
        <v>0</v>
      </c>
      <c r="AQ7" s="149">
        <f>GDAM_PXI!I7</f>
        <v>0</v>
      </c>
      <c r="AR7" s="149">
        <f>GDAM_PXI!O7</f>
        <v>0</v>
      </c>
    </row>
    <row r="8" spans="1:44">
      <c r="A8" t="s">
        <v>50</v>
      </c>
      <c r="D8">
        <f>TWEPL!Q8</f>
        <v>5.5292099999999991</v>
      </c>
      <c r="E8">
        <f>GT_NG!Q8</f>
        <v>-9.0959999999999999E-2</v>
      </c>
      <c r="F8">
        <f>GT_Spot!Q8</f>
        <v>0</v>
      </c>
      <c r="G8">
        <f>PPCL_NG!Q8</f>
        <v>24.81</v>
      </c>
      <c r="H8">
        <f>PPCL_Spot!Q8</f>
        <v>0</v>
      </c>
      <c r="I8">
        <f>Bawana_NG!Q8</f>
        <v>44.99811762737388</v>
      </c>
      <c r="J8">
        <f>Bawana_RLNG!Q8</f>
        <v>0</v>
      </c>
      <c r="K8">
        <f>Bawana_Spot!Q8</f>
        <v>0</v>
      </c>
      <c r="L8">
        <f>TWOMCL!P8</f>
        <v>0</v>
      </c>
      <c r="M8">
        <f>EDWPCL!T8</f>
        <v>0</v>
      </c>
      <c r="N8">
        <f>'MSW BWN'!T8</f>
        <v>0</v>
      </c>
      <c r="O8">
        <f>BYPL_ISGS_exbus!DM8</f>
        <v>749.75759849098176</v>
      </c>
      <c r="P8" s="36">
        <v>67.83</v>
      </c>
      <c r="Q8" s="36">
        <v>18.697459239130435</v>
      </c>
      <c r="R8" s="38">
        <v>0</v>
      </c>
      <c r="S8" s="38">
        <v>0</v>
      </c>
      <c r="T8" s="37">
        <f>SUMPRODUCT(LTA!J8:AN8,LTA!J$101:AN$101,LTA!J$104:AN$104)</f>
        <v>36.520000000000003</v>
      </c>
      <c r="U8" s="37">
        <f>SUMPRODUCT(LTA!J8:AN8,LTA!J$102:AN$102,LTA!J$104:AN$104)</f>
        <v>116.01</v>
      </c>
      <c r="V8" s="66">
        <f>SUMPRODUCT(MTOA!B8:G8,MTOA!B$102:G$102,MTOA!B$104:G$104)</f>
        <v>0</v>
      </c>
      <c r="W8" s="66">
        <f>SUMPRODUCT(MTOA!B8:G8,MTOA!B$101:G$101,MTOA!B$104:G$104)</f>
        <v>0</v>
      </c>
      <c r="X8">
        <v>0</v>
      </c>
      <c r="Y8" s="34">
        <f>IEX!I8</f>
        <v>0</v>
      </c>
      <c r="Z8" s="34">
        <f>IEX!O8</f>
        <v>0</v>
      </c>
      <c r="AA8" s="75">
        <f>STOA!I8</f>
        <v>259.41000000000003</v>
      </c>
      <c r="AB8" s="75">
        <f>-STOA!O8</f>
        <v>0</v>
      </c>
      <c r="AC8">
        <f t="shared" si="0"/>
        <v>11.648156545625298</v>
      </c>
      <c r="AD8">
        <f t="shared" si="1"/>
        <v>1311.8232688118608</v>
      </c>
      <c r="AE8">
        <f>'IDT-1'!C8</f>
        <v>0</v>
      </c>
      <c r="AF8" s="24"/>
      <c r="AG8">
        <f t="shared" si="2"/>
        <v>1311.8232688118608</v>
      </c>
      <c r="AI8" s="34">
        <f>PXIL!I8</f>
        <v>0</v>
      </c>
      <c r="AJ8" s="34">
        <f>PXIL!O8</f>
        <v>0</v>
      </c>
      <c r="AK8" s="34">
        <f>RTM_IEX!I8</f>
        <v>0</v>
      </c>
      <c r="AL8" s="34">
        <f>RTM_IEX!O8</f>
        <v>0</v>
      </c>
      <c r="AM8" s="34">
        <f>RTM_PXI!I8</f>
        <v>0</v>
      </c>
      <c r="AN8" s="34">
        <f>RTM_PXI!O8</f>
        <v>0</v>
      </c>
      <c r="AO8" s="149">
        <f>GDAM_IEX!I8</f>
        <v>0</v>
      </c>
      <c r="AP8" s="149">
        <f>GDAM_IEX!O8</f>
        <v>0</v>
      </c>
      <c r="AQ8" s="149">
        <f>GDAM_PXI!I8</f>
        <v>0</v>
      </c>
      <c r="AR8" s="149">
        <f>GDAM_PXI!O8</f>
        <v>0</v>
      </c>
    </row>
    <row r="9" spans="1:44">
      <c r="A9" t="s">
        <v>51</v>
      </c>
      <c r="D9">
        <f>TWEPL!Q9</f>
        <v>5.5292099999999991</v>
      </c>
      <c r="E9">
        <f>GT_NG!Q9</f>
        <v>-9.0959999999999999E-2</v>
      </c>
      <c r="F9">
        <f>GT_Spot!Q9</f>
        <v>0</v>
      </c>
      <c r="G9">
        <f>PPCL_NG!Q9</f>
        <v>24.81</v>
      </c>
      <c r="H9">
        <f>PPCL_Spot!Q9</f>
        <v>0</v>
      </c>
      <c r="I9">
        <f>Bawana_NG!Q9</f>
        <v>44.99811762737388</v>
      </c>
      <c r="J9">
        <f>Bawana_RLNG!Q9</f>
        <v>0</v>
      </c>
      <c r="K9">
        <f>Bawana_Spot!Q9</f>
        <v>0</v>
      </c>
      <c r="L9">
        <f>TWOMCL!P9</f>
        <v>0</v>
      </c>
      <c r="M9">
        <f>EDWPCL!T9</f>
        <v>0</v>
      </c>
      <c r="N9">
        <f>'MSW BWN'!T9</f>
        <v>0</v>
      </c>
      <c r="O9">
        <f>BYPL_ISGS_exbus!DM9</f>
        <v>751.96356479919336</v>
      </c>
      <c r="P9" s="36">
        <v>67.83</v>
      </c>
      <c r="Q9" s="36">
        <v>18.697459239130435</v>
      </c>
      <c r="R9" s="38">
        <v>0</v>
      </c>
      <c r="S9" s="38">
        <v>0</v>
      </c>
      <c r="T9" s="37">
        <f>SUMPRODUCT(LTA!J9:AN9,LTA!J$101:AN$101,LTA!J$104:AN$104)</f>
        <v>36.270000000000003</v>
      </c>
      <c r="U9" s="37">
        <f>SUMPRODUCT(LTA!J9:AN9,LTA!J$102:AN$102,LTA!J$104:AN$104)</f>
        <v>115.75</v>
      </c>
      <c r="V9" s="66">
        <f>SUMPRODUCT(MTOA!B9:G9,MTOA!B$102:G$102,MTOA!B$104:G$104)</f>
        <v>0</v>
      </c>
      <c r="W9" s="66">
        <f>SUMPRODUCT(MTOA!B9:G9,MTOA!B$101:G$101,MTOA!B$104:G$104)</f>
        <v>0</v>
      </c>
      <c r="X9">
        <v>0</v>
      </c>
      <c r="Y9" s="34">
        <f>IEX!I9</f>
        <v>0</v>
      </c>
      <c r="Z9" s="34">
        <f>IEX!O9</f>
        <v>0</v>
      </c>
      <c r="AA9" s="75">
        <f>STOA!I9</f>
        <v>259.41000000000003</v>
      </c>
      <c r="AB9" s="75">
        <f>-STOA!O9</f>
        <v>0</v>
      </c>
      <c r="AC9">
        <f t="shared" si="0"/>
        <v>11.769618579403904</v>
      </c>
      <c r="AD9">
        <f t="shared" si="1"/>
        <v>1301.3977730862939</v>
      </c>
      <c r="AE9">
        <f>'IDT-1'!C9</f>
        <v>0</v>
      </c>
      <c r="AF9" s="24"/>
      <c r="AG9">
        <f t="shared" si="2"/>
        <v>1301.3977730862939</v>
      </c>
      <c r="AI9" s="34">
        <f>PXIL!I9</f>
        <v>0</v>
      </c>
      <c r="AJ9" s="34">
        <f>PXIL!O9</f>
        <v>0</v>
      </c>
      <c r="AK9" s="34">
        <f>RTM_IEX!I9</f>
        <v>0</v>
      </c>
      <c r="AL9" s="34">
        <f>RTM_IEX!O9</f>
        <v>-12</v>
      </c>
      <c r="AM9" s="34">
        <f>RTM_PXI!I9</f>
        <v>0</v>
      </c>
      <c r="AN9" s="34">
        <f>RTM_PXI!O9</f>
        <v>0</v>
      </c>
      <c r="AO9" s="149">
        <f>GDAM_IEX!I9</f>
        <v>0</v>
      </c>
      <c r="AP9" s="149">
        <f>GDAM_IEX!O9</f>
        <v>0</v>
      </c>
      <c r="AQ9" s="149">
        <f>GDAM_PXI!I9</f>
        <v>0</v>
      </c>
      <c r="AR9" s="149">
        <f>GDAM_PXI!O9</f>
        <v>0</v>
      </c>
    </row>
    <row r="10" spans="1:44">
      <c r="A10" t="s">
        <v>52</v>
      </c>
      <c r="D10">
        <f>TWEPL!Q10</f>
        <v>5.5292099999999991</v>
      </c>
      <c r="E10">
        <f>GT_NG!Q10</f>
        <v>-9.0959999999999999E-2</v>
      </c>
      <c r="F10">
        <f>GT_Spot!Q10</f>
        <v>0</v>
      </c>
      <c r="G10">
        <f>PPCL_NG!Q10</f>
        <v>24.81</v>
      </c>
      <c r="H10">
        <f>PPCL_Spot!Q10</f>
        <v>0</v>
      </c>
      <c r="I10">
        <f>Bawana_NG!Q10</f>
        <v>44.99811762737388</v>
      </c>
      <c r="J10">
        <f>Bawana_RLNG!Q10</f>
        <v>0</v>
      </c>
      <c r="K10">
        <f>Bawana_Spot!Q10</f>
        <v>0</v>
      </c>
      <c r="L10">
        <f>TWOMCL!P10</f>
        <v>0</v>
      </c>
      <c r="M10">
        <f>EDWPCL!T10</f>
        <v>0</v>
      </c>
      <c r="N10">
        <f>'MSW BWN'!T10</f>
        <v>0</v>
      </c>
      <c r="O10">
        <f>BYPL_ISGS_exbus!DM10</f>
        <v>728.85420741066241</v>
      </c>
      <c r="P10" s="36">
        <v>67.83</v>
      </c>
      <c r="Q10" s="36">
        <v>18.697459239130435</v>
      </c>
      <c r="R10" s="38">
        <v>0</v>
      </c>
      <c r="S10" s="38">
        <v>0</v>
      </c>
      <c r="T10" s="37">
        <f>SUMPRODUCT(LTA!J10:AN10,LTA!J$101:AN$101,LTA!J$104:AN$104)</f>
        <v>36.020000000000003</v>
      </c>
      <c r="U10" s="37">
        <f>SUMPRODUCT(LTA!J10:AN10,LTA!J$102:AN$102,LTA!J$104:AN$104)</f>
        <v>113.6</v>
      </c>
      <c r="V10" s="66">
        <f>SUMPRODUCT(MTOA!B10:G10,MTOA!B$102:G$102,MTOA!B$104:G$104)</f>
        <v>0</v>
      </c>
      <c r="W10" s="66">
        <f>SUMPRODUCT(MTOA!B10:G10,MTOA!B$101:G$101,MTOA!B$104:G$104)</f>
        <v>0</v>
      </c>
      <c r="X10">
        <v>0</v>
      </c>
      <c r="Y10" s="34">
        <f>IEX!I10</f>
        <v>0</v>
      </c>
      <c r="Z10" s="34">
        <f>IEX!O10</f>
        <v>0</v>
      </c>
      <c r="AA10" s="75">
        <f>STOA!I10</f>
        <v>259.41000000000003</v>
      </c>
      <c r="AB10" s="75">
        <f>-STOA!O10</f>
        <v>0</v>
      </c>
      <c r="AC10">
        <f t="shared" si="0"/>
        <v>11.571770616951417</v>
      </c>
      <c r="AD10">
        <f t="shared" si="1"/>
        <v>1273.0862636602153</v>
      </c>
      <c r="AE10">
        <f>'IDT-1'!C10</f>
        <v>0</v>
      </c>
      <c r="AF10" s="24"/>
      <c r="AG10">
        <f t="shared" si="2"/>
        <v>1273.0862636602153</v>
      </c>
      <c r="AI10" s="34">
        <f>PXIL!I10</f>
        <v>0</v>
      </c>
      <c r="AJ10" s="34">
        <f>PXIL!O10</f>
        <v>0</v>
      </c>
      <c r="AK10" s="34">
        <f>RTM_IEX!I10</f>
        <v>0</v>
      </c>
      <c r="AL10" s="34">
        <f>RTM_IEX!O10</f>
        <v>-15</v>
      </c>
      <c r="AM10" s="34">
        <f>RTM_PXI!I10</f>
        <v>0</v>
      </c>
      <c r="AN10" s="34">
        <f>RTM_PXI!O10</f>
        <v>0</v>
      </c>
      <c r="AO10" s="149">
        <f>GDAM_IEX!I10</f>
        <v>0</v>
      </c>
      <c r="AP10" s="149">
        <f>GDAM_IEX!O10</f>
        <v>0</v>
      </c>
      <c r="AQ10" s="149">
        <f>GDAM_PXI!I10</f>
        <v>0</v>
      </c>
      <c r="AR10" s="149">
        <f>GDAM_PXI!O10</f>
        <v>0</v>
      </c>
    </row>
    <row r="11" spans="1:44">
      <c r="A11" t="s">
        <v>53</v>
      </c>
      <c r="D11">
        <f>TWEPL!Q11</f>
        <v>5.5292099999999991</v>
      </c>
      <c r="E11">
        <f>GT_NG!Q11</f>
        <v>-9.0959999999999999E-2</v>
      </c>
      <c r="F11">
        <f>GT_Spot!Q11</f>
        <v>0</v>
      </c>
      <c r="G11">
        <f>PPCL_NG!Q11</f>
        <v>24.49</v>
      </c>
      <c r="H11">
        <f>PPCL_Spot!Q11</f>
        <v>0</v>
      </c>
      <c r="I11">
        <f>Bawana_NG!Q11</f>
        <v>44.99811762737388</v>
      </c>
      <c r="J11">
        <f>Bawana_RLNG!Q11</f>
        <v>0</v>
      </c>
      <c r="K11">
        <f>Bawana_Spot!Q11</f>
        <v>0</v>
      </c>
      <c r="L11">
        <f>TWOMCL!P11</f>
        <v>0</v>
      </c>
      <c r="M11">
        <f>EDWPCL!T11</f>
        <v>0</v>
      </c>
      <c r="N11">
        <f>'MSW BWN'!T11</f>
        <v>0</v>
      </c>
      <c r="O11">
        <f>BYPL_ISGS_exbus!DM11</f>
        <v>703.8938592037598</v>
      </c>
      <c r="P11" s="36">
        <v>67.83</v>
      </c>
      <c r="Q11" s="36">
        <v>18.697459239130435</v>
      </c>
      <c r="R11" s="38">
        <v>0</v>
      </c>
      <c r="S11" s="38">
        <v>0</v>
      </c>
      <c r="T11" s="37">
        <f>SUMPRODUCT(LTA!J11:AN11,LTA!J$101:AN$101,LTA!J$104:AN$104)</f>
        <v>35.92</v>
      </c>
      <c r="U11" s="37">
        <f>SUMPRODUCT(LTA!J11:AN11,LTA!J$102:AN$102,LTA!J$104:AN$104)</f>
        <v>113.51</v>
      </c>
      <c r="V11" s="66">
        <f>SUMPRODUCT(MTOA!B11:G11,MTOA!B$102:G$102,MTOA!B$104:G$104)</f>
        <v>0</v>
      </c>
      <c r="W11" s="66">
        <f>SUMPRODUCT(MTOA!B11:G11,MTOA!B$101:G$101,MTOA!B$104:G$104)</f>
        <v>0</v>
      </c>
      <c r="X11">
        <v>0</v>
      </c>
      <c r="Y11" s="34">
        <f>IEX!I11</f>
        <v>0</v>
      </c>
      <c r="Z11" s="34">
        <f>IEX!O11</f>
        <v>0</v>
      </c>
      <c r="AA11" s="75">
        <f>STOA!I11</f>
        <v>259.41000000000003</v>
      </c>
      <c r="AB11" s="75">
        <f>-STOA!O11</f>
        <v>0</v>
      </c>
      <c r="AC11">
        <f t="shared" si="0"/>
        <v>11.347631552730673</v>
      </c>
      <c r="AD11">
        <f t="shared" si="1"/>
        <v>1247.8400545175334</v>
      </c>
      <c r="AE11">
        <f>'IDT-1'!C11</f>
        <v>0</v>
      </c>
      <c r="AF11" s="24"/>
      <c r="AG11">
        <f t="shared" si="2"/>
        <v>1247.8400545175334</v>
      </c>
      <c r="AI11" s="34">
        <f>PXIL!I11</f>
        <v>0</v>
      </c>
      <c r="AJ11" s="34">
        <f>PXIL!O11</f>
        <v>0</v>
      </c>
      <c r="AK11" s="34">
        <f>RTM_IEX!I11</f>
        <v>0</v>
      </c>
      <c r="AL11" s="34">
        <f>RTM_IEX!O11</f>
        <v>-15</v>
      </c>
      <c r="AM11" s="34">
        <f>RTM_PXI!I11</f>
        <v>0</v>
      </c>
      <c r="AN11" s="34">
        <f>RTM_PXI!O11</f>
        <v>0</v>
      </c>
      <c r="AO11" s="149">
        <f>GDAM_IEX!I11</f>
        <v>0</v>
      </c>
      <c r="AP11" s="149">
        <f>GDAM_IEX!O11</f>
        <v>0</v>
      </c>
      <c r="AQ11" s="149">
        <f>GDAM_PXI!I11</f>
        <v>0</v>
      </c>
      <c r="AR11" s="149">
        <f>GDAM_PXI!O11</f>
        <v>0</v>
      </c>
    </row>
    <row r="12" spans="1:44">
      <c r="A12" t="s">
        <v>54</v>
      </c>
      <c r="D12">
        <f>TWEPL!Q12</f>
        <v>5.5292099999999991</v>
      </c>
      <c r="E12">
        <f>GT_NG!Q12</f>
        <v>-9.0959999999999999E-2</v>
      </c>
      <c r="F12">
        <f>GT_Spot!Q12</f>
        <v>0</v>
      </c>
      <c r="G12">
        <f>PPCL_NG!Q12</f>
        <v>24.49</v>
      </c>
      <c r="H12">
        <f>PPCL_Spot!Q12</f>
        <v>0</v>
      </c>
      <c r="I12">
        <f>Bawana_NG!Q12</f>
        <v>44.99811762737388</v>
      </c>
      <c r="J12">
        <f>Bawana_RLNG!Q12</f>
        <v>0</v>
      </c>
      <c r="K12">
        <f>Bawana_Spot!Q12</f>
        <v>0</v>
      </c>
      <c r="L12">
        <f>TWOMCL!P12</f>
        <v>0</v>
      </c>
      <c r="M12">
        <f>EDWPCL!T12</f>
        <v>0</v>
      </c>
      <c r="N12">
        <f>'MSW BWN'!T12</f>
        <v>0</v>
      </c>
      <c r="O12">
        <f>BYPL_ISGS_exbus!DM12</f>
        <v>679.87286673743188</v>
      </c>
      <c r="P12" s="36">
        <v>67.83</v>
      </c>
      <c r="Q12" s="36">
        <v>18.697459239130435</v>
      </c>
      <c r="R12" s="38">
        <v>0</v>
      </c>
      <c r="S12" s="38">
        <v>0</v>
      </c>
      <c r="T12" s="37">
        <f>SUMPRODUCT(LTA!J12:AN12,LTA!J$101:AN$101,LTA!J$104:AN$104)</f>
        <v>35.56</v>
      </c>
      <c r="U12" s="37">
        <f>SUMPRODUCT(LTA!J12:AN12,LTA!J$102:AN$102,LTA!J$104:AN$104)</f>
        <v>113.41</v>
      </c>
      <c r="V12" s="66">
        <f>SUMPRODUCT(MTOA!B12:G12,MTOA!B$102:G$102,MTOA!B$104:G$104)</f>
        <v>0</v>
      </c>
      <c r="W12" s="66">
        <f>SUMPRODUCT(MTOA!B12:G12,MTOA!B$101:G$101,MTOA!B$104:G$104)</f>
        <v>0</v>
      </c>
      <c r="X12">
        <v>0</v>
      </c>
      <c r="Y12" s="34">
        <f>IEX!I12</f>
        <v>0</v>
      </c>
      <c r="Z12" s="34">
        <f>IEX!O12</f>
        <v>0</v>
      </c>
      <c r="AA12" s="75">
        <f>STOA!I12</f>
        <v>259.41000000000003</v>
      </c>
      <c r="AB12" s="75">
        <f>-STOA!O12</f>
        <v>0</v>
      </c>
      <c r="AC12">
        <f t="shared" si="0"/>
        <v>11.052295671327229</v>
      </c>
      <c r="AD12">
        <f t="shared" si="1"/>
        <v>1232.6543979326088</v>
      </c>
      <c r="AE12">
        <f>'IDT-1'!C12</f>
        <v>0</v>
      </c>
      <c r="AF12" s="24"/>
      <c r="AG12">
        <f t="shared" si="2"/>
        <v>1232.6543979326088</v>
      </c>
      <c r="AI12" s="34">
        <f>PXIL!I12</f>
        <v>0</v>
      </c>
      <c r="AJ12" s="34">
        <f>PXIL!O12</f>
        <v>0</v>
      </c>
      <c r="AK12" s="34">
        <f>RTM_IEX!I12</f>
        <v>0</v>
      </c>
      <c r="AL12" s="34">
        <f>RTM_IEX!O12</f>
        <v>-6</v>
      </c>
      <c r="AM12" s="34">
        <f>RTM_PXI!I12</f>
        <v>0</v>
      </c>
      <c r="AN12" s="34">
        <f>RTM_PXI!O12</f>
        <v>0</v>
      </c>
      <c r="AO12" s="149">
        <f>GDAM_IEX!I12</f>
        <v>0</v>
      </c>
      <c r="AP12" s="149">
        <f>GDAM_IEX!O12</f>
        <v>0</v>
      </c>
      <c r="AQ12" s="149">
        <f>GDAM_PXI!I12</f>
        <v>0</v>
      </c>
      <c r="AR12" s="149">
        <f>GDAM_PXI!O12</f>
        <v>0</v>
      </c>
    </row>
    <row r="13" spans="1:44">
      <c r="A13" t="s">
        <v>55</v>
      </c>
      <c r="D13">
        <f>TWEPL!Q13</f>
        <v>5.5292099999999991</v>
      </c>
      <c r="E13">
        <f>GT_NG!Q13</f>
        <v>-9.0959999999999999E-2</v>
      </c>
      <c r="F13">
        <f>GT_Spot!Q13</f>
        <v>0</v>
      </c>
      <c r="G13">
        <f>PPCL_NG!Q13</f>
        <v>24.49</v>
      </c>
      <c r="H13">
        <f>PPCL_Spot!Q13</f>
        <v>0</v>
      </c>
      <c r="I13">
        <f>Bawana_NG!Q13</f>
        <v>44.99811762737388</v>
      </c>
      <c r="J13">
        <f>Bawana_RLNG!Q13</f>
        <v>0</v>
      </c>
      <c r="K13">
        <f>Bawana_Spot!Q13</f>
        <v>0</v>
      </c>
      <c r="L13">
        <f>TWOMCL!P13</f>
        <v>0</v>
      </c>
      <c r="M13">
        <f>EDWPCL!T13</f>
        <v>0</v>
      </c>
      <c r="N13">
        <f>'MSW BWN'!T13</f>
        <v>0</v>
      </c>
      <c r="O13">
        <f>BYPL_ISGS_exbus!DM13</f>
        <v>660.97023647665003</v>
      </c>
      <c r="P13" s="36">
        <v>67.83</v>
      </c>
      <c r="Q13" s="36">
        <v>18.697459239130435</v>
      </c>
      <c r="R13" s="38">
        <v>0</v>
      </c>
      <c r="S13" s="38">
        <v>0</v>
      </c>
      <c r="T13" s="37">
        <f>SUMPRODUCT(LTA!J13:AN13,LTA!J$101:AN$101,LTA!J$104:AN$104)</f>
        <v>35.229999999999997</v>
      </c>
      <c r="U13" s="37">
        <f>SUMPRODUCT(LTA!J13:AN13,LTA!J$102:AN$102,LTA!J$104:AN$104)</f>
        <v>113.21000000000001</v>
      </c>
      <c r="V13" s="66">
        <f>SUMPRODUCT(MTOA!B13:G13,MTOA!B$102:G$102,MTOA!B$104:G$104)</f>
        <v>0</v>
      </c>
      <c r="W13" s="66">
        <f>SUMPRODUCT(MTOA!B13:G13,MTOA!B$101:G$101,MTOA!B$104:G$104)</f>
        <v>0</v>
      </c>
      <c r="X13">
        <v>0</v>
      </c>
      <c r="Y13" s="34">
        <f>IEX!I13</f>
        <v>0</v>
      </c>
      <c r="Z13" s="34">
        <f>IEX!O13</f>
        <v>0</v>
      </c>
      <c r="AA13" s="75">
        <f>STOA!I13</f>
        <v>259.41000000000003</v>
      </c>
      <c r="AB13" s="75">
        <f>-STOA!O13</f>
        <v>0</v>
      </c>
      <c r="AC13">
        <f t="shared" si="0"/>
        <v>10.828019759899179</v>
      </c>
      <c r="AD13">
        <f t="shared" si="1"/>
        <v>1219.4460435832552</v>
      </c>
      <c r="AE13">
        <f>'IDT-1'!C13</f>
        <v>0</v>
      </c>
      <c r="AF13" s="24"/>
      <c r="AG13">
        <f t="shared" si="2"/>
        <v>1219.4460435832552</v>
      </c>
      <c r="AI13" s="34">
        <f>PXIL!I13</f>
        <v>0</v>
      </c>
      <c r="AJ13" s="34">
        <f>PXIL!O13</f>
        <v>0</v>
      </c>
      <c r="AK13" s="34">
        <f>RTM_IEX!I13</f>
        <v>0</v>
      </c>
      <c r="AL13" s="34">
        <f>RTM_IEX!O13</f>
        <v>0</v>
      </c>
      <c r="AM13" s="34">
        <f>RTM_PXI!I13</f>
        <v>0</v>
      </c>
      <c r="AN13" s="34">
        <f>RTM_PXI!O13</f>
        <v>0</v>
      </c>
      <c r="AO13" s="149">
        <f>GDAM_IEX!I13</f>
        <v>0</v>
      </c>
      <c r="AP13" s="149">
        <f>GDAM_IEX!O13</f>
        <v>0</v>
      </c>
      <c r="AQ13" s="149">
        <f>GDAM_PXI!I13</f>
        <v>0</v>
      </c>
      <c r="AR13" s="149">
        <f>GDAM_PXI!O13</f>
        <v>0</v>
      </c>
    </row>
    <row r="14" spans="1:44">
      <c r="A14" t="s">
        <v>56</v>
      </c>
      <c r="D14">
        <f>TWEPL!Q14</f>
        <v>5.5292099999999991</v>
      </c>
      <c r="E14">
        <f>GT_NG!Q14</f>
        <v>-9.0959999999999999E-2</v>
      </c>
      <c r="F14">
        <f>GT_Spot!Q14</f>
        <v>0</v>
      </c>
      <c r="G14">
        <f>PPCL_NG!Q14</f>
        <v>24.49</v>
      </c>
      <c r="H14">
        <f>PPCL_Spot!Q14</f>
        <v>0</v>
      </c>
      <c r="I14">
        <f>Bawana_NG!Q14</f>
        <v>45</v>
      </c>
      <c r="J14">
        <f>Bawana_RLNG!Q14</f>
        <v>0</v>
      </c>
      <c r="K14">
        <f>Bawana_Spot!Q14</f>
        <v>0</v>
      </c>
      <c r="L14">
        <f>TWOMCL!P14</f>
        <v>0</v>
      </c>
      <c r="M14">
        <f>EDWPCL!T14</f>
        <v>0</v>
      </c>
      <c r="N14">
        <f>'MSW BWN'!T14</f>
        <v>0</v>
      </c>
      <c r="O14">
        <f>BYPL_ISGS_exbus!DM14</f>
        <v>642.8558776984629</v>
      </c>
      <c r="P14" s="36">
        <v>67.83</v>
      </c>
      <c r="Q14" s="36">
        <v>18.697459239130435</v>
      </c>
      <c r="R14" s="38">
        <v>0</v>
      </c>
      <c r="S14" s="38">
        <v>0</v>
      </c>
      <c r="T14" s="37">
        <f>SUMPRODUCT(LTA!J14:AN14,LTA!J$101:AN$101,LTA!J$104:AN$104)</f>
        <v>34.99</v>
      </c>
      <c r="U14" s="37">
        <f>SUMPRODUCT(LTA!J14:AN14,LTA!J$102:AN$102,LTA!J$104:AN$104)</f>
        <v>118.38</v>
      </c>
      <c r="V14" s="66">
        <f>SUMPRODUCT(MTOA!B14:G14,MTOA!B$102:G$102,MTOA!B$104:G$104)</f>
        <v>0</v>
      </c>
      <c r="W14" s="66">
        <f>SUMPRODUCT(MTOA!B14:G14,MTOA!B$101:G$101,MTOA!B$104:G$104)</f>
        <v>0</v>
      </c>
      <c r="X14">
        <v>0</v>
      </c>
      <c r="Y14" s="34">
        <f>IEX!I14</f>
        <v>0</v>
      </c>
      <c r="Z14" s="34">
        <f>IEX!O14</f>
        <v>0</v>
      </c>
      <c r="AA14" s="75">
        <f>STOA!I14</f>
        <v>259.41000000000003</v>
      </c>
      <c r="AB14" s="75">
        <f>-STOA!O14</f>
        <v>0</v>
      </c>
      <c r="AC14">
        <f t="shared" si="0"/>
        <v>10.712013967530243</v>
      </c>
      <c r="AD14">
        <f t="shared" si="1"/>
        <v>1206.3795729700632</v>
      </c>
      <c r="AE14">
        <f>'IDT-1'!C14</f>
        <v>0</v>
      </c>
      <c r="AF14" s="24"/>
      <c r="AG14">
        <f t="shared" si="2"/>
        <v>1206.3795729700632</v>
      </c>
      <c r="AI14" s="34">
        <f>PXIL!I14</f>
        <v>0</v>
      </c>
      <c r="AJ14" s="34">
        <f>PXIL!O14</f>
        <v>0</v>
      </c>
      <c r="AK14" s="34">
        <f>RTM_IEX!I14</f>
        <v>0</v>
      </c>
      <c r="AL14" s="34">
        <f>RTM_IEX!O14</f>
        <v>0</v>
      </c>
      <c r="AM14" s="34">
        <f>RTM_PXI!I14</f>
        <v>0</v>
      </c>
      <c r="AN14" s="34">
        <f>RTM_PXI!O14</f>
        <v>0</v>
      </c>
      <c r="AO14" s="149">
        <f>GDAM_IEX!I14</f>
        <v>0</v>
      </c>
      <c r="AP14" s="149">
        <f>GDAM_IEX!O14</f>
        <v>0</v>
      </c>
      <c r="AQ14" s="149">
        <f>GDAM_PXI!I14</f>
        <v>0</v>
      </c>
      <c r="AR14" s="149">
        <f>GDAM_PXI!O14</f>
        <v>0</v>
      </c>
    </row>
    <row r="15" spans="1:44">
      <c r="A15" t="s">
        <v>57</v>
      </c>
      <c r="D15">
        <f>TWEPL!Q15</f>
        <v>5.5292099999999991</v>
      </c>
      <c r="E15">
        <f>GT_NG!Q15</f>
        <v>-9.0959999999999999E-2</v>
      </c>
      <c r="F15">
        <f>GT_Spot!Q15</f>
        <v>0</v>
      </c>
      <c r="G15">
        <f>PPCL_NG!Q15</f>
        <v>24.49</v>
      </c>
      <c r="H15">
        <f>PPCL_Spot!Q15</f>
        <v>0</v>
      </c>
      <c r="I15">
        <f>Bawana_NG!Q15</f>
        <v>45</v>
      </c>
      <c r="J15">
        <f>Bawana_RLNG!Q15</f>
        <v>0</v>
      </c>
      <c r="K15">
        <f>Bawana_Spot!Q15</f>
        <v>0</v>
      </c>
      <c r="L15">
        <f>TWOMCL!P15</f>
        <v>0</v>
      </c>
      <c r="M15">
        <f>EDWPCL!T15</f>
        <v>0</v>
      </c>
      <c r="N15">
        <f>'MSW BWN'!T15</f>
        <v>0</v>
      </c>
      <c r="O15">
        <f>BYPL_ISGS_exbus!DM15</f>
        <v>673.74609972275084</v>
      </c>
      <c r="P15" s="36">
        <v>67.83</v>
      </c>
      <c r="Q15" s="36">
        <v>18.697459239130435</v>
      </c>
      <c r="R15" s="38">
        <v>0</v>
      </c>
      <c r="S15" s="38">
        <v>0</v>
      </c>
      <c r="T15" s="37">
        <f>SUMPRODUCT(LTA!J15:AN15,LTA!J$101:AN$101,LTA!J$104:AN$104)</f>
        <v>34.549999999999997</v>
      </c>
      <c r="U15" s="37">
        <f>SUMPRODUCT(LTA!J15:AN15,LTA!J$102:AN$102,LTA!J$104:AN$104)</f>
        <v>118.22</v>
      </c>
      <c r="V15" s="66">
        <f>SUMPRODUCT(MTOA!B15:G15,MTOA!B$102:G$102,MTOA!B$104:G$104)</f>
        <v>0</v>
      </c>
      <c r="W15" s="66">
        <f>SUMPRODUCT(MTOA!B15:G15,MTOA!B$101:G$101,MTOA!B$104:G$104)</f>
        <v>0</v>
      </c>
      <c r="X15">
        <v>0</v>
      </c>
      <c r="Y15" s="34">
        <f>IEX!I15</f>
        <v>0</v>
      </c>
      <c r="Z15" s="34">
        <f>IEX!O15</f>
        <v>0</v>
      </c>
      <c r="AA15" s="75">
        <f>STOA!I15</f>
        <v>223.2</v>
      </c>
      <c r="AB15" s="75">
        <f>-STOA!O15</f>
        <v>0</v>
      </c>
      <c r="AC15">
        <f t="shared" si="0"/>
        <v>10.76645745161032</v>
      </c>
      <c r="AD15">
        <f t="shared" si="1"/>
        <v>1188.405351510271</v>
      </c>
      <c r="AE15">
        <f>'IDT-1'!C15</f>
        <v>0</v>
      </c>
      <c r="AF15" s="24"/>
      <c r="AG15">
        <f t="shared" si="2"/>
        <v>1188.405351510271</v>
      </c>
      <c r="AI15" s="34">
        <f>PXIL!I15</f>
        <v>0</v>
      </c>
      <c r="AJ15" s="34">
        <f>PXIL!O15</f>
        <v>0</v>
      </c>
      <c r="AK15" s="34">
        <f>RTM_IEX!I15</f>
        <v>0</v>
      </c>
      <c r="AL15" s="34">
        <f>RTM_IEX!O15</f>
        <v>-12</v>
      </c>
      <c r="AM15" s="34">
        <f>RTM_PXI!I15</f>
        <v>0</v>
      </c>
      <c r="AN15" s="34">
        <f>RTM_PXI!O15</f>
        <v>0</v>
      </c>
      <c r="AO15" s="149">
        <f>GDAM_IEX!I15</f>
        <v>0</v>
      </c>
      <c r="AP15" s="149">
        <f>GDAM_IEX!O15</f>
        <v>0</v>
      </c>
      <c r="AQ15" s="149">
        <f>GDAM_PXI!I15</f>
        <v>0</v>
      </c>
      <c r="AR15" s="149">
        <f>GDAM_PXI!O15</f>
        <v>0</v>
      </c>
    </row>
    <row r="16" spans="1:44">
      <c r="A16" t="s">
        <v>58</v>
      </c>
      <c r="D16">
        <f>TWEPL!Q16</f>
        <v>5.5292099999999991</v>
      </c>
      <c r="E16">
        <f>GT_NG!Q16</f>
        <v>-9.0959999999999999E-2</v>
      </c>
      <c r="F16">
        <f>GT_Spot!Q16</f>
        <v>0</v>
      </c>
      <c r="G16">
        <f>PPCL_NG!Q16</f>
        <v>24.49</v>
      </c>
      <c r="H16">
        <f>PPCL_Spot!Q16</f>
        <v>0</v>
      </c>
      <c r="I16">
        <f>Bawana_NG!Q16</f>
        <v>45</v>
      </c>
      <c r="J16">
        <f>Bawana_RLNG!Q16</f>
        <v>0</v>
      </c>
      <c r="K16">
        <f>Bawana_Spot!Q16</f>
        <v>0</v>
      </c>
      <c r="L16">
        <f>TWOMCL!P16</f>
        <v>0</v>
      </c>
      <c r="M16">
        <f>EDWPCL!T16</f>
        <v>0</v>
      </c>
      <c r="N16">
        <f>'MSW BWN'!T16</f>
        <v>0</v>
      </c>
      <c r="O16">
        <f>BYPL_ISGS_exbus!DM16</f>
        <v>654.55536764951637</v>
      </c>
      <c r="P16" s="36">
        <v>67.83</v>
      </c>
      <c r="Q16" s="36">
        <v>18.697459239130435</v>
      </c>
      <c r="R16" s="38">
        <v>0</v>
      </c>
      <c r="S16" s="38">
        <v>0</v>
      </c>
      <c r="T16" s="37">
        <f>SUMPRODUCT(LTA!J16:AN16,LTA!J$101:AN$101,LTA!J$104:AN$104)</f>
        <v>34.119999999999997</v>
      </c>
      <c r="U16" s="37">
        <f>SUMPRODUCT(LTA!J16:AN16,LTA!J$102:AN$102,LTA!J$104:AN$104)</f>
        <v>117.89</v>
      </c>
      <c r="V16" s="66">
        <f>SUMPRODUCT(MTOA!B16:G16,MTOA!B$102:G$102,MTOA!B$104:G$104)</f>
        <v>0</v>
      </c>
      <c r="W16" s="66">
        <f>SUMPRODUCT(MTOA!B16:G16,MTOA!B$101:G$101,MTOA!B$104:G$104)</f>
        <v>0</v>
      </c>
      <c r="X16">
        <v>0</v>
      </c>
      <c r="Y16" s="34">
        <f>IEX!I16</f>
        <v>0</v>
      </c>
      <c r="Z16" s="34">
        <f>IEX!O16</f>
        <v>0</v>
      </c>
      <c r="AA16" s="75">
        <f>STOA!I16</f>
        <v>223.2</v>
      </c>
      <c r="AB16" s="75">
        <f>-STOA!O16</f>
        <v>0</v>
      </c>
      <c r="AC16">
        <f t="shared" si="0"/>
        <v>10.582012881843662</v>
      </c>
      <c r="AD16">
        <f t="shared" si="1"/>
        <v>1169.6390640068032</v>
      </c>
      <c r="AE16">
        <f>'IDT-1'!C16</f>
        <v>0</v>
      </c>
      <c r="AF16" s="24"/>
      <c r="AG16">
        <f t="shared" si="2"/>
        <v>1169.6390640068032</v>
      </c>
      <c r="AI16" s="34">
        <f>PXIL!I16</f>
        <v>0</v>
      </c>
      <c r="AJ16" s="34">
        <f>PXIL!O16</f>
        <v>0</v>
      </c>
      <c r="AK16" s="34">
        <f>RTM_IEX!I16</f>
        <v>0</v>
      </c>
      <c r="AL16" s="34">
        <f>RTM_IEX!O16</f>
        <v>-11</v>
      </c>
      <c r="AM16" s="34">
        <f>RTM_PXI!I16</f>
        <v>0</v>
      </c>
      <c r="AN16" s="34">
        <f>RTM_PXI!O16</f>
        <v>0</v>
      </c>
      <c r="AO16" s="149">
        <f>GDAM_IEX!I16</f>
        <v>0</v>
      </c>
      <c r="AP16" s="149">
        <f>GDAM_IEX!O16</f>
        <v>0</v>
      </c>
      <c r="AQ16" s="149">
        <f>GDAM_PXI!I16</f>
        <v>0</v>
      </c>
      <c r="AR16" s="149">
        <f>GDAM_PXI!O16</f>
        <v>0</v>
      </c>
    </row>
    <row r="17" spans="1:44">
      <c r="A17" t="s">
        <v>59</v>
      </c>
      <c r="D17">
        <f>TWEPL!Q17</f>
        <v>5.5292099999999991</v>
      </c>
      <c r="E17">
        <f>GT_NG!Q17</f>
        <v>-9.0959999999999999E-2</v>
      </c>
      <c r="F17">
        <f>GT_Spot!Q17</f>
        <v>0</v>
      </c>
      <c r="G17">
        <f>PPCL_NG!Q17</f>
        <v>24.49</v>
      </c>
      <c r="H17">
        <f>PPCL_Spot!Q17</f>
        <v>0</v>
      </c>
      <c r="I17">
        <f>Bawana_NG!Q17</f>
        <v>45</v>
      </c>
      <c r="J17">
        <f>Bawana_RLNG!Q17</f>
        <v>0</v>
      </c>
      <c r="K17">
        <f>Bawana_Spot!Q17</f>
        <v>0</v>
      </c>
      <c r="L17">
        <f>TWOMCL!P17</f>
        <v>0</v>
      </c>
      <c r="M17">
        <f>EDWPCL!T17</f>
        <v>0</v>
      </c>
      <c r="N17">
        <f>'MSW BWN'!T17</f>
        <v>0</v>
      </c>
      <c r="O17">
        <f>BYPL_ISGS_exbus!DM17</f>
        <v>625.7369452695408</v>
      </c>
      <c r="P17" s="36">
        <v>67.83</v>
      </c>
      <c r="Q17" s="36">
        <v>18.697459239130435</v>
      </c>
      <c r="R17" s="38">
        <v>0</v>
      </c>
      <c r="S17" s="38">
        <v>0</v>
      </c>
      <c r="T17" s="37">
        <f>SUMPRODUCT(LTA!J17:AN17,LTA!J$101:AN$101,LTA!J$104:AN$104)</f>
        <v>31.54</v>
      </c>
      <c r="U17" s="37">
        <f>SUMPRODUCT(LTA!J17:AN17,LTA!J$102:AN$102,LTA!J$104:AN$104)</f>
        <v>117.55</v>
      </c>
      <c r="V17" s="66">
        <f>SUMPRODUCT(MTOA!B17:G17,MTOA!B$102:G$102,MTOA!B$104:G$104)</f>
        <v>0</v>
      </c>
      <c r="W17" s="66">
        <f>SUMPRODUCT(MTOA!B17:G17,MTOA!B$101:G$101,MTOA!B$104:G$104)</f>
        <v>0</v>
      </c>
      <c r="X17">
        <v>0</v>
      </c>
      <c r="Y17" s="34">
        <f>IEX!I17</f>
        <v>0</v>
      </c>
      <c r="Z17" s="34">
        <f>IEX!O17</f>
        <v>0</v>
      </c>
      <c r="AA17" s="75">
        <f>STOA!I17</f>
        <v>223.2</v>
      </c>
      <c r="AB17" s="75">
        <f>-STOA!O17</f>
        <v>0</v>
      </c>
      <c r="AC17">
        <f t="shared" si="0"/>
        <v>10.205055362155726</v>
      </c>
      <c r="AD17">
        <f t="shared" si="1"/>
        <v>1149.2775991465155</v>
      </c>
      <c r="AE17">
        <f>'IDT-1'!C17</f>
        <v>0</v>
      </c>
      <c r="AF17" s="24"/>
      <c r="AG17">
        <f t="shared" si="2"/>
        <v>1149.2775991465155</v>
      </c>
      <c r="AI17" s="34">
        <f>PXIL!I17</f>
        <v>0</v>
      </c>
      <c r="AJ17" s="34">
        <f>PXIL!O17</f>
        <v>0</v>
      </c>
      <c r="AK17" s="34">
        <f>RTM_IEX!I17</f>
        <v>0</v>
      </c>
      <c r="AL17" s="34">
        <f>RTM_IEX!O17</f>
        <v>0</v>
      </c>
      <c r="AM17" s="34">
        <f>RTM_PXI!I17</f>
        <v>0</v>
      </c>
      <c r="AN17" s="34">
        <f>RTM_PXI!O17</f>
        <v>0</v>
      </c>
      <c r="AO17" s="149">
        <f>GDAM_IEX!I17</f>
        <v>0</v>
      </c>
      <c r="AP17" s="149">
        <f>GDAM_IEX!O17</f>
        <v>0</v>
      </c>
      <c r="AQ17" s="149">
        <f>GDAM_PXI!I17</f>
        <v>0</v>
      </c>
      <c r="AR17" s="149">
        <f>GDAM_PXI!O17</f>
        <v>0</v>
      </c>
    </row>
    <row r="18" spans="1:44">
      <c r="A18" t="s">
        <v>60</v>
      </c>
      <c r="D18">
        <f>TWEPL!Q18</f>
        <v>5.5292099999999991</v>
      </c>
      <c r="E18">
        <f>GT_NG!Q18</f>
        <v>-9.0959999999999999E-2</v>
      </c>
      <c r="F18">
        <f>GT_Spot!Q18</f>
        <v>0</v>
      </c>
      <c r="G18">
        <f>PPCL_NG!Q18</f>
        <v>24.49</v>
      </c>
      <c r="H18">
        <f>PPCL_Spot!Q18</f>
        <v>0</v>
      </c>
      <c r="I18">
        <f>Bawana_NG!Q18</f>
        <v>45</v>
      </c>
      <c r="J18">
        <f>Bawana_RLNG!Q18</f>
        <v>0</v>
      </c>
      <c r="K18">
        <f>Bawana_Spot!Q18</f>
        <v>0</v>
      </c>
      <c r="L18">
        <f>TWOMCL!P18</f>
        <v>0</v>
      </c>
      <c r="M18">
        <f>EDWPCL!T18</f>
        <v>0</v>
      </c>
      <c r="N18">
        <f>'MSW BWN'!T18</f>
        <v>0</v>
      </c>
      <c r="O18">
        <f>BYPL_ISGS_exbus!DM18</f>
        <v>616.14608074131115</v>
      </c>
      <c r="P18" s="36">
        <v>67.83</v>
      </c>
      <c r="Q18" s="36">
        <v>18.697459239130435</v>
      </c>
      <c r="R18" s="38">
        <v>0</v>
      </c>
      <c r="S18" s="38">
        <v>0</v>
      </c>
      <c r="T18" s="37">
        <f>SUMPRODUCT(LTA!J18:AN18,LTA!J$101:AN$101,LTA!J$104:AN$104)</f>
        <v>29.49</v>
      </c>
      <c r="U18" s="37">
        <f>SUMPRODUCT(LTA!J18:AN18,LTA!J$102:AN$102,LTA!J$104:AN$104)</f>
        <v>117.23</v>
      </c>
      <c r="V18" s="66">
        <f>SUMPRODUCT(MTOA!B18:G18,MTOA!B$102:G$102,MTOA!B$104:G$104)</f>
        <v>0</v>
      </c>
      <c r="W18" s="66">
        <f>SUMPRODUCT(MTOA!B18:G18,MTOA!B$101:G$101,MTOA!B$104:G$104)</f>
        <v>0</v>
      </c>
      <c r="X18">
        <v>0</v>
      </c>
      <c r="Y18" s="34">
        <f>IEX!I18</f>
        <v>0</v>
      </c>
      <c r="Z18" s="34">
        <f>IEX!O18</f>
        <v>0</v>
      </c>
      <c r="AA18" s="75">
        <f>STOA!I18</f>
        <v>223.2</v>
      </c>
      <c r="AB18" s="75">
        <f>-STOA!O18</f>
        <v>0</v>
      </c>
      <c r="AC18">
        <f t="shared" si="0"/>
        <v>10.215215412095846</v>
      </c>
      <c r="AD18">
        <f t="shared" si="1"/>
        <v>1124.3065745683457</v>
      </c>
      <c r="AE18">
        <f>'IDT-1'!C18</f>
        <v>0</v>
      </c>
      <c r="AF18" s="24"/>
      <c r="AG18">
        <f t="shared" si="2"/>
        <v>1124.3065745683457</v>
      </c>
      <c r="AI18" s="34">
        <f>PXIL!I18</f>
        <v>0</v>
      </c>
      <c r="AJ18" s="34">
        <f>PXIL!O18</f>
        <v>0</v>
      </c>
      <c r="AK18" s="34">
        <f>RTM_IEX!I18</f>
        <v>0</v>
      </c>
      <c r="AL18" s="34">
        <f>RTM_IEX!O18</f>
        <v>-13</v>
      </c>
      <c r="AM18" s="34">
        <f>RTM_PXI!I18</f>
        <v>0</v>
      </c>
      <c r="AN18" s="34">
        <f>RTM_PXI!O18</f>
        <v>0</v>
      </c>
      <c r="AO18" s="149">
        <f>GDAM_IEX!I18</f>
        <v>0</v>
      </c>
      <c r="AP18" s="149">
        <f>GDAM_IEX!O18</f>
        <v>0</v>
      </c>
      <c r="AQ18" s="149">
        <f>GDAM_PXI!I18</f>
        <v>0</v>
      </c>
      <c r="AR18" s="149">
        <f>GDAM_PXI!O18</f>
        <v>0</v>
      </c>
    </row>
    <row r="19" spans="1:44">
      <c r="A19" t="s">
        <v>61</v>
      </c>
      <c r="D19">
        <f>TWEPL!Q19</f>
        <v>5.5292099999999991</v>
      </c>
      <c r="E19">
        <f>GT_NG!Q19</f>
        <v>-9.0959999999999999E-2</v>
      </c>
      <c r="F19">
        <f>GT_Spot!Q19</f>
        <v>0</v>
      </c>
      <c r="G19">
        <f>PPCL_NG!Q19</f>
        <v>24.49</v>
      </c>
      <c r="H19">
        <f>PPCL_Spot!Q19</f>
        <v>0</v>
      </c>
      <c r="I19">
        <f>Bawana_NG!Q19</f>
        <v>45</v>
      </c>
      <c r="J19">
        <f>Bawana_RLNG!Q19</f>
        <v>0</v>
      </c>
      <c r="K19">
        <f>Bawana_Spot!Q19</f>
        <v>0</v>
      </c>
      <c r="L19">
        <f>TWOMCL!P19</f>
        <v>0</v>
      </c>
      <c r="M19">
        <f>EDWPCL!T19</f>
        <v>0</v>
      </c>
      <c r="N19">
        <f>'MSW BWN'!T19</f>
        <v>0</v>
      </c>
      <c r="O19">
        <f>BYPL_ISGS_exbus!DM19</f>
        <v>617.68282962122214</v>
      </c>
      <c r="P19" s="36">
        <v>67.83</v>
      </c>
      <c r="Q19" s="36">
        <v>18.697459239130435</v>
      </c>
      <c r="R19" s="38">
        <v>0</v>
      </c>
      <c r="S19" s="38">
        <v>0</v>
      </c>
      <c r="T19" s="37">
        <f>SUMPRODUCT(LTA!J19:AN19,LTA!J$101:AN$101,LTA!J$104:AN$104)</f>
        <v>28.09</v>
      </c>
      <c r="U19" s="37">
        <f>SUMPRODUCT(LTA!J19:AN19,LTA!J$102:AN$102,LTA!J$104:AN$104)</f>
        <v>116.93</v>
      </c>
      <c r="V19" s="66">
        <f>SUMPRODUCT(MTOA!B19:G19,MTOA!B$102:G$102,MTOA!B$104:G$104)</f>
        <v>0</v>
      </c>
      <c r="W19" s="66">
        <f>SUMPRODUCT(MTOA!B19:G19,MTOA!B$101:G$101,MTOA!B$104:G$104)</f>
        <v>0</v>
      </c>
      <c r="X19">
        <v>0</v>
      </c>
      <c r="Y19" s="34">
        <f>IEX!I19</f>
        <v>0</v>
      </c>
      <c r="Z19" s="34">
        <f>IEX!O19</f>
        <v>0</v>
      </c>
      <c r="AA19" s="75">
        <f>STOA!I19</f>
        <v>223.2</v>
      </c>
      <c r="AB19" s="75">
        <f>-STOA!O19</f>
        <v>0</v>
      </c>
      <c r="AC19">
        <f t="shared" si="0"/>
        <v>10.098363144450524</v>
      </c>
      <c r="AD19">
        <f t="shared" si="1"/>
        <v>1137.2601757159023</v>
      </c>
      <c r="AE19">
        <f>'IDT-1'!C19</f>
        <v>-16</v>
      </c>
      <c r="AF19" s="24"/>
      <c r="AG19">
        <f t="shared" si="2"/>
        <v>1121.2601757159023</v>
      </c>
      <c r="AI19" s="34">
        <f>PXIL!I19</f>
        <v>0</v>
      </c>
      <c r="AJ19" s="34">
        <f>PXIL!O19</f>
        <v>0</v>
      </c>
      <c r="AK19" s="34">
        <f>RTM_IEX!I19</f>
        <v>0</v>
      </c>
      <c r="AL19" s="34">
        <f>RTM_IEX!O19</f>
        <v>0</v>
      </c>
      <c r="AM19" s="34">
        <f>RTM_PXI!I19</f>
        <v>0</v>
      </c>
      <c r="AN19" s="34">
        <f>RTM_PXI!O19</f>
        <v>0</v>
      </c>
      <c r="AO19" s="149">
        <f>GDAM_IEX!I19</f>
        <v>0</v>
      </c>
      <c r="AP19" s="149">
        <f>GDAM_IEX!O19</f>
        <v>0</v>
      </c>
      <c r="AQ19" s="149">
        <f>GDAM_PXI!I19</f>
        <v>0</v>
      </c>
      <c r="AR19" s="149">
        <f>GDAM_PXI!O19</f>
        <v>0</v>
      </c>
    </row>
    <row r="20" spans="1:44">
      <c r="A20" t="s">
        <v>62</v>
      </c>
      <c r="D20">
        <f>TWEPL!Q20</f>
        <v>5.5292099999999991</v>
      </c>
      <c r="E20">
        <f>GT_NG!Q20</f>
        <v>-9.0959999999999999E-2</v>
      </c>
      <c r="F20">
        <f>GT_Spot!Q20</f>
        <v>0</v>
      </c>
      <c r="G20">
        <f>PPCL_NG!Q20</f>
        <v>24.49</v>
      </c>
      <c r="H20">
        <f>PPCL_Spot!Q20</f>
        <v>0</v>
      </c>
      <c r="I20">
        <f>Bawana_NG!Q20</f>
        <v>45</v>
      </c>
      <c r="J20">
        <f>Bawana_RLNG!Q20</f>
        <v>0</v>
      </c>
      <c r="K20">
        <f>Bawana_Spot!Q20</f>
        <v>0</v>
      </c>
      <c r="L20">
        <f>TWOMCL!P20</f>
        <v>0</v>
      </c>
      <c r="M20">
        <f>EDWPCL!T20</f>
        <v>0</v>
      </c>
      <c r="N20">
        <f>'MSW BWN'!T20</f>
        <v>0</v>
      </c>
      <c r="O20">
        <f>BYPL_ISGS_exbus!DM20</f>
        <v>619.4020442979089</v>
      </c>
      <c r="P20" s="36">
        <v>67.83</v>
      </c>
      <c r="Q20" s="36">
        <v>18.697459239130435</v>
      </c>
      <c r="R20" s="38">
        <v>0</v>
      </c>
      <c r="S20" s="38">
        <v>0</v>
      </c>
      <c r="T20" s="37">
        <f>SUMPRODUCT(LTA!J20:AN20,LTA!J$101:AN$101,LTA!J$104:AN$104)</f>
        <v>26.72</v>
      </c>
      <c r="U20" s="37">
        <f>SUMPRODUCT(LTA!J20:AN20,LTA!J$102:AN$102,LTA!J$104:AN$104)</f>
        <v>116.61</v>
      </c>
      <c r="V20" s="66">
        <f>SUMPRODUCT(MTOA!B20:G20,MTOA!B$102:G$102,MTOA!B$104:G$104)</f>
        <v>0</v>
      </c>
      <c r="W20" s="66">
        <f>SUMPRODUCT(MTOA!B20:G20,MTOA!B$101:G$101,MTOA!B$104:G$104)</f>
        <v>0</v>
      </c>
      <c r="X20">
        <v>0</v>
      </c>
      <c r="Y20" s="34">
        <f>IEX!I20</f>
        <v>0</v>
      </c>
      <c r="Z20" s="34">
        <f>IEX!O20</f>
        <v>0</v>
      </c>
      <c r="AA20" s="75">
        <f>STOA!I20</f>
        <v>223.2</v>
      </c>
      <c r="AB20" s="75">
        <f>-STOA!O20</f>
        <v>0</v>
      </c>
      <c r="AC20">
        <f t="shared" si="0"/>
        <v>10.098620233605367</v>
      </c>
      <c r="AD20">
        <f t="shared" si="1"/>
        <v>1137.2891333034343</v>
      </c>
      <c r="AE20">
        <f>'IDT-1'!C20</f>
        <v>-36</v>
      </c>
      <c r="AF20" s="24"/>
      <c r="AG20">
        <f t="shared" si="2"/>
        <v>1101.2891333034343</v>
      </c>
      <c r="AI20" s="34">
        <f>PXIL!I20</f>
        <v>0</v>
      </c>
      <c r="AJ20" s="34">
        <f>PXIL!O20</f>
        <v>0</v>
      </c>
      <c r="AK20" s="34">
        <f>RTM_IEX!I20</f>
        <v>0</v>
      </c>
      <c r="AL20" s="34">
        <f>RTM_IEX!O20</f>
        <v>0</v>
      </c>
      <c r="AM20" s="34">
        <f>RTM_PXI!I20</f>
        <v>0</v>
      </c>
      <c r="AN20" s="34">
        <f>RTM_PXI!O20</f>
        <v>0</v>
      </c>
      <c r="AO20" s="149">
        <f>GDAM_IEX!I20</f>
        <v>0</v>
      </c>
      <c r="AP20" s="149">
        <f>GDAM_IEX!O20</f>
        <v>0</v>
      </c>
      <c r="AQ20" s="149">
        <f>GDAM_PXI!I20</f>
        <v>0</v>
      </c>
      <c r="AR20" s="149">
        <f>GDAM_PXI!O20</f>
        <v>0</v>
      </c>
    </row>
    <row r="21" spans="1:44">
      <c r="A21" t="s">
        <v>63</v>
      </c>
      <c r="D21">
        <f>TWEPL!Q21</f>
        <v>5.5292099999999991</v>
      </c>
      <c r="E21">
        <f>GT_NG!Q21</f>
        <v>-9.0959999999999999E-2</v>
      </c>
      <c r="F21">
        <f>GT_Spot!Q21</f>
        <v>0</v>
      </c>
      <c r="G21">
        <f>PPCL_NG!Q21</f>
        <v>24.49</v>
      </c>
      <c r="H21">
        <f>PPCL_Spot!Q21</f>
        <v>0</v>
      </c>
      <c r="I21">
        <f>Bawana_NG!Q21</f>
        <v>45</v>
      </c>
      <c r="J21">
        <f>Bawana_RLNG!Q21</f>
        <v>0</v>
      </c>
      <c r="K21">
        <f>Bawana_Spot!Q21</f>
        <v>0</v>
      </c>
      <c r="L21">
        <f>TWOMCL!P21</f>
        <v>0</v>
      </c>
      <c r="M21">
        <f>EDWPCL!T21</f>
        <v>0</v>
      </c>
      <c r="N21">
        <f>'MSW BWN'!T21</f>
        <v>0</v>
      </c>
      <c r="O21">
        <f>BYPL_ISGS_exbus!DM21</f>
        <v>712.67860944356721</v>
      </c>
      <c r="P21" s="36">
        <v>67.83</v>
      </c>
      <c r="Q21" s="36">
        <v>18.697459239130435</v>
      </c>
      <c r="R21" s="38">
        <v>0</v>
      </c>
      <c r="S21" s="38">
        <v>0</v>
      </c>
      <c r="T21" s="37">
        <f>SUMPRODUCT(LTA!J21:AN21,LTA!J$101:AN$101,LTA!J$104:AN$104)</f>
        <v>26.94</v>
      </c>
      <c r="U21" s="37">
        <f>SUMPRODUCT(LTA!J21:AN21,LTA!J$102:AN$102,LTA!J$104:AN$104)</f>
        <v>113.14</v>
      </c>
      <c r="V21" s="66">
        <f>SUMPRODUCT(MTOA!B21:G21,MTOA!B$102:G$102,MTOA!B$104:G$104)</f>
        <v>0</v>
      </c>
      <c r="W21" s="66">
        <f>SUMPRODUCT(MTOA!B21:G21,MTOA!B$101:G$101,MTOA!B$104:G$104)</f>
        <v>0</v>
      </c>
      <c r="X21">
        <v>0</v>
      </c>
      <c r="Y21" s="34">
        <f>IEX!I21</f>
        <v>0</v>
      </c>
      <c r="Z21" s="34">
        <f>IEX!O21</f>
        <v>0</v>
      </c>
      <c r="AA21" s="75">
        <f>STOA!I21</f>
        <v>223.2</v>
      </c>
      <c r="AB21" s="75">
        <f>-STOA!O21</f>
        <v>0</v>
      </c>
      <c r="AC21">
        <f t="shared" si="0"/>
        <v>10.95843800688716</v>
      </c>
      <c r="AD21">
        <f t="shared" si="1"/>
        <v>1234.1358806758105</v>
      </c>
      <c r="AE21">
        <f>'IDT-1'!C21</f>
        <v>-160</v>
      </c>
      <c r="AF21" s="24"/>
      <c r="AG21">
        <f t="shared" si="2"/>
        <v>1074.1358806758105</v>
      </c>
      <c r="AI21" s="34">
        <f>PXIL!I21</f>
        <v>0</v>
      </c>
      <c r="AJ21" s="34">
        <f>PXIL!O21</f>
        <v>0</v>
      </c>
      <c r="AK21" s="34">
        <f>RTM_IEX!I21</f>
        <v>7.68</v>
      </c>
      <c r="AL21" s="34">
        <f>RTM_IEX!O21</f>
        <v>0</v>
      </c>
      <c r="AM21" s="34">
        <f>RTM_PXI!I21</f>
        <v>0</v>
      </c>
      <c r="AN21" s="34">
        <f>RTM_PXI!O21</f>
        <v>0</v>
      </c>
      <c r="AO21" s="149">
        <f>GDAM_IEX!I21</f>
        <v>0</v>
      </c>
      <c r="AP21" s="149">
        <f>GDAM_IEX!O21</f>
        <v>0</v>
      </c>
      <c r="AQ21" s="149">
        <f>GDAM_PXI!I21</f>
        <v>0</v>
      </c>
      <c r="AR21" s="149">
        <f>GDAM_PXI!O21</f>
        <v>0</v>
      </c>
    </row>
    <row r="22" spans="1:44">
      <c r="A22" t="s">
        <v>64</v>
      </c>
      <c r="D22">
        <f>TWEPL!Q22</f>
        <v>5.5292099999999991</v>
      </c>
      <c r="E22">
        <f>GT_NG!Q22</f>
        <v>-9.0959999999999999E-2</v>
      </c>
      <c r="F22">
        <f>GT_Spot!Q22</f>
        <v>0</v>
      </c>
      <c r="G22">
        <f>PPCL_NG!Q22</f>
        <v>24.49</v>
      </c>
      <c r="H22">
        <f>PPCL_Spot!Q22</f>
        <v>0</v>
      </c>
      <c r="I22">
        <f>Bawana_NG!Q22</f>
        <v>45</v>
      </c>
      <c r="J22">
        <f>Bawana_RLNG!Q22</f>
        <v>0</v>
      </c>
      <c r="K22">
        <f>Bawana_Spot!Q22</f>
        <v>0</v>
      </c>
      <c r="L22">
        <f>TWOMCL!P22</f>
        <v>0</v>
      </c>
      <c r="M22">
        <f>EDWPCL!T22</f>
        <v>0</v>
      </c>
      <c r="N22">
        <f>'MSW BWN'!T22</f>
        <v>0</v>
      </c>
      <c r="O22">
        <f>BYPL_ISGS_exbus!DM22</f>
        <v>714.34912377502201</v>
      </c>
      <c r="P22" s="36">
        <v>67.83</v>
      </c>
      <c r="Q22" s="36">
        <v>18.697459239130435</v>
      </c>
      <c r="R22" s="38">
        <v>0</v>
      </c>
      <c r="S22" s="38">
        <v>0</v>
      </c>
      <c r="T22" s="37">
        <f>SUMPRODUCT(LTA!J22:AN22,LTA!J$101:AN$101,LTA!J$104:AN$104)</f>
        <v>28.03</v>
      </c>
      <c r="U22" s="37">
        <f>SUMPRODUCT(LTA!J22:AN22,LTA!J$102:AN$102,LTA!J$104:AN$104)</f>
        <v>113.02</v>
      </c>
      <c r="V22" s="66">
        <f>SUMPRODUCT(MTOA!B22:G22,MTOA!B$102:G$102,MTOA!B$104:G$104)</f>
        <v>0</v>
      </c>
      <c r="W22" s="66">
        <f>SUMPRODUCT(MTOA!B22:G22,MTOA!B$101:G$101,MTOA!B$104:G$104)</f>
        <v>0</v>
      </c>
      <c r="X22">
        <v>0</v>
      </c>
      <c r="Y22" s="34">
        <f>IEX!I22</f>
        <v>0</v>
      </c>
      <c r="Z22" s="34">
        <f>IEX!O22</f>
        <v>0</v>
      </c>
      <c r="AA22" s="75">
        <f>STOA!I22</f>
        <v>223.2</v>
      </c>
      <c r="AB22" s="75">
        <f>-STOA!O22</f>
        <v>0</v>
      </c>
      <c r="AC22">
        <f t="shared" si="0"/>
        <v>11.023914533003962</v>
      </c>
      <c r="AD22">
        <f t="shared" si="1"/>
        <v>1241.5109184811483</v>
      </c>
      <c r="AE22">
        <f>'IDT-1'!C22</f>
        <v>-180</v>
      </c>
      <c r="AF22" s="24"/>
      <c r="AG22">
        <f t="shared" si="2"/>
        <v>1061.5109184811483</v>
      </c>
      <c r="AI22" s="34">
        <f>PXIL!I22</f>
        <v>0</v>
      </c>
      <c r="AJ22" s="34">
        <f>PXIL!O22</f>
        <v>0</v>
      </c>
      <c r="AK22" s="34">
        <f>RTM_IEX!I22</f>
        <v>12.48</v>
      </c>
      <c r="AL22" s="34">
        <f>RTM_IEX!O22</f>
        <v>0</v>
      </c>
      <c r="AM22" s="34">
        <f>RTM_PXI!I22</f>
        <v>0</v>
      </c>
      <c r="AN22" s="34">
        <f>RTM_PXI!O22</f>
        <v>0</v>
      </c>
      <c r="AO22" s="149">
        <f>GDAM_IEX!I22</f>
        <v>0</v>
      </c>
      <c r="AP22" s="149">
        <f>GDAM_IEX!O22</f>
        <v>0</v>
      </c>
      <c r="AQ22" s="149">
        <f>GDAM_PXI!I22</f>
        <v>0</v>
      </c>
      <c r="AR22" s="149">
        <f>GDAM_PXI!O22</f>
        <v>0</v>
      </c>
    </row>
    <row r="23" spans="1:44">
      <c r="A23" t="s">
        <v>65</v>
      </c>
      <c r="D23">
        <f>TWEPL!Q23</f>
        <v>5.5292099999999991</v>
      </c>
      <c r="E23">
        <f>GT_NG!Q23</f>
        <v>-9.0959999999999999E-2</v>
      </c>
      <c r="F23">
        <f>GT_Spot!Q23</f>
        <v>0</v>
      </c>
      <c r="G23">
        <f>PPCL_NG!Q23</f>
        <v>24.49</v>
      </c>
      <c r="H23">
        <f>PPCL_Spot!Q23</f>
        <v>0</v>
      </c>
      <c r="I23">
        <f>Bawana_NG!Q23</f>
        <v>45</v>
      </c>
      <c r="J23">
        <f>Bawana_RLNG!Q23</f>
        <v>0</v>
      </c>
      <c r="K23">
        <f>Bawana_Spot!Q23</f>
        <v>0</v>
      </c>
      <c r="L23">
        <f>TWOMCL!P23</f>
        <v>0</v>
      </c>
      <c r="M23">
        <f>EDWPCL!T23</f>
        <v>0</v>
      </c>
      <c r="N23">
        <f>'MSW BWN'!T23</f>
        <v>0</v>
      </c>
      <c r="O23">
        <f>BYPL_ISGS_exbus!DM23</f>
        <v>667.82697626151219</v>
      </c>
      <c r="P23" s="36">
        <v>67.83</v>
      </c>
      <c r="Q23" s="36">
        <v>18.697459239130435</v>
      </c>
      <c r="R23" s="38">
        <v>0</v>
      </c>
      <c r="S23" s="38">
        <v>0</v>
      </c>
      <c r="T23" s="37">
        <f>SUMPRODUCT(LTA!J23:AN23,LTA!J$101:AN$101,LTA!J$104:AN$104)</f>
        <v>26.87</v>
      </c>
      <c r="U23" s="37">
        <f>SUMPRODUCT(LTA!J23:AN23,LTA!J$102:AN$102,LTA!J$104:AN$104)</f>
        <v>112.9</v>
      </c>
      <c r="V23" s="66">
        <f>SUMPRODUCT(MTOA!B23:G23,MTOA!B$102:G$102,MTOA!B$104:G$104)</f>
        <v>0</v>
      </c>
      <c r="W23" s="66">
        <f>SUMPRODUCT(MTOA!B23:G23,MTOA!B$101:G$101,MTOA!B$104:G$104)</f>
        <v>0</v>
      </c>
      <c r="X23">
        <v>0</v>
      </c>
      <c r="Y23" s="34">
        <f>IEX!I23</f>
        <v>0</v>
      </c>
      <c r="Z23" s="34">
        <f>IEX!O23</f>
        <v>0</v>
      </c>
      <c r="AA23" s="75">
        <f>STOA!I23</f>
        <v>223.2</v>
      </c>
      <c r="AB23" s="75">
        <f>-STOA!O23</f>
        <v>0</v>
      </c>
      <c r="AC23">
        <f t="shared" si="0"/>
        <v>10.721439634885076</v>
      </c>
      <c r="AD23">
        <f t="shared" si="1"/>
        <v>1207.4412458657578</v>
      </c>
      <c r="AE23">
        <f>'IDT-1'!C23</f>
        <v>-163</v>
      </c>
      <c r="AF23" s="24"/>
      <c r="AG23">
        <f t="shared" si="2"/>
        <v>1044.4412458657578</v>
      </c>
      <c r="AI23" s="34">
        <f>PXIL!I23</f>
        <v>0</v>
      </c>
      <c r="AJ23" s="34">
        <f>PXIL!O23</f>
        <v>0</v>
      </c>
      <c r="AK23" s="34">
        <f>RTM_IEX!I23</f>
        <v>25.91</v>
      </c>
      <c r="AL23" s="34">
        <f>RTM_IEX!O23</f>
        <v>0</v>
      </c>
      <c r="AM23" s="34">
        <f>RTM_PXI!I23</f>
        <v>0</v>
      </c>
      <c r="AN23" s="34">
        <f>RTM_PXI!O23</f>
        <v>0</v>
      </c>
      <c r="AO23" s="149">
        <f>GDAM_IEX!I23</f>
        <v>0</v>
      </c>
      <c r="AP23" s="149">
        <f>GDAM_IEX!O23</f>
        <v>0</v>
      </c>
      <c r="AQ23" s="149">
        <f>GDAM_PXI!I23</f>
        <v>0</v>
      </c>
      <c r="AR23" s="149">
        <f>GDAM_PXI!O23</f>
        <v>0</v>
      </c>
    </row>
    <row r="24" spans="1:44">
      <c r="A24" t="s">
        <v>66</v>
      </c>
      <c r="D24">
        <f>TWEPL!Q24</f>
        <v>5.5292099999999991</v>
      </c>
      <c r="E24">
        <f>GT_NG!Q24</f>
        <v>-9.0959999999999999E-2</v>
      </c>
      <c r="F24">
        <f>GT_Spot!Q24</f>
        <v>0</v>
      </c>
      <c r="G24">
        <f>PPCL_NG!Q24</f>
        <v>24.49</v>
      </c>
      <c r="H24">
        <f>PPCL_Spot!Q24</f>
        <v>0</v>
      </c>
      <c r="I24">
        <f>Bawana_NG!Q24</f>
        <v>45</v>
      </c>
      <c r="J24">
        <f>Bawana_RLNG!Q24</f>
        <v>0</v>
      </c>
      <c r="K24">
        <f>Bawana_Spot!Q24</f>
        <v>0</v>
      </c>
      <c r="L24">
        <f>TWOMCL!P24</f>
        <v>0</v>
      </c>
      <c r="M24">
        <f>EDWPCL!T24</f>
        <v>0</v>
      </c>
      <c r="N24">
        <f>'MSW BWN'!T24</f>
        <v>0</v>
      </c>
      <c r="O24">
        <f>BYPL_ISGS_exbus!DM24</f>
        <v>636.68398231622791</v>
      </c>
      <c r="P24" s="36">
        <v>67.83</v>
      </c>
      <c r="Q24" s="36">
        <v>9.5985116279069764</v>
      </c>
      <c r="R24" s="38">
        <v>0</v>
      </c>
      <c r="S24" s="38">
        <v>0</v>
      </c>
      <c r="T24" s="37">
        <f>SUMPRODUCT(LTA!J24:AN24,LTA!J$101:AN$101,LTA!J$104:AN$104)</f>
        <v>26.95</v>
      </c>
      <c r="U24" s="37">
        <f>SUMPRODUCT(LTA!J24:AN24,LTA!J$102:AN$102,LTA!J$104:AN$104)</f>
        <v>112.79</v>
      </c>
      <c r="V24" s="66">
        <f>SUMPRODUCT(MTOA!B24:G24,MTOA!B$102:G$102,MTOA!B$104:G$104)</f>
        <v>0</v>
      </c>
      <c r="W24" s="66">
        <f>SUMPRODUCT(MTOA!B24:G24,MTOA!B$101:G$101,MTOA!B$104:G$104)</f>
        <v>0</v>
      </c>
      <c r="X24">
        <v>0</v>
      </c>
      <c r="Y24" s="34">
        <f>IEX!I24</f>
        <v>0</v>
      </c>
      <c r="Z24" s="34">
        <f>IEX!O24</f>
        <v>-6</v>
      </c>
      <c r="AA24" s="75">
        <f>STOA!I24</f>
        <v>223.2</v>
      </c>
      <c r="AB24" s="75">
        <f>-STOA!O24</f>
        <v>0</v>
      </c>
      <c r="AC24">
        <f t="shared" si="0"/>
        <v>10.307722972109518</v>
      </c>
      <c r="AD24">
        <f t="shared" si="1"/>
        <v>1122.6730209720254</v>
      </c>
      <c r="AE24">
        <f>'IDT-1'!C24</f>
        <v>-54.613999999999997</v>
      </c>
      <c r="AF24" s="24"/>
      <c r="AG24">
        <f t="shared" si="2"/>
        <v>1068.0590209720253</v>
      </c>
      <c r="AI24" s="34">
        <f>PXIL!I24</f>
        <v>0</v>
      </c>
      <c r="AJ24" s="34">
        <f>PXIL!O24</f>
        <v>0</v>
      </c>
      <c r="AK24" s="34">
        <f>RTM_IEX!I24</f>
        <v>0</v>
      </c>
      <c r="AL24" s="34">
        <f>RTM_IEX!O24</f>
        <v>-13</v>
      </c>
      <c r="AM24" s="34">
        <f>RTM_PXI!I24</f>
        <v>0</v>
      </c>
      <c r="AN24" s="34">
        <f>RTM_PXI!O24</f>
        <v>0</v>
      </c>
      <c r="AO24" s="149">
        <f>GDAM_IEX!I24</f>
        <v>0</v>
      </c>
      <c r="AP24" s="149">
        <f>GDAM_IEX!O24</f>
        <v>0</v>
      </c>
      <c r="AQ24" s="149">
        <f>GDAM_PXI!I24</f>
        <v>0</v>
      </c>
      <c r="AR24" s="149">
        <f>GDAM_PXI!O24</f>
        <v>0</v>
      </c>
    </row>
    <row r="25" spans="1:44">
      <c r="A25" t="s">
        <v>67</v>
      </c>
      <c r="D25">
        <f>TWEPL!Q25</f>
        <v>5.5292099999999991</v>
      </c>
      <c r="E25">
        <f>GT_NG!Q25</f>
        <v>-9.0959999999999999E-2</v>
      </c>
      <c r="F25">
        <f>GT_Spot!Q25</f>
        <v>0</v>
      </c>
      <c r="G25">
        <f>PPCL_NG!Q25</f>
        <v>24.49</v>
      </c>
      <c r="H25">
        <f>PPCL_Spot!Q25</f>
        <v>0</v>
      </c>
      <c r="I25">
        <f>Bawana_NG!Q25</f>
        <v>45</v>
      </c>
      <c r="J25">
        <f>Bawana_RLNG!Q25</f>
        <v>0</v>
      </c>
      <c r="K25">
        <f>Bawana_Spot!Q25</f>
        <v>0</v>
      </c>
      <c r="L25">
        <f>TWOMCL!P25</f>
        <v>0</v>
      </c>
      <c r="M25">
        <f>EDWPCL!T25</f>
        <v>0</v>
      </c>
      <c r="N25">
        <f>'MSW BWN'!T25</f>
        <v>0</v>
      </c>
      <c r="O25">
        <f>BYPL_ISGS_exbus!DM25</f>
        <v>605.02395825127087</v>
      </c>
      <c r="P25" s="36">
        <v>67.83</v>
      </c>
      <c r="Q25" s="36">
        <v>9.5985116279069764</v>
      </c>
      <c r="R25" s="38">
        <v>0</v>
      </c>
      <c r="S25" s="38">
        <v>0</v>
      </c>
      <c r="T25" s="37">
        <f>SUMPRODUCT(LTA!J25:AN25,LTA!J$101:AN$101,LTA!J$104:AN$104)</f>
        <v>26.78</v>
      </c>
      <c r="U25" s="37">
        <f>SUMPRODUCT(LTA!J25:AN25,LTA!J$102:AN$102,LTA!J$104:AN$104)</f>
        <v>112.62</v>
      </c>
      <c r="V25" s="66">
        <f>SUMPRODUCT(MTOA!B25:G25,MTOA!B$102:G$102,MTOA!B$104:G$104)</f>
        <v>0</v>
      </c>
      <c r="W25" s="66">
        <f>SUMPRODUCT(MTOA!B25:G25,MTOA!B$101:G$101,MTOA!B$104:G$104)</f>
        <v>0</v>
      </c>
      <c r="X25">
        <v>0</v>
      </c>
      <c r="Y25" s="34">
        <f>IEX!I25</f>
        <v>0</v>
      </c>
      <c r="Z25" s="34">
        <f>IEX!O25</f>
        <v>-16</v>
      </c>
      <c r="AA25" s="75">
        <f>STOA!I25</f>
        <v>223.2</v>
      </c>
      <c r="AB25" s="75">
        <f>-STOA!O25</f>
        <v>0</v>
      </c>
      <c r="AC25">
        <f t="shared" si="0"/>
        <v>10.070513397948874</v>
      </c>
      <c r="AD25">
        <f t="shared" si="1"/>
        <v>1085.9102064812289</v>
      </c>
      <c r="AE25">
        <f>'IDT-1'!C25</f>
        <v>-46.993000000000002</v>
      </c>
      <c r="AF25" s="24"/>
      <c r="AG25">
        <f t="shared" si="2"/>
        <v>1038.917206481229</v>
      </c>
      <c r="AI25" s="34">
        <f>PXIL!I25</f>
        <v>0</v>
      </c>
      <c r="AJ25" s="34">
        <f>PXIL!O25</f>
        <v>0</v>
      </c>
      <c r="AK25" s="34">
        <f>RTM_IEX!I25</f>
        <v>0</v>
      </c>
      <c r="AL25" s="34">
        <f>RTM_IEX!O25</f>
        <v>-8</v>
      </c>
      <c r="AM25" s="34">
        <f>RTM_PXI!I25</f>
        <v>0</v>
      </c>
      <c r="AN25" s="34">
        <f>RTM_PXI!O25</f>
        <v>0</v>
      </c>
      <c r="AO25" s="149">
        <f>GDAM_IEX!I25</f>
        <v>0</v>
      </c>
      <c r="AP25" s="149">
        <f>GDAM_IEX!O25</f>
        <v>0</v>
      </c>
      <c r="AQ25" s="149">
        <f>GDAM_PXI!I25</f>
        <v>0</v>
      </c>
      <c r="AR25" s="149">
        <f>GDAM_PXI!O25</f>
        <v>0</v>
      </c>
    </row>
    <row r="26" spans="1:44">
      <c r="A26" t="s">
        <v>68</v>
      </c>
      <c r="D26">
        <f>TWEPL!Q26</f>
        <v>5.5292099999999991</v>
      </c>
      <c r="E26">
        <f>GT_NG!Q26</f>
        <v>-9.0959999999999999E-2</v>
      </c>
      <c r="F26">
        <f>GT_Spot!Q26</f>
        <v>0</v>
      </c>
      <c r="G26">
        <f>PPCL_NG!Q26</f>
        <v>24.49</v>
      </c>
      <c r="H26">
        <f>PPCL_Spot!Q26</f>
        <v>0</v>
      </c>
      <c r="I26">
        <f>Bawana_NG!Q26</f>
        <v>45</v>
      </c>
      <c r="J26">
        <f>Bawana_RLNG!Q26</f>
        <v>0</v>
      </c>
      <c r="K26">
        <f>Bawana_Spot!Q26</f>
        <v>0</v>
      </c>
      <c r="L26">
        <f>TWOMCL!P26</f>
        <v>0</v>
      </c>
      <c r="M26">
        <f>EDWPCL!T26</f>
        <v>0</v>
      </c>
      <c r="N26">
        <f>'MSW BWN'!T26</f>
        <v>0</v>
      </c>
      <c r="O26">
        <f>BYPL_ISGS_exbus!DM26</f>
        <v>742.48196728625851</v>
      </c>
      <c r="P26" s="36">
        <v>67.83</v>
      </c>
      <c r="Q26" s="36">
        <v>18.697459239130435</v>
      </c>
      <c r="R26" s="38">
        <v>0</v>
      </c>
      <c r="S26" s="38">
        <v>0</v>
      </c>
      <c r="T26" s="37">
        <f>SUMPRODUCT(LTA!J26:AN26,LTA!J$101:AN$101,LTA!J$104:AN$104)</f>
        <v>26.55</v>
      </c>
      <c r="U26" s="37">
        <f>SUMPRODUCT(LTA!J26:AN26,LTA!J$102:AN$102,LTA!J$104:AN$104)</f>
        <v>112.51</v>
      </c>
      <c r="V26" s="66">
        <f>SUMPRODUCT(MTOA!B26:G26,MTOA!B$102:G$102,MTOA!B$104:G$104)</f>
        <v>0</v>
      </c>
      <c r="W26" s="66">
        <f>SUMPRODUCT(MTOA!B26:G26,MTOA!B$101:G$101,MTOA!B$104:G$104)</f>
        <v>0</v>
      </c>
      <c r="X26">
        <v>0</v>
      </c>
      <c r="Y26" s="34">
        <f>IEX!I26</f>
        <v>0</v>
      </c>
      <c r="Z26" s="34">
        <f>IEX!O26</f>
        <v>-150</v>
      </c>
      <c r="AA26" s="75">
        <f>STOA!I26</f>
        <v>223.2</v>
      </c>
      <c r="AB26" s="75">
        <f>-STOA!O26</f>
        <v>0</v>
      </c>
      <c r="AC26">
        <f t="shared" si="0"/>
        <v>12.866504295208735</v>
      </c>
      <c r="AD26">
        <f t="shared" si="1"/>
        <v>1059.3311722301805</v>
      </c>
      <c r="AE26">
        <f>'IDT-1'!C26</f>
        <v>-28.364999999999998</v>
      </c>
      <c r="AF26" s="24"/>
      <c r="AG26">
        <f t="shared" si="2"/>
        <v>1030.9661722301805</v>
      </c>
      <c r="AI26" s="34">
        <f>PXIL!I26</f>
        <v>0</v>
      </c>
      <c r="AJ26" s="34">
        <f>PXIL!O26</f>
        <v>0</v>
      </c>
      <c r="AK26" s="34">
        <f>RTM_IEX!I26</f>
        <v>0</v>
      </c>
      <c r="AL26" s="34">
        <f>RTM_IEX!O26</f>
        <v>-44</v>
      </c>
      <c r="AM26" s="34">
        <f>RTM_PXI!I26</f>
        <v>0</v>
      </c>
      <c r="AN26" s="34">
        <f>RTM_PXI!O26</f>
        <v>0</v>
      </c>
      <c r="AO26" s="149">
        <f>GDAM_IEX!I26</f>
        <v>0</v>
      </c>
      <c r="AP26" s="149">
        <f>GDAM_IEX!O26</f>
        <v>0</v>
      </c>
      <c r="AQ26" s="149">
        <f>GDAM_PXI!I26</f>
        <v>0</v>
      </c>
      <c r="AR26" s="149">
        <f>GDAM_PXI!O26</f>
        <v>0</v>
      </c>
    </row>
    <row r="27" spans="1:44">
      <c r="A27" t="s">
        <v>69</v>
      </c>
      <c r="D27">
        <f>TWEPL!Q27</f>
        <v>5.5292099999999991</v>
      </c>
      <c r="E27">
        <f>GT_NG!Q27</f>
        <v>-9.0959999999999999E-2</v>
      </c>
      <c r="F27">
        <f>GT_Spot!Q27</f>
        <v>0</v>
      </c>
      <c r="G27">
        <f>PPCL_NG!Q27</f>
        <v>24.49</v>
      </c>
      <c r="H27">
        <f>PPCL_Spot!Q27</f>
        <v>0</v>
      </c>
      <c r="I27">
        <f>Bawana_NG!Q27</f>
        <v>45</v>
      </c>
      <c r="J27">
        <f>Bawana_RLNG!Q27</f>
        <v>0</v>
      </c>
      <c r="K27">
        <f>Bawana_Spot!Q27</f>
        <v>0</v>
      </c>
      <c r="L27">
        <f>TWOMCL!P27</f>
        <v>0</v>
      </c>
      <c r="M27">
        <f>EDWPCL!T27</f>
        <v>0</v>
      </c>
      <c r="N27">
        <f>'MSW BWN'!T27</f>
        <v>0</v>
      </c>
      <c r="O27">
        <f>BYPL_ISGS_exbus!DM27</f>
        <v>759.44480379026163</v>
      </c>
      <c r="P27" s="36">
        <v>67.83</v>
      </c>
      <c r="Q27" s="36">
        <v>18.697459239130435</v>
      </c>
      <c r="R27" s="38">
        <v>4.6399999999999997</v>
      </c>
      <c r="S27" s="38">
        <v>0</v>
      </c>
      <c r="T27" s="37">
        <f>SUMPRODUCT(LTA!J27:AN27,LTA!J$101:AN$101,LTA!J$104:AN$104)</f>
        <v>26.21</v>
      </c>
      <c r="U27" s="37">
        <f>SUMPRODUCT(LTA!J27:AN27,LTA!J$102:AN$102,LTA!J$104:AN$104)</f>
        <v>112.44</v>
      </c>
      <c r="V27" s="66">
        <f>SUMPRODUCT(MTOA!B27:G27,MTOA!B$102:G$102,MTOA!B$104:G$104)</f>
        <v>0</v>
      </c>
      <c r="W27" s="66">
        <f>SUMPRODUCT(MTOA!B27:G27,MTOA!B$101:G$101,MTOA!B$104:G$104)</f>
        <v>0</v>
      </c>
      <c r="X27">
        <v>0</v>
      </c>
      <c r="Y27" s="34">
        <f>IEX!I27</f>
        <v>0</v>
      </c>
      <c r="Z27" s="34">
        <f>IEX!O27</f>
        <v>-90</v>
      </c>
      <c r="AA27" s="75">
        <f>STOA!I27</f>
        <v>186.64</v>
      </c>
      <c r="AB27" s="75">
        <f>-STOA!O27</f>
        <v>0</v>
      </c>
      <c r="AC27">
        <f t="shared" si="0"/>
        <v>12.42941692068932</v>
      </c>
      <c r="AD27">
        <f t="shared" si="1"/>
        <v>1078.4010961087026</v>
      </c>
      <c r="AE27">
        <f>'IDT-1'!C27</f>
        <v>-46.993000000000002</v>
      </c>
      <c r="AF27" s="24"/>
      <c r="AG27">
        <f t="shared" si="2"/>
        <v>1031.4080961087027</v>
      </c>
      <c r="AI27" s="34">
        <f>PXIL!I27</f>
        <v>0</v>
      </c>
      <c r="AJ27" s="34">
        <f>PXIL!O27</f>
        <v>0</v>
      </c>
      <c r="AK27" s="34">
        <f>RTM_IEX!I27</f>
        <v>0</v>
      </c>
      <c r="AL27" s="34">
        <f>RTM_IEX!O27</f>
        <v>-70</v>
      </c>
      <c r="AM27" s="34">
        <f>RTM_PXI!I27</f>
        <v>0</v>
      </c>
      <c r="AN27" s="34">
        <f>RTM_PXI!O27</f>
        <v>0</v>
      </c>
      <c r="AO27" s="149">
        <f>GDAM_IEX!I27</f>
        <v>0</v>
      </c>
      <c r="AP27" s="149">
        <f>GDAM_IEX!O27</f>
        <v>0</v>
      </c>
      <c r="AQ27" s="149">
        <f>GDAM_PXI!I27</f>
        <v>0</v>
      </c>
      <c r="AR27" s="149">
        <f>GDAM_PXI!O27</f>
        <v>0</v>
      </c>
    </row>
    <row r="28" spans="1:44">
      <c r="A28" t="s">
        <v>70</v>
      </c>
      <c r="D28">
        <f>TWEPL!Q28</f>
        <v>5.5292099999999991</v>
      </c>
      <c r="E28">
        <f>GT_NG!Q28</f>
        <v>-9.0959999999999999E-2</v>
      </c>
      <c r="F28">
        <f>GT_Spot!Q28</f>
        <v>0</v>
      </c>
      <c r="G28">
        <f>PPCL_NG!Q28</f>
        <v>24.49</v>
      </c>
      <c r="H28">
        <f>PPCL_Spot!Q28</f>
        <v>0</v>
      </c>
      <c r="I28">
        <f>Bawana_NG!Q28</f>
        <v>45</v>
      </c>
      <c r="J28">
        <f>Bawana_RLNG!Q28</f>
        <v>0</v>
      </c>
      <c r="K28">
        <f>Bawana_Spot!Q28</f>
        <v>0</v>
      </c>
      <c r="L28">
        <f>TWOMCL!P28</f>
        <v>0</v>
      </c>
      <c r="M28">
        <f>EDWPCL!T28</f>
        <v>0</v>
      </c>
      <c r="N28">
        <f>'MSW BWN'!T28</f>
        <v>0</v>
      </c>
      <c r="O28">
        <f>BYPL_ISGS_exbus!DM28</f>
        <v>762.64800642626165</v>
      </c>
      <c r="P28" s="36">
        <v>67.83</v>
      </c>
      <c r="Q28" s="36">
        <v>18.697459239130435</v>
      </c>
      <c r="R28" s="38">
        <v>9.57</v>
      </c>
      <c r="S28" s="38">
        <v>0</v>
      </c>
      <c r="T28" s="37">
        <f>SUMPRODUCT(LTA!J28:AN28,LTA!J$101:AN$101,LTA!J$104:AN$104)</f>
        <v>27.92</v>
      </c>
      <c r="U28" s="37">
        <f>SUMPRODUCT(LTA!J28:AN28,LTA!J$102:AN$102,LTA!J$104:AN$104)</f>
        <v>112.38</v>
      </c>
      <c r="V28" s="66">
        <f>SUMPRODUCT(MTOA!B28:G28,MTOA!B$102:G$102,MTOA!B$104:G$104)</f>
        <v>0</v>
      </c>
      <c r="W28" s="66">
        <f>SUMPRODUCT(MTOA!B28:G28,MTOA!B$101:G$101,MTOA!B$104:G$104)</f>
        <v>0</v>
      </c>
      <c r="X28">
        <v>0</v>
      </c>
      <c r="Y28" s="34">
        <f>IEX!I28</f>
        <v>0</v>
      </c>
      <c r="Z28" s="34">
        <f>IEX!O28</f>
        <v>-100</v>
      </c>
      <c r="AA28" s="75">
        <f>STOA!I28</f>
        <v>186.64</v>
      </c>
      <c r="AB28" s="75">
        <f>-STOA!O28</f>
        <v>0</v>
      </c>
      <c r="AC28">
        <f t="shared" si="0"/>
        <v>12.595412251585879</v>
      </c>
      <c r="AD28">
        <f t="shared" si="1"/>
        <v>1079.0183034138063</v>
      </c>
      <c r="AE28">
        <f>'IDT-1'!C28</f>
        <v>-32.176000000000002</v>
      </c>
      <c r="AF28" s="24"/>
      <c r="AG28">
        <f t="shared" si="2"/>
        <v>1046.8423034138063</v>
      </c>
      <c r="AI28" s="34">
        <f>PXIL!I28</f>
        <v>0</v>
      </c>
      <c r="AJ28" s="34">
        <f>PXIL!O28</f>
        <v>0</v>
      </c>
      <c r="AK28" s="34">
        <f>RTM_IEX!I28</f>
        <v>0</v>
      </c>
      <c r="AL28" s="34">
        <f>RTM_IEX!O28</f>
        <v>-69</v>
      </c>
      <c r="AM28" s="34">
        <f>RTM_PXI!I28</f>
        <v>0</v>
      </c>
      <c r="AN28" s="34">
        <f>RTM_PXI!O28</f>
        <v>0</v>
      </c>
      <c r="AO28" s="149">
        <f>GDAM_IEX!I28</f>
        <v>0</v>
      </c>
      <c r="AP28" s="149">
        <f>GDAM_IEX!O28</f>
        <v>0</v>
      </c>
      <c r="AQ28" s="149">
        <f>GDAM_PXI!I28</f>
        <v>0</v>
      </c>
      <c r="AR28" s="149">
        <f>GDAM_PXI!O28</f>
        <v>0</v>
      </c>
    </row>
    <row r="29" spans="1:44">
      <c r="A29" t="s">
        <v>71</v>
      </c>
      <c r="D29">
        <f>TWEPL!Q29</f>
        <v>5.5292099999999991</v>
      </c>
      <c r="E29">
        <f>GT_NG!Q29</f>
        <v>-9.0959999999999999E-2</v>
      </c>
      <c r="F29">
        <f>GT_Spot!Q29</f>
        <v>0</v>
      </c>
      <c r="G29">
        <f>PPCL_NG!Q29</f>
        <v>24.49</v>
      </c>
      <c r="H29">
        <f>PPCL_Spot!Q29</f>
        <v>0</v>
      </c>
      <c r="I29">
        <f>Bawana_NG!Q29</f>
        <v>45</v>
      </c>
      <c r="J29">
        <f>Bawana_RLNG!Q29</f>
        <v>0</v>
      </c>
      <c r="K29">
        <f>Bawana_Spot!Q29</f>
        <v>0</v>
      </c>
      <c r="L29">
        <f>TWOMCL!P29</f>
        <v>0</v>
      </c>
      <c r="M29">
        <f>EDWPCL!T29</f>
        <v>0</v>
      </c>
      <c r="N29">
        <f>'MSW BWN'!T29</f>
        <v>0</v>
      </c>
      <c r="O29">
        <f>BYPL_ISGS_exbus!DM29</f>
        <v>763.0279835435075</v>
      </c>
      <c r="P29" s="36">
        <v>67.83</v>
      </c>
      <c r="Q29" s="36">
        <v>18.697459239130435</v>
      </c>
      <c r="R29" s="38">
        <v>14.97</v>
      </c>
      <c r="S29" s="38">
        <v>0</v>
      </c>
      <c r="T29" s="37">
        <f>SUMPRODUCT(LTA!J29:AN29,LTA!J$101:AN$101,LTA!J$104:AN$104)</f>
        <v>30.529999999999998</v>
      </c>
      <c r="U29" s="37">
        <f>SUMPRODUCT(LTA!J29:AN29,LTA!J$102:AN$102,LTA!J$104:AN$104)</f>
        <v>111.73</v>
      </c>
      <c r="V29" s="66">
        <f>SUMPRODUCT(MTOA!B29:G29,MTOA!B$102:G$102,MTOA!B$104:G$104)</f>
        <v>0</v>
      </c>
      <c r="W29" s="66">
        <f>SUMPRODUCT(MTOA!B29:G29,MTOA!B$101:G$101,MTOA!B$104:G$104)</f>
        <v>0</v>
      </c>
      <c r="X29">
        <v>0</v>
      </c>
      <c r="Y29" s="34">
        <f>IEX!I29</f>
        <v>0</v>
      </c>
      <c r="Z29" s="34">
        <f>IEX!O29</f>
        <v>-125</v>
      </c>
      <c r="AA29" s="75">
        <f>STOA!I29</f>
        <v>186.64</v>
      </c>
      <c r="AB29" s="75">
        <f>-STOA!O29</f>
        <v>0</v>
      </c>
      <c r="AC29">
        <f t="shared" si="0"/>
        <v>12.70791468782862</v>
      </c>
      <c r="AD29">
        <f t="shared" si="1"/>
        <v>1081.6457780948094</v>
      </c>
      <c r="AE29">
        <f>'IDT-1'!C29</f>
        <v>-19.475000000000001</v>
      </c>
      <c r="AF29" s="24"/>
      <c r="AG29">
        <f t="shared" si="2"/>
        <v>1062.1707780948095</v>
      </c>
      <c r="AI29" s="34">
        <f>PXIL!I29</f>
        <v>0</v>
      </c>
      <c r="AJ29" s="34">
        <f>PXIL!O29</f>
        <v>0</v>
      </c>
      <c r="AK29" s="34">
        <f>RTM_IEX!I29</f>
        <v>0</v>
      </c>
      <c r="AL29" s="34">
        <f>RTM_IEX!O29</f>
        <v>-49</v>
      </c>
      <c r="AM29" s="34">
        <f>RTM_PXI!I29</f>
        <v>0</v>
      </c>
      <c r="AN29" s="34">
        <f>RTM_PXI!O29</f>
        <v>0</v>
      </c>
      <c r="AO29" s="149">
        <f>GDAM_IEX!I29</f>
        <v>0</v>
      </c>
      <c r="AP29" s="149">
        <f>GDAM_IEX!O29</f>
        <v>0</v>
      </c>
      <c r="AQ29" s="149">
        <f>GDAM_PXI!I29</f>
        <v>0</v>
      </c>
      <c r="AR29" s="149">
        <f>GDAM_PXI!O29</f>
        <v>0</v>
      </c>
    </row>
    <row r="30" spans="1:44">
      <c r="A30" t="s">
        <v>72</v>
      </c>
      <c r="D30">
        <f>TWEPL!Q30</f>
        <v>5.5292099999999991</v>
      </c>
      <c r="E30">
        <f>GT_NG!Q30</f>
        <v>-9.0959999999999999E-2</v>
      </c>
      <c r="F30">
        <f>GT_Spot!Q30</f>
        <v>0</v>
      </c>
      <c r="G30">
        <f>PPCL_NG!Q30</f>
        <v>24.49</v>
      </c>
      <c r="H30">
        <f>PPCL_Spot!Q30</f>
        <v>0</v>
      </c>
      <c r="I30">
        <f>Bawana_NG!Q30</f>
        <v>45</v>
      </c>
      <c r="J30">
        <f>Bawana_RLNG!Q30</f>
        <v>0</v>
      </c>
      <c r="K30">
        <f>Bawana_Spot!Q30</f>
        <v>0</v>
      </c>
      <c r="L30">
        <f>TWOMCL!P30</f>
        <v>0</v>
      </c>
      <c r="M30">
        <f>EDWPCL!T30</f>
        <v>0</v>
      </c>
      <c r="N30">
        <f>'MSW BWN'!T30</f>
        <v>0</v>
      </c>
      <c r="O30">
        <f>BYPL_ISGS_exbus!DM30</f>
        <v>763.0279835435075</v>
      </c>
      <c r="P30" s="36">
        <v>67.83</v>
      </c>
      <c r="Q30" s="36">
        <v>18.697459239130435</v>
      </c>
      <c r="R30" s="38">
        <v>20.399999999999995</v>
      </c>
      <c r="S30" s="38">
        <v>0</v>
      </c>
      <c r="T30" s="37">
        <f>SUMPRODUCT(LTA!J30:AN30,LTA!J$101:AN$101,LTA!J$104:AN$104)</f>
        <v>35.4</v>
      </c>
      <c r="U30" s="37">
        <f>SUMPRODUCT(LTA!J30:AN30,LTA!J$102:AN$102,LTA!J$104:AN$104)</f>
        <v>111.72</v>
      </c>
      <c r="V30" s="66">
        <f>SUMPRODUCT(MTOA!B30:G30,MTOA!B$102:G$102,MTOA!B$104:G$104)</f>
        <v>0</v>
      </c>
      <c r="W30" s="66">
        <f>SUMPRODUCT(MTOA!B30:G30,MTOA!B$101:G$101,MTOA!B$104:G$104)</f>
        <v>0</v>
      </c>
      <c r="X30">
        <v>0</v>
      </c>
      <c r="Y30" s="34">
        <f>IEX!I30</f>
        <v>0</v>
      </c>
      <c r="Z30" s="34">
        <f>IEX!O30</f>
        <v>-160</v>
      </c>
      <c r="AA30" s="75">
        <f>STOA!I30</f>
        <v>186.64</v>
      </c>
      <c r="AB30" s="75">
        <f>-STOA!O30</f>
        <v>0</v>
      </c>
      <c r="AC30">
        <f t="shared" si="0"/>
        <v>13.064810513494479</v>
      </c>
      <c r="AD30">
        <f t="shared" si="1"/>
        <v>1061.5788822691436</v>
      </c>
      <c r="AE30">
        <f>'IDT-1'!C30</f>
        <v>0</v>
      </c>
      <c r="AF30" s="24"/>
      <c r="AG30">
        <f t="shared" si="2"/>
        <v>1061.5788822691436</v>
      </c>
      <c r="AI30" s="34">
        <f>PXIL!I30</f>
        <v>0</v>
      </c>
      <c r="AJ30" s="34">
        <f>PXIL!O30</f>
        <v>0</v>
      </c>
      <c r="AK30" s="34">
        <f>RTM_IEX!I30</f>
        <v>0</v>
      </c>
      <c r="AL30" s="34">
        <f>RTM_IEX!O30</f>
        <v>-44</v>
      </c>
      <c r="AM30" s="34">
        <f>RTM_PXI!I30</f>
        <v>0</v>
      </c>
      <c r="AN30" s="34">
        <f>RTM_PXI!O30</f>
        <v>0</v>
      </c>
      <c r="AO30" s="149">
        <f>GDAM_IEX!I30</f>
        <v>0</v>
      </c>
      <c r="AP30" s="149">
        <f>GDAM_IEX!O30</f>
        <v>0</v>
      </c>
      <c r="AQ30" s="149">
        <f>GDAM_PXI!I30</f>
        <v>0</v>
      </c>
      <c r="AR30" s="149">
        <f>GDAM_PXI!O30</f>
        <v>0</v>
      </c>
    </row>
    <row r="31" spans="1:44">
      <c r="A31" t="s">
        <v>73</v>
      </c>
      <c r="D31">
        <f>TWEPL!Q31</f>
        <v>5.5292099999999991</v>
      </c>
      <c r="E31">
        <f>GT_NG!Q31</f>
        <v>-9.0959999999999999E-2</v>
      </c>
      <c r="F31">
        <f>GT_Spot!Q31</f>
        <v>0</v>
      </c>
      <c r="G31">
        <f>PPCL_NG!Q31</f>
        <v>24.49</v>
      </c>
      <c r="H31">
        <f>PPCL_Spot!Q31</f>
        <v>0</v>
      </c>
      <c r="I31">
        <f>Bawana_NG!Q31</f>
        <v>45</v>
      </c>
      <c r="J31">
        <f>Bawana_RLNG!Q31</f>
        <v>0</v>
      </c>
      <c r="K31">
        <f>Bawana_Spot!Q31</f>
        <v>0</v>
      </c>
      <c r="L31">
        <f>TWOMCL!P31</f>
        <v>0</v>
      </c>
      <c r="M31">
        <f>EDWPCL!T31</f>
        <v>0</v>
      </c>
      <c r="N31">
        <f>'MSW BWN'!T31</f>
        <v>0</v>
      </c>
      <c r="O31">
        <f>BYPL_ISGS_exbus!DM31</f>
        <v>624.82727899461133</v>
      </c>
      <c r="P31" s="36">
        <v>67.83</v>
      </c>
      <c r="Q31" s="36">
        <v>9.5985116279069764</v>
      </c>
      <c r="R31" s="38">
        <v>22.75</v>
      </c>
      <c r="S31" s="38">
        <v>0</v>
      </c>
      <c r="T31" s="37">
        <f>SUMPRODUCT(LTA!J31:AN31,LTA!J$101:AN$101,LTA!J$104:AN$104)</f>
        <v>42.89</v>
      </c>
      <c r="U31" s="37">
        <f>SUMPRODUCT(LTA!J31:AN31,LTA!J$102:AN$102,LTA!J$104:AN$104)</f>
        <v>111.72</v>
      </c>
      <c r="V31" s="66">
        <f>SUMPRODUCT(MTOA!B31:G31,MTOA!B$102:G$102,MTOA!B$104:G$104)</f>
        <v>0</v>
      </c>
      <c r="W31" s="66">
        <f>SUMPRODUCT(MTOA!B31:G31,MTOA!B$101:G$101,MTOA!B$104:G$104)</f>
        <v>0</v>
      </c>
      <c r="X31">
        <v>0</v>
      </c>
      <c r="Y31" s="34">
        <f>IEX!I31</f>
        <v>0</v>
      </c>
      <c r="Z31" s="34">
        <f>IEX!O31</f>
        <v>-76</v>
      </c>
      <c r="AA31" s="75">
        <f>STOA!I31</f>
        <v>186.64</v>
      </c>
      <c r="AB31" s="75">
        <f>-STOA!O31</f>
        <v>0</v>
      </c>
      <c r="AC31">
        <f t="shared" si="0"/>
        <v>10.718765251644426</v>
      </c>
      <c r="AD31">
        <f t="shared" si="1"/>
        <v>1054.4652753708738</v>
      </c>
      <c r="AE31">
        <f>'IDT-1'!C31</f>
        <v>0</v>
      </c>
      <c r="AF31" s="24"/>
      <c r="AG31">
        <f t="shared" si="2"/>
        <v>1054.4652753708738</v>
      </c>
      <c r="AI31" s="34">
        <f>PXIL!I31</f>
        <v>0</v>
      </c>
      <c r="AJ31" s="34">
        <f>PXIL!O31</f>
        <v>0</v>
      </c>
      <c r="AK31" s="34">
        <f>RTM_IEX!I31</f>
        <v>0</v>
      </c>
      <c r="AL31" s="34">
        <f>RTM_IEX!O31</f>
        <v>0</v>
      </c>
      <c r="AM31" s="34">
        <f>RTM_PXI!I31</f>
        <v>0</v>
      </c>
      <c r="AN31" s="34">
        <f>RTM_PXI!O31</f>
        <v>0</v>
      </c>
      <c r="AO31" s="149">
        <f>GDAM_IEX!I31</f>
        <v>0</v>
      </c>
      <c r="AP31" s="149">
        <f>GDAM_IEX!O31</f>
        <v>0</v>
      </c>
      <c r="AQ31" s="149">
        <f>GDAM_PXI!I31</f>
        <v>0</v>
      </c>
      <c r="AR31" s="149">
        <f>GDAM_PXI!O31</f>
        <v>0</v>
      </c>
    </row>
    <row r="32" spans="1:44">
      <c r="A32" t="s">
        <v>74</v>
      </c>
      <c r="D32">
        <f>TWEPL!Q32</f>
        <v>5.5292099999999991</v>
      </c>
      <c r="E32">
        <f>GT_NG!Q32</f>
        <v>-9.0959999999999999E-2</v>
      </c>
      <c r="F32">
        <f>GT_Spot!Q32</f>
        <v>0</v>
      </c>
      <c r="G32">
        <f>PPCL_NG!Q32</f>
        <v>24.49</v>
      </c>
      <c r="H32">
        <f>PPCL_Spot!Q32</f>
        <v>0</v>
      </c>
      <c r="I32">
        <f>Bawana_NG!Q32</f>
        <v>45</v>
      </c>
      <c r="J32">
        <f>Bawana_RLNG!Q32</f>
        <v>0</v>
      </c>
      <c r="K32">
        <f>Bawana_Spot!Q32</f>
        <v>0</v>
      </c>
      <c r="L32">
        <f>TWOMCL!P32</f>
        <v>0</v>
      </c>
      <c r="M32">
        <f>EDWPCL!T32</f>
        <v>0</v>
      </c>
      <c r="N32">
        <f>'MSW BWN'!T32</f>
        <v>0</v>
      </c>
      <c r="O32">
        <f>BYPL_ISGS_exbus!DM32</f>
        <v>620.38280682622269</v>
      </c>
      <c r="P32" s="36">
        <v>67.83</v>
      </c>
      <c r="Q32" s="36">
        <v>9.5985116279069764</v>
      </c>
      <c r="R32" s="38">
        <v>22.75</v>
      </c>
      <c r="S32" s="38">
        <v>0</v>
      </c>
      <c r="T32" s="37">
        <f>SUMPRODUCT(LTA!J32:AN32,LTA!J$101:AN$101,LTA!J$104:AN$104)</f>
        <v>55.53</v>
      </c>
      <c r="U32" s="37">
        <f>SUMPRODUCT(LTA!J32:AN32,LTA!J$102:AN$102,LTA!J$104:AN$104)</f>
        <v>111.72</v>
      </c>
      <c r="V32" s="66">
        <f>SUMPRODUCT(MTOA!B32:G32,MTOA!B$102:G$102,MTOA!B$104:G$104)</f>
        <v>0</v>
      </c>
      <c r="W32" s="66">
        <f>SUMPRODUCT(MTOA!B32:G32,MTOA!B$101:G$101,MTOA!B$104:G$104)</f>
        <v>0</v>
      </c>
      <c r="X32">
        <v>0</v>
      </c>
      <c r="Y32" s="34">
        <f>IEX!I32</f>
        <v>0</v>
      </c>
      <c r="Z32" s="34">
        <f>IEX!O32</f>
        <v>-86</v>
      </c>
      <c r="AA32" s="75">
        <f>STOA!I32</f>
        <v>186.64</v>
      </c>
      <c r="AB32" s="75">
        <f>-STOA!O32</f>
        <v>0</v>
      </c>
      <c r="AC32">
        <f t="shared" si="0"/>
        <v>10.879667171784558</v>
      </c>
      <c r="AD32">
        <f t="shared" si="1"/>
        <v>1052.499901282345</v>
      </c>
      <c r="AE32">
        <f>'IDT-1'!C32</f>
        <v>0</v>
      </c>
      <c r="AF32" s="24"/>
      <c r="AG32">
        <f t="shared" si="2"/>
        <v>1052.499901282345</v>
      </c>
      <c r="AI32" s="34">
        <f>PXIL!I32</f>
        <v>0</v>
      </c>
      <c r="AJ32" s="34">
        <f>PXIL!O32</f>
        <v>0</v>
      </c>
      <c r="AK32" s="34">
        <f>RTM_IEX!I32</f>
        <v>0</v>
      </c>
      <c r="AL32" s="34">
        <f>RTM_IEX!O32</f>
        <v>0</v>
      </c>
      <c r="AM32" s="34">
        <f>RTM_PXI!I32</f>
        <v>0</v>
      </c>
      <c r="AN32" s="34">
        <f>RTM_PXI!O32</f>
        <v>0</v>
      </c>
      <c r="AO32" s="149">
        <f>GDAM_IEX!I32</f>
        <v>0</v>
      </c>
      <c r="AP32" s="149">
        <f>GDAM_IEX!O32</f>
        <v>0</v>
      </c>
      <c r="AQ32" s="149">
        <f>GDAM_PXI!I32</f>
        <v>0</v>
      </c>
      <c r="AR32" s="149">
        <f>GDAM_PXI!O32</f>
        <v>0</v>
      </c>
    </row>
    <row r="33" spans="1:44">
      <c r="A33" t="s">
        <v>75</v>
      </c>
      <c r="D33">
        <f>TWEPL!Q33</f>
        <v>5.5292099999999991</v>
      </c>
      <c r="E33">
        <f>GT_NG!Q33</f>
        <v>-9.0959999999999999E-2</v>
      </c>
      <c r="F33">
        <f>GT_Spot!Q33</f>
        <v>0</v>
      </c>
      <c r="G33">
        <f>PPCL_NG!Q33</f>
        <v>24.49</v>
      </c>
      <c r="H33">
        <f>PPCL_Spot!Q33</f>
        <v>0</v>
      </c>
      <c r="I33">
        <f>Bawana_NG!Q33</f>
        <v>45</v>
      </c>
      <c r="J33">
        <f>Bawana_RLNG!Q33</f>
        <v>0</v>
      </c>
      <c r="K33">
        <f>Bawana_Spot!Q33</f>
        <v>0</v>
      </c>
      <c r="L33">
        <f>TWOMCL!P33</f>
        <v>0</v>
      </c>
      <c r="M33">
        <f>EDWPCL!T33</f>
        <v>0</v>
      </c>
      <c r="N33">
        <f>'MSW BWN'!T33</f>
        <v>0</v>
      </c>
      <c r="O33">
        <f>BYPL_ISGS_exbus!DM33</f>
        <v>622.69523058341258</v>
      </c>
      <c r="P33" s="36">
        <v>67.83</v>
      </c>
      <c r="Q33" s="36">
        <v>9.5985116279069764</v>
      </c>
      <c r="R33" s="38">
        <v>22.749999999999996</v>
      </c>
      <c r="S33" s="38">
        <v>0</v>
      </c>
      <c r="T33" s="37">
        <f>SUMPRODUCT(LTA!J33:AN33,LTA!J$101:AN$101,LTA!J$104:AN$104)</f>
        <v>68.11</v>
      </c>
      <c r="U33" s="37">
        <f>SUMPRODUCT(LTA!J33:AN33,LTA!J$102:AN$102,LTA!J$104:AN$104)</f>
        <v>109.38</v>
      </c>
      <c r="V33" s="66">
        <f>SUMPRODUCT(MTOA!B33:G33,MTOA!B$102:G$102,MTOA!B$104:G$104)</f>
        <v>0</v>
      </c>
      <c r="W33" s="66">
        <f>SUMPRODUCT(MTOA!B33:G33,MTOA!B$101:G$101,MTOA!B$104:G$104)</f>
        <v>0</v>
      </c>
      <c r="X33">
        <v>0</v>
      </c>
      <c r="Y33" s="34">
        <f>IEX!I33</f>
        <v>0</v>
      </c>
      <c r="Z33" s="34">
        <f>IEX!O33</f>
        <v>-94</v>
      </c>
      <c r="AA33" s="75">
        <f>STOA!I33</f>
        <v>186.64</v>
      </c>
      <c r="AB33" s="75">
        <f>-STOA!O33</f>
        <v>0</v>
      </c>
      <c r="AC33">
        <f t="shared" si="0"/>
        <v>11.096666031114172</v>
      </c>
      <c r="AD33">
        <f t="shared" si="1"/>
        <v>1052.8353261802054</v>
      </c>
      <c r="AE33">
        <f>'IDT-1'!C33</f>
        <v>0</v>
      </c>
      <c r="AF33" s="24"/>
      <c r="AG33">
        <f t="shared" si="2"/>
        <v>1052.8353261802054</v>
      </c>
      <c r="AI33" s="34">
        <f>PXIL!I33</f>
        <v>0</v>
      </c>
      <c r="AJ33" s="34">
        <f>PXIL!O33</f>
        <v>0</v>
      </c>
      <c r="AK33" s="34">
        <f>RTM_IEX!I33</f>
        <v>0</v>
      </c>
      <c r="AL33" s="34">
        <f>RTM_IEX!O33</f>
        <v>-4</v>
      </c>
      <c r="AM33" s="34">
        <f>RTM_PXI!I33</f>
        <v>0</v>
      </c>
      <c r="AN33" s="34">
        <f>RTM_PXI!O33</f>
        <v>0</v>
      </c>
      <c r="AO33" s="149">
        <f>GDAM_IEX!I33</f>
        <v>0</v>
      </c>
      <c r="AP33" s="149">
        <f>GDAM_IEX!O33</f>
        <v>0</v>
      </c>
      <c r="AQ33" s="149">
        <f>GDAM_PXI!I33</f>
        <v>0</v>
      </c>
      <c r="AR33" s="149">
        <f>GDAM_PXI!O33</f>
        <v>0</v>
      </c>
    </row>
    <row r="34" spans="1:44">
      <c r="A34" t="s">
        <v>76</v>
      </c>
      <c r="D34">
        <f>TWEPL!Q34</f>
        <v>5.5292099999999991</v>
      </c>
      <c r="E34">
        <f>GT_NG!Q34</f>
        <v>-9.0959999999999999E-2</v>
      </c>
      <c r="F34">
        <f>GT_Spot!Q34</f>
        <v>0</v>
      </c>
      <c r="G34">
        <f>PPCL_NG!Q34</f>
        <v>24.49</v>
      </c>
      <c r="H34">
        <f>PPCL_Spot!Q34</f>
        <v>0</v>
      </c>
      <c r="I34">
        <f>Bawana_NG!Q34</f>
        <v>45</v>
      </c>
      <c r="J34">
        <f>Bawana_RLNG!Q34</f>
        <v>0</v>
      </c>
      <c r="K34">
        <f>Bawana_Spot!Q34</f>
        <v>0</v>
      </c>
      <c r="L34">
        <f>TWOMCL!P34</f>
        <v>0</v>
      </c>
      <c r="M34">
        <f>EDWPCL!T34</f>
        <v>0</v>
      </c>
      <c r="N34">
        <f>'MSW BWN'!T34</f>
        <v>0</v>
      </c>
      <c r="O34">
        <f>BYPL_ISGS_exbus!DM34</f>
        <v>629.15362765261546</v>
      </c>
      <c r="P34" s="36">
        <v>67.83</v>
      </c>
      <c r="Q34" s="36">
        <v>9.5985116279069764</v>
      </c>
      <c r="R34" s="38">
        <v>22.749999999999996</v>
      </c>
      <c r="S34" s="38">
        <v>0</v>
      </c>
      <c r="T34" s="37">
        <f>SUMPRODUCT(LTA!J34:AN34,LTA!J$101:AN$101,LTA!J$104:AN$104)</f>
        <v>86.410000000000011</v>
      </c>
      <c r="U34" s="37">
        <f>SUMPRODUCT(LTA!J34:AN34,LTA!J$102:AN$102,LTA!J$104:AN$104)</f>
        <v>109.44</v>
      </c>
      <c r="V34" s="66">
        <f>SUMPRODUCT(MTOA!B34:G34,MTOA!B$102:G$102,MTOA!B$104:G$104)</f>
        <v>0</v>
      </c>
      <c r="W34" s="66">
        <f>SUMPRODUCT(MTOA!B34:G34,MTOA!B$101:G$101,MTOA!B$104:G$104)</f>
        <v>0</v>
      </c>
      <c r="X34">
        <v>0</v>
      </c>
      <c r="Y34" s="34">
        <f>IEX!I34</f>
        <v>0</v>
      </c>
      <c r="Z34" s="34">
        <f>IEX!O34</f>
        <v>-124</v>
      </c>
      <c r="AA34" s="75">
        <f>STOA!I34</f>
        <v>186.64</v>
      </c>
      <c r="AB34" s="75">
        <f>-STOA!O34</f>
        <v>0</v>
      </c>
      <c r="AC34">
        <f t="shared" si="0"/>
        <v>11.608046133555604</v>
      </c>
      <c r="AD34">
        <f t="shared" si="1"/>
        <v>1044.1423431469671</v>
      </c>
      <c r="AE34">
        <f>'IDT-1'!C34</f>
        <v>0</v>
      </c>
      <c r="AF34" s="24"/>
      <c r="AG34">
        <f t="shared" si="2"/>
        <v>1044.1423431469671</v>
      </c>
      <c r="AI34" s="34">
        <f>PXIL!I34</f>
        <v>0</v>
      </c>
      <c r="AJ34" s="34">
        <f>PXIL!O34</f>
        <v>0</v>
      </c>
      <c r="AK34" s="34">
        <f>RTM_IEX!I34</f>
        <v>0</v>
      </c>
      <c r="AL34" s="34">
        <f>RTM_IEX!O34</f>
        <v>-7</v>
      </c>
      <c r="AM34" s="34">
        <f>RTM_PXI!I34</f>
        <v>0</v>
      </c>
      <c r="AN34" s="34">
        <f>RTM_PXI!O34</f>
        <v>0</v>
      </c>
      <c r="AO34" s="149">
        <f>GDAM_IEX!I34</f>
        <v>0</v>
      </c>
      <c r="AP34" s="149">
        <f>GDAM_IEX!O34</f>
        <v>0</v>
      </c>
      <c r="AQ34" s="149">
        <f>GDAM_PXI!I34</f>
        <v>0</v>
      </c>
      <c r="AR34" s="149">
        <f>GDAM_PXI!O34</f>
        <v>0</v>
      </c>
    </row>
    <row r="35" spans="1:44">
      <c r="A35" t="s">
        <v>77</v>
      </c>
      <c r="D35">
        <f>TWEPL!Q35</f>
        <v>5.5292099999999991</v>
      </c>
      <c r="E35">
        <f>GT_NG!Q35</f>
        <v>-9.0959999999999999E-2</v>
      </c>
      <c r="F35">
        <f>GT_Spot!Q35</f>
        <v>0</v>
      </c>
      <c r="G35">
        <f>PPCL_NG!Q35</f>
        <v>24.49</v>
      </c>
      <c r="H35">
        <f>PPCL_Spot!Q35</f>
        <v>0</v>
      </c>
      <c r="I35">
        <f>Bawana_NG!Q35</f>
        <v>48.427759840880711</v>
      </c>
      <c r="J35">
        <f>Bawana_RLNG!Q35</f>
        <v>0</v>
      </c>
      <c r="K35">
        <f>Bawana_Spot!Q35</f>
        <v>0</v>
      </c>
      <c r="L35">
        <f>TWOMCL!P35</f>
        <v>0</v>
      </c>
      <c r="M35">
        <f>EDWPCL!T35</f>
        <v>0</v>
      </c>
      <c r="N35">
        <f>'MSW BWN'!T35</f>
        <v>0</v>
      </c>
      <c r="O35">
        <f>BYPL_ISGS_exbus!DM35</f>
        <v>658.59016907324815</v>
      </c>
      <c r="P35" s="36">
        <v>67.830000000000013</v>
      </c>
      <c r="Q35" s="36">
        <v>17.950000000000003</v>
      </c>
      <c r="R35" s="38">
        <v>24.250000000000004</v>
      </c>
      <c r="S35" s="38">
        <v>0</v>
      </c>
      <c r="T35" s="37">
        <f>SUMPRODUCT(LTA!J35:AN35,LTA!J$101:AN$101,LTA!J$104:AN$104)</f>
        <v>102.69999999999999</v>
      </c>
      <c r="U35" s="37">
        <f>SUMPRODUCT(LTA!J35:AN35,LTA!J$102:AN$102,LTA!J$104:AN$104)</f>
        <v>109.59</v>
      </c>
      <c r="V35" s="66">
        <f>SUMPRODUCT(MTOA!B35:G35,MTOA!B$102:G$102,MTOA!B$104:G$104)</f>
        <v>0</v>
      </c>
      <c r="W35" s="66">
        <f>SUMPRODUCT(MTOA!B35:G35,MTOA!B$101:G$101,MTOA!B$104:G$104)</f>
        <v>0</v>
      </c>
      <c r="X35">
        <v>0</v>
      </c>
      <c r="Y35" s="34">
        <f>IEX!I35</f>
        <v>0</v>
      </c>
      <c r="Z35" s="34">
        <f>IEX!O35</f>
        <v>-220</v>
      </c>
      <c r="AA35" s="75">
        <f>STOA!I35</f>
        <v>186.64</v>
      </c>
      <c r="AB35" s="75">
        <f>-STOA!O35</f>
        <v>0</v>
      </c>
      <c r="AC35">
        <f t="shared" si="0"/>
        <v>13.096090431806722</v>
      </c>
      <c r="AD35">
        <f t="shared" si="1"/>
        <v>1032.9600884823221</v>
      </c>
      <c r="AE35">
        <f>'IDT-1'!C35</f>
        <v>0</v>
      </c>
      <c r="AF35" s="24"/>
      <c r="AG35">
        <f t="shared" si="2"/>
        <v>1032.9600884823221</v>
      </c>
      <c r="AI35" s="34">
        <f>PXIL!I35</f>
        <v>0</v>
      </c>
      <c r="AJ35" s="34">
        <f>PXIL!O35</f>
        <v>0</v>
      </c>
      <c r="AK35" s="34">
        <f>RTM_IEX!I35</f>
        <v>20.149999999999999</v>
      </c>
      <c r="AL35" s="34">
        <f>RTM_IEX!O35</f>
        <v>0</v>
      </c>
      <c r="AM35" s="34">
        <f>RTM_PXI!I35</f>
        <v>0</v>
      </c>
      <c r="AN35" s="34">
        <f>RTM_PXI!O35</f>
        <v>0</v>
      </c>
      <c r="AO35" s="149">
        <f>GDAM_IEX!I35</f>
        <v>0</v>
      </c>
      <c r="AP35" s="149">
        <f>GDAM_IEX!O35</f>
        <v>0</v>
      </c>
      <c r="AQ35" s="149">
        <f>GDAM_PXI!I35</f>
        <v>0</v>
      </c>
      <c r="AR35" s="149">
        <f>GDAM_PXI!O35</f>
        <v>0</v>
      </c>
    </row>
    <row r="36" spans="1:44">
      <c r="A36" t="s">
        <v>78</v>
      </c>
      <c r="D36">
        <f>TWEPL!Q36</f>
        <v>5.5292099999999991</v>
      </c>
      <c r="E36">
        <f>GT_NG!Q36</f>
        <v>-9.0959999999999999E-2</v>
      </c>
      <c r="F36">
        <f>GT_Spot!Q36</f>
        <v>0</v>
      </c>
      <c r="G36">
        <f>PPCL_NG!Q36</f>
        <v>24.49</v>
      </c>
      <c r="H36">
        <f>PPCL_Spot!Q36</f>
        <v>0</v>
      </c>
      <c r="I36">
        <f>Bawana_NG!Q36</f>
        <v>48.427759840880711</v>
      </c>
      <c r="J36">
        <f>Bawana_RLNG!Q36</f>
        <v>0</v>
      </c>
      <c r="K36">
        <f>Bawana_Spot!Q36</f>
        <v>0</v>
      </c>
      <c r="L36">
        <f>TWOMCL!P36</f>
        <v>0</v>
      </c>
      <c r="M36">
        <f>EDWPCL!T36</f>
        <v>0</v>
      </c>
      <c r="N36">
        <f>'MSW BWN'!T36</f>
        <v>0</v>
      </c>
      <c r="O36">
        <f>BYPL_ISGS_exbus!DM36</f>
        <v>653.026040940136</v>
      </c>
      <c r="P36" s="36">
        <v>67.83</v>
      </c>
      <c r="Q36" s="36">
        <v>17.950000000000003</v>
      </c>
      <c r="R36" s="38">
        <v>24.250000000000004</v>
      </c>
      <c r="S36" s="38">
        <v>0</v>
      </c>
      <c r="T36" s="37">
        <f>SUMPRODUCT(LTA!J36:AN36,LTA!J$101:AN$101,LTA!J$104:AN$104)</f>
        <v>122.83</v>
      </c>
      <c r="U36" s="37">
        <f>SUMPRODUCT(LTA!J36:AN36,LTA!J$102:AN$102,LTA!J$104:AN$104)</f>
        <v>109.71000000000001</v>
      </c>
      <c r="V36" s="66">
        <f>SUMPRODUCT(MTOA!B36:G36,MTOA!B$102:G$102,MTOA!B$104:G$104)</f>
        <v>0</v>
      </c>
      <c r="W36" s="66">
        <f>SUMPRODUCT(MTOA!B36:G36,MTOA!B$101:G$101,MTOA!B$104:G$104)</f>
        <v>0</v>
      </c>
      <c r="X36">
        <v>0</v>
      </c>
      <c r="Y36" s="34">
        <f>IEX!I36</f>
        <v>0</v>
      </c>
      <c r="Z36" s="34">
        <f>IEX!O36</f>
        <v>-250</v>
      </c>
      <c r="AA36" s="75">
        <f>STOA!I36</f>
        <v>186.64</v>
      </c>
      <c r="AB36" s="75">
        <f>-STOA!O36</f>
        <v>0</v>
      </c>
      <c r="AC36">
        <f t="shared" si="0"/>
        <v>13.576149929901199</v>
      </c>
      <c r="AD36">
        <f t="shared" si="1"/>
        <v>1026.7659008511157</v>
      </c>
      <c r="AE36">
        <f>'IDT-1'!C36</f>
        <v>0</v>
      </c>
      <c r="AF36" s="24"/>
      <c r="AG36">
        <f t="shared" si="2"/>
        <v>1026.7659008511157</v>
      </c>
      <c r="AI36" s="34">
        <f>PXIL!I36</f>
        <v>0</v>
      </c>
      <c r="AJ36" s="34">
        <f>PXIL!O36</f>
        <v>0</v>
      </c>
      <c r="AK36" s="34">
        <f>RTM_IEX!I36</f>
        <v>29.75</v>
      </c>
      <c r="AL36" s="34">
        <f>RTM_IEX!O36</f>
        <v>0</v>
      </c>
      <c r="AM36" s="34">
        <f>RTM_PXI!I36</f>
        <v>0</v>
      </c>
      <c r="AN36" s="34">
        <f>RTM_PXI!O36</f>
        <v>0</v>
      </c>
      <c r="AO36" s="149">
        <f>GDAM_IEX!I36</f>
        <v>0</v>
      </c>
      <c r="AP36" s="149">
        <f>GDAM_IEX!O36</f>
        <v>0</v>
      </c>
      <c r="AQ36" s="149">
        <f>GDAM_PXI!I36</f>
        <v>0</v>
      </c>
      <c r="AR36" s="149">
        <f>GDAM_PXI!O36</f>
        <v>0</v>
      </c>
    </row>
    <row r="37" spans="1:44">
      <c r="A37" t="s">
        <v>79</v>
      </c>
      <c r="D37">
        <f>TWEPL!Q37</f>
        <v>5.5292099999999991</v>
      </c>
      <c r="E37">
        <f>GT_NG!Q37</f>
        <v>-9.0959999999999999E-2</v>
      </c>
      <c r="F37">
        <f>GT_Spot!Q37</f>
        <v>0</v>
      </c>
      <c r="G37">
        <f>PPCL_NG!Q37</f>
        <v>24.49</v>
      </c>
      <c r="H37">
        <f>PPCL_Spot!Q37</f>
        <v>0</v>
      </c>
      <c r="I37">
        <f>Bawana_NG!Q37</f>
        <v>48.427759840880711</v>
      </c>
      <c r="J37">
        <f>Bawana_RLNG!Q37</f>
        <v>0</v>
      </c>
      <c r="K37">
        <f>Bawana_Spot!Q37</f>
        <v>0</v>
      </c>
      <c r="L37">
        <f>TWOMCL!P37</f>
        <v>0</v>
      </c>
      <c r="M37">
        <f>EDWPCL!T37</f>
        <v>0</v>
      </c>
      <c r="N37">
        <f>'MSW BWN'!T37</f>
        <v>0</v>
      </c>
      <c r="O37">
        <f>BYPL_ISGS_exbus!DM37</f>
        <v>620.43314683221695</v>
      </c>
      <c r="P37" s="36">
        <v>67.83</v>
      </c>
      <c r="Q37" s="36">
        <v>18.693629705331286</v>
      </c>
      <c r="R37" s="38">
        <v>24.25</v>
      </c>
      <c r="S37" s="38">
        <v>0</v>
      </c>
      <c r="T37" s="37">
        <f>SUMPRODUCT(LTA!J37:AN37,LTA!J$101:AN$101,LTA!J$104:AN$104)</f>
        <v>141.56</v>
      </c>
      <c r="U37" s="37">
        <f>SUMPRODUCT(LTA!J37:AN37,LTA!J$102:AN$102,LTA!J$104:AN$104)</f>
        <v>109.84</v>
      </c>
      <c r="V37" s="66">
        <f>SUMPRODUCT(MTOA!B37:G37,MTOA!B$102:G$102,MTOA!B$104:G$104)</f>
        <v>0</v>
      </c>
      <c r="W37" s="66">
        <f>SUMPRODUCT(MTOA!B37:G37,MTOA!B$101:G$101,MTOA!B$104:G$104)</f>
        <v>0</v>
      </c>
      <c r="X37">
        <v>0</v>
      </c>
      <c r="Y37" s="34">
        <f>IEX!I37</f>
        <v>0</v>
      </c>
      <c r="Z37" s="34">
        <f>IEX!O37</f>
        <v>-189</v>
      </c>
      <c r="AA37" s="75">
        <f>STOA!I37</f>
        <v>186.64</v>
      </c>
      <c r="AB37" s="75">
        <f>-STOA!O37</f>
        <v>0</v>
      </c>
      <c r="AC37">
        <f t="shared" si="0"/>
        <v>12.880431812359392</v>
      </c>
      <c r="AD37">
        <f t="shared" si="1"/>
        <v>1020.7223545660695</v>
      </c>
      <c r="AE37">
        <f>'IDT-1'!C37</f>
        <v>0</v>
      </c>
      <c r="AF37" s="24"/>
      <c r="AG37">
        <f t="shared" si="2"/>
        <v>1020.7223545660695</v>
      </c>
      <c r="AI37" s="34">
        <f>PXIL!I37</f>
        <v>0</v>
      </c>
      <c r="AJ37" s="34">
        <f>PXIL!O37</f>
        <v>0</v>
      </c>
      <c r="AK37" s="34">
        <f>RTM_IEX!I37</f>
        <v>0</v>
      </c>
      <c r="AL37" s="34">
        <f>RTM_IEX!O37</f>
        <v>-25</v>
      </c>
      <c r="AM37" s="34">
        <f>RTM_PXI!I37</f>
        <v>0</v>
      </c>
      <c r="AN37" s="34">
        <f>RTM_PXI!O37</f>
        <v>0</v>
      </c>
      <c r="AO37" s="149">
        <f>GDAM_IEX!I37</f>
        <v>0</v>
      </c>
      <c r="AP37" s="149">
        <f>GDAM_IEX!O37</f>
        <v>0</v>
      </c>
      <c r="AQ37" s="149">
        <f>GDAM_PXI!I37</f>
        <v>0</v>
      </c>
      <c r="AR37" s="149">
        <f>GDAM_PXI!O37</f>
        <v>0</v>
      </c>
    </row>
    <row r="38" spans="1:44">
      <c r="A38" t="s">
        <v>80</v>
      </c>
      <c r="D38">
        <f>TWEPL!Q38</f>
        <v>5.5292099999999991</v>
      </c>
      <c r="E38">
        <f>GT_NG!Q38</f>
        <v>-9.0959999999999999E-2</v>
      </c>
      <c r="F38">
        <f>GT_Spot!Q38</f>
        <v>0</v>
      </c>
      <c r="G38">
        <f>PPCL_NG!Q38</f>
        <v>24.49</v>
      </c>
      <c r="H38">
        <f>PPCL_Spot!Q38</f>
        <v>0</v>
      </c>
      <c r="I38">
        <f>Bawana_NG!Q38</f>
        <v>48.427759840880711</v>
      </c>
      <c r="J38">
        <f>Bawana_RLNG!Q38</f>
        <v>0</v>
      </c>
      <c r="K38">
        <f>Bawana_Spot!Q38</f>
        <v>0</v>
      </c>
      <c r="L38">
        <f>TWOMCL!P38</f>
        <v>0</v>
      </c>
      <c r="M38">
        <f>EDWPCL!T38</f>
        <v>0</v>
      </c>
      <c r="N38">
        <f>'MSW BWN'!T38</f>
        <v>0</v>
      </c>
      <c r="O38">
        <f>BYPL_ISGS_exbus!DM38</f>
        <v>620.43314683221695</v>
      </c>
      <c r="P38" s="36">
        <v>67.830000000000013</v>
      </c>
      <c r="Q38" s="36">
        <v>18.693629705331286</v>
      </c>
      <c r="R38" s="38">
        <v>24.25</v>
      </c>
      <c r="S38" s="38">
        <v>0</v>
      </c>
      <c r="T38" s="37">
        <f>SUMPRODUCT(LTA!J38:AN38,LTA!J$101:AN$101,LTA!J$104:AN$104)</f>
        <v>161.74</v>
      </c>
      <c r="U38" s="37">
        <f>SUMPRODUCT(LTA!J38:AN38,LTA!J$102:AN$102,LTA!J$104:AN$104)</f>
        <v>109.98</v>
      </c>
      <c r="V38" s="66">
        <f>SUMPRODUCT(MTOA!B38:G38,MTOA!B$102:G$102,MTOA!B$104:G$104)</f>
        <v>0</v>
      </c>
      <c r="W38" s="66">
        <f>SUMPRODUCT(MTOA!B38:G38,MTOA!B$101:G$101,MTOA!B$104:G$104)</f>
        <v>0</v>
      </c>
      <c r="X38">
        <v>0</v>
      </c>
      <c r="Y38" s="34">
        <f>IEX!I38</f>
        <v>0</v>
      </c>
      <c r="Z38" s="34">
        <f>IEX!O38</f>
        <v>-230.71</v>
      </c>
      <c r="AA38" s="75">
        <f>STOA!I38</f>
        <v>186.64</v>
      </c>
      <c r="AB38" s="75">
        <f>-STOA!O38</f>
        <v>0</v>
      </c>
      <c r="AC38">
        <f t="shared" si="0"/>
        <v>13.207601323255277</v>
      </c>
      <c r="AD38">
        <f t="shared" si="1"/>
        <v>1024.0051850551738</v>
      </c>
      <c r="AE38">
        <f>'IDT-1'!C38</f>
        <v>0</v>
      </c>
      <c r="AF38" s="24"/>
      <c r="AG38">
        <f t="shared" si="2"/>
        <v>1024.0051850551738</v>
      </c>
      <c r="AI38" s="34">
        <f>PXIL!I38</f>
        <v>0</v>
      </c>
      <c r="AJ38" s="34">
        <f>PXIL!O38</f>
        <v>0</v>
      </c>
      <c r="AK38" s="34">
        <f>RTM_IEX!I38</f>
        <v>0</v>
      </c>
      <c r="AL38" s="34">
        <f>RTM_IEX!O38</f>
        <v>0</v>
      </c>
      <c r="AM38" s="34">
        <f>RTM_PXI!I38</f>
        <v>0</v>
      </c>
      <c r="AN38" s="34">
        <f>RTM_PXI!O38</f>
        <v>0</v>
      </c>
      <c r="AO38" s="149">
        <f>GDAM_IEX!I38</f>
        <v>0</v>
      </c>
      <c r="AP38" s="149">
        <f>GDAM_IEX!O38</f>
        <v>0</v>
      </c>
      <c r="AQ38" s="149">
        <f>GDAM_PXI!I38</f>
        <v>0</v>
      </c>
      <c r="AR38" s="149">
        <f>GDAM_PXI!O38</f>
        <v>0</v>
      </c>
    </row>
    <row r="39" spans="1:44">
      <c r="A39" t="s">
        <v>81</v>
      </c>
      <c r="D39">
        <f>TWEPL!Q39</f>
        <v>5.5292099999999991</v>
      </c>
      <c r="E39">
        <f>GT_NG!Q39</f>
        <v>-9.0959999999999999E-2</v>
      </c>
      <c r="F39">
        <f>GT_Spot!Q39</f>
        <v>0</v>
      </c>
      <c r="G39">
        <f>PPCL_NG!Q39</f>
        <v>24.49</v>
      </c>
      <c r="H39">
        <f>PPCL_Spot!Q39</f>
        <v>0</v>
      </c>
      <c r="I39">
        <f>Bawana_NG!Q39</f>
        <v>48.427759840880711</v>
      </c>
      <c r="J39">
        <f>Bawana_RLNG!Q39</f>
        <v>0</v>
      </c>
      <c r="K39">
        <f>Bawana_Spot!Q39</f>
        <v>0</v>
      </c>
      <c r="L39">
        <f>TWOMCL!P39</f>
        <v>0</v>
      </c>
      <c r="M39">
        <f>EDWPCL!T39</f>
        <v>0</v>
      </c>
      <c r="N39">
        <f>'MSW BWN'!T39</f>
        <v>0</v>
      </c>
      <c r="O39">
        <f>BYPL_ISGS_exbus!DM39</f>
        <v>645.24984117724159</v>
      </c>
      <c r="P39" s="36">
        <v>67.83</v>
      </c>
      <c r="Q39" s="36">
        <v>17.950000000000003</v>
      </c>
      <c r="R39" s="38">
        <v>24.250000000000004</v>
      </c>
      <c r="S39" s="38">
        <v>0</v>
      </c>
      <c r="T39" s="37">
        <f>SUMPRODUCT(LTA!J39:AN39,LTA!J$101:AN$101,LTA!J$104:AN$104)</f>
        <v>180.63</v>
      </c>
      <c r="U39" s="37">
        <f>SUMPRODUCT(LTA!J39:AN39,LTA!J$102:AN$102,LTA!J$104:AN$104)</f>
        <v>110.25</v>
      </c>
      <c r="V39" s="66">
        <f>SUMPRODUCT(MTOA!B39:G39,MTOA!B$102:G$102,MTOA!B$104:G$104)</f>
        <v>0</v>
      </c>
      <c r="W39" s="66">
        <f>SUMPRODUCT(MTOA!B39:G39,MTOA!B$101:G$101,MTOA!B$104:G$104)</f>
        <v>0</v>
      </c>
      <c r="X39">
        <v>0</v>
      </c>
      <c r="Y39" s="34">
        <f>IEX!I39</f>
        <v>0</v>
      </c>
      <c r="Z39" s="34">
        <f>IEX!O39</f>
        <v>-290</v>
      </c>
      <c r="AA39" s="75">
        <f>STOA!I39</f>
        <v>186.64</v>
      </c>
      <c r="AB39" s="75">
        <f>-STOA!O39</f>
        <v>0</v>
      </c>
      <c r="AC39">
        <f t="shared" si="0"/>
        <v>14.494420472875538</v>
      </c>
      <c r="AD39">
        <f t="shared" si="1"/>
        <v>1049.8414305452466</v>
      </c>
      <c r="AE39">
        <f>'IDT-1'!C39</f>
        <v>0</v>
      </c>
      <c r="AF39" s="24"/>
      <c r="AG39">
        <f t="shared" si="2"/>
        <v>1049.8414305452466</v>
      </c>
      <c r="AI39" s="34">
        <f>PXIL!I39</f>
        <v>0</v>
      </c>
      <c r="AJ39" s="34">
        <f>PXIL!O39</f>
        <v>0</v>
      </c>
      <c r="AK39" s="34">
        <f>RTM_IEX!I39</f>
        <v>43.18</v>
      </c>
      <c r="AL39" s="34">
        <f>RTM_IEX!O39</f>
        <v>0</v>
      </c>
      <c r="AM39" s="34">
        <f>RTM_PXI!I39</f>
        <v>0</v>
      </c>
      <c r="AN39" s="34">
        <f>RTM_PXI!O39</f>
        <v>0</v>
      </c>
      <c r="AO39" s="149">
        <f>GDAM_IEX!I39</f>
        <v>0</v>
      </c>
      <c r="AP39" s="149">
        <f>GDAM_IEX!O39</f>
        <v>0</v>
      </c>
      <c r="AQ39" s="149">
        <f>GDAM_PXI!I39</f>
        <v>0</v>
      </c>
      <c r="AR39" s="149">
        <f>GDAM_PXI!O39</f>
        <v>0</v>
      </c>
    </row>
    <row r="40" spans="1:44">
      <c r="A40" t="s">
        <v>82</v>
      </c>
      <c r="D40">
        <f>TWEPL!Q40</f>
        <v>5.5292099999999991</v>
      </c>
      <c r="E40">
        <f>GT_NG!Q40</f>
        <v>-9.0959999999999999E-2</v>
      </c>
      <c r="F40">
        <f>GT_Spot!Q40</f>
        <v>0</v>
      </c>
      <c r="G40">
        <f>PPCL_NG!Q40</f>
        <v>24.49</v>
      </c>
      <c r="H40">
        <f>PPCL_Spot!Q40</f>
        <v>0</v>
      </c>
      <c r="I40">
        <f>Bawana_NG!Q40</f>
        <v>48.427759840880711</v>
      </c>
      <c r="J40">
        <f>Bawana_RLNG!Q40</f>
        <v>0</v>
      </c>
      <c r="K40">
        <f>Bawana_Spot!Q40</f>
        <v>0</v>
      </c>
      <c r="L40">
        <f>TWOMCL!P40</f>
        <v>0</v>
      </c>
      <c r="M40">
        <f>EDWPCL!T40</f>
        <v>0</v>
      </c>
      <c r="N40">
        <f>'MSW BWN'!T40</f>
        <v>0</v>
      </c>
      <c r="O40">
        <f>BYPL_ISGS_exbus!DM40</f>
        <v>651.79988500066463</v>
      </c>
      <c r="P40" s="36">
        <v>67.83</v>
      </c>
      <c r="Q40" s="36">
        <v>17.950000000000003</v>
      </c>
      <c r="R40" s="38">
        <v>24.250000000000004</v>
      </c>
      <c r="S40" s="38">
        <v>0</v>
      </c>
      <c r="T40" s="37">
        <f>SUMPRODUCT(LTA!J40:AN40,LTA!J$101:AN$101,LTA!J$104:AN$104)</f>
        <v>196.29</v>
      </c>
      <c r="U40" s="37">
        <f>SUMPRODUCT(LTA!J40:AN40,LTA!J$102:AN$102,LTA!J$104:AN$104)</f>
        <v>110.44</v>
      </c>
      <c r="V40" s="66">
        <f>SUMPRODUCT(MTOA!B40:G40,MTOA!B$102:G$102,MTOA!B$104:G$104)</f>
        <v>0</v>
      </c>
      <c r="W40" s="66">
        <f>SUMPRODUCT(MTOA!B40:G40,MTOA!B$101:G$101,MTOA!B$104:G$104)</f>
        <v>0</v>
      </c>
      <c r="X40">
        <v>0</v>
      </c>
      <c r="Y40" s="34">
        <f>IEX!I40</f>
        <v>0</v>
      </c>
      <c r="Z40" s="34">
        <f>IEX!O40</f>
        <v>-270</v>
      </c>
      <c r="AA40" s="75">
        <f>STOA!I40</f>
        <v>186.64</v>
      </c>
      <c r="AB40" s="75">
        <f>-STOA!O40</f>
        <v>0</v>
      </c>
      <c r="AC40">
        <f t="shared" si="0"/>
        <v>14.463378308077756</v>
      </c>
      <c r="AD40">
        <f t="shared" si="1"/>
        <v>1086.5225165334678</v>
      </c>
      <c r="AE40">
        <f>'IDT-1'!C40</f>
        <v>0</v>
      </c>
      <c r="AF40" s="24"/>
      <c r="AG40">
        <f t="shared" si="2"/>
        <v>1086.5225165334678</v>
      </c>
      <c r="AI40" s="34">
        <f>PXIL!I40</f>
        <v>0</v>
      </c>
      <c r="AJ40" s="34">
        <f>PXIL!O40</f>
        <v>0</v>
      </c>
      <c r="AK40" s="34">
        <f>RTM_IEX!I40</f>
        <v>37.43</v>
      </c>
      <c r="AL40" s="34">
        <f>RTM_IEX!O40</f>
        <v>0</v>
      </c>
      <c r="AM40" s="34">
        <f>RTM_PXI!I40</f>
        <v>0</v>
      </c>
      <c r="AN40" s="34">
        <f>RTM_PXI!O40</f>
        <v>0</v>
      </c>
      <c r="AO40" s="149">
        <f>GDAM_IEX!I40</f>
        <v>0</v>
      </c>
      <c r="AP40" s="149">
        <f>GDAM_IEX!O40</f>
        <v>0</v>
      </c>
      <c r="AQ40" s="149">
        <f>GDAM_PXI!I40</f>
        <v>0</v>
      </c>
      <c r="AR40" s="149">
        <f>GDAM_PXI!O40</f>
        <v>0</v>
      </c>
    </row>
    <row r="41" spans="1:44">
      <c r="A41" t="s">
        <v>83</v>
      </c>
      <c r="D41">
        <f>TWEPL!Q41</f>
        <v>5.5292099999999991</v>
      </c>
      <c r="E41">
        <f>GT_NG!Q41</f>
        <v>-9.0959999999999999E-2</v>
      </c>
      <c r="F41">
        <f>GT_Spot!Q41</f>
        <v>0</v>
      </c>
      <c r="G41">
        <f>PPCL_NG!Q41</f>
        <v>24.49</v>
      </c>
      <c r="H41">
        <f>PPCL_Spot!Q41</f>
        <v>0</v>
      </c>
      <c r="I41">
        <f>Bawana_NG!Q41</f>
        <v>48.427759840880711</v>
      </c>
      <c r="J41">
        <f>Bawana_RLNG!Q41</f>
        <v>0</v>
      </c>
      <c r="K41">
        <f>Bawana_Spot!Q41</f>
        <v>0</v>
      </c>
      <c r="L41">
        <f>TWOMCL!P41</f>
        <v>0</v>
      </c>
      <c r="M41">
        <f>EDWPCL!T41</f>
        <v>0</v>
      </c>
      <c r="N41">
        <f>'MSW BWN'!T41</f>
        <v>0</v>
      </c>
      <c r="O41">
        <f>BYPL_ISGS_exbus!DM41</f>
        <v>646.38335286681695</v>
      </c>
      <c r="P41" s="36">
        <v>65.099999999999994</v>
      </c>
      <c r="Q41" s="36">
        <v>14.307932379713913</v>
      </c>
      <c r="R41" s="38">
        <v>26.299999999999997</v>
      </c>
      <c r="S41" s="38">
        <v>0</v>
      </c>
      <c r="T41" s="37">
        <f>SUMPRODUCT(LTA!J41:AN41,LTA!J$101:AN$101,LTA!J$104:AN$104)</f>
        <v>209.16</v>
      </c>
      <c r="U41" s="37">
        <f>SUMPRODUCT(LTA!J41:AN41,LTA!J$102:AN$102,LTA!J$104:AN$104)</f>
        <v>110.62</v>
      </c>
      <c r="V41" s="66">
        <f>SUMPRODUCT(MTOA!B41:G41,MTOA!B$102:G$102,MTOA!B$104:G$104)</f>
        <v>0</v>
      </c>
      <c r="W41" s="66">
        <f>SUMPRODUCT(MTOA!B41:G41,MTOA!B$101:G$101,MTOA!B$104:G$104)</f>
        <v>0</v>
      </c>
      <c r="X41">
        <v>0</v>
      </c>
      <c r="Y41" s="34">
        <f>IEX!I41</f>
        <v>0</v>
      </c>
      <c r="Z41" s="34">
        <f>IEX!O41</f>
        <v>-245</v>
      </c>
      <c r="AA41" s="75">
        <f>STOA!I41</f>
        <v>186.64</v>
      </c>
      <c r="AB41" s="75">
        <f>-STOA!O41</f>
        <v>0</v>
      </c>
      <c r="AC41">
        <f t="shared" si="0"/>
        <v>14.118501442186494</v>
      </c>
      <c r="AD41">
        <f t="shared" si="1"/>
        <v>1097.8987936452252</v>
      </c>
      <c r="AE41">
        <f>'IDT-1'!C41</f>
        <v>0</v>
      </c>
      <c r="AF41" s="24"/>
      <c r="AG41">
        <f t="shared" si="2"/>
        <v>1097.8987936452252</v>
      </c>
      <c r="AI41" s="34">
        <f>PXIL!I41</f>
        <v>0</v>
      </c>
      <c r="AJ41" s="34">
        <f>PXIL!O41</f>
        <v>0</v>
      </c>
      <c r="AK41" s="34">
        <f>RTM_IEX!I41</f>
        <v>20.149999999999999</v>
      </c>
      <c r="AL41" s="34">
        <f>RTM_IEX!O41</f>
        <v>0</v>
      </c>
      <c r="AM41" s="34">
        <f>RTM_PXI!I41</f>
        <v>0</v>
      </c>
      <c r="AN41" s="34">
        <f>RTM_PXI!O41</f>
        <v>0</v>
      </c>
      <c r="AO41" s="149">
        <f>GDAM_IEX!I41</f>
        <v>0</v>
      </c>
      <c r="AP41" s="149">
        <f>GDAM_IEX!O41</f>
        <v>0</v>
      </c>
      <c r="AQ41" s="149">
        <f>GDAM_PXI!I41</f>
        <v>0</v>
      </c>
      <c r="AR41" s="149">
        <f>GDAM_PXI!O41</f>
        <v>0</v>
      </c>
    </row>
    <row r="42" spans="1:44">
      <c r="A42" t="s">
        <v>84</v>
      </c>
      <c r="D42">
        <f>TWEPL!Q42</f>
        <v>5.5292099999999991</v>
      </c>
      <c r="E42">
        <f>GT_NG!Q42</f>
        <v>-9.0959999999999999E-2</v>
      </c>
      <c r="F42">
        <f>GT_Spot!Q42</f>
        <v>0</v>
      </c>
      <c r="G42">
        <f>PPCL_NG!Q42</f>
        <v>24.49</v>
      </c>
      <c r="H42">
        <f>PPCL_Spot!Q42</f>
        <v>0</v>
      </c>
      <c r="I42">
        <f>Bawana_NG!Q42</f>
        <v>48.427759840880711</v>
      </c>
      <c r="J42">
        <f>Bawana_RLNG!Q42</f>
        <v>0</v>
      </c>
      <c r="K42">
        <f>Bawana_Spot!Q42</f>
        <v>0</v>
      </c>
      <c r="L42">
        <f>TWOMCL!P42</f>
        <v>0</v>
      </c>
      <c r="M42">
        <f>EDWPCL!T42</f>
        <v>0</v>
      </c>
      <c r="N42">
        <f>'MSW BWN'!T42</f>
        <v>0</v>
      </c>
      <c r="O42">
        <f>BYPL_ISGS_exbus!DM42</f>
        <v>608.9386172066894</v>
      </c>
      <c r="P42" s="36">
        <v>65.099999999999994</v>
      </c>
      <c r="Q42" s="36">
        <v>7.08</v>
      </c>
      <c r="R42" s="38">
        <v>26.299999999999997</v>
      </c>
      <c r="S42" s="38">
        <v>0</v>
      </c>
      <c r="T42" s="37">
        <f>SUMPRODUCT(LTA!J42:AN42,LTA!J$101:AN$101,LTA!J$104:AN$104)</f>
        <v>221.3</v>
      </c>
      <c r="U42" s="37">
        <f>SUMPRODUCT(LTA!J42:AN42,LTA!J$102:AN$102,LTA!J$104:AN$104)</f>
        <v>110.69</v>
      </c>
      <c r="V42" s="66">
        <f>SUMPRODUCT(MTOA!B42:G42,MTOA!B$102:G$102,MTOA!B$104:G$104)</f>
        <v>0</v>
      </c>
      <c r="W42" s="66">
        <f>SUMPRODUCT(MTOA!B42:G42,MTOA!B$101:G$101,MTOA!B$104:G$104)</f>
        <v>0</v>
      </c>
      <c r="X42">
        <v>0</v>
      </c>
      <c r="Y42" s="34">
        <f>IEX!I42</f>
        <v>0</v>
      </c>
      <c r="Z42" s="34">
        <f>IEX!O42</f>
        <v>-200.8</v>
      </c>
      <c r="AA42" s="75">
        <f>STOA!I42</f>
        <v>186.64</v>
      </c>
      <c r="AB42" s="75">
        <f>-STOA!O42</f>
        <v>0</v>
      </c>
      <c r="AC42">
        <f t="shared" si="0"/>
        <v>13.583944726954856</v>
      </c>
      <c r="AD42">
        <f t="shared" si="1"/>
        <v>1126.4806823206156</v>
      </c>
      <c r="AE42">
        <f>'IDT-1'!C42</f>
        <v>0</v>
      </c>
      <c r="AF42" s="24"/>
      <c r="AG42">
        <f t="shared" si="2"/>
        <v>1126.4806823206156</v>
      </c>
      <c r="AI42" s="34">
        <f>PXIL!I42</f>
        <v>0</v>
      </c>
      <c r="AJ42" s="34">
        <f>PXIL!O42</f>
        <v>0</v>
      </c>
      <c r="AK42" s="34">
        <f>RTM_IEX!I42</f>
        <v>36.46</v>
      </c>
      <c r="AL42" s="34">
        <f>RTM_IEX!O42</f>
        <v>0</v>
      </c>
      <c r="AM42" s="34">
        <f>RTM_PXI!I42</f>
        <v>0</v>
      </c>
      <c r="AN42" s="34">
        <f>RTM_PXI!O42</f>
        <v>0</v>
      </c>
      <c r="AO42" s="149">
        <f>GDAM_IEX!I42</f>
        <v>0</v>
      </c>
      <c r="AP42" s="149">
        <f>GDAM_IEX!O42</f>
        <v>0</v>
      </c>
      <c r="AQ42" s="149">
        <f>GDAM_PXI!I42</f>
        <v>0</v>
      </c>
      <c r="AR42" s="149">
        <f>GDAM_PXI!O42</f>
        <v>0</v>
      </c>
    </row>
    <row r="43" spans="1:44">
      <c r="A43" t="s">
        <v>85</v>
      </c>
      <c r="D43">
        <f>TWEPL!Q43</f>
        <v>5.5292099999999991</v>
      </c>
      <c r="E43">
        <f>GT_NG!Q43</f>
        <v>-9.0959999999999999E-2</v>
      </c>
      <c r="F43">
        <f>GT_Spot!Q43</f>
        <v>0</v>
      </c>
      <c r="G43">
        <f>PPCL_NG!Q43</f>
        <v>24.49</v>
      </c>
      <c r="H43">
        <f>PPCL_Spot!Q43</f>
        <v>0</v>
      </c>
      <c r="I43">
        <f>Bawana_NG!Q43</f>
        <v>48.427759840880711</v>
      </c>
      <c r="J43">
        <f>Bawana_RLNG!Q43</f>
        <v>0</v>
      </c>
      <c r="K43">
        <f>Bawana_Spot!Q43</f>
        <v>0</v>
      </c>
      <c r="L43">
        <f>TWOMCL!P43</f>
        <v>0</v>
      </c>
      <c r="M43">
        <f>EDWPCL!T43</f>
        <v>0</v>
      </c>
      <c r="N43">
        <f>'MSW BWN'!T43</f>
        <v>0</v>
      </c>
      <c r="O43">
        <f>BYPL_ISGS_exbus!DM43</f>
        <v>603.45577703204424</v>
      </c>
      <c r="P43" s="36">
        <v>31.318596711322193</v>
      </c>
      <c r="Q43" s="36">
        <v>9.2100000000000009</v>
      </c>
      <c r="R43" s="38">
        <v>26.299999999999997</v>
      </c>
      <c r="S43" s="38">
        <v>0</v>
      </c>
      <c r="T43" s="37">
        <f>SUMPRODUCT(LTA!J43:AN43,LTA!J$101:AN$101,LTA!J$104:AN$104)</f>
        <v>231.4</v>
      </c>
      <c r="U43" s="37">
        <f>SUMPRODUCT(LTA!J43:AN43,LTA!J$102:AN$102,LTA!J$104:AN$104)</f>
        <v>110.81</v>
      </c>
      <c r="V43" s="66">
        <f>SUMPRODUCT(MTOA!B43:G43,MTOA!B$102:G$102,MTOA!B$104:G$104)</f>
        <v>0</v>
      </c>
      <c r="W43" s="66">
        <f>SUMPRODUCT(MTOA!B43:G43,MTOA!B$101:G$101,MTOA!B$104:G$104)</f>
        <v>0</v>
      </c>
      <c r="X43">
        <v>0</v>
      </c>
      <c r="Y43" s="34">
        <f>IEX!I43</f>
        <v>0</v>
      </c>
      <c r="Z43" s="34">
        <f>IEX!O43</f>
        <v>-139</v>
      </c>
      <c r="AA43" s="75">
        <f>STOA!I43</f>
        <v>186.64</v>
      </c>
      <c r="AB43" s="75">
        <f>-STOA!O43</f>
        <v>0</v>
      </c>
      <c r="AC43">
        <f t="shared" si="0"/>
        <v>12.553615103605942</v>
      </c>
      <c r="AD43">
        <f t="shared" si="1"/>
        <v>1134.576768480641</v>
      </c>
      <c r="AE43">
        <f>'IDT-1'!C43</f>
        <v>0</v>
      </c>
      <c r="AF43" s="24"/>
      <c r="AG43">
        <f t="shared" si="2"/>
        <v>1134.576768480641</v>
      </c>
      <c r="AI43" s="34">
        <f>PXIL!I43</f>
        <v>0</v>
      </c>
      <c r="AJ43" s="34">
        <f>PXIL!O43</f>
        <v>0</v>
      </c>
      <c r="AK43" s="34">
        <f>RTM_IEX!I43</f>
        <v>8.64</v>
      </c>
      <c r="AL43" s="34">
        <f>RTM_IEX!O43</f>
        <v>0</v>
      </c>
      <c r="AM43" s="34">
        <f>RTM_PXI!I43</f>
        <v>0</v>
      </c>
      <c r="AN43" s="34">
        <f>RTM_PXI!O43</f>
        <v>0</v>
      </c>
      <c r="AO43" s="149">
        <f>GDAM_IEX!I43</f>
        <v>0</v>
      </c>
      <c r="AP43" s="149">
        <f>GDAM_IEX!O43</f>
        <v>0</v>
      </c>
      <c r="AQ43" s="149">
        <f>GDAM_PXI!I43</f>
        <v>0</v>
      </c>
      <c r="AR43" s="149">
        <f>GDAM_PXI!O43</f>
        <v>0</v>
      </c>
    </row>
    <row r="44" spans="1:44">
      <c r="A44" t="s">
        <v>86</v>
      </c>
      <c r="D44">
        <f>TWEPL!Q44</f>
        <v>5.5292099999999991</v>
      </c>
      <c r="E44">
        <f>GT_NG!Q44</f>
        <v>-9.0959999999999999E-2</v>
      </c>
      <c r="F44">
        <f>GT_Spot!Q44</f>
        <v>0</v>
      </c>
      <c r="G44">
        <f>PPCL_NG!Q44</f>
        <v>24.49</v>
      </c>
      <c r="H44">
        <f>PPCL_Spot!Q44</f>
        <v>0</v>
      </c>
      <c r="I44">
        <f>Bawana_NG!Q44</f>
        <v>48.427759840880711</v>
      </c>
      <c r="J44">
        <f>Bawana_RLNG!Q44</f>
        <v>0</v>
      </c>
      <c r="K44">
        <f>Bawana_Spot!Q44</f>
        <v>0</v>
      </c>
      <c r="L44">
        <f>TWOMCL!P44</f>
        <v>0</v>
      </c>
      <c r="M44">
        <f>EDWPCL!T44</f>
        <v>0</v>
      </c>
      <c r="N44">
        <f>'MSW BWN'!T44</f>
        <v>0</v>
      </c>
      <c r="O44">
        <f>BYPL_ISGS_exbus!DM44</f>
        <v>603.45577703204424</v>
      </c>
      <c r="P44" s="36">
        <v>31.318596711322193</v>
      </c>
      <c r="Q44" s="36">
        <v>9.2100000000000009</v>
      </c>
      <c r="R44" s="38">
        <v>26.299999999999997</v>
      </c>
      <c r="S44" s="38">
        <v>0</v>
      </c>
      <c r="T44" s="37">
        <f>SUMPRODUCT(LTA!J44:AN44,LTA!J$101:AN$101,LTA!J$104:AN$104)</f>
        <v>237.35999999999999</v>
      </c>
      <c r="U44" s="37">
        <f>SUMPRODUCT(LTA!J44:AN44,LTA!J$102:AN$102,LTA!J$104:AN$104)</f>
        <v>110.94</v>
      </c>
      <c r="V44" s="66">
        <f>SUMPRODUCT(MTOA!B44:G44,MTOA!B$102:G$102,MTOA!B$104:G$104)</f>
        <v>0</v>
      </c>
      <c r="W44" s="66">
        <f>SUMPRODUCT(MTOA!B44:G44,MTOA!B$101:G$101,MTOA!B$104:G$104)</f>
        <v>0</v>
      </c>
      <c r="X44">
        <v>0</v>
      </c>
      <c r="Y44" s="34">
        <f>IEX!I44</f>
        <v>0</v>
      </c>
      <c r="Z44" s="34">
        <f>IEX!O44</f>
        <v>-119</v>
      </c>
      <c r="AA44" s="75">
        <f>STOA!I44</f>
        <v>186.64</v>
      </c>
      <c r="AB44" s="75">
        <f>-STOA!O44</f>
        <v>0</v>
      </c>
      <c r="AC44">
        <f t="shared" si="0"/>
        <v>12.412748553162038</v>
      </c>
      <c r="AD44">
        <f t="shared" si="1"/>
        <v>1158.887635031085</v>
      </c>
      <c r="AE44">
        <f>'IDT-1'!C44</f>
        <v>0</v>
      </c>
      <c r="AF44" s="24"/>
      <c r="AG44">
        <f t="shared" si="2"/>
        <v>1158.887635031085</v>
      </c>
      <c r="AI44" s="34">
        <f>PXIL!I44</f>
        <v>0</v>
      </c>
      <c r="AJ44" s="34">
        <f>PXIL!O44</f>
        <v>0</v>
      </c>
      <c r="AK44" s="34">
        <f>RTM_IEX!I44</f>
        <v>6.72</v>
      </c>
      <c r="AL44" s="34">
        <f>RTM_IEX!O44</f>
        <v>0</v>
      </c>
      <c r="AM44" s="34">
        <f>RTM_PXI!I44</f>
        <v>0</v>
      </c>
      <c r="AN44" s="34">
        <f>RTM_PXI!O44</f>
        <v>0</v>
      </c>
      <c r="AO44" s="149">
        <f>GDAM_IEX!I44</f>
        <v>0</v>
      </c>
      <c r="AP44" s="149">
        <f>GDAM_IEX!O44</f>
        <v>0</v>
      </c>
      <c r="AQ44" s="149">
        <f>GDAM_PXI!I44</f>
        <v>0</v>
      </c>
      <c r="AR44" s="149">
        <f>GDAM_PXI!O44</f>
        <v>0</v>
      </c>
    </row>
    <row r="45" spans="1:44">
      <c r="A45" t="s">
        <v>87</v>
      </c>
      <c r="D45">
        <f>TWEPL!Q45</f>
        <v>5.5292099999999991</v>
      </c>
      <c r="E45">
        <f>GT_NG!Q45</f>
        <v>-9.0959999999999999E-2</v>
      </c>
      <c r="F45">
        <f>GT_Spot!Q45</f>
        <v>0</v>
      </c>
      <c r="G45">
        <f>PPCL_NG!Q45</f>
        <v>24.49</v>
      </c>
      <c r="H45">
        <f>PPCL_Spot!Q45</f>
        <v>0</v>
      </c>
      <c r="I45">
        <f>Bawana_NG!Q45</f>
        <v>48.427759840880711</v>
      </c>
      <c r="J45">
        <f>Bawana_RLNG!Q45</f>
        <v>0</v>
      </c>
      <c r="K45">
        <f>Bawana_Spot!Q45</f>
        <v>0</v>
      </c>
      <c r="L45">
        <f>TWOMCL!P45</f>
        <v>0</v>
      </c>
      <c r="M45">
        <f>EDWPCL!T45</f>
        <v>0</v>
      </c>
      <c r="N45">
        <f>'MSW BWN'!T45</f>
        <v>0</v>
      </c>
      <c r="O45">
        <f>BYPL_ISGS_exbus!DM45</f>
        <v>606.50090411438191</v>
      </c>
      <c r="P45" s="36">
        <v>31.318596711322193</v>
      </c>
      <c r="Q45" s="36">
        <v>9.2100000000000009</v>
      </c>
      <c r="R45" s="38">
        <v>26.299999999999997</v>
      </c>
      <c r="S45" s="38">
        <v>0</v>
      </c>
      <c r="T45" s="37">
        <f>SUMPRODUCT(LTA!J45:AN45,LTA!J$101:AN$101,LTA!J$104:AN$104)</f>
        <v>242.82999999999998</v>
      </c>
      <c r="U45" s="37">
        <f>SUMPRODUCT(LTA!J45:AN45,LTA!J$102:AN$102,LTA!J$104:AN$104)</f>
        <v>87.33</v>
      </c>
      <c r="V45" s="66">
        <f>SUMPRODUCT(MTOA!B45:G45,MTOA!B$102:G$102,MTOA!B$104:G$104)</f>
        <v>0</v>
      </c>
      <c r="W45" s="66">
        <f>SUMPRODUCT(MTOA!B45:G45,MTOA!B$101:G$101,MTOA!B$104:G$104)</f>
        <v>0</v>
      </c>
      <c r="X45">
        <v>0</v>
      </c>
      <c r="Y45" s="34">
        <f>IEX!I45</f>
        <v>0</v>
      </c>
      <c r="Z45" s="34">
        <f>IEX!O45</f>
        <v>-94</v>
      </c>
      <c r="AA45" s="75">
        <f>STOA!I45</f>
        <v>186.64</v>
      </c>
      <c r="AB45" s="75">
        <f>-STOA!O45</f>
        <v>0</v>
      </c>
      <c r="AC45">
        <f t="shared" si="0"/>
        <v>12.108648483431722</v>
      </c>
      <c r="AD45">
        <f t="shared" si="1"/>
        <v>1174.8568621831528</v>
      </c>
      <c r="AE45">
        <f>'IDT-1'!C45</f>
        <v>0</v>
      </c>
      <c r="AF45" s="24"/>
      <c r="AG45">
        <f t="shared" si="2"/>
        <v>1174.8568621831528</v>
      </c>
      <c r="AI45" s="34">
        <f>PXIL!I45</f>
        <v>0</v>
      </c>
      <c r="AJ45" s="34">
        <f>PXIL!O45</f>
        <v>0</v>
      </c>
      <c r="AK45" s="34">
        <f>RTM_IEX!I45</f>
        <v>12.48</v>
      </c>
      <c r="AL45" s="34">
        <f>RTM_IEX!O45</f>
        <v>0</v>
      </c>
      <c r="AM45" s="34">
        <f>RTM_PXI!I45</f>
        <v>0</v>
      </c>
      <c r="AN45" s="34">
        <f>RTM_PXI!O45</f>
        <v>0</v>
      </c>
      <c r="AO45" s="149">
        <f>GDAM_IEX!I45</f>
        <v>0</v>
      </c>
      <c r="AP45" s="149">
        <f>GDAM_IEX!O45</f>
        <v>0</v>
      </c>
      <c r="AQ45" s="149">
        <f>GDAM_PXI!I45</f>
        <v>0</v>
      </c>
      <c r="AR45" s="149">
        <f>GDAM_PXI!O45</f>
        <v>0</v>
      </c>
    </row>
    <row r="46" spans="1:44">
      <c r="A46" t="s">
        <v>88</v>
      </c>
      <c r="D46">
        <f>TWEPL!Q46</f>
        <v>5.5292099999999991</v>
      </c>
      <c r="E46">
        <f>GT_NG!Q46</f>
        <v>-9.0959999999999999E-2</v>
      </c>
      <c r="F46">
        <f>GT_Spot!Q46</f>
        <v>0</v>
      </c>
      <c r="G46">
        <f>PPCL_NG!Q46</f>
        <v>24.49</v>
      </c>
      <c r="H46">
        <f>PPCL_Spot!Q46</f>
        <v>0</v>
      </c>
      <c r="I46">
        <f>Bawana_NG!Q46</f>
        <v>48.427759840880711</v>
      </c>
      <c r="J46">
        <f>Bawana_RLNG!Q46</f>
        <v>0</v>
      </c>
      <c r="K46">
        <f>Bawana_Spot!Q46</f>
        <v>0</v>
      </c>
      <c r="L46">
        <f>TWOMCL!P46</f>
        <v>0</v>
      </c>
      <c r="M46">
        <f>EDWPCL!T46</f>
        <v>0</v>
      </c>
      <c r="N46">
        <f>'MSW BWN'!T46</f>
        <v>0</v>
      </c>
      <c r="O46">
        <f>BYPL_ISGS_exbus!DM46</f>
        <v>607.38605208096567</v>
      </c>
      <c r="P46" s="36">
        <v>31.318596711322193</v>
      </c>
      <c r="Q46" s="36">
        <v>9.2100000000000009</v>
      </c>
      <c r="R46" s="38">
        <v>26.3</v>
      </c>
      <c r="S46" s="38">
        <v>0</v>
      </c>
      <c r="T46" s="37">
        <f>SUMPRODUCT(LTA!J46:AN46,LTA!J$101:AN$101,LTA!J$104:AN$104)</f>
        <v>246.79000000000002</v>
      </c>
      <c r="U46" s="37">
        <f>SUMPRODUCT(LTA!J46:AN46,LTA!J$102:AN$102,LTA!J$104:AN$104)</f>
        <v>87.52</v>
      </c>
      <c r="V46" s="66">
        <f>SUMPRODUCT(MTOA!B46:G46,MTOA!B$102:G$102,MTOA!B$104:G$104)</f>
        <v>0</v>
      </c>
      <c r="W46" s="66">
        <f>SUMPRODUCT(MTOA!B46:G46,MTOA!B$101:G$101,MTOA!B$104:G$104)</f>
        <v>0</v>
      </c>
      <c r="X46">
        <v>0</v>
      </c>
      <c r="Y46" s="34">
        <f>IEX!I46</f>
        <v>0</v>
      </c>
      <c r="Z46" s="34">
        <f>IEX!O46</f>
        <v>-74</v>
      </c>
      <c r="AA46" s="75">
        <f>STOA!I46</f>
        <v>186.64</v>
      </c>
      <c r="AB46" s="75">
        <f>-STOA!O46</f>
        <v>0</v>
      </c>
      <c r="AC46">
        <f t="shared" si="0"/>
        <v>12.051339235093758</v>
      </c>
      <c r="AD46">
        <f t="shared" si="1"/>
        <v>1208.5793193980749</v>
      </c>
      <c r="AE46">
        <f>'IDT-1'!C46</f>
        <v>-11</v>
      </c>
      <c r="AF46" s="24"/>
      <c r="AG46">
        <f t="shared" si="2"/>
        <v>1197.5793193980749</v>
      </c>
      <c r="AI46" s="34">
        <f>PXIL!I46</f>
        <v>0</v>
      </c>
      <c r="AJ46" s="34">
        <f>PXIL!O46</f>
        <v>0</v>
      </c>
      <c r="AK46" s="34">
        <f>RTM_IEX!I46</f>
        <v>21.11</v>
      </c>
      <c r="AL46" s="34">
        <f>RTM_IEX!O46</f>
        <v>0</v>
      </c>
      <c r="AM46" s="34">
        <f>RTM_PXI!I46</f>
        <v>0</v>
      </c>
      <c r="AN46" s="34">
        <f>RTM_PXI!O46</f>
        <v>0</v>
      </c>
      <c r="AO46" s="149">
        <f>GDAM_IEX!I46</f>
        <v>0</v>
      </c>
      <c r="AP46" s="149">
        <f>GDAM_IEX!O46</f>
        <v>0</v>
      </c>
      <c r="AQ46" s="149">
        <f>GDAM_PXI!I46</f>
        <v>0</v>
      </c>
      <c r="AR46" s="149">
        <f>GDAM_PXI!O46</f>
        <v>0</v>
      </c>
    </row>
    <row r="47" spans="1:44">
      <c r="A47" t="s">
        <v>89</v>
      </c>
      <c r="D47">
        <f>TWEPL!Q47</f>
        <v>5.5292099999999991</v>
      </c>
      <c r="E47">
        <f>GT_NG!Q47</f>
        <v>-9.0959999999999999E-2</v>
      </c>
      <c r="F47">
        <f>GT_Spot!Q47</f>
        <v>0</v>
      </c>
      <c r="G47">
        <f>PPCL_NG!Q47</f>
        <v>24.49</v>
      </c>
      <c r="H47">
        <f>PPCL_Spot!Q47</f>
        <v>0</v>
      </c>
      <c r="I47">
        <f>Bawana_NG!Q47</f>
        <v>48.427759840880711</v>
      </c>
      <c r="J47">
        <f>Bawana_RLNG!Q47</f>
        <v>0</v>
      </c>
      <c r="K47">
        <f>Bawana_Spot!Q47</f>
        <v>0</v>
      </c>
      <c r="L47">
        <f>TWOMCL!P47</f>
        <v>0</v>
      </c>
      <c r="M47">
        <f>EDWPCL!T47</f>
        <v>0</v>
      </c>
      <c r="N47">
        <f>'MSW BWN'!T47</f>
        <v>0</v>
      </c>
      <c r="O47">
        <f>BYPL_ISGS_exbus!DM47</f>
        <v>606.74927051183749</v>
      </c>
      <c r="P47" s="36">
        <v>31.318596711322193</v>
      </c>
      <c r="Q47" s="36">
        <v>9.2100000000000009</v>
      </c>
      <c r="R47" s="38">
        <v>26.3</v>
      </c>
      <c r="S47" s="38">
        <v>0</v>
      </c>
      <c r="T47" s="37">
        <f>SUMPRODUCT(LTA!J47:AN47,LTA!J$101:AN$101,LTA!J$104:AN$104)</f>
        <v>255.37</v>
      </c>
      <c r="U47" s="37">
        <f>SUMPRODUCT(LTA!J47:AN47,LTA!J$102:AN$102,LTA!J$104:AN$104)</f>
        <v>89.17</v>
      </c>
      <c r="V47" s="66">
        <f>SUMPRODUCT(MTOA!B47:G47,MTOA!B$102:G$102,MTOA!B$104:G$104)</f>
        <v>0</v>
      </c>
      <c r="W47" s="66">
        <f>SUMPRODUCT(MTOA!B47:G47,MTOA!B$101:G$101,MTOA!B$104:G$104)</f>
        <v>0</v>
      </c>
      <c r="X47">
        <v>0</v>
      </c>
      <c r="Y47" s="34">
        <f>IEX!I47</f>
        <v>0</v>
      </c>
      <c r="Z47" s="34">
        <f>IEX!O47</f>
        <v>-44</v>
      </c>
      <c r="AA47" s="75">
        <f>STOA!I47</f>
        <v>186.64</v>
      </c>
      <c r="AB47" s="75">
        <f>-STOA!O47</f>
        <v>0</v>
      </c>
      <c r="AC47">
        <f t="shared" si="0"/>
        <v>11.936999731619569</v>
      </c>
      <c r="AD47">
        <f t="shared" si="1"/>
        <v>1255.9668773324208</v>
      </c>
      <c r="AE47">
        <f>'IDT-1'!C47</f>
        <v>-19</v>
      </c>
      <c r="AF47" s="24"/>
      <c r="AG47">
        <f t="shared" si="2"/>
        <v>1236.9668773324208</v>
      </c>
      <c r="AI47" s="34">
        <f>PXIL!I47</f>
        <v>0</v>
      </c>
      <c r="AJ47" s="34">
        <f>PXIL!O47</f>
        <v>0</v>
      </c>
      <c r="AK47" s="34">
        <f>RTM_IEX!I47</f>
        <v>28.79</v>
      </c>
      <c r="AL47" s="34">
        <f>RTM_IEX!O47</f>
        <v>0</v>
      </c>
      <c r="AM47" s="34">
        <f>RTM_PXI!I47</f>
        <v>0</v>
      </c>
      <c r="AN47" s="34">
        <f>RTM_PXI!O47</f>
        <v>0</v>
      </c>
      <c r="AO47" s="149">
        <f>GDAM_IEX!I47</f>
        <v>0</v>
      </c>
      <c r="AP47" s="149">
        <f>GDAM_IEX!O47</f>
        <v>0</v>
      </c>
      <c r="AQ47" s="149">
        <f>GDAM_PXI!I47</f>
        <v>0</v>
      </c>
      <c r="AR47" s="149">
        <f>GDAM_PXI!O47</f>
        <v>0</v>
      </c>
    </row>
    <row r="48" spans="1:44">
      <c r="A48" t="s">
        <v>90</v>
      </c>
      <c r="D48">
        <f>TWEPL!Q48</f>
        <v>5.5292099999999991</v>
      </c>
      <c r="E48">
        <f>GT_NG!Q48</f>
        <v>-9.0959999999999999E-2</v>
      </c>
      <c r="F48">
        <f>GT_Spot!Q48</f>
        <v>0</v>
      </c>
      <c r="G48">
        <f>PPCL_NG!Q48</f>
        <v>24.49</v>
      </c>
      <c r="H48">
        <f>PPCL_Spot!Q48</f>
        <v>0</v>
      </c>
      <c r="I48">
        <f>Bawana_NG!Q48</f>
        <v>48.427759840880711</v>
      </c>
      <c r="J48">
        <f>Bawana_RLNG!Q48</f>
        <v>0</v>
      </c>
      <c r="K48">
        <f>Bawana_Spot!Q48</f>
        <v>0</v>
      </c>
      <c r="L48">
        <f>TWOMCL!P48</f>
        <v>0</v>
      </c>
      <c r="M48">
        <f>EDWPCL!T48</f>
        <v>0</v>
      </c>
      <c r="N48">
        <f>'MSW BWN'!T48</f>
        <v>0</v>
      </c>
      <c r="O48">
        <f>BYPL_ISGS_exbus!DM48</f>
        <v>603.29913731636111</v>
      </c>
      <c r="P48" s="36">
        <v>31.318596711322193</v>
      </c>
      <c r="Q48" s="36">
        <v>9.2100000000000009</v>
      </c>
      <c r="R48" s="38">
        <v>26.3</v>
      </c>
      <c r="S48" s="38">
        <v>0</v>
      </c>
      <c r="T48" s="37">
        <f>SUMPRODUCT(LTA!J48:AN48,LTA!J$101:AN$101,LTA!J$104:AN$104)</f>
        <v>255.25</v>
      </c>
      <c r="U48" s="37">
        <f>SUMPRODUCT(LTA!J48:AN48,LTA!J$102:AN$102,LTA!J$104:AN$104)</f>
        <v>89.39</v>
      </c>
      <c r="V48" s="66">
        <f>SUMPRODUCT(MTOA!B48:G48,MTOA!B$102:G$102,MTOA!B$104:G$104)</f>
        <v>0</v>
      </c>
      <c r="W48" s="66">
        <f>SUMPRODUCT(MTOA!B48:G48,MTOA!B$101:G$101,MTOA!B$104:G$104)</f>
        <v>0</v>
      </c>
      <c r="X48">
        <v>0</v>
      </c>
      <c r="Y48" s="34">
        <f>IEX!I48</f>
        <v>0</v>
      </c>
      <c r="Z48" s="34">
        <f>IEX!O48</f>
        <v>-14</v>
      </c>
      <c r="AA48" s="75">
        <f>STOA!I48</f>
        <v>186.64</v>
      </c>
      <c r="AB48" s="75">
        <f>-STOA!O48</f>
        <v>0</v>
      </c>
      <c r="AC48">
        <f t="shared" si="0"/>
        <v>11.649622733833521</v>
      </c>
      <c r="AD48">
        <f t="shared" si="1"/>
        <v>1283.8641211347308</v>
      </c>
      <c r="AE48">
        <f>'IDT-1'!C48</f>
        <v>-31</v>
      </c>
      <c r="AF48" s="24"/>
      <c r="AG48">
        <f t="shared" si="2"/>
        <v>1252.8641211347308</v>
      </c>
      <c r="AI48" s="34">
        <f>PXIL!I48</f>
        <v>0</v>
      </c>
      <c r="AJ48" s="34">
        <f>PXIL!O48</f>
        <v>0</v>
      </c>
      <c r="AK48" s="34">
        <f>RTM_IEX!I48</f>
        <v>29.75</v>
      </c>
      <c r="AL48" s="34">
        <f>RTM_IEX!O48</f>
        <v>0</v>
      </c>
      <c r="AM48" s="34">
        <f>RTM_PXI!I48</f>
        <v>0</v>
      </c>
      <c r="AN48" s="34">
        <f>RTM_PXI!O48</f>
        <v>0</v>
      </c>
      <c r="AO48" s="149">
        <f>GDAM_IEX!I48</f>
        <v>0</v>
      </c>
      <c r="AP48" s="149">
        <f>GDAM_IEX!O48</f>
        <v>0</v>
      </c>
      <c r="AQ48" s="149">
        <f>GDAM_PXI!I48</f>
        <v>0</v>
      </c>
      <c r="AR48" s="149">
        <f>GDAM_PXI!O48</f>
        <v>0</v>
      </c>
    </row>
    <row r="49" spans="1:44">
      <c r="A49" t="s">
        <v>91</v>
      </c>
      <c r="D49">
        <f>TWEPL!Q49</f>
        <v>5.5292099999999991</v>
      </c>
      <c r="E49">
        <f>GT_NG!Q49</f>
        <v>-9.0959999999999999E-2</v>
      </c>
      <c r="F49">
        <f>GT_Spot!Q49</f>
        <v>0</v>
      </c>
      <c r="G49">
        <f>PPCL_NG!Q49</f>
        <v>23.781623885456359</v>
      </c>
      <c r="H49">
        <f>PPCL_Spot!Q49</f>
        <v>0</v>
      </c>
      <c r="I49">
        <f>Bawana_NG!Q49</f>
        <v>48.427759840880711</v>
      </c>
      <c r="J49">
        <f>Bawana_RLNG!Q49</f>
        <v>0</v>
      </c>
      <c r="K49">
        <f>Bawana_Spot!Q49</f>
        <v>0</v>
      </c>
      <c r="L49">
        <f>TWOMCL!P49</f>
        <v>0</v>
      </c>
      <c r="M49">
        <f>EDWPCL!T49</f>
        <v>0</v>
      </c>
      <c r="N49">
        <f>'MSW BWN'!T49</f>
        <v>0</v>
      </c>
      <c r="O49">
        <f>BYPL_ISGS_exbus!DM49</f>
        <v>600.54405816297094</v>
      </c>
      <c r="P49" s="36">
        <v>31.268598951565931</v>
      </c>
      <c r="Q49" s="36">
        <v>9.1985651902682459</v>
      </c>
      <c r="R49" s="38">
        <v>26.3</v>
      </c>
      <c r="S49" s="38">
        <v>0</v>
      </c>
      <c r="T49" s="37">
        <f>SUMPRODUCT(LTA!J49:AN49,LTA!J$101:AN$101,LTA!J$104:AN$104)</f>
        <v>256.30999999999995</v>
      </c>
      <c r="U49" s="37">
        <f>SUMPRODUCT(LTA!J49:AN49,LTA!J$102:AN$102,LTA!J$104:AN$104)</f>
        <v>89.72</v>
      </c>
      <c r="V49" s="66">
        <f>SUMPRODUCT(MTOA!B49:G49,MTOA!B$102:G$102,MTOA!B$104:G$104)</f>
        <v>0</v>
      </c>
      <c r="W49" s="66">
        <f>SUMPRODUCT(MTOA!B49:G49,MTOA!B$101:G$101,MTOA!B$104:G$104)</f>
        <v>0</v>
      </c>
      <c r="X49">
        <v>0</v>
      </c>
      <c r="Y49" s="34">
        <f>IEX!I49</f>
        <v>0</v>
      </c>
      <c r="Z49" s="34">
        <f>IEX!O49</f>
        <v>0</v>
      </c>
      <c r="AA49" s="75">
        <f>STOA!I49</f>
        <v>186.64</v>
      </c>
      <c r="AB49" s="75">
        <f>-STOA!O49</f>
        <v>0</v>
      </c>
      <c r="AC49">
        <f t="shared" si="0"/>
        <v>11.852821935553466</v>
      </c>
      <c r="AD49">
        <f t="shared" si="1"/>
        <v>1334.8760340955882</v>
      </c>
      <c r="AE49">
        <f>'IDT-1'!C49</f>
        <v>-57</v>
      </c>
      <c r="AF49" s="24"/>
      <c r="AG49">
        <f t="shared" si="2"/>
        <v>1277.8760340955882</v>
      </c>
      <c r="AI49" s="34">
        <f>PXIL!I49</f>
        <v>0</v>
      </c>
      <c r="AJ49" s="34">
        <f>PXIL!O49</f>
        <v>0</v>
      </c>
      <c r="AK49" s="34">
        <f>RTM_IEX!I49</f>
        <v>69.099999999999994</v>
      </c>
      <c r="AL49" s="34">
        <f>RTM_IEX!O49</f>
        <v>0</v>
      </c>
      <c r="AM49" s="34">
        <f>RTM_PXI!I49</f>
        <v>0</v>
      </c>
      <c r="AN49" s="34">
        <f>RTM_PXI!O49</f>
        <v>0</v>
      </c>
      <c r="AO49" s="149">
        <f>GDAM_IEX!I49</f>
        <v>0</v>
      </c>
      <c r="AP49" s="149">
        <f>GDAM_IEX!O49</f>
        <v>0</v>
      </c>
      <c r="AQ49" s="149">
        <f>GDAM_PXI!I49</f>
        <v>0</v>
      </c>
      <c r="AR49" s="149">
        <f>GDAM_PXI!O49</f>
        <v>0</v>
      </c>
    </row>
    <row r="50" spans="1:44">
      <c r="A50" t="s">
        <v>92</v>
      </c>
      <c r="D50">
        <f>TWEPL!Q50</f>
        <v>5.5292099999999991</v>
      </c>
      <c r="E50">
        <f>GT_NG!Q50</f>
        <v>-9.0959999999999999E-2</v>
      </c>
      <c r="F50">
        <f>GT_Spot!Q50</f>
        <v>0</v>
      </c>
      <c r="G50">
        <f>PPCL_NG!Q50</f>
        <v>23.781623885456359</v>
      </c>
      <c r="H50">
        <f>PPCL_Spot!Q50</f>
        <v>0</v>
      </c>
      <c r="I50">
        <f>Bawana_NG!Q50</f>
        <v>48.427759840880711</v>
      </c>
      <c r="J50">
        <f>Bawana_RLNG!Q50</f>
        <v>0</v>
      </c>
      <c r="K50">
        <f>Bawana_Spot!Q50</f>
        <v>0</v>
      </c>
      <c r="L50">
        <f>TWOMCL!P50</f>
        <v>0</v>
      </c>
      <c r="M50">
        <f>EDWPCL!T50</f>
        <v>0</v>
      </c>
      <c r="N50">
        <f>'MSW BWN'!T50</f>
        <v>0</v>
      </c>
      <c r="O50">
        <f>BYPL_ISGS_exbus!DM50</f>
        <v>601.16134502155478</v>
      </c>
      <c r="P50" s="36">
        <v>31.268598951565931</v>
      </c>
      <c r="Q50" s="36">
        <v>9.1985651902682459</v>
      </c>
      <c r="R50" s="38">
        <v>26.3</v>
      </c>
      <c r="S50" s="38">
        <v>0</v>
      </c>
      <c r="T50" s="37">
        <f>SUMPRODUCT(LTA!J50:AN50,LTA!J$101:AN$101,LTA!J$104:AN$104)</f>
        <v>256.03000000000003</v>
      </c>
      <c r="U50" s="37">
        <f>SUMPRODUCT(LTA!J50:AN50,LTA!J$102:AN$102,LTA!J$104:AN$104)</f>
        <v>113.81</v>
      </c>
      <c r="V50" s="66">
        <f>SUMPRODUCT(MTOA!B50:G50,MTOA!B$102:G$102,MTOA!B$104:G$104)</f>
        <v>0</v>
      </c>
      <c r="W50" s="66">
        <f>SUMPRODUCT(MTOA!B50:G50,MTOA!B$101:G$101,MTOA!B$104:G$104)</f>
        <v>0</v>
      </c>
      <c r="X50">
        <v>0</v>
      </c>
      <c r="Y50" s="34">
        <f>IEX!I50</f>
        <v>0</v>
      </c>
      <c r="Z50" s="34">
        <f>IEX!O50</f>
        <v>0</v>
      </c>
      <c r="AA50" s="75">
        <f>STOA!I50</f>
        <v>186.64</v>
      </c>
      <c r="AB50" s="75">
        <f>-STOA!O50</f>
        <v>0</v>
      </c>
      <c r="AC50">
        <f t="shared" si="0"/>
        <v>12.067782059909007</v>
      </c>
      <c r="AD50">
        <f t="shared" si="1"/>
        <v>1359.0883608298168</v>
      </c>
      <c r="AE50">
        <f>'IDT-1'!C50</f>
        <v>-69</v>
      </c>
      <c r="AF50" s="24"/>
      <c r="AG50">
        <f t="shared" si="2"/>
        <v>1290.0883608298168</v>
      </c>
      <c r="AI50" s="34">
        <f>PXIL!I50</f>
        <v>0</v>
      </c>
      <c r="AJ50" s="34">
        <f>PXIL!O50</f>
        <v>0</v>
      </c>
      <c r="AK50" s="34">
        <f>RTM_IEX!I50</f>
        <v>69.099999999999994</v>
      </c>
      <c r="AL50" s="34">
        <f>RTM_IEX!O50</f>
        <v>0</v>
      </c>
      <c r="AM50" s="34">
        <f>RTM_PXI!I50</f>
        <v>0</v>
      </c>
      <c r="AN50" s="34">
        <f>RTM_PXI!O50</f>
        <v>0</v>
      </c>
      <c r="AO50" s="149">
        <f>GDAM_IEX!I50</f>
        <v>0</v>
      </c>
      <c r="AP50" s="149">
        <f>GDAM_IEX!O50</f>
        <v>0</v>
      </c>
      <c r="AQ50" s="149">
        <f>GDAM_PXI!I50</f>
        <v>0</v>
      </c>
      <c r="AR50" s="149">
        <f>GDAM_PXI!O50</f>
        <v>0</v>
      </c>
    </row>
    <row r="51" spans="1:44">
      <c r="A51" t="s">
        <v>93</v>
      </c>
      <c r="D51">
        <f>TWEPL!Q51</f>
        <v>5.5292099999999991</v>
      </c>
      <c r="E51">
        <f>GT_NG!Q51</f>
        <v>-9.0959999999999999E-2</v>
      </c>
      <c r="F51">
        <f>GT_Spot!Q51</f>
        <v>0</v>
      </c>
      <c r="G51">
        <f>PPCL_NG!Q51</f>
        <v>23.781623885456359</v>
      </c>
      <c r="H51">
        <f>PPCL_Spot!Q51</f>
        <v>0</v>
      </c>
      <c r="I51">
        <f>Bawana_NG!Q51</f>
        <v>47.39</v>
      </c>
      <c r="J51">
        <f>Bawana_RLNG!Q51</f>
        <v>0</v>
      </c>
      <c r="K51">
        <f>Bawana_Spot!Q51</f>
        <v>0</v>
      </c>
      <c r="L51">
        <f>TWOMCL!P51</f>
        <v>0</v>
      </c>
      <c r="M51">
        <f>EDWPCL!T51</f>
        <v>0</v>
      </c>
      <c r="N51">
        <f>'MSW BWN'!T51</f>
        <v>0</v>
      </c>
      <c r="O51">
        <f>BYPL_ISGS_exbus!DM51</f>
        <v>606.54378078334184</v>
      </c>
      <c r="P51" s="36">
        <v>30.94</v>
      </c>
      <c r="Q51" s="36">
        <v>9.19</v>
      </c>
      <c r="R51" s="38">
        <v>26.3</v>
      </c>
      <c r="S51" s="38">
        <v>0</v>
      </c>
      <c r="T51" s="37">
        <f>SUMPRODUCT(LTA!J51:AN51,LTA!J$101:AN$101,LTA!J$104:AN$104)</f>
        <v>256.96000000000004</v>
      </c>
      <c r="U51" s="37">
        <f>SUMPRODUCT(LTA!J51:AN51,LTA!J$102:AN$102,LTA!J$104:AN$104)</f>
        <v>114.09</v>
      </c>
      <c r="V51" s="66">
        <f>SUMPRODUCT(MTOA!B51:G51,MTOA!B$102:G$102,MTOA!B$104:G$104)</f>
        <v>0</v>
      </c>
      <c r="W51" s="66">
        <f>SUMPRODUCT(MTOA!B51:G51,MTOA!B$101:G$101,MTOA!B$104:G$104)</f>
        <v>0</v>
      </c>
      <c r="X51">
        <v>0</v>
      </c>
      <c r="Y51" s="34">
        <f>IEX!I51</f>
        <v>0</v>
      </c>
      <c r="Z51" s="34">
        <f>IEX!O51</f>
        <v>0</v>
      </c>
      <c r="AA51" s="75">
        <f>STOA!I51</f>
        <v>186.64</v>
      </c>
      <c r="AB51" s="75">
        <f>-STOA!O51</f>
        <v>0</v>
      </c>
      <c r="AC51">
        <f t="shared" si="0"/>
        <v>12.122144163564846</v>
      </c>
      <c r="AD51">
        <f t="shared" si="1"/>
        <v>1365.2115105052335</v>
      </c>
      <c r="AE51">
        <f>'IDT-1'!C51</f>
        <v>-74</v>
      </c>
      <c r="AF51" s="24"/>
      <c r="AG51">
        <f t="shared" si="2"/>
        <v>1291.2115105052335</v>
      </c>
      <c r="AI51" s="34">
        <f>PXIL!I51</f>
        <v>0</v>
      </c>
      <c r="AJ51" s="34">
        <f>PXIL!O51</f>
        <v>0</v>
      </c>
      <c r="AK51" s="34">
        <f>RTM_IEX!I51</f>
        <v>70.06</v>
      </c>
      <c r="AL51" s="34">
        <f>RTM_IEX!O51</f>
        <v>0</v>
      </c>
      <c r="AM51" s="34">
        <f>RTM_PXI!I51</f>
        <v>0</v>
      </c>
      <c r="AN51" s="34">
        <f>RTM_PXI!O51</f>
        <v>0</v>
      </c>
      <c r="AO51" s="149">
        <f>GDAM_IEX!I51</f>
        <v>0</v>
      </c>
      <c r="AP51" s="149">
        <f>GDAM_IEX!O51</f>
        <v>0</v>
      </c>
      <c r="AQ51" s="149">
        <f>GDAM_PXI!I51</f>
        <v>0</v>
      </c>
      <c r="AR51" s="149">
        <f>GDAM_PXI!O51</f>
        <v>0</v>
      </c>
    </row>
    <row r="52" spans="1:44">
      <c r="A52" t="s">
        <v>94</v>
      </c>
      <c r="D52">
        <f>TWEPL!Q52</f>
        <v>5.5292099999999991</v>
      </c>
      <c r="E52">
        <f>GT_NG!Q52</f>
        <v>-9.0959999999999999E-2</v>
      </c>
      <c r="F52">
        <f>GT_Spot!Q52</f>
        <v>0</v>
      </c>
      <c r="G52">
        <f>PPCL_NG!Q52</f>
        <v>23.781623885456359</v>
      </c>
      <c r="H52">
        <f>PPCL_Spot!Q52</f>
        <v>0</v>
      </c>
      <c r="I52">
        <f>Bawana_NG!Q52</f>
        <v>47.39</v>
      </c>
      <c r="J52">
        <f>Bawana_RLNG!Q52</f>
        <v>0</v>
      </c>
      <c r="K52">
        <f>Bawana_Spot!Q52</f>
        <v>0</v>
      </c>
      <c r="L52">
        <f>TWOMCL!P52</f>
        <v>0</v>
      </c>
      <c r="M52">
        <f>EDWPCL!T52</f>
        <v>0</v>
      </c>
      <c r="N52">
        <f>'MSW BWN'!T52</f>
        <v>0</v>
      </c>
      <c r="O52">
        <f>BYPL_ISGS_exbus!DM52</f>
        <v>606.74425477514569</v>
      </c>
      <c r="P52" s="36">
        <v>30.94</v>
      </c>
      <c r="Q52" s="36">
        <v>8.9800000000000022</v>
      </c>
      <c r="R52" s="38">
        <v>26.3</v>
      </c>
      <c r="S52" s="38">
        <v>0</v>
      </c>
      <c r="T52" s="37">
        <f>SUMPRODUCT(LTA!J52:AN52,LTA!J$101:AN$101,LTA!J$104:AN$104)</f>
        <v>248.68</v>
      </c>
      <c r="U52" s="37">
        <f>SUMPRODUCT(LTA!J52:AN52,LTA!J$102:AN$102,LTA!J$104:AN$104)</f>
        <v>114.25</v>
      </c>
      <c r="V52" s="66">
        <f>SUMPRODUCT(MTOA!B52:G52,MTOA!B$102:G$102,MTOA!B$104:G$104)</f>
        <v>0</v>
      </c>
      <c r="W52" s="66">
        <f>SUMPRODUCT(MTOA!B52:G52,MTOA!B$101:G$101,MTOA!B$104:G$104)</f>
        <v>0</v>
      </c>
      <c r="X52">
        <v>0</v>
      </c>
      <c r="Y52" s="34">
        <f>IEX!I52</f>
        <v>0</v>
      </c>
      <c r="Z52" s="34">
        <f>IEX!O52</f>
        <v>0</v>
      </c>
      <c r="AA52" s="75">
        <f>STOA!I52</f>
        <v>186.64</v>
      </c>
      <c r="AB52" s="75">
        <f>-STOA!O52</f>
        <v>0</v>
      </c>
      <c r="AC52">
        <f t="shared" si="0"/>
        <v>12.109740334692718</v>
      </c>
      <c r="AD52">
        <f t="shared" si="1"/>
        <v>1363.8143883259095</v>
      </c>
      <c r="AE52">
        <f>'IDT-1'!C52</f>
        <v>-73</v>
      </c>
      <c r="AF52" s="24"/>
      <c r="AG52">
        <f t="shared" si="2"/>
        <v>1290.8143883259095</v>
      </c>
      <c r="AI52" s="34">
        <f>PXIL!I52</f>
        <v>0</v>
      </c>
      <c r="AJ52" s="34">
        <f>PXIL!O52</f>
        <v>0</v>
      </c>
      <c r="AK52" s="34">
        <f>RTM_IEX!I52</f>
        <v>76.78</v>
      </c>
      <c r="AL52" s="34">
        <f>RTM_IEX!O52</f>
        <v>0</v>
      </c>
      <c r="AM52" s="34">
        <f>RTM_PXI!I52</f>
        <v>0</v>
      </c>
      <c r="AN52" s="34">
        <f>RTM_PXI!O52</f>
        <v>0</v>
      </c>
      <c r="AO52" s="149">
        <f>GDAM_IEX!I52</f>
        <v>0</v>
      </c>
      <c r="AP52" s="149">
        <f>GDAM_IEX!O52</f>
        <v>0</v>
      </c>
      <c r="AQ52" s="149">
        <f>GDAM_PXI!I52</f>
        <v>0</v>
      </c>
      <c r="AR52" s="149">
        <f>GDAM_PXI!O52</f>
        <v>0</v>
      </c>
    </row>
    <row r="53" spans="1:44">
      <c r="A53" t="s">
        <v>95</v>
      </c>
      <c r="D53">
        <f>TWEPL!Q53</f>
        <v>5.5292099999999991</v>
      </c>
      <c r="E53">
        <f>GT_NG!Q53</f>
        <v>-9.0959999999999999E-2</v>
      </c>
      <c r="F53">
        <f>GT_Spot!Q53</f>
        <v>0</v>
      </c>
      <c r="G53">
        <f>PPCL_NG!Q53</f>
        <v>23.781623885456359</v>
      </c>
      <c r="H53">
        <f>PPCL_Spot!Q53</f>
        <v>0</v>
      </c>
      <c r="I53">
        <f>Bawana_NG!Q53</f>
        <v>47.39</v>
      </c>
      <c r="J53">
        <f>Bawana_RLNG!Q53</f>
        <v>0</v>
      </c>
      <c r="K53">
        <f>Bawana_Spot!Q53</f>
        <v>0</v>
      </c>
      <c r="L53">
        <f>TWOMCL!P53</f>
        <v>0</v>
      </c>
      <c r="M53">
        <f>EDWPCL!T53</f>
        <v>0</v>
      </c>
      <c r="N53">
        <f>'MSW BWN'!T53</f>
        <v>0</v>
      </c>
      <c r="O53">
        <f>BYPL_ISGS_exbus!DM53</f>
        <v>600.40955338631181</v>
      </c>
      <c r="P53" s="36">
        <v>30.94</v>
      </c>
      <c r="Q53" s="36">
        <v>8.9800000000000022</v>
      </c>
      <c r="R53" s="38">
        <v>26.3</v>
      </c>
      <c r="S53" s="38">
        <v>0</v>
      </c>
      <c r="T53" s="37">
        <f>SUMPRODUCT(LTA!J53:AN53,LTA!J$101:AN$101,LTA!J$104:AN$104)</f>
        <v>250.04</v>
      </c>
      <c r="U53" s="37">
        <f>SUMPRODUCT(LTA!J53:AN53,LTA!J$102:AN$102,LTA!J$104:AN$104)</f>
        <v>61.28</v>
      </c>
      <c r="V53" s="66">
        <f>SUMPRODUCT(MTOA!B53:G53,MTOA!B$102:G$102,MTOA!B$104:G$104)</f>
        <v>0</v>
      </c>
      <c r="W53" s="66">
        <f>SUMPRODUCT(MTOA!B53:G53,MTOA!B$101:G$101,MTOA!B$104:G$104)</f>
        <v>0</v>
      </c>
      <c r="X53">
        <v>0</v>
      </c>
      <c r="Y53" s="34">
        <f>IEX!I53</f>
        <v>0</v>
      </c>
      <c r="Z53" s="34">
        <f>IEX!O53</f>
        <v>0</v>
      </c>
      <c r="AA53" s="75">
        <f>STOA!I53</f>
        <v>186.64</v>
      </c>
      <c r="AB53" s="75">
        <f>-STOA!O53</f>
        <v>0</v>
      </c>
      <c r="AC53">
        <f t="shared" si="0"/>
        <v>12.444362962470983</v>
      </c>
      <c r="AD53">
        <f t="shared" si="1"/>
        <v>1401.505064309297</v>
      </c>
      <c r="AE53">
        <f>'IDT-1'!C53</f>
        <v>-89</v>
      </c>
      <c r="AF53" s="24"/>
      <c r="AG53">
        <f t="shared" si="2"/>
        <v>1312.505064309297</v>
      </c>
      <c r="AI53" s="34">
        <f>PXIL!I53</f>
        <v>0</v>
      </c>
      <c r="AJ53" s="34">
        <f>PXIL!O53</f>
        <v>0</v>
      </c>
      <c r="AK53" s="34">
        <f>RTM_IEX!I53</f>
        <v>172.75</v>
      </c>
      <c r="AL53" s="34">
        <f>RTM_IEX!O53</f>
        <v>0</v>
      </c>
      <c r="AM53" s="34">
        <f>RTM_PXI!I53</f>
        <v>0</v>
      </c>
      <c r="AN53" s="34">
        <f>RTM_PXI!O53</f>
        <v>0</v>
      </c>
      <c r="AO53" s="149">
        <f>GDAM_IEX!I53</f>
        <v>0</v>
      </c>
      <c r="AP53" s="149">
        <f>GDAM_IEX!O53</f>
        <v>0</v>
      </c>
      <c r="AQ53" s="149">
        <f>GDAM_PXI!I53</f>
        <v>0</v>
      </c>
      <c r="AR53" s="149">
        <f>GDAM_PXI!O53</f>
        <v>0</v>
      </c>
    </row>
    <row r="54" spans="1:44">
      <c r="A54" t="s">
        <v>96</v>
      </c>
      <c r="D54">
        <f>TWEPL!Q54</f>
        <v>5.5292099999999991</v>
      </c>
      <c r="E54">
        <f>GT_NG!Q54</f>
        <v>-9.0959999999999999E-2</v>
      </c>
      <c r="F54">
        <f>GT_Spot!Q54</f>
        <v>0</v>
      </c>
      <c r="G54">
        <f>PPCL_NG!Q54</f>
        <v>23.781623885456359</v>
      </c>
      <c r="H54">
        <f>PPCL_Spot!Q54</f>
        <v>0</v>
      </c>
      <c r="I54">
        <f>Bawana_NG!Q54</f>
        <v>47.39</v>
      </c>
      <c r="J54">
        <f>Bawana_RLNG!Q54</f>
        <v>0</v>
      </c>
      <c r="K54">
        <f>Bawana_Spot!Q54</f>
        <v>0</v>
      </c>
      <c r="L54">
        <f>TWOMCL!P54</f>
        <v>0</v>
      </c>
      <c r="M54">
        <f>EDWPCL!T54</f>
        <v>0</v>
      </c>
      <c r="N54">
        <f>'MSW BWN'!T54</f>
        <v>0</v>
      </c>
      <c r="O54">
        <f>BYPL_ISGS_exbus!DM54</f>
        <v>600.43080725340747</v>
      </c>
      <c r="P54" s="36">
        <v>30.94</v>
      </c>
      <c r="Q54" s="36">
        <v>8.9800000000000022</v>
      </c>
      <c r="R54" s="38">
        <v>26.3</v>
      </c>
      <c r="S54" s="38">
        <v>0</v>
      </c>
      <c r="T54" s="37">
        <f>SUMPRODUCT(LTA!J54:AN54,LTA!J$101:AN$101,LTA!J$104:AN$104)</f>
        <v>250.34</v>
      </c>
      <c r="U54" s="37">
        <f>SUMPRODUCT(LTA!J54:AN54,LTA!J$102:AN$102,LTA!J$104:AN$104)</f>
        <v>61.379999999999995</v>
      </c>
      <c r="V54" s="66">
        <f>SUMPRODUCT(MTOA!B54:G54,MTOA!B$102:G$102,MTOA!B$104:G$104)</f>
        <v>0</v>
      </c>
      <c r="W54" s="66">
        <f>SUMPRODUCT(MTOA!B54:G54,MTOA!B$101:G$101,MTOA!B$104:G$104)</f>
        <v>0</v>
      </c>
      <c r="X54">
        <v>0</v>
      </c>
      <c r="Y54" s="34">
        <f>IEX!I54</f>
        <v>0</v>
      </c>
      <c r="Z54" s="34">
        <f>IEX!O54</f>
        <v>0</v>
      </c>
      <c r="AA54" s="75">
        <f>STOA!I54</f>
        <v>186.64</v>
      </c>
      <c r="AB54" s="75">
        <f>-STOA!O54</f>
        <v>0</v>
      </c>
      <c r="AC54">
        <f t="shared" si="0"/>
        <v>12.355229996501421</v>
      </c>
      <c r="AD54">
        <f t="shared" si="1"/>
        <v>1391.4654511423623</v>
      </c>
      <c r="AE54">
        <f>'IDT-1'!C54</f>
        <v>-75</v>
      </c>
      <c r="AF54" s="24"/>
      <c r="AG54">
        <f t="shared" si="2"/>
        <v>1316.4654511423623</v>
      </c>
      <c r="AI54" s="34">
        <f>PXIL!I54</f>
        <v>0</v>
      </c>
      <c r="AJ54" s="34">
        <f>PXIL!O54</f>
        <v>0</v>
      </c>
      <c r="AK54" s="34">
        <f>RTM_IEX!I54</f>
        <v>162.19999999999999</v>
      </c>
      <c r="AL54" s="34">
        <f>RTM_IEX!O54</f>
        <v>0</v>
      </c>
      <c r="AM54" s="34">
        <f>RTM_PXI!I54</f>
        <v>0</v>
      </c>
      <c r="AN54" s="34">
        <f>RTM_PXI!O54</f>
        <v>0</v>
      </c>
      <c r="AO54" s="149">
        <f>GDAM_IEX!I54</f>
        <v>0</v>
      </c>
      <c r="AP54" s="149">
        <f>GDAM_IEX!O54</f>
        <v>0</v>
      </c>
      <c r="AQ54" s="149">
        <f>GDAM_PXI!I54</f>
        <v>0</v>
      </c>
      <c r="AR54" s="149">
        <f>GDAM_PXI!O54</f>
        <v>0</v>
      </c>
    </row>
    <row r="55" spans="1:44">
      <c r="A55" t="s">
        <v>97</v>
      </c>
      <c r="D55">
        <f>TWEPL!Q55</f>
        <v>5.5292099999999991</v>
      </c>
      <c r="E55">
        <f>GT_NG!Q55</f>
        <v>-9.0959999999999999E-2</v>
      </c>
      <c r="F55">
        <f>GT_Spot!Q55</f>
        <v>0</v>
      </c>
      <c r="G55">
        <f>PPCL_NG!Q55</f>
        <v>23.781623885456359</v>
      </c>
      <c r="H55">
        <f>PPCL_Spot!Q55</f>
        <v>0</v>
      </c>
      <c r="I55">
        <f>Bawana_NG!Q55</f>
        <v>47.39</v>
      </c>
      <c r="J55">
        <f>Bawana_RLNG!Q55</f>
        <v>0</v>
      </c>
      <c r="K55">
        <f>Bawana_Spot!Q55</f>
        <v>0</v>
      </c>
      <c r="L55">
        <f>TWOMCL!P55</f>
        <v>0</v>
      </c>
      <c r="M55">
        <f>EDWPCL!T55</f>
        <v>0</v>
      </c>
      <c r="N55">
        <f>'MSW BWN'!T55</f>
        <v>0</v>
      </c>
      <c r="O55">
        <f>BYPL_ISGS_exbus!DM55</f>
        <v>607.24916460314114</v>
      </c>
      <c r="P55" s="36">
        <v>30.94</v>
      </c>
      <c r="Q55" s="36">
        <v>8.9800000000000022</v>
      </c>
      <c r="R55" s="38">
        <v>26.3</v>
      </c>
      <c r="S55" s="38">
        <v>0</v>
      </c>
      <c r="T55" s="37">
        <f>SUMPRODUCT(LTA!J55:AN55,LTA!J$101:AN$101,LTA!J$104:AN$104)</f>
        <v>250.95</v>
      </c>
      <c r="U55" s="37">
        <f>SUMPRODUCT(LTA!J55:AN55,LTA!J$102:AN$102,LTA!J$104:AN$104)</f>
        <v>61.44</v>
      </c>
      <c r="V55" s="66">
        <f>SUMPRODUCT(MTOA!B55:G55,MTOA!B$102:G$102,MTOA!B$104:G$104)</f>
        <v>0</v>
      </c>
      <c r="W55" s="66">
        <f>SUMPRODUCT(MTOA!B55:G55,MTOA!B$101:G$101,MTOA!B$104:G$104)</f>
        <v>0</v>
      </c>
      <c r="X55">
        <v>0</v>
      </c>
      <c r="Y55" s="34">
        <f>IEX!I55</f>
        <v>0</v>
      </c>
      <c r="Z55" s="34">
        <f>IEX!O55</f>
        <v>0</v>
      </c>
      <c r="AA55" s="75">
        <f>STOA!I55</f>
        <v>186.64</v>
      </c>
      <c r="AB55" s="75">
        <f>-STOA!O55</f>
        <v>0</v>
      </c>
      <c r="AC55">
        <f t="shared" si="0"/>
        <v>12.353455541179077</v>
      </c>
      <c r="AD55">
        <f t="shared" si="1"/>
        <v>1391.2655829474184</v>
      </c>
      <c r="AE55">
        <f>'IDT-1'!C55</f>
        <v>-85</v>
      </c>
      <c r="AF55" s="24"/>
      <c r="AG55">
        <f t="shared" si="2"/>
        <v>1306.2655829474184</v>
      </c>
      <c r="AI55" s="34">
        <f>PXIL!I55</f>
        <v>0</v>
      </c>
      <c r="AJ55" s="34">
        <f>PXIL!O55</f>
        <v>0</v>
      </c>
      <c r="AK55" s="34">
        <f>RTM_IEX!I55</f>
        <v>154.51</v>
      </c>
      <c r="AL55" s="34">
        <f>RTM_IEX!O55</f>
        <v>0</v>
      </c>
      <c r="AM55" s="34">
        <f>RTM_PXI!I55</f>
        <v>0</v>
      </c>
      <c r="AN55" s="34">
        <f>RTM_PXI!O55</f>
        <v>0</v>
      </c>
      <c r="AO55" s="149">
        <f>GDAM_IEX!I55</f>
        <v>0</v>
      </c>
      <c r="AP55" s="149">
        <f>GDAM_IEX!O55</f>
        <v>0</v>
      </c>
      <c r="AQ55" s="149">
        <f>GDAM_PXI!I55</f>
        <v>0</v>
      </c>
      <c r="AR55" s="149">
        <f>GDAM_PXI!O55</f>
        <v>0</v>
      </c>
    </row>
    <row r="56" spans="1:44">
      <c r="A56" t="s">
        <v>98</v>
      </c>
      <c r="D56">
        <f>TWEPL!Q56</f>
        <v>5.5292099999999991</v>
      </c>
      <c r="E56">
        <f>GT_NG!Q56</f>
        <v>-9.0959999999999999E-2</v>
      </c>
      <c r="F56">
        <f>GT_Spot!Q56</f>
        <v>0</v>
      </c>
      <c r="G56">
        <f>PPCL_NG!Q56</f>
        <v>23.781623885456359</v>
      </c>
      <c r="H56">
        <f>PPCL_Spot!Q56</f>
        <v>0</v>
      </c>
      <c r="I56">
        <f>Bawana_NG!Q56</f>
        <v>47.39</v>
      </c>
      <c r="J56">
        <f>Bawana_RLNG!Q56</f>
        <v>0</v>
      </c>
      <c r="K56">
        <f>Bawana_Spot!Q56</f>
        <v>0</v>
      </c>
      <c r="L56">
        <f>TWOMCL!P56</f>
        <v>0</v>
      </c>
      <c r="M56">
        <f>EDWPCL!T56</f>
        <v>0</v>
      </c>
      <c r="N56">
        <f>'MSW BWN'!T56</f>
        <v>0</v>
      </c>
      <c r="O56">
        <f>BYPL_ISGS_exbus!DM56</f>
        <v>607.14813062755979</v>
      </c>
      <c r="P56" s="36">
        <v>30.94</v>
      </c>
      <c r="Q56" s="36">
        <v>8.9800000000000022</v>
      </c>
      <c r="R56" s="38">
        <v>26.3</v>
      </c>
      <c r="S56" s="38">
        <v>0</v>
      </c>
      <c r="T56" s="37">
        <f>SUMPRODUCT(LTA!J56:AN56,LTA!J$101:AN$101,LTA!J$104:AN$104)</f>
        <v>243.68</v>
      </c>
      <c r="U56" s="37">
        <f>SUMPRODUCT(LTA!J56:AN56,LTA!J$102:AN$102,LTA!J$104:AN$104)</f>
        <v>61.489999999999995</v>
      </c>
      <c r="V56" s="66">
        <f>SUMPRODUCT(MTOA!B56:G56,MTOA!B$102:G$102,MTOA!B$104:G$104)</f>
        <v>0</v>
      </c>
      <c r="W56" s="66">
        <f>SUMPRODUCT(MTOA!B56:G56,MTOA!B$101:G$101,MTOA!B$104:G$104)</f>
        <v>0</v>
      </c>
      <c r="X56">
        <v>0</v>
      </c>
      <c r="Y56" s="34">
        <f>IEX!I56</f>
        <v>0</v>
      </c>
      <c r="Z56" s="34">
        <f>IEX!O56</f>
        <v>0</v>
      </c>
      <c r="AA56" s="75">
        <f>STOA!I56</f>
        <v>186.64</v>
      </c>
      <c r="AB56" s="75">
        <f>-STOA!O56</f>
        <v>0</v>
      </c>
      <c r="AC56">
        <f t="shared" si="0"/>
        <v>12.263686442193963</v>
      </c>
      <c r="AD56">
        <f t="shared" si="1"/>
        <v>1381.1543180708225</v>
      </c>
      <c r="AE56">
        <f>'IDT-1'!C56</f>
        <v>-80</v>
      </c>
      <c r="AF56" s="24"/>
      <c r="AG56">
        <f t="shared" si="2"/>
        <v>1301.1543180708225</v>
      </c>
      <c r="AI56" s="34">
        <f>PXIL!I56</f>
        <v>0</v>
      </c>
      <c r="AJ56" s="34">
        <f>PXIL!O56</f>
        <v>0</v>
      </c>
      <c r="AK56" s="34">
        <f>RTM_IEX!I56</f>
        <v>151.63</v>
      </c>
      <c r="AL56" s="34">
        <f>RTM_IEX!O56</f>
        <v>0</v>
      </c>
      <c r="AM56" s="34">
        <f>RTM_PXI!I56</f>
        <v>0</v>
      </c>
      <c r="AN56" s="34">
        <f>RTM_PXI!O56</f>
        <v>0</v>
      </c>
      <c r="AO56" s="149">
        <f>GDAM_IEX!I56</f>
        <v>0</v>
      </c>
      <c r="AP56" s="149">
        <f>GDAM_IEX!O56</f>
        <v>0</v>
      </c>
      <c r="AQ56" s="149">
        <f>GDAM_PXI!I56</f>
        <v>0</v>
      </c>
      <c r="AR56" s="149">
        <f>GDAM_PXI!O56</f>
        <v>0</v>
      </c>
    </row>
    <row r="57" spans="1:44">
      <c r="A57" t="s">
        <v>99</v>
      </c>
      <c r="D57">
        <f>TWEPL!Q57</f>
        <v>5.5292099999999991</v>
      </c>
      <c r="E57">
        <f>GT_NG!Q57</f>
        <v>-9.0959999999999999E-2</v>
      </c>
      <c r="F57">
        <f>GT_Spot!Q57</f>
        <v>0</v>
      </c>
      <c r="G57">
        <f>PPCL_NG!Q57</f>
        <v>23.78</v>
      </c>
      <c r="H57">
        <f>PPCL_Spot!Q57</f>
        <v>0</v>
      </c>
      <c r="I57">
        <f>Bawana_NG!Q57</f>
        <v>44.997901608766611</v>
      </c>
      <c r="J57">
        <f>Bawana_RLNG!Q57</f>
        <v>0</v>
      </c>
      <c r="K57">
        <f>Bawana_Spot!Q57</f>
        <v>0</v>
      </c>
      <c r="L57">
        <f>TWOMCL!P57</f>
        <v>0</v>
      </c>
      <c r="M57">
        <f>EDWPCL!T57</f>
        <v>0</v>
      </c>
      <c r="N57">
        <f>'MSW BWN'!T57</f>
        <v>0</v>
      </c>
      <c r="O57">
        <f>BYPL_ISGS_exbus!DM57</f>
        <v>607.20394935124079</v>
      </c>
      <c r="P57" s="36">
        <v>64.97</v>
      </c>
      <c r="Q57" s="36">
        <v>8.9800000000000022</v>
      </c>
      <c r="R57" s="38">
        <v>26.3</v>
      </c>
      <c r="S57" s="38">
        <v>0</v>
      </c>
      <c r="T57" s="37">
        <f>SUMPRODUCT(LTA!J57:AN57,LTA!J$101:AN$101,LTA!J$104:AN$104)</f>
        <v>243.95</v>
      </c>
      <c r="U57" s="37">
        <f>SUMPRODUCT(LTA!J57:AN57,LTA!J$102:AN$102,LTA!J$104:AN$104)</f>
        <v>111.94</v>
      </c>
      <c r="V57" s="66">
        <f>SUMPRODUCT(MTOA!B57:G57,MTOA!B$102:G$102,MTOA!B$104:G$104)</f>
        <v>0</v>
      </c>
      <c r="W57" s="66">
        <f>SUMPRODUCT(MTOA!B57:G57,MTOA!B$101:G$101,MTOA!B$104:G$104)</f>
        <v>0</v>
      </c>
      <c r="X57">
        <v>0</v>
      </c>
      <c r="Y57" s="34">
        <f>IEX!I57</f>
        <v>0</v>
      </c>
      <c r="Z57" s="34">
        <f>IEX!O57</f>
        <v>0</v>
      </c>
      <c r="AA57" s="75">
        <f>STOA!I57</f>
        <v>186.64</v>
      </c>
      <c r="AB57" s="75">
        <f>-STOA!O57</f>
        <v>0</v>
      </c>
      <c r="AC57">
        <f t="shared" si="0"/>
        <v>11.933264890927486</v>
      </c>
      <c r="AD57">
        <f t="shared" si="1"/>
        <v>1343.9368360690803</v>
      </c>
      <c r="AE57">
        <f>'IDT-1'!C57</f>
        <v>-79</v>
      </c>
      <c r="AF57" s="24"/>
      <c r="AG57">
        <f t="shared" si="2"/>
        <v>1264.9368360690803</v>
      </c>
      <c r="AI57" s="34">
        <f>PXIL!I57</f>
        <v>0</v>
      </c>
      <c r="AJ57" s="34">
        <f>PXIL!O57</f>
        <v>0</v>
      </c>
      <c r="AK57" s="34">
        <f>RTM_IEX!I57</f>
        <v>31.67</v>
      </c>
      <c r="AL57" s="34">
        <f>RTM_IEX!O57</f>
        <v>0</v>
      </c>
      <c r="AM57" s="34">
        <f>RTM_PXI!I57</f>
        <v>0</v>
      </c>
      <c r="AN57" s="34">
        <f>RTM_PXI!O57</f>
        <v>0</v>
      </c>
      <c r="AO57" s="149">
        <f>GDAM_IEX!I57</f>
        <v>0</v>
      </c>
      <c r="AP57" s="149">
        <f>GDAM_IEX!O57</f>
        <v>0</v>
      </c>
      <c r="AQ57" s="149">
        <f>GDAM_PXI!I57</f>
        <v>0</v>
      </c>
      <c r="AR57" s="149">
        <f>GDAM_PXI!O57</f>
        <v>0</v>
      </c>
    </row>
    <row r="58" spans="1:44">
      <c r="A58" t="s">
        <v>100</v>
      </c>
      <c r="D58">
        <f>TWEPL!Q58</f>
        <v>5.6691899999999995</v>
      </c>
      <c r="E58">
        <f>GT_NG!Q58</f>
        <v>-9.0959999999999999E-2</v>
      </c>
      <c r="F58">
        <f>GT_Spot!Q58</f>
        <v>0</v>
      </c>
      <c r="G58">
        <f>PPCL_NG!Q58</f>
        <v>23.46</v>
      </c>
      <c r="H58">
        <f>PPCL_Spot!Q58</f>
        <v>0</v>
      </c>
      <c r="I58">
        <f>Bawana_NG!Q58</f>
        <v>44.997901608766611</v>
      </c>
      <c r="J58">
        <f>Bawana_RLNG!Q58</f>
        <v>0</v>
      </c>
      <c r="K58">
        <f>Bawana_Spot!Q58</f>
        <v>0</v>
      </c>
      <c r="L58">
        <f>TWOMCL!P58</f>
        <v>0</v>
      </c>
      <c r="M58">
        <f>EDWPCL!T58</f>
        <v>0</v>
      </c>
      <c r="N58">
        <f>'MSW BWN'!T58</f>
        <v>0</v>
      </c>
      <c r="O58">
        <f>BYPL_ISGS_exbus!DM58</f>
        <v>607.20504873276809</v>
      </c>
      <c r="P58" s="36">
        <v>64.97</v>
      </c>
      <c r="Q58" s="36">
        <v>8.9800000000000022</v>
      </c>
      <c r="R58" s="38">
        <v>26.3</v>
      </c>
      <c r="S58" s="38">
        <v>0</v>
      </c>
      <c r="T58" s="37">
        <f>SUMPRODUCT(LTA!J58:AN58,LTA!J$101:AN$101,LTA!J$104:AN$104)</f>
        <v>240.22</v>
      </c>
      <c r="U58" s="37">
        <f>SUMPRODUCT(LTA!J58:AN58,LTA!J$102:AN$102,LTA!J$104:AN$104)</f>
        <v>110.25</v>
      </c>
      <c r="V58" s="66">
        <f>SUMPRODUCT(MTOA!B58:G58,MTOA!B$102:G$102,MTOA!B$104:G$104)</f>
        <v>0</v>
      </c>
      <c r="W58" s="66">
        <f>SUMPRODUCT(MTOA!B58:G58,MTOA!B$101:G$101,MTOA!B$104:G$104)</f>
        <v>0</v>
      </c>
      <c r="X58">
        <v>0</v>
      </c>
      <c r="Y58" s="34">
        <f>IEX!I58</f>
        <v>0</v>
      </c>
      <c r="Z58" s="34">
        <f>IEX!O58</f>
        <v>0</v>
      </c>
      <c r="AA58" s="75">
        <f>STOA!I58</f>
        <v>186.64</v>
      </c>
      <c r="AB58" s="75">
        <f>-STOA!O58</f>
        <v>0</v>
      </c>
      <c r="AC58">
        <f t="shared" si="0"/>
        <v>11.824858389484922</v>
      </c>
      <c r="AD58">
        <f t="shared" si="1"/>
        <v>1331.7263219520496</v>
      </c>
      <c r="AE58">
        <f>'IDT-1'!C58</f>
        <v>-58</v>
      </c>
      <c r="AF58" s="24"/>
      <c r="AG58">
        <f t="shared" si="2"/>
        <v>1273.7263219520496</v>
      </c>
      <c r="AI58" s="34">
        <f>PXIL!I58</f>
        <v>0</v>
      </c>
      <c r="AJ58" s="34">
        <f>PXIL!O58</f>
        <v>0</v>
      </c>
      <c r="AK58" s="34">
        <f>RTM_IEX!I58</f>
        <v>24.95</v>
      </c>
      <c r="AL58" s="34">
        <f>RTM_IEX!O58</f>
        <v>0</v>
      </c>
      <c r="AM58" s="34">
        <f>RTM_PXI!I58</f>
        <v>0</v>
      </c>
      <c r="AN58" s="34">
        <f>RTM_PXI!O58</f>
        <v>0</v>
      </c>
      <c r="AO58" s="149">
        <f>GDAM_IEX!I58</f>
        <v>0</v>
      </c>
      <c r="AP58" s="149">
        <f>GDAM_IEX!O58</f>
        <v>0</v>
      </c>
      <c r="AQ58" s="149">
        <f>GDAM_PXI!I58</f>
        <v>0</v>
      </c>
      <c r="AR58" s="149">
        <f>GDAM_PXI!O58</f>
        <v>0</v>
      </c>
    </row>
    <row r="59" spans="1:44">
      <c r="A59" t="s">
        <v>101</v>
      </c>
      <c r="D59">
        <f>TWEPL!Q59</f>
        <v>5.6691899999999995</v>
      </c>
      <c r="E59">
        <f>GT_NG!Q59</f>
        <v>-9.0959999999999999E-2</v>
      </c>
      <c r="F59">
        <f>GT_Spot!Q59</f>
        <v>0</v>
      </c>
      <c r="G59">
        <f>PPCL_NG!Q59</f>
        <v>23.46</v>
      </c>
      <c r="H59">
        <f>PPCL_Spot!Q59</f>
        <v>0</v>
      </c>
      <c r="I59">
        <f>Bawana_NG!Q59</f>
        <v>44.997901608766611</v>
      </c>
      <c r="J59">
        <f>Bawana_RLNG!Q59</f>
        <v>0</v>
      </c>
      <c r="K59">
        <f>Bawana_Spot!Q59</f>
        <v>0</v>
      </c>
      <c r="L59">
        <f>TWOMCL!P59</f>
        <v>0</v>
      </c>
      <c r="M59">
        <f>EDWPCL!T59</f>
        <v>0</v>
      </c>
      <c r="N59">
        <f>'MSW BWN'!T59</f>
        <v>0</v>
      </c>
      <c r="O59">
        <f>BYPL_ISGS_exbus!DM59</f>
        <v>602.35862755120525</v>
      </c>
      <c r="P59" s="36">
        <v>64.97</v>
      </c>
      <c r="Q59" s="36">
        <v>17.917539137599565</v>
      </c>
      <c r="R59" s="38">
        <v>26.3</v>
      </c>
      <c r="S59" s="38">
        <v>0</v>
      </c>
      <c r="T59" s="37">
        <f>SUMPRODUCT(LTA!J59:AN59,LTA!J$101:AN$101,LTA!J$104:AN$104)</f>
        <v>234.43</v>
      </c>
      <c r="U59" s="37">
        <f>SUMPRODUCT(LTA!J59:AN59,LTA!J$102:AN$102,LTA!J$104:AN$104)</f>
        <v>110.49000000000001</v>
      </c>
      <c r="V59" s="66">
        <f>SUMPRODUCT(MTOA!B59:G59,MTOA!B$102:G$102,MTOA!B$104:G$104)</f>
        <v>0</v>
      </c>
      <c r="W59" s="66">
        <f>SUMPRODUCT(MTOA!B59:G59,MTOA!B$101:G$101,MTOA!B$104:G$104)</f>
        <v>0</v>
      </c>
      <c r="X59">
        <v>0</v>
      </c>
      <c r="Y59" s="34">
        <f>IEX!I59</f>
        <v>0</v>
      </c>
      <c r="Z59" s="34">
        <f>IEX!O59</f>
        <v>0</v>
      </c>
      <c r="AA59" s="75">
        <f>STOA!I59</f>
        <v>186.64</v>
      </c>
      <c r="AB59" s="75">
        <f>-STOA!O59</f>
        <v>0</v>
      </c>
      <c r="AC59">
        <f t="shared" si="0"/>
        <v>12.755494932905634</v>
      </c>
      <c r="AD59">
        <f t="shared" si="1"/>
        <v>1173.3868033646659</v>
      </c>
      <c r="AE59">
        <f>'IDT-1'!C59</f>
        <v>-39</v>
      </c>
      <c r="AF59" s="24"/>
      <c r="AG59">
        <f t="shared" si="2"/>
        <v>1134.3868033646659</v>
      </c>
      <c r="AI59" s="34">
        <f>PXIL!I59</f>
        <v>0</v>
      </c>
      <c r="AJ59" s="34">
        <f>PXIL!O59</f>
        <v>0</v>
      </c>
      <c r="AK59" s="34">
        <f>RTM_IEX!I59</f>
        <v>0</v>
      </c>
      <c r="AL59" s="34">
        <f>RTM_IEX!O59</f>
        <v>-131</v>
      </c>
      <c r="AM59" s="34">
        <f>RTM_PXI!I59</f>
        <v>0</v>
      </c>
      <c r="AN59" s="34">
        <f>RTM_PXI!O59</f>
        <v>0</v>
      </c>
      <c r="AO59" s="149">
        <f>GDAM_IEX!I59</f>
        <v>0</v>
      </c>
      <c r="AP59" s="149">
        <f>GDAM_IEX!O59</f>
        <v>0</v>
      </c>
      <c r="AQ59" s="149">
        <f>GDAM_PXI!I59</f>
        <v>0</v>
      </c>
      <c r="AR59" s="149">
        <f>GDAM_PXI!O59</f>
        <v>0</v>
      </c>
    </row>
    <row r="60" spans="1:44">
      <c r="A60" t="s">
        <v>102</v>
      </c>
      <c r="D60">
        <f>TWEPL!Q60</f>
        <v>5.6691899999999995</v>
      </c>
      <c r="E60">
        <f>GT_NG!Q60</f>
        <v>-9.0959999999999999E-2</v>
      </c>
      <c r="F60">
        <f>GT_Spot!Q60</f>
        <v>0</v>
      </c>
      <c r="G60">
        <f>PPCL_NG!Q60</f>
        <v>23.46</v>
      </c>
      <c r="H60">
        <f>PPCL_Spot!Q60</f>
        <v>0</v>
      </c>
      <c r="I60">
        <f>Bawana_NG!Q60</f>
        <v>44.997901608766611</v>
      </c>
      <c r="J60">
        <f>Bawana_RLNG!Q60</f>
        <v>0</v>
      </c>
      <c r="K60">
        <f>Bawana_Spot!Q60</f>
        <v>0</v>
      </c>
      <c r="L60">
        <f>TWOMCL!P60</f>
        <v>0</v>
      </c>
      <c r="M60">
        <f>EDWPCL!T60</f>
        <v>0</v>
      </c>
      <c r="N60">
        <f>'MSW BWN'!T60</f>
        <v>0</v>
      </c>
      <c r="O60">
        <f>BYPL_ISGS_exbus!DM60</f>
        <v>602.35878258991931</v>
      </c>
      <c r="P60" s="36">
        <v>64.97</v>
      </c>
      <c r="Q60" s="36">
        <v>17.917539137599565</v>
      </c>
      <c r="R60" s="38">
        <v>26.3</v>
      </c>
      <c r="S60" s="38">
        <v>0</v>
      </c>
      <c r="T60" s="37">
        <f>SUMPRODUCT(LTA!J60:AN60,LTA!J$101:AN$101,LTA!J$104:AN$104)</f>
        <v>229.99</v>
      </c>
      <c r="U60" s="37">
        <f>SUMPRODUCT(LTA!J60:AN60,LTA!J$102:AN$102,LTA!J$104:AN$104)</f>
        <v>110.60000000000001</v>
      </c>
      <c r="V60" s="66">
        <f>SUMPRODUCT(MTOA!B60:G60,MTOA!B$102:G$102,MTOA!B$104:G$104)</f>
        <v>0</v>
      </c>
      <c r="W60" s="66">
        <f>SUMPRODUCT(MTOA!B60:G60,MTOA!B$101:G$101,MTOA!B$104:G$104)</f>
        <v>0</v>
      </c>
      <c r="X60">
        <v>0</v>
      </c>
      <c r="Y60" s="34">
        <f>IEX!I60</f>
        <v>0</v>
      </c>
      <c r="Z60" s="34">
        <f>IEX!O60</f>
        <v>0</v>
      </c>
      <c r="AA60" s="75">
        <f>STOA!I60</f>
        <v>186.64</v>
      </c>
      <c r="AB60" s="75">
        <f>-STOA!O60</f>
        <v>0</v>
      </c>
      <c r="AC60">
        <f t="shared" si="0"/>
        <v>12.770661062379487</v>
      </c>
      <c r="AD60">
        <f t="shared" si="1"/>
        <v>1163.0417922739057</v>
      </c>
      <c r="AE60">
        <f>'IDT-1'!C60</f>
        <v>-21</v>
      </c>
      <c r="AF60" s="24"/>
      <c r="AG60">
        <f t="shared" si="2"/>
        <v>1142.0417922739057</v>
      </c>
      <c r="AI60" s="34">
        <f>PXIL!I60</f>
        <v>0</v>
      </c>
      <c r="AJ60" s="34">
        <f>PXIL!O60</f>
        <v>0</v>
      </c>
      <c r="AK60" s="34">
        <f>RTM_IEX!I60</f>
        <v>0</v>
      </c>
      <c r="AL60" s="34">
        <f>RTM_IEX!O60</f>
        <v>-137</v>
      </c>
      <c r="AM60" s="34">
        <f>RTM_PXI!I60</f>
        <v>0</v>
      </c>
      <c r="AN60" s="34">
        <f>RTM_PXI!O60</f>
        <v>0</v>
      </c>
      <c r="AO60" s="149">
        <f>GDAM_IEX!I60</f>
        <v>0</v>
      </c>
      <c r="AP60" s="149">
        <f>GDAM_IEX!O60</f>
        <v>0</v>
      </c>
      <c r="AQ60" s="149">
        <f>GDAM_PXI!I60</f>
        <v>0</v>
      </c>
      <c r="AR60" s="149">
        <f>GDAM_PXI!O60</f>
        <v>0</v>
      </c>
    </row>
    <row r="61" spans="1:44">
      <c r="A61" t="s">
        <v>103</v>
      </c>
      <c r="D61">
        <f>TWEPL!Q61</f>
        <v>5.6691899999999995</v>
      </c>
      <c r="E61">
        <f>GT_NG!Q61</f>
        <v>-9.0959999999999999E-2</v>
      </c>
      <c r="F61">
        <f>GT_Spot!Q61</f>
        <v>0</v>
      </c>
      <c r="G61">
        <f>PPCL_NG!Q61</f>
        <v>26.01</v>
      </c>
      <c r="H61">
        <f>PPCL_Spot!Q61</f>
        <v>0</v>
      </c>
      <c r="I61">
        <f>Bawana_NG!Q61</f>
        <v>47.39</v>
      </c>
      <c r="J61">
        <f>Bawana_RLNG!Q61</f>
        <v>0</v>
      </c>
      <c r="K61">
        <f>Bawana_Spot!Q61</f>
        <v>0</v>
      </c>
      <c r="L61">
        <f>TWOMCL!P61</f>
        <v>0</v>
      </c>
      <c r="M61">
        <f>EDWPCL!T61</f>
        <v>0</v>
      </c>
      <c r="N61">
        <f>'MSW BWN'!T61</f>
        <v>0</v>
      </c>
      <c r="O61">
        <f>BYPL_ISGS_exbus!DM61</f>
        <v>602.88630441473572</v>
      </c>
      <c r="P61" s="36">
        <v>64.879999999999981</v>
      </c>
      <c r="Q61" s="36">
        <v>17.897541884097777</v>
      </c>
      <c r="R61" s="38">
        <v>26.3</v>
      </c>
      <c r="S61" s="38">
        <v>0</v>
      </c>
      <c r="T61" s="37">
        <f>SUMPRODUCT(LTA!J61:AN61,LTA!J$101:AN$101,LTA!J$104:AN$104)</f>
        <v>227.47</v>
      </c>
      <c r="U61" s="37">
        <f>SUMPRODUCT(LTA!J61:AN61,LTA!J$102:AN$102,LTA!J$104:AN$104)</f>
        <v>110.79</v>
      </c>
      <c r="V61" s="66">
        <f>SUMPRODUCT(MTOA!B61:G61,MTOA!B$102:G$102,MTOA!B$104:G$104)</f>
        <v>0</v>
      </c>
      <c r="W61" s="66">
        <f>SUMPRODUCT(MTOA!B61:G61,MTOA!B$101:G$101,MTOA!B$104:G$104)</f>
        <v>0</v>
      </c>
      <c r="X61">
        <v>0</v>
      </c>
      <c r="Y61" s="34">
        <f>IEX!I61</f>
        <v>0</v>
      </c>
      <c r="Z61" s="34">
        <f>IEX!O61</f>
        <v>0</v>
      </c>
      <c r="AA61" s="75">
        <f>STOA!I61</f>
        <v>186.64</v>
      </c>
      <c r="AB61" s="75">
        <f>-STOA!O61</f>
        <v>0</v>
      </c>
      <c r="AC61">
        <f t="shared" si="0"/>
        <v>13.942600194813108</v>
      </c>
      <c r="AD61">
        <f t="shared" si="1"/>
        <v>1035.8994761040203</v>
      </c>
      <c r="AE61">
        <f>'IDT-1'!C61</f>
        <v>0</v>
      </c>
      <c r="AF61" s="24"/>
      <c r="AG61">
        <f t="shared" si="2"/>
        <v>1035.8994761040203</v>
      </c>
      <c r="AI61" s="34">
        <f>PXIL!I61</f>
        <v>0</v>
      </c>
      <c r="AJ61" s="34">
        <f>PXIL!O61</f>
        <v>0</v>
      </c>
      <c r="AK61" s="34">
        <f>RTM_IEX!I61</f>
        <v>0</v>
      </c>
      <c r="AL61" s="34">
        <f>RTM_IEX!O61</f>
        <v>-266</v>
      </c>
      <c r="AM61" s="34">
        <f>RTM_PXI!I61</f>
        <v>0</v>
      </c>
      <c r="AN61" s="34">
        <f>RTM_PXI!O61</f>
        <v>0</v>
      </c>
      <c r="AO61" s="149">
        <f>GDAM_IEX!I61</f>
        <v>0</v>
      </c>
      <c r="AP61" s="149">
        <f>GDAM_IEX!O61</f>
        <v>0</v>
      </c>
      <c r="AQ61" s="149">
        <f>GDAM_PXI!I61</f>
        <v>0</v>
      </c>
      <c r="AR61" s="149">
        <f>GDAM_PXI!O61</f>
        <v>0</v>
      </c>
    </row>
    <row r="62" spans="1:44">
      <c r="A62" t="s">
        <v>104</v>
      </c>
      <c r="D62">
        <f>TWEPL!Q62</f>
        <v>5.6691899999999995</v>
      </c>
      <c r="E62">
        <f>GT_NG!Q62</f>
        <v>-9.0959999999999999E-2</v>
      </c>
      <c r="F62">
        <f>GT_Spot!Q62</f>
        <v>0</v>
      </c>
      <c r="G62">
        <f>PPCL_NG!Q62</f>
        <v>26.01</v>
      </c>
      <c r="H62">
        <f>PPCL_Spot!Q62</f>
        <v>0</v>
      </c>
      <c r="I62">
        <f>Bawana_NG!Q62</f>
        <v>47.39</v>
      </c>
      <c r="J62">
        <f>Bawana_RLNG!Q62</f>
        <v>0</v>
      </c>
      <c r="K62">
        <f>Bawana_Spot!Q62</f>
        <v>0</v>
      </c>
      <c r="L62">
        <f>TWOMCL!P62</f>
        <v>0</v>
      </c>
      <c r="M62">
        <f>EDWPCL!T62</f>
        <v>0</v>
      </c>
      <c r="N62">
        <f>'MSW BWN'!T62</f>
        <v>0</v>
      </c>
      <c r="O62">
        <f>BYPL_ISGS_exbus!DM62</f>
        <v>602.88630441473572</v>
      </c>
      <c r="P62" s="36">
        <v>64.879999999999981</v>
      </c>
      <c r="Q62" s="36">
        <v>17.897541884097777</v>
      </c>
      <c r="R62" s="38">
        <v>26.3</v>
      </c>
      <c r="S62" s="38">
        <v>0</v>
      </c>
      <c r="T62" s="37">
        <f>SUMPRODUCT(LTA!J62:AN62,LTA!J$101:AN$101,LTA!J$104:AN$104)</f>
        <v>222.66</v>
      </c>
      <c r="U62" s="37">
        <f>SUMPRODUCT(LTA!J62:AN62,LTA!J$102:AN$102,LTA!J$104:AN$104)</f>
        <v>110.97</v>
      </c>
      <c r="V62" s="66">
        <f>SUMPRODUCT(MTOA!B62:G62,MTOA!B$102:G$102,MTOA!B$104:G$104)</f>
        <v>0</v>
      </c>
      <c r="W62" s="66">
        <f>SUMPRODUCT(MTOA!B62:G62,MTOA!B$101:G$101,MTOA!B$104:G$104)</f>
        <v>0</v>
      </c>
      <c r="X62">
        <v>0</v>
      </c>
      <c r="Y62" s="34">
        <f>IEX!I62</f>
        <v>0</v>
      </c>
      <c r="Z62" s="34">
        <f>IEX!O62</f>
        <v>0</v>
      </c>
      <c r="AA62" s="75">
        <f>STOA!I62</f>
        <v>186.64</v>
      </c>
      <c r="AB62" s="75">
        <f>-STOA!O62</f>
        <v>0</v>
      </c>
      <c r="AC62">
        <f t="shared" si="0"/>
        <v>13.830831174635545</v>
      </c>
      <c r="AD62">
        <f t="shared" si="1"/>
        <v>1039.3812451241979</v>
      </c>
      <c r="AE62">
        <f>'IDT-1'!C62</f>
        <v>0</v>
      </c>
      <c r="AF62" s="24"/>
      <c r="AG62">
        <f t="shared" si="2"/>
        <v>1039.3812451241979</v>
      </c>
      <c r="AI62" s="34">
        <f>PXIL!I62</f>
        <v>0</v>
      </c>
      <c r="AJ62" s="34">
        <f>PXIL!O62</f>
        <v>0</v>
      </c>
      <c r="AK62" s="34">
        <f>RTM_IEX!I62</f>
        <v>0</v>
      </c>
      <c r="AL62" s="34">
        <f>RTM_IEX!O62</f>
        <v>-258</v>
      </c>
      <c r="AM62" s="34">
        <f>RTM_PXI!I62</f>
        <v>0</v>
      </c>
      <c r="AN62" s="34">
        <f>RTM_PXI!O62</f>
        <v>0</v>
      </c>
      <c r="AO62" s="149">
        <f>GDAM_IEX!I62</f>
        <v>0</v>
      </c>
      <c r="AP62" s="149">
        <f>GDAM_IEX!O62</f>
        <v>0</v>
      </c>
      <c r="AQ62" s="149">
        <f>GDAM_PXI!I62</f>
        <v>0</v>
      </c>
      <c r="AR62" s="149">
        <f>GDAM_PXI!O62</f>
        <v>0</v>
      </c>
    </row>
    <row r="63" spans="1:44">
      <c r="A63" t="s">
        <v>105</v>
      </c>
      <c r="D63">
        <f>TWEPL!Q63</f>
        <v>5.6691899999999995</v>
      </c>
      <c r="E63">
        <f>GT_NG!Q63</f>
        <v>-0.20204081632653062</v>
      </c>
      <c r="F63">
        <f>GT_Spot!Q63</f>
        <v>0</v>
      </c>
      <c r="G63">
        <f>PPCL_NG!Q63</f>
        <v>23.46</v>
      </c>
      <c r="H63">
        <f>PPCL_Spot!Q63</f>
        <v>0</v>
      </c>
      <c r="I63">
        <f>Bawana_NG!Q63</f>
        <v>47.39</v>
      </c>
      <c r="J63">
        <f>Bawana_RLNG!Q63</f>
        <v>0</v>
      </c>
      <c r="K63">
        <f>Bawana_Spot!Q63</f>
        <v>0</v>
      </c>
      <c r="L63">
        <f>TWOMCL!P63</f>
        <v>0</v>
      </c>
      <c r="M63">
        <f>EDWPCL!T63</f>
        <v>0</v>
      </c>
      <c r="N63">
        <f>'MSW BWN'!T63</f>
        <v>0</v>
      </c>
      <c r="O63">
        <f>BYPL_ISGS_exbus!DM63</f>
        <v>596.79603051492904</v>
      </c>
      <c r="P63" s="36">
        <v>30.94</v>
      </c>
      <c r="Q63" s="36">
        <v>8.9800000000000022</v>
      </c>
      <c r="R63" s="38">
        <v>26.3</v>
      </c>
      <c r="S63" s="38">
        <v>0</v>
      </c>
      <c r="T63" s="37">
        <f>SUMPRODUCT(LTA!J63:AN63,LTA!J$101:AN$101,LTA!J$104:AN$104)</f>
        <v>214.72</v>
      </c>
      <c r="U63" s="37">
        <f>SUMPRODUCT(LTA!J63:AN63,LTA!J$102:AN$102,LTA!J$104:AN$104)</f>
        <v>111.09</v>
      </c>
      <c r="V63" s="66">
        <f>SUMPRODUCT(MTOA!B63:G63,MTOA!B$102:G$102,MTOA!B$104:G$104)</f>
        <v>0</v>
      </c>
      <c r="W63" s="66">
        <f>SUMPRODUCT(MTOA!B63:G63,MTOA!B$101:G$101,MTOA!B$104:G$104)</f>
        <v>0</v>
      </c>
      <c r="X63">
        <v>0</v>
      </c>
      <c r="Y63" s="34">
        <f>IEX!I63</f>
        <v>0</v>
      </c>
      <c r="Z63" s="34">
        <f>IEX!O63</f>
        <v>0</v>
      </c>
      <c r="AA63" s="75">
        <f>STOA!I63</f>
        <v>186.64</v>
      </c>
      <c r="AB63" s="75">
        <f>-STOA!O63</f>
        <v>0</v>
      </c>
      <c r="AC63">
        <f t="shared" si="0"/>
        <v>11.907076436882944</v>
      </c>
      <c r="AD63">
        <f t="shared" si="1"/>
        <v>1139.8761032617194</v>
      </c>
      <c r="AE63">
        <f>'IDT-1'!C63</f>
        <v>0</v>
      </c>
      <c r="AF63" s="24"/>
      <c r="AG63">
        <f t="shared" si="2"/>
        <v>1139.8761032617194</v>
      </c>
      <c r="AI63" s="34">
        <f>PXIL!I63</f>
        <v>0</v>
      </c>
      <c r="AJ63" s="34">
        <f>PXIL!O63</f>
        <v>0</v>
      </c>
      <c r="AK63" s="34">
        <f>RTM_IEX!I63</f>
        <v>0</v>
      </c>
      <c r="AL63" s="34">
        <f>RTM_IEX!O63</f>
        <v>-100</v>
      </c>
      <c r="AM63" s="34">
        <f>RTM_PXI!I63</f>
        <v>0</v>
      </c>
      <c r="AN63" s="34">
        <f>RTM_PXI!O63</f>
        <v>0</v>
      </c>
      <c r="AO63" s="149">
        <f>GDAM_IEX!I63</f>
        <v>0</v>
      </c>
      <c r="AP63" s="149">
        <f>GDAM_IEX!O63</f>
        <v>0</v>
      </c>
      <c r="AQ63" s="149">
        <f>GDAM_PXI!I63</f>
        <v>0</v>
      </c>
      <c r="AR63" s="149">
        <f>GDAM_PXI!O63</f>
        <v>0</v>
      </c>
    </row>
    <row r="64" spans="1:44">
      <c r="A64" t="s">
        <v>106</v>
      </c>
      <c r="D64">
        <f>TWEPL!Q64</f>
        <v>5.6691899999999995</v>
      </c>
      <c r="E64">
        <f>GT_NG!Q64</f>
        <v>-0.20204081632653062</v>
      </c>
      <c r="F64">
        <f>GT_Spot!Q64</f>
        <v>0</v>
      </c>
      <c r="G64">
        <f>PPCL_NG!Q64</f>
        <v>23.46</v>
      </c>
      <c r="H64">
        <f>PPCL_Spot!Q64</f>
        <v>0</v>
      </c>
      <c r="I64">
        <f>Bawana_NG!Q64</f>
        <v>47.39</v>
      </c>
      <c r="J64">
        <f>Bawana_RLNG!Q64</f>
        <v>0</v>
      </c>
      <c r="K64">
        <f>Bawana_Spot!Q64</f>
        <v>0</v>
      </c>
      <c r="L64">
        <f>TWOMCL!P64</f>
        <v>0</v>
      </c>
      <c r="M64">
        <f>EDWPCL!T64</f>
        <v>0</v>
      </c>
      <c r="N64">
        <f>'MSW BWN'!T64</f>
        <v>0</v>
      </c>
      <c r="O64">
        <f>BYPL_ISGS_exbus!DM64</f>
        <v>599.84265149662644</v>
      </c>
      <c r="P64" s="36">
        <v>30.94</v>
      </c>
      <c r="Q64" s="36">
        <v>8.9800000000000022</v>
      </c>
      <c r="R64" s="38">
        <v>26.3</v>
      </c>
      <c r="S64" s="38">
        <v>0</v>
      </c>
      <c r="T64" s="37">
        <f>SUMPRODUCT(LTA!J64:AN64,LTA!J$101:AN$101,LTA!J$104:AN$104)</f>
        <v>207.24</v>
      </c>
      <c r="U64" s="37">
        <f>SUMPRODUCT(LTA!J64:AN64,LTA!J$102:AN$102,LTA!J$104:AN$104)</f>
        <v>111.17</v>
      </c>
      <c r="V64" s="66">
        <f>SUMPRODUCT(MTOA!B64:G64,MTOA!B$102:G$102,MTOA!B$104:G$104)</f>
        <v>0</v>
      </c>
      <c r="W64" s="66">
        <f>SUMPRODUCT(MTOA!B64:G64,MTOA!B$101:G$101,MTOA!B$104:G$104)</f>
        <v>0</v>
      </c>
      <c r="X64">
        <v>0</v>
      </c>
      <c r="Y64" s="34">
        <f>IEX!I64</f>
        <v>0</v>
      </c>
      <c r="Z64" s="34">
        <f>IEX!O64</f>
        <v>0</v>
      </c>
      <c r="AA64" s="75">
        <f>STOA!I64</f>
        <v>186.64</v>
      </c>
      <c r="AB64" s="75">
        <f>-STOA!O64</f>
        <v>0</v>
      </c>
      <c r="AC64">
        <f t="shared" si="0"/>
        <v>11.868766701521878</v>
      </c>
      <c r="AD64">
        <f t="shared" si="1"/>
        <v>1135.5610339787781</v>
      </c>
      <c r="AE64">
        <f>'IDT-1'!C64</f>
        <v>0</v>
      </c>
      <c r="AF64" s="24"/>
      <c r="AG64">
        <f t="shared" si="2"/>
        <v>1135.5610339787781</v>
      </c>
      <c r="AI64" s="34">
        <f>PXIL!I64</f>
        <v>0</v>
      </c>
      <c r="AJ64" s="34">
        <f>PXIL!O64</f>
        <v>0</v>
      </c>
      <c r="AK64" s="34">
        <f>RTM_IEX!I64</f>
        <v>0</v>
      </c>
      <c r="AL64" s="34">
        <f>RTM_IEX!O64</f>
        <v>-100</v>
      </c>
      <c r="AM64" s="34">
        <f>RTM_PXI!I64</f>
        <v>0</v>
      </c>
      <c r="AN64" s="34">
        <f>RTM_PXI!O64</f>
        <v>0</v>
      </c>
      <c r="AO64" s="149">
        <f>GDAM_IEX!I64</f>
        <v>0</v>
      </c>
      <c r="AP64" s="149">
        <f>GDAM_IEX!O64</f>
        <v>0</v>
      </c>
      <c r="AQ64" s="149">
        <f>GDAM_PXI!I64</f>
        <v>0</v>
      </c>
      <c r="AR64" s="149">
        <f>GDAM_PXI!O64</f>
        <v>0</v>
      </c>
    </row>
    <row r="65" spans="1:44">
      <c r="A65" t="s">
        <v>107</v>
      </c>
      <c r="D65">
        <f>TWEPL!Q65</f>
        <v>5.6691899999999995</v>
      </c>
      <c r="E65">
        <f>GT_NG!Q65</f>
        <v>-0.20204081632653062</v>
      </c>
      <c r="F65">
        <f>GT_Spot!Q65</f>
        <v>0</v>
      </c>
      <c r="G65">
        <f>PPCL_NG!Q65</f>
        <v>24.11</v>
      </c>
      <c r="H65">
        <f>PPCL_Spot!Q65</f>
        <v>0</v>
      </c>
      <c r="I65">
        <f>Bawana_NG!Q65</f>
        <v>47.39</v>
      </c>
      <c r="J65">
        <f>Bawana_RLNG!Q65</f>
        <v>0</v>
      </c>
      <c r="K65">
        <f>Bawana_Spot!Q65</f>
        <v>0</v>
      </c>
      <c r="L65">
        <f>TWOMCL!P65</f>
        <v>0</v>
      </c>
      <c r="M65">
        <f>EDWPCL!T65</f>
        <v>0</v>
      </c>
      <c r="N65">
        <f>'MSW BWN'!T65</f>
        <v>0</v>
      </c>
      <c r="O65">
        <f>BYPL_ISGS_exbus!DM65</f>
        <v>600.29304992456093</v>
      </c>
      <c r="P65" s="36">
        <v>30.94</v>
      </c>
      <c r="Q65" s="36">
        <v>8.9800000000000022</v>
      </c>
      <c r="R65" s="38">
        <v>26.3</v>
      </c>
      <c r="S65" s="38">
        <v>0</v>
      </c>
      <c r="T65" s="37">
        <f>SUMPRODUCT(LTA!J65:AN65,LTA!J$101:AN$101,LTA!J$104:AN$104)</f>
        <v>194.8</v>
      </c>
      <c r="U65" s="37">
        <f>SUMPRODUCT(LTA!J65:AN65,LTA!J$102:AN$102,LTA!J$104:AN$104)</f>
        <v>60.83</v>
      </c>
      <c r="V65" s="66">
        <f>SUMPRODUCT(MTOA!B65:G65,MTOA!B$102:G$102,MTOA!B$104:G$104)</f>
        <v>0</v>
      </c>
      <c r="W65" s="66">
        <f>SUMPRODUCT(MTOA!B65:G65,MTOA!B$101:G$101,MTOA!B$104:G$104)</f>
        <v>0</v>
      </c>
      <c r="X65">
        <v>0</v>
      </c>
      <c r="Y65" s="34">
        <f>IEX!I65</f>
        <v>0</v>
      </c>
      <c r="Z65" s="34">
        <f>IEX!O65</f>
        <v>0</v>
      </c>
      <c r="AA65" s="75">
        <f>STOA!I65</f>
        <v>186.64</v>
      </c>
      <c r="AB65" s="75">
        <f>-STOA!O65</f>
        <v>0</v>
      </c>
      <c r="AC65">
        <f t="shared" si="0"/>
        <v>10.80217668387818</v>
      </c>
      <c r="AD65">
        <f t="shared" si="1"/>
        <v>1133.9480224243564</v>
      </c>
      <c r="AE65">
        <f>'IDT-1'!C65</f>
        <v>0</v>
      </c>
      <c r="AF65" s="24"/>
      <c r="AG65">
        <f t="shared" si="2"/>
        <v>1133.9480224243564</v>
      </c>
      <c r="AI65" s="34">
        <f>PXIL!I65</f>
        <v>0</v>
      </c>
      <c r="AJ65" s="34">
        <f>PXIL!O65</f>
        <v>0</v>
      </c>
      <c r="AK65" s="34">
        <f>RTM_IEX!I65</f>
        <v>0</v>
      </c>
      <c r="AL65" s="34">
        <f>RTM_IEX!O65</f>
        <v>-41</v>
      </c>
      <c r="AM65" s="34">
        <f>RTM_PXI!I65</f>
        <v>0</v>
      </c>
      <c r="AN65" s="34">
        <f>RTM_PXI!O65</f>
        <v>0</v>
      </c>
      <c r="AO65" s="149">
        <f>GDAM_IEX!I65</f>
        <v>0</v>
      </c>
      <c r="AP65" s="149">
        <f>GDAM_IEX!O65</f>
        <v>0</v>
      </c>
      <c r="AQ65" s="149">
        <f>GDAM_PXI!I65</f>
        <v>0</v>
      </c>
      <c r="AR65" s="149">
        <f>GDAM_PXI!O65</f>
        <v>0</v>
      </c>
    </row>
    <row r="66" spans="1:44">
      <c r="A66" t="s">
        <v>108</v>
      </c>
      <c r="D66">
        <f>TWEPL!Q66</f>
        <v>5.6691899999999995</v>
      </c>
      <c r="E66">
        <f>GT_NG!Q66</f>
        <v>-0.20204081632653062</v>
      </c>
      <c r="F66">
        <f>GT_Spot!Q66</f>
        <v>0</v>
      </c>
      <c r="G66">
        <f>PPCL_NG!Q66</f>
        <v>24.11</v>
      </c>
      <c r="H66">
        <f>PPCL_Spot!Q66</f>
        <v>0</v>
      </c>
      <c r="I66">
        <f>Bawana_NG!Q66</f>
        <v>47.39</v>
      </c>
      <c r="J66">
        <f>Bawana_RLNG!Q66</f>
        <v>0</v>
      </c>
      <c r="K66">
        <f>Bawana_Spot!Q66</f>
        <v>0</v>
      </c>
      <c r="L66">
        <f>TWOMCL!P66</f>
        <v>0</v>
      </c>
      <c r="M66">
        <f>EDWPCL!T66</f>
        <v>0</v>
      </c>
      <c r="N66">
        <f>'MSW BWN'!T66</f>
        <v>0</v>
      </c>
      <c r="O66">
        <f>BYPL_ISGS_exbus!DM66</f>
        <v>600.28987497461981</v>
      </c>
      <c r="P66" s="36">
        <v>30.94</v>
      </c>
      <c r="Q66" s="36">
        <v>8.9800000000000022</v>
      </c>
      <c r="R66" s="38">
        <v>26.3</v>
      </c>
      <c r="S66" s="38">
        <v>0</v>
      </c>
      <c r="T66" s="37">
        <f>SUMPRODUCT(LTA!J66:AN66,LTA!J$101:AN$101,LTA!J$104:AN$104)</f>
        <v>183.57</v>
      </c>
      <c r="U66" s="37">
        <f>SUMPRODUCT(LTA!J66:AN66,LTA!J$102:AN$102,LTA!J$104:AN$104)</f>
        <v>61.17</v>
      </c>
      <c r="V66" s="66">
        <f>SUMPRODUCT(MTOA!B66:G66,MTOA!B$102:G$102,MTOA!B$104:G$104)</f>
        <v>0</v>
      </c>
      <c r="W66" s="66">
        <f>SUMPRODUCT(MTOA!B66:G66,MTOA!B$101:G$101,MTOA!B$104:G$104)</f>
        <v>0</v>
      </c>
      <c r="X66">
        <v>0</v>
      </c>
      <c r="Y66" s="34">
        <f>IEX!I66</f>
        <v>0</v>
      </c>
      <c r="Z66" s="34">
        <f>IEX!O66</f>
        <v>0</v>
      </c>
      <c r="AA66" s="75">
        <f>STOA!I66</f>
        <v>186.64</v>
      </c>
      <c r="AB66" s="75">
        <f>-STOA!O66</f>
        <v>0</v>
      </c>
      <c r="AC66">
        <f t="shared" si="0"/>
        <v>10.59090108653016</v>
      </c>
      <c r="AD66">
        <f t="shared" si="1"/>
        <v>1136.2661230717629</v>
      </c>
      <c r="AE66">
        <f>'IDT-1'!C66</f>
        <v>0</v>
      </c>
      <c r="AF66" s="24"/>
      <c r="AG66">
        <f t="shared" si="2"/>
        <v>1136.2661230717629</v>
      </c>
      <c r="AI66" s="34">
        <f>PXIL!I66</f>
        <v>0</v>
      </c>
      <c r="AJ66" s="34">
        <f>PXIL!O66</f>
        <v>0</v>
      </c>
      <c r="AK66" s="34">
        <f>RTM_IEX!I66</f>
        <v>0</v>
      </c>
      <c r="AL66" s="34">
        <f>RTM_IEX!O66</f>
        <v>-28</v>
      </c>
      <c r="AM66" s="34">
        <f>RTM_PXI!I66</f>
        <v>0</v>
      </c>
      <c r="AN66" s="34">
        <f>RTM_PXI!O66</f>
        <v>0</v>
      </c>
      <c r="AO66" s="149">
        <f>GDAM_IEX!I66</f>
        <v>0</v>
      </c>
      <c r="AP66" s="149">
        <f>GDAM_IEX!O66</f>
        <v>0</v>
      </c>
      <c r="AQ66" s="149">
        <f>GDAM_PXI!I66</f>
        <v>0</v>
      </c>
      <c r="AR66" s="149">
        <f>GDAM_PXI!O66</f>
        <v>0</v>
      </c>
    </row>
    <row r="67" spans="1:44">
      <c r="A67" t="s">
        <v>109</v>
      </c>
      <c r="D67">
        <f>TWEPL!Q67</f>
        <v>5.6691899999999995</v>
      </c>
      <c r="E67">
        <f>GT_NG!Q67</f>
        <v>-0.20204081632653062</v>
      </c>
      <c r="F67">
        <f>GT_Spot!Q67</f>
        <v>0</v>
      </c>
      <c r="G67">
        <f>PPCL_NG!Q67</f>
        <v>24.428392868890207</v>
      </c>
      <c r="H67">
        <f>PPCL_Spot!Q67</f>
        <v>0</v>
      </c>
      <c r="I67">
        <f>Bawana_NG!Q67</f>
        <v>47.39</v>
      </c>
      <c r="J67">
        <f>Bawana_RLNG!Q67</f>
        <v>0</v>
      </c>
      <c r="K67">
        <f>Bawana_Spot!Q67</f>
        <v>0</v>
      </c>
      <c r="L67">
        <f>TWOMCL!P67</f>
        <v>0</v>
      </c>
      <c r="M67">
        <f>EDWPCL!T67</f>
        <v>0</v>
      </c>
      <c r="N67">
        <f>'MSW BWN'!T67</f>
        <v>0</v>
      </c>
      <c r="O67">
        <f>BYPL_ISGS_exbus!DM67</f>
        <v>603.11250467585012</v>
      </c>
      <c r="P67" s="36">
        <v>30.94</v>
      </c>
      <c r="Q67" s="36">
        <v>8.98</v>
      </c>
      <c r="R67" s="38">
        <v>26.3</v>
      </c>
      <c r="S67" s="38">
        <v>0</v>
      </c>
      <c r="T67" s="37">
        <f>SUMPRODUCT(LTA!J67:AN67,LTA!J$101:AN$101,LTA!J$104:AN$104)</f>
        <v>168.45</v>
      </c>
      <c r="U67" s="37">
        <f>SUMPRODUCT(LTA!J67:AN67,LTA!J$102:AN$102,LTA!J$104:AN$104)</f>
        <v>61.5</v>
      </c>
      <c r="V67" s="66">
        <f>SUMPRODUCT(MTOA!B67:G67,MTOA!B$102:G$102,MTOA!B$104:G$104)</f>
        <v>0</v>
      </c>
      <c r="W67" s="66">
        <f>SUMPRODUCT(MTOA!B67:G67,MTOA!B$101:G$101,MTOA!B$104:G$104)</f>
        <v>0</v>
      </c>
      <c r="X67">
        <v>0</v>
      </c>
      <c r="Y67" s="34">
        <f>IEX!I67</f>
        <v>0</v>
      </c>
      <c r="Z67" s="34">
        <f>IEX!O67</f>
        <v>0</v>
      </c>
      <c r="AA67" s="75">
        <f>STOA!I67</f>
        <v>186.64</v>
      </c>
      <c r="AB67" s="75">
        <f>-STOA!O67</f>
        <v>0</v>
      </c>
      <c r="AC67">
        <f t="shared" si="0"/>
        <v>10.239802514525749</v>
      </c>
      <c r="AD67">
        <f t="shared" si="1"/>
        <v>1152.9682442138878</v>
      </c>
      <c r="AE67">
        <f>'IDT-1'!C67</f>
        <v>0</v>
      </c>
      <c r="AF67" s="24"/>
      <c r="AG67">
        <f t="shared" si="2"/>
        <v>1152.9682442138878</v>
      </c>
      <c r="AI67" s="34">
        <f>PXIL!I67</f>
        <v>0</v>
      </c>
      <c r="AJ67" s="34">
        <f>PXIL!O67</f>
        <v>0</v>
      </c>
      <c r="AK67" s="34">
        <f>RTM_IEX!I67</f>
        <v>0</v>
      </c>
      <c r="AL67" s="34">
        <f>RTM_IEX!O67</f>
        <v>0</v>
      </c>
      <c r="AM67" s="34">
        <f>RTM_PXI!I67</f>
        <v>0</v>
      </c>
      <c r="AN67" s="34">
        <f>RTM_PXI!O67</f>
        <v>0</v>
      </c>
      <c r="AO67" s="149">
        <f>GDAM_IEX!I67</f>
        <v>0</v>
      </c>
      <c r="AP67" s="149">
        <f>GDAM_IEX!O67</f>
        <v>0</v>
      </c>
      <c r="AQ67" s="149">
        <f>GDAM_PXI!I67</f>
        <v>0</v>
      </c>
      <c r="AR67" s="149">
        <f>GDAM_PXI!O67</f>
        <v>0</v>
      </c>
    </row>
    <row r="68" spans="1:44">
      <c r="A68" t="s">
        <v>110</v>
      </c>
      <c r="D68">
        <f>TWEPL!Q68</f>
        <v>5.6691899999999995</v>
      </c>
      <c r="E68">
        <f>GT_NG!Q68</f>
        <v>-0.20204081632653062</v>
      </c>
      <c r="F68">
        <f>GT_Spot!Q68</f>
        <v>0</v>
      </c>
      <c r="G68">
        <f>PPCL_NG!Q68</f>
        <v>33.042173827225476</v>
      </c>
      <c r="H68">
        <f>PPCL_Spot!Q68</f>
        <v>0</v>
      </c>
      <c r="I68">
        <f>Bawana_NG!Q68</f>
        <v>47.39</v>
      </c>
      <c r="J68">
        <f>Bawana_RLNG!Q68</f>
        <v>0</v>
      </c>
      <c r="K68">
        <f>Bawana_Spot!Q68</f>
        <v>0</v>
      </c>
      <c r="L68">
        <f>TWOMCL!P68</f>
        <v>0</v>
      </c>
      <c r="M68">
        <f>EDWPCL!T68</f>
        <v>0</v>
      </c>
      <c r="N68">
        <f>'MSW BWN'!T68</f>
        <v>0</v>
      </c>
      <c r="O68">
        <f>BYPL_ISGS_exbus!DM68</f>
        <v>612.31199231803953</v>
      </c>
      <c r="P68" s="36">
        <v>30.94</v>
      </c>
      <c r="Q68" s="36">
        <v>8.98</v>
      </c>
      <c r="R68" s="38">
        <v>26.3</v>
      </c>
      <c r="S68" s="38">
        <v>0</v>
      </c>
      <c r="T68" s="37">
        <f>SUMPRODUCT(LTA!J68:AN68,LTA!J$101:AN$101,LTA!J$104:AN$104)</f>
        <v>153.93</v>
      </c>
      <c r="U68" s="37">
        <f>SUMPRODUCT(LTA!J68:AN68,LTA!J$102:AN$102,LTA!J$104:AN$104)</f>
        <v>61.83</v>
      </c>
      <c r="V68" s="66">
        <f>SUMPRODUCT(MTOA!B68:G68,MTOA!B$102:G$102,MTOA!B$104:G$104)</f>
        <v>0</v>
      </c>
      <c r="W68" s="66">
        <f>SUMPRODUCT(MTOA!B68:G68,MTOA!B$101:G$101,MTOA!B$104:G$104)</f>
        <v>0</v>
      </c>
      <c r="X68">
        <v>0</v>
      </c>
      <c r="Y68" s="34">
        <f>IEX!I68</f>
        <v>0</v>
      </c>
      <c r="Z68" s="34">
        <f>IEX!O68</f>
        <v>0</v>
      </c>
      <c r="AA68" s="75">
        <f>STOA!I68</f>
        <v>186.64</v>
      </c>
      <c r="AB68" s="75">
        <f>-STOA!O68</f>
        <v>0</v>
      </c>
      <c r="AC68">
        <f t="shared" ref="AC68:AC98" si="3">SUMIF(B68:AB68,"&gt;0")*$AC$2-SUMIF(B68:AB68,"&lt;0")*($AC$2/(1-$AC$2))+SUMIF(AI68:AR68,"&gt;0")*$AC$2-SUMIF(AI68:AR68,"&lt;0")*($AC$2/(1-$AC$2))</f>
        <v>10.271687278210369</v>
      </c>
      <c r="AD68">
        <f t="shared" ref="AD68:AD98" si="4">SUM(B68:AB68,AI68:AR68)-AC68</f>
        <v>1156.5596280507282</v>
      </c>
      <c r="AE68">
        <f>'IDT-1'!C68</f>
        <v>0</v>
      </c>
      <c r="AF68" s="24"/>
      <c r="AG68">
        <f t="shared" ref="AG68:AG98" si="5">SUM(AD68:AF68)</f>
        <v>1156.5596280507282</v>
      </c>
      <c r="AI68" s="34">
        <f>PXIL!I68</f>
        <v>0</v>
      </c>
      <c r="AJ68" s="34">
        <f>PXIL!O68</f>
        <v>0</v>
      </c>
      <c r="AK68" s="34">
        <f>RTM_IEX!I68</f>
        <v>0</v>
      </c>
      <c r="AL68" s="34">
        <f>RTM_IEX!O68</f>
        <v>0</v>
      </c>
      <c r="AM68" s="34">
        <f>RTM_PXI!I68</f>
        <v>0</v>
      </c>
      <c r="AN68" s="34">
        <f>RTM_PXI!O68</f>
        <v>0</v>
      </c>
      <c r="AO68" s="149">
        <f>GDAM_IEX!I68</f>
        <v>0</v>
      </c>
      <c r="AP68" s="149">
        <f>GDAM_IEX!O68</f>
        <v>0</v>
      </c>
      <c r="AQ68" s="149">
        <f>GDAM_PXI!I68</f>
        <v>0</v>
      </c>
      <c r="AR68" s="149">
        <f>GDAM_PXI!O68</f>
        <v>0</v>
      </c>
    </row>
    <row r="69" spans="1:44">
      <c r="A69" t="s">
        <v>111</v>
      </c>
      <c r="D69">
        <f>TWEPL!Q69</f>
        <v>5.6691899999999995</v>
      </c>
      <c r="E69">
        <f>GT_NG!Q69</f>
        <v>-0.20204081632653062</v>
      </c>
      <c r="F69">
        <f>GT_Spot!Q69</f>
        <v>0</v>
      </c>
      <c r="G69">
        <f>PPCL_NG!Q69</f>
        <v>33.042173827225476</v>
      </c>
      <c r="H69">
        <f>PPCL_Spot!Q69</f>
        <v>0</v>
      </c>
      <c r="I69">
        <f>Bawana_NG!Q69</f>
        <v>47.39</v>
      </c>
      <c r="J69">
        <f>Bawana_RLNG!Q69</f>
        <v>0</v>
      </c>
      <c r="K69">
        <f>Bawana_Spot!Q69</f>
        <v>0</v>
      </c>
      <c r="L69">
        <f>TWOMCL!P69</f>
        <v>0</v>
      </c>
      <c r="M69">
        <f>EDWPCL!T69</f>
        <v>0</v>
      </c>
      <c r="N69">
        <f>'MSW BWN'!T69</f>
        <v>0</v>
      </c>
      <c r="O69">
        <f>BYPL_ISGS_exbus!DM69</f>
        <v>618.01320244181056</v>
      </c>
      <c r="P69" s="36">
        <v>30.94</v>
      </c>
      <c r="Q69" s="36">
        <v>8.98</v>
      </c>
      <c r="R69" s="38">
        <v>23.87</v>
      </c>
      <c r="S69" s="38">
        <v>0</v>
      </c>
      <c r="T69" s="37">
        <f>SUMPRODUCT(LTA!J69:AN69,LTA!J$101:AN$101,LTA!J$104:AN$104)</f>
        <v>139.07</v>
      </c>
      <c r="U69" s="37">
        <f>SUMPRODUCT(LTA!J69:AN69,LTA!J$102:AN$102,LTA!J$104:AN$104)</f>
        <v>62.18</v>
      </c>
      <c r="V69" s="66">
        <f>SUMPRODUCT(MTOA!B69:G69,MTOA!B$102:G$102,MTOA!B$104:G$104)</f>
        <v>0</v>
      </c>
      <c r="W69" s="66">
        <f>SUMPRODUCT(MTOA!B69:G69,MTOA!B$101:G$101,MTOA!B$104:G$104)</f>
        <v>0</v>
      </c>
      <c r="X69">
        <v>0</v>
      </c>
      <c r="Y69" s="34">
        <f>IEX!I69</f>
        <v>0</v>
      </c>
      <c r="Z69" s="34">
        <f>IEX!O69</f>
        <v>0</v>
      </c>
      <c r="AA69" s="75">
        <f>STOA!I69</f>
        <v>186.64</v>
      </c>
      <c r="AB69" s="75">
        <f>-STOA!O69</f>
        <v>0</v>
      </c>
      <c r="AC69">
        <f t="shared" si="3"/>
        <v>10.383897927299554</v>
      </c>
      <c r="AD69">
        <f t="shared" si="4"/>
        <v>1169.1986275254098</v>
      </c>
      <c r="AE69">
        <f>'IDT-1'!C69</f>
        <v>0</v>
      </c>
      <c r="AF69" s="24"/>
      <c r="AG69">
        <f t="shared" si="5"/>
        <v>1169.1986275254098</v>
      </c>
      <c r="AI69" s="34">
        <f>PXIL!I69</f>
        <v>0</v>
      </c>
      <c r="AJ69" s="34">
        <f>PXIL!O69</f>
        <v>0</v>
      </c>
      <c r="AK69" s="34">
        <f>RTM_IEX!I69</f>
        <v>23.99</v>
      </c>
      <c r="AL69" s="34">
        <f>RTM_IEX!O69</f>
        <v>0</v>
      </c>
      <c r="AM69" s="34">
        <f>RTM_PXI!I69</f>
        <v>0</v>
      </c>
      <c r="AN69" s="34">
        <f>RTM_PXI!O69</f>
        <v>0</v>
      </c>
      <c r="AO69" s="149">
        <f>GDAM_IEX!I69</f>
        <v>0</v>
      </c>
      <c r="AP69" s="149">
        <f>GDAM_IEX!O69</f>
        <v>0</v>
      </c>
      <c r="AQ69" s="149">
        <f>GDAM_PXI!I69</f>
        <v>0</v>
      </c>
      <c r="AR69" s="149">
        <f>GDAM_PXI!O69</f>
        <v>0</v>
      </c>
    </row>
    <row r="70" spans="1:44">
      <c r="A70" t="s">
        <v>112</v>
      </c>
      <c r="D70">
        <f>TWEPL!Q70</f>
        <v>5.6691899999999995</v>
      </c>
      <c r="E70">
        <f>GT_NG!Q70</f>
        <v>-0.20204081632653062</v>
      </c>
      <c r="F70">
        <f>GT_Spot!Q70</f>
        <v>0</v>
      </c>
      <c r="G70">
        <f>PPCL_NG!Q70</f>
        <v>33.479999999999997</v>
      </c>
      <c r="H70">
        <f>PPCL_Spot!Q70</f>
        <v>0</v>
      </c>
      <c r="I70">
        <f>Bawana_NG!Q70</f>
        <v>47.39</v>
      </c>
      <c r="J70">
        <f>Bawana_RLNG!Q70</f>
        <v>0</v>
      </c>
      <c r="K70">
        <f>Bawana_Spot!Q70</f>
        <v>0</v>
      </c>
      <c r="L70">
        <f>TWOMCL!P70</f>
        <v>0</v>
      </c>
      <c r="M70">
        <f>EDWPCL!T70</f>
        <v>0</v>
      </c>
      <c r="N70">
        <f>'MSW BWN'!T70</f>
        <v>0</v>
      </c>
      <c r="O70">
        <f>BYPL_ISGS_exbus!DM70</f>
        <v>645.80745043785885</v>
      </c>
      <c r="P70" s="36">
        <v>30.94</v>
      </c>
      <c r="Q70" s="36">
        <v>8.98</v>
      </c>
      <c r="R70" s="38">
        <v>20.98</v>
      </c>
      <c r="S70" s="38">
        <v>0</v>
      </c>
      <c r="T70" s="37">
        <f>SUMPRODUCT(LTA!J70:AN70,LTA!J$101:AN$101,LTA!J$104:AN$104)</f>
        <v>124.85</v>
      </c>
      <c r="U70" s="37">
        <f>SUMPRODUCT(LTA!J70:AN70,LTA!J$102:AN$102,LTA!J$104:AN$104)</f>
        <v>62.68</v>
      </c>
      <c r="V70" s="66">
        <f>SUMPRODUCT(MTOA!B70:G70,MTOA!B$102:G$102,MTOA!B$104:G$104)</f>
        <v>0</v>
      </c>
      <c r="W70" s="66">
        <f>SUMPRODUCT(MTOA!B70:G70,MTOA!B$101:G$101,MTOA!B$104:G$104)</f>
        <v>0</v>
      </c>
      <c r="X70">
        <v>0</v>
      </c>
      <c r="Y70" s="34">
        <f>IEX!I70</f>
        <v>0</v>
      </c>
      <c r="Z70" s="34">
        <f>IEX!O70</f>
        <v>0</v>
      </c>
      <c r="AA70" s="75">
        <f>STOA!I70</f>
        <v>186.64</v>
      </c>
      <c r="AB70" s="75">
        <f>-STOA!O70</f>
        <v>0</v>
      </c>
      <c r="AC70">
        <f t="shared" si="3"/>
        <v>10.359540179985194</v>
      </c>
      <c r="AD70">
        <f t="shared" si="4"/>
        <v>1166.4550594415468</v>
      </c>
      <c r="AE70">
        <f>'IDT-1'!C70</f>
        <v>0</v>
      </c>
      <c r="AF70" s="24"/>
      <c r="AG70">
        <f t="shared" si="5"/>
        <v>1166.4550594415468</v>
      </c>
      <c r="AI70" s="34">
        <f>PXIL!I70</f>
        <v>0</v>
      </c>
      <c r="AJ70" s="34">
        <f>PXIL!O70</f>
        <v>0</v>
      </c>
      <c r="AK70" s="34">
        <f>RTM_IEX!I70</f>
        <v>9.6</v>
      </c>
      <c r="AL70" s="34">
        <f>RTM_IEX!O70</f>
        <v>0</v>
      </c>
      <c r="AM70" s="34">
        <f>RTM_PXI!I70</f>
        <v>0</v>
      </c>
      <c r="AN70" s="34">
        <f>RTM_PXI!O70</f>
        <v>0</v>
      </c>
      <c r="AO70" s="149">
        <f>GDAM_IEX!I70</f>
        <v>0</v>
      </c>
      <c r="AP70" s="149">
        <f>GDAM_IEX!O70</f>
        <v>0</v>
      </c>
      <c r="AQ70" s="149">
        <f>GDAM_PXI!I70</f>
        <v>0</v>
      </c>
      <c r="AR70" s="149">
        <f>GDAM_PXI!O70</f>
        <v>0</v>
      </c>
    </row>
    <row r="71" spans="1:44">
      <c r="A71" t="s">
        <v>113</v>
      </c>
      <c r="D71">
        <f>TWEPL!Q71</f>
        <v>5.6691899999999995</v>
      </c>
      <c r="E71">
        <f>GT_NG!Q71</f>
        <v>-0.20204081632653062</v>
      </c>
      <c r="F71">
        <f>GT_Spot!Q71</f>
        <v>0</v>
      </c>
      <c r="G71">
        <f>PPCL_NG!Q71</f>
        <v>33.042173827225476</v>
      </c>
      <c r="H71">
        <f>PPCL_Spot!Q71</f>
        <v>0</v>
      </c>
      <c r="I71">
        <f>Bawana_NG!Q71</f>
        <v>47.39</v>
      </c>
      <c r="J71">
        <f>Bawana_RLNG!Q71</f>
        <v>0</v>
      </c>
      <c r="K71">
        <f>Bawana_Spot!Q71</f>
        <v>0</v>
      </c>
      <c r="L71">
        <f>TWOMCL!P71</f>
        <v>0</v>
      </c>
      <c r="M71">
        <f>EDWPCL!T71</f>
        <v>0</v>
      </c>
      <c r="N71">
        <f>'MSW BWN'!T71</f>
        <v>0</v>
      </c>
      <c r="O71">
        <f>BYPL_ISGS_exbus!DM71</f>
        <v>619.19295925079746</v>
      </c>
      <c r="P71" s="36">
        <v>64.849999999999994</v>
      </c>
      <c r="Q71" s="36">
        <v>17.89</v>
      </c>
      <c r="R71" s="38">
        <v>16.059999999999999</v>
      </c>
      <c r="S71" s="38">
        <v>0</v>
      </c>
      <c r="T71" s="37">
        <f>SUMPRODUCT(LTA!J71:AN71,LTA!J$101:AN$101,LTA!J$104:AN$104)</f>
        <v>111.71000000000001</v>
      </c>
      <c r="U71" s="37">
        <f>SUMPRODUCT(LTA!J71:AN71,LTA!J$102:AN$102,LTA!J$104:AN$104)</f>
        <v>116.53999999999999</v>
      </c>
      <c r="V71" s="66">
        <f>SUMPRODUCT(MTOA!B71:G71,MTOA!B$102:G$102,MTOA!B$104:G$104)</f>
        <v>0</v>
      </c>
      <c r="W71" s="66">
        <f>SUMPRODUCT(MTOA!B71:G71,MTOA!B$101:G$101,MTOA!B$104:G$104)</f>
        <v>0</v>
      </c>
      <c r="X71">
        <v>0</v>
      </c>
      <c r="Y71" s="34">
        <f>IEX!I71</f>
        <v>0</v>
      </c>
      <c r="Z71" s="34">
        <f>IEX!O71</f>
        <v>0</v>
      </c>
      <c r="AA71" s="75">
        <f>STOA!I71</f>
        <v>186.64</v>
      </c>
      <c r="AB71" s="75">
        <f>-STOA!O71</f>
        <v>0</v>
      </c>
      <c r="AC71">
        <f t="shared" si="3"/>
        <v>10.888662082618154</v>
      </c>
      <c r="AD71">
        <f t="shared" si="4"/>
        <v>1189.8936201790782</v>
      </c>
      <c r="AE71">
        <f>'IDT-1'!C71</f>
        <v>0</v>
      </c>
      <c r="AF71" s="24"/>
      <c r="AG71">
        <f t="shared" si="5"/>
        <v>1189.8936201790782</v>
      </c>
      <c r="AI71" s="34">
        <f>PXIL!I71</f>
        <v>0</v>
      </c>
      <c r="AJ71" s="34">
        <f>PXIL!O71</f>
        <v>0</v>
      </c>
      <c r="AK71" s="34">
        <f>RTM_IEX!I71</f>
        <v>0</v>
      </c>
      <c r="AL71" s="34">
        <f>RTM_IEX!O71</f>
        <v>-18</v>
      </c>
      <c r="AM71" s="34">
        <f>RTM_PXI!I71</f>
        <v>0</v>
      </c>
      <c r="AN71" s="34">
        <f>RTM_PXI!O71</f>
        <v>0</v>
      </c>
      <c r="AO71" s="149">
        <f>GDAM_IEX!I71</f>
        <v>0</v>
      </c>
      <c r="AP71" s="149">
        <f>GDAM_IEX!O71</f>
        <v>0</v>
      </c>
      <c r="AQ71" s="149">
        <f>GDAM_PXI!I71</f>
        <v>0</v>
      </c>
      <c r="AR71" s="149">
        <f>GDAM_PXI!O71</f>
        <v>0</v>
      </c>
    </row>
    <row r="72" spans="1:44">
      <c r="A72" t="s">
        <v>114</v>
      </c>
      <c r="D72">
        <f>TWEPL!Q72</f>
        <v>5.6691899999999995</v>
      </c>
      <c r="E72">
        <f>GT_NG!Q72</f>
        <v>-0.20204081632653062</v>
      </c>
      <c r="F72">
        <f>GT_Spot!Q72</f>
        <v>0</v>
      </c>
      <c r="G72">
        <f>PPCL_NG!Q72</f>
        <v>28.36813367541609</v>
      </c>
      <c r="H72">
        <f>PPCL_Spot!Q72</f>
        <v>0</v>
      </c>
      <c r="I72">
        <f>Bawana_NG!Q72</f>
        <v>47.39</v>
      </c>
      <c r="J72">
        <f>Bawana_RLNG!Q72</f>
        <v>0</v>
      </c>
      <c r="K72">
        <f>Bawana_Spot!Q72</f>
        <v>0</v>
      </c>
      <c r="L72">
        <f>TWOMCL!P72</f>
        <v>0</v>
      </c>
      <c r="M72">
        <f>EDWPCL!T72</f>
        <v>0</v>
      </c>
      <c r="N72">
        <f>'MSW BWN'!T72</f>
        <v>0</v>
      </c>
      <c r="O72">
        <f>BYPL_ISGS_exbus!DM72</f>
        <v>620.01688709756388</v>
      </c>
      <c r="P72" s="36">
        <v>64.849999999999994</v>
      </c>
      <c r="Q72" s="36">
        <v>17.887542244813851</v>
      </c>
      <c r="R72" s="38">
        <v>10.222656615544579</v>
      </c>
      <c r="S72" s="38">
        <v>0</v>
      </c>
      <c r="T72" s="37">
        <f>SUMPRODUCT(LTA!J72:AN72,LTA!J$101:AN$101,LTA!J$104:AN$104)</f>
        <v>97.55</v>
      </c>
      <c r="U72" s="37">
        <f>SUMPRODUCT(LTA!J72:AN72,LTA!J$102:AN$102,LTA!J$104:AN$104)</f>
        <v>116.36</v>
      </c>
      <c r="V72" s="66">
        <f>SUMPRODUCT(MTOA!B72:G72,MTOA!B$102:G$102,MTOA!B$104:G$104)</f>
        <v>0</v>
      </c>
      <c r="W72" s="66">
        <f>SUMPRODUCT(MTOA!B72:G72,MTOA!B$101:G$101,MTOA!B$104:G$104)</f>
        <v>0</v>
      </c>
      <c r="X72">
        <v>0</v>
      </c>
      <c r="Y72" s="34">
        <f>IEX!I72</f>
        <v>0</v>
      </c>
      <c r="Z72" s="34">
        <f>IEX!O72</f>
        <v>0</v>
      </c>
      <c r="AA72" s="75">
        <f>STOA!I72</f>
        <v>186.64</v>
      </c>
      <c r="AB72" s="75">
        <f>-STOA!O72</f>
        <v>0</v>
      </c>
      <c r="AC72">
        <f t="shared" si="3"/>
        <v>10.552905058994195</v>
      </c>
      <c r="AD72">
        <f t="shared" si="4"/>
        <v>1180.1994637580176</v>
      </c>
      <c r="AE72">
        <f>'IDT-1'!C72</f>
        <v>0</v>
      </c>
      <c r="AF72" s="24"/>
      <c r="AG72">
        <f t="shared" si="5"/>
        <v>1180.1994637580176</v>
      </c>
      <c r="AI72" s="34">
        <f>PXIL!I72</f>
        <v>0</v>
      </c>
      <c r="AJ72" s="34">
        <f>PXIL!O72</f>
        <v>0</v>
      </c>
      <c r="AK72" s="34">
        <f>RTM_IEX!I72</f>
        <v>0</v>
      </c>
      <c r="AL72" s="34">
        <f>RTM_IEX!O72</f>
        <v>-4</v>
      </c>
      <c r="AM72" s="34">
        <f>RTM_PXI!I72</f>
        <v>0</v>
      </c>
      <c r="AN72" s="34">
        <f>RTM_PXI!O72</f>
        <v>0</v>
      </c>
      <c r="AO72" s="149">
        <f>GDAM_IEX!I72</f>
        <v>0</v>
      </c>
      <c r="AP72" s="149">
        <f>GDAM_IEX!O72</f>
        <v>0</v>
      </c>
      <c r="AQ72" s="149">
        <f>GDAM_PXI!I72</f>
        <v>0</v>
      </c>
      <c r="AR72" s="149">
        <f>GDAM_PXI!O72</f>
        <v>0</v>
      </c>
    </row>
    <row r="73" spans="1:44">
      <c r="A73" t="s">
        <v>115</v>
      </c>
      <c r="D73">
        <f>TWEPL!Q73</f>
        <v>5.6691899999999995</v>
      </c>
      <c r="E73">
        <f>GT_NG!Q73</f>
        <v>-0.20204081632653062</v>
      </c>
      <c r="F73">
        <f>GT_Spot!Q73</f>
        <v>0</v>
      </c>
      <c r="G73">
        <f>PPCL_NG!Q73</f>
        <v>18.54</v>
      </c>
      <c r="H73">
        <f>PPCL_Spot!Q73</f>
        <v>0</v>
      </c>
      <c r="I73">
        <f>Bawana_NG!Q73</f>
        <v>47.387814517616675</v>
      </c>
      <c r="J73">
        <f>Bawana_RLNG!Q73</f>
        <v>0</v>
      </c>
      <c r="K73">
        <f>Bawana_Spot!Q73</f>
        <v>0</v>
      </c>
      <c r="L73">
        <f>TWOMCL!P73</f>
        <v>0</v>
      </c>
      <c r="M73">
        <f>EDWPCL!T73</f>
        <v>0</v>
      </c>
      <c r="N73">
        <f>'MSW BWN'!T73</f>
        <v>0</v>
      </c>
      <c r="O73">
        <f>BYPL_ISGS_exbus!DM73</f>
        <v>653.62058027379987</v>
      </c>
      <c r="P73" s="36">
        <v>64.849999999999994</v>
      </c>
      <c r="Q73" s="36">
        <v>17.887542244813851</v>
      </c>
      <c r="R73" s="38">
        <v>4.7299999999999995</v>
      </c>
      <c r="S73" s="38">
        <v>0</v>
      </c>
      <c r="T73" s="37">
        <f>SUMPRODUCT(LTA!J73:AN73,LTA!J$101:AN$101,LTA!J$104:AN$104)</f>
        <v>81.45</v>
      </c>
      <c r="U73" s="37">
        <f>SUMPRODUCT(LTA!J73:AN73,LTA!J$102:AN$102,LTA!J$104:AN$104)</f>
        <v>116.28999999999999</v>
      </c>
      <c r="V73" s="66">
        <f>SUMPRODUCT(MTOA!B73:G73,MTOA!B$102:G$102,MTOA!B$104:G$104)</f>
        <v>0</v>
      </c>
      <c r="W73" s="66">
        <f>SUMPRODUCT(MTOA!B73:G73,MTOA!B$101:G$101,MTOA!B$104:G$104)</f>
        <v>0</v>
      </c>
      <c r="X73">
        <v>0</v>
      </c>
      <c r="Y73" s="34">
        <f>IEX!I73</f>
        <v>0</v>
      </c>
      <c r="Z73" s="34">
        <f>IEX!O73</f>
        <v>0</v>
      </c>
      <c r="AA73" s="75">
        <f>STOA!I73</f>
        <v>186.64</v>
      </c>
      <c r="AB73" s="75">
        <f>-STOA!O73</f>
        <v>0</v>
      </c>
      <c r="AC73">
        <f t="shared" si="3"/>
        <v>10.535966862050865</v>
      </c>
      <c r="AD73">
        <f t="shared" si="4"/>
        <v>1186.327119357853</v>
      </c>
      <c r="AE73">
        <f>'IDT-1'!C73</f>
        <v>0</v>
      </c>
      <c r="AF73" s="24"/>
      <c r="AG73">
        <f t="shared" si="5"/>
        <v>1186.327119357853</v>
      </c>
      <c r="AI73" s="34">
        <f>PXIL!I73</f>
        <v>0</v>
      </c>
      <c r="AJ73" s="34">
        <f>PXIL!O73</f>
        <v>0</v>
      </c>
      <c r="AK73" s="34">
        <f>RTM_IEX!I73</f>
        <v>0</v>
      </c>
      <c r="AL73" s="34">
        <f>RTM_IEX!O73</f>
        <v>0</v>
      </c>
      <c r="AM73" s="34">
        <f>RTM_PXI!I73</f>
        <v>0</v>
      </c>
      <c r="AN73" s="34">
        <f>RTM_PXI!O73</f>
        <v>0</v>
      </c>
      <c r="AO73" s="149">
        <f>GDAM_IEX!I73</f>
        <v>0</v>
      </c>
      <c r="AP73" s="149">
        <f>GDAM_IEX!O73</f>
        <v>0</v>
      </c>
      <c r="AQ73" s="149">
        <f>GDAM_PXI!I73</f>
        <v>0</v>
      </c>
      <c r="AR73" s="149">
        <f>GDAM_PXI!O73</f>
        <v>0</v>
      </c>
    </row>
    <row r="74" spans="1:44">
      <c r="A74" t="s">
        <v>116</v>
      </c>
      <c r="D74">
        <f>TWEPL!Q74</f>
        <v>5.6691899999999995</v>
      </c>
      <c r="E74">
        <f>GT_NG!Q74</f>
        <v>-0.20204081632653062</v>
      </c>
      <c r="F74">
        <f>GT_Spot!Q74</f>
        <v>0</v>
      </c>
      <c r="G74">
        <f>PPCL_NG!Q74</f>
        <v>18.54</v>
      </c>
      <c r="H74">
        <f>PPCL_Spot!Q74</f>
        <v>0</v>
      </c>
      <c r="I74">
        <f>Bawana_NG!Q74</f>
        <v>44.997901608766611</v>
      </c>
      <c r="J74">
        <f>Bawana_RLNG!Q74</f>
        <v>0</v>
      </c>
      <c r="K74">
        <f>Bawana_Spot!Q74</f>
        <v>0</v>
      </c>
      <c r="L74">
        <f>TWOMCL!P74</f>
        <v>0</v>
      </c>
      <c r="M74">
        <f>EDWPCL!T74</f>
        <v>0</v>
      </c>
      <c r="N74">
        <f>'MSW BWN'!T74</f>
        <v>0</v>
      </c>
      <c r="O74">
        <f>BYPL_ISGS_exbus!DM74</f>
        <v>654.88670396013288</v>
      </c>
      <c r="P74" s="36">
        <v>64.849999999999994</v>
      </c>
      <c r="Q74" s="36">
        <v>17.887542244813851</v>
      </c>
      <c r="R74" s="38">
        <v>1.93</v>
      </c>
      <c r="S74" s="38">
        <v>0</v>
      </c>
      <c r="T74" s="37">
        <f>SUMPRODUCT(LTA!J74:AN74,LTA!J$101:AN$101,LTA!J$104:AN$104)</f>
        <v>63.82</v>
      </c>
      <c r="U74" s="37">
        <f>SUMPRODUCT(LTA!J74:AN74,LTA!J$102:AN$102,LTA!J$104:AN$104)</f>
        <v>116.19</v>
      </c>
      <c r="V74" s="66">
        <f>SUMPRODUCT(MTOA!B74:G74,MTOA!B$102:G$102,MTOA!B$104:G$104)</f>
        <v>0</v>
      </c>
      <c r="W74" s="66">
        <f>SUMPRODUCT(MTOA!B74:G74,MTOA!B$101:G$101,MTOA!B$104:G$104)</f>
        <v>0</v>
      </c>
      <c r="X74">
        <v>0</v>
      </c>
      <c r="Y74" s="34">
        <f>IEX!I74</f>
        <v>0</v>
      </c>
      <c r="Z74" s="34">
        <f>IEX!O74</f>
        <v>0</v>
      </c>
      <c r="AA74" s="75">
        <f>STOA!I74</f>
        <v>186.64</v>
      </c>
      <c r="AB74" s="75">
        <f>-STOA!O74</f>
        <v>0</v>
      </c>
      <c r="AC74">
        <f t="shared" si="3"/>
        <v>10.345413516892716</v>
      </c>
      <c r="AD74">
        <f t="shared" si="4"/>
        <v>1164.8638834804942</v>
      </c>
      <c r="AE74">
        <f>'IDT-1'!C74</f>
        <v>0</v>
      </c>
      <c r="AF74" s="24"/>
      <c r="AG74">
        <f t="shared" si="5"/>
        <v>1164.8638834804942</v>
      </c>
      <c r="AI74" s="34">
        <f>PXIL!I74</f>
        <v>0</v>
      </c>
      <c r="AJ74" s="34">
        <f>PXIL!O74</f>
        <v>0</v>
      </c>
      <c r="AK74" s="34">
        <f>RTM_IEX!I74</f>
        <v>0</v>
      </c>
      <c r="AL74" s="34">
        <f>RTM_IEX!O74</f>
        <v>0</v>
      </c>
      <c r="AM74" s="34">
        <f>RTM_PXI!I74</f>
        <v>0</v>
      </c>
      <c r="AN74" s="34">
        <f>RTM_PXI!O74</f>
        <v>0</v>
      </c>
      <c r="AO74" s="149">
        <f>GDAM_IEX!I74</f>
        <v>0</v>
      </c>
      <c r="AP74" s="149">
        <f>GDAM_IEX!O74</f>
        <v>0</v>
      </c>
      <c r="AQ74" s="149">
        <f>GDAM_PXI!I74</f>
        <v>0</v>
      </c>
      <c r="AR74" s="149">
        <f>GDAM_PXI!O74</f>
        <v>0</v>
      </c>
    </row>
    <row r="75" spans="1:44">
      <c r="A75" t="s">
        <v>117</v>
      </c>
      <c r="D75">
        <f>TWEPL!Q75</f>
        <v>5.6691899999999995</v>
      </c>
      <c r="E75">
        <f>GT_NG!Q75</f>
        <v>-0.20204081632653062</v>
      </c>
      <c r="F75">
        <f>GT_Spot!Q75</f>
        <v>0</v>
      </c>
      <c r="G75">
        <f>PPCL_NG!Q75</f>
        <v>18.54</v>
      </c>
      <c r="H75">
        <f>PPCL_Spot!Q75</f>
        <v>0</v>
      </c>
      <c r="I75">
        <f>Bawana_NG!Q75</f>
        <v>44.997901608766611</v>
      </c>
      <c r="J75">
        <f>Bawana_RLNG!Q75</f>
        <v>0</v>
      </c>
      <c r="K75">
        <f>Bawana_Spot!Q75</f>
        <v>0</v>
      </c>
      <c r="L75">
        <f>TWOMCL!P75</f>
        <v>0</v>
      </c>
      <c r="M75">
        <f>EDWPCL!T75</f>
        <v>0</v>
      </c>
      <c r="N75">
        <f>'MSW BWN'!T75</f>
        <v>0</v>
      </c>
      <c r="O75">
        <f>BYPL_ISGS_exbus!DM75</f>
        <v>655.19743132487179</v>
      </c>
      <c r="P75" s="36">
        <v>64.849999999999994</v>
      </c>
      <c r="Q75" s="36">
        <v>17.887542244813851</v>
      </c>
      <c r="R75" s="38">
        <v>0</v>
      </c>
      <c r="S75" s="38">
        <v>0</v>
      </c>
      <c r="T75" s="37">
        <f>SUMPRODUCT(LTA!J75:AN75,LTA!J$101:AN$101,LTA!J$104:AN$104)</f>
        <v>51.66</v>
      </c>
      <c r="U75" s="37">
        <f>SUMPRODUCT(LTA!J75:AN75,LTA!J$102:AN$102,LTA!J$104:AN$104)</f>
        <v>115.96000000000001</v>
      </c>
      <c r="V75" s="66">
        <f>SUMPRODUCT(MTOA!B75:G75,MTOA!B$102:G$102,MTOA!B$104:G$104)</f>
        <v>0</v>
      </c>
      <c r="W75" s="66">
        <f>SUMPRODUCT(MTOA!B75:G75,MTOA!B$101:G$101,MTOA!B$104:G$104)</f>
        <v>0</v>
      </c>
      <c r="X75">
        <v>0</v>
      </c>
      <c r="Y75" s="34">
        <f>IEX!I75</f>
        <v>0</v>
      </c>
      <c r="Z75" s="34">
        <f>IEX!O75</f>
        <v>0</v>
      </c>
      <c r="AA75" s="75">
        <f>STOA!I75</f>
        <v>222.84999999999997</v>
      </c>
      <c r="AB75" s="75">
        <f>-STOA!O75</f>
        <v>0</v>
      </c>
      <c r="AC75">
        <f t="shared" si="3"/>
        <v>10.540779917702416</v>
      </c>
      <c r="AD75">
        <f t="shared" si="4"/>
        <v>1186.8692444444234</v>
      </c>
      <c r="AE75">
        <f>'IDT-1'!C75</f>
        <v>0</v>
      </c>
      <c r="AF75" s="24"/>
      <c r="AG75">
        <f t="shared" si="5"/>
        <v>1186.8692444444234</v>
      </c>
      <c r="AI75" s="34">
        <f>PXIL!I75</f>
        <v>0</v>
      </c>
      <c r="AJ75" s="34">
        <f>PXIL!O75</f>
        <v>0</v>
      </c>
      <c r="AK75" s="34">
        <f>RTM_IEX!I75</f>
        <v>0</v>
      </c>
      <c r="AL75" s="34">
        <f>RTM_IEX!O75</f>
        <v>0</v>
      </c>
      <c r="AM75" s="34">
        <f>RTM_PXI!I75</f>
        <v>0</v>
      </c>
      <c r="AN75" s="34">
        <f>RTM_PXI!O75</f>
        <v>0</v>
      </c>
      <c r="AO75" s="149">
        <f>GDAM_IEX!I75</f>
        <v>0</v>
      </c>
      <c r="AP75" s="149">
        <f>GDAM_IEX!O75</f>
        <v>0</v>
      </c>
      <c r="AQ75" s="149">
        <f>GDAM_PXI!I75</f>
        <v>0</v>
      </c>
      <c r="AR75" s="149">
        <f>GDAM_PXI!O75</f>
        <v>0</v>
      </c>
    </row>
    <row r="76" spans="1:44">
      <c r="A76" t="s">
        <v>118</v>
      </c>
      <c r="D76">
        <f>TWEPL!Q76</f>
        <v>5.6691899999999995</v>
      </c>
      <c r="E76">
        <f>GT_NG!Q76</f>
        <v>-0.20204081632653062</v>
      </c>
      <c r="F76">
        <f>GT_Spot!Q76</f>
        <v>0</v>
      </c>
      <c r="G76">
        <f>PPCL_NG!Q76</f>
        <v>18.54</v>
      </c>
      <c r="H76">
        <f>PPCL_Spot!Q76</f>
        <v>0</v>
      </c>
      <c r="I76">
        <f>Bawana_NG!Q76</f>
        <v>44.997901608766611</v>
      </c>
      <c r="J76">
        <f>Bawana_RLNG!Q76</f>
        <v>0</v>
      </c>
      <c r="K76">
        <f>Bawana_Spot!Q76</f>
        <v>0</v>
      </c>
      <c r="L76">
        <f>TWOMCL!P76</f>
        <v>0</v>
      </c>
      <c r="M76">
        <f>EDWPCL!T76</f>
        <v>0</v>
      </c>
      <c r="N76">
        <f>'MSW BWN'!T76</f>
        <v>0</v>
      </c>
      <c r="O76">
        <f>BYPL_ISGS_exbus!DM76</f>
        <v>666.08271821422943</v>
      </c>
      <c r="P76" s="36">
        <v>64.849999999999994</v>
      </c>
      <c r="Q76" s="36">
        <v>17.887542244813851</v>
      </c>
      <c r="R76" s="38">
        <v>0</v>
      </c>
      <c r="S76" s="38">
        <v>0</v>
      </c>
      <c r="T76" s="37">
        <f>SUMPRODUCT(LTA!J76:AN76,LTA!J$101:AN$101,LTA!J$104:AN$104)</f>
        <v>43.07</v>
      </c>
      <c r="U76" s="37">
        <f>SUMPRODUCT(LTA!J76:AN76,LTA!J$102:AN$102,LTA!J$104:AN$104)</f>
        <v>111.87</v>
      </c>
      <c r="V76" s="66">
        <f>SUMPRODUCT(MTOA!B76:G76,MTOA!B$102:G$102,MTOA!B$104:G$104)</f>
        <v>0</v>
      </c>
      <c r="W76" s="66">
        <f>SUMPRODUCT(MTOA!B76:G76,MTOA!B$101:G$101,MTOA!B$104:G$104)</f>
        <v>0</v>
      </c>
      <c r="X76">
        <v>0</v>
      </c>
      <c r="Y76" s="34">
        <f>IEX!I76</f>
        <v>0</v>
      </c>
      <c r="Z76" s="34">
        <f>IEX!O76</f>
        <v>0</v>
      </c>
      <c r="AA76" s="75">
        <f>STOA!I76</f>
        <v>222.84999999999997</v>
      </c>
      <c r="AB76" s="75">
        <f>-STOA!O76</f>
        <v>0</v>
      </c>
      <c r="AC76">
        <f t="shared" si="3"/>
        <v>10.524986442328762</v>
      </c>
      <c r="AD76">
        <f t="shared" si="4"/>
        <v>1185.0903248091547</v>
      </c>
      <c r="AE76">
        <f>'IDT-1'!C76</f>
        <v>0</v>
      </c>
      <c r="AF76" s="24"/>
      <c r="AG76">
        <f t="shared" si="5"/>
        <v>1185.0903248091547</v>
      </c>
      <c r="AI76" s="34">
        <f>PXIL!I76</f>
        <v>0</v>
      </c>
      <c r="AJ76" s="34">
        <f>PXIL!O76</f>
        <v>0</v>
      </c>
      <c r="AK76" s="34">
        <f>RTM_IEX!I76</f>
        <v>0</v>
      </c>
      <c r="AL76" s="34">
        <f>RTM_IEX!O76</f>
        <v>0</v>
      </c>
      <c r="AM76" s="34">
        <f>RTM_PXI!I76</f>
        <v>0</v>
      </c>
      <c r="AN76" s="34">
        <f>RTM_PXI!O76</f>
        <v>0</v>
      </c>
      <c r="AO76" s="149">
        <f>GDAM_IEX!I76</f>
        <v>0</v>
      </c>
      <c r="AP76" s="149">
        <f>GDAM_IEX!O76</f>
        <v>0</v>
      </c>
      <c r="AQ76" s="149">
        <f>GDAM_PXI!I76</f>
        <v>0</v>
      </c>
      <c r="AR76" s="149">
        <f>GDAM_PXI!O76</f>
        <v>0</v>
      </c>
    </row>
    <row r="77" spans="1:44">
      <c r="A77" t="s">
        <v>119</v>
      </c>
      <c r="D77">
        <f>TWEPL!Q77</f>
        <v>5.6691899999999995</v>
      </c>
      <c r="E77">
        <f>GT_NG!Q77</f>
        <v>-0.20204081632653062</v>
      </c>
      <c r="F77">
        <f>GT_Spot!Q77</f>
        <v>0</v>
      </c>
      <c r="G77">
        <f>PPCL_NG!Q77</f>
        <v>18.54</v>
      </c>
      <c r="H77">
        <f>PPCL_Spot!Q77</f>
        <v>0</v>
      </c>
      <c r="I77">
        <f>Bawana_NG!Q77</f>
        <v>44.997901608766611</v>
      </c>
      <c r="J77">
        <f>Bawana_RLNG!Q77</f>
        <v>0</v>
      </c>
      <c r="K77">
        <f>Bawana_Spot!Q77</f>
        <v>0</v>
      </c>
      <c r="L77">
        <f>TWOMCL!P77</f>
        <v>0</v>
      </c>
      <c r="M77">
        <f>EDWPCL!T77</f>
        <v>0</v>
      </c>
      <c r="N77">
        <f>'MSW BWN'!T77</f>
        <v>0</v>
      </c>
      <c r="O77">
        <f>BYPL_ISGS_exbus!DM77</f>
        <v>663.90485295557232</v>
      </c>
      <c r="P77" s="36">
        <v>67.83</v>
      </c>
      <c r="Q77" s="36">
        <v>18.697459239130435</v>
      </c>
      <c r="R77" s="38">
        <v>0</v>
      </c>
      <c r="S77" s="38">
        <v>0</v>
      </c>
      <c r="T77" s="37">
        <f>SUMPRODUCT(LTA!J77:AN77,LTA!J$101:AN$101,LTA!J$104:AN$104)</f>
        <v>35.99</v>
      </c>
      <c r="U77" s="37">
        <f>SUMPRODUCT(LTA!J77:AN77,LTA!J$102:AN$102,LTA!J$104:AN$104)</f>
        <v>112.03</v>
      </c>
      <c r="V77" s="66">
        <f>SUMPRODUCT(MTOA!B77:G77,MTOA!B$102:G$102,MTOA!B$104:G$104)</f>
        <v>0</v>
      </c>
      <c r="W77" s="66">
        <f>SUMPRODUCT(MTOA!B77:G77,MTOA!B$101:G$101,MTOA!B$104:G$104)</f>
        <v>0</v>
      </c>
      <c r="X77">
        <v>0</v>
      </c>
      <c r="Y77" s="34">
        <f>IEX!I77</f>
        <v>0</v>
      </c>
      <c r="Z77" s="34">
        <f>IEX!O77</f>
        <v>0</v>
      </c>
      <c r="AA77" s="75">
        <f>STOA!I77</f>
        <v>222.84999999999997</v>
      </c>
      <c r="AB77" s="75">
        <f>-STOA!O77</f>
        <v>0</v>
      </c>
      <c r="AC77">
        <f t="shared" si="3"/>
        <v>10.664044497602566</v>
      </c>
      <c r="AD77">
        <f t="shared" si="4"/>
        <v>1200.7533184895401</v>
      </c>
      <c r="AE77">
        <f>'IDT-1'!C77</f>
        <v>0</v>
      </c>
      <c r="AF77" s="24"/>
      <c r="AG77">
        <f t="shared" si="5"/>
        <v>1200.7533184895401</v>
      </c>
      <c r="AI77" s="34">
        <f>PXIL!I77</f>
        <v>0</v>
      </c>
      <c r="AJ77" s="34">
        <f>PXIL!O77</f>
        <v>0</v>
      </c>
      <c r="AK77" s="34">
        <f>RTM_IEX!I77</f>
        <v>21.11</v>
      </c>
      <c r="AL77" s="34">
        <f>RTM_IEX!O77</f>
        <v>0</v>
      </c>
      <c r="AM77" s="34">
        <f>RTM_PXI!I77</f>
        <v>0</v>
      </c>
      <c r="AN77" s="34">
        <f>RTM_PXI!O77</f>
        <v>0</v>
      </c>
      <c r="AO77" s="149">
        <f>GDAM_IEX!I77</f>
        <v>0</v>
      </c>
      <c r="AP77" s="149">
        <f>GDAM_IEX!O77</f>
        <v>0</v>
      </c>
      <c r="AQ77" s="149">
        <f>GDAM_PXI!I77</f>
        <v>0</v>
      </c>
      <c r="AR77" s="149">
        <f>GDAM_PXI!O77</f>
        <v>0</v>
      </c>
    </row>
    <row r="78" spans="1:44">
      <c r="A78" t="s">
        <v>120</v>
      </c>
      <c r="D78">
        <f>TWEPL!Q78</f>
        <v>5.6691899999999995</v>
      </c>
      <c r="E78">
        <f>GT_NG!Q78</f>
        <v>-0.20204081632653062</v>
      </c>
      <c r="F78">
        <f>GT_Spot!Q78</f>
        <v>0</v>
      </c>
      <c r="G78">
        <f>PPCL_NG!Q78</f>
        <v>18.54</v>
      </c>
      <c r="H78">
        <f>PPCL_Spot!Q78</f>
        <v>0</v>
      </c>
      <c r="I78">
        <f>Bawana_NG!Q78</f>
        <v>44.997901608766611</v>
      </c>
      <c r="J78">
        <f>Bawana_RLNG!Q78</f>
        <v>0</v>
      </c>
      <c r="K78">
        <f>Bawana_Spot!Q78</f>
        <v>0</v>
      </c>
      <c r="L78">
        <f>TWOMCL!P78</f>
        <v>0</v>
      </c>
      <c r="M78">
        <f>EDWPCL!T78</f>
        <v>0</v>
      </c>
      <c r="N78">
        <f>'MSW BWN'!T78</f>
        <v>0</v>
      </c>
      <c r="O78">
        <f>BYPL_ISGS_exbus!DM78</f>
        <v>673.83619580639493</v>
      </c>
      <c r="P78" s="36">
        <v>67.83</v>
      </c>
      <c r="Q78" s="36">
        <v>18.697459239130435</v>
      </c>
      <c r="R78" s="38">
        <v>0</v>
      </c>
      <c r="S78" s="38">
        <v>0</v>
      </c>
      <c r="T78" s="37">
        <f>SUMPRODUCT(LTA!J78:AN78,LTA!J$101:AN$101,LTA!J$104:AN$104)</f>
        <v>35.1</v>
      </c>
      <c r="U78" s="37">
        <f>SUMPRODUCT(LTA!J78:AN78,LTA!J$102:AN$102,LTA!J$104:AN$104)</f>
        <v>111.91</v>
      </c>
      <c r="V78" s="66">
        <f>SUMPRODUCT(MTOA!B78:G78,MTOA!B$102:G$102,MTOA!B$104:G$104)</f>
        <v>0</v>
      </c>
      <c r="W78" s="66">
        <f>SUMPRODUCT(MTOA!B78:G78,MTOA!B$101:G$101,MTOA!B$104:G$104)</f>
        <v>0</v>
      </c>
      <c r="X78">
        <v>0</v>
      </c>
      <c r="Y78" s="34">
        <f>IEX!I78</f>
        <v>0</v>
      </c>
      <c r="Z78" s="34">
        <f>IEX!O78</f>
        <v>0</v>
      </c>
      <c r="AA78" s="75">
        <f>STOA!I78</f>
        <v>222.84999999999997</v>
      </c>
      <c r="AB78" s="75">
        <f>-STOA!O78</f>
        <v>0</v>
      </c>
      <c r="AC78">
        <f t="shared" si="3"/>
        <v>10.641264314689806</v>
      </c>
      <c r="AD78">
        <f t="shared" si="4"/>
        <v>1198.1874415232755</v>
      </c>
      <c r="AE78">
        <f>'IDT-1'!C78</f>
        <v>0</v>
      </c>
      <c r="AF78" s="24"/>
      <c r="AG78">
        <f t="shared" si="5"/>
        <v>1198.1874415232755</v>
      </c>
      <c r="AI78" s="34">
        <f>PXIL!I78</f>
        <v>0</v>
      </c>
      <c r="AJ78" s="34">
        <f>PXIL!O78</f>
        <v>0</v>
      </c>
      <c r="AK78" s="34">
        <f>RTM_IEX!I78</f>
        <v>9.6</v>
      </c>
      <c r="AL78" s="34">
        <f>RTM_IEX!O78</f>
        <v>0</v>
      </c>
      <c r="AM78" s="34">
        <f>RTM_PXI!I78</f>
        <v>0</v>
      </c>
      <c r="AN78" s="34">
        <f>RTM_PXI!O78</f>
        <v>0</v>
      </c>
      <c r="AO78" s="149">
        <f>GDAM_IEX!I78</f>
        <v>0</v>
      </c>
      <c r="AP78" s="149">
        <f>GDAM_IEX!O78</f>
        <v>0</v>
      </c>
      <c r="AQ78" s="149">
        <f>GDAM_PXI!I78</f>
        <v>0</v>
      </c>
      <c r="AR78" s="149">
        <f>GDAM_PXI!O78</f>
        <v>0</v>
      </c>
    </row>
    <row r="79" spans="1:44">
      <c r="A79" t="s">
        <v>121</v>
      </c>
      <c r="D79">
        <f>TWEPL!Q79</f>
        <v>5.6691899999999995</v>
      </c>
      <c r="E79">
        <f>GT_NG!Q79</f>
        <v>-0.20204081632653062</v>
      </c>
      <c r="F79">
        <f>GT_Spot!Q79</f>
        <v>0</v>
      </c>
      <c r="G79">
        <f>PPCL_NG!Q79</f>
        <v>18.54</v>
      </c>
      <c r="H79">
        <f>PPCL_Spot!Q79</f>
        <v>0</v>
      </c>
      <c r="I79">
        <f>Bawana_NG!Q79</f>
        <v>54.997549565604814</v>
      </c>
      <c r="J79">
        <f>Bawana_RLNG!Q79</f>
        <v>0</v>
      </c>
      <c r="K79">
        <f>Bawana_Spot!Q79</f>
        <v>0</v>
      </c>
      <c r="L79">
        <f>TWOMCL!P79</f>
        <v>0</v>
      </c>
      <c r="M79">
        <f>EDWPCL!T79</f>
        <v>0</v>
      </c>
      <c r="N79">
        <f>'MSW BWN'!T79</f>
        <v>0</v>
      </c>
      <c r="O79">
        <f>BYPL_ISGS_exbus!DM79</f>
        <v>776.30524625610178</v>
      </c>
      <c r="P79" s="36">
        <v>67.83</v>
      </c>
      <c r="Q79" s="36">
        <v>18.697459239130435</v>
      </c>
      <c r="R79" s="38">
        <v>0</v>
      </c>
      <c r="S79" s="38">
        <v>0</v>
      </c>
      <c r="T79" s="37">
        <f>SUMPRODUCT(LTA!J79:AN79,LTA!J$101:AN$101,LTA!J$104:AN$104)</f>
        <v>33</v>
      </c>
      <c r="U79" s="37">
        <f>SUMPRODUCT(LTA!J79:AN79,LTA!J$102:AN$102,LTA!J$104:AN$104)</f>
        <v>111.97</v>
      </c>
      <c r="V79" s="66">
        <f>SUMPRODUCT(MTOA!B79:G79,MTOA!B$102:G$102,MTOA!B$104:G$104)</f>
        <v>0</v>
      </c>
      <c r="W79" s="66">
        <f>SUMPRODUCT(MTOA!B79:G79,MTOA!B$101:G$101,MTOA!B$104:G$104)</f>
        <v>0</v>
      </c>
      <c r="X79">
        <v>0</v>
      </c>
      <c r="Y79" s="34">
        <f>IEX!I79</f>
        <v>0</v>
      </c>
      <c r="Z79" s="34">
        <f>IEX!O79</f>
        <v>0</v>
      </c>
      <c r="AA79" s="75">
        <f>STOA!I79</f>
        <v>222.84999999999997</v>
      </c>
      <c r="AB79" s="75">
        <f>-STOA!O79</f>
        <v>0</v>
      </c>
      <c r="AC79">
        <f t="shared" si="3"/>
        <v>12.283197700054004</v>
      </c>
      <c r="AD79">
        <f t="shared" si="4"/>
        <v>1212.3742065444565</v>
      </c>
      <c r="AE79">
        <f>'IDT-1'!C79</f>
        <v>0</v>
      </c>
      <c r="AF79" s="24"/>
      <c r="AG79">
        <f t="shared" si="5"/>
        <v>1212.3742065444565</v>
      </c>
      <c r="AI79" s="34">
        <f>PXIL!I79</f>
        <v>0</v>
      </c>
      <c r="AJ79" s="34">
        <f>PXIL!O79</f>
        <v>0</v>
      </c>
      <c r="AK79" s="34">
        <f>RTM_IEX!I79</f>
        <v>0</v>
      </c>
      <c r="AL79" s="34">
        <f>RTM_IEX!O79</f>
        <v>-85</v>
      </c>
      <c r="AM79" s="34">
        <f>RTM_PXI!I79</f>
        <v>0</v>
      </c>
      <c r="AN79" s="34">
        <f>RTM_PXI!O79</f>
        <v>0</v>
      </c>
      <c r="AO79" s="149">
        <f>GDAM_IEX!I79</f>
        <v>0</v>
      </c>
      <c r="AP79" s="149">
        <f>GDAM_IEX!O79</f>
        <v>0</v>
      </c>
      <c r="AQ79" s="149">
        <f>GDAM_PXI!I79</f>
        <v>0</v>
      </c>
      <c r="AR79" s="149">
        <f>GDAM_PXI!O79</f>
        <v>0</v>
      </c>
    </row>
    <row r="80" spans="1:44">
      <c r="A80" t="s">
        <v>122</v>
      </c>
      <c r="D80">
        <f>TWEPL!Q80</f>
        <v>5.6691899999999995</v>
      </c>
      <c r="E80">
        <f>GT_NG!Q80</f>
        <v>-0.20204081632653062</v>
      </c>
      <c r="F80">
        <f>GT_Spot!Q80</f>
        <v>0</v>
      </c>
      <c r="G80">
        <f>PPCL_NG!Q80</f>
        <v>18.54</v>
      </c>
      <c r="H80">
        <f>PPCL_Spot!Q80</f>
        <v>0</v>
      </c>
      <c r="I80">
        <f>Bawana_NG!Q80</f>
        <v>54.997549565604814</v>
      </c>
      <c r="J80">
        <f>Bawana_RLNG!Q80</f>
        <v>0</v>
      </c>
      <c r="K80">
        <f>Bawana_Spot!Q80</f>
        <v>0</v>
      </c>
      <c r="L80">
        <f>TWOMCL!P80</f>
        <v>0</v>
      </c>
      <c r="M80">
        <f>EDWPCL!T80</f>
        <v>0</v>
      </c>
      <c r="N80">
        <f>'MSW BWN'!T80</f>
        <v>0</v>
      </c>
      <c r="O80">
        <f>BYPL_ISGS_exbus!DM80</f>
        <v>776.93500878247505</v>
      </c>
      <c r="P80" s="36">
        <v>67.83</v>
      </c>
      <c r="Q80" s="36">
        <v>18.697459239130435</v>
      </c>
      <c r="R80" s="38">
        <v>0</v>
      </c>
      <c r="S80" s="38">
        <v>0</v>
      </c>
      <c r="T80" s="37">
        <f>SUMPRODUCT(LTA!J80:AN80,LTA!J$101:AN$101,LTA!J$104:AN$104)</f>
        <v>31.88</v>
      </c>
      <c r="U80" s="37">
        <f>SUMPRODUCT(LTA!J80:AN80,LTA!J$102:AN$102,LTA!J$104:AN$104)</f>
        <v>111.94</v>
      </c>
      <c r="V80" s="66">
        <f>SUMPRODUCT(MTOA!B80:G80,MTOA!B$102:G$102,MTOA!B$104:G$104)</f>
        <v>0</v>
      </c>
      <c r="W80" s="66">
        <f>SUMPRODUCT(MTOA!B80:G80,MTOA!B$101:G$101,MTOA!B$104:G$104)</f>
        <v>0</v>
      </c>
      <c r="X80">
        <v>0</v>
      </c>
      <c r="Y80" s="34">
        <f>IEX!I80</f>
        <v>0</v>
      </c>
      <c r="Z80" s="34">
        <f>IEX!O80</f>
        <v>0</v>
      </c>
      <c r="AA80" s="75">
        <f>STOA!I80</f>
        <v>222.84999999999997</v>
      </c>
      <c r="AB80" s="75">
        <f>-STOA!O80</f>
        <v>0</v>
      </c>
      <c r="AC80">
        <f t="shared" si="3"/>
        <v>12.278619610286089</v>
      </c>
      <c r="AD80">
        <f t="shared" si="4"/>
        <v>1211.8585471605977</v>
      </c>
      <c r="AE80">
        <f>'IDT-1'!C80</f>
        <v>0</v>
      </c>
      <c r="AF80" s="24"/>
      <c r="AG80">
        <f t="shared" si="5"/>
        <v>1211.8585471605977</v>
      </c>
      <c r="AI80" s="34">
        <f>PXIL!I80</f>
        <v>0</v>
      </c>
      <c r="AJ80" s="34">
        <f>PXIL!O80</f>
        <v>0</v>
      </c>
      <c r="AK80" s="34">
        <f>RTM_IEX!I80</f>
        <v>0</v>
      </c>
      <c r="AL80" s="34">
        <f>RTM_IEX!O80</f>
        <v>-85</v>
      </c>
      <c r="AM80" s="34">
        <f>RTM_PXI!I80</f>
        <v>0</v>
      </c>
      <c r="AN80" s="34">
        <f>RTM_PXI!O80</f>
        <v>0</v>
      </c>
      <c r="AO80" s="149">
        <f>GDAM_IEX!I80</f>
        <v>0</v>
      </c>
      <c r="AP80" s="149">
        <f>GDAM_IEX!O80</f>
        <v>0</v>
      </c>
      <c r="AQ80" s="149">
        <f>GDAM_PXI!I80</f>
        <v>0</v>
      </c>
      <c r="AR80" s="149">
        <f>GDAM_PXI!O80</f>
        <v>0</v>
      </c>
    </row>
    <row r="81" spans="1:44">
      <c r="A81" t="s">
        <v>123</v>
      </c>
      <c r="D81">
        <f>TWEPL!Q81</f>
        <v>5.6691899999999995</v>
      </c>
      <c r="E81">
        <f>GT_NG!Q81</f>
        <v>-0.20204081632653062</v>
      </c>
      <c r="F81">
        <f>GT_Spot!Q81</f>
        <v>0</v>
      </c>
      <c r="G81">
        <f>PPCL_NG!Q81</f>
        <v>18.54</v>
      </c>
      <c r="H81">
        <f>PPCL_Spot!Q81</f>
        <v>0</v>
      </c>
      <c r="I81">
        <f>Bawana_NG!Q81</f>
        <v>54.997549565604814</v>
      </c>
      <c r="J81">
        <f>Bawana_RLNG!Q81</f>
        <v>0</v>
      </c>
      <c r="K81">
        <f>Bawana_Spot!Q81</f>
        <v>0</v>
      </c>
      <c r="L81">
        <f>TWOMCL!P81</f>
        <v>0</v>
      </c>
      <c r="M81">
        <f>EDWPCL!T81</f>
        <v>0</v>
      </c>
      <c r="N81">
        <f>'MSW BWN'!T81</f>
        <v>0</v>
      </c>
      <c r="O81">
        <f>BYPL_ISGS_exbus!DM81</f>
        <v>778.9532578824751</v>
      </c>
      <c r="P81" s="36">
        <v>67.83</v>
      </c>
      <c r="Q81" s="36">
        <v>18.697459239130435</v>
      </c>
      <c r="R81" s="38">
        <v>0</v>
      </c>
      <c r="S81" s="38">
        <v>0</v>
      </c>
      <c r="T81" s="37">
        <f>SUMPRODUCT(LTA!J81:AN81,LTA!J$101:AN$101,LTA!J$104:AN$104)</f>
        <v>30.22</v>
      </c>
      <c r="U81" s="37">
        <f>SUMPRODUCT(LTA!J81:AN81,LTA!J$102:AN$102,LTA!J$104:AN$104)</f>
        <v>111.84</v>
      </c>
      <c r="V81" s="66">
        <f>SUMPRODUCT(MTOA!B81:G81,MTOA!B$102:G$102,MTOA!B$104:G$104)</f>
        <v>0</v>
      </c>
      <c r="W81" s="66">
        <f>SUMPRODUCT(MTOA!B81:G81,MTOA!B$101:G$101,MTOA!B$104:G$104)</f>
        <v>0</v>
      </c>
      <c r="X81">
        <v>0</v>
      </c>
      <c r="Y81" s="34">
        <f>IEX!I81</f>
        <v>0</v>
      </c>
      <c r="Z81" s="34">
        <f>IEX!O81</f>
        <v>0</v>
      </c>
      <c r="AA81" s="75">
        <f>STOA!I81</f>
        <v>222.84999999999997</v>
      </c>
      <c r="AB81" s="75">
        <f>-STOA!O81</f>
        <v>0</v>
      </c>
      <c r="AC81">
        <f t="shared" si="3"/>
        <v>12.396307860154629</v>
      </c>
      <c r="AD81">
        <f t="shared" si="4"/>
        <v>1198.9991080107293</v>
      </c>
      <c r="AE81">
        <f>'IDT-1'!C81</f>
        <v>0</v>
      </c>
      <c r="AF81" s="24"/>
      <c r="AG81">
        <f t="shared" si="5"/>
        <v>1198.9991080107293</v>
      </c>
      <c r="AI81" s="34">
        <f>PXIL!I81</f>
        <v>0</v>
      </c>
      <c r="AJ81" s="34">
        <f>PXIL!O81</f>
        <v>0</v>
      </c>
      <c r="AK81" s="34">
        <f>RTM_IEX!I81</f>
        <v>0</v>
      </c>
      <c r="AL81" s="34">
        <f>RTM_IEX!O81</f>
        <v>-98</v>
      </c>
      <c r="AM81" s="34">
        <f>RTM_PXI!I81</f>
        <v>0</v>
      </c>
      <c r="AN81" s="34">
        <f>RTM_PXI!O81</f>
        <v>0</v>
      </c>
      <c r="AO81" s="149">
        <f>GDAM_IEX!I81</f>
        <v>0</v>
      </c>
      <c r="AP81" s="149">
        <f>GDAM_IEX!O81</f>
        <v>0</v>
      </c>
      <c r="AQ81" s="149">
        <f>GDAM_PXI!I81</f>
        <v>0</v>
      </c>
      <c r="AR81" s="149">
        <f>GDAM_PXI!O81</f>
        <v>0</v>
      </c>
    </row>
    <row r="82" spans="1:44">
      <c r="A82" t="s">
        <v>124</v>
      </c>
      <c r="D82">
        <f>TWEPL!Q82</f>
        <v>5.6691899999999995</v>
      </c>
      <c r="E82">
        <f>GT_NG!Q82</f>
        <v>-0.20204081632653062</v>
      </c>
      <c r="F82">
        <f>GT_Spot!Q82</f>
        <v>0</v>
      </c>
      <c r="G82">
        <f>PPCL_NG!Q82</f>
        <v>18.54</v>
      </c>
      <c r="H82">
        <f>PPCL_Spot!Q82</f>
        <v>0</v>
      </c>
      <c r="I82">
        <f>Bawana_NG!Q82</f>
        <v>54.997475095257769</v>
      </c>
      <c r="J82">
        <f>Bawana_RLNG!Q82</f>
        <v>0</v>
      </c>
      <c r="K82">
        <f>Bawana_Spot!Q82</f>
        <v>0</v>
      </c>
      <c r="L82">
        <f>TWOMCL!P82</f>
        <v>0</v>
      </c>
      <c r="M82">
        <f>EDWPCL!T82</f>
        <v>0</v>
      </c>
      <c r="N82">
        <f>'MSW BWN'!T82</f>
        <v>0</v>
      </c>
      <c r="O82">
        <f>BYPL_ISGS_exbus!DM82</f>
        <v>778.95407878250592</v>
      </c>
      <c r="P82" s="36">
        <v>67.83</v>
      </c>
      <c r="Q82" s="36">
        <v>18.697459239130435</v>
      </c>
      <c r="R82" s="38">
        <v>0</v>
      </c>
      <c r="S82" s="38">
        <v>0</v>
      </c>
      <c r="T82" s="37">
        <f>SUMPRODUCT(LTA!J82:AN82,LTA!J$101:AN$101,LTA!J$104:AN$104)</f>
        <v>36</v>
      </c>
      <c r="U82" s="37">
        <f>SUMPRODUCT(LTA!J82:AN82,LTA!J$102:AN$102,LTA!J$104:AN$104)</f>
        <v>111.83</v>
      </c>
      <c r="V82" s="66">
        <f>SUMPRODUCT(MTOA!B82:G82,MTOA!B$102:G$102,MTOA!B$104:G$104)</f>
        <v>0</v>
      </c>
      <c r="W82" s="66">
        <f>SUMPRODUCT(MTOA!B82:G82,MTOA!B$101:G$101,MTOA!B$104:G$104)</f>
        <v>0</v>
      </c>
      <c r="X82">
        <v>0</v>
      </c>
      <c r="Y82" s="34">
        <f>IEX!I82</f>
        <v>0</v>
      </c>
      <c r="Z82" s="34">
        <f>IEX!O82</f>
        <v>0</v>
      </c>
      <c r="AA82" s="75">
        <f>STOA!I82</f>
        <v>222.84999999999997</v>
      </c>
      <c r="AB82" s="75">
        <f>-STOA!O82</f>
        <v>0</v>
      </c>
      <c r="AC82">
        <f t="shared" si="3"/>
        <v>12.455968556258041</v>
      </c>
      <c r="AD82">
        <f t="shared" si="4"/>
        <v>1203.7101937443094</v>
      </c>
      <c r="AE82">
        <f>'IDT-1'!C82</f>
        <v>0</v>
      </c>
      <c r="AF82" s="24"/>
      <c r="AG82">
        <f t="shared" si="5"/>
        <v>1203.7101937443094</v>
      </c>
      <c r="AI82" s="34">
        <f>PXIL!I82</f>
        <v>0</v>
      </c>
      <c r="AJ82" s="34">
        <f>PXIL!O82</f>
        <v>0</v>
      </c>
      <c r="AK82" s="34">
        <f>RTM_IEX!I82</f>
        <v>0</v>
      </c>
      <c r="AL82" s="34">
        <f>RTM_IEX!O82</f>
        <v>-99</v>
      </c>
      <c r="AM82" s="34">
        <f>RTM_PXI!I82</f>
        <v>0</v>
      </c>
      <c r="AN82" s="34">
        <f>RTM_PXI!O82</f>
        <v>0</v>
      </c>
      <c r="AO82" s="149">
        <f>GDAM_IEX!I82</f>
        <v>0</v>
      </c>
      <c r="AP82" s="149">
        <f>GDAM_IEX!O82</f>
        <v>0</v>
      </c>
      <c r="AQ82" s="149">
        <f>GDAM_PXI!I82</f>
        <v>0</v>
      </c>
      <c r="AR82" s="149">
        <f>GDAM_PXI!O82</f>
        <v>0</v>
      </c>
    </row>
    <row r="83" spans="1:44">
      <c r="A83" t="s">
        <v>125</v>
      </c>
      <c r="D83">
        <f>TWEPL!Q83</f>
        <v>5.6691899999999995</v>
      </c>
      <c r="E83">
        <f>GT_NG!Q83</f>
        <v>-0.20204081632653062</v>
      </c>
      <c r="F83">
        <f>GT_Spot!Q83</f>
        <v>0</v>
      </c>
      <c r="G83">
        <f>PPCL_NG!Q83</f>
        <v>18.901219433511837</v>
      </c>
      <c r="H83">
        <f>PPCL_Spot!Q83</f>
        <v>0</v>
      </c>
      <c r="I83">
        <f>Bawana_NG!Q83</f>
        <v>54.997475095257769</v>
      </c>
      <c r="J83">
        <f>Bawana_RLNG!Q83</f>
        <v>0</v>
      </c>
      <c r="K83">
        <f>Bawana_Spot!Q83</f>
        <v>0</v>
      </c>
      <c r="L83">
        <f>TWOMCL!P83</f>
        <v>0</v>
      </c>
      <c r="M83">
        <f>EDWPCL!T83</f>
        <v>0</v>
      </c>
      <c r="N83">
        <f>'MSW BWN'!T83</f>
        <v>0</v>
      </c>
      <c r="O83">
        <f>BYPL_ISGS_exbus!DM83</f>
        <v>774.42948127850605</v>
      </c>
      <c r="P83" s="36">
        <v>67.83</v>
      </c>
      <c r="Q83" s="36">
        <v>9.75</v>
      </c>
      <c r="R83" s="38">
        <v>0</v>
      </c>
      <c r="S83" s="38">
        <v>0</v>
      </c>
      <c r="T83" s="37">
        <f>SUMPRODUCT(LTA!J83:AN83,LTA!J$101:AN$101,LTA!J$104:AN$104)</f>
        <v>35.22</v>
      </c>
      <c r="U83" s="37">
        <f>SUMPRODUCT(LTA!J83:AN83,LTA!J$102:AN$102,LTA!J$104:AN$104)</f>
        <v>112.98</v>
      </c>
      <c r="V83" s="66">
        <f>SUMPRODUCT(MTOA!B83:G83,MTOA!B$102:G$102,MTOA!B$104:G$104)</f>
        <v>0</v>
      </c>
      <c r="W83" s="66">
        <f>SUMPRODUCT(MTOA!B83:G83,MTOA!B$101:G$101,MTOA!B$104:G$104)</f>
        <v>0</v>
      </c>
      <c r="X83">
        <v>0</v>
      </c>
      <c r="Y83" s="34">
        <f>IEX!I83</f>
        <v>0</v>
      </c>
      <c r="Z83" s="34">
        <f>IEX!O83</f>
        <v>0</v>
      </c>
      <c r="AA83" s="75">
        <f>STOA!I83</f>
        <v>222.84999999999997</v>
      </c>
      <c r="AB83" s="75">
        <f>-STOA!O83</f>
        <v>0</v>
      </c>
      <c r="AC83">
        <f t="shared" si="3"/>
        <v>11.97984595952339</v>
      </c>
      <c r="AD83">
        <f t="shared" si="4"/>
        <v>1232.4454790314257</v>
      </c>
      <c r="AE83">
        <f>'IDT-1'!C83</f>
        <v>0</v>
      </c>
      <c r="AF83" s="24"/>
      <c r="AG83">
        <f t="shared" si="5"/>
        <v>1232.4454790314257</v>
      </c>
      <c r="AI83" s="34">
        <f>PXIL!I83</f>
        <v>0</v>
      </c>
      <c r="AJ83" s="34">
        <f>PXIL!O83</f>
        <v>0</v>
      </c>
      <c r="AK83" s="34">
        <f>RTM_IEX!I83</f>
        <v>0</v>
      </c>
      <c r="AL83" s="34">
        <f>RTM_IEX!O83</f>
        <v>-58</v>
      </c>
      <c r="AM83" s="34">
        <f>RTM_PXI!I83</f>
        <v>0</v>
      </c>
      <c r="AN83" s="34">
        <f>RTM_PXI!O83</f>
        <v>0</v>
      </c>
      <c r="AO83" s="149">
        <f>GDAM_IEX!I83</f>
        <v>0</v>
      </c>
      <c r="AP83" s="149">
        <f>GDAM_IEX!O83</f>
        <v>0</v>
      </c>
      <c r="AQ83" s="149">
        <f>GDAM_PXI!I83</f>
        <v>0</v>
      </c>
      <c r="AR83" s="149">
        <f>GDAM_PXI!O83</f>
        <v>0</v>
      </c>
    </row>
    <row r="84" spans="1:44">
      <c r="A84" t="s">
        <v>126</v>
      </c>
      <c r="D84">
        <f>TWEPL!Q84</f>
        <v>5.6691899999999995</v>
      </c>
      <c r="E84">
        <f>GT_NG!Q84</f>
        <v>-0.20204081632653062</v>
      </c>
      <c r="F84">
        <f>GT_Spot!Q84</f>
        <v>0</v>
      </c>
      <c r="G84">
        <f>PPCL_NG!Q84</f>
        <v>18.901219433511837</v>
      </c>
      <c r="H84">
        <f>PPCL_Spot!Q84</f>
        <v>0</v>
      </c>
      <c r="I84">
        <f>Bawana_NG!Q84</f>
        <v>54.997475095257769</v>
      </c>
      <c r="J84">
        <f>Bawana_RLNG!Q84</f>
        <v>0</v>
      </c>
      <c r="K84">
        <f>Bawana_Spot!Q84</f>
        <v>0</v>
      </c>
      <c r="L84">
        <f>TWOMCL!P84</f>
        <v>0</v>
      </c>
      <c r="M84">
        <f>EDWPCL!T84</f>
        <v>0</v>
      </c>
      <c r="N84">
        <f>'MSW BWN'!T84</f>
        <v>0</v>
      </c>
      <c r="O84">
        <f>BYPL_ISGS_exbus!DM84</f>
        <v>774.42948127850605</v>
      </c>
      <c r="P84" s="36">
        <v>67.83</v>
      </c>
      <c r="Q84" s="36">
        <v>9.75</v>
      </c>
      <c r="R84" s="38">
        <v>0</v>
      </c>
      <c r="S84" s="38">
        <v>0</v>
      </c>
      <c r="T84" s="37">
        <f>SUMPRODUCT(LTA!J84:AN84,LTA!J$101:AN$101,LTA!J$104:AN$104)</f>
        <v>34.44</v>
      </c>
      <c r="U84" s="37">
        <f>SUMPRODUCT(LTA!J84:AN84,LTA!J$102:AN$102,LTA!J$104:AN$104)</f>
        <v>112.76</v>
      </c>
      <c r="V84" s="66">
        <f>SUMPRODUCT(MTOA!B84:G84,MTOA!B$102:G$102,MTOA!B$104:G$104)</f>
        <v>0</v>
      </c>
      <c r="W84" s="66">
        <f>SUMPRODUCT(MTOA!B84:G84,MTOA!B$101:G$101,MTOA!B$104:G$104)</f>
        <v>0</v>
      </c>
      <c r="X84">
        <v>0</v>
      </c>
      <c r="Y84" s="34">
        <f>IEX!I84</f>
        <v>0</v>
      </c>
      <c r="Z84" s="34">
        <f>IEX!O84</f>
        <v>0</v>
      </c>
      <c r="AA84" s="75">
        <f>STOA!I84</f>
        <v>222.84999999999997</v>
      </c>
      <c r="AB84" s="75">
        <f>-STOA!O84</f>
        <v>0</v>
      </c>
      <c r="AC84">
        <f t="shared" si="3"/>
        <v>11.971045959523389</v>
      </c>
      <c r="AD84">
        <f t="shared" si="4"/>
        <v>1231.4542790314258</v>
      </c>
      <c r="AE84">
        <f>'IDT-1'!C84</f>
        <v>0</v>
      </c>
      <c r="AF84" s="24"/>
      <c r="AG84">
        <f t="shared" si="5"/>
        <v>1231.4542790314258</v>
      </c>
      <c r="AI84" s="34">
        <f>PXIL!I84</f>
        <v>0</v>
      </c>
      <c r="AJ84" s="34">
        <f>PXIL!O84</f>
        <v>0</v>
      </c>
      <c r="AK84" s="34">
        <f>RTM_IEX!I84</f>
        <v>0</v>
      </c>
      <c r="AL84" s="34">
        <f>RTM_IEX!O84</f>
        <v>-58</v>
      </c>
      <c r="AM84" s="34">
        <f>RTM_PXI!I84</f>
        <v>0</v>
      </c>
      <c r="AN84" s="34">
        <f>RTM_PXI!O84</f>
        <v>0</v>
      </c>
      <c r="AO84" s="149">
        <f>GDAM_IEX!I84</f>
        <v>0</v>
      </c>
      <c r="AP84" s="149">
        <f>GDAM_IEX!O84</f>
        <v>0</v>
      </c>
      <c r="AQ84" s="149">
        <f>GDAM_PXI!I84</f>
        <v>0</v>
      </c>
      <c r="AR84" s="149">
        <f>GDAM_PXI!O84</f>
        <v>0</v>
      </c>
    </row>
    <row r="85" spans="1:44">
      <c r="A85" t="s">
        <v>127</v>
      </c>
      <c r="D85">
        <f>TWEPL!Q85</f>
        <v>5.6691899999999995</v>
      </c>
      <c r="E85">
        <f>GT_NG!Q85</f>
        <v>-0.20204081632653062</v>
      </c>
      <c r="F85">
        <f>GT_Spot!Q85</f>
        <v>0</v>
      </c>
      <c r="G85">
        <f>PPCL_NG!Q85</f>
        <v>18.901219433511837</v>
      </c>
      <c r="H85">
        <f>PPCL_Spot!Q85</f>
        <v>0</v>
      </c>
      <c r="I85">
        <f>Bawana_NG!Q85</f>
        <v>54.997549565604814</v>
      </c>
      <c r="J85">
        <f>Bawana_RLNG!Q85</f>
        <v>0</v>
      </c>
      <c r="K85">
        <f>Bawana_Spot!Q85</f>
        <v>0</v>
      </c>
      <c r="L85">
        <f>TWOMCL!P85</f>
        <v>0</v>
      </c>
      <c r="M85">
        <f>EDWPCL!T85</f>
        <v>0</v>
      </c>
      <c r="N85">
        <f>'MSW BWN'!T85</f>
        <v>0</v>
      </c>
      <c r="O85">
        <f>BYPL_ISGS_exbus!DM85</f>
        <v>774.4920160479262</v>
      </c>
      <c r="P85" s="36">
        <v>67.83</v>
      </c>
      <c r="Q85" s="36">
        <v>9.75</v>
      </c>
      <c r="R85" s="38">
        <v>0</v>
      </c>
      <c r="S85" s="38">
        <v>0</v>
      </c>
      <c r="T85" s="37">
        <f>SUMPRODUCT(LTA!J85:AN85,LTA!J$101:AN$101,LTA!J$104:AN$104)</f>
        <v>33.880000000000003</v>
      </c>
      <c r="U85" s="37">
        <f>SUMPRODUCT(LTA!J85:AN85,LTA!J$102:AN$102,LTA!J$104:AN$104)</f>
        <v>112.58</v>
      </c>
      <c r="V85" s="66">
        <f>SUMPRODUCT(MTOA!B85:G85,MTOA!B$102:G$102,MTOA!B$104:G$104)</f>
        <v>0</v>
      </c>
      <c r="W85" s="66">
        <f>SUMPRODUCT(MTOA!B85:G85,MTOA!B$101:G$101,MTOA!B$104:G$104)</f>
        <v>0</v>
      </c>
      <c r="X85">
        <v>0</v>
      </c>
      <c r="Y85" s="34">
        <f>IEX!I85</f>
        <v>0</v>
      </c>
      <c r="Z85" s="34">
        <f>IEX!O85</f>
        <v>0</v>
      </c>
      <c r="AA85" s="75">
        <f>STOA!I85</f>
        <v>222.84999999999997</v>
      </c>
      <c r="AB85" s="75">
        <f>-STOA!O85</f>
        <v>0</v>
      </c>
      <c r="AC85">
        <f t="shared" si="3"/>
        <v>12.071622451099685</v>
      </c>
      <c r="AD85">
        <f t="shared" si="4"/>
        <v>1218.6763117796165</v>
      </c>
      <c r="AE85">
        <f>'IDT-1'!C85</f>
        <v>0</v>
      </c>
      <c r="AF85" s="24"/>
      <c r="AG85">
        <f t="shared" si="5"/>
        <v>1218.6763117796165</v>
      </c>
      <c r="AI85" s="34">
        <f>PXIL!I85</f>
        <v>0</v>
      </c>
      <c r="AJ85" s="34">
        <f>PXIL!O85</f>
        <v>0</v>
      </c>
      <c r="AK85" s="34">
        <f>RTM_IEX!I85</f>
        <v>0</v>
      </c>
      <c r="AL85" s="34">
        <f>RTM_IEX!O85</f>
        <v>-70</v>
      </c>
      <c r="AM85" s="34">
        <f>RTM_PXI!I85</f>
        <v>0</v>
      </c>
      <c r="AN85" s="34">
        <f>RTM_PXI!O85</f>
        <v>0</v>
      </c>
      <c r="AO85" s="149">
        <f>GDAM_IEX!I85</f>
        <v>0</v>
      </c>
      <c r="AP85" s="149">
        <f>GDAM_IEX!O85</f>
        <v>0</v>
      </c>
      <c r="AQ85" s="149">
        <f>GDAM_PXI!I85</f>
        <v>0</v>
      </c>
      <c r="AR85" s="149">
        <f>GDAM_PXI!O85</f>
        <v>0</v>
      </c>
    </row>
    <row r="86" spans="1:44">
      <c r="A86" t="s">
        <v>128</v>
      </c>
      <c r="D86">
        <f>TWEPL!Q86</f>
        <v>5.6691899999999995</v>
      </c>
      <c r="E86">
        <f>GT_NG!Q86</f>
        <v>-0.20204081632653062</v>
      </c>
      <c r="F86">
        <f>GT_Spot!Q86</f>
        <v>0</v>
      </c>
      <c r="G86">
        <f>PPCL_NG!Q86</f>
        <v>18.901219433511837</v>
      </c>
      <c r="H86">
        <f>PPCL_Spot!Q86</f>
        <v>0</v>
      </c>
      <c r="I86">
        <f>Bawana_NG!Q86</f>
        <v>54.997549565604814</v>
      </c>
      <c r="J86">
        <f>Bawana_RLNG!Q86</f>
        <v>0</v>
      </c>
      <c r="K86">
        <f>Bawana_Spot!Q86</f>
        <v>0</v>
      </c>
      <c r="L86">
        <f>TWOMCL!P86</f>
        <v>0</v>
      </c>
      <c r="M86">
        <f>EDWPCL!T86</f>
        <v>0</v>
      </c>
      <c r="N86">
        <f>'MSW BWN'!T86</f>
        <v>0</v>
      </c>
      <c r="O86">
        <f>BYPL_ISGS_exbus!DM86</f>
        <v>761.70571225231151</v>
      </c>
      <c r="P86" s="36">
        <v>67.83</v>
      </c>
      <c r="Q86" s="36">
        <v>9.75</v>
      </c>
      <c r="R86" s="38">
        <v>0</v>
      </c>
      <c r="S86" s="38">
        <v>0</v>
      </c>
      <c r="T86" s="37">
        <f>SUMPRODUCT(LTA!J86:AN86,LTA!J$101:AN$101,LTA!J$104:AN$104)</f>
        <v>33.21</v>
      </c>
      <c r="U86" s="37">
        <f>SUMPRODUCT(LTA!J86:AN86,LTA!J$102:AN$102,LTA!J$104:AN$104)</f>
        <v>112.3</v>
      </c>
      <c r="V86" s="66">
        <f>SUMPRODUCT(MTOA!B86:G86,MTOA!B$102:G$102,MTOA!B$104:G$104)</f>
        <v>0</v>
      </c>
      <c r="W86" s="66">
        <f>SUMPRODUCT(MTOA!B86:G86,MTOA!B$101:G$101,MTOA!B$104:G$104)</f>
        <v>0</v>
      </c>
      <c r="X86">
        <v>0</v>
      </c>
      <c r="Y86" s="34">
        <f>IEX!I86</f>
        <v>0</v>
      </c>
      <c r="Z86" s="34">
        <f>IEX!O86</f>
        <v>0</v>
      </c>
      <c r="AA86" s="75">
        <f>STOA!I86</f>
        <v>222.84999999999997</v>
      </c>
      <c r="AB86" s="75">
        <f>-STOA!O86</f>
        <v>0</v>
      </c>
      <c r="AC86">
        <f t="shared" si="3"/>
        <v>11.773180427254371</v>
      </c>
      <c r="AD86">
        <f t="shared" si="4"/>
        <v>1225.2384500078472</v>
      </c>
      <c r="AE86">
        <f>'IDT-1'!C86</f>
        <v>0</v>
      </c>
      <c r="AF86" s="24"/>
      <c r="AG86">
        <f t="shared" si="5"/>
        <v>1225.2384500078472</v>
      </c>
      <c r="AI86" s="34">
        <f>PXIL!I86</f>
        <v>0</v>
      </c>
      <c r="AJ86" s="34">
        <f>PXIL!O86</f>
        <v>0</v>
      </c>
      <c r="AK86" s="34">
        <f>RTM_IEX!I86</f>
        <v>0</v>
      </c>
      <c r="AL86" s="34">
        <f>RTM_IEX!O86</f>
        <v>-50</v>
      </c>
      <c r="AM86" s="34">
        <f>RTM_PXI!I86</f>
        <v>0</v>
      </c>
      <c r="AN86" s="34">
        <f>RTM_PXI!O86</f>
        <v>0</v>
      </c>
      <c r="AO86" s="149">
        <f>GDAM_IEX!I86</f>
        <v>0</v>
      </c>
      <c r="AP86" s="149">
        <f>GDAM_IEX!O86</f>
        <v>0</v>
      </c>
      <c r="AQ86" s="149">
        <f>GDAM_PXI!I86</f>
        <v>0</v>
      </c>
      <c r="AR86" s="149">
        <f>GDAM_PXI!O86</f>
        <v>0</v>
      </c>
    </row>
    <row r="87" spans="1:44">
      <c r="A87" t="s">
        <v>129</v>
      </c>
      <c r="D87">
        <f>TWEPL!Q87</f>
        <v>5.6691899999999995</v>
      </c>
      <c r="E87">
        <f>GT_NG!Q87</f>
        <v>-0.20204081632653062</v>
      </c>
      <c r="F87">
        <f>GT_Spot!Q87</f>
        <v>0</v>
      </c>
      <c r="G87">
        <f>PPCL_NG!Q87</f>
        <v>18.901219433511837</v>
      </c>
      <c r="H87">
        <f>PPCL_Spot!Q87</f>
        <v>0</v>
      </c>
      <c r="I87">
        <f>Bawana_NG!Q87</f>
        <v>54.997549565604814</v>
      </c>
      <c r="J87">
        <f>Bawana_RLNG!Q87</f>
        <v>0</v>
      </c>
      <c r="K87">
        <f>Bawana_Spot!Q87</f>
        <v>0</v>
      </c>
      <c r="L87">
        <f>TWOMCL!P87</f>
        <v>0</v>
      </c>
      <c r="M87">
        <f>EDWPCL!T87</f>
        <v>0</v>
      </c>
      <c r="N87">
        <f>'MSW BWN'!T87</f>
        <v>0</v>
      </c>
      <c r="O87">
        <f>BYPL_ISGS_exbus!DM87</f>
        <v>757.00148151917222</v>
      </c>
      <c r="P87" s="36">
        <v>67.83</v>
      </c>
      <c r="Q87" s="36">
        <v>9.75</v>
      </c>
      <c r="R87" s="38">
        <v>0</v>
      </c>
      <c r="S87" s="38">
        <v>0</v>
      </c>
      <c r="T87" s="37">
        <f>SUMPRODUCT(LTA!J87:AN87,LTA!J$101:AN$101,LTA!J$104:AN$104)</f>
        <v>32.54</v>
      </c>
      <c r="U87" s="37">
        <f>SUMPRODUCT(LTA!J87:AN87,LTA!J$102:AN$102,LTA!J$104:AN$104)</f>
        <v>112.15</v>
      </c>
      <c r="V87" s="66">
        <f>SUMPRODUCT(MTOA!B87:G87,MTOA!B$102:G$102,MTOA!B$104:G$104)</f>
        <v>0</v>
      </c>
      <c r="W87" s="66">
        <f>SUMPRODUCT(MTOA!B87:G87,MTOA!B$101:G$101,MTOA!B$104:G$104)</f>
        <v>0</v>
      </c>
      <c r="X87">
        <v>0</v>
      </c>
      <c r="Y87" s="34">
        <f>IEX!I87</f>
        <v>0</v>
      </c>
      <c r="Z87" s="34">
        <f>IEX!O87</f>
        <v>0</v>
      </c>
      <c r="AA87" s="75">
        <f>STOA!I87</f>
        <v>222.84999999999997</v>
      </c>
      <c r="AB87" s="75">
        <f>-STOA!O87</f>
        <v>0</v>
      </c>
      <c r="AC87">
        <f t="shared" si="3"/>
        <v>11.78671408945811</v>
      </c>
      <c r="AD87">
        <f t="shared" si="4"/>
        <v>1212.700685612504</v>
      </c>
      <c r="AE87">
        <f>'IDT-1'!C87</f>
        <v>0</v>
      </c>
      <c r="AF87" s="24"/>
      <c r="AG87">
        <f t="shared" si="5"/>
        <v>1212.700685612504</v>
      </c>
      <c r="AI87" s="34">
        <f>PXIL!I87</f>
        <v>0</v>
      </c>
      <c r="AJ87" s="34">
        <f>PXIL!O87</f>
        <v>0</v>
      </c>
      <c r="AK87" s="34">
        <f>RTM_IEX!I87</f>
        <v>0</v>
      </c>
      <c r="AL87" s="34">
        <f>RTM_IEX!O87</f>
        <v>-57</v>
      </c>
      <c r="AM87" s="34">
        <f>RTM_PXI!I87</f>
        <v>0</v>
      </c>
      <c r="AN87" s="34">
        <f>RTM_PXI!O87</f>
        <v>0</v>
      </c>
      <c r="AO87" s="149">
        <f>GDAM_IEX!I87</f>
        <v>0</v>
      </c>
      <c r="AP87" s="149">
        <f>GDAM_IEX!O87</f>
        <v>0</v>
      </c>
      <c r="AQ87" s="149">
        <f>GDAM_PXI!I87</f>
        <v>0</v>
      </c>
      <c r="AR87" s="149">
        <f>GDAM_PXI!O87</f>
        <v>0</v>
      </c>
    </row>
    <row r="88" spans="1:44">
      <c r="A88" t="s">
        <v>130</v>
      </c>
      <c r="D88">
        <f>TWEPL!Q88</f>
        <v>5.6691899999999995</v>
      </c>
      <c r="E88">
        <f>GT_NG!Q88</f>
        <v>-0.20204081632653062</v>
      </c>
      <c r="F88">
        <f>GT_Spot!Q88</f>
        <v>0</v>
      </c>
      <c r="G88">
        <f>PPCL_NG!Q88</f>
        <v>18.901219433511837</v>
      </c>
      <c r="H88">
        <f>PPCL_Spot!Q88</f>
        <v>0</v>
      </c>
      <c r="I88">
        <f>Bawana_NG!Q88</f>
        <v>54.997549565604814</v>
      </c>
      <c r="J88">
        <f>Bawana_RLNG!Q88</f>
        <v>0</v>
      </c>
      <c r="K88">
        <f>Bawana_Spot!Q88</f>
        <v>0</v>
      </c>
      <c r="L88">
        <f>TWOMCL!P88</f>
        <v>0</v>
      </c>
      <c r="M88">
        <f>EDWPCL!T88</f>
        <v>0</v>
      </c>
      <c r="N88">
        <f>'MSW BWN'!T88</f>
        <v>0</v>
      </c>
      <c r="O88">
        <f>BYPL_ISGS_exbus!DM88</f>
        <v>757.00109317523891</v>
      </c>
      <c r="P88" s="36">
        <v>67.83</v>
      </c>
      <c r="Q88" s="36">
        <v>9.75</v>
      </c>
      <c r="R88" s="38">
        <v>0</v>
      </c>
      <c r="S88" s="38">
        <v>0</v>
      </c>
      <c r="T88" s="37">
        <f>SUMPRODUCT(LTA!J88:AN88,LTA!J$101:AN$101,LTA!J$104:AN$104)</f>
        <v>31.89</v>
      </c>
      <c r="U88" s="37">
        <f>SUMPRODUCT(LTA!J88:AN88,LTA!J$102:AN$102,LTA!J$104:AN$104)</f>
        <v>111.81</v>
      </c>
      <c r="V88" s="66">
        <f>SUMPRODUCT(MTOA!B88:G88,MTOA!B$102:G$102,MTOA!B$104:G$104)</f>
        <v>0</v>
      </c>
      <c r="W88" s="66">
        <f>SUMPRODUCT(MTOA!B88:G88,MTOA!B$101:G$101,MTOA!B$104:G$104)</f>
        <v>0</v>
      </c>
      <c r="X88">
        <v>0</v>
      </c>
      <c r="Y88" s="34">
        <f>IEX!I88</f>
        <v>0</v>
      </c>
      <c r="Z88" s="34">
        <f>IEX!O88</f>
        <v>0</v>
      </c>
      <c r="AA88" s="75">
        <f>STOA!I88</f>
        <v>222.84999999999997</v>
      </c>
      <c r="AB88" s="75">
        <f>-STOA!O88</f>
        <v>0</v>
      </c>
      <c r="AC88">
        <f t="shared" si="3"/>
        <v>11.5826798665432</v>
      </c>
      <c r="AD88">
        <f t="shared" si="4"/>
        <v>1233.9143314914857</v>
      </c>
      <c r="AE88">
        <f>'IDT-1'!C88</f>
        <v>0</v>
      </c>
      <c r="AF88" s="24"/>
      <c r="AG88">
        <f t="shared" si="5"/>
        <v>1233.9143314914857</v>
      </c>
      <c r="AI88" s="34">
        <f>PXIL!I88</f>
        <v>0</v>
      </c>
      <c r="AJ88" s="34">
        <f>PXIL!O88</f>
        <v>0</v>
      </c>
      <c r="AK88" s="34">
        <f>RTM_IEX!I88</f>
        <v>0</v>
      </c>
      <c r="AL88" s="34">
        <f>RTM_IEX!O88</f>
        <v>-35</v>
      </c>
      <c r="AM88" s="34">
        <f>RTM_PXI!I88</f>
        <v>0</v>
      </c>
      <c r="AN88" s="34">
        <f>RTM_PXI!O88</f>
        <v>0</v>
      </c>
      <c r="AO88" s="149">
        <f>GDAM_IEX!I88</f>
        <v>0</v>
      </c>
      <c r="AP88" s="149">
        <f>GDAM_IEX!O88</f>
        <v>0</v>
      </c>
      <c r="AQ88" s="149">
        <f>GDAM_PXI!I88</f>
        <v>0</v>
      </c>
      <c r="AR88" s="149">
        <f>GDAM_PXI!O88</f>
        <v>0</v>
      </c>
    </row>
    <row r="89" spans="1:44">
      <c r="A89" t="s">
        <v>131</v>
      </c>
      <c r="D89">
        <f>TWEPL!Q89</f>
        <v>5.6691899999999995</v>
      </c>
      <c r="E89">
        <f>GT_NG!Q89</f>
        <v>-0.20204081632653062</v>
      </c>
      <c r="F89">
        <f>GT_Spot!Q89</f>
        <v>0</v>
      </c>
      <c r="G89">
        <f>PPCL_NG!Q89</f>
        <v>18.901219433511837</v>
      </c>
      <c r="H89">
        <f>PPCL_Spot!Q89</f>
        <v>0</v>
      </c>
      <c r="I89">
        <f>Bawana_NG!Q89</f>
        <v>44.997901608766611</v>
      </c>
      <c r="J89">
        <f>Bawana_RLNG!Q89</f>
        <v>0</v>
      </c>
      <c r="K89">
        <f>Bawana_Spot!Q89</f>
        <v>0</v>
      </c>
      <c r="L89">
        <f>TWOMCL!P89</f>
        <v>0</v>
      </c>
      <c r="M89">
        <f>EDWPCL!T89</f>
        <v>0</v>
      </c>
      <c r="N89">
        <f>'MSW BWN'!T89</f>
        <v>0</v>
      </c>
      <c r="O89">
        <f>BYPL_ISGS_exbus!DM89</f>
        <v>748.61887932624541</v>
      </c>
      <c r="P89" s="36">
        <v>67.83</v>
      </c>
      <c r="Q89" s="36">
        <v>9.75</v>
      </c>
      <c r="R89" s="38">
        <v>0</v>
      </c>
      <c r="S89" s="38">
        <v>0</v>
      </c>
      <c r="T89" s="37">
        <f>SUMPRODUCT(LTA!J89:AN89,LTA!J$101:AN$101,LTA!J$104:AN$104)</f>
        <v>31.18</v>
      </c>
      <c r="U89" s="37">
        <f>SUMPRODUCT(LTA!J89:AN89,LTA!J$102:AN$102,LTA!J$104:AN$104)</f>
        <v>111.47</v>
      </c>
      <c r="V89" s="66">
        <f>SUMPRODUCT(MTOA!B89:G89,MTOA!B$102:G$102,MTOA!B$104:G$104)</f>
        <v>0</v>
      </c>
      <c r="W89" s="66">
        <f>SUMPRODUCT(MTOA!B89:G89,MTOA!B$101:G$101,MTOA!B$104:G$104)</f>
        <v>0</v>
      </c>
      <c r="X89">
        <v>0</v>
      </c>
      <c r="Y89" s="34">
        <f>IEX!I89</f>
        <v>0</v>
      </c>
      <c r="Z89" s="34">
        <f>IEX!O89</f>
        <v>0</v>
      </c>
      <c r="AA89" s="75">
        <f>STOA!I89</f>
        <v>222.84999999999997</v>
      </c>
      <c r="AB89" s="75">
        <f>-STOA!O89</f>
        <v>0</v>
      </c>
      <c r="AC89">
        <f t="shared" si="3"/>
        <v>11.464948247785051</v>
      </c>
      <c r="AD89">
        <f t="shared" si="4"/>
        <v>1208.6002013044122</v>
      </c>
      <c r="AE89">
        <f>'IDT-1'!C89</f>
        <v>0</v>
      </c>
      <c r="AF89" s="24"/>
      <c r="AG89">
        <f t="shared" si="5"/>
        <v>1208.6002013044122</v>
      </c>
      <c r="AI89" s="34">
        <f>PXIL!I89</f>
        <v>0</v>
      </c>
      <c r="AJ89" s="34">
        <f>PXIL!O89</f>
        <v>0</v>
      </c>
      <c r="AK89" s="34">
        <f>RTM_IEX!I89</f>
        <v>0</v>
      </c>
      <c r="AL89" s="34">
        <f>RTM_IEX!O89</f>
        <v>-41</v>
      </c>
      <c r="AM89" s="34">
        <f>RTM_PXI!I89</f>
        <v>0</v>
      </c>
      <c r="AN89" s="34">
        <f>RTM_PXI!O89</f>
        <v>0</v>
      </c>
      <c r="AO89" s="149">
        <f>GDAM_IEX!I89</f>
        <v>0</v>
      </c>
      <c r="AP89" s="149">
        <f>GDAM_IEX!O89</f>
        <v>0</v>
      </c>
      <c r="AQ89" s="149">
        <f>GDAM_PXI!I89</f>
        <v>0</v>
      </c>
      <c r="AR89" s="149">
        <f>GDAM_PXI!O89</f>
        <v>0</v>
      </c>
    </row>
    <row r="90" spans="1:44">
      <c r="A90" t="s">
        <v>132</v>
      </c>
      <c r="D90">
        <f>TWEPL!Q90</f>
        <v>5.6691899999999995</v>
      </c>
      <c r="E90">
        <f>GT_NG!Q90</f>
        <v>-0.20204081632653062</v>
      </c>
      <c r="F90">
        <f>GT_Spot!Q90</f>
        <v>0</v>
      </c>
      <c r="G90">
        <f>PPCL_NG!Q90</f>
        <v>18.901219433511837</v>
      </c>
      <c r="H90">
        <f>PPCL_Spot!Q90</f>
        <v>0</v>
      </c>
      <c r="I90">
        <f>Bawana_NG!Q90</f>
        <v>44.997901608766611</v>
      </c>
      <c r="J90">
        <f>Bawana_RLNG!Q90</f>
        <v>0</v>
      </c>
      <c r="K90">
        <f>Bawana_Spot!Q90</f>
        <v>0</v>
      </c>
      <c r="L90">
        <f>TWOMCL!P90</f>
        <v>0</v>
      </c>
      <c r="M90">
        <f>EDWPCL!T90</f>
        <v>0</v>
      </c>
      <c r="N90">
        <f>'MSW BWN'!T90</f>
        <v>0</v>
      </c>
      <c r="O90">
        <f>BYPL_ISGS_exbus!DM90</f>
        <v>762.09693770017168</v>
      </c>
      <c r="P90" s="36">
        <v>67.83</v>
      </c>
      <c r="Q90" s="36">
        <v>9.75</v>
      </c>
      <c r="R90" s="38">
        <v>0</v>
      </c>
      <c r="S90" s="38">
        <v>0</v>
      </c>
      <c r="T90" s="37">
        <f>SUMPRODUCT(LTA!J90:AN90,LTA!J$101:AN$101,LTA!J$104:AN$104)</f>
        <v>30.81</v>
      </c>
      <c r="U90" s="37">
        <f>SUMPRODUCT(LTA!J90:AN90,LTA!J$102:AN$102,LTA!J$104:AN$104)</f>
        <v>111.14</v>
      </c>
      <c r="V90" s="66">
        <f>SUMPRODUCT(MTOA!B90:G90,MTOA!B$102:G$102,MTOA!B$104:G$104)</f>
        <v>0</v>
      </c>
      <c r="W90" s="66">
        <f>SUMPRODUCT(MTOA!B90:G90,MTOA!B$101:G$101,MTOA!B$104:G$104)</f>
        <v>0</v>
      </c>
      <c r="X90">
        <v>0</v>
      </c>
      <c r="Y90" s="34">
        <f>IEX!I90</f>
        <v>0</v>
      </c>
      <c r="Z90" s="34">
        <f>IEX!O90</f>
        <v>0</v>
      </c>
      <c r="AA90" s="75">
        <f>STOA!I90</f>
        <v>222.84999999999997</v>
      </c>
      <c r="AB90" s="75">
        <f>-STOA!O90</f>
        <v>0</v>
      </c>
      <c r="AC90">
        <f t="shared" si="3"/>
        <v>11.488613886253651</v>
      </c>
      <c r="AD90">
        <f t="shared" si="4"/>
        <v>1231.3545940398699</v>
      </c>
      <c r="AE90">
        <f>'IDT-1'!C90</f>
        <v>0</v>
      </c>
      <c r="AF90" s="24"/>
      <c r="AG90">
        <f t="shared" si="5"/>
        <v>1231.3545940398699</v>
      </c>
      <c r="AI90" s="34">
        <f>PXIL!I90</f>
        <v>0</v>
      </c>
      <c r="AJ90" s="34">
        <f>PXIL!O90</f>
        <v>0</v>
      </c>
      <c r="AK90" s="34">
        <f>RTM_IEX!I90</f>
        <v>0</v>
      </c>
      <c r="AL90" s="34">
        <f>RTM_IEX!O90</f>
        <v>-31</v>
      </c>
      <c r="AM90" s="34">
        <f>RTM_PXI!I90</f>
        <v>0</v>
      </c>
      <c r="AN90" s="34">
        <f>RTM_PXI!O90</f>
        <v>0</v>
      </c>
      <c r="AO90" s="149">
        <f>GDAM_IEX!I90</f>
        <v>0</v>
      </c>
      <c r="AP90" s="149">
        <f>GDAM_IEX!O90</f>
        <v>0</v>
      </c>
      <c r="AQ90" s="149">
        <f>GDAM_PXI!I90</f>
        <v>0</v>
      </c>
      <c r="AR90" s="149">
        <f>GDAM_PXI!O90</f>
        <v>0</v>
      </c>
    </row>
    <row r="91" spans="1:44">
      <c r="A91" t="s">
        <v>133</v>
      </c>
      <c r="D91">
        <f>TWEPL!Q91</f>
        <v>5.6691899999999995</v>
      </c>
      <c r="E91">
        <f>GT_NG!Q91</f>
        <v>-0.20204081632653062</v>
      </c>
      <c r="F91">
        <f>GT_Spot!Q91</f>
        <v>0</v>
      </c>
      <c r="G91">
        <f>PPCL_NG!Q91</f>
        <v>18.901219433511837</v>
      </c>
      <c r="H91">
        <f>PPCL_Spot!Q91</f>
        <v>0</v>
      </c>
      <c r="I91">
        <f>Bawana_NG!Q91</f>
        <v>45.707914784909448</v>
      </c>
      <c r="J91">
        <f>Bawana_RLNG!Q91</f>
        <v>0</v>
      </c>
      <c r="K91">
        <f>Bawana_Spot!Q91</f>
        <v>0</v>
      </c>
      <c r="L91">
        <f>TWOMCL!P91</f>
        <v>0</v>
      </c>
      <c r="M91">
        <f>EDWPCL!T91</f>
        <v>0</v>
      </c>
      <c r="N91">
        <f>'MSW BWN'!T91</f>
        <v>0</v>
      </c>
      <c r="O91">
        <f>BYPL_ISGS_exbus!DM91</f>
        <v>723.16695863273878</v>
      </c>
      <c r="P91" s="36">
        <v>67.83</v>
      </c>
      <c r="Q91" s="36">
        <v>9.75</v>
      </c>
      <c r="R91" s="38">
        <v>0</v>
      </c>
      <c r="S91" s="38">
        <v>0</v>
      </c>
      <c r="T91" s="37">
        <f>SUMPRODUCT(LTA!J91:AN91,LTA!J$101:AN$101,LTA!J$104:AN$104)</f>
        <v>30.61</v>
      </c>
      <c r="U91" s="37">
        <f>SUMPRODUCT(LTA!J91:AN91,LTA!J$102:AN$102,LTA!J$104:AN$104)</f>
        <v>110.78</v>
      </c>
      <c r="V91" s="66">
        <f>SUMPRODUCT(MTOA!B91:G91,MTOA!B$102:G$102,MTOA!B$104:G$104)</f>
        <v>0</v>
      </c>
      <c r="W91" s="66">
        <f>SUMPRODUCT(MTOA!B91:G91,MTOA!B$101:G$101,MTOA!B$104:G$104)</f>
        <v>0</v>
      </c>
      <c r="X91">
        <v>0</v>
      </c>
      <c r="Y91" s="34">
        <f>IEX!I91</f>
        <v>0</v>
      </c>
      <c r="Z91" s="34">
        <f>IEX!O91</f>
        <v>0</v>
      </c>
      <c r="AA91" s="75">
        <f>STOA!I91</f>
        <v>259.41000000000003</v>
      </c>
      <c r="AB91" s="75">
        <f>-STOA!O91</f>
        <v>0</v>
      </c>
      <c r="AC91">
        <f t="shared" si="3"/>
        <v>11.282637508444198</v>
      </c>
      <c r="AD91">
        <f t="shared" si="4"/>
        <v>1250.3406045263894</v>
      </c>
      <c r="AE91">
        <f>'IDT-1'!C91</f>
        <v>0</v>
      </c>
      <c r="AF91" s="24"/>
      <c r="AG91">
        <f t="shared" si="5"/>
        <v>1250.3406045263894</v>
      </c>
      <c r="AI91" s="34">
        <f>PXIL!I91</f>
        <v>0</v>
      </c>
      <c r="AJ91" s="34">
        <f>PXIL!O91</f>
        <v>0</v>
      </c>
      <c r="AK91" s="34">
        <f>RTM_IEX!I91</f>
        <v>0</v>
      </c>
      <c r="AL91" s="34">
        <f>RTM_IEX!O91</f>
        <v>-10</v>
      </c>
      <c r="AM91" s="34">
        <f>RTM_PXI!I91</f>
        <v>0</v>
      </c>
      <c r="AN91" s="34">
        <f>RTM_PXI!O91</f>
        <v>0</v>
      </c>
      <c r="AO91" s="149">
        <f>GDAM_IEX!I91</f>
        <v>0</v>
      </c>
      <c r="AP91" s="149">
        <f>GDAM_IEX!O91</f>
        <v>0</v>
      </c>
      <c r="AQ91" s="149">
        <f>GDAM_PXI!I91</f>
        <v>0</v>
      </c>
      <c r="AR91" s="149">
        <f>GDAM_PXI!O91</f>
        <v>0</v>
      </c>
    </row>
    <row r="92" spans="1:44">
      <c r="A92" t="s">
        <v>134</v>
      </c>
      <c r="D92">
        <f>TWEPL!Q92</f>
        <v>5.6691899999999995</v>
      </c>
      <c r="E92">
        <f>GT_NG!Q92</f>
        <v>-0.20204081632653062</v>
      </c>
      <c r="F92">
        <f>GT_Spot!Q92</f>
        <v>0</v>
      </c>
      <c r="G92">
        <f>PPCL_NG!Q92</f>
        <v>18.901219433511837</v>
      </c>
      <c r="H92">
        <f>PPCL_Spot!Q92</f>
        <v>0</v>
      </c>
      <c r="I92">
        <f>Bawana_NG!Q92</f>
        <v>45.707914784909448</v>
      </c>
      <c r="J92">
        <f>Bawana_RLNG!Q92</f>
        <v>0</v>
      </c>
      <c r="K92">
        <f>Bawana_Spot!Q92</f>
        <v>0</v>
      </c>
      <c r="L92">
        <f>TWOMCL!P92</f>
        <v>0</v>
      </c>
      <c r="M92">
        <f>EDWPCL!T92</f>
        <v>0</v>
      </c>
      <c r="N92">
        <f>'MSW BWN'!T92</f>
        <v>0</v>
      </c>
      <c r="O92">
        <f>BYPL_ISGS_exbus!DM92</f>
        <v>751.95574472475744</v>
      </c>
      <c r="P92" s="36">
        <v>67.83</v>
      </c>
      <c r="Q92" s="36">
        <v>9.75</v>
      </c>
      <c r="R92" s="38">
        <v>0</v>
      </c>
      <c r="S92" s="38">
        <v>0</v>
      </c>
      <c r="T92" s="37">
        <f>SUMPRODUCT(LTA!J92:AN92,LTA!J$101:AN$101,LTA!J$104:AN$104)</f>
        <v>30.8</v>
      </c>
      <c r="U92" s="37">
        <f>SUMPRODUCT(LTA!J92:AN92,LTA!J$102:AN$102,LTA!J$104:AN$104)</f>
        <v>110.92</v>
      </c>
      <c r="V92" s="66">
        <f>SUMPRODUCT(MTOA!B92:G92,MTOA!B$102:G$102,MTOA!B$104:G$104)</f>
        <v>0</v>
      </c>
      <c r="W92" s="66">
        <f>SUMPRODUCT(MTOA!B92:G92,MTOA!B$101:G$101,MTOA!B$104:G$104)</f>
        <v>0</v>
      </c>
      <c r="X92">
        <v>0</v>
      </c>
      <c r="Y92" s="34">
        <f>IEX!I92</f>
        <v>0</v>
      </c>
      <c r="Z92" s="34">
        <f>IEX!O92</f>
        <v>0</v>
      </c>
      <c r="AA92" s="75">
        <f>STOA!I92</f>
        <v>259.41000000000003</v>
      </c>
      <c r="AB92" s="75">
        <f>-STOA!O92</f>
        <v>0</v>
      </c>
      <c r="AC92">
        <f t="shared" si="3"/>
        <v>11.538882826053962</v>
      </c>
      <c r="AD92">
        <f t="shared" si="4"/>
        <v>1279.2031453007985</v>
      </c>
      <c r="AE92">
        <f>'IDT-1'!C92</f>
        <v>0</v>
      </c>
      <c r="AF92" s="24"/>
      <c r="AG92">
        <f t="shared" si="5"/>
        <v>1279.2031453007985</v>
      </c>
      <c r="AI92" s="34">
        <f>PXIL!I92</f>
        <v>0</v>
      </c>
      <c r="AJ92" s="34">
        <f>PXIL!O92</f>
        <v>0</v>
      </c>
      <c r="AK92" s="34">
        <f>RTM_IEX!I92</f>
        <v>0</v>
      </c>
      <c r="AL92" s="34">
        <f>RTM_IEX!O92</f>
        <v>-10</v>
      </c>
      <c r="AM92" s="34">
        <f>RTM_PXI!I92</f>
        <v>0</v>
      </c>
      <c r="AN92" s="34">
        <f>RTM_PXI!O92</f>
        <v>0</v>
      </c>
      <c r="AO92" s="149">
        <f>GDAM_IEX!I92</f>
        <v>0</v>
      </c>
      <c r="AP92" s="149">
        <f>GDAM_IEX!O92</f>
        <v>0</v>
      </c>
      <c r="AQ92" s="149">
        <f>GDAM_PXI!I92</f>
        <v>0</v>
      </c>
      <c r="AR92" s="149">
        <f>GDAM_PXI!O92</f>
        <v>0</v>
      </c>
    </row>
    <row r="93" spans="1:44">
      <c r="A93" t="s">
        <v>135</v>
      </c>
      <c r="D93">
        <f>TWEPL!Q93</f>
        <v>5.6691899999999995</v>
      </c>
      <c r="E93">
        <f>GT_NG!Q93</f>
        <v>-0.20204081632653062</v>
      </c>
      <c r="F93">
        <f>GT_Spot!Q93</f>
        <v>0</v>
      </c>
      <c r="G93">
        <f>PPCL_NG!Q93</f>
        <v>18.901219433511837</v>
      </c>
      <c r="H93">
        <f>PPCL_Spot!Q93</f>
        <v>0</v>
      </c>
      <c r="I93">
        <f>Bawana_NG!Q93</f>
        <v>45.707914784909448</v>
      </c>
      <c r="J93">
        <f>Bawana_RLNG!Q93</f>
        <v>0</v>
      </c>
      <c r="K93">
        <f>Bawana_Spot!Q93</f>
        <v>0</v>
      </c>
      <c r="L93">
        <f>TWOMCL!P93</f>
        <v>0</v>
      </c>
      <c r="M93">
        <f>EDWPCL!T93</f>
        <v>0</v>
      </c>
      <c r="N93">
        <f>'MSW BWN'!T93</f>
        <v>0</v>
      </c>
      <c r="O93">
        <f>BYPL_ISGS_exbus!DM93</f>
        <v>695.28228176917912</v>
      </c>
      <c r="P93" s="36">
        <v>67.83</v>
      </c>
      <c r="Q93" s="36">
        <v>9.75</v>
      </c>
      <c r="R93" s="38">
        <v>0</v>
      </c>
      <c r="S93" s="38">
        <v>0</v>
      </c>
      <c r="T93" s="37">
        <f>SUMPRODUCT(LTA!J93:AN93,LTA!J$101:AN$101,LTA!J$104:AN$104)</f>
        <v>32.81</v>
      </c>
      <c r="U93" s="37">
        <f>SUMPRODUCT(LTA!J93:AN93,LTA!J$102:AN$102,LTA!J$104:AN$104)</f>
        <v>111.04</v>
      </c>
      <c r="V93" s="66">
        <f>SUMPRODUCT(MTOA!B93:G93,MTOA!B$102:G$102,MTOA!B$104:G$104)</f>
        <v>0</v>
      </c>
      <c r="W93" s="66">
        <f>SUMPRODUCT(MTOA!B93:G93,MTOA!B$101:G$101,MTOA!B$104:G$104)</f>
        <v>0</v>
      </c>
      <c r="X93">
        <v>0</v>
      </c>
      <c r="Y93" s="34">
        <f>IEX!I93</f>
        <v>12.19</v>
      </c>
      <c r="Z93" s="34">
        <f>IEX!O93</f>
        <v>0</v>
      </c>
      <c r="AA93" s="75">
        <f>STOA!I93</f>
        <v>259.41000000000003</v>
      </c>
      <c r="AB93" s="75">
        <f>-STOA!O93</f>
        <v>0</v>
      </c>
      <c r="AC93">
        <f t="shared" si="3"/>
        <v>11.404982902488783</v>
      </c>
      <c r="AD93">
        <f t="shared" si="4"/>
        <v>1223.9435822687851</v>
      </c>
      <c r="AE93">
        <f>'IDT-1'!C93</f>
        <v>9.6370000000000005</v>
      </c>
      <c r="AF93" s="24"/>
      <c r="AG93">
        <f t="shared" si="5"/>
        <v>1233.5805822687851</v>
      </c>
      <c r="AI93" s="34">
        <f>PXIL!I93</f>
        <v>0</v>
      </c>
      <c r="AJ93" s="34">
        <f>PXIL!O93</f>
        <v>0</v>
      </c>
      <c r="AK93" s="34">
        <f>RTM_IEX!I93</f>
        <v>0</v>
      </c>
      <c r="AL93" s="34">
        <f>RTM_IEX!O93</f>
        <v>-30</v>
      </c>
      <c r="AM93" s="34">
        <f>RTM_PXI!I93</f>
        <v>0</v>
      </c>
      <c r="AN93" s="34">
        <f>RTM_PXI!O93</f>
        <v>0</v>
      </c>
      <c r="AO93" s="149">
        <f>GDAM_IEX!I93</f>
        <v>6.96</v>
      </c>
      <c r="AP93" s="149">
        <f>GDAM_IEX!O93</f>
        <v>0</v>
      </c>
      <c r="AQ93" s="149">
        <f>GDAM_PXI!I93</f>
        <v>0</v>
      </c>
      <c r="AR93" s="149">
        <f>GDAM_PXI!O93</f>
        <v>0</v>
      </c>
    </row>
    <row r="94" spans="1:44">
      <c r="A94" t="s">
        <v>136</v>
      </c>
      <c r="D94">
        <f>TWEPL!Q94</f>
        <v>5.6691899999999995</v>
      </c>
      <c r="E94">
        <f>GT_NG!Q94</f>
        <v>-0.20204081632653062</v>
      </c>
      <c r="F94">
        <f>GT_Spot!Q94</f>
        <v>0</v>
      </c>
      <c r="G94">
        <f>PPCL_NG!Q94</f>
        <v>18.901219433511837</v>
      </c>
      <c r="H94">
        <f>PPCL_Spot!Q94</f>
        <v>0</v>
      </c>
      <c r="I94">
        <f>Bawana_NG!Q94</f>
        <v>45.707914784909448</v>
      </c>
      <c r="J94">
        <f>Bawana_RLNG!Q94</f>
        <v>0</v>
      </c>
      <c r="K94">
        <f>Bawana_Spot!Q94</f>
        <v>0</v>
      </c>
      <c r="L94">
        <f>TWOMCL!P94</f>
        <v>0</v>
      </c>
      <c r="M94">
        <f>EDWPCL!T94</f>
        <v>0</v>
      </c>
      <c r="N94">
        <f>'MSW BWN'!T94</f>
        <v>0</v>
      </c>
      <c r="O94">
        <f>BYPL_ISGS_exbus!DM94</f>
        <v>694.43156362978254</v>
      </c>
      <c r="P94" s="36">
        <v>67.83</v>
      </c>
      <c r="Q94" s="36">
        <v>9.75</v>
      </c>
      <c r="R94" s="38">
        <v>0</v>
      </c>
      <c r="S94" s="38">
        <v>0</v>
      </c>
      <c r="T94" s="37">
        <f>SUMPRODUCT(LTA!J94:AN94,LTA!J$101:AN$101,LTA!J$104:AN$104)</f>
        <v>33.42</v>
      </c>
      <c r="U94" s="37">
        <f>SUMPRODUCT(LTA!J94:AN94,LTA!J$102:AN$102,LTA!J$104:AN$104)</f>
        <v>111.26</v>
      </c>
      <c r="V94" s="66">
        <f>SUMPRODUCT(MTOA!B94:G94,MTOA!B$102:G$102,MTOA!B$104:G$104)</f>
        <v>0</v>
      </c>
      <c r="W94" s="66">
        <f>SUMPRODUCT(MTOA!B94:G94,MTOA!B$101:G$101,MTOA!B$104:G$104)</f>
        <v>0</v>
      </c>
      <c r="X94">
        <v>0</v>
      </c>
      <c r="Y94" s="34">
        <f>IEX!I94</f>
        <v>28.6</v>
      </c>
      <c r="Z94" s="34">
        <f>IEX!O94</f>
        <v>0</v>
      </c>
      <c r="AA94" s="75">
        <f>STOA!I94</f>
        <v>259.41000000000003</v>
      </c>
      <c r="AB94" s="75">
        <f>-STOA!O94</f>
        <v>0</v>
      </c>
      <c r="AC94">
        <f t="shared" si="3"/>
        <v>11.61617658286209</v>
      </c>
      <c r="AD94">
        <f t="shared" si="4"/>
        <v>1247.7316704490152</v>
      </c>
      <c r="AE94">
        <f>'IDT-1'!C94</f>
        <v>2.7509999999999999</v>
      </c>
      <c r="AF94" s="24"/>
      <c r="AG94">
        <f t="shared" si="5"/>
        <v>1250.4826704490151</v>
      </c>
      <c r="AI94" s="34">
        <f>PXIL!I94</f>
        <v>0</v>
      </c>
      <c r="AJ94" s="34">
        <f>PXIL!O94</f>
        <v>0</v>
      </c>
      <c r="AK94" s="34">
        <f>RTM_IEX!I94</f>
        <v>0</v>
      </c>
      <c r="AL94" s="34">
        <f>RTM_IEX!O94</f>
        <v>-30</v>
      </c>
      <c r="AM94" s="34">
        <f>RTM_PXI!I94</f>
        <v>0</v>
      </c>
      <c r="AN94" s="34">
        <f>RTM_PXI!O94</f>
        <v>0</v>
      </c>
      <c r="AO94" s="149">
        <f>GDAM_IEX!I94</f>
        <v>14.57</v>
      </c>
      <c r="AP94" s="149">
        <f>GDAM_IEX!O94</f>
        <v>0</v>
      </c>
      <c r="AQ94" s="149">
        <f>GDAM_PXI!I94</f>
        <v>0</v>
      </c>
      <c r="AR94" s="149">
        <f>GDAM_PXI!O94</f>
        <v>0</v>
      </c>
    </row>
    <row r="95" spans="1:44">
      <c r="A95" t="s">
        <v>137</v>
      </c>
      <c r="D95">
        <f>TWEPL!Q95</f>
        <v>5.6691899999999995</v>
      </c>
      <c r="E95">
        <f>GT_NG!Q95</f>
        <v>-0.20204081632653062</v>
      </c>
      <c r="F95">
        <f>GT_Spot!Q95</f>
        <v>0</v>
      </c>
      <c r="G95">
        <f>PPCL_NG!Q95</f>
        <v>18.901219433511837</v>
      </c>
      <c r="H95">
        <f>PPCL_Spot!Q95</f>
        <v>0</v>
      </c>
      <c r="I95">
        <f>Bawana_NG!Q95</f>
        <v>45.707914784909448</v>
      </c>
      <c r="J95">
        <f>Bawana_RLNG!Q95</f>
        <v>0</v>
      </c>
      <c r="K95">
        <f>Bawana_Spot!Q95</f>
        <v>0</v>
      </c>
      <c r="L95">
        <f>TWOMCL!P95</f>
        <v>0</v>
      </c>
      <c r="M95">
        <f>EDWPCL!T95</f>
        <v>0</v>
      </c>
      <c r="N95">
        <f>'MSW BWN'!T95</f>
        <v>0</v>
      </c>
      <c r="O95">
        <f>BYPL_ISGS_exbus!DM95</f>
        <v>629.56458216764145</v>
      </c>
      <c r="P95" s="36">
        <v>67.83</v>
      </c>
      <c r="Q95" s="36">
        <v>9.75</v>
      </c>
      <c r="R95" s="38">
        <v>0</v>
      </c>
      <c r="S95" s="38">
        <v>0</v>
      </c>
      <c r="T95" s="37">
        <f>SUMPRODUCT(LTA!J95:AN95,LTA!J$101:AN$101,LTA!J$104:AN$104)</f>
        <v>33.479999999999997</v>
      </c>
      <c r="U95" s="37">
        <f>SUMPRODUCT(LTA!J95:AN95,LTA!J$102:AN$102,LTA!J$104:AN$104)</f>
        <v>111.47</v>
      </c>
      <c r="V95" s="66">
        <f>SUMPRODUCT(MTOA!B95:G95,MTOA!B$102:G$102,MTOA!B$104:G$104)</f>
        <v>0</v>
      </c>
      <c r="W95" s="66">
        <f>SUMPRODUCT(MTOA!B95:G95,MTOA!B$101:G$101,MTOA!B$104:G$104)</f>
        <v>0</v>
      </c>
      <c r="X95">
        <v>0</v>
      </c>
      <c r="Y95" s="34">
        <f>IEX!I95</f>
        <v>48.18</v>
      </c>
      <c r="Z95" s="34">
        <f>IEX!O95</f>
        <v>0</v>
      </c>
      <c r="AA95" s="75">
        <f>STOA!I95</f>
        <v>259.41000000000003</v>
      </c>
      <c r="AB95" s="75">
        <f>-STOA!O95</f>
        <v>0</v>
      </c>
      <c r="AC95">
        <f t="shared" si="3"/>
        <v>10.992491320329387</v>
      </c>
      <c r="AD95">
        <f t="shared" si="4"/>
        <v>1237.7483742494069</v>
      </c>
      <c r="AE95">
        <f>'IDT-1'!C95</f>
        <v>0</v>
      </c>
      <c r="AF95" s="24"/>
      <c r="AG95">
        <f t="shared" si="5"/>
        <v>1237.7483742494069</v>
      </c>
      <c r="AI95" s="34">
        <f>PXIL!I95</f>
        <v>0</v>
      </c>
      <c r="AJ95" s="34">
        <f>PXIL!O95</f>
        <v>0</v>
      </c>
      <c r="AK95" s="34">
        <f>RTM_IEX!I95</f>
        <v>0</v>
      </c>
      <c r="AL95" s="34">
        <f>RTM_IEX!O95</f>
        <v>0</v>
      </c>
      <c r="AM95" s="34">
        <f>RTM_PXI!I95</f>
        <v>0</v>
      </c>
      <c r="AN95" s="34">
        <f>RTM_PXI!O95</f>
        <v>0</v>
      </c>
      <c r="AO95" s="149">
        <f>GDAM_IEX!I95</f>
        <v>18.98</v>
      </c>
      <c r="AP95" s="149">
        <f>GDAM_IEX!O95</f>
        <v>0</v>
      </c>
      <c r="AQ95" s="149">
        <f>GDAM_PXI!I95</f>
        <v>0</v>
      </c>
      <c r="AR95" s="149">
        <f>GDAM_PXI!O95</f>
        <v>0</v>
      </c>
    </row>
    <row r="96" spans="1:44">
      <c r="A96" t="s">
        <v>138</v>
      </c>
      <c r="D96">
        <f>TWEPL!Q96</f>
        <v>5.6691899999999995</v>
      </c>
      <c r="E96">
        <f>GT_NG!Q96</f>
        <v>-0.20204081632653062</v>
      </c>
      <c r="F96">
        <f>GT_Spot!Q96</f>
        <v>0</v>
      </c>
      <c r="G96">
        <f>PPCL_NG!Q96</f>
        <v>18.901219433511837</v>
      </c>
      <c r="H96">
        <f>PPCL_Spot!Q96</f>
        <v>0</v>
      </c>
      <c r="I96">
        <f>Bawana_NG!Q96</f>
        <v>45.707914784909448</v>
      </c>
      <c r="J96">
        <f>Bawana_RLNG!Q96</f>
        <v>0</v>
      </c>
      <c r="K96">
        <f>Bawana_Spot!Q96</f>
        <v>0</v>
      </c>
      <c r="L96">
        <f>TWOMCL!P96</f>
        <v>0</v>
      </c>
      <c r="M96">
        <f>EDWPCL!T96</f>
        <v>0</v>
      </c>
      <c r="N96">
        <f>'MSW BWN'!T96</f>
        <v>0</v>
      </c>
      <c r="O96">
        <f>BYPL_ISGS_exbus!DM96</f>
        <v>628.2089627884834</v>
      </c>
      <c r="P96" s="36">
        <v>67.83</v>
      </c>
      <c r="Q96" s="36">
        <v>9.75</v>
      </c>
      <c r="R96" s="38">
        <v>0</v>
      </c>
      <c r="S96" s="38">
        <v>0</v>
      </c>
      <c r="T96" s="37">
        <f>SUMPRODUCT(LTA!J96:AN96,LTA!J$101:AN$101,LTA!J$104:AN$104)</f>
        <v>33.54</v>
      </c>
      <c r="U96" s="37">
        <f>SUMPRODUCT(LTA!J96:AN96,LTA!J$102:AN$102,LTA!J$104:AN$104)</f>
        <v>111.66</v>
      </c>
      <c r="V96" s="66">
        <f>SUMPRODUCT(MTOA!B96:G96,MTOA!B$102:G$102,MTOA!B$104:G$104)</f>
        <v>0</v>
      </c>
      <c r="W96" s="66">
        <f>SUMPRODUCT(MTOA!B96:G96,MTOA!B$101:G$101,MTOA!B$104:G$104)</f>
        <v>0</v>
      </c>
      <c r="X96">
        <v>0</v>
      </c>
      <c r="Y96" s="34">
        <f>IEX!I96</f>
        <v>51.73</v>
      </c>
      <c r="Z96" s="34">
        <f>IEX!O96</f>
        <v>0</v>
      </c>
      <c r="AA96" s="75">
        <f>STOA!I96</f>
        <v>259.41000000000003</v>
      </c>
      <c r="AB96" s="75">
        <f>-STOA!O96</f>
        <v>0</v>
      </c>
      <c r="AC96">
        <f t="shared" si="3"/>
        <v>11.024825869792796</v>
      </c>
      <c r="AD96">
        <f t="shared" si="4"/>
        <v>1241.3904203207856</v>
      </c>
      <c r="AE96">
        <f>'IDT-1'!C96</f>
        <v>0</v>
      </c>
      <c r="AF96" s="24"/>
      <c r="AG96">
        <f t="shared" si="5"/>
        <v>1241.3904203207856</v>
      </c>
      <c r="AI96" s="34">
        <f>PXIL!I96</f>
        <v>0</v>
      </c>
      <c r="AJ96" s="34">
        <f>PXIL!O96</f>
        <v>0</v>
      </c>
      <c r="AK96" s="34">
        <f>RTM_IEX!I96</f>
        <v>0</v>
      </c>
      <c r="AL96" s="34">
        <f>RTM_IEX!O96</f>
        <v>0</v>
      </c>
      <c r="AM96" s="34">
        <f>RTM_PXI!I96</f>
        <v>0</v>
      </c>
      <c r="AN96" s="34">
        <f>RTM_PXI!O96</f>
        <v>0</v>
      </c>
      <c r="AO96" s="149">
        <f>GDAM_IEX!I96</f>
        <v>20.21</v>
      </c>
      <c r="AP96" s="149">
        <f>GDAM_IEX!O96</f>
        <v>0</v>
      </c>
      <c r="AQ96" s="149">
        <f>GDAM_PXI!I96</f>
        <v>0</v>
      </c>
      <c r="AR96" s="149">
        <f>GDAM_PXI!O96</f>
        <v>0</v>
      </c>
    </row>
    <row r="97" spans="1:44">
      <c r="A97" t="s">
        <v>139</v>
      </c>
      <c r="D97">
        <f>TWEPL!Q97</f>
        <v>5.6691899999999995</v>
      </c>
      <c r="E97">
        <f>GT_NG!Q97</f>
        <v>-0.20204081632653062</v>
      </c>
      <c r="F97">
        <f>GT_Spot!Q97</f>
        <v>0</v>
      </c>
      <c r="G97">
        <f>PPCL_NG!Q97</f>
        <v>18.901219433511837</v>
      </c>
      <c r="H97">
        <f>PPCL_Spot!Q97</f>
        <v>0</v>
      </c>
      <c r="I97">
        <f>Bawana_NG!Q97</f>
        <v>48.427759840880711</v>
      </c>
      <c r="J97">
        <f>Bawana_RLNG!Q97</f>
        <v>0</v>
      </c>
      <c r="K97">
        <f>Bawana_Spot!Q97</f>
        <v>0</v>
      </c>
      <c r="L97">
        <f>TWOMCL!P97</f>
        <v>0</v>
      </c>
      <c r="M97">
        <f>EDWPCL!T97</f>
        <v>0</v>
      </c>
      <c r="N97">
        <f>'MSW BWN'!T97</f>
        <v>0</v>
      </c>
      <c r="O97">
        <f>BYPL_ISGS_exbus!DM97</f>
        <v>628.89515810391651</v>
      </c>
      <c r="P97" s="36">
        <v>67.83</v>
      </c>
      <c r="Q97" s="36">
        <v>9.75</v>
      </c>
      <c r="R97" s="38">
        <v>0</v>
      </c>
      <c r="S97" s="38">
        <v>0</v>
      </c>
      <c r="T97" s="37">
        <f>SUMPRODUCT(LTA!J97:AN97,LTA!J$101:AN$101,LTA!J$104:AN$104)</f>
        <v>34.1</v>
      </c>
      <c r="U97" s="37">
        <f>SUMPRODUCT(LTA!J97:AN97,LTA!J$102:AN$102,LTA!J$104:AN$104)</f>
        <v>111.91</v>
      </c>
      <c r="V97" s="66">
        <f>SUMPRODUCT(MTOA!B97:G97,MTOA!B$102:G$102,MTOA!B$104:G$104)</f>
        <v>0</v>
      </c>
      <c r="W97" s="66">
        <f>SUMPRODUCT(MTOA!B97:G97,MTOA!B$101:G$101,MTOA!B$104:G$104)</f>
        <v>0</v>
      </c>
      <c r="X97">
        <v>0</v>
      </c>
      <c r="Y97" s="34">
        <f>IEX!I97</f>
        <v>51.15</v>
      </c>
      <c r="Z97" s="34">
        <f>IEX!O97</f>
        <v>0</v>
      </c>
      <c r="AA97" s="75">
        <f>STOA!I97</f>
        <v>259.41000000000003</v>
      </c>
      <c r="AB97" s="75">
        <f>-STOA!O97</f>
        <v>0</v>
      </c>
      <c r="AC97">
        <f t="shared" si="3"/>
        <v>11.061487025061158</v>
      </c>
      <c r="AD97">
        <f t="shared" si="4"/>
        <v>1245.5197995369215</v>
      </c>
      <c r="AE97">
        <f>'IDT-1'!C97</f>
        <v>0</v>
      </c>
      <c r="AF97" s="24"/>
      <c r="AG97">
        <f t="shared" si="5"/>
        <v>1245.5197995369215</v>
      </c>
      <c r="AI97" s="34">
        <f>PXIL!I97</f>
        <v>0</v>
      </c>
      <c r="AJ97" s="34">
        <f>PXIL!O97</f>
        <v>0</v>
      </c>
      <c r="AK97" s="34">
        <f>RTM_IEX!I97</f>
        <v>0</v>
      </c>
      <c r="AL97" s="34">
        <f>RTM_IEX!O97</f>
        <v>0</v>
      </c>
      <c r="AM97" s="34">
        <f>RTM_PXI!I97</f>
        <v>0</v>
      </c>
      <c r="AN97" s="34">
        <f>RTM_PXI!O97</f>
        <v>0</v>
      </c>
      <c r="AO97" s="149">
        <f>GDAM_IEX!I97</f>
        <v>20.74</v>
      </c>
      <c r="AP97" s="149">
        <f>GDAM_IEX!O97</f>
        <v>0</v>
      </c>
      <c r="AQ97" s="149">
        <f>GDAM_PXI!I97</f>
        <v>0</v>
      </c>
      <c r="AR97" s="149">
        <f>GDAM_PXI!O97</f>
        <v>0</v>
      </c>
    </row>
    <row r="98" spans="1:44">
      <c r="A98" t="s">
        <v>140</v>
      </c>
      <c r="D98">
        <f>TWEPL!Q98</f>
        <v>5.6691899999999995</v>
      </c>
      <c r="E98">
        <f>GT_NG!Q98</f>
        <v>-0.20204081632653062</v>
      </c>
      <c r="F98">
        <f>GT_Spot!Q98</f>
        <v>0</v>
      </c>
      <c r="G98">
        <f>PPCL_NG!Q98</f>
        <v>18.901219433511837</v>
      </c>
      <c r="H98">
        <f>PPCL_Spot!Q98</f>
        <v>0</v>
      </c>
      <c r="I98">
        <f>Bawana_NG!Q98</f>
        <v>48.427759840880711</v>
      </c>
      <c r="J98">
        <f>Bawana_RLNG!Q98</f>
        <v>0</v>
      </c>
      <c r="K98">
        <f>Bawana_Spot!Q98</f>
        <v>0</v>
      </c>
      <c r="L98">
        <f>TWOMCL!P98</f>
        <v>0</v>
      </c>
      <c r="M98">
        <f>EDWPCL!T98</f>
        <v>0</v>
      </c>
      <c r="N98">
        <f>'MSW BWN'!T98</f>
        <v>0</v>
      </c>
      <c r="O98">
        <f>BYPL_ISGS_exbus!DM98</f>
        <v>629.71498180351512</v>
      </c>
      <c r="P98" s="36">
        <v>67.83</v>
      </c>
      <c r="Q98" s="36">
        <v>9.75</v>
      </c>
      <c r="R98" s="38">
        <v>0</v>
      </c>
      <c r="S98" s="38">
        <v>0</v>
      </c>
      <c r="T98" s="37">
        <f>SUMPRODUCT(LTA!J98:AN98,LTA!J$101:AN$101,LTA!J$104:AN$104)</f>
        <v>34.1</v>
      </c>
      <c r="U98" s="37">
        <f>SUMPRODUCT(LTA!J98:AN98,LTA!J$102:AN$102,LTA!J$104:AN$104)</f>
        <v>112.14</v>
      </c>
      <c r="V98" s="66">
        <f>SUMPRODUCT(MTOA!B98:G98,MTOA!B$102:G$102,MTOA!B$104:G$104)</f>
        <v>0</v>
      </c>
      <c r="W98" s="66">
        <f>SUMPRODUCT(MTOA!B98:G98,MTOA!B$101:G$101,MTOA!B$104:G$104)</f>
        <v>0</v>
      </c>
      <c r="X98">
        <v>0</v>
      </c>
      <c r="Y98" s="34">
        <f>IEX!I98</f>
        <v>43.76</v>
      </c>
      <c r="Z98" s="34">
        <f>IEX!O98</f>
        <v>0</v>
      </c>
      <c r="AA98" s="75">
        <f>STOA!I98</f>
        <v>259.41000000000003</v>
      </c>
      <c r="AB98" s="75">
        <f>-STOA!O98</f>
        <v>0</v>
      </c>
      <c r="AC98">
        <f t="shared" si="3"/>
        <v>10.986421473617623</v>
      </c>
      <c r="AD98">
        <f t="shared" si="4"/>
        <v>1237.0646887879636</v>
      </c>
      <c r="AE98">
        <f>'IDT-1'!C98</f>
        <v>0</v>
      </c>
      <c r="AF98" s="24"/>
      <c r="AG98">
        <f t="shared" si="5"/>
        <v>1237.0646887879636</v>
      </c>
      <c r="AI98" s="34">
        <f>PXIL!I98</f>
        <v>0</v>
      </c>
      <c r="AJ98" s="34">
        <f>PXIL!O98</f>
        <v>0</v>
      </c>
      <c r="AK98" s="34">
        <f>RTM_IEX!I98</f>
        <v>0</v>
      </c>
      <c r="AL98" s="34">
        <f>RTM_IEX!O98</f>
        <v>0</v>
      </c>
      <c r="AM98" s="34">
        <f>RTM_PXI!I98</f>
        <v>0</v>
      </c>
      <c r="AN98" s="34">
        <f>RTM_PXI!O98</f>
        <v>0</v>
      </c>
      <c r="AO98" s="149">
        <f>GDAM_IEX!I98</f>
        <v>18.55</v>
      </c>
      <c r="AP98" s="149">
        <f>GDAM_IEX!O98</f>
        <v>0</v>
      </c>
      <c r="AQ98" s="149">
        <f>GDAM_PXI!I98</f>
        <v>0</v>
      </c>
      <c r="AR98" s="149">
        <f>GDAM_PXI!O98</f>
        <v>0</v>
      </c>
    </row>
    <row r="99" spans="1:44">
      <c r="A99" t="s">
        <v>141</v>
      </c>
      <c r="C99">
        <f t="shared" ref="C99:AR99" si="6">SUM(C3:C98)/4000</f>
        <v>0</v>
      </c>
      <c r="D99">
        <f t="shared" si="6"/>
        <v>0.13413583500000009</v>
      </c>
      <c r="E99">
        <f t="shared" si="6"/>
        <v>-3.1827673469387733E-3</v>
      </c>
      <c r="F99">
        <f t="shared" si="6"/>
        <v>0</v>
      </c>
      <c r="G99">
        <f t="shared" si="6"/>
        <v>0.55847388751145577</v>
      </c>
      <c r="H99">
        <f t="shared" si="6"/>
        <v>0</v>
      </c>
      <c r="I99">
        <f t="shared" si="6"/>
        <v>1.1298098198495787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16.011497929560086</v>
      </c>
      <c r="P99" s="36">
        <f t="shared" si="6"/>
        <v>1.4155871945427654</v>
      </c>
      <c r="Q99" s="36">
        <f t="shared" si="6"/>
        <v>0.33474749021449834</v>
      </c>
      <c r="R99" s="38">
        <f t="shared" si="6"/>
        <v>0.27506816415388596</v>
      </c>
      <c r="S99" s="38">
        <f t="shared" si="6"/>
        <v>0</v>
      </c>
      <c r="T99" s="37">
        <f t="shared" si="6"/>
        <v>2.4850449999999991</v>
      </c>
      <c r="U99" s="37">
        <f t="shared" si="6"/>
        <v>2.550912499999999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5.9957499999999997E-2</v>
      </c>
      <c r="Z99" s="34">
        <f t="shared" si="6"/>
        <v>-0.85162750000000009</v>
      </c>
      <c r="AA99" s="75">
        <f t="shared" si="6"/>
        <v>5.0977299999999923</v>
      </c>
      <c r="AB99" s="75">
        <f t="shared" si="6"/>
        <v>0</v>
      </c>
      <c r="AC99">
        <f t="shared" si="6"/>
        <v>0.28112135870776006</v>
      </c>
      <c r="AD99">
        <f t="shared" si="6"/>
        <v>28.768568694777571</v>
      </c>
      <c r="AE99">
        <f t="shared" si="6"/>
        <v>-0.40780700000000009</v>
      </c>
      <c r="AG99">
        <f t="shared" si="6"/>
        <v>28.360761694777569</v>
      </c>
      <c r="AI99">
        <f t="shared" si="6"/>
        <v>0</v>
      </c>
      <c r="AJ99">
        <f t="shared" si="6"/>
        <v>0</v>
      </c>
      <c r="AK99">
        <f t="shared" si="6"/>
        <v>0.3627725</v>
      </c>
      <c r="AL99">
        <f t="shared" si="6"/>
        <v>-0.58674999999999999</v>
      </c>
      <c r="AM99">
        <f t="shared" si="6"/>
        <v>0</v>
      </c>
      <c r="AN99">
        <f t="shared" si="6"/>
        <v>0</v>
      </c>
      <c r="AO99">
        <f t="shared" si="6"/>
        <v>7.5512499999999996E-2</v>
      </c>
      <c r="AP99">
        <f t="shared" si="6"/>
        <v>0</v>
      </c>
      <c r="AQ99">
        <f t="shared" si="6"/>
        <v>0</v>
      </c>
      <c r="AR99">
        <f t="shared" si="6"/>
        <v>0</v>
      </c>
    </row>
  </sheetData>
  <mergeCells count="36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AG1:AG2"/>
    <mergeCell ref="F1:F2"/>
    <mergeCell ref="B1:B2"/>
    <mergeCell ref="C1:C2"/>
    <mergeCell ref="D1:D2"/>
    <mergeCell ref="E1:E2"/>
    <mergeCell ref="G1:G2"/>
    <mergeCell ref="H1:H2"/>
    <mergeCell ref="I1:I2"/>
    <mergeCell ref="J1:J2"/>
    <mergeCell ref="K1:K2"/>
    <mergeCell ref="L1:L2"/>
    <mergeCell ref="M1:M2"/>
    <mergeCell ref="N1:N2"/>
    <mergeCell ref="O1:O2"/>
    <mergeCell ref="P1:P2"/>
    <mergeCell ref="Q1:Q2"/>
    <mergeCell ref="AD1:AD2"/>
    <mergeCell ref="Y1:Y2"/>
    <mergeCell ref="Z1:Z2"/>
    <mergeCell ref="AB1:AB2"/>
    <mergeCell ref="U1:U2"/>
    <mergeCell ref="AA1:AA2"/>
    <mergeCell ref="X1:X2"/>
    <mergeCell ref="R1:R2"/>
    <mergeCell ref="S1:S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P116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M10" sqref="M10"/>
    </sheetView>
  </sheetViews>
  <sheetFormatPr defaultRowHeight="15"/>
  <cols>
    <col min="1" max="1" width="17.5703125" customWidth="1"/>
    <col min="9" max="9" width="9.140625" style="112"/>
  </cols>
  <sheetData>
    <row r="1" spans="1:16">
      <c r="A1" s="29">
        <f>Losses!B1</f>
        <v>45192</v>
      </c>
      <c r="B1" t="s">
        <v>149</v>
      </c>
      <c r="C1" t="s">
        <v>150</v>
      </c>
      <c r="D1" t="s">
        <v>153</v>
      </c>
      <c r="E1" t="s">
        <v>152</v>
      </c>
      <c r="F1" t="s">
        <v>151</v>
      </c>
      <c r="G1" t="s">
        <v>275</v>
      </c>
      <c r="H1" t="s">
        <v>142</v>
      </c>
      <c r="I1" s="112" t="s">
        <v>479</v>
      </c>
    </row>
    <row r="2" spans="1:16">
      <c r="A2" t="s">
        <v>0</v>
      </c>
      <c r="B2" s="145">
        <v>43.923809523809531</v>
      </c>
      <c r="C2" s="145">
        <v>25.4</v>
      </c>
      <c r="D2" s="145">
        <v>30.676190476190474</v>
      </c>
      <c r="E2" s="145">
        <v>0</v>
      </c>
      <c r="F2" s="1">
        <v>0</v>
      </c>
      <c r="G2" s="1">
        <v>0</v>
      </c>
      <c r="H2">
        <f>SUM(B2:G2)</f>
        <v>100</v>
      </c>
      <c r="I2" s="112">
        <v>0</v>
      </c>
      <c r="J2" s="24">
        <v>1</v>
      </c>
      <c r="L2" t="s">
        <v>513</v>
      </c>
    </row>
    <row r="3" spans="1:16">
      <c r="A3" t="s">
        <v>1</v>
      </c>
      <c r="B3" s="145">
        <v>43.923809523809531</v>
      </c>
      <c r="C3" s="145">
        <v>25.4</v>
      </c>
      <c r="D3" s="145">
        <v>30.676190476190474</v>
      </c>
      <c r="E3" s="145">
        <v>0</v>
      </c>
      <c r="F3" s="1">
        <v>0</v>
      </c>
      <c r="G3" s="1">
        <v>0</v>
      </c>
      <c r="H3">
        <f t="shared" ref="H3:H56" si="0">SUM(B3:G3)</f>
        <v>100</v>
      </c>
      <c r="I3" s="112">
        <v>0</v>
      </c>
      <c r="J3" s="24">
        <v>2</v>
      </c>
      <c r="L3" s="38"/>
      <c r="M3" s="38"/>
      <c r="N3" s="38"/>
      <c r="O3" s="38"/>
    </row>
    <row r="4" spans="1:16">
      <c r="A4" t="s">
        <v>2</v>
      </c>
      <c r="B4" s="145">
        <v>43.923809523809531</v>
      </c>
      <c r="C4" s="145">
        <v>25.4</v>
      </c>
      <c r="D4" s="145">
        <v>30.676190476190474</v>
      </c>
      <c r="E4" s="145">
        <v>0</v>
      </c>
      <c r="F4" s="1">
        <v>0</v>
      </c>
      <c r="G4" s="1">
        <v>0</v>
      </c>
      <c r="H4">
        <f t="shared" si="0"/>
        <v>100</v>
      </c>
      <c r="I4" s="112">
        <v>0</v>
      </c>
      <c r="J4" s="24">
        <v>3</v>
      </c>
    </row>
    <row r="5" spans="1:16">
      <c r="A5" t="s">
        <v>3</v>
      </c>
      <c r="B5" s="145">
        <v>43.9171899050544</v>
      </c>
      <c r="C5" s="145">
        <v>25.389281795385742</v>
      </c>
      <c r="D5" s="145">
        <v>30.689253135955656</v>
      </c>
      <c r="E5" s="145">
        <v>0</v>
      </c>
      <c r="F5" s="1">
        <v>0</v>
      </c>
      <c r="G5" s="1">
        <v>0</v>
      </c>
      <c r="H5" s="1">
        <f t="shared" ref="H5:H10" si="1">SUM(B5:G5)</f>
        <v>99.995724836395794</v>
      </c>
      <c r="I5" s="112">
        <v>0</v>
      </c>
      <c r="J5" s="24">
        <v>4</v>
      </c>
    </row>
    <row r="6" spans="1:16">
      <c r="A6" t="s">
        <v>4</v>
      </c>
      <c r="B6" s="145">
        <v>43.9171899050544</v>
      </c>
      <c r="C6" s="145">
        <v>25.389281795385742</v>
      </c>
      <c r="D6" s="145">
        <v>30.689253135955656</v>
      </c>
      <c r="E6" s="145">
        <v>0</v>
      </c>
      <c r="F6" s="1">
        <v>0</v>
      </c>
      <c r="G6" s="1">
        <v>0</v>
      </c>
      <c r="H6" s="1">
        <f t="shared" si="1"/>
        <v>99.995724836395794</v>
      </c>
      <c r="I6" s="112">
        <v>0</v>
      </c>
      <c r="J6" s="24">
        <v>5</v>
      </c>
      <c r="P6" s="168"/>
    </row>
    <row r="7" spans="1:16">
      <c r="A7" t="s">
        <v>5</v>
      </c>
      <c r="B7" s="145">
        <v>43.9171899050544</v>
      </c>
      <c r="C7" s="145">
        <v>25.389281795385742</v>
      </c>
      <c r="D7" s="145">
        <v>30.689253135955656</v>
      </c>
      <c r="E7" s="145">
        <v>0</v>
      </c>
      <c r="F7" s="1">
        <v>0</v>
      </c>
      <c r="G7" s="1">
        <v>0</v>
      </c>
      <c r="H7" s="1">
        <f t="shared" si="1"/>
        <v>99.995724836395794</v>
      </c>
      <c r="I7" s="112">
        <v>0</v>
      </c>
      <c r="J7" s="24">
        <v>6</v>
      </c>
      <c r="P7" s="168"/>
    </row>
    <row r="8" spans="1:16">
      <c r="A8" t="s">
        <v>10</v>
      </c>
      <c r="B8" s="145">
        <v>43.917189905054421</v>
      </c>
      <c r="C8" s="145">
        <v>25.389281795385742</v>
      </c>
      <c r="D8" s="145">
        <v>30.689253135955656</v>
      </c>
      <c r="E8" s="145">
        <v>0</v>
      </c>
      <c r="F8" s="1">
        <v>0</v>
      </c>
      <c r="G8" s="1">
        <v>0</v>
      </c>
      <c r="H8" s="1">
        <f t="shared" si="1"/>
        <v>99.995724836395823</v>
      </c>
      <c r="I8" s="112">
        <v>0</v>
      </c>
      <c r="J8" s="24">
        <v>7</v>
      </c>
      <c r="P8" s="168"/>
    </row>
    <row r="9" spans="1:16">
      <c r="A9" t="s">
        <v>11</v>
      </c>
      <c r="B9" s="145">
        <v>43.917189905054421</v>
      </c>
      <c r="C9" s="145">
        <v>25.389281795385742</v>
      </c>
      <c r="D9" s="145">
        <v>30.689253135955656</v>
      </c>
      <c r="E9" s="145">
        <v>0</v>
      </c>
      <c r="F9" s="1">
        <v>0</v>
      </c>
      <c r="G9" s="1">
        <v>0</v>
      </c>
      <c r="H9" s="1">
        <f t="shared" si="1"/>
        <v>99.995724836395823</v>
      </c>
      <c r="I9" s="112">
        <v>0</v>
      </c>
      <c r="J9" s="24">
        <v>8</v>
      </c>
    </row>
    <row r="10" spans="1:16">
      <c r="A10" t="s">
        <v>12</v>
      </c>
      <c r="B10" s="145">
        <v>43.917189905054421</v>
      </c>
      <c r="C10" s="145">
        <v>25.389281795385742</v>
      </c>
      <c r="D10" s="145">
        <v>30.689253135955656</v>
      </c>
      <c r="E10" s="145">
        <v>0</v>
      </c>
      <c r="F10" s="1">
        <v>0</v>
      </c>
      <c r="G10" s="1">
        <v>0</v>
      </c>
      <c r="H10" s="1">
        <f t="shared" si="1"/>
        <v>99.995724836395823</v>
      </c>
      <c r="I10" s="112">
        <v>0</v>
      </c>
      <c r="J10" s="24">
        <v>9</v>
      </c>
    </row>
    <row r="11" spans="1:16">
      <c r="A11" t="s">
        <v>14</v>
      </c>
      <c r="B11" s="157">
        <v>74.599999999999994</v>
      </c>
      <c r="C11" s="157">
        <v>24.030000000000005</v>
      </c>
      <c r="D11" s="157">
        <v>1.37</v>
      </c>
      <c r="E11" s="157">
        <v>0</v>
      </c>
      <c r="F11" s="1">
        <v>0</v>
      </c>
      <c r="G11" s="1">
        <v>0</v>
      </c>
      <c r="H11">
        <f t="shared" si="0"/>
        <v>100</v>
      </c>
      <c r="I11" s="112">
        <v>0</v>
      </c>
      <c r="J11" s="24">
        <v>10</v>
      </c>
      <c r="L11" s="36"/>
      <c r="M11" s="36"/>
    </row>
    <row r="12" spans="1:16">
      <c r="A12" t="s">
        <v>18</v>
      </c>
      <c r="B12" s="136">
        <v>1.4430014430014431</v>
      </c>
      <c r="C12" s="136">
        <v>9.9869985569985573</v>
      </c>
      <c r="D12" s="136">
        <v>88.57</v>
      </c>
      <c r="E12" s="136">
        <v>0</v>
      </c>
      <c r="F12" s="1">
        <v>0</v>
      </c>
      <c r="G12" s="1">
        <v>0</v>
      </c>
      <c r="H12">
        <f t="shared" si="0"/>
        <v>100</v>
      </c>
      <c r="I12" s="112">
        <v>0</v>
      </c>
      <c r="J12" s="24">
        <v>11</v>
      </c>
      <c r="L12" s="36"/>
      <c r="M12" s="112"/>
    </row>
    <row r="13" spans="1:16">
      <c r="A13" t="s">
        <v>27</v>
      </c>
      <c r="B13" s="146">
        <v>69.319999999999993</v>
      </c>
      <c r="C13" s="146">
        <v>0</v>
      </c>
      <c r="D13" s="146">
        <v>30.680000000000003</v>
      </c>
      <c r="E13" s="146">
        <v>0</v>
      </c>
      <c r="F13" s="1">
        <v>0</v>
      </c>
      <c r="G13" s="1">
        <v>0</v>
      </c>
      <c r="H13">
        <f t="shared" si="0"/>
        <v>100</v>
      </c>
      <c r="I13" s="112">
        <v>0</v>
      </c>
      <c r="J13" s="24">
        <v>12</v>
      </c>
    </row>
    <row r="14" spans="1:16">
      <c r="A14" t="s">
        <v>28</v>
      </c>
      <c r="B14" s="146">
        <v>43.920634920634924</v>
      </c>
      <c r="C14" s="146">
        <v>25.396825396825395</v>
      </c>
      <c r="D14" s="146">
        <v>30.682539682539677</v>
      </c>
      <c r="E14" s="146">
        <v>0</v>
      </c>
      <c r="F14" s="1">
        <v>0</v>
      </c>
      <c r="G14" s="1">
        <v>0</v>
      </c>
      <c r="H14">
        <f t="shared" si="0"/>
        <v>100</v>
      </c>
      <c r="I14" s="112">
        <v>0</v>
      </c>
      <c r="J14" s="24">
        <v>13</v>
      </c>
    </row>
    <row r="15" spans="1:16">
      <c r="A15" t="s">
        <v>29</v>
      </c>
      <c r="B15" s="165">
        <v>59.260101584413619</v>
      </c>
      <c r="C15" s="165">
        <v>40.739898415586389</v>
      </c>
      <c r="D15" s="146">
        <v>0</v>
      </c>
      <c r="E15" s="165">
        <v>0</v>
      </c>
      <c r="F15" s="1">
        <v>0</v>
      </c>
      <c r="G15" s="1">
        <v>0</v>
      </c>
      <c r="H15">
        <f t="shared" si="0"/>
        <v>100</v>
      </c>
      <c r="I15" s="112">
        <v>0</v>
      </c>
      <c r="J15" s="24">
        <v>14</v>
      </c>
    </row>
    <row r="16" spans="1:16">
      <c r="A16" t="s">
        <v>33</v>
      </c>
      <c r="B16" s="145">
        <v>19.759999999999998</v>
      </c>
      <c r="C16" s="145">
        <v>49.56</v>
      </c>
      <c r="D16" s="145">
        <v>30.680000000000003</v>
      </c>
      <c r="E16" s="145">
        <v>0</v>
      </c>
      <c r="F16" s="1">
        <v>0</v>
      </c>
      <c r="G16" s="1">
        <v>0</v>
      </c>
      <c r="H16">
        <f t="shared" si="0"/>
        <v>100</v>
      </c>
      <c r="I16" s="112">
        <v>0</v>
      </c>
      <c r="J16" s="24">
        <v>15</v>
      </c>
    </row>
    <row r="17" spans="1:15">
      <c r="A17" t="s">
        <v>38</v>
      </c>
      <c r="B17" s="156">
        <v>43.922942206654994</v>
      </c>
      <c r="C17" s="156">
        <v>25.39404553415061</v>
      </c>
      <c r="D17" s="156">
        <v>30.683012259194399</v>
      </c>
      <c r="E17" s="156">
        <v>0</v>
      </c>
      <c r="F17" s="1">
        <v>0</v>
      </c>
      <c r="G17" s="1">
        <v>0</v>
      </c>
      <c r="H17">
        <f t="shared" si="0"/>
        <v>100</v>
      </c>
      <c r="I17" s="112">
        <v>0</v>
      </c>
      <c r="J17" s="24">
        <v>16</v>
      </c>
    </row>
    <row r="18" spans="1:15">
      <c r="A18" t="s">
        <v>39</v>
      </c>
      <c r="B18" s="156">
        <v>43.919571045576404</v>
      </c>
      <c r="C18" s="156">
        <v>25.400357462019656</v>
      </c>
      <c r="D18" s="156">
        <v>30.680071492403926</v>
      </c>
      <c r="E18" s="156">
        <v>0</v>
      </c>
      <c r="F18" s="1">
        <v>0</v>
      </c>
      <c r="G18" s="1">
        <v>0</v>
      </c>
      <c r="H18">
        <f t="shared" si="0"/>
        <v>99.999999999999986</v>
      </c>
      <c r="I18" s="112">
        <v>0</v>
      </c>
      <c r="J18" s="24">
        <v>17</v>
      </c>
    </row>
    <row r="19" spans="1:15">
      <c r="A19" t="s">
        <v>40</v>
      </c>
      <c r="B19" s="145">
        <v>43.929519671735463</v>
      </c>
      <c r="C19" s="145">
        <v>25.412916795972556</v>
      </c>
      <c r="D19" s="145">
        <v>30.679942070963072</v>
      </c>
      <c r="E19" s="145">
        <v>0</v>
      </c>
      <c r="F19" s="1">
        <v>0</v>
      </c>
      <c r="G19" s="1">
        <v>0</v>
      </c>
      <c r="H19" s="1">
        <f>SUM(B19:G19)</f>
        <v>100.02237853867109</v>
      </c>
      <c r="I19" s="112">
        <v>0</v>
      </c>
      <c r="J19" s="24">
        <v>18</v>
      </c>
    </row>
    <row r="20" spans="1:15">
      <c r="A20" t="s">
        <v>41</v>
      </c>
      <c r="B20" s="145"/>
      <c r="C20" s="145"/>
      <c r="D20" s="145"/>
      <c r="E20" s="145"/>
      <c r="F20" s="1"/>
      <c r="G20" s="1">
        <v>0</v>
      </c>
      <c r="H20">
        <f t="shared" si="0"/>
        <v>0</v>
      </c>
      <c r="I20" s="112">
        <v>0</v>
      </c>
      <c r="J20" s="24">
        <v>19</v>
      </c>
      <c r="L20" s="112"/>
    </row>
    <row r="21" spans="1:15">
      <c r="A21" t="s">
        <v>31</v>
      </c>
      <c r="B21" s="136">
        <v>14.832000000000001</v>
      </c>
      <c r="C21" s="141">
        <v>69.828439955106617</v>
      </c>
      <c r="D21" s="141">
        <v>15.339393939393938</v>
      </c>
      <c r="E21" s="1">
        <v>0</v>
      </c>
      <c r="F21" s="1">
        <v>0</v>
      </c>
      <c r="G21" s="1">
        <v>0</v>
      </c>
      <c r="H21" s="1">
        <f>SUM(B21:G21)</f>
        <v>99.999833894500568</v>
      </c>
      <c r="I21" s="112">
        <v>0</v>
      </c>
      <c r="J21" s="24">
        <v>20</v>
      </c>
      <c r="L21" s="37"/>
      <c r="M21" s="37"/>
    </row>
    <row r="22" spans="1:15">
      <c r="A22" t="s">
        <v>17</v>
      </c>
      <c r="B22" s="145">
        <v>43.920863309352526</v>
      </c>
      <c r="C22" s="145">
        <v>25.39568345323741</v>
      </c>
      <c r="D22" s="145">
        <v>30.683453237410074</v>
      </c>
      <c r="E22" s="145">
        <v>0</v>
      </c>
      <c r="F22" s="145">
        <v>0</v>
      </c>
      <c r="G22" s="145">
        <v>0</v>
      </c>
      <c r="H22" s="37">
        <f t="shared" si="0"/>
        <v>100.00000000000001</v>
      </c>
      <c r="I22" s="112">
        <v>0</v>
      </c>
      <c r="J22" s="24">
        <v>21</v>
      </c>
      <c r="K22" s="37"/>
      <c r="L22" s="37"/>
      <c r="M22" s="37"/>
      <c r="N22" s="37"/>
      <c r="O22" s="37"/>
    </row>
    <row r="23" spans="1:15">
      <c r="A23" t="s">
        <v>19</v>
      </c>
      <c r="B23" s="145">
        <v>43.92209931748647</v>
      </c>
      <c r="C23" s="145">
        <v>25.403624382207578</v>
      </c>
      <c r="D23" s="145">
        <v>30.675453047775953</v>
      </c>
      <c r="E23" s="145">
        <v>0</v>
      </c>
      <c r="F23" s="145">
        <v>0</v>
      </c>
      <c r="G23" s="1">
        <v>0</v>
      </c>
      <c r="H23" s="1">
        <f>SUM(B23:G23)</f>
        <v>100.00117674747</v>
      </c>
      <c r="I23" s="112">
        <v>0</v>
      </c>
      <c r="J23" s="24">
        <v>22</v>
      </c>
    </row>
    <row r="24" spans="1:15">
      <c r="A24" t="s">
        <v>20</v>
      </c>
      <c r="B24" s="145">
        <v>43.92209931748647</v>
      </c>
      <c r="C24" s="145">
        <v>25.403624382207578</v>
      </c>
      <c r="D24" s="145">
        <v>30.675453047775953</v>
      </c>
      <c r="E24" s="145">
        <v>0</v>
      </c>
      <c r="F24" s="145">
        <v>0</v>
      </c>
      <c r="G24" s="1">
        <v>0</v>
      </c>
      <c r="H24" s="1">
        <f>SUM(B24:G24)</f>
        <v>100.00117674747</v>
      </c>
      <c r="I24" s="112">
        <v>0</v>
      </c>
      <c r="J24" s="24">
        <v>23</v>
      </c>
    </row>
    <row r="25" spans="1:15">
      <c r="A25" t="s">
        <v>13</v>
      </c>
      <c r="B25" s="145">
        <v>0</v>
      </c>
      <c r="C25" s="145">
        <v>0</v>
      </c>
      <c r="D25" s="145">
        <v>0</v>
      </c>
      <c r="E25" s="145">
        <v>0</v>
      </c>
      <c r="F25" s="145">
        <v>0</v>
      </c>
      <c r="G25" s="1">
        <v>0</v>
      </c>
      <c r="H25">
        <f t="shared" si="0"/>
        <v>0</v>
      </c>
      <c r="I25" s="112">
        <v>0</v>
      </c>
      <c r="J25" s="24">
        <v>24</v>
      </c>
    </row>
    <row r="26" spans="1:15">
      <c r="A26" t="s">
        <v>6</v>
      </c>
      <c r="B26" s="145">
        <v>43.918181818181807</v>
      </c>
      <c r="C26" s="145">
        <v>25.4</v>
      </c>
      <c r="D26" s="145">
        <v>30.681818181818183</v>
      </c>
      <c r="E26" s="145">
        <v>0</v>
      </c>
      <c r="F26" s="145">
        <v>0</v>
      </c>
      <c r="G26" s="1">
        <v>0</v>
      </c>
      <c r="H26">
        <f t="shared" si="0"/>
        <v>100</v>
      </c>
      <c r="I26" s="112">
        <v>1</v>
      </c>
      <c r="J26" s="24">
        <v>25</v>
      </c>
    </row>
    <row r="27" spans="1:15">
      <c r="A27" t="s">
        <v>7</v>
      </c>
      <c r="B27" s="1">
        <v>43.924050632911403</v>
      </c>
      <c r="C27" s="1">
        <v>25.39849976558838</v>
      </c>
      <c r="D27" s="1">
        <v>30.675105485232066</v>
      </c>
      <c r="E27" s="1">
        <v>0</v>
      </c>
      <c r="F27" s="1">
        <v>0</v>
      </c>
      <c r="G27" s="1">
        <v>0</v>
      </c>
      <c r="H27" s="1">
        <f>SUM(B27:G27)</f>
        <v>99.997655883731852</v>
      </c>
      <c r="I27" s="112">
        <v>1</v>
      </c>
      <c r="J27" s="24">
        <v>26</v>
      </c>
    </row>
    <row r="28" spans="1:15">
      <c r="A28" t="s">
        <v>8</v>
      </c>
      <c r="B28" s="145">
        <v>43.915978994748677</v>
      </c>
      <c r="C28" s="145">
        <v>25.4013503375844</v>
      </c>
      <c r="D28" s="145">
        <v>30.682670667666912</v>
      </c>
      <c r="E28" s="145">
        <v>0</v>
      </c>
      <c r="F28" s="1">
        <v>0</v>
      </c>
      <c r="G28" s="1">
        <v>0</v>
      </c>
      <c r="H28">
        <f t="shared" si="0"/>
        <v>99.999999999999986</v>
      </c>
      <c r="I28" s="112">
        <v>1</v>
      </c>
      <c r="J28" s="24">
        <v>27</v>
      </c>
      <c r="L28" s="37"/>
    </row>
    <row r="29" spans="1:15">
      <c r="A29" t="s">
        <v>9</v>
      </c>
      <c r="B29" s="145">
        <v>43.921784199780113</v>
      </c>
      <c r="C29" s="145">
        <v>25.396576095492378</v>
      </c>
      <c r="D29" s="145">
        <v>30.681639704727502</v>
      </c>
      <c r="E29" s="145">
        <v>0</v>
      </c>
      <c r="F29" s="1">
        <v>0</v>
      </c>
      <c r="G29" s="1">
        <v>0</v>
      </c>
      <c r="H29">
        <f t="shared" si="0"/>
        <v>100</v>
      </c>
      <c r="I29" s="112">
        <v>1</v>
      </c>
      <c r="J29" s="24">
        <v>28</v>
      </c>
      <c r="L29" s="37"/>
    </row>
    <row r="30" spans="1:15">
      <c r="A30" t="s">
        <v>15</v>
      </c>
      <c r="B30" s="146">
        <v>43.921271763815298</v>
      </c>
      <c r="C30" s="146">
        <v>25.397426192278576</v>
      </c>
      <c r="D30" s="146">
        <v>30.681302043906133</v>
      </c>
      <c r="E30" s="146">
        <v>0</v>
      </c>
      <c r="F30" s="1">
        <v>0</v>
      </c>
      <c r="G30" s="1">
        <v>0</v>
      </c>
      <c r="H30">
        <f t="shared" si="0"/>
        <v>100</v>
      </c>
      <c r="I30" s="112">
        <v>1</v>
      </c>
      <c r="J30" s="24">
        <v>29</v>
      </c>
      <c r="L30" s="37"/>
    </row>
    <row r="31" spans="1:15">
      <c r="A31" t="s">
        <v>16</v>
      </c>
      <c r="B31" s="146">
        <v>43.920498830865164</v>
      </c>
      <c r="C31" s="146">
        <v>25.401402961808262</v>
      </c>
      <c r="D31" s="146">
        <v>30.678098207326581</v>
      </c>
      <c r="E31" s="146">
        <v>0</v>
      </c>
      <c r="F31" s="1">
        <v>0</v>
      </c>
      <c r="G31" s="1">
        <v>0</v>
      </c>
      <c r="H31">
        <f t="shared" si="0"/>
        <v>100.00000000000001</v>
      </c>
      <c r="I31" s="112">
        <v>1</v>
      </c>
      <c r="J31" s="24">
        <v>30</v>
      </c>
    </row>
    <row r="32" spans="1:15">
      <c r="A32" t="s">
        <v>21</v>
      </c>
      <c r="B32" s="145">
        <v>69.320486815415833</v>
      </c>
      <c r="C32" s="145">
        <v>0</v>
      </c>
      <c r="D32" s="145">
        <v>30.679513184584177</v>
      </c>
      <c r="E32" s="145">
        <v>0</v>
      </c>
      <c r="F32" s="1">
        <v>0</v>
      </c>
      <c r="G32" s="1">
        <v>0</v>
      </c>
      <c r="H32">
        <f t="shared" si="0"/>
        <v>100.00000000000001</v>
      </c>
      <c r="I32" s="112">
        <v>1</v>
      </c>
      <c r="J32" s="24">
        <v>31</v>
      </c>
    </row>
    <row r="33" spans="1:12">
      <c r="A33" s="112" t="s">
        <v>22</v>
      </c>
      <c r="B33" s="156">
        <v>69.320000000000007</v>
      </c>
      <c r="C33" s="156">
        <v>0</v>
      </c>
      <c r="D33" s="156">
        <v>30.680000000000003</v>
      </c>
      <c r="E33" s="156">
        <v>0</v>
      </c>
      <c r="F33" s="1">
        <v>0</v>
      </c>
      <c r="G33" s="1">
        <v>0</v>
      </c>
      <c r="H33">
        <f t="shared" si="0"/>
        <v>100.00000000000001</v>
      </c>
      <c r="I33" s="112">
        <v>1</v>
      </c>
      <c r="J33" s="24">
        <v>32</v>
      </c>
      <c r="L33" t="s">
        <v>515</v>
      </c>
    </row>
    <row r="34" spans="1:12">
      <c r="A34" s="112" t="s">
        <v>23</v>
      </c>
      <c r="B34" s="156">
        <v>43.919746568109815</v>
      </c>
      <c r="C34" s="156">
        <v>25.400211193241816</v>
      </c>
      <c r="D34" s="156">
        <v>30.680042238648365</v>
      </c>
      <c r="E34" s="156">
        <v>0</v>
      </c>
      <c r="F34" s="1">
        <v>0</v>
      </c>
      <c r="G34" s="1">
        <v>0</v>
      </c>
      <c r="H34">
        <f t="shared" si="0"/>
        <v>100</v>
      </c>
      <c r="I34" s="112">
        <v>1</v>
      </c>
      <c r="J34" s="24">
        <v>33</v>
      </c>
      <c r="L34" t="s">
        <v>514</v>
      </c>
    </row>
    <row r="35" spans="1:12">
      <c r="A35" t="s">
        <v>24</v>
      </c>
      <c r="B35" s="156">
        <v>43.919874312647281</v>
      </c>
      <c r="C35" s="156">
        <v>25.396700706991364</v>
      </c>
      <c r="D35" s="156">
        <v>30.683424980361352</v>
      </c>
      <c r="E35" s="156">
        <v>0</v>
      </c>
      <c r="F35" s="1">
        <v>0</v>
      </c>
      <c r="G35" s="1">
        <v>0</v>
      </c>
      <c r="H35">
        <f t="shared" si="0"/>
        <v>100</v>
      </c>
      <c r="I35" s="112">
        <v>1</v>
      </c>
      <c r="J35" s="24">
        <v>34</v>
      </c>
    </row>
    <row r="36" spans="1:12">
      <c r="A36" s="112" t="s">
        <v>25</v>
      </c>
      <c r="B36" s="156">
        <v>0</v>
      </c>
      <c r="C36" s="156">
        <v>0</v>
      </c>
      <c r="D36" s="156">
        <v>0</v>
      </c>
      <c r="E36" s="156">
        <v>0</v>
      </c>
      <c r="F36" s="1">
        <v>0</v>
      </c>
      <c r="G36" s="1">
        <v>0</v>
      </c>
      <c r="H36">
        <f t="shared" si="0"/>
        <v>0</v>
      </c>
      <c r="I36" s="112">
        <v>1</v>
      </c>
      <c r="J36" s="24">
        <v>35</v>
      </c>
      <c r="L36" t="s">
        <v>517</v>
      </c>
    </row>
    <row r="37" spans="1:12">
      <c r="A37" s="112" t="s">
        <v>26</v>
      </c>
      <c r="B37" s="156">
        <v>43.924349881796701</v>
      </c>
      <c r="C37" s="156">
        <v>25.397951142631996</v>
      </c>
      <c r="D37" s="156">
        <v>30.677698975571317</v>
      </c>
      <c r="E37" s="156">
        <v>0</v>
      </c>
      <c r="F37" s="1">
        <v>0</v>
      </c>
      <c r="G37" s="1">
        <v>0</v>
      </c>
      <c r="H37">
        <f t="shared" si="0"/>
        <v>100.00000000000001</v>
      </c>
      <c r="I37" s="112">
        <v>1</v>
      </c>
      <c r="J37" s="24">
        <v>36</v>
      </c>
      <c r="L37" t="s">
        <v>516</v>
      </c>
    </row>
    <row r="38" spans="1:12">
      <c r="A38" s="112" t="s">
        <v>30</v>
      </c>
      <c r="B38" s="156">
        <v>74.604130808950075</v>
      </c>
      <c r="C38" s="156">
        <v>25.395869191049918</v>
      </c>
      <c r="D38" s="156">
        <v>0</v>
      </c>
      <c r="E38" s="156">
        <v>0</v>
      </c>
      <c r="F38" s="156">
        <v>0</v>
      </c>
      <c r="G38" s="1">
        <v>0</v>
      </c>
      <c r="H38">
        <f t="shared" si="0"/>
        <v>100</v>
      </c>
      <c r="I38" s="112">
        <v>1</v>
      </c>
      <c r="J38" s="24">
        <v>37</v>
      </c>
    </row>
    <row r="39" spans="1:12">
      <c r="A39" s="112" t="s">
        <v>32</v>
      </c>
      <c r="B39" s="136">
        <v>43.915978994748684</v>
      </c>
      <c r="C39" s="136">
        <v>25.4013503375844</v>
      </c>
      <c r="D39" s="136">
        <v>30.682670667666915</v>
      </c>
      <c r="E39" s="136">
        <v>0</v>
      </c>
      <c r="F39" s="1">
        <v>0</v>
      </c>
      <c r="G39" s="1">
        <v>0</v>
      </c>
      <c r="H39">
        <f t="shared" si="0"/>
        <v>100</v>
      </c>
      <c r="I39" s="112">
        <v>1</v>
      </c>
      <c r="J39" s="24">
        <v>38</v>
      </c>
    </row>
    <row r="40" spans="1:12">
      <c r="A40" t="s">
        <v>34</v>
      </c>
      <c r="B40" s="1">
        <v>0</v>
      </c>
      <c r="C40" s="1">
        <v>0</v>
      </c>
      <c r="D40" s="1">
        <v>100</v>
      </c>
      <c r="E40" s="1">
        <v>0</v>
      </c>
      <c r="F40" s="1">
        <v>0</v>
      </c>
      <c r="G40" s="1">
        <v>0</v>
      </c>
      <c r="H40" s="169">
        <f>SUM(B40:G40)</f>
        <v>100</v>
      </c>
      <c r="I40" s="112">
        <v>1</v>
      </c>
      <c r="J40" s="24">
        <v>39</v>
      </c>
    </row>
    <row r="41" spans="1:12">
      <c r="A41" t="s">
        <v>35</v>
      </c>
      <c r="B41" s="1">
        <v>43.92</v>
      </c>
      <c r="C41" s="1">
        <v>25.400000000000006</v>
      </c>
      <c r="D41" s="1">
        <v>30.680000000000007</v>
      </c>
      <c r="E41" s="1">
        <v>0</v>
      </c>
      <c r="F41" s="1">
        <v>0</v>
      </c>
      <c r="G41" s="1">
        <v>0</v>
      </c>
      <c r="H41">
        <f t="shared" si="0"/>
        <v>100.00000000000001</v>
      </c>
      <c r="I41" s="112">
        <v>1</v>
      </c>
      <c r="J41" s="24">
        <v>40</v>
      </c>
    </row>
    <row r="42" spans="1:12">
      <c r="A42" t="s">
        <v>36</v>
      </c>
      <c r="B42" s="1">
        <v>43.918806959403476</v>
      </c>
      <c r="C42" s="1">
        <v>25.395758077879044</v>
      </c>
      <c r="D42" s="1">
        <v>30.679370339685168</v>
      </c>
      <c r="E42" s="1">
        <v>0</v>
      </c>
      <c r="F42" s="1">
        <v>0</v>
      </c>
      <c r="G42" s="1">
        <v>0</v>
      </c>
      <c r="H42" s="24">
        <f t="shared" si="0"/>
        <v>99.993935376967684</v>
      </c>
      <c r="I42" s="112">
        <v>1</v>
      </c>
      <c r="J42" s="24">
        <v>41</v>
      </c>
    </row>
    <row r="43" spans="1:12">
      <c r="A43" t="s">
        <v>37</v>
      </c>
      <c r="B43" s="1">
        <v>69.317460317460316</v>
      </c>
      <c r="C43" s="1">
        <v>0</v>
      </c>
      <c r="D43" s="1">
        <v>30.682539682539677</v>
      </c>
      <c r="E43" s="1">
        <v>0</v>
      </c>
      <c r="F43" s="1">
        <v>0</v>
      </c>
      <c r="G43" s="1">
        <v>0</v>
      </c>
      <c r="H43">
        <f t="shared" si="0"/>
        <v>100</v>
      </c>
      <c r="I43" s="112">
        <v>1</v>
      </c>
      <c r="J43" s="24">
        <v>42</v>
      </c>
    </row>
    <row r="44" spans="1:12">
      <c r="A44" t="s">
        <v>42</v>
      </c>
      <c r="B44" s="145">
        <v>43.922101449275345</v>
      </c>
      <c r="C44" s="145">
        <v>25.39855072463768</v>
      </c>
      <c r="D44" s="145">
        <v>30.679347826086957</v>
      </c>
      <c r="E44" s="145">
        <v>0</v>
      </c>
      <c r="F44" s="1">
        <v>0</v>
      </c>
      <c r="G44" s="1">
        <v>0</v>
      </c>
      <c r="H44">
        <f t="shared" si="0"/>
        <v>99.999999999999986</v>
      </c>
      <c r="I44" s="112">
        <v>1</v>
      </c>
      <c r="J44" s="24">
        <v>43</v>
      </c>
    </row>
    <row r="45" spans="1:12">
      <c r="A45" t="s">
        <v>43</v>
      </c>
      <c r="B45" s="145">
        <v>43.919119833482014</v>
      </c>
      <c r="C45" s="145">
        <v>25.401427297056202</v>
      </c>
      <c r="D45" s="145">
        <v>30.679452869461795</v>
      </c>
      <c r="E45" s="145">
        <v>0</v>
      </c>
      <c r="F45" s="1">
        <v>0</v>
      </c>
      <c r="G45" s="1">
        <v>0</v>
      </c>
      <c r="H45">
        <f t="shared" si="0"/>
        <v>100.00000000000001</v>
      </c>
      <c r="I45" s="112">
        <v>1</v>
      </c>
      <c r="J45" s="24">
        <v>44</v>
      </c>
    </row>
    <row r="46" spans="1:12">
      <c r="A46" s="34" t="s">
        <v>351</v>
      </c>
      <c r="B46" s="138">
        <v>0</v>
      </c>
      <c r="C46" s="138">
        <v>0</v>
      </c>
      <c r="D46" s="138">
        <v>0</v>
      </c>
      <c r="E46" s="138">
        <v>0</v>
      </c>
      <c r="F46" s="138">
        <v>0</v>
      </c>
      <c r="G46" s="1">
        <v>100</v>
      </c>
      <c r="H46">
        <f t="shared" si="0"/>
        <v>100</v>
      </c>
      <c r="I46" s="112">
        <v>0</v>
      </c>
      <c r="J46" s="24">
        <v>45</v>
      </c>
    </row>
    <row r="47" spans="1:12">
      <c r="A47" s="34" t="s">
        <v>352</v>
      </c>
      <c r="B47" s="138">
        <v>0</v>
      </c>
      <c r="C47" s="138">
        <v>0</v>
      </c>
      <c r="D47" s="138">
        <v>0</v>
      </c>
      <c r="E47" s="138">
        <v>0</v>
      </c>
      <c r="F47" s="138">
        <v>0</v>
      </c>
      <c r="G47" s="1">
        <v>0</v>
      </c>
      <c r="H47" s="24">
        <f t="shared" si="0"/>
        <v>0</v>
      </c>
      <c r="I47" s="112">
        <v>0</v>
      </c>
      <c r="J47" s="24">
        <v>46</v>
      </c>
    </row>
    <row r="48" spans="1:12">
      <c r="A48" s="38" t="s">
        <v>358</v>
      </c>
      <c r="B48" s="136">
        <v>43.923809523809531</v>
      </c>
      <c r="C48" s="136">
        <v>25.4</v>
      </c>
      <c r="D48" s="136">
        <v>30.676190476190474</v>
      </c>
      <c r="E48" s="136">
        <v>0</v>
      </c>
      <c r="F48" s="136">
        <v>0</v>
      </c>
      <c r="G48" s="1">
        <v>0</v>
      </c>
      <c r="H48">
        <f t="shared" si="0"/>
        <v>100</v>
      </c>
      <c r="I48" s="112">
        <v>0</v>
      </c>
      <c r="J48" s="24">
        <v>47</v>
      </c>
    </row>
    <row r="49" spans="1:10">
      <c r="A49" s="38" t="s">
        <v>359</v>
      </c>
      <c r="B49" s="136">
        <v>43.922651933701658</v>
      </c>
      <c r="C49" s="136">
        <v>25.395948434622472</v>
      </c>
      <c r="D49" s="136">
        <v>30.681399631675877</v>
      </c>
      <c r="E49" s="136">
        <v>0</v>
      </c>
      <c r="F49" s="136">
        <v>0</v>
      </c>
      <c r="G49" s="1">
        <v>0</v>
      </c>
      <c r="H49">
        <f t="shared" si="0"/>
        <v>100</v>
      </c>
      <c r="I49" s="112">
        <v>0</v>
      </c>
      <c r="J49" s="24">
        <v>48</v>
      </c>
    </row>
    <row r="50" spans="1:10">
      <c r="A50" s="38" t="s">
        <v>360</v>
      </c>
      <c r="B50" s="136">
        <v>43.917189905054421</v>
      </c>
      <c r="C50" s="136">
        <v>25.389281795385742</v>
      </c>
      <c r="D50" s="136">
        <v>30.689253135955656</v>
      </c>
      <c r="E50" s="136">
        <v>0</v>
      </c>
      <c r="F50" s="136">
        <v>0</v>
      </c>
      <c r="G50" s="1">
        <v>0</v>
      </c>
      <c r="H50" s="1">
        <f>SUM(B50:G50)</f>
        <v>99.995724836395823</v>
      </c>
      <c r="I50" s="112">
        <v>0</v>
      </c>
      <c r="J50" s="24">
        <v>49</v>
      </c>
    </row>
    <row r="51" spans="1:10">
      <c r="A51" t="s">
        <v>446</v>
      </c>
      <c r="B51" s="146">
        <v>90</v>
      </c>
      <c r="C51" s="146">
        <v>0</v>
      </c>
      <c r="D51" s="146">
        <v>0</v>
      </c>
      <c r="E51" s="146">
        <v>10</v>
      </c>
      <c r="F51" s="146">
        <v>0</v>
      </c>
      <c r="G51" s="1">
        <v>0</v>
      </c>
      <c r="H51">
        <f t="shared" si="0"/>
        <v>100</v>
      </c>
      <c r="I51" s="112">
        <v>0</v>
      </c>
      <c r="J51" s="24">
        <v>50</v>
      </c>
    </row>
    <row r="52" spans="1:10">
      <c r="A52" t="s">
        <v>447</v>
      </c>
      <c r="B52" s="146">
        <v>90</v>
      </c>
      <c r="C52" s="146">
        <v>0</v>
      </c>
      <c r="D52" s="146">
        <v>0</v>
      </c>
      <c r="E52" s="146">
        <v>10</v>
      </c>
      <c r="F52" s="146">
        <v>0</v>
      </c>
      <c r="G52" s="1">
        <v>0</v>
      </c>
      <c r="H52">
        <f t="shared" si="0"/>
        <v>100</v>
      </c>
      <c r="I52" s="112">
        <v>0</v>
      </c>
      <c r="J52" s="24">
        <v>51</v>
      </c>
    </row>
    <row r="53" spans="1:10">
      <c r="A53" t="s">
        <v>453</v>
      </c>
      <c r="B53" s="146">
        <v>90</v>
      </c>
      <c r="C53" s="146">
        <v>0</v>
      </c>
      <c r="D53" s="146">
        <v>0</v>
      </c>
      <c r="E53" s="146">
        <v>10.000000000000002</v>
      </c>
      <c r="F53" s="146">
        <v>0</v>
      </c>
      <c r="G53" s="1">
        <v>0</v>
      </c>
      <c r="H53">
        <f t="shared" si="0"/>
        <v>100</v>
      </c>
      <c r="I53" s="112">
        <v>0</v>
      </c>
      <c r="J53" s="24">
        <v>52</v>
      </c>
    </row>
    <row r="54" spans="1:10">
      <c r="A54" t="s">
        <v>457</v>
      </c>
      <c r="B54" s="146">
        <v>90</v>
      </c>
      <c r="C54" s="146">
        <v>0</v>
      </c>
      <c r="D54" s="146">
        <v>0</v>
      </c>
      <c r="E54" s="146">
        <v>10.000000000000002</v>
      </c>
      <c r="F54" s="146">
        <v>0</v>
      </c>
      <c r="G54" s="1">
        <v>0</v>
      </c>
      <c r="H54">
        <f t="shared" si="0"/>
        <v>100</v>
      </c>
      <c r="I54" s="112">
        <v>0</v>
      </c>
      <c r="J54" s="24">
        <v>53</v>
      </c>
    </row>
    <row r="55" spans="1:10">
      <c r="A55" s="38" t="s">
        <v>406</v>
      </c>
      <c r="B55" s="136">
        <v>0</v>
      </c>
      <c r="C55" s="136">
        <v>0</v>
      </c>
      <c r="D55" s="136">
        <v>0</v>
      </c>
      <c r="E55" s="136">
        <v>100</v>
      </c>
      <c r="F55" s="136">
        <v>0</v>
      </c>
      <c r="G55" s="1">
        <v>0</v>
      </c>
      <c r="H55">
        <f t="shared" si="0"/>
        <v>100</v>
      </c>
      <c r="I55" s="112">
        <v>0</v>
      </c>
      <c r="J55" s="24">
        <v>54</v>
      </c>
    </row>
    <row r="56" spans="1:10">
      <c r="A56" s="38" t="s">
        <v>418</v>
      </c>
      <c r="B56" s="156">
        <v>0</v>
      </c>
      <c r="C56" s="156">
        <v>0</v>
      </c>
      <c r="D56" s="156">
        <v>0</v>
      </c>
      <c r="E56" s="156">
        <v>100</v>
      </c>
      <c r="F56" s="156">
        <v>0</v>
      </c>
      <c r="G56" s="1">
        <v>0</v>
      </c>
      <c r="H56">
        <f t="shared" si="0"/>
        <v>100</v>
      </c>
      <c r="I56" s="112">
        <v>1</v>
      </c>
      <c r="J56" s="24">
        <v>55</v>
      </c>
    </row>
    <row r="57" spans="1:10">
      <c r="A57" t="s">
        <v>410</v>
      </c>
      <c r="B57" s="156">
        <v>0</v>
      </c>
      <c r="C57" s="156">
        <v>0</v>
      </c>
      <c r="D57" s="156">
        <v>0</v>
      </c>
      <c r="E57" s="156">
        <v>100</v>
      </c>
      <c r="F57" s="156">
        <v>0</v>
      </c>
      <c r="G57" s="1">
        <v>0</v>
      </c>
      <c r="H57">
        <f t="shared" ref="H57:H96" si="2">SUM(B57:G57)</f>
        <v>100</v>
      </c>
      <c r="I57" s="112">
        <v>1</v>
      </c>
      <c r="J57" s="24">
        <v>56</v>
      </c>
    </row>
    <row r="58" spans="1:10">
      <c r="A58" t="s">
        <v>412</v>
      </c>
      <c r="B58" s="156">
        <v>0</v>
      </c>
      <c r="C58" s="156">
        <v>0</v>
      </c>
      <c r="D58" s="156">
        <v>0</v>
      </c>
      <c r="E58" s="156">
        <v>100</v>
      </c>
      <c r="F58" s="156">
        <v>0</v>
      </c>
      <c r="G58" s="1">
        <v>0</v>
      </c>
      <c r="H58">
        <f t="shared" si="2"/>
        <v>100</v>
      </c>
      <c r="I58" s="112">
        <v>1</v>
      </c>
      <c r="J58" s="24">
        <v>57</v>
      </c>
    </row>
    <row r="59" spans="1:10">
      <c r="A59" t="s">
        <v>417</v>
      </c>
      <c r="B59" s="156">
        <v>0</v>
      </c>
      <c r="C59" s="156">
        <v>0</v>
      </c>
      <c r="D59" s="156">
        <v>0</v>
      </c>
      <c r="E59" s="156">
        <v>0</v>
      </c>
      <c r="F59" s="156">
        <v>0</v>
      </c>
      <c r="G59" s="1">
        <v>0</v>
      </c>
      <c r="H59">
        <f t="shared" si="2"/>
        <v>0</v>
      </c>
      <c r="I59" s="112">
        <v>1</v>
      </c>
      <c r="J59" s="24">
        <v>58</v>
      </c>
    </row>
    <row r="60" spans="1:10">
      <c r="A60" t="s">
        <v>414</v>
      </c>
      <c r="B60" s="156">
        <v>0</v>
      </c>
      <c r="C60" s="156">
        <v>0</v>
      </c>
      <c r="D60" s="156">
        <v>0</v>
      </c>
      <c r="E60" s="156">
        <v>100</v>
      </c>
      <c r="F60" s="156">
        <v>0</v>
      </c>
      <c r="G60" s="1">
        <v>0</v>
      </c>
      <c r="H60">
        <f t="shared" si="2"/>
        <v>100</v>
      </c>
      <c r="I60" s="112">
        <v>1</v>
      </c>
      <c r="J60" s="24">
        <v>59</v>
      </c>
    </row>
    <row r="61" spans="1:10">
      <c r="A61" t="s">
        <v>413</v>
      </c>
      <c r="B61" s="156">
        <v>0</v>
      </c>
      <c r="C61" s="156">
        <v>0</v>
      </c>
      <c r="D61" s="156">
        <v>0</v>
      </c>
      <c r="E61" s="156">
        <v>100</v>
      </c>
      <c r="F61" s="156">
        <v>0</v>
      </c>
      <c r="G61" s="1">
        <v>0</v>
      </c>
      <c r="H61">
        <f t="shared" si="2"/>
        <v>100</v>
      </c>
      <c r="I61" s="112">
        <v>1</v>
      </c>
      <c r="J61" s="24">
        <v>60</v>
      </c>
    </row>
    <row r="62" spans="1:10">
      <c r="A62" t="s">
        <v>420</v>
      </c>
      <c r="B62" s="156">
        <v>0</v>
      </c>
      <c r="C62" s="156">
        <v>0</v>
      </c>
      <c r="D62" s="156">
        <v>0</v>
      </c>
      <c r="E62" s="156">
        <v>100</v>
      </c>
      <c r="F62" s="156">
        <v>0</v>
      </c>
      <c r="G62" s="1">
        <v>0</v>
      </c>
      <c r="H62">
        <f t="shared" si="2"/>
        <v>100</v>
      </c>
      <c r="I62" s="112">
        <v>1</v>
      </c>
      <c r="J62" s="24">
        <v>61</v>
      </c>
    </row>
    <row r="63" spans="1:10">
      <c r="A63" t="s">
        <v>408</v>
      </c>
      <c r="B63" s="156">
        <v>0</v>
      </c>
      <c r="C63" s="156">
        <v>0</v>
      </c>
      <c r="D63" s="156">
        <v>0</v>
      </c>
      <c r="E63" s="156">
        <v>100</v>
      </c>
      <c r="F63" s="156">
        <v>0</v>
      </c>
      <c r="G63" s="1">
        <v>0</v>
      </c>
      <c r="H63">
        <f t="shared" si="2"/>
        <v>100</v>
      </c>
      <c r="I63" s="112">
        <v>1</v>
      </c>
      <c r="J63" s="24">
        <v>62</v>
      </c>
    </row>
    <row r="64" spans="1:10">
      <c r="A64" t="s">
        <v>421</v>
      </c>
      <c r="B64" s="156">
        <v>0</v>
      </c>
      <c r="C64" s="156">
        <v>0</v>
      </c>
      <c r="D64" s="156">
        <v>0</v>
      </c>
      <c r="E64" s="156">
        <v>100</v>
      </c>
      <c r="F64" s="156">
        <v>0</v>
      </c>
      <c r="G64" s="1">
        <v>0</v>
      </c>
      <c r="H64">
        <f t="shared" si="2"/>
        <v>100</v>
      </c>
      <c r="I64" s="112">
        <v>1</v>
      </c>
      <c r="J64" s="24">
        <v>63</v>
      </c>
    </row>
    <row r="65" spans="1:10">
      <c r="A65" t="s">
        <v>411</v>
      </c>
      <c r="B65" s="156">
        <v>0</v>
      </c>
      <c r="C65" s="156">
        <v>0</v>
      </c>
      <c r="D65" s="156">
        <v>0</v>
      </c>
      <c r="E65" s="156">
        <v>100</v>
      </c>
      <c r="F65" s="156">
        <v>0</v>
      </c>
      <c r="G65" s="1">
        <v>0</v>
      </c>
      <c r="H65">
        <f t="shared" si="2"/>
        <v>100</v>
      </c>
      <c r="I65" s="112">
        <v>1</v>
      </c>
      <c r="J65" s="24">
        <v>64</v>
      </c>
    </row>
    <row r="66" spans="1:10">
      <c r="A66" t="s">
        <v>407</v>
      </c>
      <c r="B66" s="156">
        <v>0</v>
      </c>
      <c r="C66" s="156">
        <v>0</v>
      </c>
      <c r="D66" s="156">
        <v>0</v>
      </c>
      <c r="E66" s="156">
        <v>100</v>
      </c>
      <c r="F66" s="156">
        <v>0</v>
      </c>
      <c r="G66" s="1">
        <v>0</v>
      </c>
      <c r="H66">
        <f t="shared" si="2"/>
        <v>100</v>
      </c>
      <c r="I66" s="112">
        <v>1</v>
      </c>
      <c r="J66" s="24">
        <v>65</v>
      </c>
    </row>
    <row r="67" spans="1:10">
      <c r="A67" t="s">
        <v>416</v>
      </c>
      <c r="B67" s="156">
        <v>0</v>
      </c>
      <c r="C67" s="156">
        <v>0</v>
      </c>
      <c r="D67" s="156">
        <v>0</v>
      </c>
      <c r="E67" s="156">
        <v>100</v>
      </c>
      <c r="F67" s="156">
        <v>0</v>
      </c>
      <c r="G67" s="1">
        <v>0</v>
      </c>
      <c r="H67">
        <f t="shared" si="2"/>
        <v>100</v>
      </c>
      <c r="I67" s="112">
        <v>1</v>
      </c>
      <c r="J67" s="24">
        <v>66</v>
      </c>
    </row>
    <row r="68" spans="1:10">
      <c r="A68" t="s">
        <v>409</v>
      </c>
      <c r="B68" s="156">
        <v>0</v>
      </c>
      <c r="C68" s="156">
        <v>0</v>
      </c>
      <c r="D68" s="156">
        <v>0</v>
      </c>
      <c r="E68" s="156">
        <v>100</v>
      </c>
      <c r="F68" s="156">
        <v>0</v>
      </c>
      <c r="G68" s="1">
        <v>0</v>
      </c>
      <c r="H68">
        <f t="shared" si="2"/>
        <v>100</v>
      </c>
      <c r="I68" s="112">
        <v>1</v>
      </c>
      <c r="J68" s="24">
        <v>67</v>
      </c>
    </row>
    <row r="69" spans="1:10">
      <c r="A69" t="s">
        <v>419</v>
      </c>
      <c r="B69" s="156">
        <v>0</v>
      </c>
      <c r="C69" s="156">
        <v>0</v>
      </c>
      <c r="D69" s="156">
        <v>0</v>
      </c>
      <c r="E69" s="156">
        <v>100</v>
      </c>
      <c r="F69" s="156">
        <v>0</v>
      </c>
      <c r="G69" s="1">
        <v>0</v>
      </c>
      <c r="H69">
        <f t="shared" si="2"/>
        <v>100</v>
      </c>
      <c r="I69" s="112">
        <v>1</v>
      </c>
      <c r="J69" s="24">
        <v>68</v>
      </c>
    </row>
    <row r="70" spans="1:10">
      <c r="A70" t="s">
        <v>415</v>
      </c>
      <c r="B70" s="156">
        <v>0</v>
      </c>
      <c r="C70" s="156">
        <v>0</v>
      </c>
      <c r="D70" s="156">
        <v>0</v>
      </c>
      <c r="E70" s="156">
        <v>100</v>
      </c>
      <c r="F70" s="156">
        <v>0</v>
      </c>
      <c r="G70" s="1">
        <v>0</v>
      </c>
      <c r="H70">
        <f t="shared" si="2"/>
        <v>100</v>
      </c>
      <c r="I70" s="112">
        <v>1</v>
      </c>
      <c r="J70" s="24">
        <v>69</v>
      </c>
    </row>
    <row r="71" spans="1:10">
      <c r="A71" t="s">
        <v>448</v>
      </c>
      <c r="B71" s="156">
        <v>0</v>
      </c>
      <c r="C71" s="156">
        <v>0</v>
      </c>
      <c r="D71" s="156">
        <v>0</v>
      </c>
      <c r="E71" s="156">
        <v>100</v>
      </c>
      <c r="F71" s="156">
        <v>0</v>
      </c>
      <c r="G71" s="1">
        <v>0</v>
      </c>
      <c r="H71">
        <f t="shared" si="2"/>
        <v>100</v>
      </c>
      <c r="I71" s="112">
        <v>1</v>
      </c>
      <c r="J71" s="24">
        <v>70</v>
      </c>
    </row>
    <row r="72" spans="1:10">
      <c r="A72" t="s">
        <v>449</v>
      </c>
      <c r="B72" s="156">
        <v>0</v>
      </c>
      <c r="C72" s="156">
        <v>0</v>
      </c>
      <c r="D72" s="156">
        <v>0</v>
      </c>
      <c r="E72" s="156">
        <v>100</v>
      </c>
      <c r="F72" s="156">
        <v>0</v>
      </c>
      <c r="G72" s="1">
        <v>0</v>
      </c>
      <c r="H72">
        <f t="shared" si="2"/>
        <v>100</v>
      </c>
      <c r="I72" s="112">
        <v>1</v>
      </c>
      <c r="J72" s="24">
        <v>71</v>
      </c>
    </row>
    <row r="73" spans="1:10">
      <c r="A73" t="s">
        <v>459</v>
      </c>
      <c r="B73" s="156">
        <v>0</v>
      </c>
      <c r="C73" s="156">
        <v>0</v>
      </c>
      <c r="D73" s="156">
        <v>0</v>
      </c>
      <c r="E73" s="156">
        <v>100</v>
      </c>
      <c r="F73" s="156">
        <v>0</v>
      </c>
      <c r="G73" s="1">
        <v>0</v>
      </c>
      <c r="H73">
        <f t="shared" si="2"/>
        <v>100</v>
      </c>
      <c r="I73" s="112">
        <v>1</v>
      </c>
      <c r="J73" s="24">
        <v>72</v>
      </c>
    </row>
    <row r="74" spans="1:10">
      <c r="A74" t="s">
        <v>460</v>
      </c>
      <c r="B74" s="156">
        <v>0</v>
      </c>
      <c r="C74" s="156">
        <v>0</v>
      </c>
      <c r="D74" s="156">
        <v>0</v>
      </c>
      <c r="E74" s="156">
        <v>100</v>
      </c>
      <c r="F74" s="156">
        <v>0</v>
      </c>
      <c r="G74" s="1">
        <v>0</v>
      </c>
      <c r="H74">
        <f t="shared" si="2"/>
        <v>100</v>
      </c>
      <c r="I74" s="112">
        <v>1</v>
      </c>
      <c r="J74" s="24">
        <v>73</v>
      </c>
    </row>
    <row r="75" spans="1:10">
      <c r="A75" t="s">
        <v>461</v>
      </c>
      <c r="B75" s="156">
        <v>0</v>
      </c>
      <c r="C75" s="156">
        <v>0</v>
      </c>
      <c r="D75" s="156">
        <v>0</v>
      </c>
      <c r="E75" s="156">
        <v>100</v>
      </c>
      <c r="F75" s="156">
        <v>0</v>
      </c>
      <c r="G75" s="1">
        <v>0</v>
      </c>
      <c r="H75">
        <f t="shared" si="2"/>
        <v>100</v>
      </c>
      <c r="I75" s="112">
        <v>1</v>
      </c>
      <c r="J75" s="24">
        <v>74</v>
      </c>
    </row>
    <row r="76" spans="1:10">
      <c r="A76" t="s">
        <v>462</v>
      </c>
      <c r="B76" s="156">
        <v>0</v>
      </c>
      <c r="C76" s="156">
        <v>0</v>
      </c>
      <c r="D76" s="156">
        <v>0</v>
      </c>
      <c r="E76" s="156">
        <v>100</v>
      </c>
      <c r="F76" s="156">
        <v>0</v>
      </c>
      <c r="G76" s="1">
        <v>0</v>
      </c>
      <c r="H76">
        <f t="shared" si="2"/>
        <v>100</v>
      </c>
      <c r="I76" s="112">
        <v>1</v>
      </c>
      <c r="J76" s="24">
        <v>75</v>
      </c>
    </row>
    <row r="77" spans="1:10">
      <c r="A77" t="s">
        <v>463</v>
      </c>
      <c r="B77" s="156">
        <v>0</v>
      </c>
      <c r="C77" s="156">
        <v>0</v>
      </c>
      <c r="D77" s="156">
        <v>0</v>
      </c>
      <c r="E77" s="156">
        <v>100</v>
      </c>
      <c r="F77" s="156">
        <v>0</v>
      </c>
      <c r="G77" s="1">
        <v>0</v>
      </c>
      <c r="H77">
        <f t="shared" si="2"/>
        <v>100</v>
      </c>
      <c r="I77" s="112">
        <v>1</v>
      </c>
      <c r="J77" s="24">
        <v>76</v>
      </c>
    </row>
    <row r="78" spans="1:10">
      <c r="A78" t="s">
        <v>440</v>
      </c>
      <c r="B78" s="156">
        <v>0</v>
      </c>
      <c r="C78" s="156">
        <v>0</v>
      </c>
      <c r="D78" s="156">
        <v>0</v>
      </c>
      <c r="E78" s="156">
        <v>100</v>
      </c>
      <c r="F78" s="156">
        <v>0</v>
      </c>
      <c r="G78" s="1">
        <v>0</v>
      </c>
      <c r="H78">
        <f t="shared" si="2"/>
        <v>100</v>
      </c>
      <c r="I78" s="112">
        <v>1</v>
      </c>
      <c r="J78" s="24">
        <v>77</v>
      </c>
    </row>
    <row r="79" spans="1:10">
      <c r="A79" t="s">
        <v>441</v>
      </c>
      <c r="B79" s="156">
        <v>0</v>
      </c>
      <c r="C79" s="156">
        <v>0</v>
      </c>
      <c r="D79" s="156">
        <v>0</v>
      </c>
      <c r="E79" s="156">
        <v>100</v>
      </c>
      <c r="F79" s="156">
        <v>0</v>
      </c>
      <c r="G79" s="1">
        <v>0</v>
      </c>
      <c r="H79">
        <f t="shared" si="2"/>
        <v>100</v>
      </c>
      <c r="I79" s="112">
        <v>1</v>
      </c>
      <c r="J79" s="24">
        <v>78</v>
      </c>
    </row>
    <row r="80" spans="1:10">
      <c r="A80" t="s">
        <v>442</v>
      </c>
      <c r="B80" s="156">
        <v>0</v>
      </c>
      <c r="C80" s="156">
        <v>0</v>
      </c>
      <c r="D80" s="156">
        <v>0</v>
      </c>
      <c r="E80" s="156">
        <v>100</v>
      </c>
      <c r="F80" s="156">
        <v>0</v>
      </c>
      <c r="G80" s="1">
        <v>0</v>
      </c>
      <c r="H80">
        <f t="shared" si="2"/>
        <v>100</v>
      </c>
      <c r="I80" s="112">
        <v>1</v>
      </c>
      <c r="J80" s="24">
        <v>79</v>
      </c>
    </row>
    <row r="81" spans="1:10">
      <c r="A81" t="s">
        <v>443</v>
      </c>
      <c r="B81" s="156">
        <v>0</v>
      </c>
      <c r="C81" s="156">
        <v>0</v>
      </c>
      <c r="D81" s="156">
        <v>0</v>
      </c>
      <c r="E81" s="156">
        <v>100</v>
      </c>
      <c r="F81" s="156">
        <v>0</v>
      </c>
      <c r="G81" s="1">
        <v>0</v>
      </c>
      <c r="H81">
        <f t="shared" si="2"/>
        <v>100</v>
      </c>
      <c r="I81" s="112">
        <v>1</v>
      </c>
      <c r="J81" s="24">
        <v>80</v>
      </c>
    </row>
    <row r="82" spans="1:10">
      <c r="A82" t="s">
        <v>444</v>
      </c>
      <c r="B82" s="156">
        <v>0</v>
      </c>
      <c r="C82" s="156">
        <v>0</v>
      </c>
      <c r="D82" s="156">
        <v>0</v>
      </c>
      <c r="E82" s="156">
        <v>100</v>
      </c>
      <c r="F82" s="156">
        <v>0</v>
      </c>
      <c r="G82" s="1">
        <v>0</v>
      </c>
      <c r="H82">
        <f t="shared" si="2"/>
        <v>100</v>
      </c>
      <c r="I82" s="112">
        <v>1</v>
      </c>
      <c r="J82" s="24">
        <v>81</v>
      </c>
    </row>
    <row r="83" spans="1:10">
      <c r="A83" t="s">
        <v>435</v>
      </c>
      <c r="B83" s="156">
        <v>0</v>
      </c>
      <c r="C83" s="156">
        <v>0</v>
      </c>
      <c r="D83" s="156">
        <v>0</v>
      </c>
      <c r="E83" s="156">
        <v>100</v>
      </c>
      <c r="F83" s="156">
        <v>0</v>
      </c>
      <c r="G83" s="1">
        <v>0</v>
      </c>
      <c r="H83">
        <f t="shared" si="2"/>
        <v>100</v>
      </c>
      <c r="I83" s="112">
        <v>1</v>
      </c>
      <c r="J83" s="24">
        <v>82</v>
      </c>
    </row>
    <row r="84" spans="1:10">
      <c r="A84" t="s">
        <v>436</v>
      </c>
      <c r="B84" s="156">
        <v>0</v>
      </c>
      <c r="C84" s="156">
        <v>0</v>
      </c>
      <c r="D84" s="156">
        <v>0</v>
      </c>
      <c r="E84" s="156">
        <v>100</v>
      </c>
      <c r="F84" s="156">
        <v>0</v>
      </c>
      <c r="G84" s="1">
        <v>0</v>
      </c>
      <c r="H84">
        <f t="shared" si="2"/>
        <v>100</v>
      </c>
      <c r="I84" s="112">
        <v>1</v>
      </c>
      <c r="J84" s="24">
        <v>83</v>
      </c>
    </row>
    <row r="85" spans="1:10">
      <c r="A85" t="s">
        <v>437</v>
      </c>
      <c r="B85" s="156">
        <v>0</v>
      </c>
      <c r="C85" s="156">
        <v>0</v>
      </c>
      <c r="D85" s="156">
        <v>0</v>
      </c>
      <c r="E85" s="156">
        <v>100</v>
      </c>
      <c r="F85" s="156">
        <v>0</v>
      </c>
      <c r="G85" s="1">
        <v>0</v>
      </c>
      <c r="H85">
        <f t="shared" si="2"/>
        <v>100</v>
      </c>
      <c r="I85" s="112">
        <v>1</v>
      </c>
      <c r="J85" s="24">
        <v>84</v>
      </c>
    </row>
    <row r="86" spans="1:10">
      <c r="A86" t="s">
        <v>438</v>
      </c>
      <c r="B86" s="156">
        <v>0</v>
      </c>
      <c r="C86" s="156">
        <v>0</v>
      </c>
      <c r="D86" s="156">
        <v>0</v>
      </c>
      <c r="E86" s="156">
        <v>100</v>
      </c>
      <c r="F86" s="156">
        <v>0</v>
      </c>
      <c r="G86" s="1">
        <v>0</v>
      </c>
      <c r="H86">
        <f t="shared" si="2"/>
        <v>100</v>
      </c>
      <c r="I86" s="112">
        <v>1</v>
      </c>
      <c r="J86" s="24">
        <v>85</v>
      </c>
    </row>
    <row r="87" spans="1:10">
      <c r="A87" t="s">
        <v>454</v>
      </c>
      <c r="B87" s="156">
        <v>0</v>
      </c>
      <c r="C87" s="156">
        <v>0</v>
      </c>
      <c r="D87" s="156">
        <v>0</v>
      </c>
      <c r="E87" s="156">
        <v>100</v>
      </c>
      <c r="F87" s="156">
        <v>0</v>
      </c>
      <c r="G87" s="1">
        <v>0</v>
      </c>
      <c r="H87">
        <f t="shared" si="2"/>
        <v>100</v>
      </c>
      <c r="I87" s="112">
        <v>1</v>
      </c>
      <c r="J87" s="24">
        <v>86</v>
      </c>
    </row>
    <row r="88" spans="1:10">
      <c r="A88" t="s">
        <v>455</v>
      </c>
      <c r="B88" s="156">
        <v>0</v>
      </c>
      <c r="C88" s="156">
        <v>0</v>
      </c>
      <c r="D88" s="156">
        <v>0</v>
      </c>
      <c r="E88" s="156">
        <v>100</v>
      </c>
      <c r="F88" s="156">
        <v>0</v>
      </c>
      <c r="G88" s="1">
        <v>0</v>
      </c>
      <c r="H88">
        <f t="shared" si="2"/>
        <v>100</v>
      </c>
      <c r="I88" s="112">
        <v>1</v>
      </c>
      <c r="J88" s="24">
        <v>87</v>
      </c>
    </row>
    <row r="89" spans="1:10">
      <c r="A89" t="s">
        <v>451</v>
      </c>
      <c r="B89" s="156">
        <v>0</v>
      </c>
      <c r="C89" s="156">
        <v>0</v>
      </c>
      <c r="D89" s="156">
        <v>0</v>
      </c>
      <c r="E89" s="156">
        <v>100</v>
      </c>
      <c r="F89" s="156">
        <v>0</v>
      </c>
      <c r="G89" s="1">
        <v>0</v>
      </c>
      <c r="H89">
        <f t="shared" si="2"/>
        <v>100</v>
      </c>
      <c r="I89" s="112">
        <v>1</v>
      </c>
      <c r="J89" s="24">
        <v>88</v>
      </c>
    </row>
    <row r="90" spans="1:10">
      <c r="A90" t="s">
        <v>452</v>
      </c>
      <c r="B90" s="156">
        <v>0</v>
      </c>
      <c r="C90" s="156">
        <v>0</v>
      </c>
      <c r="D90" s="156">
        <v>0</v>
      </c>
      <c r="E90" s="156">
        <v>100</v>
      </c>
      <c r="F90" s="156">
        <v>0</v>
      </c>
      <c r="G90" s="1">
        <v>0</v>
      </c>
      <c r="H90">
        <f t="shared" si="2"/>
        <v>100</v>
      </c>
      <c r="I90" s="112">
        <v>1</v>
      </c>
      <c r="J90" s="24">
        <v>89</v>
      </c>
    </row>
    <row r="91" spans="1:10">
      <c r="A91" t="s">
        <v>456</v>
      </c>
      <c r="B91" s="156">
        <v>0</v>
      </c>
      <c r="C91" s="156">
        <v>0</v>
      </c>
      <c r="D91" s="156">
        <v>0</v>
      </c>
      <c r="E91" s="156">
        <v>100</v>
      </c>
      <c r="F91" s="156">
        <v>0</v>
      </c>
      <c r="G91" s="1">
        <v>0</v>
      </c>
      <c r="H91">
        <f t="shared" si="2"/>
        <v>100</v>
      </c>
      <c r="I91" s="112">
        <v>1</v>
      </c>
      <c r="J91" s="24">
        <v>90</v>
      </c>
    </row>
    <row r="92" spans="1:10">
      <c r="A92" t="s">
        <v>434</v>
      </c>
      <c r="B92" s="156">
        <v>0</v>
      </c>
      <c r="C92" s="156">
        <v>0</v>
      </c>
      <c r="D92" s="156">
        <v>0</v>
      </c>
      <c r="E92" s="156">
        <v>100</v>
      </c>
      <c r="F92" s="156">
        <v>0</v>
      </c>
      <c r="G92" s="1">
        <v>0</v>
      </c>
      <c r="H92">
        <f t="shared" si="2"/>
        <v>100</v>
      </c>
      <c r="I92" s="112">
        <v>1</v>
      </c>
      <c r="J92" s="24">
        <v>91</v>
      </c>
    </row>
    <row r="93" spans="1:10">
      <c r="A93" t="s">
        <v>450</v>
      </c>
      <c r="B93" s="156">
        <v>0</v>
      </c>
      <c r="C93" s="156">
        <v>0</v>
      </c>
      <c r="D93" s="156">
        <v>0</v>
      </c>
      <c r="E93" s="156">
        <v>100</v>
      </c>
      <c r="F93" s="156">
        <v>0</v>
      </c>
      <c r="G93" s="1">
        <v>0</v>
      </c>
      <c r="H93">
        <f t="shared" si="2"/>
        <v>100</v>
      </c>
      <c r="I93" s="112">
        <v>1</v>
      </c>
      <c r="J93" s="24">
        <v>92</v>
      </c>
    </row>
    <row r="94" spans="1:10">
      <c r="A94" t="s">
        <v>445</v>
      </c>
      <c r="B94" s="156">
        <v>0</v>
      </c>
      <c r="C94" s="156">
        <v>0</v>
      </c>
      <c r="D94" s="156">
        <v>0</v>
      </c>
      <c r="E94" s="156">
        <v>100</v>
      </c>
      <c r="F94" s="156">
        <v>0</v>
      </c>
      <c r="G94" s="1">
        <v>0</v>
      </c>
      <c r="H94">
        <f t="shared" si="2"/>
        <v>100</v>
      </c>
      <c r="I94" s="112">
        <v>1</v>
      </c>
      <c r="J94" s="24">
        <v>93</v>
      </c>
    </row>
    <row r="95" spans="1:10">
      <c r="A95" t="s">
        <v>439</v>
      </c>
      <c r="B95" s="156">
        <v>0</v>
      </c>
      <c r="C95" s="156">
        <v>0</v>
      </c>
      <c r="D95" s="156">
        <v>0</v>
      </c>
      <c r="E95" s="156">
        <v>100</v>
      </c>
      <c r="F95" s="156">
        <v>0</v>
      </c>
      <c r="G95" s="1">
        <v>0</v>
      </c>
      <c r="H95">
        <f t="shared" si="2"/>
        <v>100</v>
      </c>
      <c r="I95" s="112">
        <v>1</v>
      </c>
      <c r="J95" s="24">
        <v>94</v>
      </c>
    </row>
    <row r="96" spans="1:10">
      <c r="A96" t="s">
        <v>458</v>
      </c>
      <c r="B96" s="156">
        <v>0</v>
      </c>
      <c r="C96" s="156">
        <v>0</v>
      </c>
      <c r="D96" s="156">
        <v>0</v>
      </c>
      <c r="E96" s="156">
        <v>100</v>
      </c>
      <c r="F96" s="156">
        <v>0</v>
      </c>
      <c r="G96" s="1">
        <v>0</v>
      </c>
      <c r="H96">
        <f t="shared" si="2"/>
        <v>100</v>
      </c>
      <c r="I96" s="112">
        <v>1</v>
      </c>
      <c r="J96" s="24">
        <v>95</v>
      </c>
    </row>
    <row r="97" spans="2:10">
      <c r="B97" s="156">
        <v>0</v>
      </c>
      <c r="C97" s="156">
        <v>0</v>
      </c>
      <c r="D97" s="156">
        <v>0</v>
      </c>
      <c r="E97" s="156">
        <v>100</v>
      </c>
      <c r="F97" s="156">
        <v>0</v>
      </c>
      <c r="G97" s="1">
        <v>0</v>
      </c>
      <c r="H97">
        <f t="shared" ref="H97:H116" si="3">SUM(B97:G97)</f>
        <v>100</v>
      </c>
      <c r="I97" s="112">
        <v>0</v>
      </c>
      <c r="J97" s="24">
        <v>96</v>
      </c>
    </row>
    <row r="98" spans="2:10">
      <c r="B98" s="156">
        <v>0</v>
      </c>
      <c r="C98" s="156">
        <v>0</v>
      </c>
      <c r="D98" s="156">
        <v>0</v>
      </c>
      <c r="E98" s="156">
        <v>100</v>
      </c>
      <c r="F98" s="156">
        <v>0</v>
      </c>
      <c r="G98" s="1">
        <v>0</v>
      </c>
      <c r="H98">
        <f t="shared" si="3"/>
        <v>100</v>
      </c>
      <c r="I98" s="112">
        <v>0</v>
      </c>
      <c r="J98" s="24">
        <v>97</v>
      </c>
    </row>
    <row r="99" spans="2:10">
      <c r="B99" s="156">
        <v>0</v>
      </c>
      <c r="C99" s="156">
        <v>0</v>
      </c>
      <c r="D99" s="156">
        <v>0</v>
      </c>
      <c r="E99" s="156">
        <v>100</v>
      </c>
      <c r="F99" s="156">
        <v>0</v>
      </c>
      <c r="G99" s="1">
        <v>0</v>
      </c>
      <c r="H99">
        <f t="shared" si="3"/>
        <v>100</v>
      </c>
      <c r="I99" s="112">
        <v>0</v>
      </c>
      <c r="J99" s="24">
        <v>98</v>
      </c>
    </row>
    <row r="100" spans="2:10">
      <c r="B100" s="156">
        <v>0</v>
      </c>
      <c r="C100" s="156">
        <v>0</v>
      </c>
      <c r="D100" s="156">
        <v>0</v>
      </c>
      <c r="E100" s="156">
        <v>100</v>
      </c>
      <c r="F100" s="156">
        <v>0</v>
      </c>
      <c r="G100" s="1">
        <v>0</v>
      </c>
      <c r="H100">
        <f t="shared" si="3"/>
        <v>100</v>
      </c>
      <c r="I100" s="112">
        <v>0</v>
      </c>
      <c r="J100" s="24">
        <v>99</v>
      </c>
    </row>
    <row r="101" spans="2:10">
      <c r="B101" s="156">
        <v>0</v>
      </c>
      <c r="C101" s="156">
        <v>0</v>
      </c>
      <c r="D101" s="156">
        <v>0</v>
      </c>
      <c r="E101" s="156">
        <v>100</v>
      </c>
      <c r="F101" s="156">
        <v>0</v>
      </c>
      <c r="G101" s="1">
        <v>0</v>
      </c>
      <c r="H101">
        <f t="shared" si="3"/>
        <v>100</v>
      </c>
      <c r="I101" s="112">
        <v>0</v>
      </c>
      <c r="J101" s="24">
        <v>100</v>
      </c>
    </row>
    <row r="102" spans="2:10">
      <c r="B102" s="156">
        <v>0</v>
      </c>
      <c r="C102" s="156">
        <v>0</v>
      </c>
      <c r="D102" s="156">
        <v>0</v>
      </c>
      <c r="E102" s="156">
        <v>100</v>
      </c>
      <c r="F102" s="156">
        <v>0</v>
      </c>
      <c r="G102" s="1">
        <v>0</v>
      </c>
      <c r="H102">
        <f t="shared" si="3"/>
        <v>100</v>
      </c>
      <c r="I102" s="112">
        <v>0</v>
      </c>
      <c r="J102" s="24">
        <v>101</v>
      </c>
    </row>
    <row r="103" spans="2:10">
      <c r="B103" s="156">
        <v>0</v>
      </c>
      <c r="C103" s="156">
        <v>0</v>
      </c>
      <c r="D103" s="156">
        <v>0</v>
      </c>
      <c r="E103" s="156">
        <v>100</v>
      </c>
      <c r="F103" s="156">
        <v>0</v>
      </c>
      <c r="G103" s="1">
        <v>0</v>
      </c>
      <c r="H103">
        <f t="shared" si="3"/>
        <v>100</v>
      </c>
      <c r="I103" s="112">
        <v>0</v>
      </c>
      <c r="J103" s="24">
        <v>102</v>
      </c>
    </row>
    <row r="104" spans="2:10">
      <c r="B104" s="156">
        <v>0</v>
      </c>
      <c r="C104" s="156">
        <v>0</v>
      </c>
      <c r="D104" s="156">
        <v>0</v>
      </c>
      <c r="E104" s="156">
        <v>100</v>
      </c>
      <c r="F104" s="156">
        <v>0</v>
      </c>
      <c r="G104" s="1">
        <v>0</v>
      </c>
      <c r="H104">
        <f t="shared" si="3"/>
        <v>100</v>
      </c>
      <c r="I104" s="112">
        <v>0</v>
      </c>
      <c r="J104" s="24">
        <v>103</v>
      </c>
    </row>
    <row r="105" spans="2:10">
      <c r="B105" s="156">
        <v>0</v>
      </c>
      <c r="C105" s="156">
        <v>0</v>
      </c>
      <c r="D105" s="156">
        <v>0</v>
      </c>
      <c r="E105" s="156">
        <v>100</v>
      </c>
      <c r="F105" s="156">
        <v>0</v>
      </c>
      <c r="G105" s="1">
        <v>0</v>
      </c>
      <c r="H105">
        <f t="shared" si="3"/>
        <v>100</v>
      </c>
      <c r="I105" s="112">
        <v>0</v>
      </c>
      <c r="J105" s="24">
        <v>104</v>
      </c>
    </row>
    <row r="106" spans="2:10">
      <c r="B106" s="156">
        <v>0</v>
      </c>
      <c r="C106" s="156">
        <v>0</v>
      </c>
      <c r="D106" s="156">
        <v>0</v>
      </c>
      <c r="E106" s="156">
        <v>100</v>
      </c>
      <c r="F106" s="156">
        <v>0</v>
      </c>
      <c r="G106" s="1">
        <v>0</v>
      </c>
      <c r="H106">
        <f t="shared" si="3"/>
        <v>100</v>
      </c>
      <c r="I106" s="112">
        <v>0</v>
      </c>
      <c r="J106" s="24">
        <v>105</v>
      </c>
    </row>
    <row r="107" spans="2:10">
      <c r="B107" s="156">
        <v>0</v>
      </c>
      <c r="C107" s="156">
        <v>0</v>
      </c>
      <c r="D107" s="156">
        <v>0</v>
      </c>
      <c r="E107" s="156">
        <v>100</v>
      </c>
      <c r="F107" s="156">
        <v>0</v>
      </c>
      <c r="G107" s="1">
        <v>0</v>
      </c>
      <c r="H107">
        <f t="shared" si="3"/>
        <v>100</v>
      </c>
      <c r="I107" s="112">
        <v>0</v>
      </c>
      <c r="J107" s="24">
        <v>106</v>
      </c>
    </row>
    <row r="108" spans="2:10">
      <c r="B108" s="156">
        <v>0</v>
      </c>
      <c r="C108" s="156">
        <v>0</v>
      </c>
      <c r="D108" s="156">
        <v>0</v>
      </c>
      <c r="E108" s="156">
        <v>100</v>
      </c>
      <c r="F108" s="156">
        <v>0</v>
      </c>
      <c r="G108" s="1">
        <v>0</v>
      </c>
      <c r="H108">
        <f t="shared" si="3"/>
        <v>100</v>
      </c>
      <c r="I108" s="112">
        <v>0</v>
      </c>
      <c r="J108" s="24">
        <v>107</v>
      </c>
    </row>
    <row r="109" spans="2:10">
      <c r="B109" s="156">
        <v>0</v>
      </c>
      <c r="C109" s="156">
        <v>0</v>
      </c>
      <c r="D109" s="156">
        <v>0</v>
      </c>
      <c r="E109" s="156">
        <v>100</v>
      </c>
      <c r="F109" s="156">
        <v>0</v>
      </c>
      <c r="G109" s="1">
        <v>0</v>
      </c>
      <c r="H109">
        <f t="shared" si="3"/>
        <v>100</v>
      </c>
      <c r="I109" s="112">
        <v>0</v>
      </c>
      <c r="J109" s="24">
        <v>108</v>
      </c>
    </row>
    <row r="110" spans="2:10">
      <c r="B110" s="156">
        <v>0</v>
      </c>
      <c r="C110" s="156">
        <v>0</v>
      </c>
      <c r="D110" s="156">
        <v>0</v>
      </c>
      <c r="E110" s="156">
        <v>100</v>
      </c>
      <c r="F110" s="156">
        <v>0</v>
      </c>
      <c r="G110" s="1">
        <v>0</v>
      </c>
      <c r="H110">
        <f t="shared" si="3"/>
        <v>100</v>
      </c>
      <c r="I110" s="112">
        <v>0</v>
      </c>
      <c r="J110" s="24">
        <v>109</v>
      </c>
    </row>
    <row r="111" spans="2:10">
      <c r="B111" s="156">
        <v>0</v>
      </c>
      <c r="C111" s="156">
        <v>0</v>
      </c>
      <c r="D111" s="156">
        <v>0</v>
      </c>
      <c r="E111" s="156">
        <v>100</v>
      </c>
      <c r="F111" s="156">
        <v>0</v>
      </c>
      <c r="G111" s="1">
        <v>0</v>
      </c>
      <c r="H111">
        <f t="shared" si="3"/>
        <v>100</v>
      </c>
      <c r="I111" s="112">
        <v>0</v>
      </c>
      <c r="J111" s="24">
        <v>110</v>
      </c>
    </row>
    <row r="112" spans="2:10">
      <c r="B112" s="156">
        <v>0</v>
      </c>
      <c r="C112" s="156">
        <v>0</v>
      </c>
      <c r="D112" s="156">
        <v>0</v>
      </c>
      <c r="E112" s="156">
        <v>100</v>
      </c>
      <c r="F112" s="156">
        <v>0</v>
      </c>
      <c r="G112" s="1">
        <v>0</v>
      </c>
      <c r="H112">
        <f t="shared" si="3"/>
        <v>100</v>
      </c>
      <c r="I112" s="112">
        <v>0</v>
      </c>
      <c r="J112" s="24">
        <v>111</v>
      </c>
    </row>
    <row r="113" spans="2:10">
      <c r="B113" s="156">
        <v>0</v>
      </c>
      <c r="C113" s="156">
        <v>0</v>
      </c>
      <c r="D113" s="156">
        <v>0</v>
      </c>
      <c r="E113" s="156">
        <v>100</v>
      </c>
      <c r="F113" s="156">
        <v>0</v>
      </c>
      <c r="G113" s="1">
        <v>0</v>
      </c>
      <c r="H113">
        <f t="shared" si="3"/>
        <v>100</v>
      </c>
      <c r="I113" s="112">
        <v>0</v>
      </c>
      <c r="J113" s="24">
        <v>112</v>
      </c>
    </row>
    <row r="114" spans="2:10">
      <c r="B114" s="156">
        <v>0</v>
      </c>
      <c r="C114" s="156">
        <v>0</v>
      </c>
      <c r="D114" s="156">
        <v>0</v>
      </c>
      <c r="E114" s="156">
        <v>100</v>
      </c>
      <c r="F114" s="156">
        <v>0</v>
      </c>
      <c r="G114" s="1">
        <v>0</v>
      </c>
      <c r="H114">
        <f t="shared" si="3"/>
        <v>100</v>
      </c>
      <c r="I114" s="112">
        <v>0</v>
      </c>
      <c r="J114" s="24">
        <v>113</v>
      </c>
    </row>
    <row r="115" spans="2:10">
      <c r="B115" s="156">
        <v>0</v>
      </c>
      <c r="C115" s="156">
        <v>0</v>
      </c>
      <c r="D115" s="156">
        <v>0</v>
      </c>
      <c r="E115" s="156">
        <v>100</v>
      </c>
      <c r="F115" s="156">
        <v>0</v>
      </c>
      <c r="G115" s="1">
        <v>0</v>
      </c>
      <c r="H115">
        <f t="shared" si="3"/>
        <v>100</v>
      </c>
      <c r="I115" s="112">
        <v>0</v>
      </c>
      <c r="J115" s="24">
        <v>114</v>
      </c>
    </row>
    <row r="116" spans="2:10">
      <c r="B116" s="156">
        <v>0</v>
      </c>
      <c r="C116" s="156">
        <v>0</v>
      </c>
      <c r="D116" s="156">
        <v>0</v>
      </c>
      <c r="E116" s="156">
        <v>100</v>
      </c>
      <c r="F116" s="156">
        <v>0</v>
      </c>
      <c r="G116" s="1">
        <v>0</v>
      </c>
      <c r="H116">
        <f t="shared" si="3"/>
        <v>100</v>
      </c>
      <c r="I116" s="112">
        <v>0</v>
      </c>
      <c r="J116" s="24">
        <v>115</v>
      </c>
    </row>
  </sheetData>
  <conditionalFormatting sqref="H2:H116">
    <cfRule type="cellIs" dxfId="29" priority="3" operator="lessThan">
      <formula>100</formula>
    </cfRule>
    <cfRule type="cellIs" dxfId="28" priority="4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74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28515625" customWidth="1"/>
    <col min="42" max="42" width="10.5703125" customWidth="1"/>
    <col min="43" max="43" width="11" customWidth="1"/>
    <col min="44" max="44" width="10.85546875" customWidth="1"/>
  </cols>
  <sheetData>
    <row r="1" spans="1:44" ht="15" customHeight="1">
      <c r="A1" s="192">
        <f>Allocation_SG!A1</f>
        <v>45192</v>
      </c>
      <c r="B1" s="216"/>
      <c r="C1" s="216"/>
      <c r="D1" s="223" t="s">
        <v>464</v>
      </c>
      <c r="E1" s="216" t="s">
        <v>192</v>
      </c>
      <c r="F1" s="216" t="s">
        <v>193</v>
      </c>
      <c r="G1" s="216" t="s">
        <v>190</v>
      </c>
      <c r="H1" s="216" t="s">
        <v>191</v>
      </c>
      <c r="I1" s="216" t="s">
        <v>194</v>
      </c>
      <c r="J1" s="216" t="s">
        <v>196</v>
      </c>
      <c r="K1" s="216" t="s">
        <v>285</v>
      </c>
      <c r="L1" s="216" t="s">
        <v>200</v>
      </c>
      <c r="M1" s="216" t="s">
        <v>201</v>
      </c>
      <c r="N1" s="216" t="s">
        <v>202</v>
      </c>
      <c r="O1" s="216" t="s">
        <v>197</v>
      </c>
      <c r="P1" s="224" t="s">
        <v>143</v>
      </c>
      <c r="Q1" s="224" t="s">
        <v>144</v>
      </c>
      <c r="R1" s="228" t="s">
        <v>323</v>
      </c>
      <c r="S1" s="228" t="s">
        <v>482</v>
      </c>
      <c r="T1" s="40" t="s">
        <v>287</v>
      </c>
      <c r="U1" s="225" t="s">
        <v>288</v>
      </c>
      <c r="V1" s="65" t="s">
        <v>301</v>
      </c>
      <c r="W1" s="65" t="s">
        <v>287</v>
      </c>
      <c r="X1" s="216" t="s">
        <v>319</v>
      </c>
      <c r="Y1" s="227" t="s">
        <v>222</v>
      </c>
      <c r="Z1" s="227" t="s">
        <v>223</v>
      </c>
      <c r="AA1" s="226" t="s">
        <v>198</v>
      </c>
      <c r="AB1" s="226" t="s">
        <v>199</v>
      </c>
      <c r="AC1" s="25" t="s">
        <v>189</v>
      </c>
      <c r="AD1" s="216" t="s">
        <v>142</v>
      </c>
      <c r="AG1" s="216" t="s">
        <v>276</v>
      </c>
      <c r="AI1" s="227" t="s">
        <v>367</v>
      </c>
      <c r="AJ1" s="227" t="s">
        <v>368</v>
      </c>
      <c r="AK1" s="227" t="s">
        <v>369</v>
      </c>
      <c r="AL1" s="227" t="s">
        <v>370</v>
      </c>
      <c r="AM1" s="227" t="s">
        <v>371</v>
      </c>
      <c r="AN1" s="227" t="s">
        <v>372</v>
      </c>
      <c r="AO1" s="229" t="s">
        <v>395</v>
      </c>
      <c r="AP1" s="229" t="s">
        <v>396</v>
      </c>
      <c r="AQ1" s="229" t="s">
        <v>397</v>
      </c>
      <c r="AR1" s="229" t="s">
        <v>398</v>
      </c>
    </row>
    <row r="2" spans="1:44">
      <c r="A2" s="25" t="s">
        <v>44</v>
      </c>
      <c r="B2" s="216"/>
      <c r="C2" s="216"/>
      <c r="D2" s="223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24"/>
      <c r="Q2" s="224"/>
      <c r="R2" s="228"/>
      <c r="S2" s="228"/>
      <c r="T2" s="40" t="s">
        <v>300</v>
      </c>
      <c r="U2" s="225"/>
      <c r="V2" s="65" t="s">
        <v>289</v>
      </c>
      <c r="W2" s="65" t="s">
        <v>289</v>
      </c>
      <c r="X2" s="216"/>
      <c r="Y2" s="227"/>
      <c r="Z2" s="227"/>
      <c r="AA2" s="226"/>
      <c r="AB2" s="226"/>
      <c r="AC2" s="25">
        <f>Losses!B3</f>
        <v>8.8000000000000005E-3</v>
      </c>
      <c r="AD2" s="216"/>
      <c r="AE2" t="s">
        <v>274</v>
      </c>
      <c r="AG2" s="216"/>
      <c r="AI2" s="227"/>
      <c r="AJ2" s="227"/>
      <c r="AK2" s="227"/>
      <c r="AL2" s="227"/>
      <c r="AM2" s="227"/>
      <c r="AN2" s="227"/>
      <c r="AO2" s="229"/>
      <c r="AP2" s="229"/>
      <c r="AQ2" s="229"/>
      <c r="AR2" s="229"/>
    </row>
    <row r="3" spans="1:44">
      <c r="A3" t="s">
        <v>45</v>
      </c>
      <c r="D3">
        <f>TWEPL!R3</f>
        <v>7.1313299999999993</v>
      </c>
      <c r="E3">
        <f>GT_NG!T3</f>
        <v>-0.11868000000000002</v>
      </c>
      <c r="F3">
        <f>GT_Spot!T3</f>
        <v>0</v>
      </c>
      <c r="G3">
        <f>PPCL_NG!T3</f>
        <v>29.77</v>
      </c>
      <c r="H3">
        <f>PPCL_Spot!T3</f>
        <v>0</v>
      </c>
      <c r="I3">
        <f>Bawana_NG!T3</f>
        <v>60.289260018405422</v>
      </c>
      <c r="J3">
        <f>Bawana_RLNG!T3</f>
        <v>0</v>
      </c>
      <c r="K3">
        <f>Bawana_Spot!T3</f>
        <v>0</v>
      </c>
      <c r="L3">
        <f>TWOMCL!S3</f>
        <v>0</v>
      </c>
      <c r="M3">
        <f>EDWPCL!W3</f>
        <v>0</v>
      </c>
      <c r="N3">
        <f>'MSW BWN'!W3</f>
        <v>0</v>
      </c>
      <c r="O3">
        <f>TPDDL_ISGS_exbus!DM3</f>
        <v>957.2623891455238</v>
      </c>
      <c r="P3" s="36">
        <v>74.56</v>
      </c>
      <c r="Q3" s="36">
        <v>22.576932065217392</v>
      </c>
      <c r="R3" s="38">
        <v>0</v>
      </c>
      <c r="S3" s="38">
        <v>0</v>
      </c>
      <c r="T3" s="37">
        <f>SUMPRODUCT(LTA!J3:AN3,LTA!J$101:AN$101,LTA!J$105:AN$105)</f>
        <v>0</v>
      </c>
      <c r="U3" s="37">
        <f>SUMPRODUCT(LTA!J3:AN3,LTA!J$102:AN$102,LTA!J$105:AN$105)</f>
        <v>418.96000000000004</v>
      </c>
      <c r="V3" s="66">
        <f>SUMPRODUCT(MTOA!B3:G3,MTOA!B$102:G$102,MTOA!B$105:G$105)</f>
        <v>0</v>
      </c>
      <c r="W3" s="66">
        <f>SUMPRODUCT(MTOA!B3:G3,MTOA!B$101:G$101,MTOA!B$105:G$105)</f>
        <v>0</v>
      </c>
      <c r="X3">
        <v>0</v>
      </c>
      <c r="Y3" s="34">
        <f>IEX!J3</f>
        <v>101.73</v>
      </c>
      <c r="Z3" s="34">
        <f>IEX!P3</f>
        <v>0</v>
      </c>
      <c r="AA3" s="75">
        <f>STOA!J3</f>
        <v>115.77000000000001</v>
      </c>
      <c r="AB3" s="75">
        <f>-STOA!P3</f>
        <v>0</v>
      </c>
      <c r="AC3">
        <f>SUMIF(B3:AB3,"&gt;0")*$AC$2-SUMIF(B3:AB3,"&lt;0")*($AC$2/(1-$AC$2))+SUMIF(AI3:AR3,"&gt;0")*$AC$2-SUMIF(AI3:AR3,"&lt;0")*($AC$2/(1-$AC$2))</f>
        <v>15.735892874990824</v>
      </c>
      <c r="AD3">
        <f>SUM(B3:AB3,AI3:AR3)-AC3</f>
        <v>1772.1953383541556</v>
      </c>
      <c r="AE3">
        <f>'IDT-1'!F3</f>
        <v>0</v>
      </c>
      <c r="AF3" s="24"/>
      <c r="AG3">
        <f>SUM(AD3:AF3)</f>
        <v>1772.1953383541556</v>
      </c>
      <c r="AI3" s="34">
        <f>PXIL!J3</f>
        <v>0</v>
      </c>
      <c r="AJ3" s="34">
        <f>PXIL!P3</f>
        <v>0</v>
      </c>
      <c r="AK3" s="34">
        <f>RTM_IEX!J3</f>
        <v>0</v>
      </c>
      <c r="AL3" s="34">
        <f>RTM_IEX!P3</f>
        <v>0</v>
      </c>
      <c r="AM3" s="34">
        <f>RTM_PXI!J3</f>
        <v>0</v>
      </c>
      <c r="AN3" s="34">
        <f>RTM_PXI!P3</f>
        <v>0</v>
      </c>
      <c r="AO3" s="149">
        <f>GDAM_IEX!J3</f>
        <v>0</v>
      </c>
      <c r="AP3" s="149">
        <f>GDAM_IEX!P3</f>
        <v>0</v>
      </c>
      <c r="AQ3" s="149">
        <f>GDAM_PXI!J3</f>
        <v>0</v>
      </c>
      <c r="AR3" s="149">
        <f>GDAM_PXI!P3</f>
        <v>0</v>
      </c>
    </row>
    <row r="4" spans="1:44">
      <c r="A4" t="s">
        <v>46</v>
      </c>
      <c r="D4">
        <f>TWEPL!R4</f>
        <v>7.1313299999999993</v>
      </c>
      <c r="E4">
        <f>GT_NG!T4</f>
        <v>-0.11868000000000002</v>
      </c>
      <c r="F4">
        <f>GT_Spot!T4</f>
        <v>0</v>
      </c>
      <c r="G4">
        <f>PPCL_NG!T4</f>
        <v>29.77</v>
      </c>
      <c r="H4">
        <f>PPCL_Spot!T4</f>
        <v>0</v>
      </c>
      <c r="I4">
        <f>Bawana_NG!T4</f>
        <v>60.289260018405422</v>
      </c>
      <c r="J4">
        <f>Bawana_RLNG!T4</f>
        <v>0</v>
      </c>
      <c r="K4">
        <f>Bawana_Spot!T4</f>
        <v>0</v>
      </c>
      <c r="L4">
        <f>TWOMCL!S4</f>
        <v>0</v>
      </c>
      <c r="M4">
        <f>EDWPCL!W4</f>
        <v>0</v>
      </c>
      <c r="N4">
        <f>'MSW BWN'!W4</f>
        <v>0</v>
      </c>
      <c r="O4">
        <f>TPDDL_ISGS_exbus!DM4</f>
        <v>957.14223186016943</v>
      </c>
      <c r="P4" s="36">
        <v>74.56</v>
      </c>
      <c r="Q4" s="36">
        <v>22.576932065217392</v>
      </c>
      <c r="R4" s="38">
        <v>0</v>
      </c>
      <c r="S4" s="38">
        <v>0</v>
      </c>
      <c r="T4" s="37">
        <f>SUMPRODUCT(LTA!J4:AN4,LTA!J$101:AN$101,LTA!J$105:AN$105)</f>
        <v>0</v>
      </c>
      <c r="U4" s="37">
        <f>SUMPRODUCT(LTA!J4:AN4,LTA!J$102:AN$102,LTA!J$105:AN$105)</f>
        <v>418.83000000000004</v>
      </c>
      <c r="V4" s="66">
        <f>SUMPRODUCT(MTOA!B4:G4,MTOA!B$102:G$102,MTOA!B$105:G$105)</f>
        <v>0</v>
      </c>
      <c r="W4" s="66">
        <f>SUMPRODUCT(MTOA!B4:G4,MTOA!B$101:G$101,MTOA!B$105:G$105)</f>
        <v>0</v>
      </c>
      <c r="X4">
        <v>0</v>
      </c>
      <c r="Y4" s="34">
        <f>IEX!J4</f>
        <v>82.53</v>
      </c>
      <c r="Z4" s="34">
        <f>IEX!P4</f>
        <v>0</v>
      </c>
      <c r="AA4" s="75">
        <f>STOA!J4</f>
        <v>115.77000000000001</v>
      </c>
      <c r="AB4" s="75">
        <f>-STOA!P4</f>
        <v>0</v>
      </c>
      <c r="AC4">
        <f t="shared" ref="AC4:AC67" si="0">SUMIF(B4:AB4,"&gt;0")*$AC$2-SUMIF(B4:AB4,"&lt;0")*($AC$2/(1-$AC$2))+SUMIF(AI4:AR4,"&gt;0")*$AC$2-SUMIF(AI4:AR4,"&lt;0")*($AC$2/(1-$AC$2))</f>
        <v>15.564731490879703</v>
      </c>
      <c r="AD4">
        <f t="shared" ref="AD4:AD67" si="1">SUM(B4:AB4,AI4:AR4)-AC4</f>
        <v>1752.9163424529122</v>
      </c>
      <c r="AE4">
        <f>'IDT-1'!F4</f>
        <v>0</v>
      </c>
      <c r="AF4" s="24"/>
      <c r="AG4">
        <f t="shared" ref="AG4:AG67" si="2">SUM(AD4:AF4)</f>
        <v>1752.9163424529122</v>
      </c>
      <c r="AI4" s="34">
        <f>PXIL!J4</f>
        <v>0</v>
      </c>
      <c r="AJ4" s="34">
        <f>PXIL!P4</f>
        <v>0</v>
      </c>
      <c r="AK4" s="34">
        <f>RTM_IEX!J4</f>
        <v>0</v>
      </c>
      <c r="AL4" s="34">
        <f>RTM_IEX!P4</f>
        <v>0</v>
      </c>
      <c r="AM4" s="34">
        <f>RTM_PXI!J4</f>
        <v>0</v>
      </c>
      <c r="AN4" s="34">
        <f>RTM_PXI!P4</f>
        <v>0</v>
      </c>
      <c r="AO4" s="149">
        <f>GDAM_IEX!J4</f>
        <v>0</v>
      </c>
      <c r="AP4" s="149">
        <f>GDAM_IEX!P4</f>
        <v>0</v>
      </c>
      <c r="AQ4" s="149">
        <f>GDAM_PXI!J4</f>
        <v>0</v>
      </c>
      <c r="AR4" s="149">
        <f>GDAM_PXI!P4</f>
        <v>0</v>
      </c>
    </row>
    <row r="5" spans="1:44">
      <c r="A5" t="s">
        <v>47</v>
      </c>
      <c r="D5">
        <f>TWEPL!R5</f>
        <v>7.1313299999999993</v>
      </c>
      <c r="E5">
        <f>GT_NG!T5</f>
        <v>-0.11868000000000002</v>
      </c>
      <c r="F5">
        <f>GT_Spot!T5</f>
        <v>0</v>
      </c>
      <c r="G5">
        <f>PPCL_NG!T5</f>
        <v>29.77</v>
      </c>
      <c r="H5">
        <f>PPCL_Spot!T5</f>
        <v>0</v>
      </c>
      <c r="I5">
        <f>Bawana_NG!T5</f>
        <v>69.607088178699911</v>
      </c>
      <c r="J5">
        <f>Bawana_RLNG!T5</f>
        <v>0</v>
      </c>
      <c r="K5">
        <f>Bawana_Spot!T5</f>
        <v>0</v>
      </c>
      <c r="L5">
        <f>TWOMCL!S5</f>
        <v>0</v>
      </c>
      <c r="M5">
        <f>EDWPCL!W5</f>
        <v>0</v>
      </c>
      <c r="N5">
        <f>'MSW BWN'!W5</f>
        <v>0</v>
      </c>
      <c r="O5">
        <f>TPDDL_ISGS_exbus!DM5</f>
        <v>940.98817751881086</v>
      </c>
      <c r="P5" s="36">
        <v>74.56</v>
      </c>
      <c r="Q5" s="36">
        <v>22.576932065217392</v>
      </c>
      <c r="R5" s="38">
        <v>0</v>
      </c>
      <c r="S5" s="38">
        <v>0</v>
      </c>
      <c r="T5" s="37">
        <f>SUMPRODUCT(LTA!J5:AN5,LTA!J$101:AN$101,LTA!J$105:AN$105)</f>
        <v>0</v>
      </c>
      <c r="U5" s="37">
        <f>SUMPRODUCT(LTA!J5:AN5,LTA!J$102:AN$102,LTA!J$105:AN$105)</f>
        <v>418.15000000000009</v>
      </c>
      <c r="V5" s="66">
        <f>SUMPRODUCT(MTOA!B5:G5,MTOA!B$102:G$102,MTOA!B$105:G$105)</f>
        <v>0</v>
      </c>
      <c r="W5" s="66">
        <f>SUMPRODUCT(MTOA!B5:G5,MTOA!B$101:G$101,MTOA!B$105:G$105)</f>
        <v>0</v>
      </c>
      <c r="X5">
        <v>0</v>
      </c>
      <c r="Y5" s="34">
        <f>IEX!J5</f>
        <v>84.45</v>
      </c>
      <c r="Z5" s="34">
        <f>IEX!P5</f>
        <v>0</v>
      </c>
      <c r="AA5" s="75">
        <f>STOA!J5</f>
        <v>115.77000000000001</v>
      </c>
      <c r="AB5" s="75">
        <f>-STOA!P5</f>
        <v>0</v>
      </c>
      <c r="AC5">
        <f t="shared" si="0"/>
        <v>15.979948700486341</v>
      </c>
      <c r="AD5">
        <f t="shared" si="1"/>
        <v>1799.6848990622418</v>
      </c>
      <c r="AE5">
        <f>'IDT-1'!F5</f>
        <v>0</v>
      </c>
      <c r="AF5" s="24"/>
      <c r="AG5">
        <f t="shared" si="2"/>
        <v>1799.6848990622418</v>
      </c>
      <c r="AI5" s="34">
        <f>PXIL!J5</f>
        <v>0</v>
      </c>
      <c r="AJ5" s="34">
        <f>PXIL!P5</f>
        <v>0</v>
      </c>
      <c r="AK5" s="34">
        <f>RTM_IEX!J5</f>
        <v>52.78</v>
      </c>
      <c r="AL5" s="34">
        <f>RTM_IEX!P5</f>
        <v>0</v>
      </c>
      <c r="AM5" s="34">
        <f>RTM_PXI!J5</f>
        <v>0</v>
      </c>
      <c r="AN5" s="34">
        <f>RTM_PXI!P5</f>
        <v>0</v>
      </c>
      <c r="AO5" s="149">
        <f>GDAM_IEX!J5</f>
        <v>0</v>
      </c>
      <c r="AP5" s="149">
        <f>GDAM_IEX!P5</f>
        <v>0</v>
      </c>
      <c r="AQ5" s="149">
        <f>GDAM_PXI!J5</f>
        <v>0</v>
      </c>
      <c r="AR5" s="149">
        <f>GDAM_PXI!P5</f>
        <v>0</v>
      </c>
    </row>
    <row r="6" spans="1:44">
      <c r="A6" t="s">
        <v>48</v>
      </c>
      <c r="D6">
        <f>TWEPL!R6</f>
        <v>7.1313299999999993</v>
      </c>
      <c r="E6">
        <f>GT_NG!T6</f>
        <v>-0.11868000000000002</v>
      </c>
      <c r="F6">
        <f>GT_Spot!T6</f>
        <v>0</v>
      </c>
      <c r="G6">
        <f>PPCL_NG!T6</f>
        <v>29.77</v>
      </c>
      <c r="H6">
        <f>PPCL_Spot!T6</f>
        <v>0</v>
      </c>
      <c r="I6">
        <f>Bawana_NG!T6</f>
        <v>69.607088178699911</v>
      </c>
      <c r="J6">
        <f>Bawana_RLNG!T6</f>
        <v>0</v>
      </c>
      <c r="K6">
        <f>Bawana_Spot!T6</f>
        <v>0</v>
      </c>
      <c r="L6">
        <f>TWOMCL!S6</f>
        <v>0</v>
      </c>
      <c r="M6">
        <f>EDWPCL!W6</f>
        <v>0</v>
      </c>
      <c r="N6">
        <f>'MSW BWN'!W6</f>
        <v>0</v>
      </c>
      <c r="O6">
        <f>TPDDL_ISGS_exbus!DM6</f>
        <v>937.74572438969699</v>
      </c>
      <c r="P6" s="36">
        <v>74.56</v>
      </c>
      <c r="Q6" s="36">
        <v>22.576932065217392</v>
      </c>
      <c r="R6" s="38">
        <v>0</v>
      </c>
      <c r="S6" s="38">
        <v>0</v>
      </c>
      <c r="T6" s="37">
        <f>SUMPRODUCT(LTA!J6:AN6,LTA!J$101:AN$101,LTA!J$105:AN$105)</f>
        <v>0</v>
      </c>
      <c r="U6" s="37">
        <f>SUMPRODUCT(LTA!J6:AN6,LTA!J$102:AN$102,LTA!J$105:AN$105)</f>
        <v>417.94000000000005</v>
      </c>
      <c r="V6" s="66">
        <f>SUMPRODUCT(MTOA!B6:G6,MTOA!B$102:G$102,MTOA!B$105:G$105)</f>
        <v>0</v>
      </c>
      <c r="W6" s="66">
        <f>SUMPRODUCT(MTOA!B6:G6,MTOA!B$101:G$101,MTOA!B$105:G$105)</f>
        <v>0</v>
      </c>
      <c r="X6">
        <v>0</v>
      </c>
      <c r="Y6" s="34">
        <f>IEX!J6</f>
        <v>67.180000000000007</v>
      </c>
      <c r="Z6" s="34">
        <f>IEX!P6</f>
        <v>0</v>
      </c>
      <c r="AA6" s="75">
        <f>STOA!J6</f>
        <v>115.77000000000001</v>
      </c>
      <c r="AB6" s="75">
        <f>-STOA!P6</f>
        <v>0</v>
      </c>
      <c r="AC6">
        <f t="shared" si="0"/>
        <v>15.797591112950139</v>
      </c>
      <c r="AD6">
        <f t="shared" si="1"/>
        <v>1779.144803520664</v>
      </c>
      <c r="AE6">
        <f>'IDT-1'!F6</f>
        <v>0</v>
      </c>
      <c r="AF6" s="24"/>
      <c r="AG6">
        <f t="shared" si="2"/>
        <v>1779.144803520664</v>
      </c>
      <c r="AI6" s="34">
        <f>PXIL!J6</f>
        <v>0</v>
      </c>
      <c r="AJ6" s="34">
        <f>PXIL!P6</f>
        <v>0</v>
      </c>
      <c r="AK6" s="34">
        <f>RTM_IEX!J6</f>
        <v>52.78</v>
      </c>
      <c r="AL6" s="34">
        <f>RTM_IEX!P6</f>
        <v>0</v>
      </c>
      <c r="AM6" s="34">
        <f>RTM_PXI!J6</f>
        <v>0</v>
      </c>
      <c r="AN6" s="34">
        <f>RTM_PXI!P6</f>
        <v>0</v>
      </c>
      <c r="AO6" s="149">
        <f>GDAM_IEX!J6</f>
        <v>0</v>
      </c>
      <c r="AP6" s="149">
        <f>GDAM_IEX!P6</f>
        <v>0</v>
      </c>
      <c r="AQ6" s="149">
        <f>GDAM_PXI!J6</f>
        <v>0</v>
      </c>
      <c r="AR6" s="149">
        <f>GDAM_PXI!P6</f>
        <v>0</v>
      </c>
    </row>
    <row r="7" spans="1:44">
      <c r="A7" t="s">
        <v>49</v>
      </c>
      <c r="D7">
        <f>TWEPL!R7</f>
        <v>7.1313299999999993</v>
      </c>
      <c r="E7">
        <f>GT_NG!T7</f>
        <v>-0.11868000000000002</v>
      </c>
      <c r="F7">
        <f>GT_Spot!T7</f>
        <v>0</v>
      </c>
      <c r="G7">
        <f>PPCL_NG!T7</f>
        <v>29.77</v>
      </c>
      <c r="H7">
        <f>PPCL_Spot!T7</f>
        <v>0</v>
      </c>
      <c r="I7">
        <f>Bawana_NG!T7</f>
        <v>69.607088178699911</v>
      </c>
      <c r="J7">
        <f>Bawana_RLNG!T7</f>
        <v>0</v>
      </c>
      <c r="K7">
        <f>Bawana_Spot!T7</f>
        <v>0</v>
      </c>
      <c r="L7">
        <f>TWOMCL!S7</f>
        <v>0</v>
      </c>
      <c r="M7">
        <f>EDWPCL!W7</f>
        <v>0</v>
      </c>
      <c r="N7">
        <f>'MSW BWN'!W7</f>
        <v>0</v>
      </c>
      <c r="O7">
        <f>TPDDL_ISGS_exbus!DM7</f>
        <v>930.73647037514752</v>
      </c>
      <c r="P7" s="36">
        <v>74.56</v>
      </c>
      <c r="Q7" s="36">
        <v>22.576932065217392</v>
      </c>
      <c r="R7" s="38">
        <v>0</v>
      </c>
      <c r="S7" s="38">
        <v>0</v>
      </c>
      <c r="T7" s="37">
        <f>SUMPRODUCT(LTA!J7:AN7,LTA!J$101:AN$101,LTA!J$105:AN$105)</f>
        <v>0</v>
      </c>
      <c r="U7" s="37">
        <f>SUMPRODUCT(LTA!J7:AN7,LTA!J$102:AN$102,LTA!J$105:AN$105)</f>
        <v>417.45000000000005</v>
      </c>
      <c r="V7" s="66">
        <f>SUMPRODUCT(MTOA!B7:G7,MTOA!B$102:G$102,MTOA!B$105:G$105)</f>
        <v>0</v>
      </c>
      <c r="W7" s="66">
        <f>SUMPRODUCT(MTOA!B7:G7,MTOA!B$101:G$101,MTOA!B$105:G$105)</f>
        <v>0</v>
      </c>
      <c r="X7">
        <v>0</v>
      </c>
      <c r="Y7" s="34">
        <f>IEX!J7</f>
        <v>52.78</v>
      </c>
      <c r="Z7" s="34">
        <f>IEX!P7</f>
        <v>0</v>
      </c>
      <c r="AA7" s="75">
        <f>STOA!J7</f>
        <v>115.77000000000001</v>
      </c>
      <c r="AB7" s="75">
        <f>-STOA!P7</f>
        <v>0</v>
      </c>
      <c r="AC7">
        <f t="shared" si="0"/>
        <v>15.604877677622103</v>
      </c>
      <c r="AD7">
        <f t="shared" si="1"/>
        <v>1757.4382629414424</v>
      </c>
      <c r="AE7">
        <f>'IDT-1'!F7</f>
        <v>0</v>
      </c>
      <c r="AF7" s="24"/>
      <c r="AG7">
        <f t="shared" si="2"/>
        <v>1757.4382629414424</v>
      </c>
      <c r="AI7" s="34">
        <f>PXIL!J7</f>
        <v>0</v>
      </c>
      <c r="AJ7" s="34">
        <f>PXIL!P7</f>
        <v>0</v>
      </c>
      <c r="AK7" s="34">
        <f>RTM_IEX!J7</f>
        <v>52.78</v>
      </c>
      <c r="AL7" s="34">
        <f>RTM_IEX!P7</f>
        <v>0</v>
      </c>
      <c r="AM7" s="34">
        <f>RTM_PXI!J7</f>
        <v>0</v>
      </c>
      <c r="AN7" s="34">
        <f>RTM_PXI!P7</f>
        <v>0</v>
      </c>
      <c r="AO7" s="149">
        <f>GDAM_IEX!J7</f>
        <v>0</v>
      </c>
      <c r="AP7" s="149">
        <f>GDAM_IEX!P7</f>
        <v>0</v>
      </c>
      <c r="AQ7" s="149">
        <f>GDAM_PXI!J7</f>
        <v>0</v>
      </c>
      <c r="AR7" s="149">
        <f>GDAM_PXI!P7</f>
        <v>0</v>
      </c>
    </row>
    <row r="8" spans="1:44">
      <c r="A8" t="s">
        <v>50</v>
      </c>
      <c r="D8">
        <f>TWEPL!R8</f>
        <v>7.1313299999999993</v>
      </c>
      <c r="E8">
        <f>GT_NG!T8</f>
        <v>-0.11868000000000002</v>
      </c>
      <c r="F8">
        <f>GT_Spot!T8</f>
        <v>0</v>
      </c>
      <c r="G8">
        <f>PPCL_NG!T8</f>
        <v>29.77</v>
      </c>
      <c r="H8">
        <f>PPCL_Spot!T8</f>
        <v>0</v>
      </c>
      <c r="I8">
        <f>Bawana_NG!T8</f>
        <v>69.607088178699911</v>
      </c>
      <c r="J8">
        <f>Bawana_RLNG!T8</f>
        <v>0</v>
      </c>
      <c r="K8">
        <f>Bawana_Spot!T8</f>
        <v>0</v>
      </c>
      <c r="L8">
        <f>TWOMCL!S8</f>
        <v>0</v>
      </c>
      <c r="M8">
        <f>EDWPCL!W8</f>
        <v>0</v>
      </c>
      <c r="N8">
        <f>'MSW BWN'!W8</f>
        <v>0</v>
      </c>
      <c r="O8">
        <f>TPDDL_ISGS_exbus!DM8</f>
        <v>923.77037280655009</v>
      </c>
      <c r="P8" s="36">
        <v>74.56</v>
      </c>
      <c r="Q8" s="36">
        <v>22.576932065217392</v>
      </c>
      <c r="R8" s="38">
        <v>0</v>
      </c>
      <c r="S8" s="38">
        <v>0</v>
      </c>
      <c r="T8" s="37">
        <f>SUMPRODUCT(LTA!J8:AN8,LTA!J$101:AN$101,LTA!J$105:AN$105)</f>
        <v>0</v>
      </c>
      <c r="U8" s="37">
        <f>SUMPRODUCT(LTA!J8:AN8,LTA!J$102:AN$102,LTA!J$105:AN$105)</f>
        <v>417.23000000000008</v>
      </c>
      <c r="V8" s="66">
        <f>SUMPRODUCT(MTOA!B8:G8,MTOA!B$102:G$102,MTOA!B$105:G$105)</f>
        <v>0</v>
      </c>
      <c r="W8" s="66">
        <f>SUMPRODUCT(MTOA!B8:G8,MTOA!B$101:G$101,MTOA!B$105:G$105)</f>
        <v>0</v>
      </c>
      <c r="X8">
        <v>0</v>
      </c>
      <c r="Y8" s="34">
        <f>IEX!J8</f>
        <v>34.549999999999997</v>
      </c>
      <c r="Z8" s="34">
        <f>IEX!P8</f>
        <v>0</v>
      </c>
      <c r="AA8" s="75">
        <f>STOA!J8</f>
        <v>115.77000000000001</v>
      </c>
      <c r="AB8" s="75">
        <f>-STOA!P8</f>
        <v>0</v>
      </c>
      <c r="AC8">
        <f t="shared" si="0"/>
        <v>15.381216019018446</v>
      </c>
      <c r="AD8">
        <f t="shared" si="1"/>
        <v>1732.2458270314487</v>
      </c>
      <c r="AE8">
        <f>'IDT-1'!F8</f>
        <v>0</v>
      </c>
      <c r="AF8" s="24"/>
      <c r="AG8">
        <f t="shared" si="2"/>
        <v>1732.2458270314487</v>
      </c>
      <c r="AI8" s="34">
        <f>PXIL!J8</f>
        <v>0</v>
      </c>
      <c r="AJ8" s="34">
        <f>PXIL!P8</f>
        <v>0</v>
      </c>
      <c r="AK8" s="34">
        <f>RTM_IEX!J8</f>
        <v>52.78</v>
      </c>
      <c r="AL8" s="34">
        <f>RTM_IEX!P8</f>
        <v>0</v>
      </c>
      <c r="AM8" s="34">
        <f>RTM_PXI!J8</f>
        <v>0</v>
      </c>
      <c r="AN8" s="34">
        <f>RTM_PXI!P8</f>
        <v>0</v>
      </c>
      <c r="AO8" s="149">
        <f>GDAM_IEX!J8</f>
        <v>0</v>
      </c>
      <c r="AP8" s="149">
        <f>GDAM_IEX!P8</f>
        <v>0</v>
      </c>
      <c r="AQ8" s="149">
        <f>GDAM_PXI!J8</f>
        <v>0</v>
      </c>
      <c r="AR8" s="149">
        <f>GDAM_PXI!P8</f>
        <v>0</v>
      </c>
    </row>
    <row r="9" spans="1:44">
      <c r="A9" t="s">
        <v>51</v>
      </c>
      <c r="D9">
        <f>TWEPL!R9</f>
        <v>7.1313299999999993</v>
      </c>
      <c r="E9">
        <f>GT_NG!T9</f>
        <v>-0.11868000000000002</v>
      </c>
      <c r="F9">
        <f>GT_Spot!T9</f>
        <v>0</v>
      </c>
      <c r="G9">
        <f>PPCL_NG!T9</f>
        <v>29.77</v>
      </c>
      <c r="H9">
        <f>PPCL_Spot!T9</f>
        <v>0</v>
      </c>
      <c r="I9">
        <f>Bawana_NG!T9</f>
        <v>69.607088178699911</v>
      </c>
      <c r="J9">
        <f>Bawana_RLNG!T9</f>
        <v>0</v>
      </c>
      <c r="K9">
        <f>Bawana_Spot!T9</f>
        <v>0</v>
      </c>
      <c r="L9">
        <f>TWOMCL!S9</f>
        <v>0</v>
      </c>
      <c r="M9">
        <f>EDWPCL!W9</f>
        <v>0</v>
      </c>
      <c r="N9">
        <f>'MSW BWN'!W9</f>
        <v>0</v>
      </c>
      <c r="O9">
        <f>TPDDL_ISGS_exbus!DM9</f>
        <v>913.79153664884268</v>
      </c>
      <c r="P9" s="36">
        <v>74.56</v>
      </c>
      <c r="Q9" s="36">
        <v>22.576932065217392</v>
      </c>
      <c r="R9" s="38">
        <v>0</v>
      </c>
      <c r="S9" s="38">
        <v>0</v>
      </c>
      <c r="T9" s="37">
        <f>SUMPRODUCT(LTA!J9:AN9,LTA!J$101:AN$101,LTA!J$105:AN$105)</f>
        <v>0</v>
      </c>
      <c r="U9" s="37">
        <f>SUMPRODUCT(LTA!J9:AN9,LTA!J$102:AN$102,LTA!J$105:AN$105)</f>
        <v>417.13000000000011</v>
      </c>
      <c r="V9" s="66">
        <f>SUMPRODUCT(MTOA!B9:G9,MTOA!B$102:G$102,MTOA!B$105:G$105)</f>
        <v>0</v>
      </c>
      <c r="W9" s="66">
        <f>SUMPRODUCT(MTOA!B9:G9,MTOA!B$101:G$101,MTOA!B$105:G$105)</f>
        <v>0</v>
      </c>
      <c r="X9">
        <v>0</v>
      </c>
      <c r="Y9" s="34">
        <f>IEX!J9</f>
        <v>17.27</v>
      </c>
      <c r="Z9" s="34">
        <f>IEX!P9</f>
        <v>0</v>
      </c>
      <c r="AA9" s="75">
        <f>STOA!J9</f>
        <v>115.77000000000001</v>
      </c>
      <c r="AB9" s="75">
        <f>-STOA!P9</f>
        <v>0</v>
      </c>
      <c r="AC9">
        <f t="shared" si="0"/>
        <v>15.140458260830622</v>
      </c>
      <c r="AD9">
        <f t="shared" si="1"/>
        <v>1705.1277486319293</v>
      </c>
      <c r="AE9">
        <f>'IDT-1'!F9</f>
        <v>0</v>
      </c>
      <c r="AF9" s="24"/>
      <c r="AG9">
        <f t="shared" si="2"/>
        <v>1705.1277486319293</v>
      </c>
      <c r="AI9" s="34">
        <f>PXIL!J9</f>
        <v>0</v>
      </c>
      <c r="AJ9" s="34">
        <f>PXIL!P9</f>
        <v>0</v>
      </c>
      <c r="AK9" s="34">
        <f>RTM_IEX!J9</f>
        <v>52.78</v>
      </c>
      <c r="AL9" s="34">
        <f>RTM_IEX!P9</f>
        <v>0</v>
      </c>
      <c r="AM9" s="34">
        <f>RTM_PXI!J9</f>
        <v>0</v>
      </c>
      <c r="AN9" s="34">
        <f>RTM_PXI!P9</f>
        <v>0</v>
      </c>
      <c r="AO9" s="149">
        <f>GDAM_IEX!J9</f>
        <v>0</v>
      </c>
      <c r="AP9" s="149">
        <f>GDAM_IEX!P9</f>
        <v>0</v>
      </c>
      <c r="AQ9" s="149">
        <f>GDAM_PXI!J9</f>
        <v>0</v>
      </c>
      <c r="AR9" s="149">
        <f>GDAM_PXI!P9</f>
        <v>0</v>
      </c>
    </row>
    <row r="10" spans="1:44">
      <c r="A10" t="s">
        <v>52</v>
      </c>
      <c r="D10">
        <f>TWEPL!R10</f>
        <v>7.1313299999999993</v>
      </c>
      <c r="E10">
        <f>GT_NG!T10</f>
        <v>-0.11868000000000002</v>
      </c>
      <c r="F10">
        <f>GT_Spot!T10</f>
        <v>0</v>
      </c>
      <c r="G10">
        <f>PPCL_NG!T10</f>
        <v>29.77</v>
      </c>
      <c r="H10">
        <f>PPCL_Spot!T10</f>
        <v>0</v>
      </c>
      <c r="I10">
        <f>Bawana_NG!T10</f>
        <v>69.607088178699911</v>
      </c>
      <c r="J10">
        <f>Bawana_RLNG!T10</f>
        <v>0</v>
      </c>
      <c r="K10">
        <f>Bawana_Spot!T10</f>
        <v>0</v>
      </c>
      <c r="L10">
        <f>TWOMCL!S10</f>
        <v>0</v>
      </c>
      <c r="M10">
        <f>EDWPCL!W10</f>
        <v>0</v>
      </c>
      <c r="N10">
        <f>'MSW BWN'!W10</f>
        <v>0</v>
      </c>
      <c r="O10">
        <f>TPDDL_ISGS_exbus!DM10</f>
        <v>912.79688306288938</v>
      </c>
      <c r="P10" s="36">
        <v>74.56</v>
      </c>
      <c r="Q10" s="36">
        <v>22.576932065217392</v>
      </c>
      <c r="R10" s="38">
        <v>0</v>
      </c>
      <c r="S10" s="38">
        <v>0</v>
      </c>
      <c r="T10" s="37">
        <f>SUMPRODUCT(LTA!J10:AN10,LTA!J$101:AN$101,LTA!J$105:AN$105)</f>
        <v>0</v>
      </c>
      <c r="U10" s="37">
        <f>SUMPRODUCT(LTA!J10:AN10,LTA!J$102:AN$102,LTA!J$105:AN$105)</f>
        <v>415.00000000000006</v>
      </c>
      <c r="V10" s="66">
        <f>SUMPRODUCT(MTOA!B10:G10,MTOA!B$102:G$102,MTOA!B$105:G$105)</f>
        <v>0</v>
      </c>
      <c r="W10" s="66">
        <f>SUMPRODUCT(MTOA!B10:G10,MTOA!B$101:G$101,MTOA!B$105:G$105)</f>
        <v>0</v>
      </c>
      <c r="X10">
        <v>0</v>
      </c>
      <c r="Y10" s="34">
        <f>IEX!J10</f>
        <v>0</v>
      </c>
      <c r="Z10" s="34">
        <f>IEX!P10</f>
        <v>0</v>
      </c>
      <c r="AA10" s="75">
        <f>STOA!J10</f>
        <v>115.77000000000001</v>
      </c>
      <c r="AB10" s="75">
        <f>-STOA!P10</f>
        <v>0</v>
      </c>
      <c r="AC10">
        <f t="shared" si="0"/>
        <v>14.960985309274232</v>
      </c>
      <c r="AD10">
        <f t="shared" si="1"/>
        <v>1684.9125679975323</v>
      </c>
      <c r="AE10">
        <f>'IDT-1'!F10</f>
        <v>0</v>
      </c>
      <c r="AF10" s="24"/>
      <c r="AG10">
        <f t="shared" si="2"/>
        <v>1684.9125679975323</v>
      </c>
      <c r="AI10" s="34">
        <f>PXIL!J10</f>
        <v>0</v>
      </c>
      <c r="AJ10" s="34">
        <f>PXIL!P10</f>
        <v>0</v>
      </c>
      <c r="AK10" s="34">
        <f>RTM_IEX!J10</f>
        <v>52.78</v>
      </c>
      <c r="AL10" s="34">
        <f>RTM_IEX!P10</f>
        <v>0</v>
      </c>
      <c r="AM10" s="34">
        <f>RTM_PXI!J10</f>
        <v>0</v>
      </c>
      <c r="AN10" s="34">
        <f>RTM_PXI!P10</f>
        <v>0</v>
      </c>
      <c r="AO10" s="149">
        <f>GDAM_IEX!J10</f>
        <v>0</v>
      </c>
      <c r="AP10" s="149">
        <f>GDAM_IEX!P10</f>
        <v>0</v>
      </c>
      <c r="AQ10" s="149">
        <f>GDAM_PXI!J10</f>
        <v>0</v>
      </c>
      <c r="AR10" s="149">
        <f>GDAM_PXI!P10</f>
        <v>0</v>
      </c>
    </row>
    <row r="11" spans="1:44">
      <c r="A11" t="s">
        <v>53</v>
      </c>
      <c r="D11">
        <f>TWEPL!R11</f>
        <v>7.1313299999999993</v>
      </c>
      <c r="E11">
        <f>GT_NG!T11</f>
        <v>-0.11868000000000002</v>
      </c>
      <c r="F11">
        <f>GT_Spot!T11</f>
        <v>0</v>
      </c>
      <c r="G11">
        <f>PPCL_NG!T11</f>
        <v>29.38</v>
      </c>
      <c r="H11">
        <f>PPCL_Spot!T11</f>
        <v>0</v>
      </c>
      <c r="I11">
        <f>Bawana_NG!T11</f>
        <v>69.607088178699911</v>
      </c>
      <c r="J11">
        <f>Bawana_RLNG!T11</f>
        <v>0</v>
      </c>
      <c r="K11">
        <f>Bawana_Spot!T11</f>
        <v>0</v>
      </c>
      <c r="L11">
        <f>TWOMCL!S11</f>
        <v>0</v>
      </c>
      <c r="M11">
        <f>EDWPCL!W11</f>
        <v>0</v>
      </c>
      <c r="N11">
        <f>'MSW BWN'!W11</f>
        <v>0</v>
      </c>
      <c r="O11">
        <f>TPDDL_ISGS_exbus!DM11</f>
        <v>907.00535904090998</v>
      </c>
      <c r="P11" s="36">
        <v>74.56</v>
      </c>
      <c r="Q11" s="36">
        <v>22.576932065217392</v>
      </c>
      <c r="R11" s="38">
        <v>0</v>
      </c>
      <c r="S11" s="38">
        <v>0</v>
      </c>
      <c r="T11" s="37">
        <f>SUMPRODUCT(LTA!J11:AN11,LTA!J$101:AN$101,LTA!J$105:AN$105)</f>
        <v>0</v>
      </c>
      <c r="U11" s="37">
        <f>SUMPRODUCT(LTA!J11:AN11,LTA!J$102:AN$102,LTA!J$105:AN$105)</f>
        <v>414.80000000000007</v>
      </c>
      <c r="V11" s="66">
        <f>SUMPRODUCT(MTOA!B11:G11,MTOA!B$102:G$102,MTOA!B$105:G$105)</f>
        <v>0</v>
      </c>
      <c r="W11" s="66">
        <f>SUMPRODUCT(MTOA!B11:G11,MTOA!B$101:G$101,MTOA!B$105:G$105)</f>
        <v>0</v>
      </c>
      <c r="X11">
        <v>0</v>
      </c>
      <c r="Y11" s="34">
        <f>IEX!J11</f>
        <v>0</v>
      </c>
      <c r="Z11" s="34">
        <f>IEX!P11</f>
        <v>0</v>
      </c>
      <c r="AA11" s="75">
        <f>STOA!J11</f>
        <v>115.68</v>
      </c>
      <c r="AB11" s="75">
        <f>-STOA!P11</f>
        <v>0</v>
      </c>
      <c r="AC11">
        <f t="shared" si="0"/>
        <v>14.692923897880814</v>
      </c>
      <c r="AD11">
        <f t="shared" si="1"/>
        <v>1654.7191053869465</v>
      </c>
      <c r="AE11">
        <f>'IDT-1'!F11</f>
        <v>0</v>
      </c>
      <c r="AF11" s="24"/>
      <c r="AG11">
        <f t="shared" si="2"/>
        <v>1654.7191053869465</v>
      </c>
      <c r="AI11" s="34">
        <f>PXIL!J11</f>
        <v>0</v>
      </c>
      <c r="AJ11" s="34">
        <f>PXIL!P11</f>
        <v>0</v>
      </c>
      <c r="AK11" s="34">
        <f>RTM_IEX!J11</f>
        <v>28.79</v>
      </c>
      <c r="AL11" s="34">
        <f>RTM_IEX!P11</f>
        <v>0</v>
      </c>
      <c r="AM11" s="34">
        <f>RTM_PXI!J11</f>
        <v>0</v>
      </c>
      <c r="AN11" s="34">
        <f>RTM_PXI!P11</f>
        <v>0</v>
      </c>
      <c r="AO11" s="149">
        <f>GDAM_IEX!J11</f>
        <v>0</v>
      </c>
      <c r="AP11" s="149">
        <f>GDAM_IEX!P11</f>
        <v>0</v>
      </c>
      <c r="AQ11" s="149">
        <f>GDAM_PXI!J11</f>
        <v>0</v>
      </c>
      <c r="AR11" s="149">
        <f>GDAM_PXI!P11</f>
        <v>0</v>
      </c>
    </row>
    <row r="12" spans="1:44">
      <c r="A12" t="s">
        <v>54</v>
      </c>
      <c r="D12">
        <f>TWEPL!R12</f>
        <v>7.1313299999999993</v>
      </c>
      <c r="E12">
        <f>GT_NG!T12</f>
        <v>-0.11868000000000002</v>
      </c>
      <c r="F12">
        <f>GT_Spot!T12</f>
        <v>0</v>
      </c>
      <c r="G12">
        <f>PPCL_NG!T12</f>
        <v>29.38</v>
      </c>
      <c r="H12">
        <f>PPCL_Spot!T12</f>
        <v>0</v>
      </c>
      <c r="I12">
        <f>Bawana_NG!T12</f>
        <v>69.607088178699911</v>
      </c>
      <c r="J12">
        <f>Bawana_RLNG!T12</f>
        <v>0</v>
      </c>
      <c r="K12">
        <f>Bawana_Spot!T12</f>
        <v>0</v>
      </c>
      <c r="L12">
        <f>TWOMCL!S12</f>
        <v>0</v>
      </c>
      <c r="M12">
        <f>EDWPCL!W12</f>
        <v>0</v>
      </c>
      <c r="N12">
        <f>'MSW BWN'!W12</f>
        <v>0</v>
      </c>
      <c r="O12">
        <f>TPDDL_ISGS_exbus!DM12</f>
        <v>907.00529901403047</v>
      </c>
      <c r="P12" s="36">
        <v>74.56</v>
      </c>
      <c r="Q12" s="36">
        <v>22.576932065217392</v>
      </c>
      <c r="R12" s="38">
        <v>0</v>
      </c>
      <c r="S12" s="38">
        <v>0</v>
      </c>
      <c r="T12" s="37">
        <f>SUMPRODUCT(LTA!J12:AN12,LTA!J$101:AN$101,LTA!J$105:AN$105)</f>
        <v>0</v>
      </c>
      <c r="U12" s="37">
        <f>SUMPRODUCT(LTA!J12:AN12,LTA!J$102:AN$102,LTA!J$105:AN$105)</f>
        <v>414.69000000000005</v>
      </c>
      <c r="V12" s="66">
        <f>SUMPRODUCT(MTOA!B12:G12,MTOA!B$102:G$102,MTOA!B$105:G$105)</f>
        <v>0</v>
      </c>
      <c r="W12" s="66">
        <f>SUMPRODUCT(MTOA!B12:G12,MTOA!B$101:G$101,MTOA!B$105:G$105)</f>
        <v>0</v>
      </c>
      <c r="X12">
        <v>0</v>
      </c>
      <c r="Y12" s="34">
        <f>IEX!J12</f>
        <v>0</v>
      </c>
      <c r="Z12" s="34">
        <f>IEX!P12</f>
        <v>0</v>
      </c>
      <c r="AA12" s="75">
        <f>STOA!J12</f>
        <v>115.68</v>
      </c>
      <c r="AB12" s="75">
        <f>-STOA!P12</f>
        <v>0</v>
      </c>
      <c r="AC12">
        <f t="shared" si="0"/>
        <v>14.565323369644275</v>
      </c>
      <c r="AD12">
        <f t="shared" si="1"/>
        <v>1640.3466458883036</v>
      </c>
      <c r="AE12">
        <f>'IDT-1'!F12</f>
        <v>0</v>
      </c>
      <c r="AF12" s="24"/>
      <c r="AG12">
        <f t="shared" si="2"/>
        <v>1640.3466458883036</v>
      </c>
      <c r="AI12" s="34">
        <f>PXIL!J12</f>
        <v>0</v>
      </c>
      <c r="AJ12" s="34">
        <f>PXIL!P12</f>
        <v>0</v>
      </c>
      <c r="AK12" s="34">
        <f>RTM_IEX!J12</f>
        <v>14.4</v>
      </c>
      <c r="AL12" s="34">
        <f>RTM_IEX!P12</f>
        <v>0</v>
      </c>
      <c r="AM12" s="34">
        <f>RTM_PXI!J12</f>
        <v>0</v>
      </c>
      <c r="AN12" s="34">
        <f>RTM_PXI!P12</f>
        <v>0</v>
      </c>
      <c r="AO12" s="149">
        <f>GDAM_IEX!J12</f>
        <v>0</v>
      </c>
      <c r="AP12" s="149">
        <f>GDAM_IEX!P12</f>
        <v>0</v>
      </c>
      <c r="AQ12" s="149">
        <f>GDAM_PXI!J12</f>
        <v>0</v>
      </c>
      <c r="AR12" s="149">
        <f>GDAM_PXI!P12</f>
        <v>0</v>
      </c>
    </row>
    <row r="13" spans="1:44">
      <c r="A13" t="s">
        <v>55</v>
      </c>
      <c r="D13">
        <f>TWEPL!R13</f>
        <v>7.1313299999999993</v>
      </c>
      <c r="E13">
        <f>GT_NG!T13</f>
        <v>-0.11868000000000002</v>
      </c>
      <c r="F13">
        <f>GT_Spot!T13</f>
        <v>0</v>
      </c>
      <c r="G13">
        <f>PPCL_NG!T13</f>
        <v>29.38</v>
      </c>
      <c r="H13">
        <f>PPCL_Spot!T13</f>
        <v>0</v>
      </c>
      <c r="I13">
        <f>Bawana_NG!T13</f>
        <v>69.607088178699911</v>
      </c>
      <c r="J13">
        <f>Bawana_RLNG!T13</f>
        <v>0</v>
      </c>
      <c r="K13">
        <f>Bawana_Spot!T13</f>
        <v>0</v>
      </c>
      <c r="L13">
        <f>TWOMCL!S13</f>
        <v>0</v>
      </c>
      <c r="M13">
        <f>EDWPCL!W13</f>
        <v>0</v>
      </c>
      <c r="N13">
        <f>'MSW BWN'!W13</f>
        <v>0</v>
      </c>
      <c r="O13">
        <f>TPDDL_ISGS_exbus!DM13</f>
        <v>907.36080818135713</v>
      </c>
      <c r="P13" s="36">
        <v>74.56</v>
      </c>
      <c r="Q13" s="36">
        <v>22.576932065217392</v>
      </c>
      <c r="R13" s="38">
        <v>0</v>
      </c>
      <c r="S13" s="38">
        <v>0</v>
      </c>
      <c r="T13" s="37">
        <f>SUMPRODUCT(LTA!J13:AN13,LTA!J$101:AN$101,LTA!J$105:AN$105)</f>
        <v>0</v>
      </c>
      <c r="U13" s="37">
        <f>SUMPRODUCT(LTA!J13:AN13,LTA!J$102:AN$102,LTA!J$105:AN$105)</f>
        <v>414.41</v>
      </c>
      <c r="V13" s="66">
        <f>SUMPRODUCT(MTOA!B13:G13,MTOA!B$102:G$102,MTOA!B$105:G$105)</f>
        <v>0</v>
      </c>
      <c r="W13" s="66">
        <f>SUMPRODUCT(MTOA!B13:G13,MTOA!B$101:G$101,MTOA!B$105:G$105)</f>
        <v>0</v>
      </c>
      <c r="X13">
        <v>0</v>
      </c>
      <c r="Y13" s="34">
        <f>IEX!J13</f>
        <v>0</v>
      </c>
      <c r="Z13" s="34">
        <f>IEX!P13</f>
        <v>0</v>
      </c>
      <c r="AA13" s="75">
        <f>STOA!J13</f>
        <v>115.68</v>
      </c>
      <c r="AB13" s="75">
        <f>-STOA!P13</f>
        <v>0</v>
      </c>
      <c r="AC13">
        <f t="shared" si="0"/>
        <v>14.492536615449922</v>
      </c>
      <c r="AD13">
        <f t="shared" si="1"/>
        <v>1620.0949418098244</v>
      </c>
      <c r="AE13">
        <f>'IDT-1'!F13</f>
        <v>0</v>
      </c>
      <c r="AF13" s="24"/>
      <c r="AG13">
        <f t="shared" si="2"/>
        <v>1620.0949418098244</v>
      </c>
      <c r="AI13" s="34">
        <f>PXIL!J13</f>
        <v>0</v>
      </c>
      <c r="AJ13" s="34">
        <f>PXIL!P13</f>
        <v>0</v>
      </c>
      <c r="AK13" s="34">
        <f>RTM_IEX!J13</f>
        <v>0</v>
      </c>
      <c r="AL13" s="34">
        <f>RTM_IEX!P13</f>
        <v>-6</v>
      </c>
      <c r="AM13" s="34">
        <f>RTM_PXI!J13</f>
        <v>0</v>
      </c>
      <c r="AN13" s="34">
        <f>RTM_PXI!P13</f>
        <v>0</v>
      </c>
      <c r="AO13" s="149">
        <f>GDAM_IEX!J13</f>
        <v>0</v>
      </c>
      <c r="AP13" s="149">
        <f>GDAM_IEX!P13</f>
        <v>0</v>
      </c>
      <c r="AQ13" s="149">
        <f>GDAM_PXI!J13</f>
        <v>0</v>
      </c>
      <c r="AR13" s="149">
        <f>GDAM_PXI!P13</f>
        <v>0</v>
      </c>
    </row>
    <row r="14" spans="1:44">
      <c r="A14" t="s">
        <v>56</v>
      </c>
      <c r="D14">
        <f>TWEPL!R14</f>
        <v>7.1313299999999993</v>
      </c>
      <c r="E14">
        <f>GT_NG!T14</f>
        <v>-0.11868000000000002</v>
      </c>
      <c r="F14">
        <f>GT_Spot!T14</f>
        <v>0</v>
      </c>
      <c r="G14">
        <f>PPCL_NG!T14</f>
        <v>29.38</v>
      </c>
      <c r="H14">
        <f>PPCL_Spot!T14</f>
        <v>0</v>
      </c>
      <c r="I14">
        <f>Bawana_NG!T14</f>
        <v>69.61</v>
      </c>
      <c r="J14">
        <f>Bawana_RLNG!T14</f>
        <v>0</v>
      </c>
      <c r="K14">
        <f>Bawana_Spot!T14</f>
        <v>0</v>
      </c>
      <c r="L14">
        <f>TWOMCL!S14</f>
        <v>0</v>
      </c>
      <c r="M14">
        <f>EDWPCL!W14</f>
        <v>0</v>
      </c>
      <c r="N14">
        <f>'MSW BWN'!W14</f>
        <v>0</v>
      </c>
      <c r="O14">
        <f>TPDDL_ISGS_exbus!DM14</f>
        <v>908.66095152950527</v>
      </c>
      <c r="P14" s="36">
        <v>74.56</v>
      </c>
      <c r="Q14" s="36">
        <v>22.576932065217392</v>
      </c>
      <c r="R14" s="38">
        <v>0</v>
      </c>
      <c r="S14" s="38">
        <v>0</v>
      </c>
      <c r="T14" s="37">
        <f>SUMPRODUCT(LTA!J14:AN14,LTA!J$101:AN$101,LTA!J$105:AN$105)</f>
        <v>0</v>
      </c>
      <c r="U14" s="37">
        <f>SUMPRODUCT(LTA!J14:AN14,LTA!J$102:AN$102,LTA!J$105:AN$105)</f>
        <v>419.59000000000003</v>
      </c>
      <c r="V14" s="66">
        <f>SUMPRODUCT(MTOA!B14:G14,MTOA!B$102:G$102,MTOA!B$105:G$105)</f>
        <v>0</v>
      </c>
      <c r="W14" s="66">
        <f>SUMPRODUCT(MTOA!B14:G14,MTOA!B$101:G$101,MTOA!B$105:G$105)</f>
        <v>0</v>
      </c>
      <c r="X14">
        <v>0</v>
      </c>
      <c r="Y14" s="34">
        <f>IEX!J14</f>
        <v>0</v>
      </c>
      <c r="Z14" s="34">
        <f>IEX!P14</f>
        <v>0</v>
      </c>
      <c r="AA14" s="75">
        <f>STOA!J14</f>
        <v>115.68</v>
      </c>
      <c r="AB14" s="75">
        <f>-STOA!P14</f>
        <v>0</v>
      </c>
      <c r="AC14">
        <f t="shared" si="0"/>
        <v>14.709393796340581</v>
      </c>
      <c r="AD14">
        <f t="shared" si="1"/>
        <v>1608.3611397983818</v>
      </c>
      <c r="AE14">
        <f>'IDT-1'!F14</f>
        <v>0</v>
      </c>
      <c r="AF14" s="24"/>
      <c r="AG14">
        <f t="shared" si="2"/>
        <v>1608.3611397983818</v>
      </c>
      <c r="AI14" s="34">
        <f>PXIL!J14</f>
        <v>0</v>
      </c>
      <c r="AJ14" s="34">
        <f>PXIL!P14</f>
        <v>0</v>
      </c>
      <c r="AK14" s="34">
        <f>RTM_IEX!J14</f>
        <v>0</v>
      </c>
      <c r="AL14" s="34">
        <f>RTM_IEX!P14</f>
        <v>-24</v>
      </c>
      <c r="AM14" s="34">
        <f>RTM_PXI!J14</f>
        <v>0</v>
      </c>
      <c r="AN14" s="34">
        <f>RTM_PXI!P14</f>
        <v>0</v>
      </c>
      <c r="AO14" s="149">
        <f>GDAM_IEX!J14</f>
        <v>0</v>
      </c>
      <c r="AP14" s="149">
        <f>GDAM_IEX!P14</f>
        <v>0</v>
      </c>
      <c r="AQ14" s="149">
        <f>GDAM_PXI!J14</f>
        <v>0</v>
      </c>
      <c r="AR14" s="149">
        <f>GDAM_PXI!P14</f>
        <v>0</v>
      </c>
    </row>
    <row r="15" spans="1:44">
      <c r="A15" t="s">
        <v>57</v>
      </c>
      <c r="D15">
        <f>TWEPL!R15</f>
        <v>7.1313299999999993</v>
      </c>
      <c r="E15">
        <f>GT_NG!T15</f>
        <v>-0.11868000000000002</v>
      </c>
      <c r="F15">
        <f>GT_Spot!T15</f>
        <v>0</v>
      </c>
      <c r="G15">
        <f>PPCL_NG!T15</f>
        <v>29.38</v>
      </c>
      <c r="H15">
        <f>PPCL_Spot!T15</f>
        <v>0</v>
      </c>
      <c r="I15">
        <f>Bawana_NG!T15</f>
        <v>52.39</v>
      </c>
      <c r="J15">
        <f>Bawana_RLNG!T15</f>
        <v>0</v>
      </c>
      <c r="K15">
        <f>Bawana_Spot!T15</f>
        <v>0</v>
      </c>
      <c r="L15">
        <f>TWOMCL!S15</f>
        <v>0</v>
      </c>
      <c r="M15">
        <f>EDWPCL!W15</f>
        <v>0</v>
      </c>
      <c r="N15">
        <f>'MSW BWN'!W15</f>
        <v>0</v>
      </c>
      <c r="O15">
        <f>TPDDL_ISGS_exbus!DM15</f>
        <v>911.79303893202461</v>
      </c>
      <c r="P15" s="36">
        <v>74.56</v>
      </c>
      <c r="Q15" s="36">
        <v>22.576932065217392</v>
      </c>
      <c r="R15" s="38">
        <v>0</v>
      </c>
      <c r="S15" s="38">
        <v>0</v>
      </c>
      <c r="T15" s="37">
        <f>SUMPRODUCT(LTA!J15:AN15,LTA!J$101:AN$101,LTA!J$105:AN$105)</f>
        <v>0</v>
      </c>
      <c r="U15" s="37">
        <f>SUMPRODUCT(LTA!J15:AN15,LTA!J$102:AN$102,LTA!J$105:AN$105)</f>
        <v>419.12</v>
      </c>
      <c r="V15" s="66">
        <f>SUMPRODUCT(MTOA!B15:G15,MTOA!B$102:G$102,MTOA!B$105:G$105)</f>
        <v>0</v>
      </c>
      <c r="W15" s="66">
        <f>SUMPRODUCT(MTOA!B15:G15,MTOA!B$101:G$101,MTOA!B$105:G$105)</f>
        <v>0</v>
      </c>
      <c r="X15">
        <v>0</v>
      </c>
      <c r="Y15" s="34">
        <f>IEX!J15</f>
        <v>0</v>
      </c>
      <c r="Z15" s="34">
        <f>IEX!P15</f>
        <v>0</v>
      </c>
      <c r="AA15" s="75">
        <f>STOA!J15</f>
        <v>115.59</v>
      </c>
      <c r="AB15" s="75">
        <f>-STOA!P15</f>
        <v>0</v>
      </c>
      <c r="AC15">
        <f t="shared" si="0"/>
        <v>14.678151568226898</v>
      </c>
      <c r="AD15">
        <f t="shared" si="1"/>
        <v>1582.744469429015</v>
      </c>
      <c r="AE15">
        <f>'IDT-1'!F15</f>
        <v>0</v>
      </c>
      <c r="AF15" s="24"/>
      <c r="AG15">
        <f t="shared" si="2"/>
        <v>1582.744469429015</v>
      </c>
      <c r="AI15" s="34">
        <f>PXIL!J15</f>
        <v>0</v>
      </c>
      <c r="AJ15" s="34">
        <f>PXIL!P15</f>
        <v>0</v>
      </c>
      <c r="AK15" s="34">
        <f>RTM_IEX!J15</f>
        <v>0</v>
      </c>
      <c r="AL15" s="34">
        <f>RTM_IEX!P15</f>
        <v>-35</v>
      </c>
      <c r="AM15" s="34">
        <f>RTM_PXI!J15</f>
        <v>0</v>
      </c>
      <c r="AN15" s="34">
        <f>RTM_PXI!P15</f>
        <v>0</v>
      </c>
      <c r="AO15" s="149">
        <f>GDAM_IEX!J15</f>
        <v>0</v>
      </c>
      <c r="AP15" s="149">
        <f>GDAM_IEX!P15</f>
        <v>0</v>
      </c>
      <c r="AQ15" s="149">
        <f>GDAM_PXI!J15</f>
        <v>0</v>
      </c>
      <c r="AR15" s="149">
        <f>GDAM_PXI!P15</f>
        <v>0</v>
      </c>
    </row>
    <row r="16" spans="1:44">
      <c r="A16" t="s">
        <v>58</v>
      </c>
      <c r="D16">
        <f>TWEPL!R16</f>
        <v>7.1313299999999993</v>
      </c>
      <c r="E16">
        <f>GT_NG!T16</f>
        <v>-0.11868000000000002</v>
      </c>
      <c r="F16">
        <f>GT_Spot!T16</f>
        <v>0</v>
      </c>
      <c r="G16">
        <f>PPCL_NG!T16</f>
        <v>29.38</v>
      </c>
      <c r="H16">
        <f>PPCL_Spot!T16</f>
        <v>0</v>
      </c>
      <c r="I16">
        <f>Bawana_NG!T16</f>
        <v>52.39</v>
      </c>
      <c r="J16">
        <f>Bawana_RLNG!T16</f>
        <v>0</v>
      </c>
      <c r="K16">
        <f>Bawana_Spot!T16</f>
        <v>0</v>
      </c>
      <c r="L16">
        <f>TWOMCL!S16</f>
        <v>0</v>
      </c>
      <c r="M16">
        <f>EDWPCL!W16</f>
        <v>0</v>
      </c>
      <c r="N16">
        <f>'MSW BWN'!W16</f>
        <v>0</v>
      </c>
      <c r="O16">
        <f>TPDDL_ISGS_exbus!DM16</f>
        <v>911.79297999813207</v>
      </c>
      <c r="P16" s="36">
        <v>74.56</v>
      </c>
      <c r="Q16" s="36">
        <v>22.576932065217392</v>
      </c>
      <c r="R16" s="38">
        <v>0</v>
      </c>
      <c r="S16" s="38">
        <v>0</v>
      </c>
      <c r="T16" s="37">
        <f>SUMPRODUCT(LTA!J16:AN16,LTA!J$101:AN$101,LTA!J$105:AN$105)</f>
        <v>0</v>
      </c>
      <c r="U16" s="37">
        <f>SUMPRODUCT(LTA!J16:AN16,LTA!J$102:AN$102,LTA!J$105:AN$105)</f>
        <v>418.79</v>
      </c>
      <c r="V16" s="66">
        <f>SUMPRODUCT(MTOA!B16:G16,MTOA!B$102:G$102,MTOA!B$105:G$105)</f>
        <v>0</v>
      </c>
      <c r="W16" s="66">
        <f>SUMPRODUCT(MTOA!B16:G16,MTOA!B$101:G$101,MTOA!B$105:G$105)</f>
        <v>0</v>
      </c>
      <c r="X16">
        <v>0</v>
      </c>
      <c r="Y16" s="34">
        <f>IEX!J16</f>
        <v>0</v>
      </c>
      <c r="Z16" s="34">
        <f>IEX!P16</f>
        <v>0</v>
      </c>
      <c r="AA16" s="75">
        <f>STOA!J16</f>
        <v>115.59</v>
      </c>
      <c r="AB16" s="75">
        <f>-STOA!P16</f>
        <v>0</v>
      </c>
      <c r="AC16">
        <f t="shared" si="0"/>
        <v>14.808418962441575</v>
      </c>
      <c r="AD16">
        <f t="shared" si="1"/>
        <v>1567.2841431009078</v>
      </c>
      <c r="AE16">
        <f>'IDT-1'!F16</f>
        <v>0</v>
      </c>
      <c r="AF16" s="24"/>
      <c r="AG16">
        <f t="shared" si="2"/>
        <v>1567.2841431009078</v>
      </c>
      <c r="AI16" s="34">
        <f>PXIL!J16</f>
        <v>0</v>
      </c>
      <c r="AJ16" s="34">
        <f>PXIL!P16</f>
        <v>0</v>
      </c>
      <c r="AK16" s="34">
        <f>RTM_IEX!J16</f>
        <v>0</v>
      </c>
      <c r="AL16" s="34">
        <f>RTM_IEX!P16</f>
        <v>-50</v>
      </c>
      <c r="AM16" s="34">
        <f>RTM_PXI!J16</f>
        <v>0</v>
      </c>
      <c r="AN16" s="34">
        <f>RTM_PXI!P16</f>
        <v>0</v>
      </c>
      <c r="AO16" s="149">
        <f>GDAM_IEX!J16</f>
        <v>0</v>
      </c>
      <c r="AP16" s="149">
        <f>GDAM_IEX!P16</f>
        <v>0</v>
      </c>
      <c r="AQ16" s="149">
        <f>GDAM_PXI!J16</f>
        <v>0</v>
      </c>
      <c r="AR16" s="149">
        <f>GDAM_PXI!P16</f>
        <v>0</v>
      </c>
    </row>
    <row r="17" spans="1:44">
      <c r="A17" t="s">
        <v>59</v>
      </c>
      <c r="D17">
        <f>TWEPL!R17</f>
        <v>7.1313299999999993</v>
      </c>
      <c r="E17">
        <f>GT_NG!T17</f>
        <v>-0.11868000000000002</v>
      </c>
      <c r="F17">
        <f>GT_Spot!T17</f>
        <v>0</v>
      </c>
      <c r="G17">
        <f>PPCL_NG!T17</f>
        <v>29.38</v>
      </c>
      <c r="H17">
        <f>PPCL_Spot!T17</f>
        <v>0</v>
      </c>
      <c r="I17">
        <f>Bawana_NG!T17</f>
        <v>52.39</v>
      </c>
      <c r="J17">
        <f>Bawana_RLNG!T17</f>
        <v>0</v>
      </c>
      <c r="K17">
        <f>Bawana_Spot!T17</f>
        <v>0</v>
      </c>
      <c r="L17">
        <f>TWOMCL!S17</f>
        <v>0</v>
      </c>
      <c r="M17">
        <f>EDWPCL!W17</f>
        <v>0</v>
      </c>
      <c r="N17">
        <f>'MSW BWN'!W17</f>
        <v>0</v>
      </c>
      <c r="O17">
        <f>TPDDL_ISGS_exbus!DM17</f>
        <v>854.13800162885354</v>
      </c>
      <c r="P17" s="36">
        <v>74.56</v>
      </c>
      <c r="Q17" s="36">
        <v>22.576932065217392</v>
      </c>
      <c r="R17" s="38">
        <v>0</v>
      </c>
      <c r="S17" s="38">
        <v>0</v>
      </c>
      <c r="T17" s="37">
        <f>SUMPRODUCT(LTA!J17:AN17,LTA!J$101:AN$101,LTA!J$105:AN$105)</f>
        <v>0</v>
      </c>
      <c r="U17" s="37">
        <f>SUMPRODUCT(LTA!J17:AN17,LTA!J$102:AN$102,LTA!J$105:AN$105)</f>
        <v>418.47</v>
      </c>
      <c r="V17" s="66">
        <f>SUMPRODUCT(MTOA!B17:G17,MTOA!B$102:G$102,MTOA!B$105:G$105)</f>
        <v>0</v>
      </c>
      <c r="W17" s="66">
        <f>SUMPRODUCT(MTOA!B17:G17,MTOA!B$101:G$101,MTOA!B$105:G$105)</f>
        <v>0</v>
      </c>
      <c r="X17">
        <v>0</v>
      </c>
      <c r="Y17" s="34">
        <f>IEX!J17</f>
        <v>0</v>
      </c>
      <c r="Z17" s="34">
        <f>IEX!P17</f>
        <v>0</v>
      </c>
      <c r="AA17" s="75">
        <f>STOA!J17</f>
        <v>115.59</v>
      </c>
      <c r="AB17" s="75">
        <f>-STOA!P17</f>
        <v>0</v>
      </c>
      <c r="AC17">
        <f t="shared" si="0"/>
        <v>13.996382817037283</v>
      </c>
      <c r="AD17">
        <f t="shared" si="1"/>
        <v>1544.1212008770335</v>
      </c>
      <c r="AE17">
        <f>'IDT-1'!F17</f>
        <v>0</v>
      </c>
      <c r="AF17" s="24"/>
      <c r="AG17">
        <f t="shared" si="2"/>
        <v>1544.1212008770335</v>
      </c>
      <c r="AI17" s="34">
        <f>PXIL!J17</f>
        <v>0</v>
      </c>
      <c r="AJ17" s="34">
        <f>PXIL!P17</f>
        <v>0</v>
      </c>
      <c r="AK17" s="34">
        <f>RTM_IEX!J17</f>
        <v>0</v>
      </c>
      <c r="AL17" s="34">
        <f>RTM_IEX!P17</f>
        <v>-16</v>
      </c>
      <c r="AM17" s="34">
        <f>RTM_PXI!J17</f>
        <v>0</v>
      </c>
      <c r="AN17" s="34">
        <f>RTM_PXI!P17</f>
        <v>0</v>
      </c>
      <c r="AO17" s="149">
        <f>GDAM_IEX!J17</f>
        <v>0</v>
      </c>
      <c r="AP17" s="149">
        <f>GDAM_IEX!P17</f>
        <v>0</v>
      </c>
      <c r="AQ17" s="149">
        <f>GDAM_PXI!J17</f>
        <v>0</v>
      </c>
      <c r="AR17" s="149">
        <f>GDAM_PXI!P17</f>
        <v>0</v>
      </c>
    </row>
    <row r="18" spans="1:44">
      <c r="A18" t="s">
        <v>60</v>
      </c>
      <c r="D18">
        <f>TWEPL!R18</f>
        <v>7.1313299999999993</v>
      </c>
      <c r="E18">
        <f>GT_NG!T18</f>
        <v>-0.11868000000000002</v>
      </c>
      <c r="F18">
        <f>GT_Spot!T18</f>
        <v>0</v>
      </c>
      <c r="G18">
        <f>PPCL_NG!T18</f>
        <v>29.38</v>
      </c>
      <c r="H18">
        <f>PPCL_Spot!T18</f>
        <v>0</v>
      </c>
      <c r="I18">
        <f>Bawana_NG!T18</f>
        <v>52.39</v>
      </c>
      <c r="J18">
        <f>Bawana_RLNG!T18</f>
        <v>0</v>
      </c>
      <c r="K18">
        <f>Bawana_Spot!T18</f>
        <v>0</v>
      </c>
      <c r="L18">
        <f>TWOMCL!S18</f>
        <v>0</v>
      </c>
      <c r="M18">
        <f>EDWPCL!W18</f>
        <v>0</v>
      </c>
      <c r="N18">
        <f>'MSW BWN'!W18</f>
        <v>0</v>
      </c>
      <c r="O18">
        <f>TPDDL_ISGS_exbus!DM18</f>
        <v>844.54072739307742</v>
      </c>
      <c r="P18" s="36">
        <v>74.56</v>
      </c>
      <c r="Q18" s="36">
        <v>22.576932065217392</v>
      </c>
      <c r="R18" s="38">
        <v>0</v>
      </c>
      <c r="S18" s="38">
        <v>0</v>
      </c>
      <c r="T18" s="37">
        <f>SUMPRODUCT(LTA!J18:AN18,LTA!J$101:AN$101,LTA!J$105:AN$105)</f>
        <v>0</v>
      </c>
      <c r="U18" s="37">
        <f>SUMPRODUCT(LTA!J18:AN18,LTA!J$102:AN$102,LTA!J$105:AN$105)</f>
        <v>418.13</v>
      </c>
      <c r="V18" s="66">
        <f>SUMPRODUCT(MTOA!B18:G18,MTOA!B$102:G$102,MTOA!B$105:G$105)</f>
        <v>0</v>
      </c>
      <c r="W18" s="66">
        <f>SUMPRODUCT(MTOA!B18:G18,MTOA!B$101:G$101,MTOA!B$105:G$105)</f>
        <v>0</v>
      </c>
      <c r="X18">
        <v>0</v>
      </c>
      <c r="Y18" s="34">
        <f>IEX!J18</f>
        <v>0</v>
      </c>
      <c r="Z18" s="34">
        <f>IEX!P18</f>
        <v>0</v>
      </c>
      <c r="AA18" s="75">
        <f>STOA!J18</f>
        <v>115.59</v>
      </c>
      <c r="AB18" s="75">
        <f>-STOA!P18</f>
        <v>0</v>
      </c>
      <c r="AC18">
        <f t="shared" si="0"/>
        <v>13.971081696417817</v>
      </c>
      <c r="AD18">
        <f t="shared" si="1"/>
        <v>1527.2092277618767</v>
      </c>
      <c r="AE18">
        <f>'IDT-1'!F18</f>
        <v>0</v>
      </c>
      <c r="AF18" s="24"/>
      <c r="AG18">
        <f t="shared" si="2"/>
        <v>1527.2092277618767</v>
      </c>
      <c r="AI18" s="34">
        <f>PXIL!J18</f>
        <v>0</v>
      </c>
      <c r="AJ18" s="34">
        <f>PXIL!P18</f>
        <v>0</v>
      </c>
      <c r="AK18" s="34">
        <f>RTM_IEX!J18</f>
        <v>0</v>
      </c>
      <c r="AL18" s="34">
        <f>RTM_IEX!P18</f>
        <v>-23</v>
      </c>
      <c r="AM18" s="34">
        <f>RTM_PXI!J18</f>
        <v>0</v>
      </c>
      <c r="AN18" s="34">
        <f>RTM_PXI!P18</f>
        <v>0</v>
      </c>
      <c r="AO18" s="149">
        <f>GDAM_IEX!J18</f>
        <v>0</v>
      </c>
      <c r="AP18" s="149">
        <f>GDAM_IEX!P18</f>
        <v>0</v>
      </c>
      <c r="AQ18" s="149">
        <f>GDAM_PXI!J18</f>
        <v>0</v>
      </c>
      <c r="AR18" s="149">
        <f>GDAM_PXI!P18</f>
        <v>0</v>
      </c>
    </row>
    <row r="19" spans="1:44">
      <c r="A19" t="s">
        <v>61</v>
      </c>
      <c r="D19">
        <f>TWEPL!R19</f>
        <v>7.1313299999999993</v>
      </c>
      <c r="E19">
        <f>GT_NG!T19</f>
        <v>-0.11868000000000002</v>
      </c>
      <c r="F19">
        <f>GT_Spot!T19</f>
        <v>0</v>
      </c>
      <c r="G19">
        <f>PPCL_NG!T19</f>
        <v>29.38</v>
      </c>
      <c r="H19">
        <f>PPCL_Spot!T19</f>
        <v>0</v>
      </c>
      <c r="I19">
        <f>Bawana_NG!T19</f>
        <v>52.39</v>
      </c>
      <c r="J19">
        <f>Bawana_RLNG!T19</f>
        <v>0</v>
      </c>
      <c r="K19">
        <f>Bawana_Spot!T19</f>
        <v>0</v>
      </c>
      <c r="L19">
        <f>TWOMCL!S19</f>
        <v>0</v>
      </c>
      <c r="M19">
        <f>EDWPCL!W19</f>
        <v>0</v>
      </c>
      <c r="N19">
        <f>'MSW BWN'!W19</f>
        <v>0</v>
      </c>
      <c r="O19">
        <f>TPDDL_ISGS_exbus!DM19</f>
        <v>816.08687316080159</v>
      </c>
      <c r="P19" s="36">
        <v>74.56</v>
      </c>
      <c r="Q19" s="36">
        <v>22.576932065217392</v>
      </c>
      <c r="R19" s="38">
        <v>0</v>
      </c>
      <c r="S19" s="38">
        <v>0</v>
      </c>
      <c r="T19" s="37">
        <f>SUMPRODUCT(LTA!J19:AN19,LTA!J$101:AN$101,LTA!J$105:AN$105)</f>
        <v>0</v>
      </c>
      <c r="U19" s="37">
        <f>SUMPRODUCT(LTA!J19:AN19,LTA!J$102:AN$102,LTA!J$105:AN$105)</f>
        <v>417.65</v>
      </c>
      <c r="V19" s="66">
        <f>SUMPRODUCT(MTOA!B19:G19,MTOA!B$102:G$102,MTOA!B$105:G$105)</f>
        <v>0</v>
      </c>
      <c r="W19" s="66">
        <f>SUMPRODUCT(MTOA!B19:G19,MTOA!B$101:G$101,MTOA!B$105:G$105)</f>
        <v>0</v>
      </c>
      <c r="X19">
        <v>0</v>
      </c>
      <c r="Y19" s="34">
        <f>IEX!J19</f>
        <v>0</v>
      </c>
      <c r="Z19" s="34">
        <f>IEX!P19</f>
        <v>0</v>
      </c>
      <c r="AA19" s="75">
        <f>STOA!J19</f>
        <v>115.49000000000001</v>
      </c>
      <c r="AB19" s="75">
        <f>-STOA!P19</f>
        <v>0</v>
      </c>
      <c r="AC19">
        <f t="shared" si="0"/>
        <v>13.688949396607208</v>
      </c>
      <c r="AD19">
        <f t="shared" si="1"/>
        <v>1501.4575058294117</v>
      </c>
      <c r="AE19">
        <f>'IDT-1'!F19</f>
        <v>0</v>
      </c>
      <c r="AF19" s="24"/>
      <c r="AG19">
        <f t="shared" si="2"/>
        <v>1501.4575058294117</v>
      </c>
      <c r="AI19" s="34">
        <f>PXIL!J19</f>
        <v>0</v>
      </c>
      <c r="AJ19" s="34">
        <f>PXIL!P19</f>
        <v>0</v>
      </c>
      <c r="AK19" s="34">
        <f>RTM_IEX!J19</f>
        <v>0</v>
      </c>
      <c r="AL19" s="34">
        <f>RTM_IEX!P19</f>
        <v>-20</v>
      </c>
      <c r="AM19" s="34">
        <f>RTM_PXI!J19</f>
        <v>0</v>
      </c>
      <c r="AN19" s="34">
        <f>RTM_PXI!P19</f>
        <v>0</v>
      </c>
      <c r="AO19" s="149">
        <f>GDAM_IEX!J19</f>
        <v>0</v>
      </c>
      <c r="AP19" s="149">
        <f>GDAM_IEX!P19</f>
        <v>0</v>
      </c>
      <c r="AQ19" s="149">
        <f>GDAM_PXI!J19</f>
        <v>0</v>
      </c>
      <c r="AR19" s="149">
        <f>GDAM_PXI!P19</f>
        <v>0</v>
      </c>
    </row>
    <row r="20" spans="1:44">
      <c r="A20" t="s">
        <v>62</v>
      </c>
      <c r="D20">
        <f>TWEPL!R20</f>
        <v>7.1313299999999993</v>
      </c>
      <c r="E20">
        <f>GT_NG!T20</f>
        <v>-0.11868000000000002</v>
      </c>
      <c r="F20">
        <f>GT_Spot!T20</f>
        <v>0</v>
      </c>
      <c r="G20">
        <f>PPCL_NG!T20</f>
        <v>29.38</v>
      </c>
      <c r="H20">
        <f>PPCL_Spot!T20</f>
        <v>0</v>
      </c>
      <c r="I20">
        <f>Bawana_NG!T20</f>
        <v>52.39</v>
      </c>
      <c r="J20">
        <f>Bawana_RLNG!T20</f>
        <v>0</v>
      </c>
      <c r="K20">
        <f>Bawana_Spot!T20</f>
        <v>0</v>
      </c>
      <c r="L20">
        <f>TWOMCL!S20</f>
        <v>0</v>
      </c>
      <c r="M20">
        <f>EDWPCL!W20</f>
        <v>0</v>
      </c>
      <c r="N20">
        <f>'MSW BWN'!W20</f>
        <v>0</v>
      </c>
      <c r="O20">
        <f>TPDDL_ISGS_exbus!DM20</f>
        <v>803.63394884548313</v>
      </c>
      <c r="P20" s="36">
        <v>74.56</v>
      </c>
      <c r="Q20" s="36">
        <v>22.576932065217392</v>
      </c>
      <c r="R20" s="38">
        <v>0</v>
      </c>
      <c r="S20" s="38">
        <v>0</v>
      </c>
      <c r="T20" s="37">
        <f>SUMPRODUCT(LTA!J20:AN20,LTA!J$101:AN$101,LTA!J$105:AN$105)</f>
        <v>0</v>
      </c>
      <c r="U20" s="37">
        <f>SUMPRODUCT(LTA!J20:AN20,LTA!J$102:AN$102,LTA!J$105:AN$105)</f>
        <v>417.34999999999997</v>
      </c>
      <c r="V20" s="66">
        <f>SUMPRODUCT(MTOA!B20:G20,MTOA!B$102:G$102,MTOA!B$105:G$105)</f>
        <v>0</v>
      </c>
      <c r="W20" s="66">
        <f>SUMPRODUCT(MTOA!B20:G20,MTOA!B$101:G$101,MTOA!B$105:G$105)</f>
        <v>0</v>
      </c>
      <c r="X20">
        <v>0</v>
      </c>
      <c r="Y20" s="34">
        <f>IEX!J20</f>
        <v>0</v>
      </c>
      <c r="Z20" s="34">
        <f>IEX!P20</f>
        <v>0</v>
      </c>
      <c r="AA20" s="75">
        <f>STOA!J20</f>
        <v>115.49000000000001</v>
      </c>
      <c r="AB20" s="75">
        <f>-STOA!P20</f>
        <v>0</v>
      </c>
      <c r="AC20">
        <f t="shared" si="0"/>
        <v>13.629992427765577</v>
      </c>
      <c r="AD20">
        <f t="shared" si="1"/>
        <v>1482.763538482935</v>
      </c>
      <c r="AE20">
        <f>'IDT-1'!F20</f>
        <v>0</v>
      </c>
      <c r="AF20" s="24"/>
      <c r="AG20">
        <f t="shared" si="2"/>
        <v>1482.763538482935</v>
      </c>
      <c r="AI20" s="34">
        <f>PXIL!J20</f>
        <v>0</v>
      </c>
      <c r="AJ20" s="34">
        <f>PXIL!P20</f>
        <v>0</v>
      </c>
      <c r="AK20" s="34">
        <f>RTM_IEX!J20</f>
        <v>0</v>
      </c>
      <c r="AL20" s="34">
        <f>RTM_IEX!P20</f>
        <v>-26</v>
      </c>
      <c r="AM20" s="34">
        <f>RTM_PXI!J20</f>
        <v>0</v>
      </c>
      <c r="AN20" s="34">
        <f>RTM_PXI!P20</f>
        <v>0</v>
      </c>
      <c r="AO20" s="149">
        <f>GDAM_IEX!J20</f>
        <v>0</v>
      </c>
      <c r="AP20" s="149">
        <f>GDAM_IEX!P20</f>
        <v>0</v>
      </c>
      <c r="AQ20" s="149">
        <f>GDAM_PXI!J20</f>
        <v>0</v>
      </c>
      <c r="AR20" s="149">
        <f>GDAM_PXI!P20</f>
        <v>0</v>
      </c>
    </row>
    <row r="21" spans="1:44">
      <c r="A21" t="s">
        <v>63</v>
      </c>
      <c r="D21">
        <f>TWEPL!R21</f>
        <v>7.1313299999999993</v>
      </c>
      <c r="E21">
        <f>GT_NG!T21</f>
        <v>-0.11868000000000002</v>
      </c>
      <c r="F21">
        <f>GT_Spot!T21</f>
        <v>0</v>
      </c>
      <c r="G21">
        <f>PPCL_NG!T21</f>
        <v>29.38</v>
      </c>
      <c r="H21">
        <f>PPCL_Spot!T21</f>
        <v>0</v>
      </c>
      <c r="I21">
        <f>Bawana_NG!T21</f>
        <v>52.39</v>
      </c>
      <c r="J21">
        <f>Bawana_RLNG!T21</f>
        <v>0</v>
      </c>
      <c r="K21">
        <f>Bawana_Spot!T21</f>
        <v>0</v>
      </c>
      <c r="L21">
        <f>TWOMCL!S21</f>
        <v>0</v>
      </c>
      <c r="M21">
        <f>EDWPCL!W21</f>
        <v>0</v>
      </c>
      <c r="N21">
        <f>'MSW BWN'!W21</f>
        <v>0</v>
      </c>
      <c r="O21">
        <f>TPDDL_ISGS_exbus!DM21</f>
        <v>783.23184749435018</v>
      </c>
      <c r="P21" s="36">
        <v>74.56</v>
      </c>
      <c r="Q21" s="36">
        <v>22.576932065217392</v>
      </c>
      <c r="R21" s="38">
        <v>0</v>
      </c>
      <c r="S21" s="38">
        <v>0</v>
      </c>
      <c r="T21" s="37">
        <f>SUMPRODUCT(LTA!J21:AN21,LTA!J$101:AN$101,LTA!J$105:AN$105)</f>
        <v>0</v>
      </c>
      <c r="U21" s="37">
        <f>SUMPRODUCT(LTA!J21:AN21,LTA!J$102:AN$102,LTA!J$105:AN$105)</f>
        <v>413.87</v>
      </c>
      <c r="V21" s="66">
        <f>SUMPRODUCT(MTOA!B21:G21,MTOA!B$102:G$102,MTOA!B$105:G$105)</f>
        <v>0</v>
      </c>
      <c r="W21" s="66">
        <f>SUMPRODUCT(MTOA!B21:G21,MTOA!B$101:G$101,MTOA!B$105:G$105)</f>
        <v>0</v>
      </c>
      <c r="X21">
        <v>0</v>
      </c>
      <c r="Y21" s="34">
        <f>IEX!J21</f>
        <v>0</v>
      </c>
      <c r="Z21" s="34">
        <f>IEX!P21</f>
        <v>0</v>
      </c>
      <c r="AA21" s="75">
        <f>STOA!J21</f>
        <v>115.49000000000001</v>
      </c>
      <c r="AB21" s="75">
        <f>-STOA!P21</f>
        <v>0</v>
      </c>
      <c r="AC21">
        <f t="shared" si="0"/>
        <v>13.419829935875608</v>
      </c>
      <c r="AD21">
        <f t="shared" si="1"/>
        <v>1459.091599623692</v>
      </c>
      <c r="AE21">
        <f>'IDT-1'!F21</f>
        <v>0</v>
      </c>
      <c r="AF21" s="24"/>
      <c r="AG21">
        <f t="shared" si="2"/>
        <v>1459.091599623692</v>
      </c>
      <c r="AI21" s="34">
        <f>PXIL!J21</f>
        <v>0</v>
      </c>
      <c r="AJ21" s="34">
        <f>PXIL!P21</f>
        <v>0</v>
      </c>
      <c r="AK21" s="34">
        <f>RTM_IEX!J21</f>
        <v>0</v>
      </c>
      <c r="AL21" s="34">
        <f>RTM_IEX!P21</f>
        <v>-26</v>
      </c>
      <c r="AM21" s="34">
        <f>RTM_PXI!J21</f>
        <v>0</v>
      </c>
      <c r="AN21" s="34">
        <f>RTM_PXI!P21</f>
        <v>0</v>
      </c>
      <c r="AO21" s="149">
        <f>GDAM_IEX!J21</f>
        <v>0</v>
      </c>
      <c r="AP21" s="149">
        <f>GDAM_IEX!P21</f>
        <v>0</v>
      </c>
      <c r="AQ21" s="149">
        <f>GDAM_PXI!J21</f>
        <v>0</v>
      </c>
      <c r="AR21" s="149">
        <f>GDAM_PXI!P21</f>
        <v>0</v>
      </c>
    </row>
    <row r="22" spans="1:44">
      <c r="A22" t="s">
        <v>64</v>
      </c>
      <c r="D22">
        <f>TWEPL!R22</f>
        <v>7.1313299999999993</v>
      </c>
      <c r="E22">
        <f>GT_NG!T22</f>
        <v>-0.11868000000000002</v>
      </c>
      <c r="F22">
        <f>GT_Spot!T22</f>
        <v>0</v>
      </c>
      <c r="G22">
        <f>PPCL_NG!T22</f>
        <v>29.38</v>
      </c>
      <c r="H22">
        <f>PPCL_Spot!T22</f>
        <v>0</v>
      </c>
      <c r="I22">
        <f>Bawana_NG!T22</f>
        <v>52.39</v>
      </c>
      <c r="J22">
        <f>Bawana_RLNG!T22</f>
        <v>0</v>
      </c>
      <c r="K22">
        <f>Bawana_Spot!T22</f>
        <v>0</v>
      </c>
      <c r="L22">
        <f>TWOMCL!S22</f>
        <v>0</v>
      </c>
      <c r="M22">
        <f>EDWPCL!W22</f>
        <v>0</v>
      </c>
      <c r="N22">
        <f>'MSW BWN'!W22</f>
        <v>0</v>
      </c>
      <c r="O22">
        <f>TPDDL_ISGS_exbus!DM22</f>
        <v>778.52322792330688</v>
      </c>
      <c r="P22" s="36">
        <v>74.56</v>
      </c>
      <c r="Q22" s="36">
        <v>22.576932065217392</v>
      </c>
      <c r="R22" s="38">
        <v>0</v>
      </c>
      <c r="S22" s="38">
        <v>0</v>
      </c>
      <c r="T22" s="37">
        <f>SUMPRODUCT(LTA!J22:AN22,LTA!J$101:AN$101,LTA!J$105:AN$105)</f>
        <v>0</v>
      </c>
      <c r="U22" s="37">
        <f>SUMPRODUCT(LTA!J22:AN22,LTA!J$102:AN$102,LTA!J$105:AN$105)</f>
        <v>413.73</v>
      </c>
      <c r="V22" s="66">
        <f>SUMPRODUCT(MTOA!B22:G22,MTOA!B$102:G$102,MTOA!B$105:G$105)</f>
        <v>0</v>
      </c>
      <c r="W22" s="66">
        <f>SUMPRODUCT(MTOA!B22:G22,MTOA!B$101:G$101,MTOA!B$105:G$105)</f>
        <v>0</v>
      </c>
      <c r="X22">
        <v>0</v>
      </c>
      <c r="Y22" s="34">
        <f>IEX!J22</f>
        <v>0</v>
      </c>
      <c r="Z22" s="34">
        <f>IEX!P22</f>
        <v>0</v>
      </c>
      <c r="AA22" s="75">
        <f>STOA!J22</f>
        <v>115.49000000000001</v>
      </c>
      <c r="AB22" s="75">
        <f>-STOA!P22</f>
        <v>0</v>
      </c>
      <c r="AC22">
        <f t="shared" si="0"/>
        <v>13.457065231350185</v>
      </c>
      <c r="AD22">
        <f t="shared" si="1"/>
        <v>1445.2057447571742</v>
      </c>
      <c r="AE22">
        <f>'IDT-1'!F22</f>
        <v>0</v>
      </c>
      <c r="AF22" s="24"/>
      <c r="AG22">
        <f t="shared" si="2"/>
        <v>1445.2057447571742</v>
      </c>
      <c r="AI22" s="34">
        <f>PXIL!J22</f>
        <v>0</v>
      </c>
      <c r="AJ22" s="34">
        <f>PXIL!P22</f>
        <v>0</v>
      </c>
      <c r="AK22" s="34">
        <f>RTM_IEX!J22</f>
        <v>0</v>
      </c>
      <c r="AL22" s="34">
        <f>RTM_IEX!P22</f>
        <v>-35</v>
      </c>
      <c r="AM22" s="34">
        <f>RTM_PXI!J22</f>
        <v>0</v>
      </c>
      <c r="AN22" s="34">
        <f>RTM_PXI!P22</f>
        <v>0</v>
      </c>
      <c r="AO22" s="149">
        <f>GDAM_IEX!J22</f>
        <v>0</v>
      </c>
      <c r="AP22" s="149">
        <f>GDAM_IEX!P22</f>
        <v>0</v>
      </c>
      <c r="AQ22" s="149">
        <f>GDAM_PXI!J22</f>
        <v>0</v>
      </c>
      <c r="AR22" s="149">
        <f>GDAM_PXI!P22</f>
        <v>0</v>
      </c>
    </row>
    <row r="23" spans="1:44">
      <c r="A23" t="s">
        <v>65</v>
      </c>
      <c r="D23">
        <f>TWEPL!R23</f>
        <v>7.1313299999999993</v>
      </c>
      <c r="E23">
        <f>GT_NG!T23</f>
        <v>-0.11868000000000002</v>
      </c>
      <c r="F23">
        <f>GT_Spot!T23</f>
        <v>0</v>
      </c>
      <c r="G23">
        <f>PPCL_NG!T23</f>
        <v>29.38</v>
      </c>
      <c r="H23">
        <f>PPCL_Spot!T23</f>
        <v>0</v>
      </c>
      <c r="I23">
        <f>Bawana_NG!T23</f>
        <v>52.39</v>
      </c>
      <c r="J23">
        <f>Bawana_RLNG!T23</f>
        <v>0</v>
      </c>
      <c r="K23">
        <f>Bawana_Spot!T23</f>
        <v>0</v>
      </c>
      <c r="L23">
        <f>TWOMCL!S23</f>
        <v>0</v>
      </c>
      <c r="M23">
        <f>EDWPCL!W23</f>
        <v>0</v>
      </c>
      <c r="N23">
        <f>'MSW BWN'!W23</f>
        <v>0</v>
      </c>
      <c r="O23">
        <f>TPDDL_ISGS_exbus!DM23</f>
        <v>750.38757242399242</v>
      </c>
      <c r="P23" s="36">
        <v>74.56</v>
      </c>
      <c r="Q23" s="36">
        <v>22.576932065217392</v>
      </c>
      <c r="R23" s="38">
        <v>0</v>
      </c>
      <c r="S23" s="38">
        <v>0</v>
      </c>
      <c r="T23" s="37">
        <f>SUMPRODUCT(LTA!J23:AN23,LTA!J$101:AN$101,LTA!J$105:AN$105)</f>
        <v>0</v>
      </c>
      <c r="U23" s="37">
        <f>SUMPRODUCT(LTA!J23:AN23,LTA!J$102:AN$102,LTA!J$105:AN$105)</f>
        <v>413.31000000000006</v>
      </c>
      <c r="V23" s="66">
        <f>SUMPRODUCT(MTOA!B23:G23,MTOA!B$102:G$102,MTOA!B$105:G$105)</f>
        <v>0</v>
      </c>
      <c r="W23" s="66">
        <f>SUMPRODUCT(MTOA!B23:G23,MTOA!B$101:G$101,MTOA!B$105:G$105)</f>
        <v>0</v>
      </c>
      <c r="X23">
        <v>0</v>
      </c>
      <c r="Y23" s="34">
        <f>IEX!J23</f>
        <v>0</v>
      </c>
      <c r="Z23" s="34">
        <f>IEX!P23</f>
        <v>0</v>
      </c>
      <c r="AA23" s="75">
        <f>STOA!J23</f>
        <v>115.41</v>
      </c>
      <c r="AB23" s="75">
        <f>-STOA!P23</f>
        <v>0</v>
      </c>
      <c r="AC23">
        <f t="shared" si="0"/>
        <v>13.160680825345242</v>
      </c>
      <c r="AD23">
        <f t="shared" si="1"/>
        <v>1421.8664736638648</v>
      </c>
      <c r="AE23">
        <f>'IDT-1'!F23</f>
        <v>0</v>
      </c>
      <c r="AF23" s="24"/>
      <c r="AG23">
        <f t="shared" si="2"/>
        <v>1421.8664736638648</v>
      </c>
      <c r="AI23" s="34">
        <f>PXIL!J23</f>
        <v>0</v>
      </c>
      <c r="AJ23" s="34">
        <f>PXIL!P23</f>
        <v>0</v>
      </c>
      <c r="AK23" s="34">
        <f>RTM_IEX!J23</f>
        <v>0</v>
      </c>
      <c r="AL23" s="34">
        <f>RTM_IEX!P23</f>
        <v>-30</v>
      </c>
      <c r="AM23" s="34">
        <f>RTM_PXI!J23</f>
        <v>0</v>
      </c>
      <c r="AN23" s="34">
        <f>RTM_PXI!P23</f>
        <v>0</v>
      </c>
      <c r="AO23" s="149">
        <f>GDAM_IEX!J23</f>
        <v>0</v>
      </c>
      <c r="AP23" s="149">
        <f>GDAM_IEX!P23</f>
        <v>0</v>
      </c>
      <c r="AQ23" s="149">
        <f>GDAM_PXI!J23</f>
        <v>0</v>
      </c>
      <c r="AR23" s="149">
        <f>GDAM_PXI!P23</f>
        <v>0</v>
      </c>
    </row>
    <row r="24" spans="1:44">
      <c r="A24" t="s">
        <v>66</v>
      </c>
      <c r="D24">
        <f>TWEPL!R24</f>
        <v>7.1313299999999993</v>
      </c>
      <c r="E24">
        <f>GT_NG!T24</f>
        <v>-0.11868000000000002</v>
      </c>
      <c r="F24">
        <f>GT_Spot!T24</f>
        <v>0</v>
      </c>
      <c r="G24">
        <f>PPCL_NG!T24</f>
        <v>29.38</v>
      </c>
      <c r="H24">
        <f>PPCL_Spot!T24</f>
        <v>0</v>
      </c>
      <c r="I24">
        <f>Bawana_NG!T24</f>
        <v>52.39</v>
      </c>
      <c r="J24">
        <f>Bawana_RLNG!T24</f>
        <v>0</v>
      </c>
      <c r="K24">
        <f>Bawana_Spot!T24</f>
        <v>0</v>
      </c>
      <c r="L24">
        <f>TWOMCL!S24</f>
        <v>0</v>
      </c>
      <c r="M24">
        <f>EDWPCL!W24</f>
        <v>0</v>
      </c>
      <c r="N24">
        <f>'MSW BWN'!W24</f>
        <v>0</v>
      </c>
      <c r="O24">
        <f>TPDDL_ISGS_exbus!DM24</f>
        <v>808.02995001188106</v>
      </c>
      <c r="P24" s="36">
        <v>74.56</v>
      </c>
      <c r="Q24" s="36">
        <v>22.576499224806199</v>
      </c>
      <c r="R24" s="38">
        <v>0</v>
      </c>
      <c r="S24" s="38">
        <v>0</v>
      </c>
      <c r="T24" s="37">
        <f>SUMPRODUCT(LTA!J24:AN24,LTA!J$101:AN$101,LTA!J$105:AN$105)</f>
        <v>0</v>
      </c>
      <c r="U24" s="37">
        <f>SUMPRODUCT(LTA!J24:AN24,LTA!J$102:AN$102,LTA!J$105:AN$105)</f>
        <v>413.22</v>
      </c>
      <c r="V24" s="66">
        <f>SUMPRODUCT(MTOA!B24:G24,MTOA!B$102:G$102,MTOA!B$105:G$105)</f>
        <v>0</v>
      </c>
      <c r="W24" s="66">
        <f>SUMPRODUCT(MTOA!B24:G24,MTOA!B$101:G$101,MTOA!B$105:G$105)</f>
        <v>0</v>
      </c>
      <c r="X24">
        <v>0</v>
      </c>
      <c r="Y24" s="34">
        <f>IEX!J24</f>
        <v>0</v>
      </c>
      <c r="Z24" s="34">
        <f>IEX!P24</f>
        <v>0</v>
      </c>
      <c r="AA24" s="75">
        <f>STOA!J24</f>
        <v>115.41</v>
      </c>
      <c r="AB24" s="75">
        <f>-STOA!P24</f>
        <v>0</v>
      </c>
      <c r="AC24">
        <f t="shared" si="0"/>
        <v>13.667137939123045</v>
      </c>
      <c r="AD24">
        <f t="shared" si="1"/>
        <v>1478.9119612975644</v>
      </c>
      <c r="AE24">
        <f>'IDT-1'!F24</f>
        <v>-74.385999999999996</v>
      </c>
      <c r="AF24" s="24"/>
      <c r="AG24">
        <f t="shared" si="2"/>
        <v>1404.5259612975644</v>
      </c>
      <c r="AI24" s="34">
        <f>PXIL!J24</f>
        <v>0</v>
      </c>
      <c r="AJ24" s="34">
        <f>PXIL!P24</f>
        <v>0</v>
      </c>
      <c r="AK24" s="34">
        <f>RTM_IEX!J24</f>
        <v>0</v>
      </c>
      <c r="AL24" s="34">
        <f>RTM_IEX!P24</f>
        <v>-30</v>
      </c>
      <c r="AM24" s="34">
        <f>RTM_PXI!J24</f>
        <v>0</v>
      </c>
      <c r="AN24" s="34">
        <f>RTM_PXI!P24</f>
        <v>0</v>
      </c>
      <c r="AO24" s="149">
        <f>GDAM_IEX!J24</f>
        <v>0</v>
      </c>
      <c r="AP24" s="149">
        <f>GDAM_IEX!P24</f>
        <v>0</v>
      </c>
      <c r="AQ24" s="149">
        <f>GDAM_PXI!J24</f>
        <v>0</v>
      </c>
      <c r="AR24" s="149">
        <f>GDAM_PXI!P24</f>
        <v>0</v>
      </c>
    </row>
    <row r="25" spans="1:44">
      <c r="A25" t="s">
        <v>67</v>
      </c>
      <c r="D25">
        <f>TWEPL!R25</f>
        <v>7.1313299999999993</v>
      </c>
      <c r="E25">
        <f>GT_NG!T25</f>
        <v>-0.11868000000000002</v>
      </c>
      <c r="F25">
        <f>GT_Spot!T25</f>
        <v>0</v>
      </c>
      <c r="G25">
        <f>PPCL_NG!T25</f>
        <v>29.38</v>
      </c>
      <c r="H25">
        <f>PPCL_Spot!T25</f>
        <v>0</v>
      </c>
      <c r="I25">
        <f>Bawana_NG!T25</f>
        <v>52.39</v>
      </c>
      <c r="J25">
        <f>Bawana_RLNG!T25</f>
        <v>0</v>
      </c>
      <c r="K25">
        <f>Bawana_Spot!T25</f>
        <v>0</v>
      </c>
      <c r="L25">
        <f>TWOMCL!S25</f>
        <v>0</v>
      </c>
      <c r="M25">
        <f>EDWPCL!W25</f>
        <v>0</v>
      </c>
      <c r="N25">
        <f>'MSW BWN'!W25</f>
        <v>0</v>
      </c>
      <c r="O25">
        <f>TPDDL_ISGS_exbus!DM25</f>
        <v>788.17982217018402</v>
      </c>
      <c r="P25" s="36">
        <v>74.56</v>
      </c>
      <c r="Q25" s="36">
        <v>22.576499224806199</v>
      </c>
      <c r="R25" s="38">
        <v>0</v>
      </c>
      <c r="S25" s="38">
        <v>0</v>
      </c>
      <c r="T25" s="37">
        <f>SUMPRODUCT(LTA!J25:AN25,LTA!J$101:AN$101,LTA!J$105:AN$105)</f>
        <v>0</v>
      </c>
      <c r="U25" s="37">
        <f>SUMPRODUCT(LTA!J25:AN25,LTA!J$102:AN$102,LTA!J$105:AN$105)</f>
        <v>413.04</v>
      </c>
      <c r="V25" s="66">
        <f>SUMPRODUCT(MTOA!B25:G25,MTOA!B$102:G$102,MTOA!B$105:G$105)</f>
        <v>0</v>
      </c>
      <c r="W25" s="66">
        <f>SUMPRODUCT(MTOA!B25:G25,MTOA!B$101:G$101,MTOA!B$105:G$105)</f>
        <v>0</v>
      </c>
      <c r="X25">
        <v>0</v>
      </c>
      <c r="Y25" s="34">
        <f>IEX!J25</f>
        <v>0</v>
      </c>
      <c r="Z25" s="34">
        <f>IEX!P25</f>
        <v>0</v>
      </c>
      <c r="AA25" s="75">
        <f>STOA!J25</f>
        <v>115.41</v>
      </c>
      <c r="AB25" s="75">
        <f>-STOA!P25</f>
        <v>0</v>
      </c>
      <c r="AC25">
        <f t="shared" si="0"/>
        <v>13.313310263672202</v>
      </c>
      <c r="AD25">
        <f t="shared" si="1"/>
        <v>1479.235661131318</v>
      </c>
      <c r="AE25">
        <f>'IDT-1'!F25</f>
        <v>-64.007000000000005</v>
      </c>
      <c r="AF25" s="24"/>
      <c r="AG25">
        <f t="shared" si="2"/>
        <v>1415.2286611313179</v>
      </c>
      <c r="AI25" s="34">
        <f>PXIL!J25</f>
        <v>0</v>
      </c>
      <c r="AJ25" s="34">
        <f>PXIL!P25</f>
        <v>0</v>
      </c>
      <c r="AK25" s="34">
        <f>RTM_IEX!J25</f>
        <v>0</v>
      </c>
      <c r="AL25" s="34">
        <f>RTM_IEX!P25</f>
        <v>-10</v>
      </c>
      <c r="AM25" s="34">
        <f>RTM_PXI!J25</f>
        <v>0</v>
      </c>
      <c r="AN25" s="34">
        <f>RTM_PXI!P25</f>
        <v>0</v>
      </c>
      <c r="AO25" s="149">
        <f>GDAM_IEX!J25</f>
        <v>0</v>
      </c>
      <c r="AP25" s="149">
        <f>GDAM_IEX!P25</f>
        <v>0</v>
      </c>
      <c r="AQ25" s="149">
        <f>GDAM_PXI!J25</f>
        <v>0</v>
      </c>
      <c r="AR25" s="149">
        <f>GDAM_PXI!P25</f>
        <v>0</v>
      </c>
    </row>
    <row r="26" spans="1:44">
      <c r="A26" t="s">
        <v>68</v>
      </c>
      <c r="D26">
        <f>TWEPL!R26</f>
        <v>7.1313299999999993</v>
      </c>
      <c r="E26">
        <f>GT_NG!T26</f>
        <v>-0.11868000000000002</v>
      </c>
      <c r="F26">
        <f>GT_Spot!T26</f>
        <v>0</v>
      </c>
      <c r="G26">
        <f>PPCL_NG!T26</f>
        <v>29.38</v>
      </c>
      <c r="H26">
        <f>PPCL_Spot!T26</f>
        <v>0</v>
      </c>
      <c r="I26">
        <f>Bawana_NG!T26</f>
        <v>52.39</v>
      </c>
      <c r="J26">
        <f>Bawana_RLNG!T26</f>
        <v>0</v>
      </c>
      <c r="K26">
        <f>Bawana_Spot!T26</f>
        <v>0</v>
      </c>
      <c r="L26">
        <f>TWOMCL!S26</f>
        <v>0</v>
      </c>
      <c r="M26">
        <f>EDWPCL!W26</f>
        <v>0</v>
      </c>
      <c r="N26">
        <f>'MSW BWN'!W26</f>
        <v>0</v>
      </c>
      <c r="O26">
        <f>TPDDL_ISGS_exbus!DM26</f>
        <v>830.70384478235769</v>
      </c>
      <c r="P26" s="36">
        <v>74.56</v>
      </c>
      <c r="Q26" s="36">
        <v>22.576932065217392</v>
      </c>
      <c r="R26" s="38">
        <v>0</v>
      </c>
      <c r="S26" s="38">
        <v>0</v>
      </c>
      <c r="T26" s="37">
        <f>SUMPRODUCT(LTA!J26:AN26,LTA!J$101:AN$101,LTA!J$105:AN$105)</f>
        <v>0</v>
      </c>
      <c r="U26" s="37">
        <f>SUMPRODUCT(LTA!J26:AN26,LTA!J$102:AN$102,LTA!J$105:AN$105)</f>
        <v>412.92000000000007</v>
      </c>
      <c r="V26" s="66">
        <f>SUMPRODUCT(MTOA!B26:G26,MTOA!B$102:G$102,MTOA!B$105:G$105)</f>
        <v>0</v>
      </c>
      <c r="W26" s="66">
        <f>SUMPRODUCT(MTOA!B26:G26,MTOA!B$101:G$101,MTOA!B$105:G$105)</f>
        <v>0</v>
      </c>
      <c r="X26">
        <v>0</v>
      </c>
      <c r="Y26" s="34">
        <f>IEX!J26</f>
        <v>0</v>
      </c>
      <c r="Z26" s="34">
        <f>IEX!P26</f>
        <v>0</v>
      </c>
      <c r="AA26" s="75">
        <f>STOA!J26</f>
        <v>115.41</v>
      </c>
      <c r="AB26" s="75">
        <f>-STOA!P26</f>
        <v>0</v>
      </c>
      <c r="AC26">
        <f t="shared" si="0"/>
        <v>14.352329035819597</v>
      </c>
      <c r="AD26">
        <f t="shared" si="1"/>
        <v>1445.6010978117556</v>
      </c>
      <c r="AE26">
        <f>'IDT-1'!F26</f>
        <v>-38.634999999999998</v>
      </c>
      <c r="AF26" s="24"/>
      <c r="AG26">
        <f t="shared" si="2"/>
        <v>1406.9660978117556</v>
      </c>
      <c r="AI26" s="34">
        <f>PXIL!J26</f>
        <v>0</v>
      </c>
      <c r="AJ26" s="34">
        <f>PXIL!P26</f>
        <v>0</v>
      </c>
      <c r="AK26" s="34">
        <f>RTM_IEX!J26</f>
        <v>0</v>
      </c>
      <c r="AL26" s="34">
        <f>RTM_IEX!P26</f>
        <v>-85</v>
      </c>
      <c r="AM26" s="34">
        <f>RTM_PXI!J26</f>
        <v>0</v>
      </c>
      <c r="AN26" s="34">
        <f>RTM_PXI!P26</f>
        <v>0</v>
      </c>
      <c r="AO26" s="149">
        <f>GDAM_IEX!J26</f>
        <v>0</v>
      </c>
      <c r="AP26" s="149">
        <f>GDAM_IEX!P26</f>
        <v>0</v>
      </c>
      <c r="AQ26" s="149">
        <f>GDAM_PXI!J26</f>
        <v>0</v>
      </c>
      <c r="AR26" s="149">
        <f>GDAM_PXI!P26</f>
        <v>0</v>
      </c>
    </row>
    <row r="27" spans="1:44">
      <c r="A27" t="s">
        <v>69</v>
      </c>
      <c r="D27">
        <f>TWEPL!R27</f>
        <v>7.1313299999999993</v>
      </c>
      <c r="E27">
        <f>GT_NG!T27</f>
        <v>-0.11868000000000002</v>
      </c>
      <c r="F27">
        <f>GT_Spot!T27</f>
        <v>0</v>
      </c>
      <c r="G27">
        <f>PPCL_NG!T27</f>
        <v>29.38</v>
      </c>
      <c r="H27">
        <f>PPCL_Spot!T27</f>
        <v>0</v>
      </c>
      <c r="I27">
        <f>Bawana_NG!T27</f>
        <v>69.61</v>
      </c>
      <c r="J27">
        <f>Bawana_RLNG!T27</f>
        <v>0</v>
      </c>
      <c r="K27">
        <f>Bawana_Spot!T27</f>
        <v>0</v>
      </c>
      <c r="L27">
        <f>TWOMCL!S27</f>
        <v>0</v>
      </c>
      <c r="M27">
        <f>EDWPCL!W27</f>
        <v>0</v>
      </c>
      <c r="N27">
        <f>'MSW BWN'!W27</f>
        <v>0</v>
      </c>
      <c r="O27">
        <f>TPDDL_ISGS_exbus!DM27</f>
        <v>939.77656670770932</v>
      </c>
      <c r="P27" s="36">
        <v>74.56</v>
      </c>
      <c r="Q27" s="36">
        <v>22.576932065217392</v>
      </c>
      <c r="R27" s="38">
        <v>4.4400000000000004</v>
      </c>
      <c r="S27" s="38">
        <v>0</v>
      </c>
      <c r="T27" s="37">
        <f>SUMPRODUCT(LTA!J27:AN27,LTA!J$101:AN$101,LTA!J$105:AN$105)</f>
        <v>1</v>
      </c>
      <c r="U27" s="37">
        <f>SUMPRODUCT(LTA!J27:AN27,LTA!J$102:AN$102,LTA!J$105:AN$105)</f>
        <v>413.12071200000008</v>
      </c>
      <c r="V27" s="66">
        <f>SUMPRODUCT(MTOA!B27:G27,MTOA!B$102:G$102,MTOA!B$105:G$105)</f>
        <v>0</v>
      </c>
      <c r="W27" s="66">
        <f>SUMPRODUCT(MTOA!B27:G27,MTOA!B$101:G$101,MTOA!B$105:G$105)</f>
        <v>0</v>
      </c>
      <c r="X27">
        <v>0</v>
      </c>
      <c r="Y27" s="34">
        <f>IEX!J27</f>
        <v>0</v>
      </c>
      <c r="Z27" s="34">
        <f>IEX!P27</f>
        <v>-253</v>
      </c>
      <c r="AA27" s="75">
        <f>STOA!J27</f>
        <v>115.31</v>
      </c>
      <c r="AB27" s="75">
        <f>-STOA!P27</f>
        <v>0</v>
      </c>
      <c r="AC27">
        <f t="shared" si="0"/>
        <v>17.257340678091506</v>
      </c>
      <c r="AD27">
        <f t="shared" si="1"/>
        <v>1435.3195200948353</v>
      </c>
      <c r="AE27">
        <f>'IDT-1'!F27</f>
        <v>-64.007000000000005</v>
      </c>
      <c r="AF27" s="24"/>
      <c r="AG27">
        <f t="shared" si="2"/>
        <v>1371.3125200948352</v>
      </c>
      <c r="AI27" s="34">
        <f>PXIL!J27</f>
        <v>0</v>
      </c>
      <c r="AJ27" s="34">
        <f>PXIL!P27</f>
        <v>0</v>
      </c>
      <c r="AK27" s="34">
        <f>RTM_IEX!J27</f>
        <v>28.79</v>
      </c>
      <c r="AL27" s="34">
        <f>RTM_IEX!P27</f>
        <v>0</v>
      </c>
      <c r="AM27" s="34">
        <f>RTM_PXI!J27</f>
        <v>0</v>
      </c>
      <c r="AN27" s="34">
        <f>RTM_PXI!P27</f>
        <v>0</v>
      </c>
      <c r="AO27" s="149">
        <f>GDAM_IEX!J27</f>
        <v>0</v>
      </c>
      <c r="AP27" s="149">
        <f>GDAM_IEX!P27</f>
        <v>0</v>
      </c>
      <c r="AQ27" s="149">
        <f>GDAM_PXI!J27</f>
        <v>0</v>
      </c>
      <c r="AR27" s="149">
        <f>GDAM_PXI!P27</f>
        <v>0</v>
      </c>
    </row>
    <row r="28" spans="1:44">
      <c r="A28" t="s">
        <v>70</v>
      </c>
      <c r="D28">
        <f>TWEPL!R28</f>
        <v>7.1313299999999993</v>
      </c>
      <c r="E28">
        <f>GT_NG!T28</f>
        <v>-0.11868000000000002</v>
      </c>
      <c r="F28">
        <f>GT_Spot!T28</f>
        <v>0</v>
      </c>
      <c r="G28">
        <f>PPCL_NG!T28</f>
        <v>29.38</v>
      </c>
      <c r="H28">
        <f>PPCL_Spot!T28</f>
        <v>0</v>
      </c>
      <c r="I28">
        <f>Bawana_NG!T28</f>
        <v>69.61</v>
      </c>
      <c r="J28">
        <f>Bawana_RLNG!T28</f>
        <v>0</v>
      </c>
      <c r="K28">
        <f>Bawana_Spot!T28</f>
        <v>0</v>
      </c>
      <c r="L28">
        <f>TWOMCL!S28</f>
        <v>0</v>
      </c>
      <c r="M28">
        <f>EDWPCL!W28</f>
        <v>0</v>
      </c>
      <c r="N28">
        <f>'MSW BWN'!W28</f>
        <v>0</v>
      </c>
      <c r="O28">
        <f>TPDDL_ISGS_exbus!DM28</f>
        <v>943.64586123043659</v>
      </c>
      <c r="P28" s="36">
        <v>74.56</v>
      </c>
      <c r="Q28" s="36">
        <v>22.576932065217392</v>
      </c>
      <c r="R28" s="38">
        <v>9.17</v>
      </c>
      <c r="S28" s="38">
        <v>0</v>
      </c>
      <c r="T28" s="37">
        <f>SUMPRODUCT(LTA!J28:AN28,LTA!J$101:AN$101,LTA!J$105:AN$105)</f>
        <v>3.01</v>
      </c>
      <c r="U28" s="37">
        <f>SUMPRODUCT(LTA!J28:AN28,LTA!J$102:AN$102,LTA!J$105:AN$105)</f>
        <v>417.19132000000008</v>
      </c>
      <c r="V28" s="66">
        <f>SUMPRODUCT(MTOA!B28:G28,MTOA!B$102:G$102,MTOA!B$105:G$105)</f>
        <v>0</v>
      </c>
      <c r="W28" s="66">
        <f>SUMPRODUCT(MTOA!B28:G28,MTOA!B$101:G$101,MTOA!B$105:G$105)</f>
        <v>0</v>
      </c>
      <c r="X28">
        <v>0</v>
      </c>
      <c r="Y28" s="34">
        <f>IEX!J28</f>
        <v>0</v>
      </c>
      <c r="Z28" s="34">
        <f>IEX!P28</f>
        <v>-290</v>
      </c>
      <c r="AA28" s="75">
        <f>STOA!J28</f>
        <v>115.31</v>
      </c>
      <c r="AB28" s="75">
        <f>-STOA!P28</f>
        <v>0</v>
      </c>
      <c r="AC28">
        <f t="shared" si="0"/>
        <v>17.73191053861273</v>
      </c>
      <c r="AD28">
        <f t="shared" si="1"/>
        <v>1414.4448527570412</v>
      </c>
      <c r="AE28">
        <f>'IDT-1'!F28</f>
        <v>-43.823999999999998</v>
      </c>
      <c r="AF28" s="24"/>
      <c r="AG28">
        <f t="shared" si="2"/>
        <v>1370.6208527570411</v>
      </c>
      <c r="AI28" s="34">
        <f>PXIL!J28</f>
        <v>0</v>
      </c>
      <c r="AJ28" s="34">
        <f>PXIL!P28</f>
        <v>0</v>
      </c>
      <c r="AK28" s="34">
        <f>RTM_IEX!J28</f>
        <v>30.71</v>
      </c>
      <c r="AL28" s="34">
        <f>RTM_IEX!P28</f>
        <v>0</v>
      </c>
      <c r="AM28" s="34">
        <f>RTM_PXI!J28</f>
        <v>0</v>
      </c>
      <c r="AN28" s="34">
        <f>RTM_PXI!P28</f>
        <v>0</v>
      </c>
      <c r="AO28" s="149">
        <f>GDAM_IEX!J28</f>
        <v>0</v>
      </c>
      <c r="AP28" s="149">
        <f>GDAM_IEX!P28</f>
        <v>0</v>
      </c>
      <c r="AQ28" s="149">
        <f>GDAM_PXI!J28</f>
        <v>0</v>
      </c>
      <c r="AR28" s="149">
        <f>GDAM_PXI!P28</f>
        <v>0</v>
      </c>
    </row>
    <row r="29" spans="1:44">
      <c r="A29" t="s">
        <v>71</v>
      </c>
      <c r="D29">
        <f>TWEPL!R29</f>
        <v>7.1313299999999993</v>
      </c>
      <c r="E29">
        <f>GT_NG!T29</f>
        <v>-0.11868000000000002</v>
      </c>
      <c r="F29">
        <f>GT_Spot!T29</f>
        <v>0</v>
      </c>
      <c r="G29">
        <f>PPCL_NG!T29</f>
        <v>29.38</v>
      </c>
      <c r="H29">
        <f>PPCL_Spot!T29</f>
        <v>0</v>
      </c>
      <c r="I29">
        <f>Bawana_NG!T29</f>
        <v>69.61</v>
      </c>
      <c r="J29">
        <f>Bawana_RLNG!T29</f>
        <v>0</v>
      </c>
      <c r="K29">
        <f>Bawana_Spot!T29</f>
        <v>0</v>
      </c>
      <c r="L29">
        <f>TWOMCL!S29</f>
        <v>0</v>
      </c>
      <c r="M29">
        <f>EDWPCL!W29</f>
        <v>0</v>
      </c>
      <c r="N29">
        <f>'MSW BWN'!W29</f>
        <v>0</v>
      </c>
      <c r="O29">
        <f>TPDDL_ISGS_exbus!DM29</f>
        <v>936.72511419998887</v>
      </c>
      <c r="P29" s="36">
        <v>74.56</v>
      </c>
      <c r="Q29" s="36">
        <v>22.576932065217392</v>
      </c>
      <c r="R29" s="38">
        <v>12.58</v>
      </c>
      <c r="S29" s="38">
        <v>0</v>
      </c>
      <c r="T29" s="37">
        <f>SUMPRODUCT(LTA!J29:AN29,LTA!J$101:AN$101,LTA!J$105:AN$105)</f>
        <v>5.12</v>
      </c>
      <c r="U29" s="37">
        <f>SUMPRODUCT(LTA!J29:AN29,LTA!J$102:AN$102,LTA!J$105:AN$105)</f>
        <v>423.75065800000004</v>
      </c>
      <c r="V29" s="66">
        <f>SUMPRODUCT(MTOA!B29:G29,MTOA!B$102:G$102,MTOA!B$105:G$105)</f>
        <v>0</v>
      </c>
      <c r="W29" s="66">
        <f>SUMPRODUCT(MTOA!B29:G29,MTOA!B$101:G$101,MTOA!B$105:G$105)</f>
        <v>0</v>
      </c>
      <c r="X29">
        <v>0</v>
      </c>
      <c r="Y29" s="34">
        <f>IEX!J29</f>
        <v>0</v>
      </c>
      <c r="Z29" s="34">
        <f>IEX!P29</f>
        <v>-346</v>
      </c>
      <c r="AA29" s="75">
        <f>STOA!J29</f>
        <v>115.31</v>
      </c>
      <c r="AB29" s="75">
        <f>-STOA!P29</f>
        <v>0</v>
      </c>
      <c r="AC29">
        <f t="shared" si="0"/>
        <v>18.679897280387728</v>
      </c>
      <c r="AD29">
        <f t="shared" si="1"/>
        <v>1408.725456984818</v>
      </c>
      <c r="AE29">
        <f>'IDT-1'!F29</f>
        <v>-26.524999999999999</v>
      </c>
      <c r="AF29" s="24"/>
      <c r="AG29">
        <f t="shared" si="2"/>
        <v>1382.2004569848179</v>
      </c>
      <c r="AI29" s="34">
        <f>PXIL!J29</f>
        <v>0</v>
      </c>
      <c r="AJ29" s="34">
        <f>PXIL!P29</f>
        <v>0</v>
      </c>
      <c r="AK29" s="34">
        <f>RTM_IEX!J29</f>
        <v>76.78</v>
      </c>
      <c r="AL29" s="34">
        <f>RTM_IEX!P29</f>
        <v>0</v>
      </c>
      <c r="AM29" s="34">
        <f>RTM_PXI!J29</f>
        <v>0</v>
      </c>
      <c r="AN29" s="34">
        <f>RTM_PXI!P29</f>
        <v>0</v>
      </c>
      <c r="AO29" s="149">
        <f>GDAM_IEX!J29</f>
        <v>0</v>
      </c>
      <c r="AP29" s="149">
        <f>GDAM_IEX!P29</f>
        <v>0</v>
      </c>
      <c r="AQ29" s="149">
        <f>GDAM_PXI!J29</f>
        <v>0</v>
      </c>
      <c r="AR29" s="149">
        <f>GDAM_PXI!P29</f>
        <v>0</v>
      </c>
    </row>
    <row r="30" spans="1:44">
      <c r="A30" t="s">
        <v>72</v>
      </c>
      <c r="D30">
        <f>TWEPL!R30</f>
        <v>7.1313299999999993</v>
      </c>
      <c r="E30">
        <f>GT_NG!T30</f>
        <v>-0.11868000000000002</v>
      </c>
      <c r="F30">
        <f>GT_Spot!T30</f>
        <v>0</v>
      </c>
      <c r="G30">
        <f>PPCL_NG!T30</f>
        <v>29.38</v>
      </c>
      <c r="H30">
        <f>PPCL_Spot!T30</f>
        <v>0</v>
      </c>
      <c r="I30">
        <f>Bawana_NG!T30</f>
        <v>69.61</v>
      </c>
      <c r="J30">
        <f>Bawana_RLNG!T30</f>
        <v>0</v>
      </c>
      <c r="K30">
        <f>Bawana_Spot!T30</f>
        <v>0</v>
      </c>
      <c r="L30">
        <f>TWOMCL!S30</f>
        <v>0</v>
      </c>
      <c r="M30">
        <f>EDWPCL!W30</f>
        <v>0</v>
      </c>
      <c r="N30">
        <f>'MSW BWN'!W30</f>
        <v>0</v>
      </c>
      <c r="O30">
        <f>TPDDL_ISGS_exbus!DM30</f>
        <v>932.86650593062382</v>
      </c>
      <c r="P30" s="36">
        <v>74.56</v>
      </c>
      <c r="Q30" s="36">
        <v>22.576932065217392</v>
      </c>
      <c r="R30" s="38">
        <v>15.519999999999996</v>
      </c>
      <c r="S30" s="38">
        <v>0</v>
      </c>
      <c r="T30" s="37">
        <f>SUMPRODUCT(LTA!J30:AN30,LTA!J$101:AN$101,LTA!J$105:AN$105)</f>
        <v>8.3800000000000008</v>
      </c>
      <c r="U30" s="37">
        <f>SUMPRODUCT(LTA!J30:AN30,LTA!J$102:AN$102,LTA!J$105:AN$105)</f>
        <v>430.86180200000007</v>
      </c>
      <c r="V30" s="66">
        <f>SUMPRODUCT(MTOA!B30:G30,MTOA!B$102:G$102,MTOA!B$105:G$105)</f>
        <v>0</v>
      </c>
      <c r="W30" s="66">
        <f>SUMPRODUCT(MTOA!B30:G30,MTOA!B$101:G$101,MTOA!B$105:G$105)</f>
        <v>0</v>
      </c>
      <c r="X30">
        <v>0</v>
      </c>
      <c r="Y30" s="34">
        <f>IEX!J30</f>
        <v>0</v>
      </c>
      <c r="Z30" s="34">
        <f>IEX!P30</f>
        <v>-389</v>
      </c>
      <c r="AA30" s="75">
        <f>STOA!J30</f>
        <v>115.31</v>
      </c>
      <c r="AB30" s="75">
        <f>-STOA!P30</f>
        <v>0</v>
      </c>
      <c r="AC30">
        <f t="shared" si="0"/>
        <v>19.060359078271716</v>
      </c>
      <c r="AD30">
        <f t="shared" si="1"/>
        <v>1365.1975309175696</v>
      </c>
      <c r="AE30">
        <f>'IDT-1'!F30</f>
        <v>0</v>
      </c>
      <c r="AF30" s="24"/>
      <c r="AG30">
        <f t="shared" si="2"/>
        <v>1365.1975309175696</v>
      </c>
      <c r="AI30" s="34">
        <f>PXIL!J30</f>
        <v>0</v>
      </c>
      <c r="AJ30" s="34">
        <f>PXIL!P30</f>
        <v>0</v>
      </c>
      <c r="AK30" s="34">
        <f>RTM_IEX!J30</f>
        <v>67.180000000000007</v>
      </c>
      <c r="AL30" s="34">
        <f>RTM_IEX!P30</f>
        <v>0</v>
      </c>
      <c r="AM30" s="34">
        <f>RTM_PXI!J30</f>
        <v>0</v>
      </c>
      <c r="AN30" s="34">
        <f>RTM_PXI!P30</f>
        <v>0</v>
      </c>
      <c r="AO30" s="149">
        <f>GDAM_IEX!J30</f>
        <v>0</v>
      </c>
      <c r="AP30" s="149">
        <f>GDAM_IEX!P30</f>
        <v>0</v>
      </c>
      <c r="AQ30" s="149">
        <f>GDAM_PXI!J30</f>
        <v>0</v>
      </c>
      <c r="AR30" s="149">
        <f>GDAM_PXI!P30</f>
        <v>0</v>
      </c>
    </row>
    <row r="31" spans="1:44">
      <c r="A31" t="s">
        <v>73</v>
      </c>
      <c r="D31">
        <f>TWEPL!R31</f>
        <v>7.1313299999999993</v>
      </c>
      <c r="E31">
        <f>GT_NG!T31</f>
        <v>-0.11868000000000002</v>
      </c>
      <c r="F31">
        <f>GT_Spot!T31</f>
        <v>0</v>
      </c>
      <c r="G31">
        <f>PPCL_NG!T31</f>
        <v>29.38</v>
      </c>
      <c r="H31">
        <f>PPCL_Spot!T31</f>
        <v>0</v>
      </c>
      <c r="I31">
        <f>Bawana_NG!T31</f>
        <v>52.39</v>
      </c>
      <c r="J31">
        <f>Bawana_RLNG!T31</f>
        <v>0</v>
      </c>
      <c r="K31">
        <f>Bawana_Spot!T31</f>
        <v>0</v>
      </c>
      <c r="L31">
        <f>TWOMCL!S31</f>
        <v>0</v>
      </c>
      <c r="M31">
        <f>EDWPCL!W31</f>
        <v>0</v>
      </c>
      <c r="N31">
        <f>'MSW BWN'!W31</f>
        <v>0</v>
      </c>
      <c r="O31">
        <f>TPDDL_ISGS_exbus!DM31</f>
        <v>819.14996725893718</v>
      </c>
      <c r="P31" s="36">
        <v>74.56</v>
      </c>
      <c r="Q31" s="36">
        <v>22.576499224806199</v>
      </c>
      <c r="R31" s="38">
        <v>19.2</v>
      </c>
      <c r="S31" s="38">
        <v>0</v>
      </c>
      <c r="T31" s="37">
        <f>SUMPRODUCT(LTA!J31:AN31,LTA!J$101:AN$101,LTA!J$105:AN$105)</f>
        <v>11.78</v>
      </c>
      <c r="U31" s="37">
        <f>SUMPRODUCT(LTA!J31:AN31,LTA!J$102:AN$102,LTA!J$105:AN$105)</f>
        <v>429.77649600000001</v>
      </c>
      <c r="V31" s="66">
        <f>SUMPRODUCT(MTOA!B31:G31,MTOA!B$102:G$102,MTOA!B$105:G$105)</f>
        <v>0</v>
      </c>
      <c r="W31" s="66">
        <f>SUMPRODUCT(MTOA!B31:G31,MTOA!B$101:G$101,MTOA!B$105:G$105)</f>
        <v>0</v>
      </c>
      <c r="X31">
        <v>0</v>
      </c>
      <c r="Y31" s="34">
        <f>IEX!J31</f>
        <v>0</v>
      </c>
      <c r="Z31" s="34">
        <f>IEX!P31</f>
        <v>-112</v>
      </c>
      <c r="AA31" s="75">
        <f>STOA!J31</f>
        <v>115.31</v>
      </c>
      <c r="AB31" s="75">
        <f>-STOA!P31</f>
        <v>0</v>
      </c>
      <c r="AC31">
        <f t="shared" si="0"/>
        <v>15.798254464736683</v>
      </c>
      <c r="AD31">
        <f t="shared" si="1"/>
        <v>1353.3373580190066</v>
      </c>
      <c r="AE31">
        <f>'IDT-1'!F31</f>
        <v>0</v>
      </c>
      <c r="AF31" s="24"/>
      <c r="AG31">
        <f t="shared" si="2"/>
        <v>1353.3373580190066</v>
      </c>
      <c r="AI31" s="34">
        <f>PXIL!J31</f>
        <v>0</v>
      </c>
      <c r="AJ31" s="34">
        <f>PXIL!P31</f>
        <v>0</v>
      </c>
      <c r="AK31" s="34">
        <f>RTM_IEX!J31</f>
        <v>0</v>
      </c>
      <c r="AL31" s="34">
        <f>RTM_IEX!P31</f>
        <v>-100</v>
      </c>
      <c r="AM31" s="34">
        <f>RTM_PXI!J31</f>
        <v>0</v>
      </c>
      <c r="AN31" s="34">
        <f>RTM_PXI!P31</f>
        <v>0</v>
      </c>
      <c r="AO31" s="149">
        <f>GDAM_IEX!J31</f>
        <v>0</v>
      </c>
      <c r="AP31" s="149">
        <f>GDAM_IEX!P31</f>
        <v>0</v>
      </c>
      <c r="AQ31" s="149">
        <f>GDAM_PXI!J31</f>
        <v>0</v>
      </c>
      <c r="AR31" s="149">
        <f>GDAM_PXI!P31</f>
        <v>0</v>
      </c>
    </row>
    <row r="32" spans="1:44">
      <c r="A32" t="s">
        <v>74</v>
      </c>
      <c r="D32">
        <f>TWEPL!R32</f>
        <v>7.1313299999999993</v>
      </c>
      <c r="E32">
        <f>GT_NG!T32</f>
        <v>-0.11868000000000002</v>
      </c>
      <c r="F32">
        <f>GT_Spot!T32</f>
        <v>0</v>
      </c>
      <c r="G32">
        <f>PPCL_NG!T32</f>
        <v>29.38</v>
      </c>
      <c r="H32">
        <f>PPCL_Spot!T32</f>
        <v>0</v>
      </c>
      <c r="I32">
        <f>Bawana_NG!T32</f>
        <v>52.39</v>
      </c>
      <c r="J32">
        <f>Bawana_RLNG!T32</f>
        <v>0</v>
      </c>
      <c r="K32">
        <f>Bawana_Spot!T32</f>
        <v>0</v>
      </c>
      <c r="L32">
        <f>TWOMCL!S32</f>
        <v>0</v>
      </c>
      <c r="M32">
        <f>EDWPCL!W32</f>
        <v>0</v>
      </c>
      <c r="N32">
        <f>'MSW BWN'!W32</f>
        <v>0</v>
      </c>
      <c r="O32">
        <f>TPDDL_ISGS_exbus!DM32</f>
        <v>720.60177927976599</v>
      </c>
      <c r="P32" s="36">
        <v>74.56</v>
      </c>
      <c r="Q32" s="36">
        <v>22.576499224806199</v>
      </c>
      <c r="R32" s="38">
        <v>19.2</v>
      </c>
      <c r="S32" s="38">
        <v>0</v>
      </c>
      <c r="T32" s="37">
        <f>SUMPRODUCT(LTA!J32:AN32,LTA!J$101:AN$101,LTA!J$105:AN$105)</f>
        <v>16.28</v>
      </c>
      <c r="U32" s="37">
        <f>SUMPRODUCT(LTA!J32:AN32,LTA!J$102:AN$102,LTA!J$105:AN$105)</f>
        <v>429.36287200000004</v>
      </c>
      <c r="V32" s="66">
        <f>SUMPRODUCT(MTOA!B32:G32,MTOA!B$102:G$102,MTOA!B$105:G$105)</f>
        <v>0</v>
      </c>
      <c r="W32" s="66">
        <f>SUMPRODUCT(MTOA!B32:G32,MTOA!B$101:G$101,MTOA!B$105:G$105)</f>
        <v>0</v>
      </c>
      <c r="X32">
        <v>0</v>
      </c>
      <c r="Y32" s="34">
        <f>IEX!J32</f>
        <v>0</v>
      </c>
      <c r="Z32" s="34">
        <f>IEX!P32</f>
        <v>-124</v>
      </c>
      <c r="AA32" s="75">
        <f>STOA!J32</f>
        <v>115.31</v>
      </c>
      <c r="AB32" s="75">
        <f>-STOA!P32</f>
        <v>0</v>
      </c>
      <c r="AC32">
        <f t="shared" si="0"/>
        <v>14.274496572588744</v>
      </c>
      <c r="AD32">
        <f t="shared" si="1"/>
        <v>1338.3993039319835</v>
      </c>
      <c r="AE32">
        <f>'IDT-1'!F32</f>
        <v>0</v>
      </c>
      <c r="AF32" s="24"/>
      <c r="AG32">
        <f t="shared" si="2"/>
        <v>1338.3993039319835</v>
      </c>
      <c r="AI32" s="34">
        <f>PXIL!J32</f>
        <v>0</v>
      </c>
      <c r="AJ32" s="34">
        <f>PXIL!P32</f>
        <v>0</v>
      </c>
      <c r="AK32" s="34">
        <f>RTM_IEX!J32</f>
        <v>0</v>
      </c>
      <c r="AL32" s="34">
        <f>RTM_IEX!P32</f>
        <v>-10</v>
      </c>
      <c r="AM32" s="34">
        <f>RTM_PXI!J32</f>
        <v>0</v>
      </c>
      <c r="AN32" s="34">
        <f>RTM_PXI!P32</f>
        <v>0</v>
      </c>
      <c r="AO32" s="149">
        <f>GDAM_IEX!J32</f>
        <v>0</v>
      </c>
      <c r="AP32" s="149">
        <f>GDAM_IEX!P32</f>
        <v>0</v>
      </c>
      <c r="AQ32" s="149">
        <f>GDAM_PXI!J32</f>
        <v>0</v>
      </c>
      <c r="AR32" s="149">
        <f>GDAM_PXI!P32</f>
        <v>0</v>
      </c>
    </row>
    <row r="33" spans="1:44">
      <c r="A33" t="s">
        <v>75</v>
      </c>
      <c r="D33">
        <f>TWEPL!R33</f>
        <v>7.1313299999999993</v>
      </c>
      <c r="E33">
        <f>GT_NG!T33</f>
        <v>-0.11868000000000002</v>
      </c>
      <c r="F33">
        <f>GT_Spot!T33</f>
        <v>0</v>
      </c>
      <c r="G33">
        <f>PPCL_NG!T33</f>
        <v>29.38</v>
      </c>
      <c r="H33">
        <f>PPCL_Spot!T33</f>
        <v>0</v>
      </c>
      <c r="I33">
        <f>Bawana_NG!T33</f>
        <v>52.39</v>
      </c>
      <c r="J33">
        <f>Bawana_RLNG!T33</f>
        <v>0</v>
      </c>
      <c r="K33">
        <f>Bawana_Spot!T33</f>
        <v>0</v>
      </c>
      <c r="L33">
        <f>TWOMCL!S33</f>
        <v>0</v>
      </c>
      <c r="M33">
        <f>EDWPCL!W33</f>
        <v>0</v>
      </c>
      <c r="N33">
        <f>'MSW BWN'!W33</f>
        <v>0</v>
      </c>
      <c r="O33">
        <f>TPDDL_ISGS_exbus!DM33</f>
        <v>691.70161738758657</v>
      </c>
      <c r="P33" s="36">
        <v>74.56</v>
      </c>
      <c r="Q33" s="36">
        <v>22.576499224806199</v>
      </c>
      <c r="R33" s="38">
        <v>19.199999999999996</v>
      </c>
      <c r="S33" s="38">
        <v>0</v>
      </c>
      <c r="T33" s="37">
        <f>SUMPRODUCT(LTA!J33:AN33,LTA!J$101:AN$101,LTA!J$105:AN$105)</f>
        <v>20.99</v>
      </c>
      <c r="U33" s="37">
        <f>SUMPRODUCT(LTA!J33:AN33,LTA!J$102:AN$102,LTA!J$105:AN$105)</f>
        <v>453.21396400000003</v>
      </c>
      <c r="V33" s="66">
        <f>SUMPRODUCT(MTOA!B33:G33,MTOA!B$102:G$102,MTOA!B$105:G$105)</f>
        <v>0</v>
      </c>
      <c r="W33" s="66">
        <f>SUMPRODUCT(MTOA!B33:G33,MTOA!B$101:G$101,MTOA!B$105:G$105)</f>
        <v>0</v>
      </c>
      <c r="X33">
        <v>0</v>
      </c>
      <c r="Y33" s="34">
        <f>IEX!J33</f>
        <v>0</v>
      </c>
      <c r="Z33" s="34">
        <f>IEX!P33</f>
        <v>-124</v>
      </c>
      <c r="AA33" s="75">
        <f>STOA!J33</f>
        <v>115.31</v>
      </c>
      <c r="AB33" s="75">
        <f>-STOA!P33</f>
        <v>0</v>
      </c>
      <c r="AC33">
        <f t="shared" si="0"/>
        <v>14.18273148231561</v>
      </c>
      <c r="AD33">
        <f t="shared" si="1"/>
        <v>1348.1519991300772</v>
      </c>
      <c r="AE33">
        <f>'IDT-1'!F33</f>
        <v>0</v>
      </c>
      <c r="AF33" s="24"/>
      <c r="AG33">
        <f t="shared" si="2"/>
        <v>1348.1519991300772</v>
      </c>
      <c r="AI33" s="34">
        <f>PXIL!J33</f>
        <v>0</v>
      </c>
      <c r="AJ33" s="34">
        <f>PXIL!P33</f>
        <v>0</v>
      </c>
      <c r="AK33" s="34">
        <f>RTM_IEX!J33</f>
        <v>0</v>
      </c>
      <c r="AL33" s="34">
        <f>RTM_IEX!P33</f>
        <v>0</v>
      </c>
      <c r="AM33" s="34">
        <f>RTM_PXI!J33</f>
        <v>0</v>
      </c>
      <c r="AN33" s="34">
        <f>RTM_PXI!P33</f>
        <v>0</v>
      </c>
      <c r="AO33" s="149">
        <f>GDAM_IEX!J33</f>
        <v>0</v>
      </c>
      <c r="AP33" s="149">
        <f>GDAM_IEX!P33</f>
        <v>0</v>
      </c>
      <c r="AQ33" s="149">
        <f>GDAM_PXI!J33</f>
        <v>0</v>
      </c>
      <c r="AR33" s="149">
        <f>GDAM_PXI!P33</f>
        <v>0</v>
      </c>
    </row>
    <row r="34" spans="1:44">
      <c r="A34" t="s">
        <v>76</v>
      </c>
      <c r="D34">
        <f>TWEPL!R34</f>
        <v>7.1313299999999993</v>
      </c>
      <c r="E34">
        <f>GT_NG!T34</f>
        <v>-0.11868000000000002</v>
      </c>
      <c r="F34">
        <f>GT_Spot!T34</f>
        <v>0</v>
      </c>
      <c r="G34">
        <f>PPCL_NG!T34</f>
        <v>29.38</v>
      </c>
      <c r="H34">
        <f>PPCL_Spot!T34</f>
        <v>0</v>
      </c>
      <c r="I34">
        <f>Bawana_NG!T34</f>
        <v>52.39</v>
      </c>
      <c r="J34">
        <f>Bawana_RLNG!T34</f>
        <v>0</v>
      </c>
      <c r="K34">
        <f>Bawana_Spot!T34</f>
        <v>0</v>
      </c>
      <c r="L34">
        <f>TWOMCL!S34</f>
        <v>0</v>
      </c>
      <c r="M34">
        <f>EDWPCL!W34</f>
        <v>0</v>
      </c>
      <c r="N34">
        <f>'MSW BWN'!W34</f>
        <v>0</v>
      </c>
      <c r="O34">
        <f>TPDDL_ISGS_exbus!DM34</f>
        <v>695.05058644622773</v>
      </c>
      <c r="P34" s="36">
        <v>74.56</v>
      </c>
      <c r="Q34" s="36">
        <v>22.576499224806199</v>
      </c>
      <c r="R34" s="38">
        <v>19.199999999999996</v>
      </c>
      <c r="S34" s="38">
        <v>0</v>
      </c>
      <c r="T34" s="37">
        <f>SUMPRODUCT(LTA!J34:AN34,LTA!J$101:AN$101,LTA!J$105:AN$105)</f>
        <v>23.7</v>
      </c>
      <c r="U34" s="37">
        <f>SUMPRODUCT(LTA!J34:AN34,LTA!J$102:AN$102,LTA!J$105:AN$105)</f>
        <v>462.66551000000004</v>
      </c>
      <c r="V34" s="66">
        <f>SUMPRODUCT(MTOA!B34:G34,MTOA!B$102:G$102,MTOA!B$105:G$105)</f>
        <v>0</v>
      </c>
      <c r="W34" s="66">
        <f>SUMPRODUCT(MTOA!B34:G34,MTOA!B$101:G$101,MTOA!B$105:G$105)</f>
        <v>0</v>
      </c>
      <c r="X34">
        <v>0</v>
      </c>
      <c r="Y34" s="34">
        <f>IEX!J34</f>
        <v>0</v>
      </c>
      <c r="Z34" s="34">
        <f>IEX!P34</f>
        <v>-131</v>
      </c>
      <c r="AA34" s="75">
        <f>STOA!J34</f>
        <v>115.31</v>
      </c>
      <c r="AB34" s="75">
        <f>-STOA!P34</f>
        <v>0</v>
      </c>
      <c r="AC34">
        <f t="shared" si="0"/>
        <v>14.470152182708976</v>
      </c>
      <c r="AD34">
        <f t="shared" si="1"/>
        <v>1346.3750934883251</v>
      </c>
      <c r="AE34">
        <f>'IDT-1'!F34</f>
        <v>0</v>
      </c>
      <c r="AF34" s="24"/>
      <c r="AG34">
        <f t="shared" si="2"/>
        <v>1346.3750934883251</v>
      </c>
      <c r="AI34" s="34">
        <f>PXIL!J34</f>
        <v>0</v>
      </c>
      <c r="AJ34" s="34">
        <f>PXIL!P34</f>
        <v>0</v>
      </c>
      <c r="AK34" s="34">
        <f>RTM_IEX!J34</f>
        <v>0</v>
      </c>
      <c r="AL34" s="34">
        <f>RTM_IEX!P34</f>
        <v>-10</v>
      </c>
      <c r="AM34" s="34">
        <f>RTM_PXI!J34</f>
        <v>0</v>
      </c>
      <c r="AN34" s="34">
        <f>RTM_PXI!P34</f>
        <v>0</v>
      </c>
      <c r="AO34" s="149">
        <f>GDAM_IEX!J34</f>
        <v>0</v>
      </c>
      <c r="AP34" s="149">
        <f>GDAM_IEX!P34</f>
        <v>0</v>
      </c>
      <c r="AQ34" s="149">
        <f>GDAM_PXI!J34</f>
        <v>0</v>
      </c>
      <c r="AR34" s="149">
        <f>GDAM_PXI!P34</f>
        <v>0</v>
      </c>
    </row>
    <row r="35" spans="1:44">
      <c r="A35" t="s">
        <v>77</v>
      </c>
      <c r="D35">
        <f>TWEPL!R35</f>
        <v>7.1313299999999993</v>
      </c>
      <c r="E35">
        <f>GT_NG!T35</f>
        <v>-0.11868000000000002</v>
      </c>
      <c r="F35">
        <f>GT_Spot!T35</f>
        <v>0</v>
      </c>
      <c r="G35">
        <f>PPCL_NG!T35</f>
        <v>29.38</v>
      </c>
      <c r="H35">
        <f>PPCL_Spot!T35</f>
        <v>0</v>
      </c>
      <c r="I35">
        <f>Bawana_NG!T35</f>
        <v>58.527292659234938</v>
      </c>
      <c r="J35">
        <f>Bawana_RLNG!T35</f>
        <v>0</v>
      </c>
      <c r="K35">
        <f>Bawana_Spot!T35</f>
        <v>0</v>
      </c>
      <c r="L35">
        <f>TWOMCL!S35</f>
        <v>0</v>
      </c>
      <c r="M35">
        <f>EDWPCL!W35</f>
        <v>0</v>
      </c>
      <c r="N35">
        <f>'MSW BWN'!W35</f>
        <v>0</v>
      </c>
      <c r="O35">
        <f>TPDDL_ISGS_exbus!DM35</f>
        <v>664.9217976581225</v>
      </c>
      <c r="P35" s="36">
        <v>57.580000000000005</v>
      </c>
      <c r="Q35" s="36">
        <v>7.6800000000000006</v>
      </c>
      <c r="R35" s="38">
        <v>19.200000000000003</v>
      </c>
      <c r="S35" s="38">
        <v>0</v>
      </c>
      <c r="T35" s="37">
        <f>SUMPRODUCT(LTA!J35:AN35,LTA!J$101:AN$101,LTA!J$105:AN$105)</f>
        <v>34.65</v>
      </c>
      <c r="U35" s="37">
        <f>SUMPRODUCT(LTA!J35:AN35,LTA!J$102:AN$102,LTA!J$105:AN$105)</f>
        <v>463.29582799999997</v>
      </c>
      <c r="V35" s="66">
        <f>SUMPRODUCT(MTOA!B35:G35,MTOA!B$102:G$102,MTOA!B$105:G$105)</f>
        <v>0</v>
      </c>
      <c r="W35" s="66">
        <f>SUMPRODUCT(MTOA!B35:G35,MTOA!B$101:G$101,MTOA!B$105:G$105)</f>
        <v>0</v>
      </c>
      <c r="X35">
        <v>0</v>
      </c>
      <c r="Y35" s="34">
        <f>IEX!J35</f>
        <v>0</v>
      </c>
      <c r="Z35" s="34">
        <f>IEX!P35</f>
        <v>-53</v>
      </c>
      <c r="AA35" s="75">
        <f>STOA!J35</f>
        <v>115.23</v>
      </c>
      <c r="AB35" s="75">
        <f>-STOA!P35</f>
        <v>0</v>
      </c>
      <c r="AC35">
        <f t="shared" si="0"/>
        <v>13.431613312876362</v>
      </c>
      <c r="AD35">
        <f t="shared" si="1"/>
        <v>1376.0459550044811</v>
      </c>
      <c r="AE35">
        <f>'IDT-1'!F35</f>
        <v>0</v>
      </c>
      <c r="AF35" s="24"/>
      <c r="AG35">
        <f t="shared" si="2"/>
        <v>1376.0459550044811</v>
      </c>
      <c r="AI35" s="34">
        <f>PXIL!J35</f>
        <v>0</v>
      </c>
      <c r="AJ35" s="34">
        <f>PXIL!P35</f>
        <v>0</v>
      </c>
      <c r="AK35" s="34">
        <f>RTM_IEX!J35</f>
        <v>0</v>
      </c>
      <c r="AL35" s="34">
        <f>RTM_IEX!P35</f>
        <v>-15</v>
      </c>
      <c r="AM35" s="34">
        <f>RTM_PXI!J35</f>
        <v>0</v>
      </c>
      <c r="AN35" s="34">
        <f>RTM_PXI!P35</f>
        <v>0</v>
      </c>
      <c r="AO35" s="149">
        <f>GDAM_IEX!J35</f>
        <v>0</v>
      </c>
      <c r="AP35" s="149">
        <f>GDAM_IEX!P35</f>
        <v>0</v>
      </c>
      <c r="AQ35" s="149">
        <f>GDAM_PXI!J35</f>
        <v>0</v>
      </c>
      <c r="AR35" s="149">
        <f>GDAM_PXI!P35</f>
        <v>0</v>
      </c>
    </row>
    <row r="36" spans="1:44">
      <c r="A36" t="s">
        <v>78</v>
      </c>
      <c r="D36">
        <f>TWEPL!R36</f>
        <v>7.1313299999999993</v>
      </c>
      <c r="E36">
        <f>GT_NG!T36</f>
        <v>-0.11868000000000002</v>
      </c>
      <c r="F36">
        <f>GT_Spot!T36</f>
        <v>0</v>
      </c>
      <c r="G36">
        <f>PPCL_NG!T36</f>
        <v>29.38</v>
      </c>
      <c r="H36">
        <f>PPCL_Spot!T36</f>
        <v>0</v>
      </c>
      <c r="I36">
        <f>Bawana_NG!T36</f>
        <v>58.527292659234938</v>
      </c>
      <c r="J36">
        <f>Bawana_RLNG!T36</f>
        <v>0</v>
      </c>
      <c r="K36">
        <f>Bawana_Spot!T36</f>
        <v>0</v>
      </c>
      <c r="L36">
        <f>TWOMCL!S36</f>
        <v>0</v>
      </c>
      <c r="M36">
        <f>EDWPCL!W36</f>
        <v>0</v>
      </c>
      <c r="N36">
        <f>'MSW BWN'!W36</f>
        <v>0</v>
      </c>
      <c r="O36">
        <f>TPDDL_ISGS_exbus!DM36</f>
        <v>652.4525114360888</v>
      </c>
      <c r="P36" s="36">
        <v>74.56</v>
      </c>
      <c r="Q36" s="36">
        <v>7.6800000000000006</v>
      </c>
      <c r="R36" s="38">
        <v>19.200000000000003</v>
      </c>
      <c r="S36" s="38">
        <v>0</v>
      </c>
      <c r="T36" s="37">
        <f>SUMPRODUCT(LTA!J36:AN36,LTA!J$101:AN$101,LTA!J$105:AN$105)</f>
        <v>41.47</v>
      </c>
      <c r="U36" s="37">
        <f>SUMPRODUCT(LTA!J36:AN36,LTA!J$102:AN$102,LTA!J$105:AN$105)</f>
        <v>435.84414399999997</v>
      </c>
      <c r="V36" s="66">
        <f>SUMPRODUCT(MTOA!B36:G36,MTOA!B$102:G$102,MTOA!B$105:G$105)</f>
        <v>0</v>
      </c>
      <c r="W36" s="66">
        <f>SUMPRODUCT(MTOA!B36:G36,MTOA!B$101:G$101,MTOA!B$105:G$105)</f>
        <v>0</v>
      </c>
      <c r="X36">
        <v>0</v>
      </c>
      <c r="Y36" s="34">
        <f>IEX!J36</f>
        <v>0</v>
      </c>
      <c r="Z36" s="34">
        <f>IEX!P36</f>
        <v>-49</v>
      </c>
      <c r="AA36" s="75">
        <f>STOA!J36</f>
        <v>115.23</v>
      </c>
      <c r="AB36" s="75">
        <f>-STOA!P36</f>
        <v>0</v>
      </c>
      <c r="AC36">
        <f t="shared" si="0"/>
        <v>13.254236264833684</v>
      </c>
      <c r="AD36">
        <f t="shared" si="1"/>
        <v>1364.1023618304901</v>
      </c>
      <c r="AE36">
        <f>'IDT-1'!F36</f>
        <v>0</v>
      </c>
      <c r="AF36" s="24"/>
      <c r="AG36">
        <f t="shared" si="2"/>
        <v>1364.1023618304901</v>
      </c>
      <c r="AI36" s="34">
        <f>PXIL!J36</f>
        <v>0</v>
      </c>
      <c r="AJ36" s="34">
        <f>PXIL!P36</f>
        <v>0</v>
      </c>
      <c r="AK36" s="34">
        <f>RTM_IEX!J36</f>
        <v>0</v>
      </c>
      <c r="AL36" s="34">
        <f>RTM_IEX!P36</f>
        <v>-15</v>
      </c>
      <c r="AM36" s="34">
        <f>RTM_PXI!J36</f>
        <v>0</v>
      </c>
      <c r="AN36" s="34">
        <f>RTM_PXI!P36</f>
        <v>0</v>
      </c>
      <c r="AO36" s="149">
        <f>GDAM_IEX!J36</f>
        <v>0</v>
      </c>
      <c r="AP36" s="149">
        <f>GDAM_IEX!P36</f>
        <v>0</v>
      </c>
      <c r="AQ36" s="149">
        <f>GDAM_PXI!J36</f>
        <v>0</v>
      </c>
      <c r="AR36" s="149">
        <f>GDAM_PXI!P36</f>
        <v>0</v>
      </c>
    </row>
    <row r="37" spans="1:44">
      <c r="A37" t="s">
        <v>79</v>
      </c>
      <c r="D37">
        <f>TWEPL!R37</f>
        <v>7.1313299999999993</v>
      </c>
      <c r="E37">
        <f>GT_NG!T37</f>
        <v>-0.11868000000000002</v>
      </c>
      <c r="F37">
        <f>GT_Spot!T37</f>
        <v>0</v>
      </c>
      <c r="G37">
        <f>PPCL_NG!T37</f>
        <v>29.38</v>
      </c>
      <c r="H37">
        <f>PPCL_Spot!T37</f>
        <v>0</v>
      </c>
      <c r="I37">
        <f>Bawana_NG!T37</f>
        <v>58.527292659234938</v>
      </c>
      <c r="J37">
        <f>Bawana_RLNG!T37</f>
        <v>0</v>
      </c>
      <c r="K37">
        <f>Bawana_Spot!T37</f>
        <v>0</v>
      </c>
      <c r="L37">
        <f>TWOMCL!S37</f>
        <v>0</v>
      </c>
      <c r="M37">
        <f>EDWPCL!W37</f>
        <v>0</v>
      </c>
      <c r="N37">
        <f>'MSW BWN'!W37</f>
        <v>0</v>
      </c>
      <c r="O37">
        <f>TPDDL_ISGS_exbus!DM37</f>
        <v>648.29932011045162</v>
      </c>
      <c r="P37" s="36">
        <v>74.56</v>
      </c>
      <c r="Q37" s="36">
        <v>7.6773837506387324</v>
      </c>
      <c r="R37" s="38">
        <v>20.2</v>
      </c>
      <c r="S37" s="38">
        <v>0</v>
      </c>
      <c r="T37" s="37">
        <f>SUMPRODUCT(LTA!J37:AN37,LTA!J$101:AN$101,LTA!J$105:AN$105)</f>
        <v>49.269999999999996</v>
      </c>
      <c r="U37" s="37">
        <f>SUMPRODUCT(LTA!J37:AN37,LTA!J$102:AN$102,LTA!J$105:AN$105)</f>
        <v>444.40097399999996</v>
      </c>
      <c r="V37" s="66">
        <f>SUMPRODUCT(MTOA!B37:G37,MTOA!B$102:G$102,MTOA!B$105:G$105)</f>
        <v>0</v>
      </c>
      <c r="W37" s="66">
        <f>SUMPRODUCT(MTOA!B37:G37,MTOA!B$101:G$101,MTOA!B$105:G$105)</f>
        <v>0</v>
      </c>
      <c r="X37">
        <v>0</v>
      </c>
      <c r="Y37" s="34">
        <f>IEX!J37</f>
        <v>0</v>
      </c>
      <c r="Z37" s="34">
        <f>IEX!P37</f>
        <v>-58</v>
      </c>
      <c r="AA37" s="75">
        <f>STOA!J37</f>
        <v>115.23</v>
      </c>
      <c r="AB37" s="75">
        <f>-STOA!P37</f>
        <v>0</v>
      </c>
      <c r="AC37">
        <f t="shared" si="0"/>
        <v>13.707774108017118</v>
      </c>
      <c r="AD37">
        <f t="shared" si="1"/>
        <v>1338.8498464123081</v>
      </c>
      <c r="AE37">
        <f>'IDT-1'!F37</f>
        <v>0</v>
      </c>
      <c r="AF37" s="24"/>
      <c r="AG37">
        <f t="shared" si="2"/>
        <v>1338.8498464123081</v>
      </c>
      <c r="AI37" s="34">
        <f>PXIL!J37</f>
        <v>0</v>
      </c>
      <c r="AJ37" s="34">
        <f>PXIL!P37</f>
        <v>0</v>
      </c>
      <c r="AK37" s="34">
        <f>RTM_IEX!J37</f>
        <v>0</v>
      </c>
      <c r="AL37" s="34">
        <f>RTM_IEX!P37</f>
        <v>-44</v>
      </c>
      <c r="AM37" s="34">
        <f>RTM_PXI!J37</f>
        <v>0</v>
      </c>
      <c r="AN37" s="34">
        <f>RTM_PXI!P37</f>
        <v>0</v>
      </c>
      <c r="AO37" s="149">
        <f>GDAM_IEX!J37</f>
        <v>0</v>
      </c>
      <c r="AP37" s="149">
        <f>GDAM_IEX!P37</f>
        <v>0</v>
      </c>
      <c r="AQ37" s="149">
        <f>GDAM_PXI!J37</f>
        <v>0</v>
      </c>
      <c r="AR37" s="149">
        <f>GDAM_PXI!P37</f>
        <v>0</v>
      </c>
    </row>
    <row r="38" spans="1:44">
      <c r="A38" t="s">
        <v>80</v>
      </c>
      <c r="D38">
        <f>TWEPL!R38</f>
        <v>7.1313299999999993</v>
      </c>
      <c r="E38">
        <f>GT_NG!T38</f>
        <v>-0.11868000000000002</v>
      </c>
      <c r="F38">
        <f>GT_Spot!T38</f>
        <v>0</v>
      </c>
      <c r="G38">
        <f>PPCL_NG!T38</f>
        <v>29.38</v>
      </c>
      <c r="H38">
        <f>PPCL_Spot!T38</f>
        <v>0</v>
      </c>
      <c r="I38">
        <f>Bawana_NG!T38</f>
        <v>58.527292659234938</v>
      </c>
      <c r="J38">
        <f>Bawana_RLNG!T38</f>
        <v>0</v>
      </c>
      <c r="K38">
        <f>Bawana_Spot!T38</f>
        <v>0</v>
      </c>
      <c r="L38">
        <f>TWOMCL!S38</f>
        <v>0</v>
      </c>
      <c r="M38">
        <f>EDWPCL!W38</f>
        <v>0</v>
      </c>
      <c r="N38">
        <f>'MSW BWN'!W38</f>
        <v>0</v>
      </c>
      <c r="O38">
        <f>TPDDL_ISGS_exbus!DM38</f>
        <v>648.29932011045162</v>
      </c>
      <c r="P38" s="36">
        <v>57.580000000000005</v>
      </c>
      <c r="Q38" s="36">
        <v>7.6773837506387324</v>
      </c>
      <c r="R38" s="38">
        <v>20.2</v>
      </c>
      <c r="S38" s="38">
        <v>0</v>
      </c>
      <c r="T38" s="37">
        <f>SUMPRODUCT(LTA!J38:AN38,LTA!J$101:AN$101,LTA!J$105:AN$105)</f>
        <v>60.269999999999996</v>
      </c>
      <c r="U38" s="37">
        <f>SUMPRODUCT(LTA!J38:AN38,LTA!J$102:AN$102,LTA!J$105:AN$105)</f>
        <v>452.47121999999996</v>
      </c>
      <c r="V38" s="66">
        <f>SUMPRODUCT(MTOA!B38:G38,MTOA!B$102:G$102,MTOA!B$105:G$105)</f>
        <v>0</v>
      </c>
      <c r="W38" s="66">
        <f>SUMPRODUCT(MTOA!B38:G38,MTOA!B$101:G$101,MTOA!B$105:G$105)</f>
        <v>0</v>
      </c>
      <c r="X38">
        <v>0</v>
      </c>
      <c r="Y38" s="34">
        <f>IEX!J38</f>
        <v>0</v>
      </c>
      <c r="Z38" s="34">
        <f>IEX!P38</f>
        <v>-65</v>
      </c>
      <c r="AA38" s="75">
        <f>STOA!J38</f>
        <v>115.23</v>
      </c>
      <c r="AB38" s="75">
        <f>-STOA!P38</f>
        <v>0</v>
      </c>
      <c r="AC38">
        <f t="shared" si="0"/>
        <v>13.743924527861511</v>
      </c>
      <c r="AD38">
        <f t="shared" si="1"/>
        <v>1338.9039419924638</v>
      </c>
      <c r="AE38">
        <f>'IDT-1'!F38</f>
        <v>0</v>
      </c>
      <c r="AF38" s="24"/>
      <c r="AG38">
        <f t="shared" si="2"/>
        <v>1338.9039419924638</v>
      </c>
      <c r="AI38" s="34">
        <f>PXIL!J38</f>
        <v>0</v>
      </c>
      <c r="AJ38" s="34">
        <f>PXIL!P38</f>
        <v>0</v>
      </c>
      <c r="AK38" s="34">
        <f>RTM_IEX!J38</f>
        <v>0</v>
      </c>
      <c r="AL38" s="34">
        <f>RTM_IEX!P38</f>
        <v>-39</v>
      </c>
      <c r="AM38" s="34">
        <f>RTM_PXI!J38</f>
        <v>0</v>
      </c>
      <c r="AN38" s="34">
        <f>RTM_PXI!P38</f>
        <v>0</v>
      </c>
      <c r="AO38" s="149">
        <f>GDAM_IEX!J38</f>
        <v>0</v>
      </c>
      <c r="AP38" s="149">
        <f>GDAM_IEX!P38</f>
        <v>0</v>
      </c>
      <c r="AQ38" s="149">
        <f>GDAM_PXI!J38</f>
        <v>0</v>
      </c>
      <c r="AR38" s="149">
        <f>GDAM_PXI!P38</f>
        <v>0</v>
      </c>
    </row>
    <row r="39" spans="1:44">
      <c r="A39" t="s">
        <v>81</v>
      </c>
      <c r="D39">
        <f>TWEPL!R39</f>
        <v>7.1313299999999993</v>
      </c>
      <c r="E39">
        <f>GT_NG!T39</f>
        <v>-0.11868000000000002</v>
      </c>
      <c r="F39">
        <f>GT_Spot!T39</f>
        <v>0</v>
      </c>
      <c r="G39">
        <f>PPCL_NG!T39</f>
        <v>29.38</v>
      </c>
      <c r="H39">
        <f>PPCL_Spot!T39</f>
        <v>0</v>
      </c>
      <c r="I39">
        <f>Bawana_NG!T39</f>
        <v>58.527292659234938</v>
      </c>
      <c r="J39">
        <f>Bawana_RLNG!T39</f>
        <v>0</v>
      </c>
      <c r="K39">
        <f>Bawana_Spot!T39</f>
        <v>0</v>
      </c>
      <c r="L39">
        <f>TWOMCL!S39</f>
        <v>0</v>
      </c>
      <c r="M39">
        <f>EDWPCL!W39</f>
        <v>0</v>
      </c>
      <c r="N39">
        <f>'MSW BWN'!W39</f>
        <v>0</v>
      </c>
      <c r="O39">
        <f>TPDDL_ISGS_exbus!DM39</f>
        <v>648.85682162760816</v>
      </c>
      <c r="P39" s="36">
        <v>74.56</v>
      </c>
      <c r="Q39" s="36">
        <v>7.6800000000000006</v>
      </c>
      <c r="R39" s="38">
        <v>21.200000000000003</v>
      </c>
      <c r="S39" s="38">
        <v>0</v>
      </c>
      <c r="T39" s="37">
        <f>SUMPRODUCT(LTA!J39:AN39,LTA!J$101:AN$101,LTA!J$105:AN$105)</f>
        <v>69.27</v>
      </c>
      <c r="U39" s="37">
        <f>SUMPRODUCT(LTA!J39:AN39,LTA!J$102:AN$102,LTA!J$105:AN$105)</f>
        <v>453.57903199999998</v>
      </c>
      <c r="V39" s="66">
        <f>SUMPRODUCT(MTOA!B39:G39,MTOA!B$102:G$102,MTOA!B$105:G$105)</f>
        <v>0</v>
      </c>
      <c r="W39" s="66">
        <f>SUMPRODUCT(MTOA!B39:G39,MTOA!B$101:G$101,MTOA!B$105:G$105)</f>
        <v>0</v>
      </c>
      <c r="X39">
        <v>0</v>
      </c>
      <c r="Y39" s="34">
        <f>IEX!J39</f>
        <v>0</v>
      </c>
      <c r="Z39" s="34">
        <f>IEX!P39</f>
        <v>-92</v>
      </c>
      <c r="AA39" s="75">
        <f>STOA!J39</f>
        <v>115.23</v>
      </c>
      <c r="AB39" s="75">
        <f>-STOA!P39</f>
        <v>0</v>
      </c>
      <c r="AC39">
        <f t="shared" si="0"/>
        <v>14.155832605206381</v>
      </c>
      <c r="AD39">
        <f t="shared" si="1"/>
        <v>1349.1399636816368</v>
      </c>
      <c r="AE39">
        <f>'IDT-1'!F39</f>
        <v>0</v>
      </c>
      <c r="AF39" s="24"/>
      <c r="AG39">
        <f t="shared" si="2"/>
        <v>1349.1399636816368</v>
      </c>
      <c r="AI39" s="34">
        <f>PXIL!J39</f>
        <v>0</v>
      </c>
      <c r="AJ39" s="34">
        <f>PXIL!P39</f>
        <v>0</v>
      </c>
      <c r="AK39" s="34">
        <f>RTM_IEX!J39</f>
        <v>0</v>
      </c>
      <c r="AL39" s="34">
        <f>RTM_IEX!P39</f>
        <v>-30</v>
      </c>
      <c r="AM39" s="34">
        <f>RTM_PXI!J39</f>
        <v>0</v>
      </c>
      <c r="AN39" s="34">
        <f>RTM_PXI!P39</f>
        <v>0</v>
      </c>
      <c r="AO39" s="149">
        <f>GDAM_IEX!J39</f>
        <v>0</v>
      </c>
      <c r="AP39" s="149">
        <f>GDAM_IEX!P39</f>
        <v>0</v>
      </c>
      <c r="AQ39" s="149">
        <f>GDAM_PXI!J39</f>
        <v>0</v>
      </c>
      <c r="AR39" s="149">
        <f>GDAM_PXI!P39</f>
        <v>0</v>
      </c>
    </row>
    <row r="40" spans="1:44">
      <c r="A40" t="s">
        <v>82</v>
      </c>
      <c r="D40">
        <f>TWEPL!R40</f>
        <v>7.1313299999999993</v>
      </c>
      <c r="E40">
        <f>GT_NG!T40</f>
        <v>-0.11868000000000002</v>
      </c>
      <c r="F40">
        <f>GT_Spot!T40</f>
        <v>0</v>
      </c>
      <c r="G40">
        <f>PPCL_NG!T40</f>
        <v>29.38</v>
      </c>
      <c r="H40">
        <f>PPCL_Spot!T40</f>
        <v>0</v>
      </c>
      <c r="I40">
        <f>Bawana_NG!T40</f>
        <v>58.527292659234938</v>
      </c>
      <c r="J40">
        <f>Bawana_RLNG!T40</f>
        <v>0</v>
      </c>
      <c r="K40">
        <f>Bawana_Spot!T40</f>
        <v>0</v>
      </c>
      <c r="L40">
        <f>TWOMCL!S40</f>
        <v>0</v>
      </c>
      <c r="M40">
        <f>EDWPCL!W40</f>
        <v>0</v>
      </c>
      <c r="N40">
        <f>'MSW BWN'!W40</f>
        <v>0</v>
      </c>
      <c r="O40">
        <f>TPDDL_ISGS_exbus!DM40</f>
        <v>656.76778870829162</v>
      </c>
      <c r="P40" s="36">
        <v>74.56</v>
      </c>
      <c r="Q40" s="36">
        <v>7.6800000000000006</v>
      </c>
      <c r="R40" s="38">
        <v>21.200000000000003</v>
      </c>
      <c r="S40" s="38">
        <v>0</v>
      </c>
      <c r="T40" s="37">
        <f>SUMPRODUCT(LTA!J40:AN40,LTA!J$101:AN$101,LTA!J$105:AN$105)</f>
        <v>75.22</v>
      </c>
      <c r="U40" s="37">
        <f>SUMPRODUCT(LTA!J40:AN40,LTA!J$102:AN$102,LTA!J$105:AN$105)</f>
        <v>461.22140400000001</v>
      </c>
      <c r="V40" s="66">
        <f>SUMPRODUCT(MTOA!B40:G40,MTOA!B$102:G$102,MTOA!B$105:G$105)</f>
        <v>0</v>
      </c>
      <c r="W40" s="66">
        <f>SUMPRODUCT(MTOA!B40:G40,MTOA!B$101:G$101,MTOA!B$105:G$105)</f>
        <v>0</v>
      </c>
      <c r="X40">
        <v>0</v>
      </c>
      <c r="Y40" s="34">
        <f>IEX!J40</f>
        <v>0</v>
      </c>
      <c r="Z40" s="34">
        <f>IEX!P40</f>
        <v>-40</v>
      </c>
      <c r="AA40" s="75">
        <f>STOA!J40</f>
        <v>115.23</v>
      </c>
      <c r="AB40" s="75">
        <f>-STOA!P40</f>
        <v>0</v>
      </c>
      <c r="AC40">
        <f t="shared" si="0"/>
        <v>14.060961908406147</v>
      </c>
      <c r="AD40">
        <f t="shared" si="1"/>
        <v>1402.7381734591204</v>
      </c>
      <c r="AE40">
        <f>'IDT-1'!F40</f>
        <v>0</v>
      </c>
      <c r="AF40" s="24"/>
      <c r="AG40">
        <f t="shared" si="2"/>
        <v>1402.7381734591204</v>
      </c>
      <c r="AI40" s="34">
        <f>PXIL!J40</f>
        <v>0</v>
      </c>
      <c r="AJ40" s="34">
        <f>PXIL!P40</f>
        <v>0</v>
      </c>
      <c r="AK40" s="34">
        <f>RTM_IEX!J40</f>
        <v>0</v>
      </c>
      <c r="AL40" s="34">
        <f>RTM_IEX!P40</f>
        <v>-50</v>
      </c>
      <c r="AM40" s="34">
        <f>RTM_PXI!J40</f>
        <v>0</v>
      </c>
      <c r="AN40" s="34">
        <f>RTM_PXI!P40</f>
        <v>0</v>
      </c>
      <c r="AO40" s="149">
        <f>GDAM_IEX!J40</f>
        <v>0</v>
      </c>
      <c r="AP40" s="149">
        <f>GDAM_IEX!P40</f>
        <v>0</v>
      </c>
      <c r="AQ40" s="149">
        <f>GDAM_PXI!J40</f>
        <v>0</v>
      </c>
      <c r="AR40" s="149">
        <f>GDAM_PXI!P40</f>
        <v>0</v>
      </c>
    </row>
    <row r="41" spans="1:44">
      <c r="A41" t="s">
        <v>83</v>
      </c>
      <c r="D41">
        <f>TWEPL!R41</f>
        <v>7.1313299999999993</v>
      </c>
      <c r="E41">
        <f>GT_NG!T41</f>
        <v>-0.11868000000000002</v>
      </c>
      <c r="F41">
        <f>GT_Spot!T41</f>
        <v>0</v>
      </c>
      <c r="G41">
        <f>PPCL_NG!T41</f>
        <v>29.38</v>
      </c>
      <c r="H41">
        <f>PPCL_Spot!T41</f>
        <v>0</v>
      </c>
      <c r="I41">
        <f>Bawana_NG!T41</f>
        <v>58.527292659234938</v>
      </c>
      <c r="J41">
        <f>Bawana_RLNG!T41</f>
        <v>0</v>
      </c>
      <c r="K41">
        <f>Bawana_Spot!T41</f>
        <v>0</v>
      </c>
      <c r="L41">
        <f>TWOMCL!S41</f>
        <v>0</v>
      </c>
      <c r="M41">
        <f>EDWPCL!W41</f>
        <v>0</v>
      </c>
      <c r="N41">
        <f>'MSW BWN'!W41</f>
        <v>0</v>
      </c>
      <c r="O41">
        <f>TPDDL_ISGS_exbus!DM41</f>
        <v>656.33321123839346</v>
      </c>
      <c r="P41" s="36">
        <v>74.56</v>
      </c>
      <c r="Q41" s="36">
        <v>22.576737465684147</v>
      </c>
      <c r="R41" s="38">
        <v>21.199999999999996</v>
      </c>
      <c r="S41" s="38">
        <v>0</v>
      </c>
      <c r="T41" s="37">
        <f>SUMPRODUCT(LTA!J41:AN41,LTA!J$101:AN$101,LTA!J$105:AN$105)</f>
        <v>79.069999999999993</v>
      </c>
      <c r="U41" s="37">
        <f>SUMPRODUCT(LTA!J41:AN41,LTA!J$102:AN$102,LTA!J$105:AN$105)</f>
        <v>468.25002999999992</v>
      </c>
      <c r="V41" s="66">
        <f>SUMPRODUCT(MTOA!B41:G41,MTOA!B$102:G$102,MTOA!B$105:G$105)</f>
        <v>0</v>
      </c>
      <c r="W41" s="66">
        <f>SUMPRODUCT(MTOA!B41:G41,MTOA!B$101:G$101,MTOA!B$105:G$105)</f>
        <v>0</v>
      </c>
      <c r="X41">
        <v>0</v>
      </c>
      <c r="Y41" s="34">
        <f>IEX!J41</f>
        <v>0</v>
      </c>
      <c r="Z41" s="34">
        <f>IEX!P41</f>
        <v>-33</v>
      </c>
      <c r="AA41" s="75">
        <f>STOA!J41</f>
        <v>115.23</v>
      </c>
      <c r="AB41" s="75">
        <f>-STOA!P41</f>
        <v>0</v>
      </c>
      <c r="AC41">
        <f t="shared" si="0"/>
        <v>14.150788912336134</v>
      </c>
      <c r="AD41">
        <f t="shared" si="1"/>
        <v>1442.9891324509763</v>
      </c>
      <c r="AE41">
        <f>'IDT-1'!F41</f>
        <v>0</v>
      </c>
      <c r="AF41" s="24"/>
      <c r="AG41">
        <f t="shared" si="2"/>
        <v>1442.9891324509763</v>
      </c>
      <c r="AI41" s="34">
        <f>PXIL!J41</f>
        <v>0</v>
      </c>
      <c r="AJ41" s="34">
        <f>PXIL!P41</f>
        <v>0</v>
      </c>
      <c r="AK41" s="34">
        <f>RTM_IEX!J41</f>
        <v>0</v>
      </c>
      <c r="AL41" s="34">
        <f>RTM_IEX!P41</f>
        <v>-42</v>
      </c>
      <c r="AM41" s="34">
        <f>RTM_PXI!J41</f>
        <v>0</v>
      </c>
      <c r="AN41" s="34">
        <f>RTM_PXI!P41</f>
        <v>0</v>
      </c>
      <c r="AO41" s="149">
        <f>GDAM_IEX!J41</f>
        <v>0</v>
      </c>
      <c r="AP41" s="149">
        <f>GDAM_IEX!P41</f>
        <v>0</v>
      </c>
      <c r="AQ41" s="149">
        <f>GDAM_PXI!J41</f>
        <v>0</v>
      </c>
      <c r="AR41" s="149">
        <f>GDAM_PXI!P41</f>
        <v>0</v>
      </c>
    </row>
    <row r="42" spans="1:44">
      <c r="A42" t="s">
        <v>84</v>
      </c>
      <c r="D42">
        <f>TWEPL!R42</f>
        <v>7.1313299999999993</v>
      </c>
      <c r="E42">
        <f>GT_NG!T42</f>
        <v>-0.11868000000000002</v>
      </c>
      <c r="F42">
        <f>GT_Spot!T42</f>
        <v>0</v>
      </c>
      <c r="G42">
        <f>PPCL_NG!T42</f>
        <v>29.38</v>
      </c>
      <c r="H42">
        <f>PPCL_Spot!T42</f>
        <v>0</v>
      </c>
      <c r="I42">
        <f>Bawana_NG!T42</f>
        <v>58.527292659234938</v>
      </c>
      <c r="J42">
        <f>Bawana_RLNG!T42</f>
        <v>0</v>
      </c>
      <c r="K42">
        <f>Bawana_Spot!T42</f>
        <v>0</v>
      </c>
      <c r="L42">
        <f>TWOMCL!S42</f>
        <v>0</v>
      </c>
      <c r="M42">
        <f>EDWPCL!W42</f>
        <v>0</v>
      </c>
      <c r="N42">
        <f>'MSW BWN'!W42</f>
        <v>0</v>
      </c>
      <c r="O42">
        <f>TPDDL_ISGS_exbus!DM42</f>
        <v>640.51498929568811</v>
      </c>
      <c r="P42" s="36">
        <v>74.56</v>
      </c>
      <c r="Q42" s="36">
        <v>22.58</v>
      </c>
      <c r="R42" s="38">
        <v>21.199999999999996</v>
      </c>
      <c r="S42" s="38">
        <v>0</v>
      </c>
      <c r="T42" s="37">
        <f>SUMPRODUCT(LTA!J42:AN42,LTA!J$101:AN$101,LTA!J$105:AN$105)</f>
        <v>82.83</v>
      </c>
      <c r="U42" s="37">
        <f>SUMPRODUCT(LTA!J42:AN42,LTA!J$102:AN$102,LTA!J$105:AN$105)</f>
        <v>474.07729399999994</v>
      </c>
      <c r="V42" s="66">
        <f>SUMPRODUCT(MTOA!B42:G42,MTOA!B$102:G$102,MTOA!B$105:G$105)</f>
        <v>0</v>
      </c>
      <c r="W42" s="66">
        <f>SUMPRODUCT(MTOA!B42:G42,MTOA!B$101:G$101,MTOA!B$105:G$105)</f>
        <v>0</v>
      </c>
      <c r="X42">
        <v>0</v>
      </c>
      <c r="Y42" s="34">
        <f>IEX!J42</f>
        <v>0</v>
      </c>
      <c r="Z42" s="34">
        <f>IEX!P42</f>
        <v>0</v>
      </c>
      <c r="AA42" s="75">
        <f>STOA!J42</f>
        <v>115.23</v>
      </c>
      <c r="AB42" s="75">
        <f>-STOA!P42</f>
        <v>0</v>
      </c>
      <c r="AC42">
        <f t="shared" si="0"/>
        <v>13.669835071676932</v>
      </c>
      <c r="AD42">
        <f t="shared" si="1"/>
        <v>1485.2423908832461</v>
      </c>
      <c r="AE42">
        <f>'IDT-1'!F42</f>
        <v>0</v>
      </c>
      <c r="AF42" s="24"/>
      <c r="AG42">
        <f t="shared" si="2"/>
        <v>1485.2423908832461</v>
      </c>
      <c r="AI42" s="34">
        <f>PXIL!J42</f>
        <v>0</v>
      </c>
      <c r="AJ42" s="34">
        <f>PXIL!P42</f>
        <v>0</v>
      </c>
      <c r="AK42" s="34">
        <f>RTM_IEX!J42</f>
        <v>0</v>
      </c>
      <c r="AL42" s="34">
        <f>RTM_IEX!P42</f>
        <v>-27</v>
      </c>
      <c r="AM42" s="34">
        <f>RTM_PXI!J42</f>
        <v>0</v>
      </c>
      <c r="AN42" s="34">
        <f>RTM_PXI!P42</f>
        <v>0</v>
      </c>
      <c r="AO42" s="149">
        <f>GDAM_IEX!J42</f>
        <v>0</v>
      </c>
      <c r="AP42" s="149">
        <f>GDAM_IEX!P42</f>
        <v>0</v>
      </c>
      <c r="AQ42" s="149">
        <f>GDAM_PXI!J42</f>
        <v>0</v>
      </c>
      <c r="AR42" s="149">
        <f>GDAM_PXI!P42</f>
        <v>0</v>
      </c>
    </row>
    <row r="43" spans="1:44">
      <c r="A43" t="s">
        <v>85</v>
      </c>
      <c r="D43">
        <f>TWEPL!R43</f>
        <v>7.1313299999999993</v>
      </c>
      <c r="E43">
        <f>GT_NG!T43</f>
        <v>-0.11868000000000002</v>
      </c>
      <c r="F43">
        <f>GT_Spot!T43</f>
        <v>0</v>
      </c>
      <c r="G43">
        <f>PPCL_NG!T43</f>
        <v>29.38</v>
      </c>
      <c r="H43">
        <f>PPCL_Spot!T43</f>
        <v>0</v>
      </c>
      <c r="I43">
        <f>Bawana_NG!T43</f>
        <v>58.527292659234938</v>
      </c>
      <c r="J43">
        <f>Bawana_RLNG!T43</f>
        <v>0</v>
      </c>
      <c r="K43">
        <f>Bawana_Spot!T43</f>
        <v>0</v>
      </c>
      <c r="L43">
        <f>TWOMCL!S43</f>
        <v>0</v>
      </c>
      <c r="M43">
        <f>EDWPCL!W43</f>
        <v>0</v>
      </c>
      <c r="N43">
        <f>'MSW BWN'!W43</f>
        <v>0</v>
      </c>
      <c r="O43">
        <f>TPDDL_ISGS_exbus!DM43</f>
        <v>641.05258887739205</v>
      </c>
      <c r="P43" s="36">
        <v>74.556659348537124</v>
      </c>
      <c r="Q43" s="36">
        <v>22.58</v>
      </c>
      <c r="R43" s="38">
        <v>21.199999999999996</v>
      </c>
      <c r="S43" s="38">
        <v>0</v>
      </c>
      <c r="T43" s="37">
        <f>SUMPRODUCT(LTA!J43:AN43,LTA!J$101:AN$101,LTA!J$105:AN$105)</f>
        <v>87.48</v>
      </c>
      <c r="U43" s="37">
        <f>SUMPRODUCT(LTA!J43:AN43,LTA!J$102:AN$102,LTA!J$105:AN$105)</f>
        <v>479.20081199999998</v>
      </c>
      <c r="V43" s="66">
        <f>SUMPRODUCT(MTOA!B43:G43,MTOA!B$102:G$102,MTOA!B$105:G$105)</f>
        <v>0</v>
      </c>
      <c r="W43" s="66">
        <f>SUMPRODUCT(MTOA!B43:G43,MTOA!B$101:G$101,MTOA!B$105:G$105)</f>
        <v>0</v>
      </c>
      <c r="X43">
        <v>0</v>
      </c>
      <c r="Y43" s="34">
        <f>IEX!J43</f>
        <v>0</v>
      </c>
      <c r="Z43" s="34">
        <f>IEX!P43</f>
        <v>0</v>
      </c>
      <c r="AA43" s="75">
        <f>STOA!J43</f>
        <v>115.23</v>
      </c>
      <c r="AB43" s="75">
        <f>-STOA!P43</f>
        <v>0</v>
      </c>
      <c r="AC43">
        <f t="shared" si="0"/>
        <v>13.64746606556378</v>
      </c>
      <c r="AD43">
        <f t="shared" si="1"/>
        <v>1536.9625368196005</v>
      </c>
      <c r="AE43">
        <f>'IDT-1'!F43</f>
        <v>0</v>
      </c>
      <c r="AF43" s="24"/>
      <c r="AG43">
        <f t="shared" si="2"/>
        <v>1536.9625368196005</v>
      </c>
      <c r="AI43" s="34">
        <f>PXIL!J43</f>
        <v>0</v>
      </c>
      <c r="AJ43" s="34">
        <f>PXIL!P43</f>
        <v>0</v>
      </c>
      <c r="AK43" s="34">
        <f>RTM_IEX!J43</f>
        <v>14.39</v>
      </c>
      <c r="AL43" s="34">
        <f>RTM_IEX!P43</f>
        <v>0</v>
      </c>
      <c r="AM43" s="34">
        <f>RTM_PXI!J43</f>
        <v>0</v>
      </c>
      <c r="AN43" s="34">
        <f>RTM_PXI!P43</f>
        <v>0</v>
      </c>
      <c r="AO43" s="149">
        <f>GDAM_IEX!J43</f>
        <v>0</v>
      </c>
      <c r="AP43" s="149">
        <f>GDAM_IEX!P43</f>
        <v>0</v>
      </c>
      <c r="AQ43" s="149">
        <f>GDAM_PXI!J43</f>
        <v>0</v>
      </c>
      <c r="AR43" s="149">
        <f>GDAM_PXI!P43</f>
        <v>0</v>
      </c>
    </row>
    <row r="44" spans="1:44">
      <c r="A44" t="s">
        <v>86</v>
      </c>
      <c r="D44">
        <f>TWEPL!R44</f>
        <v>7.1313299999999993</v>
      </c>
      <c r="E44">
        <f>GT_NG!T44</f>
        <v>-0.11868000000000002</v>
      </c>
      <c r="F44">
        <f>GT_Spot!T44</f>
        <v>0</v>
      </c>
      <c r="G44">
        <f>PPCL_NG!T44</f>
        <v>29.38</v>
      </c>
      <c r="H44">
        <f>PPCL_Spot!T44</f>
        <v>0</v>
      </c>
      <c r="I44">
        <f>Bawana_NG!T44</f>
        <v>58.527292659234938</v>
      </c>
      <c r="J44">
        <f>Bawana_RLNG!T44</f>
        <v>0</v>
      </c>
      <c r="K44">
        <f>Bawana_Spot!T44</f>
        <v>0</v>
      </c>
      <c r="L44">
        <f>TWOMCL!S44</f>
        <v>0</v>
      </c>
      <c r="M44">
        <f>EDWPCL!W44</f>
        <v>0</v>
      </c>
      <c r="N44">
        <f>'MSW BWN'!W44</f>
        <v>0</v>
      </c>
      <c r="O44">
        <f>TPDDL_ISGS_exbus!DM44</f>
        <v>641.05258887739205</v>
      </c>
      <c r="P44" s="36">
        <v>74.556659348537124</v>
      </c>
      <c r="Q44" s="36">
        <v>22.58</v>
      </c>
      <c r="R44" s="38">
        <v>21.199999999999996</v>
      </c>
      <c r="S44" s="38">
        <v>0</v>
      </c>
      <c r="T44" s="37">
        <f>SUMPRODUCT(LTA!J44:AN44,LTA!J$101:AN$101,LTA!J$105:AN$105)</f>
        <v>88.99</v>
      </c>
      <c r="U44" s="37">
        <f>SUMPRODUCT(LTA!J44:AN44,LTA!J$102:AN$102,LTA!J$105:AN$105)</f>
        <v>498.00503200000003</v>
      </c>
      <c r="V44" s="66">
        <f>SUMPRODUCT(MTOA!B44:G44,MTOA!B$102:G$102,MTOA!B$105:G$105)</f>
        <v>0</v>
      </c>
      <c r="W44" s="66">
        <f>SUMPRODUCT(MTOA!B44:G44,MTOA!B$101:G$101,MTOA!B$105:G$105)</f>
        <v>0</v>
      </c>
      <c r="X44">
        <v>0</v>
      </c>
      <c r="Y44" s="34">
        <f>IEX!J44</f>
        <v>0</v>
      </c>
      <c r="Z44" s="34">
        <f>IEX!P44</f>
        <v>0</v>
      </c>
      <c r="AA44" s="75">
        <f>STOA!J44</f>
        <v>115.23</v>
      </c>
      <c r="AB44" s="75">
        <f>-STOA!P44</f>
        <v>0</v>
      </c>
      <c r="AC44">
        <f t="shared" si="0"/>
        <v>13.699599201563778</v>
      </c>
      <c r="AD44">
        <f t="shared" si="1"/>
        <v>1542.8346236836003</v>
      </c>
      <c r="AE44">
        <f>'IDT-1'!F44</f>
        <v>0</v>
      </c>
      <c r="AF44" s="24"/>
      <c r="AG44">
        <f t="shared" si="2"/>
        <v>1542.8346236836003</v>
      </c>
      <c r="AI44" s="34">
        <f>PXIL!J44</f>
        <v>0</v>
      </c>
      <c r="AJ44" s="34">
        <f>PXIL!P44</f>
        <v>0</v>
      </c>
      <c r="AK44" s="34">
        <f>RTM_IEX!J44</f>
        <v>0</v>
      </c>
      <c r="AL44" s="34">
        <f>RTM_IEX!P44</f>
        <v>0</v>
      </c>
      <c r="AM44" s="34">
        <f>RTM_PXI!J44</f>
        <v>0</v>
      </c>
      <c r="AN44" s="34">
        <f>RTM_PXI!P44</f>
        <v>0</v>
      </c>
      <c r="AO44" s="149">
        <f>GDAM_IEX!J44</f>
        <v>0</v>
      </c>
      <c r="AP44" s="149">
        <f>GDAM_IEX!P44</f>
        <v>0</v>
      </c>
      <c r="AQ44" s="149">
        <f>GDAM_PXI!J44</f>
        <v>0</v>
      </c>
      <c r="AR44" s="149">
        <f>GDAM_PXI!P44</f>
        <v>0</v>
      </c>
    </row>
    <row r="45" spans="1:44">
      <c r="A45" t="s">
        <v>87</v>
      </c>
      <c r="D45">
        <f>TWEPL!R45</f>
        <v>7.1313299999999993</v>
      </c>
      <c r="E45">
        <f>GT_NG!T45</f>
        <v>-0.11868000000000002</v>
      </c>
      <c r="F45">
        <f>GT_Spot!T45</f>
        <v>0</v>
      </c>
      <c r="G45">
        <f>PPCL_NG!T45</f>
        <v>29.38</v>
      </c>
      <c r="H45">
        <f>PPCL_Spot!T45</f>
        <v>0</v>
      </c>
      <c r="I45">
        <f>Bawana_NG!T45</f>
        <v>58.527292659234938</v>
      </c>
      <c r="J45">
        <f>Bawana_RLNG!T45</f>
        <v>0</v>
      </c>
      <c r="K45">
        <f>Bawana_Spot!T45</f>
        <v>0</v>
      </c>
      <c r="L45">
        <f>TWOMCL!S45</f>
        <v>0</v>
      </c>
      <c r="M45">
        <f>EDWPCL!W45</f>
        <v>0</v>
      </c>
      <c r="N45">
        <f>'MSW BWN'!W45</f>
        <v>0</v>
      </c>
      <c r="O45">
        <f>TPDDL_ISGS_exbus!DM45</f>
        <v>644.17549871844801</v>
      </c>
      <c r="P45" s="36">
        <v>74.556659348537124</v>
      </c>
      <c r="Q45" s="36">
        <v>22.58</v>
      </c>
      <c r="R45" s="38">
        <v>21.199999999999996</v>
      </c>
      <c r="S45" s="38">
        <v>0</v>
      </c>
      <c r="T45" s="37">
        <f>SUMPRODUCT(LTA!J45:AN45,LTA!J$101:AN$101,LTA!J$105:AN$105)</f>
        <v>91.45</v>
      </c>
      <c r="U45" s="37">
        <f>SUMPRODUCT(LTA!J45:AN45,LTA!J$102:AN$102,LTA!J$105:AN$105)</f>
        <v>540.997568</v>
      </c>
      <c r="V45" s="66">
        <f>SUMPRODUCT(MTOA!B45:G45,MTOA!B$102:G$102,MTOA!B$105:G$105)</f>
        <v>0</v>
      </c>
      <c r="W45" s="66">
        <f>SUMPRODUCT(MTOA!B45:G45,MTOA!B$101:G$101,MTOA!B$105:G$105)</f>
        <v>0</v>
      </c>
      <c r="X45">
        <v>0</v>
      </c>
      <c r="Y45" s="34">
        <f>IEX!J45</f>
        <v>0</v>
      </c>
      <c r="Z45" s="34">
        <f>IEX!P45</f>
        <v>0</v>
      </c>
      <c r="AA45" s="75">
        <f>STOA!J45</f>
        <v>115.23</v>
      </c>
      <c r="AB45" s="75">
        <f>-STOA!P45</f>
        <v>0</v>
      </c>
      <c r="AC45">
        <f t="shared" si="0"/>
        <v>14.127063124965073</v>
      </c>
      <c r="AD45">
        <f t="shared" si="1"/>
        <v>1590.982605601255</v>
      </c>
      <c r="AE45">
        <f>'IDT-1'!F45</f>
        <v>0</v>
      </c>
      <c r="AF45" s="24"/>
      <c r="AG45">
        <f t="shared" si="2"/>
        <v>1590.982605601255</v>
      </c>
      <c r="AI45" s="34">
        <f>PXIL!J45</f>
        <v>0</v>
      </c>
      <c r="AJ45" s="34">
        <f>PXIL!P45</f>
        <v>0</v>
      </c>
      <c r="AK45" s="34">
        <f>RTM_IEX!J45</f>
        <v>0</v>
      </c>
      <c r="AL45" s="34">
        <f>RTM_IEX!P45</f>
        <v>0</v>
      </c>
      <c r="AM45" s="34">
        <f>RTM_PXI!J45</f>
        <v>0</v>
      </c>
      <c r="AN45" s="34">
        <f>RTM_PXI!P45</f>
        <v>0</v>
      </c>
      <c r="AO45" s="149">
        <f>GDAM_IEX!J45</f>
        <v>0</v>
      </c>
      <c r="AP45" s="149">
        <f>GDAM_IEX!P45</f>
        <v>0</v>
      </c>
      <c r="AQ45" s="149">
        <f>GDAM_PXI!J45</f>
        <v>0</v>
      </c>
      <c r="AR45" s="149">
        <f>GDAM_PXI!P45</f>
        <v>0</v>
      </c>
    </row>
    <row r="46" spans="1:44">
      <c r="A46" t="s">
        <v>88</v>
      </c>
      <c r="D46">
        <f>TWEPL!R46</f>
        <v>7.1313299999999993</v>
      </c>
      <c r="E46">
        <f>GT_NG!T46</f>
        <v>-0.11868000000000002</v>
      </c>
      <c r="F46">
        <f>GT_Spot!T46</f>
        <v>0</v>
      </c>
      <c r="G46">
        <f>PPCL_NG!T46</f>
        <v>29.38</v>
      </c>
      <c r="H46">
        <f>PPCL_Spot!T46</f>
        <v>0</v>
      </c>
      <c r="I46">
        <f>Bawana_NG!T46</f>
        <v>58.527292659234938</v>
      </c>
      <c r="J46">
        <f>Bawana_RLNG!T46</f>
        <v>0</v>
      </c>
      <c r="K46">
        <f>Bawana_Spot!T46</f>
        <v>0</v>
      </c>
      <c r="L46">
        <f>TWOMCL!S46</f>
        <v>0</v>
      </c>
      <c r="M46">
        <f>EDWPCL!W46</f>
        <v>0</v>
      </c>
      <c r="N46">
        <f>'MSW BWN'!W46</f>
        <v>0</v>
      </c>
      <c r="O46">
        <f>TPDDL_ISGS_exbus!DM46</f>
        <v>661.5573118973341</v>
      </c>
      <c r="P46" s="36">
        <v>74.556659348537124</v>
      </c>
      <c r="Q46" s="36">
        <v>22.58</v>
      </c>
      <c r="R46" s="38">
        <v>21.2</v>
      </c>
      <c r="S46" s="38">
        <v>0</v>
      </c>
      <c r="T46" s="37">
        <f>SUMPRODUCT(LTA!J46:AN46,LTA!J$101:AN$101,LTA!J$105:AN$105)</f>
        <v>93.81</v>
      </c>
      <c r="U46" s="37">
        <f>SUMPRODUCT(LTA!J46:AN46,LTA!J$102:AN$102,LTA!J$105:AN$105)</f>
        <v>543.17467800000009</v>
      </c>
      <c r="V46" s="66">
        <f>SUMPRODUCT(MTOA!B46:G46,MTOA!B$102:G$102,MTOA!B$105:G$105)</f>
        <v>0</v>
      </c>
      <c r="W46" s="66">
        <f>SUMPRODUCT(MTOA!B46:G46,MTOA!B$101:G$101,MTOA!B$105:G$105)</f>
        <v>0</v>
      </c>
      <c r="X46">
        <v>0</v>
      </c>
      <c r="Y46" s="34">
        <f>IEX!J46</f>
        <v>0</v>
      </c>
      <c r="Z46" s="34">
        <f>IEX!P46</f>
        <v>0</v>
      </c>
      <c r="AA46" s="75">
        <f>STOA!J46</f>
        <v>115.23</v>
      </c>
      <c r="AB46" s="75">
        <f>-STOA!P46</f>
        <v>0</v>
      </c>
      <c r="AC46">
        <f t="shared" si="0"/>
        <v>14.319949648939271</v>
      </c>
      <c r="AD46">
        <f t="shared" si="1"/>
        <v>1612.7086422561672</v>
      </c>
      <c r="AE46">
        <f>'IDT-1'!F46</f>
        <v>0</v>
      </c>
      <c r="AF46" s="24"/>
      <c r="AG46">
        <f t="shared" si="2"/>
        <v>1612.7086422561672</v>
      </c>
      <c r="AI46" s="34">
        <f>PXIL!J46</f>
        <v>0</v>
      </c>
      <c r="AJ46" s="34">
        <f>PXIL!P46</f>
        <v>0</v>
      </c>
      <c r="AK46" s="34">
        <f>RTM_IEX!J46</f>
        <v>0</v>
      </c>
      <c r="AL46" s="34">
        <f>RTM_IEX!P46</f>
        <v>0</v>
      </c>
      <c r="AM46" s="34">
        <f>RTM_PXI!J46</f>
        <v>0</v>
      </c>
      <c r="AN46" s="34">
        <f>RTM_PXI!P46</f>
        <v>0</v>
      </c>
      <c r="AO46" s="149">
        <f>GDAM_IEX!J46</f>
        <v>0</v>
      </c>
      <c r="AP46" s="149">
        <f>GDAM_IEX!P46</f>
        <v>0</v>
      </c>
      <c r="AQ46" s="149">
        <f>GDAM_PXI!J46</f>
        <v>0</v>
      </c>
      <c r="AR46" s="149">
        <f>GDAM_PXI!P46</f>
        <v>0</v>
      </c>
    </row>
    <row r="47" spans="1:44">
      <c r="A47" t="s">
        <v>89</v>
      </c>
      <c r="D47">
        <f>TWEPL!R47</f>
        <v>7.1313299999999993</v>
      </c>
      <c r="E47">
        <f>GT_NG!T47</f>
        <v>-0.11868000000000002</v>
      </c>
      <c r="F47">
        <f>GT_Spot!T47</f>
        <v>0</v>
      </c>
      <c r="G47">
        <f>PPCL_NG!T47</f>
        <v>29.38</v>
      </c>
      <c r="H47">
        <f>PPCL_Spot!T47</f>
        <v>0</v>
      </c>
      <c r="I47">
        <f>Bawana_NG!T47</f>
        <v>58.527292659234938</v>
      </c>
      <c r="J47">
        <f>Bawana_RLNG!T47</f>
        <v>0</v>
      </c>
      <c r="K47">
        <f>Bawana_Spot!T47</f>
        <v>0</v>
      </c>
      <c r="L47">
        <f>TWOMCL!S47</f>
        <v>0</v>
      </c>
      <c r="M47">
        <f>EDWPCL!W47</f>
        <v>0</v>
      </c>
      <c r="N47">
        <f>'MSW BWN'!W47</f>
        <v>0</v>
      </c>
      <c r="O47">
        <f>TPDDL_ISGS_exbus!DM47</f>
        <v>659.93214215924979</v>
      </c>
      <c r="P47" s="36">
        <v>74.556659348537124</v>
      </c>
      <c r="Q47" s="36">
        <v>22.58</v>
      </c>
      <c r="R47" s="38">
        <v>21.2</v>
      </c>
      <c r="S47" s="38">
        <v>0</v>
      </c>
      <c r="T47" s="37">
        <f>SUMPRODUCT(LTA!J47:AN47,LTA!J$101:AN$101,LTA!J$105:AN$105)</f>
        <v>93.11</v>
      </c>
      <c r="U47" s="37">
        <f>SUMPRODUCT(LTA!J47:AN47,LTA!J$102:AN$102,LTA!J$105:AN$105)</f>
        <v>545.81249000000003</v>
      </c>
      <c r="V47" s="66">
        <f>SUMPRODUCT(MTOA!B47:G47,MTOA!B$102:G$102,MTOA!B$105:G$105)</f>
        <v>0</v>
      </c>
      <c r="W47" s="66">
        <f>SUMPRODUCT(MTOA!B47:G47,MTOA!B$101:G$101,MTOA!B$105:G$105)</f>
        <v>0</v>
      </c>
      <c r="X47">
        <v>0</v>
      </c>
      <c r="Y47" s="34">
        <f>IEX!J47</f>
        <v>0</v>
      </c>
      <c r="Z47" s="34">
        <f>IEX!P47</f>
        <v>0</v>
      </c>
      <c r="AA47" s="75">
        <f>STOA!J47</f>
        <v>115.13</v>
      </c>
      <c r="AB47" s="75">
        <f>-STOA!P47</f>
        <v>0</v>
      </c>
      <c r="AC47">
        <f t="shared" si="0"/>
        <v>14.321820900844127</v>
      </c>
      <c r="AD47">
        <f t="shared" si="1"/>
        <v>1612.9194132661778</v>
      </c>
      <c r="AE47">
        <f>'IDT-1'!F47</f>
        <v>0</v>
      </c>
      <c r="AF47" s="24"/>
      <c r="AG47">
        <f t="shared" si="2"/>
        <v>1612.9194132661778</v>
      </c>
      <c r="AI47" s="34">
        <f>PXIL!J47</f>
        <v>0</v>
      </c>
      <c r="AJ47" s="34">
        <f>PXIL!P47</f>
        <v>0</v>
      </c>
      <c r="AK47" s="34">
        <f>RTM_IEX!J47</f>
        <v>0</v>
      </c>
      <c r="AL47" s="34">
        <f>RTM_IEX!P47</f>
        <v>0</v>
      </c>
      <c r="AM47" s="34">
        <f>RTM_PXI!J47</f>
        <v>0</v>
      </c>
      <c r="AN47" s="34">
        <f>RTM_PXI!P47</f>
        <v>0</v>
      </c>
      <c r="AO47" s="149">
        <f>GDAM_IEX!J47</f>
        <v>0</v>
      </c>
      <c r="AP47" s="149">
        <f>GDAM_IEX!P47</f>
        <v>0</v>
      </c>
      <c r="AQ47" s="149">
        <f>GDAM_PXI!J47</f>
        <v>0</v>
      </c>
      <c r="AR47" s="149">
        <f>GDAM_PXI!P47</f>
        <v>0</v>
      </c>
    </row>
    <row r="48" spans="1:44">
      <c r="A48" t="s">
        <v>90</v>
      </c>
      <c r="D48">
        <f>TWEPL!R48</f>
        <v>7.1313299999999993</v>
      </c>
      <c r="E48">
        <f>GT_NG!T48</f>
        <v>-0.11868000000000002</v>
      </c>
      <c r="F48">
        <f>GT_Spot!T48</f>
        <v>0</v>
      </c>
      <c r="G48">
        <f>PPCL_NG!T48</f>
        <v>29.38</v>
      </c>
      <c r="H48">
        <f>PPCL_Spot!T48</f>
        <v>0</v>
      </c>
      <c r="I48">
        <f>Bawana_NG!T48</f>
        <v>58.527292659234938</v>
      </c>
      <c r="J48">
        <f>Bawana_RLNG!T48</f>
        <v>0</v>
      </c>
      <c r="K48">
        <f>Bawana_Spot!T48</f>
        <v>0</v>
      </c>
      <c r="L48">
        <f>TWOMCL!S48</f>
        <v>0</v>
      </c>
      <c r="M48">
        <f>EDWPCL!W48</f>
        <v>0</v>
      </c>
      <c r="N48">
        <f>'MSW BWN'!W48</f>
        <v>0</v>
      </c>
      <c r="O48">
        <f>TPDDL_ISGS_exbus!DM48</f>
        <v>671.23049567249166</v>
      </c>
      <c r="P48" s="36">
        <v>74.556659348537124</v>
      </c>
      <c r="Q48" s="36">
        <v>22.58</v>
      </c>
      <c r="R48" s="38">
        <v>21.2</v>
      </c>
      <c r="S48" s="38">
        <v>0</v>
      </c>
      <c r="T48" s="37">
        <f>SUMPRODUCT(LTA!J48:AN48,LTA!J$101:AN$101,LTA!J$105:AN$105)</f>
        <v>92.31</v>
      </c>
      <c r="U48" s="37">
        <f>SUMPRODUCT(LTA!J48:AN48,LTA!J$102:AN$102,LTA!J$105:AN$105)</f>
        <v>545.759456</v>
      </c>
      <c r="V48" s="66">
        <f>SUMPRODUCT(MTOA!B48:G48,MTOA!B$102:G$102,MTOA!B$105:G$105)</f>
        <v>0</v>
      </c>
      <c r="W48" s="66">
        <f>SUMPRODUCT(MTOA!B48:G48,MTOA!B$101:G$101,MTOA!B$105:G$105)</f>
        <v>0</v>
      </c>
      <c r="X48">
        <v>0</v>
      </c>
      <c r="Y48" s="34">
        <f>IEX!J48</f>
        <v>0</v>
      </c>
      <c r="Z48" s="34">
        <f>IEX!P48</f>
        <v>0</v>
      </c>
      <c r="AA48" s="75">
        <f>STOA!J48</f>
        <v>115.13</v>
      </c>
      <c r="AB48" s="75">
        <f>-STOA!P48</f>
        <v>0</v>
      </c>
      <c r="AC48">
        <f t="shared" si="0"/>
        <v>14.413739712560655</v>
      </c>
      <c r="AD48">
        <f t="shared" si="1"/>
        <v>1623.2728139677031</v>
      </c>
      <c r="AE48">
        <f>'IDT-1'!F48</f>
        <v>0</v>
      </c>
      <c r="AF48" s="24"/>
      <c r="AG48">
        <f t="shared" si="2"/>
        <v>1623.2728139677031</v>
      </c>
      <c r="AI48" s="34">
        <f>PXIL!J48</f>
        <v>0</v>
      </c>
      <c r="AJ48" s="34">
        <f>PXIL!P48</f>
        <v>0</v>
      </c>
      <c r="AK48" s="34">
        <f>RTM_IEX!J48</f>
        <v>0</v>
      </c>
      <c r="AL48" s="34">
        <f>RTM_IEX!P48</f>
        <v>0</v>
      </c>
      <c r="AM48" s="34">
        <f>RTM_PXI!J48</f>
        <v>0</v>
      </c>
      <c r="AN48" s="34">
        <f>RTM_PXI!P48</f>
        <v>0</v>
      </c>
      <c r="AO48" s="149">
        <f>GDAM_IEX!J48</f>
        <v>0</v>
      </c>
      <c r="AP48" s="149">
        <f>GDAM_IEX!P48</f>
        <v>0</v>
      </c>
      <c r="AQ48" s="149">
        <f>GDAM_PXI!J48</f>
        <v>0</v>
      </c>
      <c r="AR48" s="149">
        <f>GDAM_PXI!P48</f>
        <v>0</v>
      </c>
    </row>
    <row r="49" spans="1:44">
      <c r="A49" t="s">
        <v>91</v>
      </c>
      <c r="D49">
        <f>TWEPL!R49</f>
        <v>7.1313299999999993</v>
      </c>
      <c r="E49">
        <f>GT_NG!T49</f>
        <v>-0.11868000000000002</v>
      </c>
      <c r="F49">
        <f>GT_Spot!T49</f>
        <v>0</v>
      </c>
      <c r="G49">
        <f>PPCL_NG!T49</f>
        <v>28.531948943727105</v>
      </c>
      <c r="H49">
        <f>PPCL_Spot!T49</f>
        <v>0</v>
      </c>
      <c r="I49">
        <f>Bawana_NG!T49</f>
        <v>58.527292659234938</v>
      </c>
      <c r="J49">
        <f>Bawana_RLNG!T49</f>
        <v>0</v>
      </c>
      <c r="K49">
        <f>Bawana_Spot!T49</f>
        <v>0</v>
      </c>
      <c r="L49">
        <f>TWOMCL!S49</f>
        <v>0</v>
      </c>
      <c r="M49">
        <f>EDWPCL!W49</f>
        <v>0</v>
      </c>
      <c r="N49">
        <f>'MSW BWN'!W49</f>
        <v>0</v>
      </c>
      <c r="O49">
        <f>TPDDL_ISGS_exbus!DM49</f>
        <v>672.5276818514692</v>
      </c>
      <c r="P49" s="36">
        <v>74.576658452439631</v>
      </c>
      <c r="Q49" s="36">
        <v>22.586476918278226</v>
      </c>
      <c r="R49" s="38">
        <v>21.2</v>
      </c>
      <c r="S49" s="38">
        <v>0</v>
      </c>
      <c r="T49" s="37">
        <f>SUMPRODUCT(LTA!J49:AN49,LTA!J$101:AN$101,LTA!J$105:AN$105)</f>
        <v>91.37</v>
      </c>
      <c r="U49" s="37">
        <f>SUMPRODUCT(LTA!J49:AN49,LTA!J$102:AN$102,LTA!J$105:AN$105)</f>
        <v>545.50493600000004</v>
      </c>
      <c r="V49" s="66">
        <f>SUMPRODUCT(MTOA!B49:G49,MTOA!B$102:G$102,MTOA!B$105:G$105)</f>
        <v>0</v>
      </c>
      <c r="W49" s="66">
        <f>SUMPRODUCT(MTOA!B49:G49,MTOA!B$101:G$101,MTOA!B$105:G$105)</f>
        <v>0</v>
      </c>
      <c r="X49">
        <v>0</v>
      </c>
      <c r="Y49" s="34">
        <f>IEX!J49</f>
        <v>0</v>
      </c>
      <c r="Z49" s="34">
        <f>IEX!P49</f>
        <v>0</v>
      </c>
      <c r="AA49" s="75">
        <f>STOA!J49</f>
        <v>115.13</v>
      </c>
      <c r="AB49" s="75">
        <f>-STOA!P49</f>
        <v>0</v>
      </c>
      <c r="AC49">
        <f t="shared" si="0"/>
        <v>14.576285314635649</v>
      </c>
      <c r="AD49">
        <f t="shared" si="1"/>
        <v>1641.5813595105137</v>
      </c>
      <c r="AE49">
        <f>'IDT-1'!F49</f>
        <v>0</v>
      </c>
      <c r="AF49" s="24"/>
      <c r="AG49">
        <f t="shared" si="2"/>
        <v>1641.5813595105137</v>
      </c>
      <c r="AI49" s="34">
        <f>PXIL!J49</f>
        <v>0</v>
      </c>
      <c r="AJ49" s="34">
        <f>PXIL!P49</f>
        <v>0</v>
      </c>
      <c r="AK49" s="34">
        <f>RTM_IEX!J49</f>
        <v>19.190000000000001</v>
      </c>
      <c r="AL49" s="34">
        <f>RTM_IEX!P49</f>
        <v>0</v>
      </c>
      <c r="AM49" s="34">
        <f>RTM_PXI!J49</f>
        <v>0</v>
      </c>
      <c r="AN49" s="34">
        <f>RTM_PXI!P49</f>
        <v>0</v>
      </c>
      <c r="AO49" s="149">
        <f>GDAM_IEX!J49</f>
        <v>0</v>
      </c>
      <c r="AP49" s="149">
        <f>GDAM_IEX!P49</f>
        <v>0</v>
      </c>
      <c r="AQ49" s="149">
        <f>GDAM_PXI!J49</f>
        <v>0</v>
      </c>
      <c r="AR49" s="149">
        <f>GDAM_PXI!P49</f>
        <v>0</v>
      </c>
    </row>
    <row r="50" spans="1:44">
      <c r="A50" t="s">
        <v>92</v>
      </c>
      <c r="D50">
        <f>TWEPL!R50</f>
        <v>7.1313299999999993</v>
      </c>
      <c r="E50">
        <f>GT_NG!T50</f>
        <v>-0.11868000000000002</v>
      </c>
      <c r="F50">
        <f>GT_Spot!T50</f>
        <v>0</v>
      </c>
      <c r="G50">
        <f>PPCL_NG!T50</f>
        <v>28.531948943727105</v>
      </c>
      <c r="H50">
        <f>PPCL_Spot!T50</f>
        <v>0</v>
      </c>
      <c r="I50">
        <f>Bawana_NG!T50</f>
        <v>58.527292659234938</v>
      </c>
      <c r="J50">
        <f>Bawana_RLNG!T50</f>
        <v>0</v>
      </c>
      <c r="K50">
        <f>Bawana_Spot!T50</f>
        <v>0</v>
      </c>
      <c r="L50">
        <f>TWOMCL!S50</f>
        <v>0</v>
      </c>
      <c r="M50">
        <f>EDWPCL!W50</f>
        <v>0</v>
      </c>
      <c r="N50">
        <f>'MSW BWN'!W50</f>
        <v>0</v>
      </c>
      <c r="O50">
        <f>TPDDL_ISGS_exbus!DM50</f>
        <v>682.42882978582793</v>
      </c>
      <c r="P50" s="36">
        <v>74.576658452439631</v>
      </c>
      <c r="Q50" s="36">
        <v>22.586476918278226</v>
      </c>
      <c r="R50" s="38">
        <v>21.2</v>
      </c>
      <c r="S50" s="38">
        <v>0</v>
      </c>
      <c r="T50" s="37">
        <f>SUMPRODUCT(LTA!J50:AN50,LTA!J$101:AN$101,LTA!J$105:AN$105)</f>
        <v>91.460000000000008</v>
      </c>
      <c r="U50" s="37">
        <f>SUMPRODUCT(LTA!J50:AN50,LTA!J$102:AN$102,LTA!J$105:AN$105)</f>
        <v>544.19853799999999</v>
      </c>
      <c r="V50" s="66">
        <f>SUMPRODUCT(MTOA!B50:G50,MTOA!B$102:G$102,MTOA!B$105:G$105)</f>
        <v>0</v>
      </c>
      <c r="W50" s="66">
        <f>SUMPRODUCT(MTOA!B50:G50,MTOA!B$101:G$101,MTOA!B$105:G$105)</f>
        <v>0</v>
      </c>
      <c r="X50">
        <v>0</v>
      </c>
      <c r="Y50" s="34">
        <f>IEX!J50</f>
        <v>0</v>
      </c>
      <c r="Z50" s="34">
        <f>IEX!P50</f>
        <v>0</v>
      </c>
      <c r="AA50" s="75">
        <f>STOA!J50</f>
        <v>115.13</v>
      </c>
      <c r="AB50" s="75">
        <f>-STOA!P50</f>
        <v>0</v>
      </c>
      <c r="AC50">
        <f t="shared" si="0"/>
        <v>14.652711114058004</v>
      </c>
      <c r="AD50">
        <f t="shared" si="1"/>
        <v>1650.1896836454498</v>
      </c>
      <c r="AE50">
        <f>'IDT-1'!F50</f>
        <v>0</v>
      </c>
      <c r="AF50" s="24"/>
      <c r="AG50">
        <f t="shared" si="2"/>
        <v>1650.1896836454498</v>
      </c>
      <c r="AI50" s="34">
        <f>PXIL!J50</f>
        <v>0</v>
      </c>
      <c r="AJ50" s="34">
        <f>PXIL!P50</f>
        <v>0</v>
      </c>
      <c r="AK50" s="34">
        <f>RTM_IEX!J50</f>
        <v>19.190000000000001</v>
      </c>
      <c r="AL50" s="34">
        <f>RTM_IEX!P50</f>
        <v>0</v>
      </c>
      <c r="AM50" s="34">
        <f>RTM_PXI!J50</f>
        <v>0</v>
      </c>
      <c r="AN50" s="34">
        <f>RTM_PXI!P50</f>
        <v>0</v>
      </c>
      <c r="AO50" s="149">
        <f>GDAM_IEX!J50</f>
        <v>0</v>
      </c>
      <c r="AP50" s="149">
        <f>GDAM_IEX!P50</f>
        <v>0</v>
      </c>
      <c r="AQ50" s="149">
        <f>GDAM_PXI!J50</f>
        <v>0</v>
      </c>
      <c r="AR50" s="149">
        <f>GDAM_PXI!P50</f>
        <v>0</v>
      </c>
    </row>
    <row r="51" spans="1:44">
      <c r="A51" t="s">
        <v>93</v>
      </c>
      <c r="D51">
        <f>TWEPL!R51</f>
        <v>7.1313299999999993</v>
      </c>
      <c r="E51">
        <f>GT_NG!T51</f>
        <v>-0.11868000000000002</v>
      </c>
      <c r="F51">
        <f>GT_Spot!T51</f>
        <v>0</v>
      </c>
      <c r="G51">
        <f>PPCL_NG!T51</f>
        <v>28.531948943727105</v>
      </c>
      <c r="H51">
        <f>PPCL_Spot!T51</f>
        <v>0</v>
      </c>
      <c r="I51">
        <f>Bawana_NG!T51</f>
        <v>57.27</v>
      </c>
      <c r="J51">
        <f>Bawana_RLNG!T51</f>
        <v>0</v>
      </c>
      <c r="K51">
        <f>Bawana_Spot!T51</f>
        <v>0</v>
      </c>
      <c r="L51">
        <f>TWOMCL!S51</f>
        <v>0</v>
      </c>
      <c r="M51">
        <f>EDWPCL!W51</f>
        <v>0</v>
      </c>
      <c r="N51">
        <f>'MSW BWN'!W51</f>
        <v>0</v>
      </c>
      <c r="O51">
        <f>TPDDL_ISGS_exbus!DM51</f>
        <v>693.72848397696623</v>
      </c>
      <c r="P51" s="36">
        <v>74.56</v>
      </c>
      <c r="Q51" s="36">
        <v>22.58</v>
      </c>
      <c r="R51" s="38">
        <v>21.2</v>
      </c>
      <c r="S51" s="38">
        <v>0</v>
      </c>
      <c r="T51" s="37">
        <f>SUMPRODUCT(LTA!J51:AN51,LTA!J$101:AN$101,LTA!J$105:AN$105)</f>
        <v>91.47</v>
      </c>
      <c r="U51" s="37">
        <f>SUMPRODUCT(LTA!J51:AN51,LTA!J$102:AN$102,LTA!J$105:AN$105)</f>
        <v>540.96173799999997</v>
      </c>
      <c r="V51" s="66">
        <f>SUMPRODUCT(MTOA!B51:G51,MTOA!B$102:G$102,MTOA!B$105:G$105)</f>
        <v>0</v>
      </c>
      <c r="W51" s="66">
        <f>SUMPRODUCT(MTOA!B51:G51,MTOA!B$101:G$101,MTOA!B$105:G$105)</f>
        <v>0</v>
      </c>
      <c r="X51">
        <v>0</v>
      </c>
      <c r="Y51" s="34">
        <f>IEX!J51</f>
        <v>0</v>
      </c>
      <c r="Z51" s="34">
        <f>IEX!P51</f>
        <v>0</v>
      </c>
      <c r="AA51" s="75">
        <f>STOA!J51</f>
        <v>115.04</v>
      </c>
      <c r="AB51" s="75">
        <f>-STOA!P51</f>
        <v>0</v>
      </c>
      <c r="AC51">
        <f t="shared" si="0"/>
        <v>14.813068464276435</v>
      </c>
      <c r="AD51">
        <f t="shared" si="1"/>
        <v>1668.2517524564169</v>
      </c>
      <c r="AE51">
        <f>'IDT-1'!F51</f>
        <v>0</v>
      </c>
      <c r="AF51" s="24"/>
      <c r="AG51">
        <f t="shared" si="2"/>
        <v>1668.2517524564169</v>
      </c>
      <c r="AI51" s="34">
        <f>PXIL!J51</f>
        <v>0</v>
      </c>
      <c r="AJ51" s="34">
        <f>PXIL!P51</f>
        <v>0</v>
      </c>
      <c r="AK51" s="34">
        <f>RTM_IEX!J51</f>
        <v>30.71</v>
      </c>
      <c r="AL51" s="34">
        <f>RTM_IEX!P51</f>
        <v>0</v>
      </c>
      <c r="AM51" s="34">
        <f>RTM_PXI!J51</f>
        <v>0</v>
      </c>
      <c r="AN51" s="34">
        <f>RTM_PXI!P51</f>
        <v>0</v>
      </c>
      <c r="AO51" s="149">
        <f>GDAM_IEX!J51</f>
        <v>0</v>
      </c>
      <c r="AP51" s="149">
        <f>GDAM_IEX!P51</f>
        <v>0</v>
      </c>
      <c r="AQ51" s="149">
        <f>GDAM_PXI!J51</f>
        <v>0</v>
      </c>
      <c r="AR51" s="149">
        <f>GDAM_PXI!P51</f>
        <v>0</v>
      </c>
    </row>
    <row r="52" spans="1:44">
      <c r="A52" t="s">
        <v>94</v>
      </c>
      <c r="D52">
        <f>TWEPL!R52</f>
        <v>7.1313299999999993</v>
      </c>
      <c r="E52">
        <f>GT_NG!T52</f>
        <v>-0.11868000000000002</v>
      </c>
      <c r="F52">
        <f>GT_Spot!T52</f>
        <v>0</v>
      </c>
      <c r="G52">
        <f>PPCL_NG!T52</f>
        <v>28.531948943727105</v>
      </c>
      <c r="H52">
        <f>PPCL_Spot!T52</f>
        <v>0</v>
      </c>
      <c r="I52">
        <f>Bawana_NG!T52</f>
        <v>57.27</v>
      </c>
      <c r="J52">
        <f>Bawana_RLNG!T52</f>
        <v>0</v>
      </c>
      <c r="K52">
        <f>Bawana_Spot!T52</f>
        <v>0</v>
      </c>
      <c r="L52">
        <f>TWOMCL!S52</f>
        <v>0</v>
      </c>
      <c r="M52">
        <f>EDWPCL!W52</f>
        <v>0</v>
      </c>
      <c r="N52">
        <f>'MSW BWN'!W52</f>
        <v>0</v>
      </c>
      <c r="O52">
        <f>TPDDL_ISGS_exbus!DM52</f>
        <v>708.12418850306983</v>
      </c>
      <c r="P52" s="36">
        <v>74.56</v>
      </c>
      <c r="Q52" s="36">
        <v>22.580000000000002</v>
      </c>
      <c r="R52" s="38">
        <v>21.2</v>
      </c>
      <c r="S52" s="38">
        <v>0</v>
      </c>
      <c r="T52" s="37">
        <f>SUMPRODUCT(LTA!J52:AN52,LTA!J$101:AN$101,LTA!J$105:AN$105)</f>
        <v>88.41</v>
      </c>
      <c r="U52" s="37">
        <f>SUMPRODUCT(LTA!J52:AN52,LTA!J$102:AN$102,LTA!J$105:AN$105)</f>
        <v>536.34867400000007</v>
      </c>
      <c r="V52" s="66">
        <f>SUMPRODUCT(MTOA!B52:G52,MTOA!B$102:G$102,MTOA!B$105:G$105)</f>
        <v>0</v>
      </c>
      <c r="W52" s="66">
        <f>SUMPRODUCT(MTOA!B52:G52,MTOA!B$101:G$101,MTOA!B$105:G$105)</f>
        <v>0</v>
      </c>
      <c r="X52">
        <v>0</v>
      </c>
      <c r="Y52" s="34">
        <f>IEX!J52</f>
        <v>0</v>
      </c>
      <c r="Z52" s="34">
        <f>IEX!P52</f>
        <v>0</v>
      </c>
      <c r="AA52" s="75">
        <f>STOA!J52</f>
        <v>115.04</v>
      </c>
      <c r="AB52" s="75">
        <f>-STOA!P52</f>
        <v>0</v>
      </c>
      <c r="AC52">
        <f t="shared" si="0"/>
        <v>14.897571700906148</v>
      </c>
      <c r="AD52">
        <f t="shared" si="1"/>
        <v>1677.7698897458909</v>
      </c>
      <c r="AE52">
        <f>'IDT-1'!F52</f>
        <v>0</v>
      </c>
      <c r="AF52" s="24"/>
      <c r="AG52">
        <f t="shared" si="2"/>
        <v>1677.7698897458909</v>
      </c>
      <c r="AI52" s="34">
        <f>PXIL!J52</f>
        <v>0</v>
      </c>
      <c r="AJ52" s="34">
        <f>PXIL!P52</f>
        <v>0</v>
      </c>
      <c r="AK52" s="34">
        <f>RTM_IEX!J52</f>
        <v>33.590000000000003</v>
      </c>
      <c r="AL52" s="34">
        <f>RTM_IEX!P52</f>
        <v>0</v>
      </c>
      <c r="AM52" s="34">
        <f>RTM_PXI!J52</f>
        <v>0</v>
      </c>
      <c r="AN52" s="34">
        <f>RTM_PXI!P52</f>
        <v>0</v>
      </c>
      <c r="AO52" s="149">
        <f>GDAM_IEX!J52</f>
        <v>0</v>
      </c>
      <c r="AP52" s="149">
        <f>GDAM_IEX!P52</f>
        <v>0</v>
      </c>
      <c r="AQ52" s="149">
        <f>GDAM_PXI!J52</f>
        <v>0</v>
      </c>
      <c r="AR52" s="149">
        <f>GDAM_PXI!P52</f>
        <v>0</v>
      </c>
    </row>
    <row r="53" spans="1:44">
      <c r="A53" t="s">
        <v>95</v>
      </c>
      <c r="D53">
        <f>TWEPL!R53</f>
        <v>7.1313299999999993</v>
      </c>
      <c r="E53">
        <f>GT_NG!T53</f>
        <v>-0.11868000000000002</v>
      </c>
      <c r="F53">
        <f>GT_Spot!T53</f>
        <v>0</v>
      </c>
      <c r="G53">
        <f>PPCL_NG!T53</f>
        <v>28.531948943727105</v>
      </c>
      <c r="H53">
        <f>PPCL_Spot!T53</f>
        <v>0</v>
      </c>
      <c r="I53">
        <f>Bawana_NG!T53</f>
        <v>57.27</v>
      </c>
      <c r="J53">
        <f>Bawana_RLNG!T53</f>
        <v>0</v>
      </c>
      <c r="K53">
        <f>Bawana_Spot!T53</f>
        <v>0</v>
      </c>
      <c r="L53">
        <f>TWOMCL!S53</f>
        <v>0</v>
      </c>
      <c r="M53">
        <f>EDWPCL!W53</f>
        <v>0</v>
      </c>
      <c r="N53">
        <f>'MSW BWN'!W53</f>
        <v>0</v>
      </c>
      <c r="O53">
        <f>TPDDL_ISGS_exbus!DM53</f>
        <v>719.65786188359505</v>
      </c>
      <c r="P53" s="36">
        <v>74.56</v>
      </c>
      <c r="Q53" s="36">
        <v>22.580000000000002</v>
      </c>
      <c r="R53" s="38">
        <v>21.2</v>
      </c>
      <c r="S53" s="38">
        <v>0</v>
      </c>
      <c r="T53" s="37">
        <f>SUMPRODUCT(LTA!J53:AN53,LTA!J$101:AN$101,LTA!J$105:AN$105)</f>
        <v>89.42</v>
      </c>
      <c r="U53" s="37">
        <f>SUMPRODUCT(LTA!J53:AN53,LTA!J$102:AN$102,LTA!J$105:AN$105)</f>
        <v>529.49787000000003</v>
      </c>
      <c r="V53" s="66">
        <f>SUMPRODUCT(MTOA!B53:G53,MTOA!B$102:G$102,MTOA!B$105:G$105)</f>
        <v>0</v>
      </c>
      <c r="W53" s="66">
        <f>SUMPRODUCT(MTOA!B53:G53,MTOA!B$101:G$101,MTOA!B$105:G$105)</f>
        <v>0</v>
      </c>
      <c r="X53">
        <v>0</v>
      </c>
      <c r="Y53" s="34">
        <f>IEX!J53</f>
        <v>0</v>
      </c>
      <c r="Z53" s="34">
        <f>IEX!P53</f>
        <v>0</v>
      </c>
      <c r="AA53" s="75">
        <f>STOA!J53</f>
        <v>115.04</v>
      </c>
      <c r="AB53" s="75">
        <f>-STOA!P53</f>
        <v>0</v>
      </c>
      <c r="AC53">
        <f t="shared" si="0"/>
        <v>14.989908951454771</v>
      </c>
      <c r="AD53">
        <f t="shared" si="1"/>
        <v>1688.1704218758675</v>
      </c>
      <c r="AE53">
        <f>'IDT-1'!F53</f>
        <v>0</v>
      </c>
      <c r="AF53" s="24"/>
      <c r="AG53">
        <f t="shared" si="2"/>
        <v>1688.1704218758675</v>
      </c>
      <c r="AI53" s="34">
        <f>PXIL!J53</f>
        <v>0</v>
      </c>
      <c r="AJ53" s="34">
        <f>PXIL!P53</f>
        <v>0</v>
      </c>
      <c r="AK53" s="34">
        <f>RTM_IEX!J53</f>
        <v>38.39</v>
      </c>
      <c r="AL53" s="34">
        <f>RTM_IEX!P53</f>
        <v>0</v>
      </c>
      <c r="AM53" s="34">
        <f>RTM_PXI!J53</f>
        <v>0</v>
      </c>
      <c r="AN53" s="34">
        <f>RTM_PXI!P53</f>
        <v>0</v>
      </c>
      <c r="AO53" s="149">
        <f>GDAM_IEX!J53</f>
        <v>0</v>
      </c>
      <c r="AP53" s="149">
        <f>GDAM_IEX!P53</f>
        <v>0</v>
      </c>
      <c r="AQ53" s="149">
        <f>GDAM_PXI!J53</f>
        <v>0</v>
      </c>
      <c r="AR53" s="149">
        <f>GDAM_PXI!P53</f>
        <v>0</v>
      </c>
    </row>
    <row r="54" spans="1:44">
      <c r="A54" t="s">
        <v>96</v>
      </c>
      <c r="D54">
        <f>TWEPL!R54</f>
        <v>7.1313299999999993</v>
      </c>
      <c r="E54">
        <f>GT_NG!T54</f>
        <v>-0.11868000000000002</v>
      </c>
      <c r="F54">
        <f>GT_Spot!T54</f>
        <v>0</v>
      </c>
      <c r="G54">
        <f>PPCL_NG!T54</f>
        <v>28.531948943727105</v>
      </c>
      <c r="H54">
        <f>PPCL_Spot!T54</f>
        <v>0</v>
      </c>
      <c r="I54">
        <f>Bawana_NG!T54</f>
        <v>57.27</v>
      </c>
      <c r="J54">
        <f>Bawana_RLNG!T54</f>
        <v>0</v>
      </c>
      <c r="K54">
        <f>Bawana_Spot!T54</f>
        <v>0</v>
      </c>
      <c r="L54">
        <f>TWOMCL!S54</f>
        <v>0</v>
      </c>
      <c r="M54">
        <f>EDWPCL!W54</f>
        <v>0</v>
      </c>
      <c r="N54">
        <f>'MSW BWN'!W54</f>
        <v>0</v>
      </c>
      <c r="O54">
        <f>TPDDL_ISGS_exbus!DM54</f>
        <v>696.13530122249858</v>
      </c>
      <c r="P54" s="36">
        <v>74.56</v>
      </c>
      <c r="Q54" s="36">
        <v>22.580000000000002</v>
      </c>
      <c r="R54" s="38">
        <v>21.2</v>
      </c>
      <c r="S54" s="38">
        <v>0</v>
      </c>
      <c r="T54" s="37">
        <f>SUMPRODUCT(LTA!J54:AN54,LTA!J$101:AN$101,LTA!J$105:AN$105)</f>
        <v>90.41</v>
      </c>
      <c r="U54" s="37">
        <f>SUMPRODUCT(LTA!J54:AN54,LTA!J$102:AN$102,LTA!J$105:AN$105)</f>
        <v>526.03229799999997</v>
      </c>
      <c r="V54" s="66">
        <f>SUMPRODUCT(MTOA!B54:G54,MTOA!B$102:G$102,MTOA!B$105:G$105)</f>
        <v>0</v>
      </c>
      <c r="W54" s="66">
        <f>SUMPRODUCT(MTOA!B54:G54,MTOA!B$101:G$101,MTOA!B$105:G$105)</f>
        <v>0</v>
      </c>
      <c r="X54">
        <v>0</v>
      </c>
      <c r="Y54" s="34">
        <f>IEX!J54</f>
        <v>0</v>
      </c>
      <c r="Z54" s="34">
        <f>IEX!P54</f>
        <v>0</v>
      </c>
      <c r="AA54" s="75">
        <f>STOA!J54</f>
        <v>115.04</v>
      </c>
      <c r="AB54" s="75">
        <f>-STOA!P54</f>
        <v>0</v>
      </c>
      <c r="AC54">
        <f t="shared" si="0"/>
        <v>14.887757384037121</v>
      </c>
      <c r="AD54">
        <f t="shared" si="1"/>
        <v>1676.6644407821886</v>
      </c>
      <c r="AE54">
        <f>'IDT-1'!F54</f>
        <v>0</v>
      </c>
      <c r="AF54" s="24"/>
      <c r="AG54">
        <f t="shared" si="2"/>
        <v>1676.6644407821886</v>
      </c>
      <c r="AI54" s="34">
        <f>PXIL!J54</f>
        <v>0</v>
      </c>
      <c r="AJ54" s="34">
        <f>PXIL!P54</f>
        <v>0</v>
      </c>
      <c r="AK54" s="34">
        <f>RTM_IEX!J54</f>
        <v>52.78</v>
      </c>
      <c r="AL54" s="34">
        <f>RTM_IEX!P54</f>
        <v>0</v>
      </c>
      <c r="AM54" s="34">
        <f>RTM_PXI!J54</f>
        <v>0</v>
      </c>
      <c r="AN54" s="34">
        <f>RTM_PXI!P54</f>
        <v>0</v>
      </c>
      <c r="AO54" s="149">
        <f>GDAM_IEX!J54</f>
        <v>0</v>
      </c>
      <c r="AP54" s="149">
        <f>GDAM_IEX!P54</f>
        <v>0</v>
      </c>
      <c r="AQ54" s="149">
        <f>GDAM_PXI!J54</f>
        <v>0</v>
      </c>
      <c r="AR54" s="149">
        <f>GDAM_PXI!P54</f>
        <v>0</v>
      </c>
    </row>
    <row r="55" spans="1:44">
      <c r="A55" t="s">
        <v>97</v>
      </c>
      <c r="D55">
        <f>TWEPL!R55</f>
        <v>7.1313299999999993</v>
      </c>
      <c r="E55">
        <f>GT_NG!T55</f>
        <v>-0.11868000000000002</v>
      </c>
      <c r="F55">
        <f>GT_Spot!T55</f>
        <v>0</v>
      </c>
      <c r="G55">
        <f>PPCL_NG!T55</f>
        <v>28.531948943727105</v>
      </c>
      <c r="H55">
        <f>PPCL_Spot!T55</f>
        <v>0</v>
      </c>
      <c r="I55">
        <f>Bawana_NG!T55</f>
        <v>57.27</v>
      </c>
      <c r="J55">
        <f>Bawana_RLNG!T55</f>
        <v>0</v>
      </c>
      <c r="K55">
        <f>Bawana_Spot!T55</f>
        <v>0</v>
      </c>
      <c r="L55">
        <f>TWOMCL!S55</f>
        <v>0</v>
      </c>
      <c r="M55">
        <f>EDWPCL!W55</f>
        <v>0</v>
      </c>
      <c r="N55">
        <f>'MSW BWN'!W55</f>
        <v>0</v>
      </c>
      <c r="O55">
        <f>TPDDL_ISGS_exbus!DM55</f>
        <v>660.38871734608153</v>
      </c>
      <c r="P55" s="36">
        <v>74.56</v>
      </c>
      <c r="Q55" s="36">
        <v>22.580000000000002</v>
      </c>
      <c r="R55" s="38">
        <v>21.2</v>
      </c>
      <c r="S55" s="38">
        <v>0</v>
      </c>
      <c r="T55" s="37">
        <f>SUMPRODUCT(LTA!J55:AN55,LTA!J$101:AN$101,LTA!J$105:AN$105)</f>
        <v>91.37</v>
      </c>
      <c r="U55" s="37">
        <f>SUMPRODUCT(LTA!J55:AN55,LTA!J$102:AN$102,LTA!J$105:AN$105)</f>
        <v>525.02790200000004</v>
      </c>
      <c r="V55" s="66">
        <f>SUMPRODUCT(MTOA!B55:G55,MTOA!B$102:G$102,MTOA!B$105:G$105)</f>
        <v>0</v>
      </c>
      <c r="W55" s="66">
        <f>SUMPRODUCT(MTOA!B55:G55,MTOA!B$101:G$101,MTOA!B$105:G$105)</f>
        <v>0</v>
      </c>
      <c r="X55">
        <v>0</v>
      </c>
      <c r="Y55" s="34">
        <f>IEX!J55</f>
        <v>0</v>
      </c>
      <c r="Z55" s="34">
        <f>IEX!P55</f>
        <v>0</v>
      </c>
      <c r="AA55" s="75">
        <f>STOA!J55</f>
        <v>115.04</v>
      </c>
      <c r="AB55" s="75">
        <f>-STOA!P55</f>
        <v>0</v>
      </c>
      <c r="AC55">
        <f t="shared" si="0"/>
        <v>14.378580761124653</v>
      </c>
      <c r="AD55">
        <f t="shared" si="1"/>
        <v>1619.3126375286843</v>
      </c>
      <c r="AE55">
        <f>'IDT-1'!F55</f>
        <v>0</v>
      </c>
      <c r="AF55" s="24"/>
      <c r="AG55">
        <f t="shared" si="2"/>
        <v>1619.3126375286843</v>
      </c>
      <c r="AI55" s="34">
        <f>PXIL!J55</f>
        <v>0</v>
      </c>
      <c r="AJ55" s="34">
        <f>PXIL!P55</f>
        <v>0</v>
      </c>
      <c r="AK55" s="34">
        <f>RTM_IEX!J55</f>
        <v>30.71</v>
      </c>
      <c r="AL55" s="34">
        <f>RTM_IEX!P55</f>
        <v>0</v>
      </c>
      <c r="AM55" s="34">
        <f>RTM_PXI!J55</f>
        <v>0</v>
      </c>
      <c r="AN55" s="34">
        <f>RTM_PXI!P55</f>
        <v>0</v>
      </c>
      <c r="AO55" s="149">
        <f>GDAM_IEX!J55</f>
        <v>0</v>
      </c>
      <c r="AP55" s="149">
        <f>GDAM_IEX!P55</f>
        <v>0</v>
      </c>
      <c r="AQ55" s="149">
        <f>GDAM_PXI!J55</f>
        <v>0</v>
      </c>
      <c r="AR55" s="149">
        <f>GDAM_PXI!P55</f>
        <v>0</v>
      </c>
    </row>
    <row r="56" spans="1:44">
      <c r="A56" t="s">
        <v>98</v>
      </c>
      <c r="D56">
        <f>TWEPL!R56</f>
        <v>7.1313299999999993</v>
      </c>
      <c r="E56">
        <f>GT_NG!T56</f>
        <v>-0.11868000000000002</v>
      </c>
      <c r="F56">
        <f>GT_Spot!T56</f>
        <v>0</v>
      </c>
      <c r="G56">
        <f>PPCL_NG!T56</f>
        <v>28.531948943727105</v>
      </c>
      <c r="H56">
        <f>PPCL_Spot!T56</f>
        <v>0</v>
      </c>
      <c r="I56">
        <f>Bawana_NG!T56</f>
        <v>57.27</v>
      </c>
      <c r="J56">
        <f>Bawana_RLNG!T56</f>
        <v>0</v>
      </c>
      <c r="K56">
        <f>Bawana_Spot!T56</f>
        <v>0</v>
      </c>
      <c r="L56">
        <f>TWOMCL!S56</f>
        <v>0</v>
      </c>
      <c r="M56">
        <f>EDWPCL!W56</f>
        <v>0</v>
      </c>
      <c r="N56">
        <f>'MSW BWN'!W56</f>
        <v>0</v>
      </c>
      <c r="O56">
        <f>TPDDL_ISGS_exbus!DM56</f>
        <v>660.37859554053102</v>
      </c>
      <c r="P56" s="36">
        <v>74.56</v>
      </c>
      <c r="Q56" s="36">
        <v>22.580000000000002</v>
      </c>
      <c r="R56" s="38">
        <v>21.2</v>
      </c>
      <c r="S56" s="38">
        <v>0</v>
      </c>
      <c r="T56" s="37">
        <f>SUMPRODUCT(LTA!J56:AN56,LTA!J$101:AN$101,LTA!J$105:AN$105)</f>
        <v>91.35</v>
      </c>
      <c r="U56" s="37">
        <f>SUMPRODUCT(LTA!J56:AN56,LTA!J$102:AN$102,LTA!J$105:AN$105)</f>
        <v>525.20480600000008</v>
      </c>
      <c r="V56" s="66">
        <f>SUMPRODUCT(MTOA!B56:G56,MTOA!B$102:G$102,MTOA!B$105:G$105)</f>
        <v>0</v>
      </c>
      <c r="W56" s="66">
        <f>SUMPRODUCT(MTOA!B56:G56,MTOA!B$101:G$101,MTOA!B$105:G$105)</f>
        <v>0</v>
      </c>
      <c r="X56">
        <v>0</v>
      </c>
      <c r="Y56" s="34">
        <f>IEX!J56</f>
        <v>0</v>
      </c>
      <c r="Z56" s="34">
        <f>IEX!P56</f>
        <v>0</v>
      </c>
      <c r="AA56" s="75">
        <f>STOA!J56</f>
        <v>115.04</v>
      </c>
      <c r="AB56" s="75">
        <f>-STOA!P56</f>
        <v>0</v>
      </c>
      <c r="AC56">
        <f t="shared" si="0"/>
        <v>14.447456444435808</v>
      </c>
      <c r="AD56">
        <f t="shared" si="1"/>
        <v>1627.0705440398226</v>
      </c>
      <c r="AE56">
        <f>'IDT-1'!F56</f>
        <v>0</v>
      </c>
      <c r="AF56" s="24"/>
      <c r="AG56">
        <f t="shared" si="2"/>
        <v>1627.0705440398226</v>
      </c>
      <c r="AI56" s="34">
        <f>PXIL!J56</f>
        <v>0</v>
      </c>
      <c r="AJ56" s="34">
        <f>PXIL!P56</f>
        <v>0</v>
      </c>
      <c r="AK56" s="34">
        <f>RTM_IEX!J56</f>
        <v>38.39</v>
      </c>
      <c r="AL56" s="34">
        <f>RTM_IEX!P56</f>
        <v>0</v>
      </c>
      <c r="AM56" s="34">
        <f>RTM_PXI!J56</f>
        <v>0</v>
      </c>
      <c r="AN56" s="34">
        <f>RTM_PXI!P56</f>
        <v>0</v>
      </c>
      <c r="AO56" s="149">
        <f>GDAM_IEX!J56</f>
        <v>0</v>
      </c>
      <c r="AP56" s="149">
        <f>GDAM_IEX!P56</f>
        <v>0</v>
      </c>
      <c r="AQ56" s="149">
        <f>GDAM_PXI!J56</f>
        <v>0</v>
      </c>
      <c r="AR56" s="149">
        <f>GDAM_PXI!P56</f>
        <v>0</v>
      </c>
    </row>
    <row r="57" spans="1:44">
      <c r="A57" t="s">
        <v>99</v>
      </c>
      <c r="D57">
        <f>TWEPL!R57</f>
        <v>7.1313299999999993</v>
      </c>
      <c r="E57">
        <f>GT_NG!T57</f>
        <v>-0.11868000000000002</v>
      </c>
      <c r="F57">
        <f>GT_Spot!T57</f>
        <v>0</v>
      </c>
      <c r="G57">
        <f>PPCL_NG!T57</f>
        <v>28.53</v>
      </c>
      <c r="H57">
        <f>PPCL_Spot!T57</f>
        <v>0</v>
      </c>
      <c r="I57">
        <f>Bawana_NG!T57</f>
        <v>69.606754021916529</v>
      </c>
      <c r="J57">
        <f>Bawana_RLNG!T57</f>
        <v>0</v>
      </c>
      <c r="K57">
        <f>Bawana_Spot!T57</f>
        <v>0</v>
      </c>
      <c r="L57">
        <f>TWOMCL!S57</f>
        <v>0</v>
      </c>
      <c r="M57">
        <f>EDWPCL!W57</f>
        <v>0</v>
      </c>
      <c r="N57">
        <f>'MSW BWN'!W57</f>
        <v>0</v>
      </c>
      <c r="O57">
        <f>TPDDL_ISGS_exbus!DM57</f>
        <v>757.19285629978981</v>
      </c>
      <c r="P57" s="36">
        <v>74.56</v>
      </c>
      <c r="Q57" s="36">
        <v>22.580000000000002</v>
      </c>
      <c r="R57" s="38">
        <v>21.2</v>
      </c>
      <c r="S57" s="38">
        <v>0</v>
      </c>
      <c r="T57" s="37">
        <f>SUMPRODUCT(LTA!J57:AN57,LTA!J$101:AN$101,LTA!J$105:AN$105)</f>
        <v>91.32</v>
      </c>
      <c r="U57" s="37">
        <f>SUMPRODUCT(LTA!J57:AN57,LTA!J$102:AN$102,LTA!J$105:AN$105)</f>
        <v>383.97356800000011</v>
      </c>
      <c r="V57" s="66">
        <f>SUMPRODUCT(MTOA!B57:G57,MTOA!B$102:G$102,MTOA!B$105:G$105)</f>
        <v>0</v>
      </c>
      <c r="W57" s="66">
        <f>SUMPRODUCT(MTOA!B57:G57,MTOA!B$101:G$101,MTOA!B$105:G$105)</f>
        <v>0</v>
      </c>
      <c r="X57">
        <v>0</v>
      </c>
      <c r="Y57" s="34">
        <f>IEX!J57</f>
        <v>0</v>
      </c>
      <c r="Z57" s="34">
        <f>IEX!P57</f>
        <v>0</v>
      </c>
      <c r="AA57" s="75">
        <f>STOA!J57</f>
        <v>115.04</v>
      </c>
      <c r="AB57" s="75">
        <f>-STOA!P57</f>
        <v>0</v>
      </c>
      <c r="AC57">
        <f t="shared" si="0"/>
        <v>15.336319008178556</v>
      </c>
      <c r="AD57">
        <f t="shared" si="1"/>
        <v>1385.6795093135279</v>
      </c>
      <c r="AE57">
        <f>'IDT-1'!F57</f>
        <v>0</v>
      </c>
      <c r="AF57" s="24"/>
      <c r="AG57">
        <f t="shared" si="2"/>
        <v>1385.6795093135279</v>
      </c>
      <c r="AI57" s="34">
        <f>PXIL!J57</f>
        <v>0</v>
      </c>
      <c r="AJ57" s="34">
        <f>PXIL!P57</f>
        <v>0</v>
      </c>
      <c r="AK57" s="34">
        <f>RTM_IEX!J57</f>
        <v>0</v>
      </c>
      <c r="AL57" s="34">
        <f>RTM_IEX!P57</f>
        <v>-170</v>
      </c>
      <c r="AM57" s="34">
        <f>RTM_PXI!J57</f>
        <v>0</v>
      </c>
      <c r="AN57" s="34">
        <f>RTM_PXI!P57</f>
        <v>0</v>
      </c>
      <c r="AO57" s="149">
        <f>GDAM_IEX!J57</f>
        <v>0</v>
      </c>
      <c r="AP57" s="149">
        <f>GDAM_IEX!P57</f>
        <v>0</v>
      </c>
      <c r="AQ57" s="149">
        <f>GDAM_PXI!J57</f>
        <v>0</v>
      </c>
      <c r="AR57" s="149">
        <f>GDAM_PXI!P57</f>
        <v>0</v>
      </c>
    </row>
    <row r="58" spans="1:44">
      <c r="A58" t="s">
        <v>100</v>
      </c>
      <c r="D58">
        <f>TWEPL!R58</f>
        <v>7.3118699999999999</v>
      </c>
      <c r="E58">
        <f>GT_NG!T58</f>
        <v>-0.11868000000000002</v>
      </c>
      <c r="F58">
        <f>GT_Spot!T58</f>
        <v>0</v>
      </c>
      <c r="G58">
        <f>PPCL_NG!T58</f>
        <v>28.15</v>
      </c>
      <c r="H58">
        <f>PPCL_Spot!T58</f>
        <v>0</v>
      </c>
      <c r="I58">
        <f>Bawana_NG!T58</f>
        <v>69.606754021916529</v>
      </c>
      <c r="J58">
        <f>Bawana_RLNG!T58</f>
        <v>0</v>
      </c>
      <c r="K58">
        <f>Bawana_Spot!T58</f>
        <v>0</v>
      </c>
      <c r="L58">
        <f>TWOMCL!S58</f>
        <v>0</v>
      </c>
      <c r="M58">
        <f>EDWPCL!W58</f>
        <v>0</v>
      </c>
      <c r="N58">
        <f>'MSW BWN'!W58</f>
        <v>0</v>
      </c>
      <c r="O58">
        <f>TPDDL_ISGS_exbus!DM58</f>
        <v>901.62282674695086</v>
      </c>
      <c r="P58" s="36">
        <v>74.56</v>
      </c>
      <c r="Q58" s="36">
        <v>22.580000000000002</v>
      </c>
      <c r="R58" s="38">
        <v>21.2</v>
      </c>
      <c r="S58" s="38">
        <v>0</v>
      </c>
      <c r="T58" s="37">
        <f>SUMPRODUCT(LTA!J58:AN58,LTA!J$101:AN$101,LTA!J$105:AN$105)</f>
        <v>88.92</v>
      </c>
      <c r="U58" s="37">
        <f>SUMPRODUCT(LTA!J58:AN58,LTA!J$102:AN$102,LTA!J$105:AN$105)</f>
        <v>376.45811000000009</v>
      </c>
      <c r="V58" s="66">
        <f>SUMPRODUCT(MTOA!B58:G58,MTOA!B$102:G$102,MTOA!B$105:G$105)</f>
        <v>0</v>
      </c>
      <c r="W58" s="66">
        <f>SUMPRODUCT(MTOA!B58:G58,MTOA!B$101:G$101,MTOA!B$105:G$105)</f>
        <v>0</v>
      </c>
      <c r="X58">
        <v>0</v>
      </c>
      <c r="Y58" s="34">
        <f>IEX!J58</f>
        <v>0</v>
      </c>
      <c r="Z58" s="34">
        <f>IEX!P58</f>
        <v>0</v>
      </c>
      <c r="AA58" s="75">
        <f>STOA!J58</f>
        <v>115.04</v>
      </c>
      <c r="AB58" s="75">
        <f>-STOA!P58</f>
        <v>0</v>
      </c>
      <c r="AC58">
        <f t="shared" si="0"/>
        <v>16.784635295379431</v>
      </c>
      <c r="AD58">
        <f t="shared" si="1"/>
        <v>1488.5462454734879</v>
      </c>
      <c r="AE58">
        <f>'IDT-1'!F58</f>
        <v>0</v>
      </c>
      <c r="AF58" s="24"/>
      <c r="AG58">
        <f t="shared" si="2"/>
        <v>1488.5462454734879</v>
      </c>
      <c r="AI58" s="34">
        <f>PXIL!J58</f>
        <v>0</v>
      </c>
      <c r="AJ58" s="34">
        <f>PXIL!P58</f>
        <v>0</v>
      </c>
      <c r="AK58" s="34">
        <f>RTM_IEX!J58</f>
        <v>0</v>
      </c>
      <c r="AL58" s="34">
        <f>RTM_IEX!P58</f>
        <v>-200</v>
      </c>
      <c r="AM58" s="34">
        <f>RTM_PXI!J58</f>
        <v>0</v>
      </c>
      <c r="AN58" s="34">
        <f>RTM_PXI!P58</f>
        <v>0</v>
      </c>
      <c r="AO58" s="149">
        <f>GDAM_IEX!J58</f>
        <v>0</v>
      </c>
      <c r="AP58" s="149">
        <f>GDAM_IEX!P58</f>
        <v>0</v>
      </c>
      <c r="AQ58" s="149">
        <f>GDAM_PXI!J58</f>
        <v>0</v>
      </c>
      <c r="AR58" s="149">
        <f>GDAM_PXI!P58</f>
        <v>0</v>
      </c>
    </row>
    <row r="59" spans="1:44">
      <c r="A59" t="s">
        <v>101</v>
      </c>
      <c r="D59">
        <f>TWEPL!R59</f>
        <v>7.3118699999999999</v>
      </c>
      <c r="E59">
        <f>GT_NG!T59</f>
        <v>-0.11868000000000002</v>
      </c>
      <c r="F59">
        <f>GT_Spot!T59</f>
        <v>0</v>
      </c>
      <c r="G59">
        <f>PPCL_NG!T59</f>
        <v>28.15</v>
      </c>
      <c r="H59">
        <f>PPCL_Spot!T59</f>
        <v>0</v>
      </c>
      <c r="I59">
        <f>Bawana_NG!T59</f>
        <v>69.606754021916529</v>
      </c>
      <c r="J59">
        <f>Bawana_RLNG!T59</f>
        <v>0</v>
      </c>
      <c r="K59">
        <f>Bawana_Spot!T59</f>
        <v>0</v>
      </c>
      <c r="L59">
        <f>TWOMCL!S59</f>
        <v>0</v>
      </c>
      <c r="M59">
        <f>EDWPCL!W59</f>
        <v>0</v>
      </c>
      <c r="N59">
        <f>'MSW BWN'!W59</f>
        <v>0</v>
      </c>
      <c r="O59">
        <f>TPDDL_ISGS_exbus!DM59</f>
        <v>899.70275488331447</v>
      </c>
      <c r="P59" s="36">
        <v>74.56</v>
      </c>
      <c r="Q59" s="36">
        <v>22.57689920351552</v>
      </c>
      <c r="R59" s="38">
        <v>21.2</v>
      </c>
      <c r="S59" s="38">
        <v>0</v>
      </c>
      <c r="T59" s="37">
        <f>SUMPRODUCT(LTA!J59:AN59,LTA!J$101:AN$101,LTA!J$105:AN$105)</f>
        <v>86.61</v>
      </c>
      <c r="U59" s="37">
        <f>SUMPRODUCT(LTA!J59:AN59,LTA!J$102:AN$102,LTA!J$105:AN$105)</f>
        <v>372.87356999999997</v>
      </c>
      <c r="V59" s="66">
        <f>SUMPRODUCT(MTOA!B59:G59,MTOA!B$102:G$102,MTOA!B$105:G$105)</f>
        <v>0</v>
      </c>
      <c r="W59" s="66">
        <f>SUMPRODUCT(MTOA!B59:G59,MTOA!B$101:G$101,MTOA!B$105:G$105)</f>
        <v>0</v>
      </c>
      <c r="X59">
        <v>0</v>
      </c>
      <c r="Y59" s="34">
        <f>IEX!J59</f>
        <v>0</v>
      </c>
      <c r="Z59" s="34">
        <f>IEX!P59</f>
        <v>0</v>
      </c>
      <c r="AA59" s="75">
        <f>STOA!J59</f>
        <v>115.13</v>
      </c>
      <c r="AB59" s="75">
        <f>-STOA!P59</f>
        <v>0</v>
      </c>
      <c r="AC59">
        <f t="shared" si="0"/>
        <v>16.494678235915487</v>
      </c>
      <c r="AD59">
        <f t="shared" si="1"/>
        <v>1506.1084898728311</v>
      </c>
      <c r="AE59">
        <f>'IDT-1'!F59</f>
        <v>0</v>
      </c>
      <c r="AF59" s="24"/>
      <c r="AG59">
        <f t="shared" si="2"/>
        <v>1506.1084898728311</v>
      </c>
      <c r="AI59" s="34">
        <f>PXIL!J59</f>
        <v>0</v>
      </c>
      <c r="AJ59" s="34">
        <f>PXIL!P59</f>
        <v>0</v>
      </c>
      <c r="AK59" s="34">
        <f>RTM_IEX!J59</f>
        <v>0</v>
      </c>
      <c r="AL59" s="34">
        <f>RTM_IEX!P59</f>
        <v>-175</v>
      </c>
      <c r="AM59" s="34">
        <f>RTM_PXI!J59</f>
        <v>0</v>
      </c>
      <c r="AN59" s="34">
        <f>RTM_PXI!P59</f>
        <v>0</v>
      </c>
      <c r="AO59" s="149">
        <f>GDAM_IEX!J59</f>
        <v>0</v>
      </c>
      <c r="AP59" s="149">
        <f>GDAM_IEX!P59</f>
        <v>0</v>
      </c>
      <c r="AQ59" s="149">
        <f>GDAM_PXI!J59</f>
        <v>0</v>
      </c>
      <c r="AR59" s="149">
        <f>GDAM_PXI!P59</f>
        <v>0</v>
      </c>
    </row>
    <row r="60" spans="1:44">
      <c r="A60" t="s">
        <v>102</v>
      </c>
      <c r="D60">
        <f>TWEPL!R60</f>
        <v>7.3118699999999999</v>
      </c>
      <c r="E60">
        <f>GT_NG!T60</f>
        <v>-0.11868000000000002</v>
      </c>
      <c r="F60">
        <f>GT_Spot!T60</f>
        <v>0</v>
      </c>
      <c r="G60">
        <f>PPCL_NG!T60</f>
        <v>28.15</v>
      </c>
      <c r="H60">
        <f>PPCL_Spot!T60</f>
        <v>0</v>
      </c>
      <c r="I60">
        <f>Bawana_NG!T60</f>
        <v>69.606754021916529</v>
      </c>
      <c r="J60">
        <f>Bawana_RLNG!T60</f>
        <v>0</v>
      </c>
      <c r="K60">
        <f>Bawana_Spot!T60</f>
        <v>0</v>
      </c>
      <c r="L60">
        <f>TWOMCL!S60</f>
        <v>0</v>
      </c>
      <c r="M60">
        <f>EDWPCL!W60</f>
        <v>0</v>
      </c>
      <c r="N60">
        <f>'MSW BWN'!W60</f>
        <v>0</v>
      </c>
      <c r="O60">
        <f>TPDDL_ISGS_exbus!DM60</f>
        <v>899.70277241618351</v>
      </c>
      <c r="P60" s="36">
        <v>74.56</v>
      </c>
      <c r="Q60" s="36">
        <v>22.57689920351552</v>
      </c>
      <c r="R60" s="38">
        <v>21.2</v>
      </c>
      <c r="S60" s="38">
        <v>0</v>
      </c>
      <c r="T60" s="37">
        <f>SUMPRODUCT(LTA!J60:AN60,LTA!J$101:AN$101,LTA!J$105:AN$105)</f>
        <v>84.26</v>
      </c>
      <c r="U60" s="37">
        <f>SUMPRODUCT(LTA!J60:AN60,LTA!J$102:AN$102,LTA!J$105:AN$105)</f>
        <v>371.47381799999999</v>
      </c>
      <c r="V60" s="66">
        <f>SUMPRODUCT(MTOA!B60:G60,MTOA!B$102:G$102,MTOA!B$105:G$105)</f>
        <v>0</v>
      </c>
      <c r="W60" s="66">
        <f>SUMPRODUCT(MTOA!B60:G60,MTOA!B$101:G$101,MTOA!B$105:G$105)</f>
        <v>0</v>
      </c>
      <c r="X60">
        <v>0</v>
      </c>
      <c r="Y60" s="34">
        <f>IEX!J60</f>
        <v>0</v>
      </c>
      <c r="Z60" s="34">
        <f>IEX!P60</f>
        <v>0</v>
      </c>
      <c r="AA60" s="75">
        <f>STOA!J60</f>
        <v>115.13</v>
      </c>
      <c r="AB60" s="75">
        <f>-STOA!P60</f>
        <v>0</v>
      </c>
      <c r="AC60">
        <f t="shared" si="0"/>
        <v>16.017774196494965</v>
      </c>
      <c r="AD60">
        <f t="shared" si="1"/>
        <v>1552.8356594451207</v>
      </c>
      <c r="AE60">
        <f>'IDT-1'!F60</f>
        <v>0</v>
      </c>
      <c r="AF60" s="24"/>
      <c r="AG60">
        <f t="shared" si="2"/>
        <v>1552.8356594451207</v>
      </c>
      <c r="AI60" s="34">
        <f>PXIL!J60</f>
        <v>0</v>
      </c>
      <c r="AJ60" s="34">
        <f>PXIL!P60</f>
        <v>0</v>
      </c>
      <c r="AK60" s="34">
        <f>RTM_IEX!J60</f>
        <v>0</v>
      </c>
      <c r="AL60" s="34">
        <f>RTM_IEX!P60</f>
        <v>-125</v>
      </c>
      <c r="AM60" s="34">
        <f>RTM_PXI!J60</f>
        <v>0</v>
      </c>
      <c r="AN60" s="34">
        <f>RTM_PXI!P60</f>
        <v>0</v>
      </c>
      <c r="AO60" s="149">
        <f>GDAM_IEX!J60</f>
        <v>0</v>
      </c>
      <c r="AP60" s="149">
        <f>GDAM_IEX!P60</f>
        <v>0</v>
      </c>
      <c r="AQ60" s="149">
        <f>GDAM_PXI!J60</f>
        <v>0</v>
      </c>
      <c r="AR60" s="149">
        <f>GDAM_PXI!P60</f>
        <v>0</v>
      </c>
    </row>
    <row r="61" spans="1:44">
      <c r="A61" t="s">
        <v>103</v>
      </c>
      <c r="D61">
        <f>TWEPL!R61</f>
        <v>7.3118699999999999</v>
      </c>
      <c r="E61">
        <f>GT_NG!T61</f>
        <v>-0.11868000000000002</v>
      </c>
      <c r="F61">
        <f>GT_Spot!T61</f>
        <v>0</v>
      </c>
      <c r="G61">
        <f>PPCL_NG!T61</f>
        <v>28.15</v>
      </c>
      <c r="H61">
        <f>PPCL_Spot!T61</f>
        <v>0</v>
      </c>
      <c r="I61">
        <f>Bawana_NG!T61</f>
        <v>57.27</v>
      </c>
      <c r="J61">
        <f>Bawana_RLNG!T61</f>
        <v>0</v>
      </c>
      <c r="K61">
        <f>Bawana_Spot!T61</f>
        <v>0</v>
      </c>
      <c r="L61">
        <f>TWOMCL!S61</f>
        <v>0</v>
      </c>
      <c r="M61">
        <f>EDWPCL!W61</f>
        <v>0</v>
      </c>
      <c r="N61">
        <f>'MSW BWN'!W61</f>
        <v>0</v>
      </c>
      <c r="O61">
        <f>TPDDL_ISGS_exbus!DM61</f>
        <v>892.69463800704693</v>
      </c>
      <c r="P61" s="36">
        <v>74.589999999999989</v>
      </c>
      <c r="Q61" s="36">
        <v>22.586897830266413</v>
      </c>
      <c r="R61" s="38">
        <v>21.2</v>
      </c>
      <c r="S61" s="38">
        <v>0</v>
      </c>
      <c r="T61" s="37">
        <f>SUMPRODUCT(LTA!J61:AN61,LTA!J$101:AN$101,LTA!J$105:AN$105)</f>
        <v>83.74</v>
      </c>
      <c r="U61" s="37">
        <f>SUMPRODUCT(LTA!J61:AN61,LTA!J$102:AN$102,LTA!J$105:AN$105)</f>
        <v>384.41301400000003</v>
      </c>
      <c r="V61" s="66">
        <f>SUMPRODUCT(MTOA!B61:G61,MTOA!B$102:G$102,MTOA!B$105:G$105)</f>
        <v>0</v>
      </c>
      <c r="W61" s="66">
        <f>SUMPRODUCT(MTOA!B61:G61,MTOA!B$101:G$101,MTOA!B$105:G$105)</f>
        <v>0</v>
      </c>
      <c r="X61">
        <v>0</v>
      </c>
      <c r="Y61" s="34">
        <f>IEX!J61</f>
        <v>0</v>
      </c>
      <c r="Z61" s="34">
        <f>IEX!P61</f>
        <v>0</v>
      </c>
      <c r="AA61" s="75">
        <f>STOA!J61</f>
        <v>115.13</v>
      </c>
      <c r="AB61" s="75">
        <f>-STOA!P61</f>
        <v>0</v>
      </c>
      <c r="AC61">
        <f t="shared" si="0"/>
        <v>16.534258379959802</v>
      </c>
      <c r="AD61">
        <f t="shared" si="1"/>
        <v>1480.4334814573535</v>
      </c>
      <c r="AE61">
        <f>'IDT-1'!F61</f>
        <v>0</v>
      </c>
      <c r="AF61" s="24"/>
      <c r="AG61">
        <f t="shared" si="2"/>
        <v>1480.4334814573535</v>
      </c>
      <c r="AI61" s="34">
        <f>PXIL!J61</f>
        <v>0</v>
      </c>
      <c r="AJ61" s="34">
        <f>PXIL!P61</f>
        <v>0</v>
      </c>
      <c r="AK61" s="34">
        <f>RTM_IEX!J61</f>
        <v>0</v>
      </c>
      <c r="AL61" s="34">
        <f>RTM_IEX!P61</f>
        <v>-190</v>
      </c>
      <c r="AM61" s="34">
        <f>RTM_PXI!J61</f>
        <v>0</v>
      </c>
      <c r="AN61" s="34">
        <f>RTM_PXI!P61</f>
        <v>0</v>
      </c>
      <c r="AO61" s="149">
        <f>GDAM_IEX!J61</f>
        <v>0</v>
      </c>
      <c r="AP61" s="149">
        <f>GDAM_IEX!P61</f>
        <v>0</v>
      </c>
      <c r="AQ61" s="149">
        <f>GDAM_PXI!J61</f>
        <v>0</v>
      </c>
      <c r="AR61" s="149">
        <f>GDAM_PXI!P61</f>
        <v>0</v>
      </c>
    </row>
    <row r="62" spans="1:44">
      <c r="A62" t="s">
        <v>104</v>
      </c>
      <c r="D62">
        <f>TWEPL!R62</f>
        <v>7.3118699999999999</v>
      </c>
      <c r="E62">
        <f>GT_NG!T62</f>
        <v>-0.11868000000000002</v>
      </c>
      <c r="F62">
        <f>GT_Spot!T62</f>
        <v>0</v>
      </c>
      <c r="G62">
        <f>PPCL_NG!T62</f>
        <v>28.15</v>
      </c>
      <c r="H62">
        <f>PPCL_Spot!T62</f>
        <v>0</v>
      </c>
      <c r="I62">
        <f>Bawana_NG!T62</f>
        <v>57.27</v>
      </c>
      <c r="J62">
        <f>Bawana_RLNG!T62</f>
        <v>0</v>
      </c>
      <c r="K62">
        <f>Bawana_Spot!T62</f>
        <v>0</v>
      </c>
      <c r="L62">
        <f>TWOMCL!S62</f>
        <v>0</v>
      </c>
      <c r="M62">
        <f>EDWPCL!W62</f>
        <v>0</v>
      </c>
      <c r="N62">
        <f>'MSW BWN'!W62</f>
        <v>0</v>
      </c>
      <c r="O62">
        <f>TPDDL_ISGS_exbus!DM62</f>
        <v>892.69463800704693</v>
      </c>
      <c r="P62" s="36">
        <v>74.589999999999989</v>
      </c>
      <c r="Q62" s="36">
        <v>22.586897830266413</v>
      </c>
      <c r="R62" s="38">
        <v>21.2</v>
      </c>
      <c r="S62" s="38">
        <v>0</v>
      </c>
      <c r="T62" s="37">
        <f>SUMPRODUCT(LTA!J62:AN62,LTA!J$101:AN$101,LTA!J$105:AN$105)</f>
        <v>80.210000000000008</v>
      </c>
      <c r="U62" s="37">
        <f>SUMPRODUCT(LTA!J62:AN62,LTA!J$102:AN$102,LTA!J$105:AN$105)</f>
        <v>390.25361400000003</v>
      </c>
      <c r="V62" s="66">
        <f>SUMPRODUCT(MTOA!B62:G62,MTOA!B$102:G$102,MTOA!B$105:G$105)</f>
        <v>0</v>
      </c>
      <c r="W62" s="66">
        <f>SUMPRODUCT(MTOA!B62:G62,MTOA!B$101:G$101,MTOA!B$105:G$105)</f>
        <v>0</v>
      </c>
      <c r="X62">
        <v>0</v>
      </c>
      <c r="Y62" s="34">
        <f>IEX!J62</f>
        <v>0</v>
      </c>
      <c r="Z62" s="34">
        <f>IEX!P62</f>
        <v>0</v>
      </c>
      <c r="AA62" s="75">
        <f>STOA!J62</f>
        <v>115.13</v>
      </c>
      <c r="AB62" s="75">
        <f>-STOA!P62</f>
        <v>0</v>
      </c>
      <c r="AC62">
        <f t="shared" si="0"/>
        <v>16.332638471904922</v>
      </c>
      <c r="AD62">
        <f t="shared" si="1"/>
        <v>1507.9457013654087</v>
      </c>
      <c r="AE62">
        <f>'IDT-1'!F62</f>
        <v>0</v>
      </c>
      <c r="AF62" s="24"/>
      <c r="AG62">
        <f t="shared" si="2"/>
        <v>1507.9457013654087</v>
      </c>
      <c r="AI62" s="34">
        <f>PXIL!J62</f>
        <v>0</v>
      </c>
      <c r="AJ62" s="34">
        <f>PXIL!P62</f>
        <v>0</v>
      </c>
      <c r="AK62" s="34">
        <f>RTM_IEX!J62</f>
        <v>0</v>
      </c>
      <c r="AL62" s="34">
        <f>RTM_IEX!P62</f>
        <v>-165</v>
      </c>
      <c r="AM62" s="34">
        <f>RTM_PXI!J62</f>
        <v>0</v>
      </c>
      <c r="AN62" s="34">
        <f>RTM_PXI!P62</f>
        <v>0</v>
      </c>
      <c r="AO62" s="149">
        <f>GDAM_IEX!J62</f>
        <v>0</v>
      </c>
      <c r="AP62" s="149">
        <f>GDAM_IEX!P62</f>
        <v>0</v>
      </c>
      <c r="AQ62" s="149">
        <f>GDAM_PXI!J62</f>
        <v>0</v>
      </c>
      <c r="AR62" s="149">
        <f>GDAM_PXI!P62</f>
        <v>0</v>
      </c>
    </row>
    <row r="63" spans="1:44">
      <c r="A63" t="s">
        <v>105</v>
      </c>
      <c r="D63">
        <f>TWEPL!R63</f>
        <v>7.3118699999999999</v>
      </c>
      <c r="E63">
        <f>GT_NG!T63</f>
        <v>-0.27551020408163263</v>
      </c>
      <c r="F63">
        <f>GT_Spot!T63</f>
        <v>0</v>
      </c>
      <c r="G63">
        <f>PPCL_NG!T63</f>
        <v>28.15</v>
      </c>
      <c r="H63">
        <f>PPCL_Spot!T63</f>
        <v>0</v>
      </c>
      <c r="I63">
        <f>Bawana_NG!T63</f>
        <v>57.27</v>
      </c>
      <c r="J63">
        <f>Bawana_RLNG!T63</f>
        <v>0</v>
      </c>
      <c r="K63">
        <f>Bawana_Spot!T63</f>
        <v>0</v>
      </c>
      <c r="L63">
        <f>TWOMCL!S63</f>
        <v>0</v>
      </c>
      <c r="M63">
        <f>EDWPCL!W63</f>
        <v>0</v>
      </c>
      <c r="N63">
        <f>'MSW BWN'!W63</f>
        <v>0</v>
      </c>
      <c r="O63">
        <f>TPDDL_ISGS_exbus!DM63</f>
        <v>797.20987529436752</v>
      </c>
      <c r="P63" s="36">
        <v>74.56</v>
      </c>
      <c r="Q63" s="36">
        <v>22.580000000000002</v>
      </c>
      <c r="R63" s="38">
        <v>21.2</v>
      </c>
      <c r="S63" s="38">
        <v>0</v>
      </c>
      <c r="T63" s="37">
        <f>SUMPRODUCT(LTA!J63:AN63,LTA!J$101:AN$101,LTA!J$105:AN$105)</f>
        <v>77.75</v>
      </c>
      <c r="U63" s="37">
        <f>SUMPRODUCT(LTA!J63:AN63,LTA!J$102:AN$102,LTA!J$105:AN$105)</f>
        <v>401.59876400000002</v>
      </c>
      <c r="V63" s="66">
        <f>SUMPRODUCT(MTOA!B63:G63,MTOA!B$102:G$102,MTOA!B$105:G$105)</f>
        <v>0</v>
      </c>
      <c r="W63" s="66">
        <f>SUMPRODUCT(MTOA!B63:G63,MTOA!B$101:G$101,MTOA!B$105:G$105)</f>
        <v>0</v>
      </c>
      <c r="X63">
        <v>0</v>
      </c>
      <c r="Y63" s="34">
        <f>IEX!J63</f>
        <v>0</v>
      </c>
      <c r="Z63" s="34">
        <f>IEX!P63</f>
        <v>0</v>
      </c>
      <c r="AA63" s="75">
        <f>STOA!J63</f>
        <v>115.13</v>
      </c>
      <c r="AB63" s="75">
        <f>-STOA!P63</f>
        <v>0</v>
      </c>
      <c r="AC63">
        <f t="shared" si="0"/>
        <v>14.728207423069613</v>
      </c>
      <c r="AD63">
        <f t="shared" si="1"/>
        <v>1517.7567916672162</v>
      </c>
      <c r="AE63">
        <f>'IDT-1'!F63</f>
        <v>0</v>
      </c>
      <c r="AF63" s="24"/>
      <c r="AG63">
        <f t="shared" si="2"/>
        <v>1517.7567916672162</v>
      </c>
      <c r="AI63" s="34">
        <f>PXIL!J63</f>
        <v>0</v>
      </c>
      <c r="AJ63" s="34">
        <f>PXIL!P63</f>
        <v>0</v>
      </c>
      <c r="AK63" s="34">
        <f>RTM_IEX!J63</f>
        <v>0</v>
      </c>
      <c r="AL63" s="34">
        <f>RTM_IEX!P63</f>
        <v>-70</v>
      </c>
      <c r="AM63" s="34">
        <f>RTM_PXI!J63</f>
        <v>0</v>
      </c>
      <c r="AN63" s="34">
        <f>RTM_PXI!P63</f>
        <v>0</v>
      </c>
      <c r="AO63" s="149">
        <f>GDAM_IEX!J63</f>
        <v>0</v>
      </c>
      <c r="AP63" s="149">
        <f>GDAM_IEX!P63</f>
        <v>0</v>
      </c>
      <c r="AQ63" s="149">
        <f>GDAM_PXI!J63</f>
        <v>0</v>
      </c>
      <c r="AR63" s="149">
        <f>GDAM_PXI!P63</f>
        <v>0</v>
      </c>
    </row>
    <row r="64" spans="1:44">
      <c r="A64" t="s">
        <v>106</v>
      </c>
      <c r="D64">
        <f>TWEPL!R64</f>
        <v>7.3118699999999999</v>
      </c>
      <c r="E64">
        <f>GT_NG!T64</f>
        <v>-0.27551020408163263</v>
      </c>
      <c r="F64">
        <f>GT_Spot!T64</f>
        <v>0</v>
      </c>
      <c r="G64">
        <f>PPCL_NG!T64</f>
        <v>28.15</v>
      </c>
      <c r="H64">
        <f>PPCL_Spot!T64</f>
        <v>0</v>
      </c>
      <c r="I64">
        <f>Bawana_NG!T64</f>
        <v>57.27</v>
      </c>
      <c r="J64">
        <f>Bawana_RLNG!T64</f>
        <v>0</v>
      </c>
      <c r="K64">
        <f>Bawana_Spot!T64</f>
        <v>0</v>
      </c>
      <c r="L64">
        <f>TWOMCL!S64</f>
        <v>0</v>
      </c>
      <c r="M64">
        <f>EDWPCL!W64</f>
        <v>0</v>
      </c>
      <c r="N64">
        <f>'MSW BWN'!W64</f>
        <v>0</v>
      </c>
      <c r="O64">
        <f>TPDDL_ISGS_exbus!DM64</f>
        <v>797.55949226065263</v>
      </c>
      <c r="P64" s="36">
        <v>74.56</v>
      </c>
      <c r="Q64" s="36">
        <v>22.580000000000002</v>
      </c>
      <c r="R64" s="38">
        <v>21.2</v>
      </c>
      <c r="S64" s="38">
        <v>0</v>
      </c>
      <c r="T64" s="37">
        <f>SUMPRODUCT(LTA!J64:AN64,LTA!J$101:AN$101,LTA!J$105:AN$105)</f>
        <v>78.25</v>
      </c>
      <c r="U64" s="37">
        <f>SUMPRODUCT(LTA!J64:AN64,LTA!J$102:AN$102,LTA!J$105:AN$105)</f>
        <v>405.25011799999999</v>
      </c>
      <c r="V64" s="66">
        <f>SUMPRODUCT(MTOA!B64:G64,MTOA!B$102:G$102,MTOA!B$105:G$105)</f>
        <v>0</v>
      </c>
      <c r="W64" s="66">
        <f>SUMPRODUCT(MTOA!B64:G64,MTOA!B$101:G$101,MTOA!B$105:G$105)</f>
        <v>0</v>
      </c>
      <c r="X64">
        <v>0</v>
      </c>
      <c r="Y64" s="34">
        <f>IEX!J64</f>
        <v>0</v>
      </c>
      <c r="Z64" s="34">
        <f>IEX!P64</f>
        <v>0</v>
      </c>
      <c r="AA64" s="75">
        <f>STOA!J64</f>
        <v>115.13</v>
      </c>
      <c r="AB64" s="75">
        <f>-STOA!P64</f>
        <v>0</v>
      </c>
      <c r="AC64">
        <f t="shared" si="0"/>
        <v>14.76781596757292</v>
      </c>
      <c r="AD64">
        <f t="shared" si="1"/>
        <v>1522.2181540889983</v>
      </c>
      <c r="AE64">
        <f>'IDT-1'!F64</f>
        <v>0</v>
      </c>
      <c r="AF64" s="24"/>
      <c r="AG64">
        <f t="shared" si="2"/>
        <v>1522.2181540889983</v>
      </c>
      <c r="AI64" s="34">
        <f>PXIL!J64</f>
        <v>0</v>
      </c>
      <c r="AJ64" s="34">
        <f>PXIL!P64</f>
        <v>0</v>
      </c>
      <c r="AK64" s="34">
        <f>RTM_IEX!J64</f>
        <v>0</v>
      </c>
      <c r="AL64" s="34">
        <f>RTM_IEX!P64</f>
        <v>-70</v>
      </c>
      <c r="AM64" s="34">
        <f>RTM_PXI!J64</f>
        <v>0</v>
      </c>
      <c r="AN64" s="34">
        <f>RTM_PXI!P64</f>
        <v>0</v>
      </c>
      <c r="AO64" s="149">
        <f>GDAM_IEX!J64</f>
        <v>0</v>
      </c>
      <c r="AP64" s="149">
        <f>GDAM_IEX!P64</f>
        <v>0</v>
      </c>
      <c r="AQ64" s="149">
        <f>GDAM_PXI!J64</f>
        <v>0</v>
      </c>
      <c r="AR64" s="149">
        <f>GDAM_PXI!P64</f>
        <v>0</v>
      </c>
    </row>
    <row r="65" spans="1:44">
      <c r="A65" t="s">
        <v>107</v>
      </c>
      <c r="D65">
        <f>TWEPL!R65</f>
        <v>7.3118699999999999</v>
      </c>
      <c r="E65">
        <f>GT_NG!T65</f>
        <v>-0.27551020408163263</v>
      </c>
      <c r="F65">
        <f>GT_Spot!T65</f>
        <v>0</v>
      </c>
      <c r="G65">
        <f>PPCL_NG!T65</f>
        <v>28.92</v>
      </c>
      <c r="H65">
        <f>PPCL_Spot!T65</f>
        <v>0</v>
      </c>
      <c r="I65">
        <f>Bawana_NG!T65</f>
        <v>57.27</v>
      </c>
      <c r="J65">
        <f>Bawana_RLNG!T65</f>
        <v>0</v>
      </c>
      <c r="K65">
        <f>Bawana_Spot!T65</f>
        <v>0</v>
      </c>
      <c r="L65">
        <f>TWOMCL!S65</f>
        <v>0</v>
      </c>
      <c r="M65">
        <f>EDWPCL!W65</f>
        <v>0</v>
      </c>
      <c r="N65">
        <f>'MSW BWN'!W65</f>
        <v>0</v>
      </c>
      <c r="O65">
        <f>TPDDL_ISGS_exbus!DM65</f>
        <v>788.49661671228887</v>
      </c>
      <c r="P65" s="36">
        <v>74.56</v>
      </c>
      <c r="Q65" s="36">
        <v>22.580000000000002</v>
      </c>
      <c r="R65" s="38">
        <v>21.2</v>
      </c>
      <c r="S65" s="38">
        <v>0</v>
      </c>
      <c r="T65" s="37">
        <f>SUMPRODUCT(LTA!J65:AN65,LTA!J$101:AN$101,LTA!J$105:AN$105)</f>
        <v>72.539999999999992</v>
      </c>
      <c r="U65" s="37">
        <f>SUMPRODUCT(LTA!J65:AN65,LTA!J$102:AN$102,LTA!J$105:AN$105)</f>
        <v>408.79482600000006</v>
      </c>
      <c r="V65" s="66">
        <f>SUMPRODUCT(MTOA!B65:G65,MTOA!B$102:G$102,MTOA!B$105:G$105)</f>
        <v>0</v>
      </c>
      <c r="W65" s="66">
        <f>SUMPRODUCT(MTOA!B65:G65,MTOA!B$101:G$101,MTOA!B$105:G$105)</f>
        <v>0</v>
      </c>
      <c r="X65">
        <v>0</v>
      </c>
      <c r="Y65" s="34">
        <f>IEX!J65</f>
        <v>0</v>
      </c>
      <c r="Z65" s="34">
        <f>IEX!P65</f>
        <v>0</v>
      </c>
      <c r="AA65" s="75">
        <f>STOA!J65</f>
        <v>115.13</v>
      </c>
      <c r="AB65" s="75">
        <f>-STOA!P65</f>
        <v>0</v>
      </c>
      <c r="AC65">
        <f t="shared" si="0"/>
        <v>14.897737281202204</v>
      </c>
      <c r="AD65">
        <f t="shared" si="1"/>
        <v>1486.6300652270054</v>
      </c>
      <c r="AE65">
        <f>'IDT-1'!F65</f>
        <v>0</v>
      </c>
      <c r="AF65" s="24"/>
      <c r="AG65">
        <f t="shared" si="2"/>
        <v>1486.6300652270054</v>
      </c>
      <c r="AI65" s="34">
        <f>PXIL!J65</f>
        <v>0</v>
      </c>
      <c r="AJ65" s="34">
        <f>PXIL!P65</f>
        <v>0</v>
      </c>
      <c r="AK65" s="34">
        <f>RTM_IEX!J65</f>
        <v>0</v>
      </c>
      <c r="AL65" s="34">
        <f>RTM_IEX!P65</f>
        <v>-95</v>
      </c>
      <c r="AM65" s="34">
        <f>RTM_PXI!J65</f>
        <v>0</v>
      </c>
      <c r="AN65" s="34">
        <f>RTM_PXI!P65</f>
        <v>0</v>
      </c>
      <c r="AO65" s="149">
        <f>GDAM_IEX!J65</f>
        <v>0</v>
      </c>
      <c r="AP65" s="149">
        <f>GDAM_IEX!P65</f>
        <v>0</v>
      </c>
      <c r="AQ65" s="149">
        <f>GDAM_PXI!J65</f>
        <v>0</v>
      </c>
      <c r="AR65" s="149">
        <f>GDAM_PXI!P65</f>
        <v>0</v>
      </c>
    </row>
    <row r="66" spans="1:44">
      <c r="A66" t="s">
        <v>108</v>
      </c>
      <c r="D66">
        <f>TWEPL!R66</f>
        <v>7.3118699999999999</v>
      </c>
      <c r="E66">
        <f>GT_NG!T66</f>
        <v>-0.27551020408163263</v>
      </c>
      <c r="F66">
        <f>GT_Spot!T66</f>
        <v>0</v>
      </c>
      <c r="G66">
        <f>PPCL_NG!T66</f>
        <v>28.92</v>
      </c>
      <c r="H66">
        <f>PPCL_Spot!T66</f>
        <v>0</v>
      </c>
      <c r="I66">
        <f>Bawana_NG!T66</f>
        <v>57.27</v>
      </c>
      <c r="J66">
        <f>Bawana_RLNG!T66</f>
        <v>0</v>
      </c>
      <c r="K66">
        <f>Bawana_Spot!T66</f>
        <v>0</v>
      </c>
      <c r="L66">
        <f>TWOMCL!S66</f>
        <v>0</v>
      </c>
      <c r="M66">
        <f>EDWPCL!W66</f>
        <v>0</v>
      </c>
      <c r="N66">
        <f>'MSW BWN'!W66</f>
        <v>0</v>
      </c>
      <c r="O66">
        <f>TPDDL_ISGS_exbus!DM66</f>
        <v>788.49625677718575</v>
      </c>
      <c r="P66" s="36">
        <v>74.56</v>
      </c>
      <c r="Q66" s="36">
        <v>22.580000000000002</v>
      </c>
      <c r="R66" s="38">
        <v>21.2</v>
      </c>
      <c r="S66" s="38">
        <v>0</v>
      </c>
      <c r="T66" s="37">
        <f>SUMPRODUCT(LTA!J66:AN66,LTA!J$101:AN$101,LTA!J$105:AN$105)</f>
        <v>66.73</v>
      </c>
      <c r="U66" s="37">
        <f>SUMPRODUCT(LTA!J66:AN66,LTA!J$102:AN$102,LTA!J$105:AN$105)</f>
        <v>412.90024600000004</v>
      </c>
      <c r="V66" s="66">
        <f>SUMPRODUCT(MTOA!B66:G66,MTOA!B$102:G$102,MTOA!B$105:G$105)</f>
        <v>0</v>
      </c>
      <c r="W66" s="66">
        <f>SUMPRODUCT(MTOA!B66:G66,MTOA!B$101:G$101,MTOA!B$105:G$105)</f>
        <v>0</v>
      </c>
      <c r="X66">
        <v>0</v>
      </c>
      <c r="Y66" s="34">
        <f>IEX!J66</f>
        <v>0</v>
      </c>
      <c r="Z66" s="34">
        <f>IEX!P66</f>
        <v>0</v>
      </c>
      <c r="AA66" s="75">
        <f>STOA!J66</f>
        <v>115.13</v>
      </c>
      <c r="AB66" s="75">
        <f>-STOA!P66</f>
        <v>0</v>
      </c>
      <c r="AC66">
        <f t="shared" si="0"/>
        <v>14.927124447384271</v>
      </c>
      <c r="AD66">
        <f t="shared" si="1"/>
        <v>1479.8957381257201</v>
      </c>
      <c r="AE66">
        <f>'IDT-1'!F66</f>
        <v>0</v>
      </c>
      <c r="AF66" s="24"/>
      <c r="AG66">
        <f t="shared" si="2"/>
        <v>1479.8957381257201</v>
      </c>
      <c r="AI66" s="34">
        <f>PXIL!J66</f>
        <v>0</v>
      </c>
      <c r="AJ66" s="34">
        <f>PXIL!P66</f>
        <v>0</v>
      </c>
      <c r="AK66" s="34">
        <f>RTM_IEX!J66</f>
        <v>0</v>
      </c>
      <c r="AL66" s="34">
        <f>RTM_IEX!P66</f>
        <v>-100</v>
      </c>
      <c r="AM66" s="34">
        <f>RTM_PXI!J66</f>
        <v>0</v>
      </c>
      <c r="AN66" s="34">
        <f>RTM_PXI!P66</f>
        <v>0</v>
      </c>
      <c r="AO66" s="149">
        <f>GDAM_IEX!J66</f>
        <v>0</v>
      </c>
      <c r="AP66" s="149">
        <f>GDAM_IEX!P66</f>
        <v>0</v>
      </c>
      <c r="AQ66" s="149">
        <f>GDAM_PXI!J66</f>
        <v>0</v>
      </c>
      <c r="AR66" s="149">
        <f>GDAM_PXI!P66</f>
        <v>0</v>
      </c>
    </row>
    <row r="67" spans="1:44">
      <c r="A67" t="s">
        <v>109</v>
      </c>
      <c r="D67">
        <f>TWEPL!R67</f>
        <v>7.3118699999999999</v>
      </c>
      <c r="E67">
        <f>GT_NG!T67</f>
        <v>-0.27551020408163263</v>
      </c>
      <c r="F67">
        <f>GT_Spot!T67</f>
        <v>0</v>
      </c>
      <c r="G67">
        <f>PPCL_NG!T67</f>
        <v>29.308071837379121</v>
      </c>
      <c r="H67">
        <f>PPCL_Spot!T67</f>
        <v>0</v>
      </c>
      <c r="I67">
        <f>Bawana_NG!T67</f>
        <v>57.27</v>
      </c>
      <c r="J67">
        <f>Bawana_RLNG!T67</f>
        <v>0</v>
      </c>
      <c r="K67">
        <f>Bawana_Spot!T67</f>
        <v>0</v>
      </c>
      <c r="L67">
        <f>TWOMCL!S67</f>
        <v>0</v>
      </c>
      <c r="M67">
        <f>EDWPCL!W67</f>
        <v>0</v>
      </c>
      <c r="N67">
        <f>'MSW BWN'!W67</f>
        <v>0</v>
      </c>
      <c r="O67">
        <f>TPDDL_ISGS_exbus!DM67</f>
        <v>791.73664613679534</v>
      </c>
      <c r="P67" s="36">
        <v>74.56</v>
      </c>
      <c r="Q67" s="36">
        <v>22.58</v>
      </c>
      <c r="R67" s="38">
        <v>21.2</v>
      </c>
      <c r="S67" s="38">
        <v>0</v>
      </c>
      <c r="T67" s="37">
        <f>SUMPRODUCT(LTA!J67:AN67,LTA!J$101:AN$101,LTA!J$105:AN$105)</f>
        <v>61.769999999999996</v>
      </c>
      <c r="U67" s="37">
        <f>SUMPRODUCT(LTA!J67:AN67,LTA!J$102:AN$102,LTA!J$105:AN$105)</f>
        <v>404.36831800000004</v>
      </c>
      <c r="V67" s="66">
        <f>SUMPRODUCT(MTOA!B67:G67,MTOA!B$102:G$102,MTOA!B$105:G$105)</f>
        <v>0</v>
      </c>
      <c r="W67" s="66">
        <f>SUMPRODUCT(MTOA!B67:G67,MTOA!B$101:G$101,MTOA!B$105:G$105)</f>
        <v>0</v>
      </c>
      <c r="X67">
        <v>0</v>
      </c>
      <c r="Y67" s="34">
        <f>IEX!J67</f>
        <v>0</v>
      </c>
      <c r="Z67" s="34">
        <f>IEX!P67</f>
        <v>0</v>
      </c>
      <c r="AA67" s="75">
        <f>STOA!J67</f>
        <v>115.23</v>
      </c>
      <c r="AB67" s="75">
        <f>-STOA!P67</f>
        <v>0</v>
      </c>
      <c r="AC67">
        <f t="shared" si="0"/>
        <v>14.88559657712875</v>
      </c>
      <c r="AD67">
        <f t="shared" si="1"/>
        <v>1465.1737991929642</v>
      </c>
      <c r="AE67">
        <f>'IDT-1'!F67</f>
        <v>0</v>
      </c>
      <c r="AF67" s="24"/>
      <c r="AG67">
        <f t="shared" si="2"/>
        <v>1465.1737991929642</v>
      </c>
      <c r="AI67" s="34">
        <f>PXIL!J67</f>
        <v>0</v>
      </c>
      <c r="AJ67" s="34">
        <f>PXIL!P67</f>
        <v>0</v>
      </c>
      <c r="AK67" s="34">
        <f>RTM_IEX!J67</f>
        <v>0</v>
      </c>
      <c r="AL67" s="34">
        <f>RTM_IEX!P67</f>
        <v>-105</v>
      </c>
      <c r="AM67" s="34">
        <f>RTM_PXI!J67</f>
        <v>0</v>
      </c>
      <c r="AN67" s="34">
        <f>RTM_PXI!P67</f>
        <v>0</v>
      </c>
      <c r="AO67" s="149">
        <f>GDAM_IEX!J67</f>
        <v>0</v>
      </c>
      <c r="AP67" s="149">
        <f>GDAM_IEX!P67</f>
        <v>0</v>
      </c>
      <c r="AQ67" s="149">
        <f>GDAM_PXI!J67</f>
        <v>0</v>
      </c>
      <c r="AR67" s="149">
        <f>GDAM_PXI!P67</f>
        <v>0</v>
      </c>
    </row>
    <row r="68" spans="1:44">
      <c r="A68" t="s">
        <v>110</v>
      </c>
      <c r="D68">
        <f>TWEPL!R68</f>
        <v>7.3118699999999999</v>
      </c>
      <c r="E68">
        <f>GT_NG!T68</f>
        <v>-0.27551020408163263</v>
      </c>
      <c r="F68">
        <f>GT_Spot!T68</f>
        <v>0</v>
      </c>
      <c r="G68">
        <f>PPCL_NG!T68</f>
        <v>42.132771892887689</v>
      </c>
      <c r="H68">
        <f>PPCL_Spot!T68</f>
        <v>0</v>
      </c>
      <c r="I68">
        <f>Bawana_NG!T68</f>
        <v>57.27</v>
      </c>
      <c r="J68">
        <f>Bawana_RLNG!T68</f>
        <v>0</v>
      </c>
      <c r="K68">
        <f>Bawana_Spot!T68</f>
        <v>0</v>
      </c>
      <c r="L68">
        <f>TWOMCL!S68</f>
        <v>0</v>
      </c>
      <c r="M68">
        <f>EDWPCL!W68</f>
        <v>0</v>
      </c>
      <c r="N68">
        <f>'MSW BWN'!W68</f>
        <v>0</v>
      </c>
      <c r="O68">
        <f>TPDDL_ISGS_exbus!DM68</f>
        <v>779.42443182911632</v>
      </c>
      <c r="P68" s="36">
        <v>74.56</v>
      </c>
      <c r="Q68" s="36">
        <v>22.58</v>
      </c>
      <c r="R68" s="38">
        <v>21.2</v>
      </c>
      <c r="S68" s="38">
        <v>0</v>
      </c>
      <c r="T68" s="37">
        <f>SUMPRODUCT(LTA!J68:AN68,LTA!J$101:AN$101,LTA!J$105:AN$105)</f>
        <v>56.75</v>
      </c>
      <c r="U68" s="37">
        <f>SUMPRODUCT(LTA!J68:AN68,LTA!J$102:AN$102,LTA!J$105:AN$105)</f>
        <v>396.02690600000005</v>
      </c>
      <c r="V68" s="66">
        <f>SUMPRODUCT(MTOA!B68:G68,MTOA!B$102:G$102,MTOA!B$105:G$105)</f>
        <v>0</v>
      </c>
      <c r="W68" s="66">
        <f>SUMPRODUCT(MTOA!B68:G68,MTOA!B$101:G$101,MTOA!B$105:G$105)</f>
        <v>0</v>
      </c>
      <c r="X68">
        <v>0</v>
      </c>
      <c r="Y68" s="34">
        <f>IEX!J68</f>
        <v>0</v>
      </c>
      <c r="Z68" s="34">
        <f>IEX!P68</f>
        <v>0</v>
      </c>
      <c r="AA68" s="75">
        <f>STOA!J68</f>
        <v>115.23</v>
      </c>
      <c r="AB68" s="75">
        <f>-STOA!P68</f>
        <v>0</v>
      </c>
      <c r="AC68">
        <f t="shared" ref="AC68:AC98" si="3">SUMIF(B68:AB68,"&gt;0")*$AC$2-SUMIF(B68:AB68,"&lt;0")*($AC$2/(1-$AC$2))+SUMIF(AI68:AR68,"&gt;0")*$AC$2-SUMIF(AI68:AR68,"&lt;0")*($AC$2/(1-$AC$2))</f>
        <v>14.683744750887698</v>
      </c>
      <c r="AD68">
        <f t="shared" ref="AD68:AD98" si="4">SUM(B68:AB68,AI68:AR68)-AC68</f>
        <v>1462.5267247670347</v>
      </c>
      <c r="AE68">
        <f>'IDT-1'!F68</f>
        <v>0</v>
      </c>
      <c r="AF68" s="24"/>
      <c r="AG68">
        <f t="shared" ref="AG68:AG98" si="5">SUM(AD68:AF68)</f>
        <v>1462.5267247670347</v>
      </c>
      <c r="AI68" s="34">
        <f>PXIL!J68</f>
        <v>0</v>
      </c>
      <c r="AJ68" s="34">
        <f>PXIL!P68</f>
        <v>0</v>
      </c>
      <c r="AK68" s="34">
        <f>RTM_IEX!J68</f>
        <v>0</v>
      </c>
      <c r="AL68" s="34">
        <f>RTM_IEX!P68</f>
        <v>-95</v>
      </c>
      <c r="AM68" s="34">
        <f>RTM_PXI!J68</f>
        <v>0</v>
      </c>
      <c r="AN68" s="34">
        <f>RTM_PXI!P68</f>
        <v>0</v>
      </c>
      <c r="AO68" s="149">
        <f>GDAM_IEX!J68</f>
        <v>0</v>
      </c>
      <c r="AP68" s="149">
        <f>GDAM_IEX!P68</f>
        <v>0</v>
      </c>
      <c r="AQ68" s="149">
        <f>GDAM_PXI!J68</f>
        <v>0</v>
      </c>
      <c r="AR68" s="149">
        <f>GDAM_PXI!P68</f>
        <v>0</v>
      </c>
    </row>
    <row r="69" spans="1:44">
      <c r="A69" t="s">
        <v>111</v>
      </c>
      <c r="D69">
        <f>TWEPL!R69</f>
        <v>7.3118699999999999</v>
      </c>
      <c r="E69">
        <f>GT_NG!T69</f>
        <v>-0.27551020408163263</v>
      </c>
      <c r="F69">
        <f>GT_Spot!T69</f>
        <v>0</v>
      </c>
      <c r="G69">
        <f>PPCL_NG!T69</f>
        <v>42.132771892887689</v>
      </c>
      <c r="H69">
        <f>PPCL_Spot!T69</f>
        <v>0</v>
      </c>
      <c r="I69">
        <f>Bawana_NG!T69</f>
        <v>57.27</v>
      </c>
      <c r="J69">
        <f>Bawana_RLNG!T69</f>
        <v>0</v>
      </c>
      <c r="K69">
        <f>Bawana_Spot!T69</f>
        <v>0</v>
      </c>
      <c r="L69">
        <f>TWOMCL!S69</f>
        <v>0</v>
      </c>
      <c r="M69">
        <f>EDWPCL!W69</f>
        <v>0</v>
      </c>
      <c r="N69">
        <f>'MSW BWN'!W69</f>
        <v>0</v>
      </c>
      <c r="O69">
        <f>TPDDL_ISGS_exbus!DM69</f>
        <v>772.43945436992385</v>
      </c>
      <c r="P69" s="36">
        <v>74.56</v>
      </c>
      <c r="Q69" s="36">
        <v>22.58</v>
      </c>
      <c r="R69" s="38">
        <v>19.89</v>
      </c>
      <c r="S69" s="38">
        <v>0</v>
      </c>
      <c r="T69" s="37">
        <f>SUMPRODUCT(LTA!J69:AN69,LTA!J$101:AN$101,LTA!J$105:AN$105)</f>
        <v>51.75</v>
      </c>
      <c r="U69" s="37">
        <f>SUMPRODUCT(LTA!J69:AN69,LTA!J$102:AN$102,LTA!J$105:AN$105)</f>
        <v>389.61621600000001</v>
      </c>
      <c r="V69" s="66">
        <f>SUMPRODUCT(MTOA!B69:G69,MTOA!B$102:G$102,MTOA!B$105:G$105)</f>
        <v>0</v>
      </c>
      <c r="W69" s="66">
        <f>SUMPRODUCT(MTOA!B69:G69,MTOA!B$101:G$101,MTOA!B$105:G$105)</f>
        <v>0</v>
      </c>
      <c r="X69">
        <v>0</v>
      </c>
      <c r="Y69" s="34">
        <f>IEX!J69</f>
        <v>0</v>
      </c>
      <c r="Z69" s="34">
        <f>IEX!P69</f>
        <v>0</v>
      </c>
      <c r="AA69" s="75">
        <f>STOA!J69</f>
        <v>115.23</v>
      </c>
      <c r="AB69" s="75">
        <f>-STOA!P69</f>
        <v>0</v>
      </c>
      <c r="AC69">
        <f t="shared" si="3"/>
        <v>14.155209776358989</v>
      </c>
      <c r="AD69">
        <f t="shared" si="4"/>
        <v>1483.3495922823711</v>
      </c>
      <c r="AE69">
        <f>'IDT-1'!F69</f>
        <v>0</v>
      </c>
      <c r="AF69" s="24"/>
      <c r="AG69">
        <f t="shared" si="5"/>
        <v>1483.3495922823711</v>
      </c>
      <c r="AI69" s="34">
        <f>PXIL!J69</f>
        <v>0</v>
      </c>
      <c r="AJ69" s="34">
        <f>PXIL!P69</f>
        <v>0</v>
      </c>
      <c r="AK69" s="34">
        <f>RTM_IEX!J69</f>
        <v>0</v>
      </c>
      <c r="AL69" s="34">
        <f>RTM_IEX!P69</f>
        <v>-55</v>
      </c>
      <c r="AM69" s="34">
        <f>RTM_PXI!J69</f>
        <v>0</v>
      </c>
      <c r="AN69" s="34">
        <f>RTM_PXI!P69</f>
        <v>0</v>
      </c>
      <c r="AO69" s="149">
        <f>GDAM_IEX!J69</f>
        <v>0</v>
      </c>
      <c r="AP69" s="149">
        <f>GDAM_IEX!P69</f>
        <v>0</v>
      </c>
      <c r="AQ69" s="149">
        <f>GDAM_PXI!J69</f>
        <v>0</v>
      </c>
      <c r="AR69" s="149">
        <f>GDAM_PXI!P69</f>
        <v>0</v>
      </c>
    </row>
    <row r="70" spans="1:44">
      <c r="A70" t="s">
        <v>112</v>
      </c>
      <c r="D70">
        <f>TWEPL!R70</f>
        <v>7.3118699999999999</v>
      </c>
      <c r="E70">
        <f>GT_NG!T70</f>
        <v>-0.27551020408163263</v>
      </c>
      <c r="F70">
        <f>GT_Spot!T70</f>
        <v>0</v>
      </c>
      <c r="G70">
        <f>PPCL_NG!T70</f>
        <v>42.68</v>
      </c>
      <c r="H70">
        <f>PPCL_Spot!T70</f>
        <v>0</v>
      </c>
      <c r="I70">
        <f>Bawana_NG!T70</f>
        <v>57.27</v>
      </c>
      <c r="J70">
        <f>Bawana_RLNG!T70</f>
        <v>0</v>
      </c>
      <c r="K70">
        <f>Bawana_Spot!T70</f>
        <v>0</v>
      </c>
      <c r="L70">
        <f>TWOMCL!S70</f>
        <v>0</v>
      </c>
      <c r="M70">
        <f>EDWPCL!W70</f>
        <v>0</v>
      </c>
      <c r="N70">
        <f>'MSW BWN'!W70</f>
        <v>0</v>
      </c>
      <c r="O70">
        <f>TPDDL_ISGS_exbus!DM70</f>
        <v>772.21569903514194</v>
      </c>
      <c r="P70" s="36">
        <v>74.56</v>
      </c>
      <c r="Q70" s="36">
        <v>22.58</v>
      </c>
      <c r="R70" s="38">
        <v>18.11</v>
      </c>
      <c r="S70" s="38">
        <v>0</v>
      </c>
      <c r="T70" s="37">
        <f>SUMPRODUCT(LTA!J70:AN70,LTA!J$101:AN$101,LTA!J$105:AN$105)</f>
        <v>46.7</v>
      </c>
      <c r="U70" s="37">
        <f>SUMPRODUCT(LTA!J70:AN70,LTA!J$102:AN$102,LTA!J$105:AN$105)</f>
        <v>381.289964</v>
      </c>
      <c r="V70" s="66">
        <f>SUMPRODUCT(MTOA!B70:G70,MTOA!B$102:G$102,MTOA!B$105:G$105)</f>
        <v>0</v>
      </c>
      <c r="W70" s="66">
        <f>SUMPRODUCT(MTOA!B70:G70,MTOA!B$101:G$101,MTOA!B$105:G$105)</f>
        <v>0</v>
      </c>
      <c r="X70">
        <v>0</v>
      </c>
      <c r="Y70" s="34">
        <f>IEX!J70</f>
        <v>0</v>
      </c>
      <c r="Z70" s="34">
        <f>IEX!P70</f>
        <v>0</v>
      </c>
      <c r="AA70" s="75">
        <f>STOA!J70</f>
        <v>115.23</v>
      </c>
      <c r="AB70" s="75">
        <f>-STOA!P70</f>
        <v>0</v>
      </c>
      <c r="AC70">
        <f t="shared" si="3"/>
        <v>14.0246813191555</v>
      </c>
      <c r="AD70">
        <f t="shared" si="4"/>
        <v>1468.6473415119051</v>
      </c>
      <c r="AE70">
        <f>'IDT-1'!F70</f>
        <v>0</v>
      </c>
      <c r="AF70" s="24"/>
      <c r="AG70">
        <f t="shared" si="5"/>
        <v>1468.6473415119051</v>
      </c>
      <c r="AI70" s="34">
        <f>PXIL!J70</f>
        <v>0</v>
      </c>
      <c r="AJ70" s="34">
        <f>PXIL!P70</f>
        <v>0</v>
      </c>
      <c r="AK70" s="34">
        <f>RTM_IEX!J70</f>
        <v>0</v>
      </c>
      <c r="AL70" s="34">
        <f>RTM_IEX!P70</f>
        <v>-55</v>
      </c>
      <c r="AM70" s="34">
        <f>RTM_PXI!J70</f>
        <v>0</v>
      </c>
      <c r="AN70" s="34">
        <f>RTM_PXI!P70</f>
        <v>0</v>
      </c>
      <c r="AO70" s="149">
        <f>GDAM_IEX!J70</f>
        <v>0</v>
      </c>
      <c r="AP70" s="149">
        <f>GDAM_IEX!P70</f>
        <v>0</v>
      </c>
      <c r="AQ70" s="149">
        <f>GDAM_PXI!J70</f>
        <v>0</v>
      </c>
      <c r="AR70" s="149">
        <f>GDAM_PXI!P70</f>
        <v>0</v>
      </c>
    </row>
    <row r="71" spans="1:44">
      <c r="A71" t="s">
        <v>113</v>
      </c>
      <c r="D71">
        <f>TWEPL!R71</f>
        <v>7.3118699999999999</v>
      </c>
      <c r="E71">
        <f>GT_NG!T71</f>
        <v>-0.27551020408163263</v>
      </c>
      <c r="F71">
        <f>GT_Spot!T71</f>
        <v>0</v>
      </c>
      <c r="G71">
        <f>PPCL_NG!T71</f>
        <v>42.132771892887689</v>
      </c>
      <c r="H71">
        <f>PPCL_Spot!T71</f>
        <v>0</v>
      </c>
      <c r="I71">
        <f>Bawana_NG!T71</f>
        <v>57.27</v>
      </c>
      <c r="J71">
        <f>Bawana_RLNG!T71</f>
        <v>0</v>
      </c>
      <c r="K71">
        <f>Bawana_Spot!T71</f>
        <v>0</v>
      </c>
      <c r="L71">
        <f>TWOMCL!S71</f>
        <v>0</v>
      </c>
      <c r="M71">
        <f>EDWPCL!W71</f>
        <v>0</v>
      </c>
      <c r="N71">
        <f>'MSW BWN'!W71</f>
        <v>0</v>
      </c>
      <c r="O71">
        <f>TPDDL_ISGS_exbus!DM71</f>
        <v>769.09542102093872</v>
      </c>
      <c r="P71" s="36">
        <v>74.56</v>
      </c>
      <c r="Q71" s="36">
        <v>22.58</v>
      </c>
      <c r="R71" s="38">
        <v>14.33</v>
      </c>
      <c r="S71" s="38">
        <v>0</v>
      </c>
      <c r="T71" s="37">
        <f>SUMPRODUCT(LTA!J71:AN71,LTA!J$101:AN$101,LTA!J$105:AN$105)</f>
        <v>39.65</v>
      </c>
      <c r="U71" s="37">
        <f>SUMPRODUCT(LTA!J71:AN71,LTA!J$102:AN$102,LTA!J$105:AN$105)</f>
        <v>377.54739600000005</v>
      </c>
      <c r="V71" s="66">
        <f>SUMPRODUCT(MTOA!B71:G71,MTOA!B$102:G$102,MTOA!B$105:G$105)</f>
        <v>0</v>
      </c>
      <c r="W71" s="66">
        <f>SUMPRODUCT(MTOA!B71:G71,MTOA!B$101:G$101,MTOA!B$105:G$105)</f>
        <v>0</v>
      </c>
      <c r="X71">
        <v>0</v>
      </c>
      <c r="Y71" s="34">
        <f>IEX!J71</f>
        <v>0</v>
      </c>
      <c r="Z71" s="34">
        <f>IEX!P71</f>
        <v>0</v>
      </c>
      <c r="AA71" s="75">
        <f>STOA!J71</f>
        <v>115.41</v>
      </c>
      <c r="AB71" s="75">
        <f>-STOA!P71</f>
        <v>0</v>
      </c>
      <c r="AC71">
        <f t="shared" si="3"/>
        <v>13.555018203611084</v>
      </c>
      <c r="AD71">
        <f t="shared" si="4"/>
        <v>1486.056930506134</v>
      </c>
      <c r="AE71">
        <f>'IDT-1'!F71</f>
        <v>0</v>
      </c>
      <c r="AF71" s="24"/>
      <c r="AG71">
        <f t="shared" si="5"/>
        <v>1486.056930506134</v>
      </c>
      <c r="AI71" s="34">
        <f>PXIL!J71</f>
        <v>0</v>
      </c>
      <c r="AJ71" s="34">
        <f>PXIL!P71</f>
        <v>0</v>
      </c>
      <c r="AK71" s="34">
        <f>RTM_IEX!J71</f>
        <v>0</v>
      </c>
      <c r="AL71" s="34">
        <f>RTM_IEX!P71</f>
        <v>-20</v>
      </c>
      <c r="AM71" s="34">
        <f>RTM_PXI!J71</f>
        <v>0</v>
      </c>
      <c r="AN71" s="34">
        <f>RTM_PXI!P71</f>
        <v>0</v>
      </c>
      <c r="AO71" s="149">
        <f>GDAM_IEX!J71</f>
        <v>0</v>
      </c>
      <c r="AP71" s="149">
        <f>GDAM_IEX!P71</f>
        <v>0</v>
      </c>
      <c r="AQ71" s="149">
        <f>GDAM_PXI!J71</f>
        <v>0</v>
      </c>
      <c r="AR71" s="149">
        <f>GDAM_PXI!P71</f>
        <v>0</v>
      </c>
    </row>
    <row r="72" spans="1:44">
      <c r="A72" t="s">
        <v>114</v>
      </c>
      <c r="D72">
        <f>TWEPL!R72</f>
        <v>7.3118699999999999</v>
      </c>
      <c r="E72">
        <f>GT_NG!T72</f>
        <v>-0.27551020408163263</v>
      </c>
      <c r="F72">
        <f>GT_Spot!T72</f>
        <v>0</v>
      </c>
      <c r="G72">
        <f>PPCL_NG!T72</f>
        <v>43.787119268469176</v>
      </c>
      <c r="H72">
        <f>PPCL_Spot!T72</f>
        <v>0</v>
      </c>
      <c r="I72">
        <f>Bawana_NG!T72</f>
        <v>57.27</v>
      </c>
      <c r="J72">
        <f>Bawana_RLNG!T72</f>
        <v>0</v>
      </c>
      <c r="K72">
        <f>Bawana_Spot!T72</f>
        <v>0</v>
      </c>
      <c r="L72">
        <f>TWOMCL!S72</f>
        <v>0</v>
      </c>
      <c r="M72">
        <f>EDWPCL!W72</f>
        <v>0</v>
      </c>
      <c r="N72">
        <f>'MSW BWN'!W72</f>
        <v>0</v>
      </c>
      <c r="O72">
        <f>TPDDL_ISGS_exbus!DM72</f>
        <v>774.7429036508762</v>
      </c>
      <c r="P72" s="36">
        <v>74.56</v>
      </c>
      <c r="Q72" s="36">
        <v>22.576897925539225</v>
      </c>
      <c r="R72" s="38">
        <v>9.792544840135168</v>
      </c>
      <c r="S72" s="38">
        <v>0</v>
      </c>
      <c r="T72" s="37">
        <f>SUMPRODUCT(LTA!J72:AN72,LTA!J$101:AN$101,LTA!J$105:AN$105)</f>
        <v>34.58</v>
      </c>
      <c r="U72" s="37">
        <f>SUMPRODUCT(LTA!J72:AN72,LTA!J$102:AN$102,LTA!J$105:AN$105)</f>
        <v>371.24967800000007</v>
      </c>
      <c r="V72" s="66">
        <f>SUMPRODUCT(MTOA!B72:G72,MTOA!B$102:G$102,MTOA!B$105:G$105)</f>
        <v>0</v>
      </c>
      <c r="W72" s="66">
        <f>SUMPRODUCT(MTOA!B72:G72,MTOA!B$101:G$101,MTOA!B$105:G$105)</f>
        <v>0</v>
      </c>
      <c r="X72">
        <v>0</v>
      </c>
      <c r="Y72" s="34">
        <f>IEX!J72</f>
        <v>0</v>
      </c>
      <c r="Z72" s="34">
        <f>IEX!P72</f>
        <v>0</v>
      </c>
      <c r="AA72" s="75">
        <f>STOA!J72</f>
        <v>115.41</v>
      </c>
      <c r="AB72" s="75">
        <f>-STOA!P72</f>
        <v>0</v>
      </c>
      <c r="AC72">
        <f t="shared" si="3"/>
        <v>13.479281485597584</v>
      </c>
      <c r="AD72">
        <f t="shared" si="4"/>
        <v>1477.5262219953408</v>
      </c>
      <c r="AE72">
        <f>'IDT-1'!F72</f>
        <v>0</v>
      </c>
      <c r="AF72" s="24"/>
      <c r="AG72">
        <f t="shared" si="5"/>
        <v>1477.5262219953408</v>
      </c>
      <c r="AI72" s="34">
        <f>PXIL!J72</f>
        <v>0</v>
      </c>
      <c r="AJ72" s="34">
        <f>PXIL!P72</f>
        <v>0</v>
      </c>
      <c r="AK72" s="34">
        <f>RTM_IEX!J72</f>
        <v>0</v>
      </c>
      <c r="AL72" s="34">
        <f>RTM_IEX!P72</f>
        <v>-20</v>
      </c>
      <c r="AM72" s="34">
        <f>RTM_PXI!J72</f>
        <v>0</v>
      </c>
      <c r="AN72" s="34">
        <f>RTM_PXI!P72</f>
        <v>0</v>
      </c>
      <c r="AO72" s="149">
        <f>GDAM_IEX!J72</f>
        <v>0</v>
      </c>
      <c r="AP72" s="149">
        <f>GDAM_IEX!P72</f>
        <v>0</v>
      </c>
      <c r="AQ72" s="149">
        <f>GDAM_PXI!J72</f>
        <v>0</v>
      </c>
      <c r="AR72" s="149">
        <f>GDAM_PXI!P72</f>
        <v>0</v>
      </c>
    </row>
    <row r="73" spans="1:44">
      <c r="A73" t="s">
        <v>115</v>
      </c>
      <c r="D73">
        <f>TWEPL!R73</f>
        <v>7.3118699999999999</v>
      </c>
      <c r="E73">
        <f>GT_NG!T73</f>
        <v>-0.27551020408163263</v>
      </c>
      <c r="F73">
        <f>GT_Spot!T73</f>
        <v>0</v>
      </c>
      <c r="G73">
        <f>PPCL_NG!T73</f>
        <v>47.27</v>
      </c>
      <c r="H73">
        <f>PPCL_Spot!T73</f>
        <v>0</v>
      </c>
      <c r="I73">
        <f>Bawana_NG!T73</f>
        <v>69.606789798930095</v>
      </c>
      <c r="J73">
        <f>Bawana_RLNG!T73</f>
        <v>0</v>
      </c>
      <c r="K73">
        <f>Bawana_Spot!T73</f>
        <v>0</v>
      </c>
      <c r="L73">
        <f>TWOMCL!S73</f>
        <v>0</v>
      </c>
      <c r="M73">
        <f>EDWPCL!W73</f>
        <v>0</v>
      </c>
      <c r="N73">
        <f>'MSW BWN'!W73</f>
        <v>0</v>
      </c>
      <c r="O73">
        <f>TPDDL_ISGS_exbus!DM73</f>
        <v>846.43147748336912</v>
      </c>
      <c r="P73" s="36">
        <v>74.56</v>
      </c>
      <c r="Q73" s="36">
        <v>22.576897925539225</v>
      </c>
      <c r="R73" s="38">
        <v>4.5299999999999994</v>
      </c>
      <c r="S73" s="38">
        <v>0</v>
      </c>
      <c r="T73" s="37">
        <f>SUMPRODUCT(LTA!J73:AN73,LTA!J$101:AN$101,LTA!J$105:AN$105)</f>
        <v>27.67</v>
      </c>
      <c r="U73" s="37">
        <f>SUMPRODUCT(LTA!J73:AN73,LTA!J$102:AN$102,LTA!J$105:AN$105)</f>
        <v>366.20125800000005</v>
      </c>
      <c r="V73" s="66">
        <f>SUMPRODUCT(MTOA!B73:G73,MTOA!B$102:G$102,MTOA!B$105:G$105)</f>
        <v>0</v>
      </c>
      <c r="W73" s="66">
        <f>SUMPRODUCT(MTOA!B73:G73,MTOA!B$101:G$101,MTOA!B$105:G$105)</f>
        <v>0</v>
      </c>
      <c r="X73">
        <v>0</v>
      </c>
      <c r="Y73" s="34">
        <f>IEX!J73</f>
        <v>0</v>
      </c>
      <c r="Z73" s="34">
        <f>IEX!P73</f>
        <v>0</v>
      </c>
      <c r="AA73" s="75">
        <f>STOA!J73</f>
        <v>115.41</v>
      </c>
      <c r="AB73" s="75">
        <f>-STOA!P73</f>
        <v>0</v>
      </c>
      <c r="AC73">
        <f t="shared" si="3"/>
        <v>14.852450384784992</v>
      </c>
      <c r="AD73">
        <f t="shared" si="4"/>
        <v>1461.440332618972</v>
      </c>
      <c r="AE73">
        <f>'IDT-1'!F73</f>
        <v>0</v>
      </c>
      <c r="AF73" s="24"/>
      <c r="AG73">
        <f t="shared" si="5"/>
        <v>1461.440332618972</v>
      </c>
      <c r="AI73" s="34">
        <f>PXIL!J73</f>
        <v>0</v>
      </c>
      <c r="AJ73" s="34">
        <f>PXIL!P73</f>
        <v>0</v>
      </c>
      <c r="AK73" s="34">
        <f>RTM_IEX!J73</f>
        <v>0</v>
      </c>
      <c r="AL73" s="34">
        <f>RTM_IEX!P73</f>
        <v>-105</v>
      </c>
      <c r="AM73" s="34">
        <f>RTM_PXI!J73</f>
        <v>0</v>
      </c>
      <c r="AN73" s="34">
        <f>RTM_PXI!P73</f>
        <v>0</v>
      </c>
      <c r="AO73" s="149">
        <f>GDAM_IEX!J73</f>
        <v>0</v>
      </c>
      <c r="AP73" s="149">
        <f>GDAM_IEX!P73</f>
        <v>0</v>
      </c>
      <c r="AQ73" s="149">
        <f>GDAM_PXI!J73</f>
        <v>0</v>
      </c>
      <c r="AR73" s="149">
        <f>GDAM_PXI!P73</f>
        <v>0</v>
      </c>
    </row>
    <row r="74" spans="1:44">
      <c r="A74" t="s">
        <v>116</v>
      </c>
      <c r="D74">
        <f>TWEPL!R74</f>
        <v>7.3118699999999999</v>
      </c>
      <c r="E74">
        <f>GT_NG!T74</f>
        <v>-0.27551020408163263</v>
      </c>
      <c r="F74">
        <f>GT_Spot!T74</f>
        <v>0</v>
      </c>
      <c r="G74">
        <f>PPCL_NG!T74</f>
        <v>47.27</v>
      </c>
      <c r="H74">
        <f>PPCL_Spot!T74</f>
        <v>0</v>
      </c>
      <c r="I74">
        <f>Bawana_NG!T74</f>
        <v>69.606754021916529</v>
      </c>
      <c r="J74">
        <f>Bawana_RLNG!T74</f>
        <v>0</v>
      </c>
      <c r="K74">
        <f>Bawana_Spot!T74</f>
        <v>0</v>
      </c>
      <c r="L74">
        <f>TWOMCL!S74</f>
        <v>0</v>
      </c>
      <c r="M74">
        <f>EDWPCL!W74</f>
        <v>0</v>
      </c>
      <c r="N74">
        <f>'MSW BWN'!W74</f>
        <v>0</v>
      </c>
      <c r="O74">
        <f>TPDDL_ISGS_exbus!DM74</f>
        <v>892.46223795072683</v>
      </c>
      <c r="P74" s="36">
        <v>74.56</v>
      </c>
      <c r="Q74" s="36">
        <v>22.576897925539225</v>
      </c>
      <c r="R74" s="38">
        <v>1.85</v>
      </c>
      <c r="S74" s="38">
        <v>0</v>
      </c>
      <c r="T74" s="37">
        <f>SUMPRODUCT(LTA!J74:AN74,LTA!J$101:AN$101,LTA!J$105:AN$105)</f>
        <v>17.82</v>
      </c>
      <c r="U74" s="37">
        <f>SUMPRODUCT(LTA!J74:AN74,LTA!J$102:AN$102,LTA!J$105:AN$105)</f>
        <v>363.43220800000006</v>
      </c>
      <c r="V74" s="66">
        <f>SUMPRODUCT(MTOA!B74:G74,MTOA!B$102:G$102,MTOA!B$105:G$105)</f>
        <v>0</v>
      </c>
      <c r="W74" s="66">
        <f>SUMPRODUCT(MTOA!B74:G74,MTOA!B$101:G$101,MTOA!B$105:G$105)</f>
        <v>0</v>
      </c>
      <c r="X74">
        <v>0</v>
      </c>
      <c r="Y74" s="34">
        <f>IEX!J74</f>
        <v>0</v>
      </c>
      <c r="Z74" s="34">
        <f>IEX!P74</f>
        <v>-160</v>
      </c>
      <c r="AA74" s="75">
        <f>STOA!J74</f>
        <v>115.41</v>
      </c>
      <c r="AB74" s="75">
        <f>-STOA!P74</f>
        <v>0</v>
      </c>
      <c r="AC74">
        <f t="shared" si="3"/>
        <v>15.611186135780761</v>
      </c>
      <c r="AD74">
        <f t="shared" si="4"/>
        <v>1436.4132715583203</v>
      </c>
      <c r="AE74">
        <f>'IDT-1'!F74</f>
        <v>0</v>
      </c>
      <c r="AF74" s="24"/>
      <c r="AG74">
        <f t="shared" si="5"/>
        <v>1436.4132715583203</v>
      </c>
      <c r="AI74" s="34">
        <f>PXIL!J74</f>
        <v>0</v>
      </c>
      <c r="AJ74" s="34">
        <f>PXIL!P74</f>
        <v>0</v>
      </c>
      <c r="AK74" s="34">
        <f>RTM_IEX!J74</f>
        <v>0</v>
      </c>
      <c r="AL74" s="34">
        <f>RTM_IEX!P74</f>
        <v>0</v>
      </c>
      <c r="AM74" s="34">
        <f>RTM_PXI!J74</f>
        <v>0</v>
      </c>
      <c r="AN74" s="34">
        <f>RTM_PXI!P74</f>
        <v>0</v>
      </c>
      <c r="AO74" s="149">
        <f>GDAM_IEX!J74</f>
        <v>0</v>
      </c>
      <c r="AP74" s="149">
        <f>GDAM_IEX!P74</f>
        <v>0</v>
      </c>
      <c r="AQ74" s="149">
        <f>GDAM_PXI!J74</f>
        <v>0</v>
      </c>
      <c r="AR74" s="149">
        <f>GDAM_PXI!P74</f>
        <v>0</v>
      </c>
    </row>
    <row r="75" spans="1:44">
      <c r="A75" t="s">
        <v>117</v>
      </c>
      <c r="D75">
        <f>TWEPL!R75</f>
        <v>7.3118699999999999</v>
      </c>
      <c r="E75">
        <f>GT_NG!T75</f>
        <v>-0.27551020408163263</v>
      </c>
      <c r="F75">
        <f>GT_Spot!T75</f>
        <v>0</v>
      </c>
      <c r="G75">
        <f>PPCL_NG!T75</f>
        <v>47.27</v>
      </c>
      <c r="H75">
        <f>PPCL_Spot!T75</f>
        <v>0</v>
      </c>
      <c r="I75">
        <f>Bawana_NG!T75</f>
        <v>69.606754021916529</v>
      </c>
      <c r="J75">
        <f>Bawana_RLNG!T75</f>
        <v>0</v>
      </c>
      <c r="K75">
        <f>Bawana_Spot!T75</f>
        <v>0</v>
      </c>
      <c r="L75">
        <f>TWOMCL!S75</f>
        <v>0</v>
      </c>
      <c r="M75">
        <f>EDWPCL!W75</f>
        <v>0</v>
      </c>
      <c r="N75">
        <f>'MSW BWN'!W75</f>
        <v>0</v>
      </c>
      <c r="O75">
        <f>TPDDL_ISGS_exbus!DM75</f>
        <v>921.7260147769731</v>
      </c>
      <c r="P75" s="36">
        <v>74.56</v>
      </c>
      <c r="Q75" s="36">
        <v>22.576897925539225</v>
      </c>
      <c r="R75" s="38">
        <v>0</v>
      </c>
      <c r="S75" s="38">
        <v>0</v>
      </c>
      <c r="T75" s="37">
        <f>SUMPRODUCT(LTA!J75:AN75,LTA!J$101:AN$101,LTA!J$105:AN$105)</f>
        <v>9.11</v>
      </c>
      <c r="U75" s="37">
        <f>SUMPRODUCT(LTA!J75:AN75,LTA!J$102:AN$102,LTA!J$105:AN$105)</f>
        <v>374.63658399999997</v>
      </c>
      <c r="V75" s="66">
        <f>SUMPRODUCT(MTOA!B75:G75,MTOA!B$102:G$102,MTOA!B$105:G$105)</f>
        <v>0</v>
      </c>
      <c r="W75" s="66">
        <f>SUMPRODUCT(MTOA!B75:G75,MTOA!B$101:G$101,MTOA!B$105:G$105)</f>
        <v>0</v>
      </c>
      <c r="X75">
        <v>0</v>
      </c>
      <c r="Y75" s="34">
        <f>IEX!J75</f>
        <v>0</v>
      </c>
      <c r="Z75" s="34">
        <f>IEX!P75</f>
        <v>-174</v>
      </c>
      <c r="AA75" s="75">
        <f>STOA!J75</f>
        <v>115.59</v>
      </c>
      <c r="AB75" s="75">
        <f>-STOA!P75</f>
        <v>0</v>
      </c>
      <c r="AC75">
        <f t="shared" si="3"/>
        <v>16.000255665962463</v>
      </c>
      <c r="AD75">
        <f t="shared" si="4"/>
        <v>1452.1123548543844</v>
      </c>
      <c r="AE75">
        <f>'IDT-1'!F75</f>
        <v>0</v>
      </c>
      <c r="AF75" s="24"/>
      <c r="AG75">
        <f t="shared" si="5"/>
        <v>1452.1123548543844</v>
      </c>
      <c r="AI75" s="34">
        <f>PXIL!J75</f>
        <v>0</v>
      </c>
      <c r="AJ75" s="34">
        <f>PXIL!P75</f>
        <v>0</v>
      </c>
      <c r="AK75" s="34">
        <f>RTM_IEX!J75</f>
        <v>0</v>
      </c>
      <c r="AL75" s="34">
        <f>RTM_IEX!P75</f>
        <v>0</v>
      </c>
      <c r="AM75" s="34">
        <f>RTM_PXI!J75</f>
        <v>0</v>
      </c>
      <c r="AN75" s="34">
        <f>RTM_PXI!P75</f>
        <v>0</v>
      </c>
      <c r="AO75" s="149">
        <f>GDAM_IEX!J75</f>
        <v>0</v>
      </c>
      <c r="AP75" s="149">
        <f>GDAM_IEX!P75</f>
        <v>0</v>
      </c>
      <c r="AQ75" s="149">
        <f>GDAM_PXI!J75</f>
        <v>0</v>
      </c>
      <c r="AR75" s="149">
        <f>GDAM_PXI!P75</f>
        <v>0</v>
      </c>
    </row>
    <row r="76" spans="1:44">
      <c r="A76" t="s">
        <v>118</v>
      </c>
      <c r="D76">
        <f>TWEPL!R76</f>
        <v>7.3118699999999999</v>
      </c>
      <c r="E76">
        <f>GT_NG!T76</f>
        <v>-0.27551020408163263</v>
      </c>
      <c r="F76">
        <f>GT_Spot!T76</f>
        <v>0</v>
      </c>
      <c r="G76">
        <f>PPCL_NG!T76</f>
        <v>47.27</v>
      </c>
      <c r="H76">
        <f>PPCL_Spot!T76</f>
        <v>0</v>
      </c>
      <c r="I76">
        <f>Bawana_NG!T76</f>
        <v>69.606754021916529</v>
      </c>
      <c r="J76">
        <f>Bawana_RLNG!T76</f>
        <v>0</v>
      </c>
      <c r="K76">
        <f>Bawana_Spot!T76</f>
        <v>0</v>
      </c>
      <c r="L76">
        <f>TWOMCL!S76</f>
        <v>0</v>
      </c>
      <c r="M76">
        <f>EDWPCL!W76</f>
        <v>0</v>
      </c>
      <c r="N76">
        <f>'MSW BWN'!W76</f>
        <v>0</v>
      </c>
      <c r="O76">
        <f>TPDDL_ISGS_exbus!DM76</f>
        <v>934.87276927061021</v>
      </c>
      <c r="P76" s="36">
        <v>74.56</v>
      </c>
      <c r="Q76" s="36">
        <v>22.576897925539225</v>
      </c>
      <c r="R76" s="38">
        <v>0</v>
      </c>
      <c r="S76" s="38">
        <v>0</v>
      </c>
      <c r="T76" s="37">
        <f>SUMPRODUCT(LTA!J76:AN76,LTA!J$101:AN$101,LTA!J$105:AN$105)</f>
        <v>3.54</v>
      </c>
      <c r="U76" s="37">
        <f>SUMPRODUCT(LTA!J76:AN76,LTA!J$102:AN$102,LTA!J$105:AN$105)</f>
        <v>383.44</v>
      </c>
      <c r="V76" s="66">
        <f>SUMPRODUCT(MTOA!B76:G76,MTOA!B$102:G$102,MTOA!B$105:G$105)</f>
        <v>0</v>
      </c>
      <c r="W76" s="66">
        <f>SUMPRODUCT(MTOA!B76:G76,MTOA!B$101:G$101,MTOA!B$105:G$105)</f>
        <v>0</v>
      </c>
      <c r="X76">
        <v>0</v>
      </c>
      <c r="Y76" s="34">
        <f>IEX!J76</f>
        <v>0</v>
      </c>
      <c r="Z76" s="34">
        <f>IEX!P76</f>
        <v>-210</v>
      </c>
      <c r="AA76" s="75">
        <f>STOA!J76</f>
        <v>115.59</v>
      </c>
      <c r="AB76" s="75">
        <f>-STOA!P76</f>
        <v>0</v>
      </c>
      <c r="AC76">
        <f t="shared" si="3"/>
        <v>16.632885757105498</v>
      </c>
      <c r="AD76">
        <f t="shared" si="4"/>
        <v>1451.0498952568789</v>
      </c>
      <c r="AE76">
        <f>'IDT-1'!F76</f>
        <v>0</v>
      </c>
      <c r="AF76" s="24"/>
      <c r="AG76">
        <f t="shared" si="5"/>
        <v>1451.0498952568789</v>
      </c>
      <c r="AI76" s="34">
        <f>PXIL!J76</f>
        <v>0</v>
      </c>
      <c r="AJ76" s="34">
        <f>PXIL!P76</f>
        <v>0</v>
      </c>
      <c r="AK76" s="34">
        <f>RTM_IEX!J76</f>
        <v>19.190000000000001</v>
      </c>
      <c r="AL76" s="34">
        <f>RTM_IEX!P76</f>
        <v>0</v>
      </c>
      <c r="AM76" s="34">
        <f>RTM_PXI!J76</f>
        <v>0</v>
      </c>
      <c r="AN76" s="34">
        <f>RTM_PXI!P76</f>
        <v>0</v>
      </c>
      <c r="AO76" s="149">
        <f>GDAM_IEX!J76</f>
        <v>0</v>
      </c>
      <c r="AP76" s="149">
        <f>GDAM_IEX!P76</f>
        <v>0</v>
      </c>
      <c r="AQ76" s="149">
        <f>GDAM_PXI!J76</f>
        <v>0</v>
      </c>
      <c r="AR76" s="149">
        <f>GDAM_PXI!P76</f>
        <v>0</v>
      </c>
    </row>
    <row r="77" spans="1:44">
      <c r="A77" t="s">
        <v>119</v>
      </c>
      <c r="D77">
        <f>TWEPL!R77</f>
        <v>7.3118699999999999</v>
      </c>
      <c r="E77">
        <f>GT_NG!T77</f>
        <v>-0.27551020408163263</v>
      </c>
      <c r="F77">
        <f>GT_Spot!T77</f>
        <v>0</v>
      </c>
      <c r="G77">
        <f>PPCL_NG!T77</f>
        <v>47.27</v>
      </c>
      <c r="H77">
        <f>PPCL_Spot!T77</f>
        <v>0</v>
      </c>
      <c r="I77">
        <f>Bawana_NG!T77</f>
        <v>69.606754021916529</v>
      </c>
      <c r="J77">
        <f>Bawana_RLNG!T77</f>
        <v>0</v>
      </c>
      <c r="K77">
        <f>Bawana_Spot!T77</f>
        <v>0</v>
      </c>
      <c r="L77">
        <f>TWOMCL!S77</f>
        <v>0</v>
      </c>
      <c r="M77">
        <f>EDWPCL!W77</f>
        <v>0</v>
      </c>
      <c r="N77">
        <f>'MSW BWN'!W77</f>
        <v>0</v>
      </c>
      <c r="O77">
        <f>TPDDL_ISGS_exbus!DM77</f>
        <v>932.75961597686137</v>
      </c>
      <c r="P77" s="36">
        <v>74.56</v>
      </c>
      <c r="Q77" s="36">
        <v>22.576932065217392</v>
      </c>
      <c r="R77" s="38">
        <v>0</v>
      </c>
      <c r="S77" s="38">
        <v>0</v>
      </c>
      <c r="T77" s="37">
        <f>SUMPRODUCT(LTA!J77:AN77,LTA!J$101:AN$101,LTA!J$105:AN$105)</f>
        <v>1.1400000000000001</v>
      </c>
      <c r="U77" s="37">
        <f>SUMPRODUCT(LTA!J77:AN77,LTA!J$102:AN$102,LTA!J$105:AN$105)</f>
        <v>382.58999999999992</v>
      </c>
      <c r="V77" s="66">
        <f>SUMPRODUCT(MTOA!B77:G77,MTOA!B$102:G$102,MTOA!B$105:G$105)</f>
        <v>0</v>
      </c>
      <c r="W77" s="66">
        <f>SUMPRODUCT(MTOA!B77:G77,MTOA!B$101:G$101,MTOA!B$105:G$105)</f>
        <v>0</v>
      </c>
      <c r="X77">
        <v>0</v>
      </c>
      <c r="Y77" s="34">
        <f>IEX!J77</f>
        <v>0</v>
      </c>
      <c r="Z77" s="34">
        <f>IEX!P77</f>
        <v>-214</v>
      </c>
      <c r="AA77" s="75">
        <f>STOA!J77</f>
        <v>115.59</v>
      </c>
      <c r="AB77" s="75">
        <f>-STOA!P77</f>
        <v>0</v>
      </c>
      <c r="AC77">
        <f t="shared" si="3"/>
        <v>16.832402818638457</v>
      </c>
      <c r="AD77">
        <f t="shared" si="4"/>
        <v>1465.4872590412751</v>
      </c>
      <c r="AE77">
        <f>'IDT-1'!F77</f>
        <v>0</v>
      </c>
      <c r="AF77" s="24"/>
      <c r="AG77">
        <f t="shared" si="5"/>
        <v>1465.4872590412751</v>
      </c>
      <c r="AI77" s="34">
        <f>PXIL!J77</f>
        <v>0</v>
      </c>
      <c r="AJ77" s="34">
        <f>PXIL!P77</f>
        <v>0</v>
      </c>
      <c r="AK77" s="34">
        <f>RTM_IEX!J77</f>
        <v>43.19</v>
      </c>
      <c r="AL77" s="34">
        <f>RTM_IEX!P77</f>
        <v>0</v>
      </c>
      <c r="AM77" s="34">
        <f>RTM_PXI!J77</f>
        <v>0</v>
      </c>
      <c r="AN77" s="34">
        <f>RTM_PXI!P77</f>
        <v>0</v>
      </c>
      <c r="AO77" s="149">
        <f>GDAM_IEX!J77</f>
        <v>0</v>
      </c>
      <c r="AP77" s="149">
        <f>GDAM_IEX!P77</f>
        <v>0</v>
      </c>
      <c r="AQ77" s="149">
        <f>GDAM_PXI!J77</f>
        <v>0</v>
      </c>
      <c r="AR77" s="149">
        <f>GDAM_PXI!P77</f>
        <v>0</v>
      </c>
    </row>
    <row r="78" spans="1:44">
      <c r="A78" t="s">
        <v>120</v>
      </c>
      <c r="D78">
        <f>TWEPL!R78</f>
        <v>7.3118699999999999</v>
      </c>
      <c r="E78">
        <f>GT_NG!T78</f>
        <v>-0.27551020408163263</v>
      </c>
      <c r="F78">
        <f>GT_Spot!T78</f>
        <v>0</v>
      </c>
      <c r="G78">
        <f>PPCL_NG!T78</f>
        <v>47.27</v>
      </c>
      <c r="H78">
        <f>PPCL_Spot!T78</f>
        <v>0</v>
      </c>
      <c r="I78">
        <f>Bawana_NG!T78</f>
        <v>69.606754021916529</v>
      </c>
      <c r="J78">
        <f>Bawana_RLNG!T78</f>
        <v>0</v>
      </c>
      <c r="K78">
        <f>Bawana_Spot!T78</f>
        <v>0</v>
      </c>
      <c r="L78">
        <f>TWOMCL!S78</f>
        <v>0</v>
      </c>
      <c r="M78">
        <f>EDWPCL!W78</f>
        <v>0</v>
      </c>
      <c r="N78">
        <f>'MSW BWN'!W78</f>
        <v>0</v>
      </c>
      <c r="O78">
        <f>TPDDL_ISGS_exbus!DM78</f>
        <v>947.88822462424025</v>
      </c>
      <c r="P78" s="36">
        <v>74.56</v>
      </c>
      <c r="Q78" s="36">
        <v>22.576932065217392</v>
      </c>
      <c r="R78" s="38">
        <v>0</v>
      </c>
      <c r="S78" s="38">
        <v>0</v>
      </c>
      <c r="T78" s="37">
        <f>SUMPRODUCT(LTA!J78:AN78,LTA!J$101:AN$101,LTA!J$105:AN$105)</f>
        <v>0</v>
      </c>
      <c r="U78" s="37">
        <f>SUMPRODUCT(LTA!J78:AN78,LTA!J$102:AN$102,LTA!J$105:AN$105)</f>
        <v>382.45999999999992</v>
      </c>
      <c r="V78" s="66">
        <f>SUMPRODUCT(MTOA!B78:G78,MTOA!B$102:G$102,MTOA!B$105:G$105)</f>
        <v>0</v>
      </c>
      <c r="W78" s="66">
        <f>SUMPRODUCT(MTOA!B78:G78,MTOA!B$101:G$101,MTOA!B$105:G$105)</f>
        <v>0</v>
      </c>
      <c r="X78">
        <v>0</v>
      </c>
      <c r="Y78" s="34">
        <f>IEX!J78</f>
        <v>0</v>
      </c>
      <c r="Z78" s="34">
        <f>IEX!P78</f>
        <v>-209</v>
      </c>
      <c r="AA78" s="75">
        <f>STOA!J78</f>
        <v>115.59</v>
      </c>
      <c r="AB78" s="75">
        <f>-STOA!P78</f>
        <v>0</v>
      </c>
      <c r="AC78">
        <f t="shared" si="3"/>
        <v>16.825487937124418</v>
      </c>
      <c r="AD78">
        <f t="shared" si="4"/>
        <v>1474.7527825701677</v>
      </c>
      <c r="AE78">
        <f>'IDT-1'!F78</f>
        <v>0</v>
      </c>
      <c r="AF78" s="24"/>
      <c r="AG78">
        <f t="shared" si="5"/>
        <v>1474.7527825701677</v>
      </c>
      <c r="AI78" s="34">
        <f>PXIL!J78</f>
        <v>0</v>
      </c>
      <c r="AJ78" s="34">
        <f>PXIL!P78</f>
        <v>0</v>
      </c>
      <c r="AK78" s="34">
        <f>RTM_IEX!J78</f>
        <v>33.590000000000003</v>
      </c>
      <c r="AL78" s="34">
        <f>RTM_IEX!P78</f>
        <v>0</v>
      </c>
      <c r="AM78" s="34">
        <f>RTM_PXI!J78</f>
        <v>0</v>
      </c>
      <c r="AN78" s="34">
        <f>RTM_PXI!P78</f>
        <v>0</v>
      </c>
      <c r="AO78" s="149">
        <f>GDAM_IEX!J78</f>
        <v>0</v>
      </c>
      <c r="AP78" s="149">
        <f>GDAM_IEX!P78</f>
        <v>0</v>
      </c>
      <c r="AQ78" s="149">
        <f>GDAM_PXI!J78</f>
        <v>0</v>
      </c>
      <c r="AR78" s="149">
        <f>GDAM_PXI!P78</f>
        <v>0</v>
      </c>
    </row>
    <row r="79" spans="1:44">
      <c r="A79" t="s">
        <v>121</v>
      </c>
      <c r="D79">
        <f>TWEPL!R79</f>
        <v>7.3118699999999999</v>
      </c>
      <c r="E79">
        <f>GT_NG!T79</f>
        <v>-0.27551020408163263</v>
      </c>
      <c r="F79">
        <f>GT_Spot!T79</f>
        <v>0</v>
      </c>
      <c r="G79">
        <f>PPCL_NG!T79</f>
        <v>47.27</v>
      </c>
      <c r="H79">
        <f>PPCL_Spot!T79</f>
        <v>0</v>
      </c>
      <c r="I79">
        <f>Bawana_NG!T79</f>
        <v>69.60689864112274</v>
      </c>
      <c r="J79">
        <f>Bawana_RLNG!T79</f>
        <v>0</v>
      </c>
      <c r="K79">
        <f>Bawana_Spot!T79</f>
        <v>0</v>
      </c>
      <c r="L79">
        <f>TWOMCL!S79</f>
        <v>0</v>
      </c>
      <c r="M79">
        <f>EDWPCL!W79</f>
        <v>0</v>
      </c>
      <c r="N79">
        <f>'MSW BWN'!W79</f>
        <v>0</v>
      </c>
      <c r="O79">
        <f>TPDDL_ISGS_exbus!DM79</f>
        <v>967.35732117166356</v>
      </c>
      <c r="P79" s="36">
        <v>74.56</v>
      </c>
      <c r="Q79" s="36">
        <v>22.576932065217392</v>
      </c>
      <c r="R79" s="38">
        <v>0</v>
      </c>
      <c r="S79" s="38">
        <v>0</v>
      </c>
      <c r="T79" s="37">
        <f>SUMPRODUCT(LTA!J79:AN79,LTA!J$101:AN$101,LTA!J$105:AN$105)</f>
        <v>0</v>
      </c>
      <c r="U79" s="37">
        <f>SUMPRODUCT(LTA!J79:AN79,LTA!J$102:AN$102,LTA!J$105:AN$105)</f>
        <v>382.71999999999991</v>
      </c>
      <c r="V79" s="66">
        <f>SUMPRODUCT(MTOA!B79:G79,MTOA!B$102:G$102,MTOA!B$105:G$105)</f>
        <v>0</v>
      </c>
      <c r="W79" s="66">
        <f>SUMPRODUCT(MTOA!B79:G79,MTOA!B$101:G$101,MTOA!B$105:G$105)</f>
        <v>0</v>
      </c>
      <c r="X79">
        <v>0</v>
      </c>
      <c r="Y79" s="34">
        <f>IEX!J79</f>
        <v>0</v>
      </c>
      <c r="Z79" s="34">
        <f>IEX!P79</f>
        <v>-209</v>
      </c>
      <c r="AA79" s="75">
        <f>STOA!J79</f>
        <v>115.77000000000001</v>
      </c>
      <c r="AB79" s="75">
        <f>-STOA!P79</f>
        <v>0</v>
      </c>
      <c r="AC79">
        <f t="shared" si="3"/>
        <v>16.705097259390758</v>
      </c>
      <c r="AD79">
        <f t="shared" si="4"/>
        <v>1461.1924144145307</v>
      </c>
      <c r="AE79">
        <f>'IDT-1'!F79</f>
        <v>0</v>
      </c>
      <c r="AF79" s="24"/>
      <c r="AG79">
        <f t="shared" si="5"/>
        <v>1461.1924144145307</v>
      </c>
      <c r="AI79" s="34">
        <f>PXIL!J79</f>
        <v>0</v>
      </c>
      <c r="AJ79" s="34">
        <f>PXIL!P79</f>
        <v>0</v>
      </c>
      <c r="AK79" s="34">
        <f>RTM_IEX!J79</f>
        <v>0</v>
      </c>
      <c r="AL79" s="34">
        <f>RTM_IEX!P79</f>
        <v>0</v>
      </c>
      <c r="AM79" s="34">
        <f>RTM_PXI!J79</f>
        <v>0</v>
      </c>
      <c r="AN79" s="34">
        <f>RTM_PXI!P79</f>
        <v>0</v>
      </c>
      <c r="AO79" s="149">
        <f>GDAM_IEX!J79</f>
        <v>0</v>
      </c>
      <c r="AP79" s="149">
        <f>GDAM_IEX!P79</f>
        <v>0</v>
      </c>
      <c r="AQ79" s="149">
        <f>GDAM_PXI!J79</f>
        <v>0</v>
      </c>
      <c r="AR79" s="149">
        <f>GDAM_PXI!P79</f>
        <v>0</v>
      </c>
    </row>
    <row r="80" spans="1:44">
      <c r="A80" t="s">
        <v>122</v>
      </c>
      <c r="D80">
        <f>TWEPL!R80</f>
        <v>7.3118699999999999</v>
      </c>
      <c r="E80">
        <f>GT_NG!T80</f>
        <v>-0.27551020408163263</v>
      </c>
      <c r="F80">
        <f>GT_Spot!T80</f>
        <v>0</v>
      </c>
      <c r="G80">
        <f>PPCL_NG!T80</f>
        <v>47.27</v>
      </c>
      <c r="H80">
        <f>PPCL_Spot!T80</f>
        <v>0</v>
      </c>
      <c r="I80">
        <f>Bawana_NG!T80</f>
        <v>69.60689864112274</v>
      </c>
      <c r="J80">
        <f>Bawana_RLNG!T80</f>
        <v>0</v>
      </c>
      <c r="K80">
        <f>Bawana_Spot!T80</f>
        <v>0</v>
      </c>
      <c r="L80">
        <f>TWOMCL!S80</f>
        <v>0</v>
      </c>
      <c r="M80">
        <f>EDWPCL!W80</f>
        <v>0</v>
      </c>
      <c r="N80">
        <f>'MSW BWN'!W80</f>
        <v>0</v>
      </c>
      <c r="O80">
        <f>TPDDL_ISGS_exbus!DM80</f>
        <v>967.39730753643926</v>
      </c>
      <c r="P80" s="36">
        <v>74.56</v>
      </c>
      <c r="Q80" s="36">
        <v>22.576932065217392</v>
      </c>
      <c r="R80" s="38">
        <v>0</v>
      </c>
      <c r="S80" s="38">
        <v>0</v>
      </c>
      <c r="T80" s="37">
        <f>SUMPRODUCT(LTA!J80:AN80,LTA!J$101:AN$101,LTA!J$105:AN$105)</f>
        <v>0</v>
      </c>
      <c r="U80" s="37">
        <f>SUMPRODUCT(LTA!J80:AN80,LTA!J$102:AN$102,LTA!J$105:AN$105)</f>
        <v>382.65999999999991</v>
      </c>
      <c r="V80" s="66">
        <f>SUMPRODUCT(MTOA!B80:G80,MTOA!B$102:G$102,MTOA!B$105:G$105)</f>
        <v>0</v>
      </c>
      <c r="W80" s="66">
        <f>SUMPRODUCT(MTOA!B80:G80,MTOA!B$101:G$101,MTOA!B$105:G$105)</f>
        <v>0</v>
      </c>
      <c r="X80">
        <v>0</v>
      </c>
      <c r="Y80" s="34">
        <f>IEX!J80</f>
        <v>0</v>
      </c>
      <c r="Z80" s="34">
        <f>IEX!P80</f>
        <v>-199</v>
      </c>
      <c r="AA80" s="75">
        <f>STOA!J80</f>
        <v>115.77000000000001</v>
      </c>
      <c r="AB80" s="75">
        <f>-STOA!P80</f>
        <v>0</v>
      </c>
      <c r="AC80">
        <f t="shared" si="3"/>
        <v>16.616139864178827</v>
      </c>
      <c r="AD80">
        <f t="shared" si="4"/>
        <v>1471.2613581745186</v>
      </c>
      <c r="AE80">
        <f>'IDT-1'!F80</f>
        <v>0</v>
      </c>
      <c r="AF80" s="24"/>
      <c r="AG80">
        <f t="shared" si="5"/>
        <v>1471.2613581745186</v>
      </c>
      <c r="AI80" s="34">
        <f>PXIL!J80</f>
        <v>0</v>
      </c>
      <c r="AJ80" s="34">
        <f>PXIL!P80</f>
        <v>0</v>
      </c>
      <c r="AK80" s="34">
        <f>RTM_IEX!J80</f>
        <v>0</v>
      </c>
      <c r="AL80" s="34">
        <f>RTM_IEX!P80</f>
        <v>0</v>
      </c>
      <c r="AM80" s="34">
        <f>RTM_PXI!J80</f>
        <v>0</v>
      </c>
      <c r="AN80" s="34">
        <f>RTM_PXI!P80</f>
        <v>0</v>
      </c>
      <c r="AO80" s="149">
        <f>GDAM_IEX!J80</f>
        <v>0</v>
      </c>
      <c r="AP80" s="149">
        <f>GDAM_IEX!P80</f>
        <v>0</v>
      </c>
      <c r="AQ80" s="149">
        <f>GDAM_PXI!J80</f>
        <v>0</v>
      </c>
      <c r="AR80" s="149">
        <f>GDAM_PXI!P80</f>
        <v>0</v>
      </c>
    </row>
    <row r="81" spans="1:44">
      <c r="A81" t="s">
        <v>123</v>
      </c>
      <c r="D81">
        <f>TWEPL!R81</f>
        <v>7.3118699999999999</v>
      </c>
      <c r="E81">
        <f>GT_NG!T81</f>
        <v>-0.27551020408163263</v>
      </c>
      <c r="F81">
        <f>GT_Spot!T81</f>
        <v>0</v>
      </c>
      <c r="G81">
        <f>PPCL_NG!T81</f>
        <v>47.27</v>
      </c>
      <c r="H81">
        <f>PPCL_Spot!T81</f>
        <v>0</v>
      </c>
      <c r="I81">
        <f>Bawana_NG!T81</f>
        <v>69.60689864112274</v>
      </c>
      <c r="J81">
        <f>Bawana_RLNG!T81</f>
        <v>0</v>
      </c>
      <c r="K81">
        <f>Bawana_Spot!T81</f>
        <v>0</v>
      </c>
      <c r="L81">
        <f>TWOMCL!S81</f>
        <v>0</v>
      </c>
      <c r="M81">
        <f>EDWPCL!W81</f>
        <v>0</v>
      </c>
      <c r="N81">
        <f>'MSW BWN'!W81</f>
        <v>0</v>
      </c>
      <c r="O81">
        <f>TPDDL_ISGS_exbus!DM81</f>
        <v>969.83518546143921</v>
      </c>
      <c r="P81" s="36">
        <v>74.56</v>
      </c>
      <c r="Q81" s="36">
        <v>22.576932065217392</v>
      </c>
      <c r="R81" s="38">
        <v>0</v>
      </c>
      <c r="S81" s="38">
        <v>0</v>
      </c>
      <c r="T81" s="37">
        <f>SUMPRODUCT(LTA!J81:AN81,LTA!J$101:AN$101,LTA!J$105:AN$105)</f>
        <v>0</v>
      </c>
      <c r="U81" s="37">
        <f>SUMPRODUCT(LTA!J81:AN81,LTA!J$102:AN$102,LTA!J$105:AN$105)</f>
        <v>382.57999999999993</v>
      </c>
      <c r="V81" s="66">
        <f>SUMPRODUCT(MTOA!B81:G81,MTOA!B$102:G$102,MTOA!B$105:G$105)</f>
        <v>0</v>
      </c>
      <c r="W81" s="66">
        <f>SUMPRODUCT(MTOA!B81:G81,MTOA!B$101:G$101,MTOA!B$105:G$105)</f>
        <v>0</v>
      </c>
      <c r="X81">
        <v>0</v>
      </c>
      <c r="Y81" s="34">
        <f>IEX!J81</f>
        <v>0</v>
      </c>
      <c r="Z81" s="34">
        <f>IEX!P81</f>
        <v>-193</v>
      </c>
      <c r="AA81" s="75">
        <f>STOA!J81</f>
        <v>115.77000000000001</v>
      </c>
      <c r="AB81" s="75">
        <f>-STOA!P81</f>
        <v>0</v>
      </c>
      <c r="AC81">
        <f t="shared" si="3"/>
        <v>16.583620424785657</v>
      </c>
      <c r="AD81">
        <f t="shared" si="4"/>
        <v>1479.6517555389116</v>
      </c>
      <c r="AE81">
        <f>'IDT-1'!F81</f>
        <v>0</v>
      </c>
      <c r="AF81" s="24"/>
      <c r="AG81">
        <f t="shared" si="5"/>
        <v>1479.6517555389116</v>
      </c>
      <c r="AI81" s="34">
        <f>PXIL!J81</f>
        <v>0</v>
      </c>
      <c r="AJ81" s="34">
        <f>PXIL!P81</f>
        <v>0</v>
      </c>
      <c r="AK81" s="34">
        <f>RTM_IEX!J81</f>
        <v>0</v>
      </c>
      <c r="AL81" s="34">
        <f>RTM_IEX!P81</f>
        <v>0</v>
      </c>
      <c r="AM81" s="34">
        <f>RTM_PXI!J81</f>
        <v>0</v>
      </c>
      <c r="AN81" s="34">
        <f>RTM_PXI!P81</f>
        <v>0</v>
      </c>
      <c r="AO81" s="149">
        <f>GDAM_IEX!J81</f>
        <v>0</v>
      </c>
      <c r="AP81" s="149">
        <f>GDAM_IEX!P81</f>
        <v>0</v>
      </c>
      <c r="AQ81" s="149">
        <f>GDAM_PXI!J81</f>
        <v>0</v>
      </c>
      <c r="AR81" s="149">
        <f>GDAM_PXI!P81</f>
        <v>0</v>
      </c>
    </row>
    <row r="82" spans="1:44">
      <c r="A82" t="s">
        <v>124</v>
      </c>
      <c r="D82">
        <f>TWEPL!R82</f>
        <v>7.3118699999999999</v>
      </c>
      <c r="E82">
        <f>GT_NG!T82</f>
        <v>-0.27551020408163263</v>
      </c>
      <c r="F82">
        <f>GT_Spot!T82</f>
        <v>0</v>
      </c>
      <c r="G82">
        <f>PPCL_NG!T82</f>
        <v>47.27</v>
      </c>
      <c r="H82">
        <f>PPCL_Spot!T82</f>
        <v>0</v>
      </c>
      <c r="I82">
        <f>Bawana_NG!T82</f>
        <v>56.74739475737961</v>
      </c>
      <c r="J82">
        <f>Bawana_RLNG!T82</f>
        <v>0</v>
      </c>
      <c r="K82">
        <f>Bawana_Spot!T82</f>
        <v>0</v>
      </c>
      <c r="L82">
        <f>TWOMCL!S82</f>
        <v>0</v>
      </c>
      <c r="M82">
        <f>EDWPCL!W82</f>
        <v>0</v>
      </c>
      <c r="N82">
        <f>'MSW BWN'!W82</f>
        <v>0</v>
      </c>
      <c r="O82">
        <f>TPDDL_ISGS_exbus!DM82</f>
        <v>962.82631950543498</v>
      </c>
      <c r="P82" s="36">
        <v>74.56</v>
      </c>
      <c r="Q82" s="36">
        <v>22.576932065217392</v>
      </c>
      <c r="R82" s="38">
        <v>0</v>
      </c>
      <c r="S82" s="38">
        <v>0</v>
      </c>
      <c r="T82" s="37">
        <f>SUMPRODUCT(LTA!J82:AN82,LTA!J$101:AN$101,LTA!J$105:AN$105)</f>
        <v>0</v>
      </c>
      <c r="U82" s="37">
        <f>SUMPRODUCT(LTA!J82:AN82,LTA!J$102:AN$102,LTA!J$105:AN$105)</f>
        <v>382.54999999999995</v>
      </c>
      <c r="V82" s="66">
        <f>SUMPRODUCT(MTOA!B82:G82,MTOA!B$102:G$102,MTOA!B$105:G$105)</f>
        <v>0</v>
      </c>
      <c r="W82" s="66">
        <f>SUMPRODUCT(MTOA!B82:G82,MTOA!B$101:G$101,MTOA!B$105:G$105)</f>
        <v>0</v>
      </c>
      <c r="X82">
        <v>0</v>
      </c>
      <c r="Y82" s="34">
        <f>IEX!J82</f>
        <v>0</v>
      </c>
      <c r="Z82" s="34">
        <f>IEX!P82</f>
        <v>-195</v>
      </c>
      <c r="AA82" s="75">
        <f>STOA!J82</f>
        <v>115.77000000000001</v>
      </c>
      <c r="AB82" s="75">
        <f>-STOA!P82</f>
        <v>0</v>
      </c>
      <c r="AC82">
        <f t="shared" si="3"/>
        <v>16.426271025240268</v>
      </c>
      <c r="AD82">
        <f t="shared" si="4"/>
        <v>1457.9107350987099</v>
      </c>
      <c r="AE82">
        <f>'IDT-1'!F82</f>
        <v>0</v>
      </c>
      <c r="AF82" s="24"/>
      <c r="AG82">
        <f t="shared" si="5"/>
        <v>1457.9107350987099</v>
      </c>
      <c r="AI82" s="34">
        <f>PXIL!J82</f>
        <v>0</v>
      </c>
      <c r="AJ82" s="34">
        <f>PXIL!P82</f>
        <v>0</v>
      </c>
      <c r="AK82" s="34">
        <f>RTM_IEX!J82</f>
        <v>0</v>
      </c>
      <c r="AL82" s="34">
        <f>RTM_IEX!P82</f>
        <v>0</v>
      </c>
      <c r="AM82" s="34">
        <f>RTM_PXI!J82</f>
        <v>0</v>
      </c>
      <c r="AN82" s="34">
        <f>RTM_PXI!P82</f>
        <v>0</v>
      </c>
      <c r="AO82" s="149">
        <f>GDAM_IEX!J82</f>
        <v>0</v>
      </c>
      <c r="AP82" s="149">
        <f>GDAM_IEX!P82</f>
        <v>0</v>
      </c>
      <c r="AQ82" s="149">
        <f>GDAM_PXI!J82</f>
        <v>0</v>
      </c>
      <c r="AR82" s="149">
        <f>GDAM_PXI!P82</f>
        <v>0</v>
      </c>
    </row>
    <row r="83" spans="1:44">
      <c r="A83" t="s">
        <v>125</v>
      </c>
      <c r="D83">
        <f>TWEPL!R83</f>
        <v>7.3118699999999999</v>
      </c>
      <c r="E83">
        <f>GT_NG!T83</f>
        <v>-0.27551020408163263</v>
      </c>
      <c r="F83">
        <f>GT_Spot!T83</f>
        <v>0</v>
      </c>
      <c r="G83">
        <f>PPCL_NG!T83</f>
        <v>48.203109878056651</v>
      </c>
      <c r="H83">
        <f>PPCL_Spot!T83</f>
        <v>0</v>
      </c>
      <c r="I83">
        <f>Bawana_NG!T83</f>
        <v>56.74739475737961</v>
      </c>
      <c r="J83">
        <f>Bawana_RLNG!T83</f>
        <v>0</v>
      </c>
      <c r="K83">
        <f>Bawana_Spot!T83</f>
        <v>0</v>
      </c>
      <c r="L83">
        <f>TWOMCL!S83</f>
        <v>0</v>
      </c>
      <c r="M83">
        <f>EDWPCL!W83</f>
        <v>0</v>
      </c>
      <c r="N83">
        <f>'MSW BWN'!W83</f>
        <v>0</v>
      </c>
      <c r="O83">
        <f>TPDDL_ISGS_exbus!DM83</f>
        <v>957.36085186907133</v>
      </c>
      <c r="P83" s="36">
        <v>74.56</v>
      </c>
      <c r="Q83" s="36">
        <v>11.78</v>
      </c>
      <c r="R83" s="38">
        <v>0</v>
      </c>
      <c r="S83" s="38">
        <v>0</v>
      </c>
      <c r="T83" s="37">
        <f>SUMPRODUCT(LTA!J83:AN83,LTA!J$101:AN$101,LTA!J$105:AN$105)</f>
        <v>0</v>
      </c>
      <c r="U83" s="37">
        <f>SUMPRODUCT(LTA!J83:AN83,LTA!J$102:AN$102,LTA!J$105:AN$105)</f>
        <v>383.87999999999994</v>
      </c>
      <c r="V83" s="66">
        <f>SUMPRODUCT(MTOA!B83:G83,MTOA!B$102:G$102,MTOA!B$105:G$105)</f>
        <v>0</v>
      </c>
      <c r="W83" s="66">
        <f>SUMPRODUCT(MTOA!B83:G83,MTOA!B$101:G$101,MTOA!B$105:G$105)</f>
        <v>0</v>
      </c>
      <c r="X83">
        <v>0</v>
      </c>
      <c r="Y83" s="34">
        <f>IEX!J83</f>
        <v>0</v>
      </c>
      <c r="Z83" s="34">
        <f>IEX!P83</f>
        <v>-207</v>
      </c>
      <c r="AA83" s="75">
        <f>STOA!J83</f>
        <v>115.95</v>
      </c>
      <c r="AB83" s="75">
        <f>-STOA!P83</f>
        <v>0</v>
      </c>
      <c r="AC83">
        <f t="shared" si="3"/>
        <v>16.411198805059598</v>
      </c>
      <c r="AD83">
        <f t="shared" si="4"/>
        <v>1432.106517495366</v>
      </c>
      <c r="AE83">
        <f>'IDT-1'!F83</f>
        <v>0</v>
      </c>
      <c r="AF83" s="24"/>
      <c r="AG83">
        <f t="shared" si="5"/>
        <v>1432.106517495366</v>
      </c>
      <c r="AI83" s="34">
        <f>PXIL!J83</f>
        <v>0</v>
      </c>
      <c r="AJ83" s="34">
        <f>PXIL!P83</f>
        <v>0</v>
      </c>
      <c r="AK83" s="34">
        <f>RTM_IEX!J83</f>
        <v>0</v>
      </c>
      <c r="AL83" s="34">
        <f>RTM_IEX!P83</f>
        <v>0</v>
      </c>
      <c r="AM83" s="34">
        <f>RTM_PXI!J83</f>
        <v>0</v>
      </c>
      <c r="AN83" s="34">
        <f>RTM_PXI!P83</f>
        <v>0</v>
      </c>
      <c r="AO83" s="149">
        <f>GDAM_IEX!J83</f>
        <v>0</v>
      </c>
      <c r="AP83" s="149">
        <f>GDAM_IEX!P83</f>
        <v>0</v>
      </c>
      <c r="AQ83" s="149">
        <f>GDAM_PXI!J83</f>
        <v>0</v>
      </c>
      <c r="AR83" s="149">
        <f>GDAM_PXI!P83</f>
        <v>0</v>
      </c>
    </row>
    <row r="84" spans="1:44">
      <c r="A84" t="s">
        <v>126</v>
      </c>
      <c r="D84">
        <f>TWEPL!R84</f>
        <v>7.3118699999999999</v>
      </c>
      <c r="E84">
        <f>GT_NG!T84</f>
        <v>-0.27551020408163263</v>
      </c>
      <c r="F84">
        <f>GT_Spot!T84</f>
        <v>0</v>
      </c>
      <c r="G84">
        <f>PPCL_NG!T84</f>
        <v>48.203109878056651</v>
      </c>
      <c r="H84">
        <f>PPCL_Spot!T84</f>
        <v>0</v>
      </c>
      <c r="I84">
        <f>Bawana_NG!T84</f>
        <v>56.74739475737961</v>
      </c>
      <c r="J84">
        <f>Bawana_RLNG!T84</f>
        <v>0</v>
      </c>
      <c r="K84">
        <f>Bawana_Spot!T84</f>
        <v>0</v>
      </c>
      <c r="L84">
        <f>TWOMCL!S84</f>
        <v>0</v>
      </c>
      <c r="M84">
        <f>EDWPCL!W84</f>
        <v>0</v>
      </c>
      <c r="N84">
        <f>'MSW BWN'!W84</f>
        <v>0</v>
      </c>
      <c r="O84">
        <f>TPDDL_ISGS_exbus!DM84</f>
        <v>957.36085186907133</v>
      </c>
      <c r="P84" s="36">
        <v>74.56</v>
      </c>
      <c r="Q84" s="36">
        <v>11.78</v>
      </c>
      <c r="R84" s="38">
        <v>0</v>
      </c>
      <c r="S84" s="38">
        <v>0</v>
      </c>
      <c r="T84" s="37">
        <f>SUMPRODUCT(LTA!J84:AN84,LTA!J$101:AN$101,LTA!J$105:AN$105)</f>
        <v>0</v>
      </c>
      <c r="U84" s="37">
        <f>SUMPRODUCT(LTA!J84:AN84,LTA!J$102:AN$102,LTA!J$105:AN$105)</f>
        <v>383.66999999999996</v>
      </c>
      <c r="V84" s="66">
        <f>SUMPRODUCT(MTOA!B84:G84,MTOA!B$102:G$102,MTOA!B$105:G$105)</f>
        <v>0</v>
      </c>
      <c r="W84" s="66">
        <f>SUMPRODUCT(MTOA!B84:G84,MTOA!B$101:G$101,MTOA!B$105:G$105)</f>
        <v>0</v>
      </c>
      <c r="X84">
        <v>0</v>
      </c>
      <c r="Y84" s="34">
        <f>IEX!J84</f>
        <v>0</v>
      </c>
      <c r="Z84" s="34">
        <f>IEX!P84</f>
        <v>-214</v>
      </c>
      <c r="AA84" s="75">
        <f>STOA!J84</f>
        <v>115.95</v>
      </c>
      <c r="AB84" s="75">
        <f>-STOA!P84</f>
        <v>0</v>
      </c>
      <c r="AC84">
        <f t="shared" si="3"/>
        <v>16.47149769771497</v>
      </c>
      <c r="AD84">
        <f t="shared" si="4"/>
        <v>1424.8362186027107</v>
      </c>
      <c r="AE84">
        <f>'IDT-1'!F84</f>
        <v>0</v>
      </c>
      <c r="AF84" s="24"/>
      <c r="AG84">
        <f t="shared" si="5"/>
        <v>1424.8362186027107</v>
      </c>
      <c r="AI84" s="34">
        <f>PXIL!J84</f>
        <v>0</v>
      </c>
      <c r="AJ84" s="34">
        <f>PXIL!P84</f>
        <v>0</v>
      </c>
      <c r="AK84" s="34">
        <f>RTM_IEX!J84</f>
        <v>0</v>
      </c>
      <c r="AL84" s="34">
        <f>RTM_IEX!P84</f>
        <v>0</v>
      </c>
      <c r="AM84" s="34">
        <f>RTM_PXI!J84</f>
        <v>0</v>
      </c>
      <c r="AN84" s="34">
        <f>RTM_PXI!P84</f>
        <v>0</v>
      </c>
      <c r="AO84" s="149">
        <f>GDAM_IEX!J84</f>
        <v>0</v>
      </c>
      <c r="AP84" s="149">
        <f>GDAM_IEX!P84</f>
        <v>0</v>
      </c>
      <c r="AQ84" s="149">
        <f>GDAM_PXI!J84</f>
        <v>0</v>
      </c>
      <c r="AR84" s="149">
        <f>GDAM_PXI!P84</f>
        <v>0</v>
      </c>
    </row>
    <row r="85" spans="1:44">
      <c r="A85" t="s">
        <v>127</v>
      </c>
      <c r="D85">
        <f>TWEPL!R85</f>
        <v>7.3118699999999999</v>
      </c>
      <c r="E85">
        <f>GT_NG!T85</f>
        <v>-0.27551020408163263</v>
      </c>
      <c r="F85">
        <f>GT_Spot!T85</f>
        <v>0</v>
      </c>
      <c r="G85">
        <f>PPCL_NG!T85</f>
        <v>48.203109878056651</v>
      </c>
      <c r="H85">
        <f>PPCL_Spot!T85</f>
        <v>0</v>
      </c>
      <c r="I85">
        <f>Bawana_NG!T85</f>
        <v>69.60689864112274</v>
      </c>
      <c r="J85">
        <f>Bawana_RLNG!T85</f>
        <v>0</v>
      </c>
      <c r="K85">
        <f>Bawana_Spot!T85</f>
        <v>0</v>
      </c>
      <c r="L85">
        <f>TWOMCL!S85</f>
        <v>0</v>
      </c>
      <c r="M85">
        <f>EDWPCL!W85</f>
        <v>0</v>
      </c>
      <c r="N85">
        <f>'MSW BWN'!W85</f>
        <v>0</v>
      </c>
      <c r="O85">
        <f>TPDDL_ISGS_exbus!DM85</f>
        <v>962.98354219880912</v>
      </c>
      <c r="P85" s="36">
        <v>74.56</v>
      </c>
      <c r="Q85" s="36">
        <v>11.78</v>
      </c>
      <c r="R85" s="38">
        <v>0</v>
      </c>
      <c r="S85" s="38">
        <v>0</v>
      </c>
      <c r="T85" s="37">
        <f>SUMPRODUCT(LTA!J85:AN85,LTA!J$101:AN$101,LTA!J$105:AN$105)</f>
        <v>0</v>
      </c>
      <c r="U85" s="37">
        <f>SUMPRODUCT(LTA!J85:AN85,LTA!J$102:AN$102,LTA!J$105:AN$105)</f>
        <v>383.48999999999995</v>
      </c>
      <c r="V85" s="66">
        <f>SUMPRODUCT(MTOA!B85:G85,MTOA!B$102:G$102,MTOA!B$105:G$105)</f>
        <v>0</v>
      </c>
      <c r="W85" s="66">
        <f>SUMPRODUCT(MTOA!B85:G85,MTOA!B$101:G$101,MTOA!B$105:G$105)</f>
        <v>0</v>
      </c>
      <c r="X85">
        <v>0</v>
      </c>
      <c r="Y85" s="34">
        <f>IEX!J85</f>
        <v>0</v>
      </c>
      <c r="Z85" s="34">
        <f>IEX!P85</f>
        <v>-215</v>
      </c>
      <c r="AA85" s="75">
        <f>STOA!J85</f>
        <v>115.95</v>
      </c>
      <c r="AB85" s="75">
        <f>-STOA!P85</f>
        <v>0</v>
      </c>
      <c r="AC85">
        <f t="shared" si="3"/>
        <v>16.641435134315795</v>
      </c>
      <c r="AD85">
        <f t="shared" si="4"/>
        <v>1441.9684753795912</v>
      </c>
      <c r="AE85">
        <f>'IDT-1'!F85</f>
        <v>0</v>
      </c>
      <c r="AF85" s="24"/>
      <c r="AG85">
        <f t="shared" si="5"/>
        <v>1441.9684753795912</v>
      </c>
      <c r="AI85" s="34">
        <f>PXIL!J85</f>
        <v>0</v>
      </c>
      <c r="AJ85" s="34">
        <f>PXIL!P85</f>
        <v>0</v>
      </c>
      <c r="AK85" s="34">
        <f>RTM_IEX!J85</f>
        <v>0</v>
      </c>
      <c r="AL85" s="34">
        <f>RTM_IEX!P85</f>
        <v>0</v>
      </c>
      <c r="AM85" s="34">
        <f>RTM_PXI!J85</f>
        <v>0</v>
      </c>
      <c r="AN85" s="34">
        <f>RTM_PXI!P85</f>
        <v>0</v>
      </c>
      <c r="AO85" s="149">
        <f>GDAM_IEX!J85</f>
        <v>0</v>
      </c>
      <c r="AP85" s="149">
        <f>GDAM_IEX!P85</f>
        <v>0</v>
      </c>
      <c r="AQ85" s="149">
        <f>GDAM_PXI!J85</f>
        <v>0</v>
      </c>
      <c r="AR85" s="149">
        <f>GDAM_PXI!P85</f>
        <v>0</v>
      </c>
    </row>
    <row r="86" spans="1:44">
      <c r="A86" t="s">
        <v>128</v>
      </c>
      <c r="D86">
        <f>TWEPL!R86</f>
        <v>7.3118699999999999</v>
      </c>
      <c r="E86">
        <f>GT_NG!T86</f>
        <v>-0.27551020408163263</v>
      </c>
      <c r="F86">
        <f>GT_Spot!T86</f>
        <v>0</v>
      </c>
      <c r="G86">
        <f>PPCL_NG!T86</f>
        <v>48.203109878056651</v>
      </c>
      <c r="H86">
        <f>PPCL_Spot!T86</f>
        <v>0</v>
      </c>
      <c r="I86">
        <f>Bawana_NG!T86</f>
        <v>69.60689864112274</v>
      </c>
      <c r="J86">
        <f>Bawana_RLNG!T86</f>
        <v>0</v>
      </c>
      <c r="K86">
        <f>Bawana_Spot!T86</f>
        <v>0</v>
      </c>
      <c r="L86">
        <f>TWOMCL!S86</f>
        <v>0</v>
      </c>
      <c r="M86">
        <f>EDWPCL!W86</f>
        <v>0</v>
      </c>
      <c r="N86">
        <f>'MSW BWN'!W86</f>
        <v>0</v>
      </c>
      <c r="O86">
        <f>TPDDL_ISGS_exbus!DM86</f>
        <v>944.40907493665804</v>
      </c>
      <c r="P86" s="36">
        <v>74.56</v>
      </c>
      <c r="Q86" s="36">
        <v>11.78</v>
      </c>
      <c r="R86" s="38">
        <v>0</v>
      </c>
      <c r="S86" s="38">
        <v>0</v>
      </c>
      <c r="T86" s="37">
        <f>SUMPRODUCT(LTA!J86:AN86,LTA!J$101:AN$101,LTA!J$105:AN$105)</f>
        <v>0</v>
      </c>
      <c r="U86" s="37">
        <f>SUMPRODUCT(LTA!J86:AN86,LTA!J$102:AN$102,LTA!J$105:AN$105)</f>
        <v>383.19999999999993</v>
      </c>
      <c r="V86" s="66">
        <f>SUMPRODUCT(MTOA!B86:G86,MTOA!B$102:G$102,MTOA!B$105:G$105)</f>
        <v>0</v>
      </c>
      <c r="W86" s="66">
        <f>SUMPRODUCT(MTOA!B86:G86,MTOA!B$101:G$101,MTOA!B$105:G$105)</f>
        <v>0</v>
      </c>
      <c r="X86">
        <v>0</v>
      </c>
      <c r="Y86" s="34">
        <f>IEX!J86</f>
        <v>0</v>
      </c>
      <c r="Z86" s="34">
        <f>IEX!P86</f>
        <v>-190</v>
      </c>
      <c r="AA86" s="75">
        <f>STOA!J86</f>
        <v>115.95</v>
      </c>
      <c r="AB86" s="75">
        <f>-STOA!P86</f>
        <v>0</v>
      </c>
      <c r="AC86">
        <f t="shared" si="3"/>
        <v>16.253474634353985</v>
      </c>
      <c r="AD86">
        <f t="shared" si="4"/>
        <v>1448.4919686174019</v>
      </c>
      <c r="AE86">
        <f>'IDT-1'!F86</f>
        <v>0</v>
      </c>
      <c r="AF86" s="24"/>
      <c r="AG86">
        <f t="shared" si="5"/>
        <v>1448.4919686174019</v>
      </c>
      <c r="AI86" s="34">
        <f>PXIL!J86</f>
        <v>0</v>
      </c>
      <c r="AJ86" s="34">
        <f>PXIL!P86</f>
        <v>0</v>
      </c>
      <c r="AK86" s="34">
        <f>RTM_IEX!J86</f>
        <v>0</v>
      </c>
      <c r="AL86" s="34">
        <f>RTM_IEX!P86</f>
        <v>0</v>
      </c>
      <c r="AM86" s="34">
        <f>RTM_PXI!J86</f>
        <v>0</v>
      </c>
      <c r="AN86" s="34">
        <f>RTM_PXI!P86</f>
        <v>0</v>
      </c>
      <c r="AO86" s="149">
        <f>GDAM_IEX!J86</f>
        <v>0</v>
      </c>
      <c r="AP86" s="149">
        <f>GDAM_IEX!P86</f>
        <v>0</v>
      </c>
      <c r="AQ86" s="149">
        <f>GDAM_PXI!J86</f>
        <v>0</v>
      </c>
      <c r="AR86" s="149">
        <f>GDAM_PXI!P86</f>
        <v>0</v>
      </c>
    </row>
    <row r="87" spans="1:44">
      <c r="A87" t="s">
        <v>129</v>
      </c>
      <c r="D87">
        <f>TWEPL!R87</f>
        <v>7.3118699999999999</v>
      </c>
      <c r="E87">
        <f>GT_NG!T87</f>
        <v>-0.27551020408163263</v>
      </c>
      <c r="F87">
        <f>GT_Spot!T87</f>
        <v>0</v>
      </c>
      <c r="G87">
        <f>PPCL_NG!T87</f>
        <v>48.203109878056651</v>
      </c>
      <c r="H87">
        <f>PPCL_Spot!T87</f>
        <v>0</v>
      </c>
      <c r="I87">
        <f>Bawana_NG!T87</f>
        <v>69.60689864112274</v>
      </c>
      <c r="J87">
        <f>Bawana_RLNG!T87</f>
        <v>0</v>
      </c>
      <c r="K87">
        <f>Bawana_Spot!T87</f>
        <v>0</v>
      </c>
      <c r="L87">
        <f>TWOMCL!S87</f>
        <v>0</v>
      </c>
      <c r="M87">
        <f>EDWPCL!W87</f>
        <v>0</v>
      </c>
      <c r="N87">
        <f>'MSW BWN'!W87</f>
        <v>0</v>
      </c>
      <c r="O87">
        <f>TPDDL_ISGS_exbus!DM87</f>
        <v>938.7263788662857</v>
      </c>
      <c r="P87" s="36">
        <v>74.56</v>
      </c>
      <c r="Q87" s="36">
        <v>11.78</v>
      </c>
      <c r="R87" s="38">
        <v>0</v>
      </c>
      <c r="S87" s="38">
        <v>0</v>
      </c>
      <c r="T87" s="37">
        <f>SUMPRODUCT(LTA!J87:AN87,LTA!J$101:AN$101,LTA!J$105:AN$105)</f>
        <v>0</v>
      </c>
      <c r="U87" s="37">
        <f>SUMPRODUCT(LTA!J87:AN87,LTA!J$102:AN$102,LTA!J$105:AN$105)</f>
        <v>382.44</v>
      </c>
      <c r="V87" s="66">
        <f>SUMPRODUCT(MTOA!B87:G87,MTOA!B$102:G$102,MTOA!B$105:G$105)</f>
        <v>0</v>
      </c>
      <c r="W87" s="66">
        <f>SUMPRODUCT(MTOA!B87:G87,MTOA!B$101:G$101,MTOA!B$105:G$105)</f>
        <v>0</v>
      </c>
      <c r="X87">
        <v>0</v>
      </c>
      <c r="Y87" s="34">
        <f>IEX!J87</f>
        <v>0</v>
      </c>
      <c r="Z87" s="34">
        <f>IEX!P87</f>
        <v>-190</v>
      </c>
      <c r="AA87" s="75">
        <f>STOA!J87</f>
        <v>115.86</v>
      </c>
      <c r="AB87" s="75">
        <f>-STOA!P87</f>
        <v>0</v>
      </c>
      <c r="AC87">
        <f t="shared" si="3"/>
        <v>16.462330734600567</v>
      </c>
      <c r="AD87">
        <f t="shared" si="4"/>
        <v>1411.7504164467828</v>
      </c>
      <c r="AE87">
        <f>'IDT-1'!F87</f>
        <v>0</v>
      </c>
      <c r="AF87" s="24"/>
      <c r="AG87">
        <f t="shared" si="5"/>
        <v>1411.7504164467828</v>
      </c>
      <c r="AI87" s="34">
        <f>PXIL!J87</f>
        <v>0</v>
      </c>
      <c r="AJ87" s="34">
        <f>PXIL!P87</f>
        <v>0</v>
      </c>
      <c r="AK87" s="34">
        <f>RTM_IEX!J87</f>
        <v>0</v>
      </c>
      <c r="AL87" s="34">
        <f>RTM_IEX!P87</f>
        <v>-30</v>
      </c>
      <c r="AM87" s="34">
        <f>RTM_PXI!J87</f>
        <v>0</v>
      </c>
      <c r="AN87" s="34">
        <f>RTM_PXI!P87</f>
        <v>0</v>
      </c>
      <c r="AO87" s="149">
        <f>GDAM_IEX!J87</f>
        <v>0</v>
      </c>
      <c r="AP87" s="149">
        <f>GDAM_IEX!P87</f>
        <v>0</v>
      </c>
      <c r="AQ87" s="149">
        <f>GDAM_PXI!J87</f>
        <v>0</v>
      </c>
      <c r="AR87" s="149">
        <f>GDAM_PXI!P87</f>
        <v>0</v>
      </c>
    </row>
    <row r="88" spans="1:44">
      <c r="A88" t="s">
        <v>130</v>
      </c>
      <c r="D88">
        <f>TWEPL!R88</f>
        <v>7.3118699999999999</v>
      </c>
      <c r="E88">
        <f>GT_NG!T88</f>
        <v>-0.27551020408163263</v>
      </c>
      <c r="F88">
        <f>GT_Spot!T88</f>
        <v>0</v>
      </c>
      <c r="G88">
        <f>PPCL_NG!T88</f>
        <v>48.203109878056651</v>
      </c>
      <c r="H88">
        <f>PPCL_Spot!T88</f>
        <v>0</v>
      </c>
      <c r="I88">
        <f>Bawana_NG!T88</f>
        <v>69.60689864112274</v>
      </c>
      <c r="J88">
        <f>Bawana_RLNG!T88</f>
        <v>0</v>
      </c>
      <c r="K88">
        <f>Bawana_Spot!T88</f>
        <v>0</v>
      </c>
      <c r="L88">
        <f>TWOMCL!S88</f>
        <v>0</v>
      </c>
      <c r="M88">
        <f>EDWPCL!W88</f>
        <v>0</v>
      </c>
      <c r="N88">
        <f>'MSW BWN'!W88</f>
        <v>0</v>
      </c>
      <c r="O88">
        <f>TPDDL_ISGS_exbus!DM88</f>
        <v>938.72635672494391</v>
      </c>
      <c r="P88" s="36">
        <v>74.56</v>
      </c>
      <c r="Q88" s="36">
        <v>11.78</v>
      </c>
      <c r="R88" s="38">
        <v>0</v>
      </c>
      <c r="S88" s="38">
        <v>0</v>
      </c>
      <c r="T88" s="37">
        <f>SUMPRODUCT(LTA!J88:AN88,LTA!J$101:AN$101,LTA!J$105:AN$105)</f>
        <v>0</v>
      </c>
      <c r="U88" s="37">
        <f>SUMPRODUCT(LTA!J88:AN88,LTA!J$102:AN$102,LTA!J$105:AN$105)</f>
        <v>382.09</v>
      </c>
      <c r="V88" s="66">
        <f>SUMPRODUCT(MTOA!B88:G88,MTOA!B$102:G$102,MTOA!B$105:G$105)</f>
        <v>0</v>
      </c>
      <c r="W88" s="66">
        <f>SUMPRODUCT(MTOA!B88:G88,MTOA!B$101:G$101,MTOA!B$105:G$105)</f>
        <v>0</v>
      </c>
      <c r="X88">
        <v>0</v>
      </c>
      <c r="Y88" s="34">
        <f>IEX!J88</f>
        <v>0</v>
      </c>
      <c r="Z88" s="34">
        <f>IEX!P88</f>
        <v>-156</v>
      </c>
      <c r="AA88" s="75">
        <f>STOA!J88</f>
        <v>115.86</v>
      </c>
      <c r="AB88" s="75">
        <f>-STOA!P88</f>
        <v>0</v>
      </c>
      <c r="AC88">
        <f t="shared" si="3"/>
        <v>16.246175479224068</v>
      </c>
      <c r="AD88">
        <f t="shared" si="4"/>
        <v>1435.6165495608172</v>
      </c>
      <c r="AE88">
        <f>'IDT-1'!F88</f>
        <v>0</v>
      </c>
      <c r="AF88" s="24"/>
      <c r="AG88">
        <f t="shared" si="5"/>
        <v>1435.6165495608172</v>
      </c>
      <c r="AI88" s="34">
        <f>PXIL!J88</f>
        <v>0</v>
      </c>
      <c r="AJ88" s="34">
        <f>PXIL!P88</f>
        <v>0</v>
      </c>
      <c r="AK88" s="34">
        <f>RTM_IEX!J88</f>
        <v>0</v>
      </c>
      <c r="AL88" s="34">
        <f>RTM_IEX!P88</f>
        <v>-40</v>
      </c>
      <c r="AM88" s="34">
        <f>RTM_PXI!J88</f>
        <v>0</v>
      </c>
      <c r="AN88" s="34">
        <f>RTM_PXI!P88</f>
        <v>0</v>
      </c>
      <c r="AO88" s="149">
        <f>GDAM_IEX!J88</f>
        <v>0</v>
      </c>
      <c r="AP88" s="149">
        <f>GDAM_IEX!P88</f>
        <v>0</v>
      </c>
      <c r="AQ88" s="149">
        <f>GDAM_PXI!J88</f>
        <v>0</v>
      </c>
      <c r="AR88" s="149">
        <f>GDAM_PXI!P88</f>
        <v>0</v>
      </c>
    </row>
    <row r="89" spans="1:44">
      <c r="A89" t="s">
        <v>131</v>
      </c>
      <c r="D89">
        <f>TWEPL!R89</f>
        <v>7.3118699999999999</v>
      </c>
      <c r="E89">
        <f>GT_NG!T89</f>
        <v>-0.27551020408163263</v>
      </c>
      <c r="F89">
        <f>GT_Spot!T89</f>
        <v>0</v>
      </c>
      <c r="G89">
        <f>PPCL_NG!T89</f>
        <v>48.203109878056651</v>
      </c>
      <c r="H89">
        <f>PPCL_Spot!T89</f>
        <v>0</v>
      </c>
      <c r="I89">
        <f>Bawana_NG!T89</f>
        <v>69.606754021916529</v>
      </c>
      <c r="J89">
        <f>Bawana_RLNG!T89</f>
        <v>0</v>
      </c>
      <c r="K89">
        <f>Bawana_Spot!T89</f>
        <v>0</v>
      </c>
      <c r="L89">
        <f>TWOMCL!S89</f>
        <v>0</v>
      </c>
      <c r="M89">
        <f>EDWPCL!W89</f>
        <v>0</v>
      </c>
      <c r="N89">
        <f>'MSW BWN'!W89</f>
        <v>0</v>
      </c>
      <c r="O89">
        <f>TPDDL_ISGS_exbus!DM89</f>
        <v>935.90901537677348</v>
      </c>
      <c r="P89" s="36">
        <v>74.56</v>
      </c>
      <c r="Q89" s="36">
        <v>11.78</v>
      </c>
      <c r="R89" s="38">
        <v>0</v>
      </c>
      <c r="S89" s="38">
        <v>0</v>
      </c>
      <c r="T89" s="37">
        <f>SUMPRODUCT(LTA!J89:AN89,LTA!J$101:AN$101,LTA!J$105:AN$105)</f>
        <v>0</v>
      </c>
      <c r="U89" s="37">
        <f>SUMPRODUCT(LTA!J89:AN89,LTA!J$102:AN$102,LTA!J$105:AN$105)</f>
        <v>381.77</v>
      </c>
      <c r="V89" s="66">
        <f>SUMPRODUCT(MTOA!B89:G89,MTOA!B$102:G$102,MTOA!B$105:G$105)</f>
        <v>0</v>
      </c>
      <c r="W89" s="66">
        <f>SUMPRODUCT(MTOA!B89:G89,MTOA!B$101:G$101,MTOA!B$105:G$105)</f>
        <v>0</v>
      </c>
      <c r="X89">
        <v>0</v>
      </c>
      <c r="Y89" s="34">
        <f>IEX!J89</f>
        <v>0</v>
      </c>
      <c r="Z89" s="34">
        <f>IEX!P89</f>
        <v>-117</v>
      </c>
      <c r="AA89" s="75">
        <f>STOA!J89</f>
        <v>115.86</v>
      </c>
      <c r="AB89" s="75">
        <f>-STOA!P89</f>
        <v>0</v>
      </c>
      <c r="AC89">
        <f t="shared" si="3"/>
        <v>15.783537354123585</v>
      </c>
      <c r="AD89">
        <f t="shared" si="4"/>
        <v>1481.9417017185413</v>
      </c>
      <c r="AE89">
        <f>'IDT-1'!F89</f>
        <v>0</v>
      </c>
      <c r="AF89" s="24"/>
      <c r="AG89">
        <f t="shared" si="5"/>
        <v>1481.9417017185413</v>
      </c>
      <c r="AI89" s="34">
        <f>PXIL!J89</f>
        <v>0</v>
      </c>
      <c r="AJ89" s="34">
        <f>PXIL!P89</f>
        <v>0</v>
      </c>
      <c r="AK89" s="34">
        <f>RTM_IEX!J89</f>
        <v>0</v>
      </c>
      <c r="AL89" s="34">
        <f>RTM_IEX!P89</f>
        <v>-30</v>
      </c>
      <c r="AM89" s="34">
        <f>RTM_PXI!J89</f>
        <v>0</v>
      </c>
      <c r="AN89" s="34">
        <f>RTM_PXI!P89</f>
        <v>0</v>
      </c>
      <c r="AO89" s="149">
        <f>GDAM_IEX!J89</f>
        <v>0</v>
      </c>
      <c r="AP89" s="149">
        <f>GDAM_IEX!P89</f>
        <v>0</v>
      </c>
      <c r="AQ89" s="149">
        <f>GDAM_PXI!J89</f>
        <v>0</v>
      </c>
      <c r="AR89" s="149">
        <f>GDAM_PXI!P89</f>
        <v>0</v>
      </c>
    </row>
    <row r="90" spans="1:44">
      <c r="A90" t="s">
        <v>132</v>
      </c>
      <c r="D90">
        <f>TWEPL!R90</f>
        <v>7.3118699999999999</v>
      </c>
      <c r="E90">
        <f>GT_NG!T90</f>
        <v>-0.27551020408163263</v>
      </c>
      <c r="F90">
        <f>GT_Spot!T90</f>
        <v>0</v>
      </c>
      <c r="G90">
        <f>PPCL_NG!T90</f>
        <v>48.203109878056651</v>
      </c>
      <c r="H90">
        <f>PPCL_Spot!T90</f>
        <v>0</v>
      </c>
      <c r="I90">
        <f>Bawana_NG!T90</f>
        <v>69.606754021916529</v>
      </c>
      <c r="J90">
        <f>Bawana_RLNG!T90</f>
        <v>0</v>
      </c>
      <c r="K90">
        <f>Bawana_Spot!T90</f>
        <v>0</v>
      </c>
      <c r="L90">
        <f>TWOMCL!S90</f>
        <v>0</v>
      </c>
      <c r="M90">
        <f>EDWPCL!W90</f>
        <v>0</v>
      </c>
      <c r="N90">
        <f>'MSW BWN'!W90</f>
        <v>0</v>
      </c>
      <c r="O90">
        <f>TPDDL_ISGS_exbus!DM90</f>
        <v>955.70349630135763</v>
      </c>
      <c r="P90" s="36">
        <v>74.56</v>
      </c>
      <c r="Q90" s="36">
        <v>11.78</v>
      </c>
      <c r="R90" s="38">
        <v>0</v>
      </c>
      <c r="S90" s="38">
        <v>0</v>
      </c>
      <c r="T90" s="37">
        <f>SUMPRODUCT(LTA!J90:AN90,LTA!J$101:AN$101,LTA!J$105:AN$105)</f>
        <v>0</v>
      </c>
      <c r="U90" s="37">
        <f>SUMPRODUCT(LTA!J90:AN90,LTA!J$102:AN$102,LTA!J$105:AN$105)</f>
        <v>381.43</v>
      </c>
      <c r="V90" s="66">
        <f>SUMPRODUCT(MTOA!B90:G90,MTOA!B$102:G$102,MTOA!B$105:G$105)</f>
        <v>0</v>
      </c>
      <c r="W90" s="66">
        <f>SUMPRODUCT(MTOA!B90:G90,MTOA!B$101:G$101,MTOA!B$105:G$105)</f>
        <v>0</v>
      </c>
      <c r="X90">
        <v>0</v>
      </c>
      <c r="Y90" s="34">
        <f>IEX!J90</f>
        <v>0</v>
      </c>
      <c r="Z90" s="34">
        <f>IEX!P90</f>
        <v>-100</v>
      </c>
      <c r="AA90" s="75">
        <f>STOA!J90</f>
        <v>115.86</v>
      </c>
      <c r="AB90" s="75">
        <f>-STOA!P90</f>
        <v>0</v>
      </c>
      <c r="AC90">
        <f t="shared" si="3"/>
        <v>15.981371168826513</v>
      </c>
      <c r="AD90">
        <f t="shared" si="4"/>
        <v>1498.1983488284227</v>
      </c>
      <c r="AE90">
        <f>'IDT-1'!F90</f>
        <v>0</v>
      </c>
      <c r="AF90" s="24"/>
      <c r="AG90">
        <f t="shared" si="5"/>
        <v>1498.1983488284227</v>
      </c>
      <c r="AI90" s="34">
        <f>PXIL!J90</f>
        <v>0</v>
      </c>
      <c r="AJ90" s="34">
        <f>PXIL!P90</f>
        <v>0</v>
      </c>
      <c r="AK90" s="34">
        <f>RTM_IEX!J90</f>
        <v>0</v>
      </c>
      <c r="AL90" s="34">
        <f>RTM_IEX!P90</f>
        <v>-50</v>
      </c>
      <c r="AM90" s="34">
        <f>RTM_PXI!J90</f>
        <v>0</v>
      </c>
      <c r="AN90" s="34">
        <f>RTM_PXI!P90</f>
        <v>0</v>
      </c>
      <c r="AO90" s="149">
        <f>GDAM_IEX!J90</f>
        <v>0</v>
      </c>
      <c r="AP90" s="149">
        <f>GDAM_IEX!P90</f>
        <v>0</v>
      </c>
      <c r="AQ90" s="149">
        <f>GDAM_PXI!J90</f>
        <v>0</v>
      </c>
      <c r="AR90" s="149">
        <f>GDAM_PXI!P90</f>
        <v>0</v>
      </c>
    </row>
    <row r="91" spans="1:44">
      <c r="A91" t="s">
        <v>133</v>
      </c>
      <c r="D91">
        <f>TWEPL!R91</f>
        <v>7.3118699999999999</v>
      </c>
      <c r="E91">
        <f>GT_NG!T91</f>
        <v>-0.27551020408163263</v>
      </c>
      <c r="F91">
        <f>GT_Spot!T91</f>
        <v>0</v>
      </c>
      <c r="G91">
        <f>PPCL_NG!T91</f>
        <v>48.203109878056651</v>
      </c>
      <c r="H91">
        <f>PPCL_Spot!T91</f>
        <v>0</v>
      </c>
      <c r="I91">
        <f>Bawana_NG!T91</f>
        <v>69.606824506181283</v>
      </c>
      <c r="J91">
        <f>Bawana_RLNG!T91</f>
        <v>0</v>
      </c>
      <c r="K91">
        <f>Bawana_Spot!T91</f>
        <v>0</v>
      </c>
      <c r="L91">
        <f>TWOMCL!S91</f>
        <v>0</v>
      </c>
      <c r="M91">
        <f>EDWPCL!W91</f>
        <v>0</v>
      </c>
      <c r="N91">
        <f>'MSW BWN'!W91</f>
        <v>0</v>
      </c>
      <c r="O91">
        <f>TPDDL_ISGS_exbus!DM91</f>
        <v>961.12567226207818</v>
      </c>
      <c r="P91" s="36">
        <v>74.56</v>
      </c>
      <c r="Q91" s="36">
        <v>11.78</v>
      </c>
      <c r="R91" s="38">
        <v>0</v>
      </c>
      <c r="S91" s="38">
        <v>0</v>
      </c>
      <c r="T91" s="37">
        <f>SUMPRODUCT(LTA!J91:AN91,LTA!J$101:AN$101,LTA!J$105:AN$105)</f>
        <v>0</v>
      </c>
      <c r="U91" s="37">
        <f>SUMPRODUCT(LTA!J91:AN91,LTA!J$102:AN$102,LTA!J$105:AN$105)</f>
        <v>381.05</v>
      </c>
      <c r="V91" s="66">
        <f>SUMPRODUCT(MTOA!B91:G91,MTOA!B$102:G$102,MTOA!B$105:G$105)</f>
        <v>0</v>
      </c>
      <c r="W91" s="66">
        <f>SUMPRODUCT(MTOA!B91:G91,MTOA!B$101:G$101,MTOA!B$105:G$105)</f>
        <v>0</v>
      </c>
      <c r="X91">
        <v>0</v>
      </c>
      <c r="Y91" s="34">
        <f>IEX!J91</f>
        <v>0</v>
      </c>
      <c r="Z91" s="34">
        <f>IEX!P91</f>
        <v>-79</v>
      </c>
      <c r="AA91" s="75">
        <f>STOA!J91</f>
        <v>115.77000000000001</v>
      </c>
      <c r="AB91" s="75">
        <f>-STOA!P91</f>
        <v>0</v>
      </c>
      <c r="AC91">
        <f t="shared" si="3"/>
        <v>15.927291534798233</v>
      </c>
      <c r="AD91">
        <f t="shared" si="4"/>
        <v>1514.2046749074361</v>
      </c>
      <c r="AE91">
        <f>'IDT-1'!F91</f>
        <v>0</v>
      </c>
      <c r="AF91" s="24"/>
      <c r="AG91">
        <f t="shared" si="5"/>
        <v>1514.2046749074361</v>
      </c>
      <c r="AI91" s="34">
        <f>PXIL!J91</f>
        <v>0</v>
      </c>
      <c r="AJ91" s="34">
        <f>PXIL!P91</f>
        <v>0</v>
      </c>
      <c r="AK91" s="34">
        <f>RTM_IEX!J91</f>
        <v>0</v>
      </c>
      <c r="AL91" s="34">
        <f>RTM_IEX!P91</f>
        <v>-60</v>
      </c>
      <c r="AM91" s="34">
        <f>RTM_PXI!J91</f>
        <v>0</v>
      </c>
      <c r="AN91" s="34">
        <f>RTM_PXI!P91</f>
        <v>0</v>
      </c>
      <c r="AO91" s="149">
        <f>GDAM_IEX!J91</f>
        <v>0</v>
      </c>
      <c r="AP91" s="149">
        <f>GDAM_IEX!P91</f>
        <v>0</v>
      </c>
      <c r="AQ91" s="149">
        <f>GDAM_PXI!J91</f>
        <v>0</v>
      </c>
      <c r="AR91" s="149">
        <f>GDAM_PXI!P91</f>
        <v>0</v>
      </c>
    </row>
    <row r="92" spans="1:44">
      <c r="A92" t="s">
        <v>134</v>
      </c>
      <c r="D92">
        <f>TWEPL!R92</f>
        <v>7.3118699999999999</v>
      </c>
      <c r="E92">
        <f>GT_NG!T92</f>
        <v>-0.27551020408163263</v>
      </c>
      <c r="F92">
        <f>GT_Spot!T92</f>
        <v>0</v>
      </c>
      <c r="G92">
        <f>PPCL_NG!T92</f>
        <v>48.203109878056651</v>
      </c>
      <c r="H92">
        <f>PPCL_Spot!T92</f>
        <v>0</v>
      </c>
      <c r="I92">
        <f>Bawana_NG!T92</f>
        <v>69.606824506181283</v>
      </c>
      <c r="J92">
        <f>Bawana_RLNG!T92</f>
        <v>0</v>
      </c>
      <c r="K92">
        <f>Bawana_Spot!T92</f>
        <v>0</v>
      </c>
      <c r="L92">
        <f>TWOMCL!S92</f>
        <v>0</v>
      </c>
      <c r="M92">
        <f>EDWPCL!W92</f>
        <v>0</v>
      </c>
      <c r="N92">
        <f>'MSW BWN'!W92</f>
        <v>0</v>
      </c>
      <c r="O92">
        <f>TPDDL_ISGS_exbus!DM92</f>
        <v>961.12716941013639</v>
      </c>
      <c r="P92" s="36">
        <v>74.56</v>
      </c>
      <c r="Q92" s="36">
        <v>11.78</v>
      </c>
      <c r="R92" s="38">
        <v>0</v>
      </c>
      <c r="S92" s="38">
        <v>0</v>
      </c>
      <c r="T92" s="37">
        <f>SUMPRODUCT(LTA!J92:AN92,LTA!J$101:AN$101,LTA!J$105:AN$105)</f>
        <v>0</v>
      </c>
      <c r="U92" s="37">
        <f>SUMPRODUCT(LTA!J92:AN92,LTA!J$102:AN$102,LTA!J$105:AN$105)</f>
        <v>381.19</v>
      </c>
      <c r="V92" s="66">
        <f>SUMPRODUCT(MTOA!B92:G92,MTOA!B$102:G$102,MTOA!B$105:G$105)</f>
        <v>0</v>
      </c>
      <c r="W92" s="66">
        <f>SUMPRODUCT(MTOA!B92:G92,MTOA!B$101:G$101,MTOA!B$105:G$105)</f>
        <v>0</v>
      </c>
      <c r="X92">
        <v>0</v>
      </c>
      <c r="Y92" s="34">
        <f>IEX!J92</f>
        <v>0</v>
      </c>
      <c r="Z92" s="34">
        <f>IEX!P92</f>
        <v>-7</v>
      </c>
      <c r="AA92" s="75">
        <f>STOA!J92</f>
        <v>115.77000000000001</v>
      </c>
      <c r="AB92" s="75">
        <f>-STOA!P92</f>
        <v>0</v>
      </c>
      <c r="AC92">
        <f t="shared" si="3"/>
        <v>15.289311528103083</v>
      </c>
      <c r="AD92">
        <f t="shared" si="4"/>
        <v>1586.9841520621897</v>
      </c>
      <c r="AE92">
        <f>'IDT-1'!F92</f>
        <v>-44</v>
      </c>
      <c r="AF92" s="24"/>
      <c r="AG92">
        <f t="shared" si="5"/>
        <v>1542.9841520621897</v>
      </c>
      <c r="AI92" s="34">
        <f>PXIL!J92</f>
        <v>0</v>
      </c>
      <c r="AJ92" s="34">
        <f>PXIL!P92</f>
        <v>0</v>
      </c>
      <c r="AK92" s="34">
        <f>RTM_IEX!J92</f>
        <v>0</v>
      </c>
      <c r="AL92" s="34">
        <f>RTM_IEX!P92</f>
        <v>-60</v>
      </c>
      <c r="AM92" s="34">
        <f>RTM_PXI!J92</f>
        <v>0</v>
      </c>
      <c r="AN92" s="34">
        <f>RTM_PXI!P92</f>
        <v>0</v>
      </c>
      <c r="AO92" s="149">
        <f>GDAM_IEX!J92</f>
        <v>0</v>
      </c>
      <c r="AP92" s="149">
        <f>GDAM_IEX!P92</f>
        <v>0</v>
      </c>
      <c r="AQ92" s="149">
        <f>GDAM_PXI!J92</f>
        <v>0</v>
      </c>
      <c r="AR92" s="149">
        <f>GDAM_PXI!P92</f>
        <v>0</v>
      </c>
    </row>
    <row r="93" spans="1:44">
      <c r="A93" t="s">
        <v>135</v>
      </c>
      <c r="D93">
        <f>TWEPL!R93</f>
        <v>7.3118699999999999</v>
      </c>
      <c r="E93">
        <f>GT_NG!T93</f>
        <v>-0.27551020408163263</v>
      </c>
      <c r="F93">
        <f>GT_Spot!T93</f>
        <v>0</v>
      </c>
      <c r="G93">
        <f>PPCL_NG!T93</f>
        <v>48.203109878056651</v>
      </c>
      <c r="H93">
        <f>PPCL_Spot!T93</f>
        <v>0</v>
      </c>
      <c r="I93">
        <f>Bawana_NG!T93</f>
        <v>69.606824506181283</v>
      </c>
      <c r="J93">
        <f>Bawana_RLNG!T93</f>
        <v>0</v>
      </c>
      <c r="K93">
        <f>Bawana_Spot!T93</f>
        <v>0</v>
      </c>
      <c r="L93">
        <f>TWOMCL!S93</f>
        <v>0</v>
      </c>
      <c r="M93">
        <f>EDWPCL!W93</f>
        <v>0</v>
      </c>
      <c r="N93">
        <f>'MSW BWN'!W93</f>
        <v>0</v>
      </c>
      <c r="O93">
        <f>TPDDL_ISGS_exbus!DM93</f>
        <v>961.9723939829131</v>
      </c>
      <c r="P93" s="36">
        <v>74.56</v>
      </c>
      <c r="Q93" s="36">
        <v>11.78</v>
      </c>
      <c r="R93" s="38">
        <v>0</v>
      </c>
      <c r="S93" s="38">
        <v>0</v>
      </c>
      <c r="T93" s="37">
        <f>SUMPRODUCT(LTA!J93:AN93,LTA!J$101:AN$101,LTA!J$105:AN$105)</f>
        <v>0</v>
      </c>
      <c r="U93" s="37">
        <f>SUMPRODUCT(LTA!J93:AN93,LTA!J$102:AN$102,LTA!J$105:AN$105)</f>
        <v>381.34</v>
      </c>
      <c r="V93" s="66">
        <f>SUMPRODUCT(MTOA!B93:G93,MTOA!B$102:G$102,MTOA!B$105:G$105)</f>
        <v>0</v>
      </c>
      <c r="W93" s="66">
        <f>SUMPRODUCT(MTOA!B93:G93,MTOA!B$101:G$101,MTOA!B$105:G$105)</f>
        <v>0</v>
      </c>
      <c r="X93">
        <v>0</v>
      </c>
      <c r="Y93" s="34">
        <f>IEX!J93</f>
        <v>0</v>
      </c>
      <c r="Z93" s="34">
        <f>IEX!P93</f>
        <v>0</v>
      </c>
      <c r="AA93" s="75">
        <f>STOA!J93</f>
        <v>115.77000000000001</v>
      </c>
      <c r="AB93" s="75">
        <f>-STOA!P93</f>
        <v>0</v>
      </c>
      <c r="AC93">
        <f t="shared" si="3"/>
        <v>15.235922611688149</v>
      </c>
      <c r="AD93">
        <f t="shared" si="4"/>
        <v>1595.0327655513811</v>
      </c>
      <c r="AE93">
        <f>'IDT-1'!F93</f>
        <v>-25.191000000000003</v>
      </c>
      <c r="AF93" s="24"/>
      <c r="AG93">
        <f t="shared" si="5"/>
        <v>1569.8417655513811</v>
      </c>
      <c r="AI93" s="34">
        <f>PXIL!J93</f>
        <v>0</v>
      </c>
      <c r="AJ93" s="34">
        <f>PXIL!P93</f>
        <v>0</v>
      </c>
      <c r="AK93" s="34">
        <f>RTM_IEX!J93</f>
        <v>0</v>
      </c>
      <c r="AL93" s="34">
        <f>RTM_IEX!P93</f>
        <v>-60</v>
      </c>
      <c r="AM93" s="34">
        <f>RTM_PXI!J93</f>
        <v>0</v>
      </c>
      <c r="AN93" s="34">
        <f>RTM_PXI!P93</f>
        <v>0</v>
      </c>
      <c r="AO93" s="149">
        <f>GDAM_IEX!J93</f>
        <v>0</v>
      </c>
      <c r="AP93" s="149">
        <f>GDAM_IEX!P93</f>
        <v>0</v>
      </c>
      <c r="AQ93" s="149">
        <f>GDAM_PXI!J93</f>
        <v>0</v>
      </c>
      <c r="AR93" s="149">
        <f>GDAM_PXI!P93</f>
        <v>0</v>
      </c>
    </row>
    <row r="94" spans="1:44">
      <c r="A94" t="s">
        <v>136</v>
      </c>
      <c r="D94">
        <f>TWEPL!R94</f>
        <v>7.3118699999999999</v>
      </c>
      <c r="E94">
        <f>GT_NG!T94</f>
        <v>-0.27551020408163263</v>
      </c>
      <c r="F94">
        <f>GT_Spot!T94</f>
        <v>0</v>
      </c>
      <c r="G94">
        <f>PPCL_NG!T94</f>
        <v>48.203109878056651</v>
      </c>
      <c r="H94">
        <f>PPCL_Spot!T94</f>
        <v>0</v>
      </c>
      <c r="I94">
        <f>Bawana_NG!T94</f>
        <v>69.606824506181283</v>
      </c>
      <c r="J94">
        <f>Bawana_RLNG!T94</f>
        <v>0</v>
      </c>
      <c r="K94">
        <f>Bawana_Spot!T94</f>
        <v>0</v>
      </c>
      <c r="L94">
        <f>TWOMCL!S94</f>
        <v>0</v>
      </c>
      <c r="M94">
        <f>EDWPCL!W94</f>
        <v>0</v>
      </c>
      <c r="N94">
        <f>'MSW BWN'!W94</f>
        <v>0</v>
      </c>
      <c r="O94">
        <f>TPDDL_ISGS_exbus!DM94</f>
        <v>961.39295455869728</v>
      </c>
      <c r="P94" s="36">
        <v>74.56</v>
      </c>
      <c r="Q94" s="36">
        <v>11.78</v>
      </c>
      <c r="R94" s="38">
        <v>0</v>
      </c>
      <c r="S94" s="38">
        <v>0</v>
      </c>
      <c r="T94" s="37">
        <f>SUMPRODUCT(LTA!J94:AN94,LTA!J$101:AN$101,LTA!J$105:AN$105)</f>
        <v>0</v>
      </c>
      <c r="U94" s="37">
        <f>SUMPRODUCT(LTA!J94:AN94,LTA!J$102:AN$102,LTA!J$105:AN$105)</f>
        <v>381.56</v>
      </c>
      <c r="V94" s="66">
        <f>SUMPRODUCT(MTOA!B94:G94,MTOA!B$102:G$102,MTOA!B$105:G$105)</f>
        <v>0</v>
      </c>
      <c r="W94" s="66">
        <f>SUMPRODUCT(MTOA!B94:G94,MTOA!B$101:G$101,MTOA!B$105:G$105)</f>
        <v>0</v>
      </c>
      <c r="X94">
        <v>0</v>
      </c>
      <c r="Y94" s="34">
        <f>IEX!J94</f>
        <v>0</v>
      </c>
      <c r="Z94" s="34">
        <f>IEX!P94</f>
        <v>0</v>
      </c>
      <c r="AA94" s="75">
        <f>STOA!J94</f>
        <v>115.77000000000001</v>
      </c>
      <c r="AB94" s="75">
        <f>-STOA!P94</f>
        <v>0</v>
      </c>
      <c r="AC94">
        <f t="shared" si="3"/>
        <v>15.232759544755051</v>
      </c>
      <c r="AD94">
        <f t="shared" si="4"/>
        <v>1594.6764891940984</v>
      </c>
      <c r="AE94">
        <f>'IDT-1'!F94</f>
        <v>-7.1920000000000002</v>
      </c>
      <c r="AF94" s="24"/>
      <c r="AG94">
        <f t="shared" si="5"/>
        <v>1587.4844891940984</v>
      </c>
      <c r="AI94" s="34">
        <f>PXIL!J94</f>
        <v>0</v>
      </c>
      <c r="AJ94" s="34">
        <f>PXIL!P94</f>
        <v>0</v>
      </c>
      <c r="AK94" s="34">
        <f>RTM_IEX!J94</f>
        <v>0</v>
      </c>
      <c r="AL94" s="34">
        <f>RTM_IEX!P94</f>
        <v>-60</v>
      </c>
      <c r="AM94" s="34">
        <f>RTM_PXI!J94</f>
        <v>0</v>
      </c>
      <c r="AN94" s="34">
        <f>RTM_PXI!P94</f>
        <v>0</v>
      </c>
      <c r="AO94" s="149">
        <f>GDAM_IEX!J94</f>
        <v>0</v>
      </c>
      <c r="AP94" s="149">
        <f>GDAM_IEX!P94</f>
        <v>0</v>
      </c>
      <c r="AQ94" s="149">
        <f>GDAM_PXI!J94</f>
        <v>0</v>
      </c>
      <c r="AR94" s="149">
        <f>GDAM_PXI!P94</f>
        <v>0</v>
      </c>
    </row>
    <row r="95" spans="1:44">
      <c r="A95" t="s">
        <v>137</v>
      </c>
      <c r="D95">
        <f>TWEPL!R95</f>
        <v>7.3118699999999999</v>
      </c>
      <c r="E95">
        <f>GT_NG!T95</f>
        <v>-0.27551020408163263</v>
      </c>
      <c r="F95">
        <f>GT_Spot!T95</f>
        <v>0</v>
      </c>
      <c r="G95">
        <f>PPCL_NG!T95</f>
        <v>48.203109878056651</v>
      </c>
      <c r="H95">
        <f>PPCL_Spot!T95</f>
        <v>0</v>
      </c>
      <c r="I95">
        <f>Bawana_NG!T95</f>
        <v>69.606824506181283</v>
      </c>
      <c r="J95">
        <f>Bawana_RLNG!T95</f>
        <v>0</v>
      </c>
      <c r="K95">
        <f>Bawana_Spot!T95</f>
        <v>0</v>
      </c>
      <c r="L95">
        <f>TWOMCL!S95</f>
        <v>0</v>
      </c>
      <c r="M95">
        <f>EDWPCL!W95</f>
        <v>0</v>
      </c>
      <c r="N95">
        <f>'MSW BWN'!W95</f>
        <v>0</v>
      </c>
      <c r="O95">
        <f>TPDDL_ISGS_exbus!DM95</f>
        <v>945.83034103534385</v>
      </c>
      <c r="P95" s="36">
        <v>74.56</v>
      </c>
      <c r="Q95" s="36">
        <v>11.78</v>
      </c>
      <c r="R95" s="38">
        <v>0</v>
      </c>
      <c r="S95" s="38">
        <v>0</v>
      </c>
      <c r="T95" s="37">
        <f>SUMPRODUCT(LTA!J95:AN95,LTA!J$101:AN$101,LTA!J$105:AN$105)</f>
        <v>0</v>
      </c>
      <c r="U95" s="37">
        <f>SUMPRODUCT(LTA!J95:AN95,LTA!J$102:AN$102,LTA!J$105:AN$105)</f>
        <v>397.03</v>
      </c>
      <c r="V95" s="66">
        <f>SUMPRODUCT(MTOA!B95:G95,MTOA!B$102:G$102,MTOA!B$105:G$105)</f>
        <v>0</v>
      </c>
      <c r="W95" s="66">
        <f>SUMPRODUCT(MTOA!B95:G95,MTOA!B$101:G$101,MTOA!B$105:G$105)</f>
        <v>0</v>
      </c>
      <c r="X95">
        <v>0</v>
      </c>
      <c r="Y95" s="34">
        <f>IEX!J95</f>
        <v>12.48</v>
      </c>
      <c r="Z95" s="34">
        <f>IEX!P95</f>
        <v>0</v>
      </c>
      <c r="AA95" s="75">
        <f>STOA!J95</f>
        <v>115.68</v>
      </c>
      <c r="AB95" s="75">
        <f>-STOA!P95</f>
        <v>0</v>
      </c>
      <c r="AC95">
        <f t="shared" si="3"/>
        <v>15.873664197081261</v>
      </c>
      <c r="AD95">
        <f t="shared" si="4"/>
        <v>1546.3329710184187</v>
      </c>
      <c r="AE95">
        <f>'IDT-1'!F95</f>
        <v>0</v>
      </c>
      <c r="AF95" s="24"/>
      <c r="AG95">
        <f t="shared" si="5"/>
        <v>1546.3329710184187</v>
      </c>
      <c r="AI95" s="34">
        <f>PXIL!J95</f>
        <v>0</v>
      </c>
      <c r="AJ95" s="34">
        <f>PXIL!P95</f>
        <v>0</v>
      </c>
      <c r="AK95" s="34">
        <f>RTM_IEX!J95</f>
        <v>0</v>
      </c>
      <c r="AL95" s="34">
        <f>RTM_IEX!P95</f>
        <v>-120</v>
      </c>
      <c r="AM95" s="34">
        <f>RTM_PXI!J95</f>
        <v>0</v>
      </c>
      <c r="AN95" s="34">
        <f>RTM_PXI!P95</f>
        <v>0</v>
      </c>
      <c r="AO95" s="149">
        <f>GDAM_IEX!J95</f>
        <v>0</v>
      </c>
      <c r="AP95" s="149">
        <f>GDAM_IEX!P95</f>
        <v>0</v>
      </c>
      <c r="AQ95" s="149">
        <f>GDAM_PXI!J95</f>
        <v>0</v>
      </c>
      <c r="AR95" s="149">
        <f>GDAM_PXI!P95</f>
        <v>0</v>
      </c>
    </row>
    <row r="96" spans="1:44">
      <c r="A96" t="s">
        <v>138</v>
      </c>
      <c r="D96">
        <f>TWEPL!R96</f>
        <v>7.3118699999999999</v>
      </c>
      <c r="E96">
        <f>GT_NG!T96</f>
        <v>-0.27551020408163263</v>
      </c>
      <c r="F96">
        <f>GT_Spot!T96</f>
        <v>0</v>
      </c>
      <c r="G96">
        <f>PPCL_NG!T96</f>
        <v>48.203109878056651</v>
      </c>
      <c r="H96">
        <f>PPCL_Spot!T96</f>
        <v>0</v>
      </c>
      <c r="I96">
        <f>Bawana_NG!T96</f>
        <v>69.606824506181283</v>
      </c>
      <c r="J96">
        <f>Bawana_RLNG!T96</f>
        <v>0</v>
      </c>
      <c r="K96">
        <f>Bawana_Spot!T96</f>
        <v>0</v>
      </c>
      <c r="L96">
        <f>TWOMCL!S96</f>
        <v>0</v>
      </c>
      <c r="M96">
        <f>EDWPCL!W96</f>
        <v>0</v>
      </c>
      <c r="N96">
        <f>'MSW BWN'!W96</f>
        <v>0</v>
      </c>
      <c r="O96">
        <f>TPDDL_ISGS_exbus!DM96</f>
        <v>941.63972016625746</v>
      </c>
      <c r="P96" s="36">
        <v>74.56</v>
      </c>
      <c r="Q96" s="36">
        <v>11.78</v>
      </c>
      <c r="R96" s="38">
        <v>0</v>
      </c>
      <c r="S96" s="38">
        <v>0</v>
      </c>
      <c r="T96" s="37">
        <f>SUMPRODUCT(LTA!J96:AN96,LTA!J$101:AN$101,LTA!J$105:AN$105)</f>
        <v>0</v>
      </c>
      <c r="U96" s="37">
        <f>SUMPRODUCT(LTA!J96:AN96,LTA!J$102:AN$102,LTA!J$105:AN$105)</f>
        <v>397.21999999999997</v>
      </c>
      <c r="V96" s="66">
        <f>SUMPRODUCT(MTOA!B96:G96,MTOA!B$102:G$102,MTOA!B$105:G$105)</f>
        <v>0</v>
      </c>
      <c r="W96" s="66">
        <f>SUMPRODUCT(MTOA!B96:G96,MTOA!B$101:G$101,MTOA!B$105:G$105)</f>
        <v>0</v>
      </c>
      <c r="X96">
        <v>0</v>
      </c>
      <c r="Y96" s="34">
        <f>IEX!J96</f>
        <v>17.27</v>
      </c>
      <c r="Z96" s="34">
        <f>IEX!P96</f>
        <v>0</v>
      </c>
      <c r="AA96" s="75">
        <f>STOA!J96</f>
        <v>115.68</v>
      </c>
      <c r="AB96" s="75">
        <f>-STOA!P96</f>
        <v>0</v>
      </c>
      <c r="AC96">
        <f t="shared" si="3"/>
        <v>15.880610733433302</v>
      </c>
      <c r="AD96">
        <f t="shared" si="4"/>
        <v>1547.1154036129806</v>
      </c>
      <c r="AE96">
        <f>'IDT-1'!F96</f>
        <v>0</v>
      </c>
      <c r="AF96" s="24"/>
      <c r="AG96">
        <f t="shared" si="5"/>
        <v>1547.1154036129806</v>
      </c>
      <c r="AI96" s="34">
        <f>PXIL!J96</f>
        <v>0</v>
      </c>
      <c r="AJ96" s="34">
        <f>PXIL!P96</f>
        <v>0</v>
      </c>
      <c r="AK96" s="34">
        <f>RTM_IEX!J96</f>
        <v>0</v>
      </c>
      <c r="AL96" s="34">
        <f>RTM_IEX!P96</f>
        <v>-120</v>
      </c>
      <c r="AM96" s="34">
        <f>RTM_PXI!J96</f>
        <v>0</v>
      </c>
      <c r="AN96" s="34">
        <f>RTM_PXI!P96</f>
        <v>0</v>
      </c>
      <c r="AO96" s="149">
        <f>GDAM_IEX!J96</f>
        <v>0</v>
      </c>
      <c r="AP96" s="149">
        <f>GDAM_IEX!P96</f>
        <v>0</v>
      </c>
      <c r="AQ96" s="149">
        <f>GDAM_PXI!J96</f>
        <v>0</v>
      </c>
      <c r="AR96" s="149">
        <f>GDAM_PXI!P96</f>
        <v>0</v>
      </c>
    </row>
    <row r="97" spans="1:44">
      <c r="A97" t="s">
        <v>139</v>
      </c>
      <c r="D97">
        <f>TWEPL!R97</f>
        <v>7.3118699999999999</v>
      </c>
      <c r="E97">
        <f>GT_NG!T97</f>
        <v>-0.27551020408163263</v>
      </c>
      <c r="F97">
        <f>GT_Spot!T97</f>
        <v>0</v>
      </c>
      <c r="G97">
        <f>PPCL_NG!T97</f>
        <v>48.203109878056651</v>
      </c>
      <c r="H97">
        <f>PPCL_Spot!T97</f>
        <v>0</v>
      </c>
      <c r="I97">
        <f>Bawana_NG!T97</f>
        <v>58.527292659234938</v>
      </c>
      <c r="J97">
        <f>Bawana_RLNG!T97</f>
        <v>0</v>
      </c>
      <c r="K97">
        <f>Bawana_Spot!T97</f>
        <v>0</v>
      </c>
      <c r="L97">
        <f>TWOMCL!S97</f>
        <v>0</v>
      </c>
      <c r="M97">
        <f>EDWPCL!W97</f>
        <v>0</v>
      </c>
      <c r="N97">
        <f>'MSW BWN'!W97</f>
        <v>0</v>
      </c>
      <c r="O97">
        <f>TPDDL_ISGS_exbus!DM97</f>
        <v>942.46887243912215</v>
      </c>
      <c r="P97" s="36">
        <v>74.56</v>
      </c>
      <c r="Q97" s="36">
        <v>11.78</v>
      </c>
      <c r="R97" s="38">
        <v>0</v>
      </c>
      <c r="S97" s="38">
        <v>0</v>
      </c>
      <c r="T97" s="37">
        <f>SUMPRODUCT(LTA!J97:AN97,LTA!J$101:AN$101,LTA!J$105:AN$105)</f>
        <v>0</v>
      </c>
      <c r="U97" s="37">
        <f>SUMPRODUCT(LTA!J97:AN97,LTA!J$102:AN$102,LTA!J$105:AN$105)</f>
        <v>397.46999999999997</v>
      </c>
      <c r="V97" s="66">
        <f>SUMPRODUCT(MTOA!B97:G97,MTOA!B$102:G$102,MTOA!B$105:G$105)</f>
        <v>0</v>
      </c>
      <c r="W97" s="66">
        <f>SUMPRODUCT(MTOA!B97:G97,MTOA!B$101:G$101,MTOA!B$105:G$105)</f>
        <v>0</v>
      </c>
      <c r="X97">
        <v>0</v>
      </c>
      <c r="Y97" s="34">
        <f>IEX!J97</f>
        <v>18.23</v>
      </c>
      <c r="Z97" s="34">
        <f>IEX!P97</f>
        <v>0</v>
      </c>
      <c r="AA97" s="75">
        <f>STOA!J97</f>
        <v>115.68</v>
      </c>
      <c r="AB97" s="75">
        <f>-STOA!P97</f>
        <v>0</v>
      </c>
      <c r="AC97">
        <f t="shared" si="3"/>
        <v>15.801055393181384</v>
      </c>
      <c r="AD97">
        <f t="shared" si="4"/>
        <v>1538.1545793791508</v>
      </c>
      <c r="AE97">
        <f>'IDT-1'!F97</f>
        <v>0</v>
      </c>
      <c r="AF97" s="24"/>
      <c r="AG97">
        <f t="shared" si="5"/>
        <v>1538.1545793791508</v>
      </c>
      <c r="AI97" s="34">
        <f>PXIL!J97</f>
        <v>0</v>
      </c>
      <c r="AJ97" s="34">
        <f>PXIL!P97</f>
        <v>0</v>
      </c>
      <c r="AK97" s="34">
        <f>RTM_IEX!J97</f>
        <v>0</v>
      </c>
      <c r="AL97" s="34">
        <f>RTM_IEX!P97</f>
        <v>-120</v>
      </c>
      <c r="AM97" s="34">
        <f>RTM_PXI!J97</f>
        <v>0</v>
      </c>
      <c r="AN97" s="34">
        <f>RTM_PXI!P97</f>
        <v>0</v>
      </c>
      <c r="AO97" s="149">
        <f>GDAM_IEX!J97</f>
        <v>0</v>
      </c>
      <c r="AP97" s="149">
        <f>GDAM_IEX!P97</f>
        <v>0</v>
      </c>
      <c r="AQ97" s="149">
        <f>GDAM_PXI!J97</f>
        <v>0</v>
      </c>
      <c r="AR97" s="149">
        <f>GDAM_PXI!P97</f>
        <v>0</v>
      </c>
    </row>
    <row r="98" spans="1:44">
      <c r="A98" t="s">
        <v>140</v>
      </c>
      <c r="D98">
        <f>TWEPL!R98</f>
        <v>7.3118699999999999</v>
      </c>
      <c r="E98">
        <f>GT_NG!T98</f>
        <v>-0.27551020408163263</v>
      </c>
      <c r="F98">
        <f>GT_Spot!T98</f>
        <v>0</v>
      </c>
      <c r="G98">
        <f>PPCL_NG!T98</f>
        <v>48.203109878056651</v>
      </c>
      <c r="H98">
        <f>PPCL_Spot!T98</f>
        <v>0</v>
      </c>
      <c r="I98">
        <f>Bawana_NG!T98</f>
        <v>58.527292659234938</v>
      </c>
      <c r="J98">
        <f>Bawana_RLNG!T98</f>
        <v>0</v>
      </c>
      <c r="K98">
        <f>Bawana_Spot!T98</f>
        <v>0</v>
      </c>
      <c r="L98">
        <f>TWOMCL!S98</f>
        <v>0</v>
      </c>
      <c r="M98">
        <f>EDWPCL!W98</f>
        <v>0</v>
      </c>
      <c r="N98">
        <f>'MSW BWN'!W98</f>
        <v>0</v>
      </c>
      <c r="O98">
        <f>TPDDL_ISGS_exbus!DM98</f>
        <v>943.45904288344263</v>
      </c>
      <c r="P98" s="36">
        <v>74.56</v>
      </c>
      <c r="Q98" s="36">
        <v>11.78</v>
      </c>
      <c r="R98" s="38">
        <v>0</v>
      </c>
      <c r="S98" s="38">
        <v>0</v>
      </c>
      <c r="T98" s="37">
        <f>SUMPRODUCT(LTA!J98:AN98,LTA!J$101:AN$101,LTA!J$105:AN$105)</f>
        <v>0</v>
      </c>
      <c r="U98" s="37">
        <f>SUMPRODUCT(LTA!J98:AN98,LTA!J$102:AN$102,LTA!J$105:AN$105)</f>
        <v>397.69</v>
      </c>
      <c r="V98" s="66">
        <f>SUMPRODUCT(MTOA!B98:G98,MTOA!B$102:G$102,MTOA!B$105:G$105)</f>
        <v>0</v>
      </c>
      <c r="W98" s="66">
        <f>SUMPRODUCT(MTOA!B98:G98,MTOA!B$101:G$101,MTOA!B$105:G$105)</f>
        <v>0</v>
      </c>
      <c r="X98">
        <v>0</v>
      </c>
      <c r="Y98" s="34">
        <f>IEX!J98</f>
        <v>11.52</v>
      </c>
      <c r="Z98" s="34">
        <f>IEX!P98</f>
        <v>0</v>
      </c>
      <c r="AA98" s="75">
        <f>STOA!J98</f>
        <v>115.68</v>
      </c>
      <c r="AB98" s="75">
        <f>-STOA!P98</f>
        <v>0</v>
      </c>
      <c r="AC98">
        <f t="shared" si="3"/>
        <v>15.841438168313358</v>
      </c>
      <c r="AD98">
        <f t="shared" si="4"/>
        <v>1522.6143670483393</v>
      </c>
      <c r="AE98">
        <f>'IDT-1'!F98</f>
        <v>0</v>
      </c>
      <c r="AF98" s="24"/>
      <c r="AG98">
        <f t="shared" si="5"/>
        <v>1522.6143670483393</v>
      </c>
      <c r="AI98" s="34">
        <f>PXIL!J98</f>
        <v>0</v>
      </c>
      <c r="AJ98" s="34">
        <f>PXIL!P98</f>
        <v>0</v>
      </c>
      <c r="AK98" s="34">
        <f>RTM_IEX!J98</f>
        <v>0</v>
      </c>
      <c r="AL98" s="34">
        <f>RTM_IEX!P98</f>
        <v>-130</v>
      </c>
      <c r="AM98" s="34">
        <f>RTM_PXI!J98</f>
        <v>0</v>
      </c>
      <c r="AN98" s="34">
        <f>RTM_PXI!P98</f>
        <v>0</v>
      </c>
      <c r="AO98" s="149">
        <f>GDAM_IEX!J98</f>
        <v>0</v>
      </c>
      <c r="AP98" s="149">
        <f>GDAM_IEX!P98</f>
        <v>0</v>
      </c>
      <c r="AQ98" s="149">
        <f>GDAM_PXI!J98</f>
        <v>0</v>
      </c>
      <c r="AR98" s="149">
        <f>GDAM_PXI!P98</f>
        <v>0</v>
      </c>
    </row>
    <row r="99" spans="1:44">
      <c r="A99" t="s">
        <v>141</v>
      </c>
      <c r="C99">
        <f t="shared" ref="C99:AN99" si="6">SUM(C3:C98)/4000</f>
        <v>0</v>
      </c>
      <c r="D99">
        <f t="shared" si="6"/>
        <v>0.17300245499999994</v>
      </c>
      <c r="E99">
        <f t="shared" si="6"/>
        <v>-4.2597918367346926E-3</v>
      </c>
      <c r="F99">
        <f t="shared" si="6"/>
        <v>0</v>
      </c>
      <c r="G99">
        <f t="shared" si="6"/>
        <v>0.83809971409580908</v>
      </c>
      <c r="H99">
        <f t="shared" si="6"/>
        <v>0</v>
      </c>
      <c r="I99">
        <f t="shared" si="6"/>
        <v>1.4820240218371092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19.98060539384073</v>
      </c>
      <c r="P99" s="36">
        <f t="shared" si="6"/>
        <v>1.7809683182490292</v>
      </c>
      <c r="Q99" s="36">
        <f t="shared" si="6"/>
        <v>0.47633934098364256</v>
      </c>
      <c r="R99" s="38">
        <f>SUM(R3:R98)/4000</f>
        <v>0.22545313621003393</v>
      </c>
      <c r="S99" s="38">
        <f t="shared" si="6"/>
        <v>0</v>
      </c>
      <c r="T99" s="37">
        <f t="shared" si="6"/>
        <v>0.75388250000000001</v>
      </c>
      <c r="U99" s="37">
        <f t="shared" si="6"/>
        <v>10.1801170585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0.12499749999999998</v>
      </c>
      <c r="Z99" s="34">
        <f t="shared" si="6"/>
        <v>-1.3492500000000001</v>
      </c>
      <c r="AA99" s="75">
        <f t="shared" si="6"/>
        <v>2.7707500000000014</v>
      </c>
      <c r="AB99" s="75">
        <f t="shared" si="6"/>
        <v>0</v>
      </c>
      <c r="AC99">
        <f t="shared" si="6"/>
        <v>0.3631489724539278</v>
      </c>
      <c r="AD99">
        <f t="shared" si="6"/>
        <v>36.430490674425691</v>
      </c>
      <c r="AE99">
        <f t="shared" si="6"/>
        <v>-9.6941749999999979E-2</v>
      </c>
      <c r="AG99">
        <f t="shared" si="6"/>
        <v>36.333548924425692</v>
      </c>
      <c r="AI99">
        <f t="shared" si="6"/>
        <v>0</v>
      </c>
      <c r="AJ99">
        <f t="shared" si="6"/>
        <v>0</v>
      </c>
      <c r="AK99">
        <f t="shared" si="6"/>
        <v>0.23416000000000006</v>
      </c>
      <c r="AL99">
        <f t="shared" si="6"/>
        <v>-0.87324999999999997</v>
      </c>
      <c r="AM99">
        <f t="shared" si="6"/>
        <v>0</v>
      </c>
      <c r="AN99">
        <f t="shared" si="6"/>
        <v>0</v>
      </c>
    </row>
  </sheetData>
  <mergeCells count="36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U102"/>
  <sheetViews>
    <sheetView workbookViewId="0">
      <pane xSplit="1" ySplit="2" topLeftCell="B74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7109375" customWidth="1"/>
    <col min="43" max="43" width="10.5703125" customWidth="1"/>
    <col min="44" max="44" width="10.140625" customWidth="1"/>
  </cols>
  <sheetData>
    <row r="1" spans="1:46" ht="15" customHeight="1">
      <c r="A1" s="192">
        <f>Allocation_SG!A1</f>
        <v>45192</v>
      </c>
      <c r="B1" s="216"/>
      <c r="C1" s="216"/>
      <c r="D1" s="223" t="s">
        <v>464</v>
      </c>
      <c r="E1" s="216" t="s">
        <v>192</v>
      </c>
      <c r="F1" s="216" t="s">
        <v>193</v>
      </c>
      <c r="G1" s="216" t="s">
        <v>190</v>
      </c>
      <c r="H1" s="216" t="s">
        <v>191</v>
      </c>
      <c r="I1" s="216" t="s">
        <v>194</v>
      </c>
      <c r="J1" s="216" t="s">
        <v>196</v>
      </c>
      <c r="K1" s="216" t="s">
        <v>285</v>
      </c>
      <c r="L1" s="216" t="s">
        <v>200</v>
      </c>
      <c r="M1" s="216" t="s">
        <v>201</v>
      </c>
      <c r="N1" s="216" t="s">
        <v>202</v>
      </c>
      <c r="O1" s="216" t="s">
        <v>197</v>
      </c>
      <c r="P1" s="224" t="s">
        <v>143</v>
      </c>
      <c r="Q1" s="224" t="s">
        <v>144</v>
      </c>
      <c r="R1" s="228" t="s">
        <v>323</v>
      </c>
      <c r="S1" s="228" t="s">
        <v>482</v>
      </c>
      <c r="T1" s="40" t="s">
        <v>287</v>
      </c>
      <c r="U1" s="225" t="s">
        <v>288</v>
      </c>
      <c r="V1" s="65" t="s">
        <v>301</v>
      </c>
      <c r="W1" s="65" t="s">
        <v>287</v>
      </c>
      <c r="X1" s="216" t="s">
        <v>319</v>
      </c>
      <c r="Y1" s="227" t="s">
        <v>222</v>
      </c>
      <c r="Z1" s="227" t="s">
        <v>223</v>
      </c>
      <c r="AA1" s="226" t="s">
        <v>198</v>
      </c>
      <c r="AB1" s="226" t="s">
        <v>199</v>
      </c>
      <c r="AC1" s="25" t="s">
        <v>189</v>
      </c>
      <c r="AD1" s="216" t="s">
        <v>142</v>
      </c>
      <c r="AG1" s="216" t="s">
        <v>276</v>
      </c>
      <c r="AI1" s="227" t="s">
        <v>367</v>
      </c>
      <c r="AJ1" s="227" t="s">
        <v>368</v>
      </c>
      <c r="AK1" s="227" t="s">
        <v>369</v>
      </c>
      <c r="AL1" s="227" t="s">
        <v>370</v>
      </c>
      <c r="AM1" s="227" t="s">
        <v>371</v>
      </c>
      <c r="AN1" s="227" t="s">
        <v>372</v>
      </c>
      <c r="AO1" s="229" t="s">
        <v>395</v>
      </c>
      <c r="AP1" s="229" t="s">
        <v>396</v>
      </c>
      <c r="AQ1" s="229" t="s">
        <v>397</v>
      </c>
      <c r="AR1" s="229" t="s">
        <v>398</v>
      </c>
      <c r="AT1" s="153" t="s">
        <v>149</v>
      </c>
    </row>
    <row r="2" spans="1:46">
      <c r="A2" s="25" t="s">
        <v>44</v>
      </c>
      <c r="B2" s="216"/>
      <c r="C2" s="216"/>
      <c r="D2" s="223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24"/>
      <c r="Q2" s="224"/>
      <c r="R2" s="228"/>
      <c r="S2" s="228"/>
      <c r="T2" s="40" t="s">
        <v>300</v>
      </c>
      <c r="U2" s="225"/>
      <c r="V2" s="65" t="s">
        <v>289</v>
      </c>
      <c r="W2" s="65" t="s">
        <v>289</v>
      </c>
      <c r="X2" s="216"/>
      <c r="Y2" s="227"/>
      <c r="Z2" s="227"/>
      <c r="AA2" s="226"/>
      <c r="AB2" s="226"/>
      <c r="AC2" s="25">
        <f>Losses!B3</f>
        <v>8.8000000000000005E-3</v>
      </c>
      <c r="AD2" s="216"/>
      <c r="AE2" t="s">
        <v>274</v>
      </c>
      <c r="AG2" s="216"/>
      <c r="AI2" s="227"/>
      <c r="AJ2" s="227"/>
      <c r="AK2" s="227"/>
      <c r="AL2" s="227"/>
      <c r="AM2" s="227"/>
      <c r="AN2" s="227"/>
      <c r="AO2" s="229"/>
      <c r="AP2" s="229"/>
      <c r="AQ2" s="229"/>
      <c r="AR2" s="229"/>
      <c r="AT2" s="153" t="s">
        <v>152</v>
      </c>
    </row>
    <row r="3" spans="1:46">
      <c r="A3" t="s">
        <v>45</v>
      </c>
      <c r="D3">
        <f>TWEPL!S3</f>
        <v>1.1518200000000001</v>
      </c>
      <c r="E3">
        <f>GT_NG!S3</f>
        <v>-1.9800000000000002E-2</v>
      </c>
      <c r="F3">
        <f>GT_Spot!S3</f>
        <v>0</v>
      </c>
      <c r="G3">
        <f>PPCL_NG!S3</f>
        <v>46.379999999999981</v>
      </c>
      <c r="H3">
        <f>PPCL_Spot!S3</f>
        <v>0</v>
      </c>
      <c r="I3">
        <f>Bawana_NG!S3</f>
        <v>16.455910650046015</v>
      </c>
      <c r="J3">
        <f>Bawana_RLNG!S3</f>
        <v>0</v>
      </c>
      <c r="K3">
        <f>Bawana_Spot!S3</f>
        <v>0</v>
      </c>
      <c r="L3">
        <f>TWOMCL!R3</f>
        <v>0</v>
      </c>
      <c r="M3">
        <f>EDWPCL!V3</f>
        <v>0</v>
      </c>
      <c r="N3">
        <f>'MSW BWN'!V3</f>
        <v>0</v>
      </c>
      <c r="O3">
        <f>NDMC_ISGS_exbus!DM3</f>
        <v>100.29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SUMPRODUCT(LTA!J3:AN3,LTA!J$101:AN$101,LTA!J$106:AN$106)</f>
        <v>0</v>
      </c>
      <c r="U3" s="37">
        <f>SUMPRODUCT(LTA!J3:AN3,LTA!J$102:AN$102,LTA!J$106:AN$106)</f>
        <v>0</v>
      </c>
      <c r="V3" s="66">
        <f>SUMPRODUCT(MTOA!B3:G3,MTOA!B$102:G$102,MTOA!B$106:G$106)</f>
        <v>0</v>
      </c>
      <c r="W3" s="66">
        <f>SUMPRODUCT(MTOA!B3:G3,MTOA!B$101:G$101,MTOA!B$106:G$106)</f>
        <v>0</v>
      </c>
      <c r="X3">
        <v>0</v>
      </c>
      <c r="Y3" s="34">
        <f>IEX!K3</f>
        <v>0</v>
      </c>
      <c r="Z3" s="34">
        <f>IEX!Q3</f>
        <v>0</v>
      </c>
      <c r="AA3" s="75">
        <f>STOA!K3</f>
        <v>0</v>
      </c>
      <c r="AB3" s="75">
        <f>-STOA!Q3</f>
        <v>0</v>
      </c>
      <c r="AC3">
        <f>SUMIF(B3:AB3,"&gt;0")*$AC$2-SUMIF(B3:AB3,"&lt;0")*($AC$2/(1-$AC$2))+SUMIF(AI3:AR3,"&gt;0")*$AC$2-SUMIF(AI3:AR3,"&lt;0")*($AC$2/(1-$AC$2))</f>
        <v>1.4458198166453444</v>
      </c>
      <c r="AD3">
        <f>SUM(B3:AB3,AI3:AR3)-AC3</f>
        <v>162.81211083340065</v>
      </c>
      <c r="AE3">
        <f>'IDT-1'!E3</f>
        <v>0</v>
      </c>
      <c r="AF3" s="24"/>
      <c r="AG3">
        <f>SUM(AD3:AF3)+AT3</f>
        <v>162.81211083340065</v>
      </c>
      <c r="AI3" s="34">
        <f>PXIL!K3</f>
        <v>0</v>
      </c>
      <c r="AJ3" s="34">
        <f>PXIL!Q3</f>
        <v>0</v>
      </c>
      <c r="AK3" s="34">
        <f>RTM_IEX!K3</f>
        <v>0</v>
      </c>
      <c r="AL3" s="34">
        <f>RTM_IEX!Q3</f>
        <v>0</v>
      </c>
      <c r="AM3" s="34">
        <f>RTM_PXI!K3</f>
        <v>0</v>
      </c>
      <c r="AN3" s="34">
        <f>RTM_PXI!Q3</f>
        <v>0</v>
      </c>
      <c r="AO3" s="149">
        <f>GDAM_IEX!K3</f>
        <v>0</v>
      </c>
      <c r="AP3" s="149">
        <f>GDAM_IEX!Q3</f>
        <v>0</v>
      </c>
      <c r="AQ3" s="149">
        <f>GDAM_PXI!K3</f>
        <v>0</v>
      </c>
      <c r="AR3" s="149">
        <f>GDAM_PXI!Q3</f>
        <v>0</v>
      </c>
    </row>
    <row r="4" spans="1:46">
      <c r="A4" t="s">
        <v>46</v>
      </c>
      <c r="D4">
        <f>TWEPL!S4</f>
        <v>1.1518200000000001</v>
      </c>
      <c r="E4">
        <f>GT_NG!S4</f>
        <v>-1.9800000000000002E-2</v>
      </c>
      <c r="F4">
        <f>GT_Spot!S4</f>
        <v>0</v>
      </c>
      <c r="G4">
        <f>PPCL_NG!S4</f>
        <v>46.379999999999981</v>
      </c>
      <c r="H4">
        <f>PPCL_Spot!S4</f>
        <v>0</v>
      </c>
      <c r="I4">
        <f>Bawana_NG!S4</f>
        <v>16.455910650046015</v>
      </c>
      <c r="J4">
        <f>Bawana_RLNG!S4</f>
        <v>0</v>
      </c>
      <c r="K4">
        <f>Bawana_Spot!S4</f>
        <v>0</v>
      </c>
      <c r="L4">
        <f>TWOMCL!R4</f>
        <v>0</v>
      </c>
      <c r="M4">
        <f>EDWPCL!V4</f>
        <v>0</v>
      </c>
      <c r="N4">
        <f>'MSW BWN'!V4</f>
        <v>0</v>
      </c>
      <c r="O4">
        <f>NDMC_ISGS_exbus!DM4</f>
        <v>98.37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SUMPRODUCT(LTA!J4:AN4,LTA!J$101:AN$101,LTA!J$106:AN$106)</f>
        <v>0</v>
      </c>
      <c r="U4" s="37">
        <f>SUMPRODUCT(LTA!J4:AN4,LTA!J$102:AN$102,LTA!J$106:AN$106)</f>
        <v>0</v>
      </c>
      <c r="V4" s="66">
        <f>SUMPRODUCT(MTOA!B4:G4,MTOA!B$102:G$102,MTOA!B$106:G$106)</f>
        <v>0</v>
      </c>
      <c r="W4" s="66">
        <f>SUMPRODUCT(MTOA!B4:G4,MTOA!B$101:G$101,MTOA!B$106:G$106)</f>
        <v>0</v>
      </c>
      <c r="X4">
        <v>0</v>
      </c>
      <c r="Y4" s="34">
        <f>IEX!K4</f>
        <v>0</v>
      </c>
      <c r="Z4" s="34">
        <f>IEX!Q4</f>
        <v>0</v>
      </c>
      <c r="AA4" s="75">
        <f>STOA!K4</f>
        <v>0</v>
      </c>
      <c r="AB4" s="75">
        <f>-STOA!Q4</f>
        <v>0</v>
      </c>
      <c r="AC4">
        <f t="shared" ref="AC4:AC67" si="0">SUMIF(B4:AB4,"&gt;0")*$AC$2-SUMIF(B4:AB4,"&lt;0")*($AC$2/(1-$AC$2))+SUMIF(AI4:AR4,"&gt;0")*$AC$2-SUMIF(AI4:AR4,"&lt;0")*($AC$2/(1-$AC$2))</f>
        <v>1.4289238166453444</v>
      </c>
      <c r="AD4">
        <f t="shared" ref="AD4:AD67" si="1">SUM(B4:AB4,AI4:AR4)-AC4</f>
        <v>160.90900683340064</v>
      </c>
      <c r="AE4">
        <f>'IDT-1'!E4</f>
        <v>0</v>
      </c>
      <c r="AF4" s="24"/>
      <c r="AG4">
        <f t="shared" ref="AG4:AG67" si="2">SUM(AD4:AF4)+AT4</f>
        <v>160.90900683340064</v>
      </c>
      <c r="AI4" s="34">
        <f>PXIL!K4</f>
        <v>0</v>
      </c>
      <c r="AJ4" s="34">
        <f>PXIL!Q4</f>
        <v>0</v>
      </c>
      <c r="AK4" s="34">
        <f>RTM_IEX!K4</f>
        <v>0</v>
      </c>
      <c r="AL4" s="34">
        <f>RTM_IEX!Q4</f>
        <v>0</v>
      </c>
      <c r="AM4" s="34">
        <f>RTM_PXI!K4</f>
        <v>0</v>
      </c>
      <c r="AN4" s="34">
        <f>RTM_PXI!Q4</f>
        <v>0</v>
      </c>
      <c r="AO4" s="149">
        <f>GDAM_IEX!K4</f>
        <v>0</v>
      </c>
      <c r="AP4" s="149">
        <f>GDAM_IEX!Q4</f>
        <v>0</v>
      </c>
      <c r="AQ4" s="149">
        <f>GDAM_PXI!K4</f>
        <v>0</v>
      </c>
      <c r="AR4" s="149">
        <f>GDAM_PXI!Q4</f>
        <v>0</v>
      </c>
    </row>
    <row r="5" spans="1:46">
      <c r="A5" t="s">
        <v>47</v>
      </c>
      <c r="D5">
        <f>TWEPL!S5</f>
        <v>1.1518200000000001</v>
      </c>
      <c r="E5">
        <f>GT_NG!S5</f>
        <v>-1.9800000000000002E-2</v>
      </c>
      <c r="F5">
        <f>GT_Spot!S5</f>
        <v>0</v>
      </c>
      <c r="G5">
        <f>PPCL_NG!S5</f>
        <v>46.379999999999981</v>
      </c>
      <c r="H5">
        <f>PPCL_Spot!S5</f>
        <v>0</v>
      </c>
      <c r="I5">
        <f>Bawana_NG!S5</f>
        <v>18.999205220446751</v>
      </c>
      <c r="J5">
        <f>Bawana_RLNG!S5</f>
        <v>0</v>
      </c>
      <c r="K5">
        <f>Bawana_Spot!S5</f>
        <v>0</v>
      </c>
      <c r="L5">
        <f>TWOMCL!R5</f>
        <v>0</v>
      </c>
      <c r="M5">
        <f>EDWPCL!V5</f>
        <v>0</v>
      </c>
      <c r="N5">
        <f>'MSW BWN'!V5</f>
        <v>0</v>
      </c>
      <c r="O5">
        <f>NDMC_ISGS_exbus!DM5</f>
        <v>96.45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SUMPRODUCT(LTA!J5:AN5,LTA!J$101:AN$101,LTA!J$106:AN$106)</f>
        <v>0</v>
      </c>
      <c r="U5" s="37">
        <f>SUMPRODUCT(LTA!J5:AN5,LTA!J$102:AN$102,LTA!J$106:AN$106)</f>
        <v>0</v>
      </c>
      <c r="V5" s="66">
        <f>SUMPRODUCT(MTOA!B5:G5,MTOA!B$102:G$102,MTOA!B$106:G$106)</f>
        <v>0</v>
      </c>
      <c r="W5" s="66">
        <f>SUMPRODUCT(MTOA!B5:G5,MTOA!B$101:G$101,MTOA!B$106:G$106)</f>
        <v>0</v>
      </c>
      <c r="X5">
        <v>0</v>
      </c>
      <c r="Y5" s="34">
        <f>IEX!K5</f>
        <v>0</v>
      </c>
      <c r="Z5" s="34">
        <f>IEX!Q5</f>
        <v>0</v>
      </c>
      <c r="AA5" s="75">
        <f>STOA!K5</f>
        <v>0</v>
      </c>
      <c r="AB5" s="75">
        <f>-STOA!Q5</f>
        <v>0</v>
      </c>
      <c r="AC5">
        <f t="shared" si="0"/>
        <v>1.4344088088648708</v>
      </c>
      <c r="AD5">
        <f t="shared" si="1"/>
        <v>161.52681641158188</v>
      </c>
      <c r="AE5">
        <f>'IDT-1'!E5</f>
        <v>0</v>
      </c>
      <c r="AF5" s="24"/>
      <c r="AG5">
        <f t="shared" si="2"/>
        <v>161.52681641158188</v>
      </c>
      <c r="AI5" s="34">
        <f>PXIL!K5</f>
        <v>0</v>
      </c>
      <c r="AJ5" s="34">
        <f>PXIL!Q5</f>
        <v>0</v>
      </c>
      <c r="AK5" s="34">
        <f>RTM_IEX!K5</f>
        <v>0</v>
      </c>
      <c r="AL5" s="34">
        <f>RTM_IEX!Q5</f>
        <v>0</v>
      </c>
      <c r="AM5" s="34">
        <f>RTM_PXI!K5</f>
        <v>0</v>
      </c>
      <c r="AN5" s="34">
        <f>RTM_PXI!Q5</f>
        <v>0</v>
      </c>
      <c r="AO5" s="149">
        <f>GDAM_IEX!K5</f>
        <v>0</v>
      </c>
      <c r="AP5" s="149">
        <f>GDAM_IEX!Q5</f>
        <v>0</v>
      </c>
      <c r="AQ5" s="149">
        <f>GDAM_PXI!K5</f>
        <v>0</v>
      </c>
      <c r="AR5" s="149">
        <f>GDAM_PXI!Q5</f>
        <v>0</v>
      </c>
    </row>
    <row r="6" spans="1:46">
      <c r="A6" t="s">
        <v>48</v>
      </c>
      <c r="D6">
        <f>TWEPL!S6</f>
        <v>1.1518200000000001</v>
      </c>
      <c r="E6">
        <f>GT_NG!S6</f>
        <v>-1.9800000000000002E-2</v>
      </c>
      <c r="F6">
        <f>GT_Spot!S6</f>
        <v>0</v>
      </c>
      <c r="G6">
        <f>PPCL_NG!S6</f>
        <v>46.379999999999981</v>
      </c>
      <c r="H6">
        <f>PPCL_Spot!S6</f>
        <v>0</v>
      </c>
      <c r="I6">
        <f>Bawana_NG!S6</f>
        <v>18.999205220446751</v>
      </c>
      <c r="J6">
        <f>Bawana_RLNG!S6</f>
        <v>0</v>
      </c>
      <c r="K6">
        <f>Bawana_Spot!S6</f>
        <v>0</v>
      </c>
      <c r="L6">
        <f>TWOMCL!R6</f>
        <v>0</v>
      </c>
      <c r="M6">
        <f>EDWPCL!V6</f>
        <v>0</v>
      </c>
      <c r="N6">
        <f>'MSW BWN'!V6</f>
        <v>0</v>
      </c>
      <c r="O6">
        <f>NDMC_ISGS_exbus!DM6</f>
        <v>93.57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SUMPRODUCT(LTA!J6:AN6,LTA!J$101:AN$101,LTA!J$106:AN$106)</f>
        <v>0</v>
      </c>
      <c r="U6" s="37">
        <f>SUMPRODUCT(LTA!J6:AN6,LTA!J$102:AN$102,LTA!J$106:AN$106)</f>
        <v>0</v>
      </c>
      <c r="V6" s="66">
        <f>SUMPRODUCT(MTOA!B6:G6,MTOA!B$102:G$102,MTOA!B$106:G$106)</f>
        <v>0</v>
      </c>
      <c r="W6" s="66">
        <f>SUMPRODUCT(MTOA!B6:G6,MTOA!B$101:G$101,MTOA!B$106:G$106)</f>
        <v>0</v>
      </c>
      <c r="X6">
        <v>0</v>
      </c>
      <c r="Y6" s="34">
        <f>IEX!K6</f>
        <v>0</v>
      </c>
      <c r="Z6" s="34">
        <f>IEX!Q6</f>
        <v>0</v>
      </c>
      <c r="AA6" s="75">
        <f>STOA!K6</f>
        <v>0</v>
      </c>
      <c r="AB6" s="75">
        <f>-STOA!Q6</f>
        <v>0</v>
      </c>
      <c r="AC6">
        <f t="shared" si="0"/>
        <v>1.4090648088648707</v>
      </c>
      <c r="AD6">
        <f t="shared" si="1"/>
        <v>158.67216041158184</v>
      </c>
      <c r="AE6">
        <f>'IDT-1'!E6</f>
        <v>0</v>
      </c>
      <c r="AF6" s="24"/>
      <c r="AG6">
        <f t="shared" si="2"/>
        <v>158.67216041158184</v>
      </c>
      <c r="AI6" s="34">
        <f>PXIL!K6</f>
        <v>0</v>
      </c>
      <c r="AJ6" s="34">
        <f>PXIL!Q6</f>
        <v>0</v>
      </c>
      <c r="AK6" s="34">
        <f>RTM_IEX!K6</f>
        <v>0</v>
      </c>
      <c r="AL6" s="34">
        <f>RTM_IEX!Q6</f>
        <v>0</v>
      </c>
      <c r="AM6" s="34">
        <f>RTM_PXI!K6</f>
        <v>0</v>
      </c>
      <c r="AN6" s="34">
        <f>RTM_PXI!Q6</f>
        <v>0</v>
      </c>
      <c r="AO6" s="149">
        <f>GDAM_IEX!K6</f>
        <v>0</v>
      </c>
      <c r="AP6" s="149">
        <f>GDAM_IEX!Q6</f>
        <v>0</v>
      </c>
      <c r="AQ6" s="149">
        <f>GDAM_PXI!K6</f>
        <v>0</v>
      </c>
      <c r="AR6" s="149">
        <f>GDAM_PXI!Q6</f>
        <v>0</v>
      </c>
    </row>
    <row r="7" spans="1:46">
      <c r="A7" t="s">
        <v>49</v>
      </c>
      <c r="D7">
        <f>TWEPL!S7</f>
        <v>1.1518200000000001</v>
      </c>
      <c r="E7">
        <f>GT_NG!S7</f>
        <v>-1.9800000000000002E-2</v>
      </c>
      <c r="F7">
        <f>GT_Spot!S7</f>
        <v>0</v>
      </c>
      <c r="G7">
        <f>PPCL_NG!S7</f>
        <v>46.379999999999981</v>
      </c>
      <c r="H7">
        <f>PPCL_Spot!S7</f>
        <v>0</v>
      </c>
      <c r="I7">
        <f>Bawana_NG!S7</f>
        <v>18.999205220446751</v>
      </c>
      <c r="J7">
        <f>Bawana_RLNG!S7</f>
        <v>0</v>
      </c>
      <c r="K7">
        <f>Bawana_Spot!S7</f>
        <v>0</v>
      </c>
      <c r="L7">
        <f>TWOMCL!R7</f>
        <v>0</v>
      </c>
      <c r="M7">
        <f>EDWPCL!V7</f>
        <v>0</v>
      </c>
      <c r="N7">
        <f>'MSW BWN'!V7</f>
        <v>0</v>
      </c>
      <c r="O7">
        <f>NDMC_ISGS_exbus!DM7</f>
        <v>89.73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SUMPRODUCT(LTA!J7:AN7,LTA!J$101:AN$101,LTA!J$106:AN$106)</f>
        <v>0</v>
      </c>
      <c r="U7" s="37">
        <f>SUMPRODUCT(LTA!J7:AN7,LTA!J$102:AN$102,LTA!J$106:AN$106)</f>
        <v>0</v>
      </c>
      <c r="V7" s="66">
        <f>SUMPRODUCT(MTOA!B7:G7,MTOA!B$102:G$102,MTOA!B$106:G$106)</f>
        <v>0</v>
      </c>
      <c r="W7" s="66">
        <f>SUMPRODUCT(MTOA!B7:G7,MTOA!B$101:G$101,MTOA!B$106:G$106)</f>
        <v>0</v>
      </c>
      <c r="X7">
        <v>0</v>
      </c>
      <c r="Y7" s="34">
        <f>IEX!K7</f>
        <v>0</v>
      </c>
      <c r="Z7" s="34">
        <f>IEX!Q7</f>
        <v>0</v>
      </c>
      <c r="AA7" s="75">
        <f>STOA!K7</f>
        <v>0</v>
      </c>
      <c r="AB7" s="75">
        <f>-STOA!Q7</f>
        <v>0</v>
      </c>
      <c r="AC7">
        <f t="shared" si="0"/>
        <v>1.3752728088648709</v>
      </c>
      <c r="AD7">
        <f t="shared" si="1"/>
        <v>154.86595241158184</v>
      </c>
      <c r="AE7">
        <f>'IDT-1'!E7</f>
        <v>0</v>
      </c>
      <c r="AF7" s="24"/>
      <c r="AG7">
        <f t="shared" si="2"/>
        <v>154.86595241158184</v>
      </c>
      <c r="AI7" s="34">
        <f>PXIL!K7</f>
        <v>0</v>
      </c>
      <c r="AJ7" s="34">
        <f>PXIL!Q7</f>
        <v>0</v>
      </c>
      <c r="AK7" s="34">
        <f>RTM_IEX!K7</f>
        <v>0</v>
      </c>
      <c r="AL7" s="34">
        <f>RTM_IEX!Q7</f>
        <v>0</v>
      </c>
      <c r="AM7" s="34">
        <f>RTM_PXI!K7</f>
        <v>0</v>
      </c>
      <c r="AN7" s="34">
        <f>RTM_PXI!Q7</f>
        <v>0</v>
      </c>
      <c r="AO7" s="149">
        <f>GDAM_IEX!K7</f>
        <v>0</v>
      </c>
      <c r="AP7" s="149">
        <f>GDAM_IEX!Q7</f>
        <v>0</v>
      </c>
      <c r="AQ7" s="149">
        <f>GDAM_PXI!K7</f>
        <v>0</v>
      </c>
      <c r="AR7" s="149">
        <f>GDAM_PXI!Q7</f>
        <v>0</v>
      </c>
    </row>
    <row r="8" spans="1:46">
      <c r="A8" t="s">
        <v>50</v>
      </c>
      <c r="D8">
        <f>TWEPL!S8</f>
        <v>1.1518200000000001</v>
      </c>
      <c r="E8">
        <f>GT_NG!S8</f>
        <v>-1.9800000000000002E-2</v>
      </c>
      <c r="F8">
        <f>GT_Spot!S8</f>
        <v>0</v>
      </c>
      <c r="G8">
        <f>PPCL_NG!S8</f>
        <v>46.379999999999981</v>
      </c>
      <c r="H8">
        <f>PPCL_Spot!S8</f>
        <v>0</v>
      </c>
      <c r="I8">
        <f>Bawana_NG!S8</f>
        <v>18.999205220446751</v>
      </c>
      <c r="J8">
        <f>Bawana_RLNG!S8</f>
        <v>0</v>
      </c>
      <c r="K8">
        <f>Bawana_Spot!S8</f>
        <v>0</v>
      </c>
      <c r="L8">
        <f>TWOMCL!R8</f>
        <v>0</v>
      </c>
      <c r="M8">
        <f>EDWPCL!V8</f>
        <v>0</v>
      </c>
      <c r="N8">
        <f>'MSW BWN'!V8</f>
        <v>0</v>
      </c>
      <c r="O8">
        <f>NDMC_ISGS_exbus!DM8</f>
        <v>88.77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SUMPRODUCT(LTA!J8:AN8,LTA!J$101:AN$101,LTA!J$106:AN$106)</f>
        <v>0</v>
      </c>
      <c r="U8" s="37">
        <f>SUMPRODUCT(LTA!J8:AN8,LTA!J$102:AN$102,LTA!J$106:AN$106)</f>
        <v>0</v>
      </c>
      <c r="V8" s="66">
        <f>SUMPRODUCT(MTOA!B8:G8,MTOA!B$102:G$102,MTOA!B$106:G$106)</f>
        <v>0</v>
      </c>
      <c r="W8" s="66">
        <f>SUMPRODUCT(MTOA!B8:G8,MTOA!B$101:G$101,MTOA!B$106:G$106)</f>
        <v>0</v>
      </c>
      <c r="X8">
        <v>0</v>
      </c>
      <c r="Y8" s="34">
        <f>IEX!K8</f>
        <v>0</v>
      </c>
      <c r="Z8" s="34">
        <f>IEX!Q8</f>
        <v>0</v>
      </c>
      <c r="AA8" s="75">
        <f>STOA!K8</f>
        <v>0</v>
      </c>
      <c r="AB8" s="75">
        <f>-STOA!Q8</f>
        <v>0</v>
      </c>
      <c r="AC8">
        <f t="shared" si="0"/>
        <v>1.3668248088648707</v>
      </c>
      <c r="AD8">
        <f t="shared" si="1"/>
        <v>153.91440041158188</v>
      </c>
      <c r="AE8">
        <f>'IDT-1'!E8</f>
        <v>0</v>
      </c>
      <c r="AF8" s="24"/>
      <c r="AG8">
        <f t="shared" si="2"/>
        <v>153.91440041158188</v>
      </c>
      <c r="AI8" s="34">
        <f>PXIL!K8</f>
        <v>0</v>
      </c>
      <c r="AJ8" s="34">
        <f>PXIL!Q8</f>
        <v>0</v>
      </c>
      <c r="AK8" s="34">
        <f>RTM_IEX!K8</f>
        <v>0</v>
      </c>
      <c r="AL8" s="34">
        <f>RTM_IEX!Q8</f>
        <v>0</v>
      </c>
      <c r="AM8" s="34">
        <f>RTM_PXI!K8</f>
        <v>0</v>
      </c>
      <c r="AN8" s="34">
        <f>RTM_PXI!Q8</f>
        <v>0</v>
      </c>
      <c r="AO8" s="149">
        <f>GDAM_IEX!K8</f>
        <v>0</v>
      </c>
      <c r="AP8" s="149">
        <f>GDAM_IEX!Q8</f>
        <v>0</v>
      </c>
      <c r="AQ8" s="149">
        <f>GDAM_PXI!K8</f>
        <v>0</v>
      </c>
      <c r="AR8" s="149">
        <f>GDAM_PXI!Q8</f>
        <v>0</v>
      </c>
    </row>
    <row r="9" spans="1:46">
      <c r="A9" t="s">
        <v>51</v>
      </c>
      <c r="D9">
        <f>TWEPL!S9</f>
        <v>1.1518200000000001</v>
      </c>
      <c r="E9">
        <f>GT_NG!S9</f>
        <v>-1.9800000000000002E-2</v>
      </c>
      <c r="F9">
        <f>GT_Spot!S9</f>
        <v>0</v>
      </c>
      <c r="G9">
        <f>PPCL_NG!S9</f>
        <v>46.379999999999981</v>
      </c>
      <c r="H9">
        <f>PPCL_Spot!S9</f>
        <v>0</v>
      </c>
      <c r="I9">
        <f>Bawana_NG!S9</f>
        <v>18.999205220446751</v>
      </c>
      <c r="J9">
        <f>Bawana_RLNG!S9</f>
        <v>0</v>
      </c>
      <c r="K9">
        <f>Bawana_Spot!S9</f>
        <v>0</v>
      </c>
      <c r="L9">
        <f>TWOMCL!R9</f>
        <v>0</v>
      </c>
      <c r="M9">
        <f>EDWPCL!V9</f>
        <v>0</v>
      </c>
      <c r="N9">
        <f>'MSW BWN'!V9</f>
        <v>0</v>
      </c>
      <c r="O9">
        <f>NDMC_ISGS_exbus!DM9</f>
        <v>86.85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SUMPRODUCT(LTA!J9:AN9,LTA!J$101:AN$101,LTA!J$106:AN$106)</f>
        <v>0</v>
      </c>
      <c r="U9" s="37">
        <f>SUMPRODUCT(LTA!J9:AN9,LTA!J$102:AN$102,LTA!J$106:AN$106)</f>
        <v>0</v>
      </c>
      <c r="V9" s="66">
        <f>SUMPRODUCT(MTOA!B9:G9,MTOA!B$102:G$102,MTOA!B$106:G$106)</f>
        <v>0</v>
      </c>
      <c r="W9" s="66">
        <f>SUMPRODUCT(MTOA!B9:G9,MTOA!B$101:G$101,MTOA!B$106:G$106)</f>
        <v>0</v>
      </c>
      <c r="X9">
        <v>0</v>
      </c>
      <c r="Y9" s="34">
        <f>IEX!K9</f>
        <v>0</v>
      </c>
      <c r="Z9" s="34">
        <f>IEX!Q9</f>
        <v>0</v>
      </c>
      <c r="AA9" s="75">
        <f>STOA!K9</f>
        <v>0</v>
      </c>
      <c r="AB9" s="75">
        <f>-STOA!Q9</f>
        <v>0</v>
      </c>
      <c r="AC9">
        <f t="shared" si="0"/>
        <v>1.3499288088648709</v>
      </c>
      <c r="AD9">
        <f t="shared" si="1"/>
        <v>152.01129641158187</v>
      </c>
      <c r="AE9">
        <f>'IDT-1'!E9</f>
        <v>0</v>
      </c>
      <c r="AF9" s="24"/>
      <c r="AG9">
        <f t="shared" si="2"/>
        <v>152.01129641158187</v>
      </c>
      <c r="AI9" s="34">
        <f>PXIL!K9</f>
        <v>0</v>
      </c>
      <c r="AJ9" s="34">
        <f>PXIL!Q9</f>
        <v>0</v>
      </c>
      <c r="AK9" s="34">
        <f>RTM_IEX!K9</f>
        <v>0</v>
      </c>
      <c r="AL9" s="34">
        <f>RTM_IEX!Q9</f>
        <v>0</v>
      </c>
      <c r="AM9" s="34">
        <f>RTM_PXI!K9</f>
        <v>0</v>
      </c>
      <c r="AN9" s="34">
        <f>RTM_PXI!Q9</f>
        <v>0</v>
      </c>
      <c r="AO9" s="149">
        <f>GDAM_IEX!K9</f>
        <v>0</v>
      </c>
      <c r="AP9" s="149">
        <f>GDAM_IEX!Q9</f>
        <v>0</v>
      </c>
      <c r="AQ9" s="149">
        <f>GDAM_PXI!K9</f>
        <v>0</v>
      </c>
      <c r="AR9" s="149">
        <f>GDAM_PXI!Q9</f>
        <v>0</v>
      </c>
    </row>
    <row r="10" spans="1:46">
      <c r="A10" t="s">
        <v>52</v>
      </c>
      <c r="D10">
        <f>TWEPL!S10</f>
        <v>1.1518200000000001</v>
      </c>
      <c r="E10">
        <f>GT_NG!S10</f>
        <v>-1.9800000000000002E-2</v>
      </c>
      <c r="F10">
        <f>GT_Spot!S10</f>
        <v>0</v>
      </c>
      <c r="G10">
        <f>PPCL_NG!S10</f>
        <v>46.379999999999981</v>
      </c>
      <c r="H10">
        <f>PPCL_Spot!S10</f>
        <v>0</v>
      </c>
      <c r="I10">
        <f>Bawana_NG!S10</f>
        <v>18.999205220446751</v>
      </c>
      <c r="J10">
        <f>Bawana_RLNG!S10</f>
        <v>0</v>
      </c>
      <c r="K10">
        <f>Bawana_Spot!S10</f>
        <v>0</v>
      </c>
      <c r="L10">
        <f>TWOMCL!R10</f>
        <v>0</v>
      </c>
      <c r="M10">
        <f>EDWPCL!V10</f>
        <v>0</v>
      </c>
      <c r="N10">
        <f>'MSW BWN'!V10</f>
        <v>0</v>
      </c>
      <c r="O10">
        <f>NDMC_ISGS_exbus!DM10</f>
        <v>85.89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SUMPRODUCT(LTA!J10:AN10,LTA!J$101:AN$101,LTA!J$106:AN$106)</f>
        <v>0</v>
      </c>
      <c r="U10" s="37">
        <f>SUMPRODUCT(LTA!J10:AN10,LTA!J$102:AN$102,LTA!J$106:AN$106)</f>
        <v>0</v>
      </c>
      <c r="V10" s="66">
        <f>SUMPRODUCT(MTOA!B10:G10,MTOA!B$102:G$102,MTOA!B$106:G$106)</f>
        <v>0</v>
      </c>
      <c r="W10" s="66">
        <f>SUMPRODUCT(MTOA!B10:G10,MTOA!B$101:G$101,MTOA!B$106:G$106)</f>
        <v>0</v>
      </c>
      <c r="X10">
        <v>0</v>
      </c>
      <c r="Y10" s="34">
        <f>IEX!K10</f>
        <v>0</v>
      </c>
      <c r="Z10" s="34">
        <f>IEX!Q10</f>
        <v>0</v>
      </c>
      <c r="AA10" s="75">
        <f>STOA!K10</f>
        <v>0</v>
      </c>
      <c r="AB10" s="75">
        <f>-STOA!Q10</f>
        <v>0</v>
      </c>
      <c r="AC10">
        <f t="shared" si="0"/>
        <v>1.3414808088648706</v>
      </c>
      <c r="AD10">
        <f t="shared" si="1"/>
        <v>151.05974441158187</v>
      </c>
      <c r="AE10">
        <f>'IDT-1'!E10</f>
        <v>0</v>
      </c>
      <c r="AF10" s="24"/>
      <c r="AG10">
        <f t="shared" si="2"/>
        <v>151.05974441158187</v>
      </c>
      <c r="AI10" s="34">
        <f>PXIL!K10</f>
        <v>0</v>
      </c>
      <c r="AJ10" s="34">
        <f>PXIL!Q10</f>
        <v>0</v>
      </c>
      <c r="AK10" s="34">
        <f>RTM_IEX!K10</f>
        <v>0</v>
      </c>
      <c r="AL10" s="34">
        <f>RTM_IEX!Q10</f>
        <v>0</v>
      </c>
      <c r="AM10" s="34">
        <f>RTM_PXI!K10</f>
        <v>0</v>
      </c>
      <c r="AN10" s="34">
        <f>RTM_PXI!Q10</f>
        <v>0</v>
      </c>
      <c r="AO10" s="149">
        <f>GDAM_IEX!K10</f>
        <v>0</v>
      </c>
      <c r="AP10" s="149">
        <f>GDAM_IEX!Q10</f>
        <v>0</v>
      </c>
      <c r="AQ10" s="149">
        <f>GDAM_PXI!K10</f>
        <v>0</v>
      </c>
      <c r="AR10" s="149">
        <f>GDAM_PXI!Q10</f>
        <v>0</v>
      </c>
    </row>
    <row r="11" spans="1:46">
      <c r="A11" t="s">
        <v>53</v>
      </c>
      <c r="D11">
        <f>TWEPL!S11</f>
        <v>1.1518200000000001</v>
      </c>
      <c r="E11">
        <f>GT_NG!S11</f>
        <v>-1.9800000000000002E-2</v>
      </c>
      <c r="F11">
        <f>GT_Spot!S11</f>
        <v>0</v>
      </c>
      <c r="G11">
        <f>PPCL_NG!S11</f>
        <v>45.77</v>
      </c>
      <c r="H11">
        <f>PPCL_Spot!S11</f>
        <v>0</v>
      </c>
      <c r="I11">
        <f>Bawana_NG!S11</f>
        <v>18.999205220446751</v>
      </c>
      <c r="J11">
        <f>Bawana_RLNG!S11</f>
        <v>0</v>
      </c>
      <c r="K11">
        <f>Bawana_Spot!S11</f>
        <v>0</v>
      </c>
      <c r="L11">
        <f>TWOMCL!R11</f>
        <v>0</v>
      </c>
      <c r="M11">
        <f>EDWPCL!V11</f>
        <v>0</v>
      </c>
      <c r="N11">
        <f>'MSW BWN'!V11</f>
        <v>0</v>
      </c>
      <c r="O11">
        <f>NDMC_ISGS_exbus!DM11</f>
        <v>83.01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SUMPRODUCT(LTA!J11:AN11,LTA!J$101:AN$101,LTA!J$106:AN$106)</f>
        <v>0</v>
      </c>
      <c r="U11" s="37">
        <f>SUMPRODUCT(LTA!J11:AN11,LTA!J$102:AN$102,LTA!J$106:AN$106)</f>
        <v>0</v>
      </c>
      <c r="V11" s="66">
        <f>SUMPRODUCT(MTOA!B11:G11,MTOA!B$102:G$102,MTOA!B$106:G$106)</f>
        <v>0</v>
      </c>
      <c r="W11" s="66">
        <f>SUMPRODUCT(MTOA!B11:G11,MTOA!B$101:G$101,MTOA!B$106:G$106)</f>
        <v>0</v>
      </c>
      <c r="X11">
        <v>0</v>
      </c>
      <c r="Y11" s="34">
        <f>IEX!K11</f>
        <v>0</v>
      </c>
      <c r="Z11" s="34">
        <f>IEX!Q11</f>
        <v>0</v>
      </c>
      <c r="AA11" s="75">
        <f>STOA!K11</f>
        <v>0</v>
      </c>
      <c r="AB11" s="75">
        <f>-STOA!Q11</f>
        <v>0</v>
      </c>
      <c r="AC11">
        <f t="shared" si="0"/>
        <v>1.310768808864871</v>
      </c>
      <c r="AD11">
        <f t="shared" si="1"/>
        <v>147.60045641158186</v>
      </c>
      <c r="AE11">
        <f>'IDT-1'!E11</f>
        <v>0</v>
      </c>
      <c r="AF11" s="24"/>
      <c r="AG11">
        <f t="shared" si="2"/>
        <v>147.60045641158186</v>
      </c>
      <c r="AI11" s="34">
        <f>PXIL!K11</f>
        <v>0</v>
      </c>
      <c r="AJ11" s="34">
        <f>PXIL!Q11</f>
        <v>0</v>
      </c>
      <c r="AK11" s="34">
        <f>RTM_IEX!K11</f>
        <v>0</v>
      </c>
      <c r="AL11" s="34">
        <f>RTM_IEX!Q11</f>
        <v>0</v>
      </c>
      <c r="AM11" s="34">
        <f>RTM_PXI!K11</f>
        <v>0</v>
      </c>
      <c r="AN11" s="34">
        <f>RTM_PXI!Q11</f>
        <v>0</v>
      </c>
      <c r="AO11" s="149">
        <f>GDAM_IEX!K11</f>
        <v>0</v>
      </c>
      <c r="AP11" s="149">
        <f>GDAM_IEX!Q11</f>
        <v>0</v>
      </c>
      <c r="AQ11" s="149">
        <f>GDAM_PXI!K11</f>
        <v>0</v>
      </c>
      <c r="AR11" s="149">
        <f>GDAM_PXI!Q11</f>
        <v>0</v>
      </c>
    </row>
    <row r="12" spans="1:46">
      <c r="A12" t="s">
        <v>54</v>
      </c>
      <c r="D12">
        <f>TWEPL!S12</f>
        <v>1.1518200000000001</v>
      </c>
      <c r="E12">
        <f>GT_NG!S12</f>
        <v>-1.9800000000000002E-2</v>
      </c>
      <c r="F12">
        <f>GT_Spot!S12</f>
        <v>0</v>
      </c>
      <c r="G12">
        <f>PPCL_NG!S12</f>
        <v>45.77</v>
      </c>
      <c r="H12">
        <f>PPCL_Spot!S12</f>
        <v>0</v>
      </c>
      <c r="I12">
        <f>Bawana_NG!S12</f>
        <v>18.999205220446751</v>
      </c>
      <c r="J12">
        <f>Bawana_RLNG!S12</f>
        <v>0</v>
      </c>
      <c r="K12">
        <f>Bawana_Spot!S12</f>
        <v>0</v>
      </c>
      <c r="L12">
        <f>TWOMCL!R12</f>
        <v>0</v>
      </c>
      <c r="M12">
        <f>EDWPCL!V12</f>
        <v>0</v>
      </c>
      <c r="N12">
        <f>'MSW BWN'!V12</f>
        <v>0</v>
      </c>
      <c r="O12">
        <f>NDMC_ISGS_exbus!DM12</f>
        <v>83.01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SUMPRODUCT(LTA!J12:AN12,LTA!J$101:AN$101,LTA!J$106:AN$106)</f>
        <v>0</v>
      </c>
      <c r="U12" s="37">
        <f>SUMPRODUCT(LTA!J12:AN12,LTA!J$102:AN$102,LTA!J$106:AN$106)</f>
        <v>0</v>
      </c>
      <c r="V12" s="66">
        <f>SUMPRODUCT(MTOA!B12:G12,MTOA!B$102:G$102,MTOA!B$106:G$106)</f>
        <v>0</v>
      </c>
      <c r="W12" s="66">
        <f>SUMPRODUCT(MTOA!B12:G12,MTOA!B$101:G$101,MTOA!B$106:G$106)</f>
        <v>0</v>
      </c>
      <c r="X12">
        <v>0</v>
      </c>
      <c r="Y12" s="34">
        <f>IEX!K12</f>
        <v>0</v>
      </c>
      <c r="Z12" s="34">
        <f>IEX!Q12</f>
        <v>0</v>
      </c>
      <c r="AA12" s="75">
        <f>STOA!K12</f>
        <v>0</v>
      </c>
      <c r="AB12" s="75">
        <f>-STOA!Q12</f>
        <v>0</v>
      </c>
      <c r="AC12">
        <f t="shared" si="0"/>
        <v>1.310768808864871</v>
      </c>
      <c r="AD12">
        <f t="shared" si="1"/>
        <v>147.60045641158186</v>
      </c>
      <c r="AE12">
        <f>'IDT-1'!E12</f>
        <v>0</v>
      </c>
      <c r="AF12" s="24"/>
      <c r="AG12">
        <f t="shared" si="2"/>
        <v>147.60045641158186</v>
      </c>
      <c r="AI12" s="34">
        <f>PXIL!K12</f>
        <v>0</v>
      </c>
      <c r="AJ12" s="34">
        <f>PXIL!Q12</f>
        <v>0</v>
      </c>
      <c r="AK12" s="34">
        <f>RTM_IEX!K12</f>
        <v>0</v>
      </c>
      <c r="AL12" s="34">
        <f>RTM_IEX!Q12</f>
        <v>0</v>
      </c>
      <c r="AM12" s="34">
        <f>RTM_PXI!K12</f>
        <v>0</v>
      </c>
      <c r="AN12" s="34">
        <f>RTM_PXI!Q12</f>
        <v>0</v>
      </c>
      <c r="AO12" s="149">
        <f>GDAM_IEX!K12</f>
        <v>0</v>
      </c>
      <c r="AP12" s="149">
        <f>GDAM_IEX!Q12</f>
        <v>0</v>
      </c>
      <c r="AQ12" s="149">
        <f>GDAM_PXI!K12</f>
        <v>0</v>
      </c>
      <c r="AR12" s="149">
        <f>GDAM_PXI!Q12</f>
        <v>0</v>
      </c>
    </row>
    <row r="13" spans="1:46">
      <c r="A13" t="s">
        <v>55</v>
      </c>
      <c r="D13">
        <f>TWEPL!S13</f>
        <v>1.1518200000000001</v>
      </c>
      <c r="E13">
        <f>GT_NG!S13</f>
        <v>-1.9800000000000002E-2</v>
      </c>
      <c r="F13">
        <f>GT_Spot!S13</f>
        <v>0</v>
      </c>
      <c r="G13">
        <f>PPCL_NG!S13</f>
        <v>45.77</v>
      </c>
      <c r="H13">
        <f>PPCL_Spot!S13</f>
        <v>0</v>
      </c>
      <c r="I13">
        <f>Bawana_NG!S13</f>
        <v>18.999205220446751</v>
      </c>
      <c r="J13">
        <f>Bawana_RLNG!S13</f>
        <v>0</v>
      </c>
      <c r="K13">
        <f>Bawana_Spot!S13</f>
        <v>0</v>
      </c>
      <c r="L13">
        <f>TWOMCL!R13</f>
        <v>0</v>
      </c>
      <c r="M13">
        <f>EDWPCL!V13</f>
        <v>0</v>
      </c>
      <c r="N13">
        <f>'MSW BWN'!V13</f>
        <v>0</v>
      </c>
      <c r="O13">
        <f>NDMC_ISGS_exbus!DM13</f>
        <v>81.09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SUMPRODUCT(LTA!J13:AN13,LTA!J$101:AN$101,LTA!J$106:AN$106)</f>
        <v>0</v>
      </c>
      <c r="U13" s="37">
        <f>SUMPRODUCT(LTA!J13:AN13,LTA!J$102:AN$102,LTA!J$106:AN$106)</f>
        <v>0</v>
      </c>
      <c r="V13" s="66">
        <f>SUMPRODUCT(MTOA!B13:G13,MTOA!B$102:G$102,MTOA!B$106:G$106)</f>
        <v>0</v>
      </c>
      <c r="W13" s="66">
        <f>SUMPRODUCT(MTOA!B13:G13,MTOA!B$101:G$101,MTOA!B$106:G$106)</f>
        <v>0</v>
      </c>
      <c r="X13">
        <v>0</v>
      </c>
      <c r="Y13" s="34">
        <f>IEX!K13</f>
        <v>0</v>
      </c>
      <c r="Z13" s="34">
        <f>IEX!Q13</f>
        <v>0</v>
      </c>
      <c r="AA13" s="75">
        <f>STOA!K13</f>
        <v>0</v>
      </c>
      <c r="AB13" s="75">
        <f>-STOA!Q13</f>
        <v>0</v>
      </c>
      <c r="AC13">
        <f t="shared" si="0"/>
        <v>1.293872808864871</v>
      </c>
      <c r="AD13">
        <f t="shared" si="1"/>
        <v>145.69735241158187</v>
      </c>
      <c r="AE13">
        <f>'IDT-1'!E13</f>
        <v>0</v>
      </c>
      <c r="AF13" s="24"/>
      <c r="AG13">
        <f t="shared" si="2"/>
        <v>145.69735241158187</v>
      </c>
      <c r="AI13" s="34">
        <f>PXIL!K13</f>
        <v>0</v>
      </c>
      <c r="AJ13" s="34">
        <f>PXIL!Q13</f>
        <v>0</v>
      </c>
      <c r="AK13" s="34">
        <f>RTM_IEX!K13</f>
        <v>0</v>
      </c>
      <c r="AL13" s="34">
        <f>RTM_IEX!Q13</f>
        <v>0</v>
      </c>
      <c r="AM13" s="34">
        <f>RTM_PXI!K13</f>
        <v>0</v>
      </c>
      <c r="AN13" s="34">
        <f>RTM_PXI!Q13</f>
        <v>0</v>
      </c>
      <c r="AO13" s="149">
        <f>GDAM_IEX!K13</f>
        <v>0</v>
      </c>
      <c r="AP13" s="149">
        <f>GDAM_IEX!Q13</f>
        <v>0</v>
      </c>
      <c r="AQ13" s="149">
        <f>GDAM_PXI!K13</f>
        <v>0</v>
      </c>
      <c r="AR13" s="149">
        <f>GDAM_PXI!Q13</f>
        <v>0</v>
      </c>
    </row>
    <row r="14" spans="1:46">
      <c r="A14" t="s">
        <v>56</v>
      </c>
      <c r="D14">
        <f>TWEPL!S14</f>
        <v>1.1518200000000001</v>
      </c>
      <c r="E14">
        <f>GT_NG!S14</f>
        <v>-1.9800000000000002E-2</v>
      </c>
      <c r="F14">
        <f>GT_Spot!S14</f>
        <v>0</v>
      </c>
      <c r="G14">
        <f>PPCL_NG!S14</f>
        <v>45.77</v>
      </c>
      <c r="H14">
        <f>PPCL_Spot!S14</f>
        <v>0</v>
      </c>
      <c r="I14">
        <f>Bawana_NG!S14</f>
        <v>19</v>
      </c>
      <c r="J14">
        <f>Bawana_RLNG!S14</f>
        <v>0</v>
      </c>
      <c r="K14">
        <f>Bawana_Spot!S14</f>
        <v>0</v>
      </c>
      <c r="L14">
        <f>TWOMCL!R14</f>
        <v>0</v>
      </c>
      <c r="M14">
        <f>EDWPCL!V14</f>
        <v>0</v>
      </c>
      <c r="N14">
        <f>'MSW BWN'!V14</f>
        <v>0</v>
      </c>
      <c r="O14">
        <f>NDMC_ISGS_exbus!DM14</f>
        <v>80.13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SUMPRODUCT(LTA!J14:AN14,LTA!J$101:AN$101,LTA!J$106:AN$106)</f>
        <v>0</v>
      </c>
      <c r="U14" s="37">
        <f>SUMPRODUCT(LTA!J14:AN14,LTA!J$102:AN$102,LTA!J$106:AN$106)</f>
        <v>0</v>
      </c>
      <c r="V14" s="66">
        <f>SUMPRODUCT(MTOA!B14:G14,MTOA!B$102:G$102,MTOA!B$106:G$106)</f>
        <v>0</v>
      </c>
      <c r="W14" s="66">
        <f>SUMPRODUCT(MTOA!B14:G14,MTOA!B$101:G$101,MTOA!B$106:G$106)</f>
        <v>0</v>
      </c>
      <c r="X14">
        <v>0</v>
      </c>
      <c r="Y14" s="34">
        <f>IEX!K14</f>
        <v>0</v>
      </c>
      <c r="Z14" s="34">
        <f>IEX!Q14</f>
        <v>0</v>
      </c>
      <c r="AA14" s="75">
        <f>STOA!K14</f>
        <v>0</v>
      </c>
      <c r="AB14" s="75">
        <f>-STOA!Q14</f>
        <v>0</v>
      </c>
      <c r="AC14">
        <f t="shared" si="0"/>
        <v>1.2854318029249394</v>
      </c>
      <c r="AD14">
        <f t="shared" si="1"/>
        <v>144.74658819707506</v>
      </c>
      <c r="AE14">
        <f>'IDT-1'!E14</f>
        <v>0</v>
      </c>
      <c r="AF14" s="24"/>
      <c r="AG14">
        <f t="shared" si="2"/>
        <v>144.74658819707506</v>
      </c>
      <c r="AI14" s="34">
        <f>PXIL!K14</f>
        <v>0</v>
      </c>
      <c r="AJ14" s="34">
        <f>PXIL!Q14</f>
        <v>0</v>
      </c>
      <c r="AK14" s="34">
        <f>RTM_IEX!K14</f>
        <v>0</v>
      </c>
      <c r="AL14" s="34">
        <f>RTM_IEX!Q14</f>
        <v>0</v>
      </c>
      <c r="AM14" s="34">
        <f>RTM_PXI!K14</f>
        <v>0</v>
      </c>
      <c r="AN14" s="34">
        <f>RTM_PXI!Q14</f>
        <v>0</v>
      </c>
      <c r="AO14" s="149">
        <f>GDAM_IEX!K14</f>
        <v>0</v>
      </c>
      <c r="AP14" s="149">
        <f>GDAM_IEX!Q14</f>
        <v>0</v>
      </c>
      <c r="AQ14" s="149">
        <f>GDAM_PXI!K14</f>
        <v>0</v>
      </c>
      <c r="AR14" s="149">
        <f>GDAM_PXI!Q14</f>
        <v>0</v>
      </c>
    </row>
    <row r="15" spans="1:46">
      <c r="A15" t="s">
        <v>57</v>
      </c>
      <c r="D15">
        <f>TWEPL!S15</f>
        <v>1.1518200000000001</v>
      </c>
      <c r="E15">
        <f>GT_NG!S15</f>
        <v>-1.9800000000000002E-2</v>
      </c>
      <c r="F15">
        <f>GT_Spot!S15</f>
        <v>0</v>
      </c>
      <c r="G15">
        <f>PPCL_NG!S15</f>
        <v>45.77</v>
      </c>
      <c r="H15">
        <f>PPCL_Spot!S15</f>
        <v>0</v>
      </c>
      <c r="I15">
        <f>Bawana_NG!S15</f>
        <v>19</v>
      </c>
      <c r="J15">
        <f>Bawana_RLNG!S15</f>
        <v>0</v>
      </c>
      <c r="K15">
        <f>Bawana_Spot!S15</f>
        <v>0</v>
      </c>
      <c r="L15">
        <f>TWOMCL!R15</f>
        <v>0</v>
      </c>
      <c r="M15">
        <f>EDWPCL!V15</f>
        <v>0</v>
      </c>
      <c r="N15">
        <f>'MSW BWN'!V15</f>
        <v>0</v>
      </c>
      <c r="O15">
        <f>NDMC_ISGS_exbus!DM15</f>
        <v>78.22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SUMPRODUCT(LTA!J15:AN15,LTA!J$101:AN$101,LTA!J$106:AN$106)</f>
        <v>0</v>
      </c>
      <c r="U15" s="37">
        <f>SUMPRODUCT(LTA!J15:AN15,LTA!J$102:AN$102,LTA!J$106:AN$106)</f>
        <v>0</v>
      </c>
      <c r="V15" s="66">
        <f>SUMPRODUCT(MTOA!B15:G15,MTOA!B$102:G$102,MTOA!B$106:G$106)</f>
        <v>0</v>
      </c>
      <c r="W15" s="66">
        <f>SUMPRODUCT(MTOA!B15:G15,MTOA!B$101:G$101,MTOA!B$106:G$106)</f>
        <v>0</v>
      </c>
      <c r="X15">
        <v>0</v>
      </c>
      <c r="Y15" s="34">
        <f>IEX!K15</f>
        <v>0</v>
      </c>
      <c r="Z15" s="34">
        <f>IEX!Q15</f>
        <v>0</v>
      </c>
      <c r="AA15" s="75">
        <f>STOA!K15</f>
        <v>0</v>
      </c>
      <c r="AB15" s="75">
        <f>-STOA!Q15</f>
        <v>0</v>
      </c>
      <c r="AC15">
        <f t="shared" si="0"/>
        <v>1.2686238029249395</v>
      </c>
      <c r="AD15">
        <f t="shared" si="1"/>
        <v>142.85339619707506</v>
      </c>
      <c r="AE15">
        <f>'IDT-1'!E15</f>
        <v>0</v>
      </c>
      <c r="AF15" s="24"/>
      <c r="AG15">
        <f t="shared" si="2"/>
        <v>142.85339619707506</v>
      </c>
      <c r="AI15" s="34">
        <f>PXIL!K15</f>
        <v>0</v>
      </c>
      <c r="AJ15" s="34">
        <f>PXIL!Q15</f>
        <v>0</v>
      </c>
      <c r="AK15" s="34">
        <f>RTM_IEX!K15</f>
        <v>0</v>
      </c>
      <c r="AL15" s="34">
        <f>RTM_IEX!Q15</f>
        <v>0</v>
      </c>
      <c r="AM15" s="34">
        <f>RTM_PXI!K15</f>
        <v>0</v>
      </c>
      <c r="AN15" s="34">
        <f>RTM_PXI!Q15</f>
        <v>0</v>
      </c>
      <c r="AO15" s="149">
        <f>GDAM_IEX!K15</f>
        <v>0</v>
      </c>
      <c r="AP15" s="149">
        <f>GDAM_IEX!Q15</f>
        <v>0</v>
      </c>
      <c r="AQ15" s="149">
        <f>GDAM_PXI!K15</f>
        <v>0</v>
      </c>
      <c r="AR15" s="149">
        <f>GDAM_PXI!Q15</f>
        <v>0</v>
      </c>
    </row>
    <row r="16" spans="1:46">
      <c r="A16" t="s">
        <v>58</v>
      </c>
      <c r="D16">
        <f>TWEPL!S16</f>
        <v>1.1518200000000001</v>
      </c>
      <c r="E16">
        <f>GT_NG!S16</f>
        <v>-1.9800000000000002E-2</v>
      </c>
      <c r="F16">
        <f>GT_Spot!S16</f>
        <v>0</v>
      </c>
      <c r="G16">
        <f>PPCL_NG!S16</f>
        <v>45.77</v>
      </c>
      <c r="H16">
        <f>PPCL_Spot!S16</f>
        <v>0</v>
      </c>
      <c r="I16">
        <f>Bawana_NG!S16</f>
        <v>19</v>
      </c>
      <c r="J16">
        <f>Bawana_RLNG!S16</f>
        <v>0</v>
      </c>
      <c r="K16">
        <f>Bawana_Spot!S16</f>
        <v>0</v>
      </c>
      <c r="L16">
        <f>TWOMCL!R16</f>
        <v>0</v>
      </c>
      <c r="M16">
        <f>EDWPCL!V16</f>
        <v>0</v>
      </c>
      <c r="N16">
        <f>'MSW BWN'!V16</f>
        <v>0</v>
      </c>
      <c r="O16">
        <f>NDMC_ISGS_exbus!DM16</f>
        <v>78.22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SUMPRODUCT(LTA!J16:AN16,LTA!J$101:AN$101,LTA!J$106:AN$106)</f>
        <v>0</v>
      </c>
      <c r="U16" s="37">
        <f>SUMPRODUCT(LTA!J16:AN16,LTA!J$102:AN$102,LTA!J$106:AN$106)</f>
        <v>0</v>
      </c>
      <c r="V16" s="66">
        <f>SUMPRODUCT(MTOA!B16:G16,MTOA!B$102:G$102,MTOA!B$106:G$106)</f>
        <v>0</v>
      </c>
      <c r="W16" s="66">
        <f>SUMPRODUCT(MTOA!B16:G16,MTOA!B$101:G$101,MTOA!B$106:G$106)</f>
        <v>0</v>
      </c>
      <c r="X16">
        <v>0</v>
      </c>
      <c r="Y16" s="34">
        <f>IEX!K16</f>
        <v>0</v>
      </c>
      <c r="Z16" s="34">
        <f>IEX!Q16</f>
        <v>0</v>
      </c>
      <c r="AA16" s="75">
        <f>STOA!K16</f>
        <v>0</v>
      </c>
      <c r="AB16" s="75">
        <f>-STOA!Q16</f>
        <v>0</v>
      </c>
      <c r="AC16">
        <f t="shared" si="0"/>
        <v>1.2686238029249395</v>
      </c>
      <c r="AD16">
        <f t="shared" si="1"/>
        <v>142.85339619707506</v>
      </c>
      <c r="AE16">
        <f>'IDT-1'!E16</f>
        <v>0</v>
      </c>
      <c r="AF16" s="24"/>
      <c r="AG16">
        <f t="shared" si="2"/>
        <v>142.85339619707506</v>
      </c>
      <c r="AI16" s="34">
        <f>PXIL!K16</f>
        <v>0</v>
      </c>
      <c r="AJ16" s="34">
        <f>PXIL!Q16</f>
        <v>0</v>
      </c>
      <c r="AK16" s="34">
        <f>RTM_IEX!K16</f>
        <v>0</v>
      </c>
      <c r="AL16" s="34">
        <f>RTM_IEX!Q16</f>
        <v>0</v>
      </c>
      <c r="AM16" s="34">
        <f>RTM_PXI!K16</f>
        <v>0</v>
      </c>
      <c r="AN16" s="34">
        <f>RTM_PXI!Q16</f>
        <v>0</v>
      </c>
      <c r="AO16" s="149">
        <f>GDAM_IEX!K16</f>
        <v>0</v>
      </c>
      <c r="AP16" s="149">
        <f>GDAM_IEX!Q16</f>
        <v>0</v>
      </c>
      <c r="AQ16" s="149">
        <f>GDAM_PXI!K16</f>
        <v>0</v>
      </c>
      <c r="AR16" s="149">
        <f>GDAM_PXI!Q16</f>
        <v>0</v>
      </c>
    </row>
    <row r="17" spans="1:44">
      <c r="A17" t="s">
        <v>59</v>
      </c>
      <c r="D17">
        <f>TWEPL!S17</f>
        <v>1.1518200000000001</v>
      </c>
      <c r="E17">
        <f>GT_NG!S17</f>
        <v>-1.9800000000000002E-2</v>
      </c>
      <c r="F17">
        <f>GT_Spot!S17</f>
        <v>0</v>
      </c>
      <c r="G17">
        <f>PPCL_NG!S17</f>
        <v>45.77</v>
      </c>
      <c r="H17">
        <f>PPCL_Spot!S17</f>
        <v>0</v>
      </c>
      <c r="I17">
        <f>Bawana_NG!S17</f>
        <v>19</v>
      </c>
      <c r="J17">
        <f>Bawana_RLNG!S17</f>
        <v>0</v>
      </c>
      <c r="K17">
        <f>Bawana_Spot!S17</f>
        <v>0</v>
      </c>
      <c r="L17">
        <f>TWOMCL!R17</f>
        <v>0</v>
      </c>
      <c r="M17">
        <f>EDWPCL!V17</f>
        <v>0</v>
      </c>
      <c r="N17">
        <f>'MSW BWN'!V17</f>
        <v>0</v>
      </c>
      <c r="O17">
        <f>NDMC_ISGS_exbus!DM17</f>
        <v>77.260000000000005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SUMPRODUCT(LTA!J17:AN17,LTA!J$101:AN$101,LTA!J$106:AN$106)</f>
        <v>0</v>
      </c>
      <c r="U17" s="37">
        <f>SUMPRODUCT(LTA!J17:AN17,LTA!J$102:AN$102,LTA!J$106:AN$106)</f>
        <v>0</v>
      </c>
      <c r="V17" s="66">
        <f>SUMPRODUCT(MTOA!B17:G17,MTOA!B$102:G$102,MTOA!B$106:G$106)</f>
        <v>0</v>
      </c>
      <c r="W17" s="66">
        <f>SUMPRODUCT(MTOA!B17:G17,MTOA!B$101:G$101,MTOA!B$106:G$106)</f>
        <v>0</v>
      </c>
      <c r="X17">
        <v>0</v>
      </c>
      <c r="Y17" s="34">
        <f>IEX!K17</f>
        <v>0</v>
      </c>
      <c r="Z17" s="34">
        <f>IEX!Q17</f>
        <v>0</v>
      </c>
      <c r="AA17" s="75">
        <f>STOA!K17</f>
        <v>0</v>
      </c>
      <c r="AB17" s="75">
        <f>-STOA!Q17</f>
        <v>0</v>
      </c>
      <c r="AC17">
        <f t="shared" si="0"/>
        <v>1.2601758029249397</v>
      </c>
      <c r="AD17">
        <f t="shared" si="1"/>
        <v>141.90184419707504</v>
      </c>
      <c r="AE17">
        <f>'IDT-1'!E17</f>
        <v>0</v>
      </c>
      <c r="AF17" s="24"/>
      <c r="AG17">
        <f t="shared" si="2"/>
        <v>141.90184419707504</v>
      </c>
      <c r="AI17" s="34">
        <f>PXIL!K17</f>
        <v>0</v>
      </c>
      <c r="AJ17" s="34">
        <f>PXIL!Q17</f>
        <v>0</v>
      </c>
      <c r="AK17" s="34">
        <f>RTM_IEX!K17</f>
        <v>0</v>
      </c>
      <c r="AL17" s="34">
        <f>RTM_IEX!Q17</f>
        <v>0</v>
      </c>
      <c r="AM17" s="34">
        <f>RTM_PXI!K17</f>
        <v>0</v>
      </c>
      <c r="AN17" s="34">
        <f>RTM_PXI!Q17</f>
        <v>0</v>
      </c>
      <c r="AO17" s="149">
        <f>GDAM_IEX!K17</f>
        <v>0</v>
      </c>
      <c r="AP17" s="149">
        <f>GDAM_IEX!Q17</f>
        <v>0</v>
      </c>
      <c r="AQ17" s="149">
        <f>GDAM_PXI!K17</f>
        <v>0</v>
      </c>
      <c r="AR17" s="149">
        <f>GDAM_PXI!Q17</f>
        <v>0</v>
      </c>
    </row>
    <row r="18" spans="1:44">
      <c r="A18" t="s">
        <v>60</v>
      </c>
      <c r="D18">
        <f>TWEPL!S18</f>
        <v>1.1518200000000001</v>
      </c>
      <c r="E18">
        <f>GT_NG!S18</f>
        <v>-1.9800000000000002E-2</v>
      </c>
      <c r="F18">
        <f>GT_Spot!S18</f>
        <v>0</v>
      </c>
      <c r="G18">
        <f>PPCL_NG!S18</f>
        <v>45.77</v>
      </c>
      <c r="H18">
        <f>PPCL_Spot!S18</f>
        <v>0</v>
      </c>
      <c r="I18">
        <f>Bawana_NG!S18</f>
        <v>19</v>
      </c>
      <c r="J18">
        <f>Bawana_RLNG!S18</f>
        <v>0</v>
      </c>
      <c r="K18">
        <f>Bawana_Spot!S18</f>
        <v>0</v>
      </c>
      <c r="L18">
        <f>TWOMCL!R18</f>
        <v>0</v>
      </c>
      <c r="M18">
        <f>EDWPCL!V18</f>
        <v>0</v>
      </c>
      <c r="N18">
        <f>'MSW BWN'!V18</f>
        <v>0</v>
      </c>
      <c r="O18">
        <f>NDMC_ISGS_exbus!DM18</f>
        <v>76.3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SUMPRODUCT(LTA!J18:AN18,LTA!J$101:AN$101,LTA!J$106:AN$106)</f>
        <v>0</v>
      </c>
      <c r="U18" s="37">
        <f>SUMPRODUCT(LTA!J18:AN18,LTA!J$102:AN$102,LTA!J$106:AN$106)</f>
        <v>0</v>
      </c>
      <c r="V18" s="66">
        <f>SUMPRODUCT(MTOA!B18:G18,MTOA!B$102:G$102,MTOA!B$106:G$106)</f>
        <v>0</v>
      </c>
      <c r="W18" s="66">
        <f>SUMPRODUCT(MTOA!B18:G18,MTOA!B$101:G$101,MTOA!B$106:G$106)</f>
        <v>0</v>
      </c>
      <c r="X18">
        <v>0</v>
      </c>
      <c r="Y18" s="34">
        <f>IEX!K18</f>
        <v>0</v>
      </c>
      <c r="Z18" s="34">
        <f>IEX!Q18</f>
        <v>0</v>
      </c>
      <c r="AA18" s="75">
        <f>STOA!K18</f>
        <v>0</v>
      </c>
      <c r="AB18" s="75">
        <f>-STOA!Q18</f>
        <v>0</v>
      </c>
      <c r="AC18">
        <f t="shared" si="0"/>
        <v>1.2517278029249395</v>
      </c>
      <c r="AD18">
        <f t="shared" si="1"/>
        <v>140.95029219707507</v>
      </c>
      <c r="AE18">
        <f>'IDT-1'!E18</f>
        <v>0</v>
      </c>
      <c r="AF18" s="24"/>
      <c r="AG18">
        <f t="shared" si="2"/>
        <v>140.95029219707507</v>
      </c>
      <c r="AI18" s="34">
        <f>PXIL!K18</f>
        <v>0</v>
      </c>
      <c r="AJ18" s="34">
        <f>PXIL!Q18</f>
        <v>0</v>
      </c>
      <c r="AK18" s="34">
        <f>RTM_IEX!K18</f>
        <v>0</v>
      </c>
      <c r="AL18" s="34">
        <f>RTM_IEX!Q18</f>
        <v>0</v>
      </c>
      <c r="AM18" s="34">
        <f>RTM_PXI!K18</f>
        <v>0</v>
      </c>
      <c r="AN18" s="34">
        <f>RTM_PXI!Q18</f>
        <v>0</v>
      </c>
      <c r="AO18" s="149">
        <f>GDAM_IEX!K18</f>
        <v>0</v>
      </c>
      <c r="AP18" s="149">
        <f>GDAM_IEX!Q18</f>
        <v>0</v>
      </c>
      <c r="AQ18" s="149">
        <f>GDAM_PXI!K18</f>
        <v>0</v>
      </c>
      <c r="AR18" s="149">
        <f>GDAM_PXI!Q18</f>
        <v>0</v>
      </c>
    </row>
    <row r="19" spans="1:44">
      <c r="A19" t="s">
        <v>61</v>
      </c>
      <c r="D19">
        <f>TWEPL!S19</f>
        <v>1.1518200000000001</v>
      </c>
      <c r="E19">
        <f>GT_NG!S19</f>
        <v>-1.9800000000000002E-2</v>
      </c>
      <c r="F19">
        <f>GT_Spot!S19</f>
        <v>0</v>
      </c>
      <c r="G19">
        <f>PPCL_NG!S19</f>
        <v>45.77</v>
      </c>
      <c r="H19">
        <f>PPCL_Spot!S19</f>
        <v>0</v>
      </c>
      <c r="I19">
        <f>Bawana_NG!S19</f>
        <v>19</v>
      </c>
      <c r="J19">
        <f>Bawana_RLNG!S19</f>
        <v>0</v>
      </c>
      <c r="K19">
        <f>Bawana_Spot!S19</f>
        <v>0</v>
      </c>
      <c r="L19">
        <f>TWOMCL!R19</f>
        <v>0</v>
      </c>
      <c r="M19">
        <f>EDWPCL!V19</f>
        <v>0</v>
      </c>
      <c r="N19">
        <f>'MSW BWN'!V19</f>
        <v>0</v>
      </c>
      <c r="O19">
        <f>NDMC_ISGS_exbus!DM19</f>
        <v>75.34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SUMPRODUCT(LTA!J19:AN19,LTA!J$101:AN$101,LTA!J$106:AN$106)</f>
        <v>0</v>
      </c>
      <c r="U19" s="37">
        <f>SUMPRODUCT(LTA!J19:AN19,LTA!J$102:AN$102,LTA!J$106:AN$106)</f>
        <v>0</v>
      </c>
      <c r="V19" s="66">
        <f>SUMPRODUCT(MTOA!B19:G19,MTOA!B$102:G$102,MTOA!B$106:G$106)</f>
        <v>0</v>
      </c>
      <c r="W19" s="66">
        <f>SUMPRODUCT(MTOA!B19:G19,MTOA!B$101:G$101,MTOA!B$106:G$106)</f>
        <v>0</v>
      </c>
      <c r="X19">
        <v>0</v>
      </c>
      <c r="Y19" s="34">
        <f>IEX!K19</f>
        <v>0</v>
      </c>
      <c r="Z19" s="34">
        <f>IEX!Q19</f>
        <v>0</v>
      </c>
      <c r="AA19" s="75">
        <f>STOA!K19</f>
        <v>0</v>
      </c>
      <c r="AB19" s="75">
        <f>-STOA!Q19</f>
        <v>0</v>
      </c>
      <c r="AC19">
        <f t="shared" si="0"/>
        <v>1.2432798029249394</v>
      </c>
      <c r="AD19">
        <f t="shared" si="1"/>
        <v>139.99874019707505</v>
      </c>
      <c r="AE19">
        <f>'IDT-1'!E19</f>
        <v>0</v>
      </c>
      <c r="AF19" s="24"/>
      <c r="AG19">
        <f t="shared" si="2"/>
        <v>139.99874019707505</v>
      </c>
      <c r="AI19" s="34">
        <f>PXIL!K19</f>
        <v>0</v>
      </c>
      <c r="AJ19" s="34">
        <f>PXIL!Q19</f>
        <v>0</v>
      </c>
      <c r="AK19" s="34">
        <f>RTM_IEX!K19</f>
        <v>0</v>
      </c>
      <c r="AL19" s="34">
        <f>RTM_IEX!Q19</f>
        <v>0</v>
      </c>
      <c r="AM19" s="34">
        <f>RTM_PXI!K19</f>
        <v>0</v>
      </c>
      <c r="AN19" s="34">
        <f>RTM_PXI!Q19</f>
        <v>0</v>
      </c>
      <c r="AO19" s="149">
        <f>GDAM_IEX!K19</f>
        <v>0</v>
      </c>
      <c r="AP19" s="149">
        <f>GDAM_IEX!Q19</f>
        <v>0</v>
      </c>
      <c r="AQ19" s="149">
        <f>GDAM_PXI!K19</f>
        <v>0</v>
      </c>
      <c r="AR19" s="149">
        <f>GDAM_PXI!Q19</f>
        <v>0</v>
      </c>
    </row>
    <row r="20" spans="1:44">
      <c r="A20" t="s">
        <v>62</v>
      </c>
      <c r="D20">
        <f>TWEPL!S20</f>
        <v>1.1518200000000001</v>
      </c>
      <c r="E20">
        <f>GT_NG!S20</f>
        <v>-1.9800000000000002E-2</v>
      </c>
      <c r="F20">
        <f>GT_Spot!S20</f>
        <v>0</v>
      </c>
      <c r="G20">
        <f>PPCL_NG!S20</f>
        <v>45.77</v>
      </c>
      <c r="H20">
        <f>PPCL_Spot!S20</f>
        <v>0</v>
      </c>
      <c r="I20">
        <f>Bawana_NG!S20</f>
        <v>19</v>
      </c>
      <c r="J20">
        <f>Bawana_RLNG!S20</f>
        <v>0</v>
      </c>
      <c r="K20">
        <f>Bawana_Spot!S20</f>
        <v>0</v>
      </c>
      <c r="L20">
        <f>TWOMCL!R20</f>
        <v>0</v>
      </c>
      <c r="M20">
        <f>EDWPCL!V20</f>
        <v>0</v>
      </c>
      <c r="N20">
        <f>'MSW BWN'!V20</f>
        <v>0</v>
      </c>
      <c r="O20">
        <f>NDMC_ISGS_exbus!DM20</f>
        <v>74.38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SUMPRODUCT(LTA!J20:AN20,LTA!J$101:AN$101,LTA!J$106:AN$106)</f>
        <v>0</v>
      </c>
      <c r="U20" s="37">
        <f>SUMPRODUCT(LTA!J20:AN20,LTA!J$102:AN$102,LTA!J$106:AN$106)</f>
        <v>0</v>
      </c>
      <c r="V20" s="66">
        <f>SUMPRODUCT(MTOA!B20:G20,MTOA!B$102:G$102,MTOA!B$106:G$106)</f>
        <v>0</v>
      </c>
      <c r="W20" s="66">
        <f>SUMPRODUCT(MTOA!B20:G20,MTOA!B$101:G$101,MTOA!B$106:G$106)</f>
        <v>0</v>
      </c>
      <c r="X20">
        <v>0</v>
      </c>
      <c r="Y20" s="34">
        <f>IEX!K20</f>
        <v>0</v>
      </c>
      <c r="Z20" s="34">
        <f>IEX!Q20</f>
        <v>0</v>
      </c>
      <c r="AA20" s="75">
        <f>STOA!K20</f>
        <v>0</v>
      </c>
      <c r="AB20" s="75">
        <f>-STOA!Q20</f>
        <v>0</v>
      </c>
      <c r="AC20">
        <f t="shared" si="0"/>
        <v>1.2348318029249394</v>
      </c>
      <c r="AD20">
        <f t="shared" si="1"/>
        <v>139.04718819707506</v>
      </c>
      <c r="AE20">
        <f>'IDT-1'!E20</f>
        <v>0</v>
      </c>
      <c r="AF20" s="24"/>
      <c r="AG20">
        <f t="shared" si="2"/>
        <v>139.04718819707506</v>
      </c>
      <c r="AI20" s="34">
        <f>PXIL!K20</f>
        <v>0</v>
      </c>
      <c r="AJ20" s="34">
        <f>PXIL!Q20</f>
        <v>0</v>
      </c>
      <c r="AK20" s="34">
        <f>RTM_IEX!K20</f>
        <v>0</v>
      </c>
      <c r="AL20" s="34">
        <f>RTM_IEX!Q20</f>
        <v>0</v>
      </c>
      <c r="AM20" s="34">
        <f>RTM_PXI!K20</f>
        <v>0</v>
      </c>
      <c r="AN20" s="34">
        <f>RTM_PXI!Q20</f>
        <v>0</v>
      </c>
      <c r="AO20" s="149">
        <f>GDAM_IEX!K20</f>
        <v>0</v>
      </c>
      <c r="AP20" s="149">
        <f>GDAM_IEX!Q20</f>
        <v>0</v>
      </c>
      <c r="AQ20" s="149">
        <f>GDAM_PXI!K20</f>
        <v>0</v>
      </c>
      <c r="AR20" s="149">
        <f>GDAM_PXI!Q20</f>
        <v>0</v>
      </c>
    </row>
    <row r="21" spans="1:44">
      <c r="A21" t="s">
        <v>63</v>
      </c>
      <c r="D21">
        <f>TWEPL!S21</f>
        <v>1.1518200000000001</v>
      </c>
      <c r="E21">
        <f>GT_NG!S21</f>
        <v>-1.9800000000000002E-2</v>
      </c>
      <c r="F21">
        <f>GT_Spot!S21</f>
        <v>0</v>
      </c>
      <c r="G21">
        <f>PPCL_NG!S21</f>
        <v>45.77</v>
      </c>
      <c r="H21">
        <f>PPCL_Spot!S21</f>
        <v>0</v>
      </c>
      <c r="I21">
        <f>Bawana_NG!S21</f>
        <v>19</v>
      </c>
      <c r="J21">
        <f>Bawana_RLNG!S21</f>
        <v>0</v>
      </c>
      <c r="K21">
        <f>Bawana_Spot!S21</f>
        <v>0</v>
      </c>
      <c r="L21">
        <f>TWOMCL!R21</f>
        <v>0</v>
      </c>
      <c r="M21">
        <f>EDWPCL!V21</f>
        <v>0</v>
      </c>
      <c r="N21">
        <f>'MSW BWN'!V21</f>
        <v>0</v>
      </c>
      <c r="O21">
        <f>NDMC_ISGS_exbus!DM21</f>
        <v>73.42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SUMPRODUCT(LTA!J21:AN21,LTA!J$101:AN$101,LTA!J$106:AN$106)</f>
        <v>0</v>
      </c>
      <c r="U21" s="37">
        <f>SUMPRODUCT(LTA!J21:AN21,LTA!J$102:AN$102,LTA!J$106:AN$106)</f>
        <v>0</v>
      </c>
      <c r="V21" s="66">
        <f>SUMPRODUCT(MTOA!B21:G21,MTOA!B$102:G$102,MTOA!B$106:G$106)</f>
        <v>0</v>
      </c>
      <c r="W21" s="66">
        <f>SUMPRODUCT(MTOA!B21:G21,MTOA!B$101:G$101,MTOA!B$106:G$106)</f>
        <v>0</v>
      </c>
      <c r="X21">
        <v>0</v>
      </c>
      <c r="Y21" s="34">
        <f>IEX!K21</f>
        <v>0</v>
      </c>
      <c r="Z21" s="34">
        <f>IEX!Q21</f>
        <v>0</v>
      </c>
      <c r="AA21" s="75">
        <f>STOA!K21</f>
        <v>0</v>
      </c>
      <c r="AB21" s="75">
        <f>-STOA!Q21</f>
        <v>0</v>
      </c>
      <c r="AC21">
        <f t="shared" si="0"/>
        <v>1.2263838029249394</v>
      </c>
      <c r="AD21">
        <f t="shared" si="1"/>
        <v>138.09563619707507</v>
      </c>
      <c r="AE21">
        <f>'IDT-1'!E21</f>
        <v>0</v>
      </c>
      <c r="AF21" s="24"/>
      <c r="AG21">
        <f t="shared" si="2"/>
        <v>138.09563619707507</v>
      </c>
      <c r="AI21" s="34">
        <f>PXIL!K21</f>
        <v>0</v>
      </c>
      <c r="AJ21" s="34">
        <f>PXIL!Q21</f>
        <v>0</v>
      </c>
      <c r="AK21" s="34">
        <f>RTM_IEX!K21</f>
        <v>0</v>
      </c>
      <c r="AL21" s="34">
        <f>RTM_IEX!Q21</f>
        <v>0</v>
      </c>
      <c r="AM21" s="34">
        <f>RTM_PXI!K21</f>
        <v>0</v>
      </c>
      <c r="AN21" s="34">
        <f>RTM_PXI!Q21</f>
        <v>0</v>
      </c>
      <c r="AO21" s="149">
        <f>GDAM_IEX!K21</f>
        <v>0</v>
      </c>
      <c r="AP21" s="149">
        <f>GDAM_IEX!Q21</f>
        <v>0</v>
      </c>
      <c r="AQ21" s="149">
        <f>GDAM_PXI!K21</f>
        <v>0</v>
      </c>
      <c r="AR21" s="149">
        <f>GDAM_PXI!Q21</f>
        <v>0</v>
      </c>
    </row>
    <row r="22" spans="1:44">
      <c r="A22" t="s">
        <v>64</v>
      </c>
      <c r="D22">
        <f>TWEPL!S22</f>
        <v>1.1518200000000001</v>
      </c>
      <c r="E22">
        <f>GT_NG!S22</f>
        <v>-1.9800000000000002E-2</v>
      </c>
      <c r="F22">
        <f>GT_Spot!S22</f>
        <v>0</v>
      </c>
      <c r="G22">
        <f>PPCL_NG!S22</f>
        <v>45.77</v>
      </c>
      <c r="H22">
        <f>PPCL_Spot!S22</f>
        <v>0</v>
      </c>
      <c r="I22">
        <f>Bawana_NG!S22</f>
        <v>19</v>
      </c>
      <c r="J22">
        <f>Bawana_RLNG!S22</f>
        <v>0</v>
      </c>
      <c r="K22">
        <f>Bawana_Spot!S22</f>
        <v>0</v>
      </c>
      <c r="L22">
        <f>TWOMCL!R22</f>
        <v>0</v>
      </c>
      <c r="M22">
        <f>EDWPCL!V22</f>
        <v>0</v>
      </c>
      <c r="N22">
        <f>'MSW BWN'!V22</f>
        <v>0</v>
      </c>
      <c r="O22">
        <f>NDMC_ISGS_exbus!DM22</f>
        <v>73.42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SUMPRODUCT(LTA!J22:AN22,LTA!J$101:AN$101,LTA!J$106:AN$106)</f>
        <v>0</v>
      </c>
      <c r="U22" s="37">
        <f>SUMPRODUCT(LTA!J22:AN22,LTA!J$102:AN$102,LTA!J$106:AN$106)</f>
        <v>0</v>
      </c>
      <c r="V22" s="66">
        <f>SUMPRODUCT(MTOA!B22:G22,MTOA!B$102:G$102,MTOA!B$106:G$106)</f>
        <v>0</v>
      </c>
      <c r="W22" s="66">
        <f>SUMPRODUCT(MTOA!B22:G22,MTOA!B$101:G$101,MTOA!B$106:G$106)</f>
        <v>0</v>
      </c>
      <c r="X22">
        <v>0</v>
      </c>
      <c r="Y22" s="34">
        <f>IEX!K22</f>
        <v>0</v>
      </c>
      <c r="Z22" s="34">
        <f>IEX!Q22</f>
        <v>0</v>
      </c>
      <c r="AA22" s="75">
        <f>STOA!K22</f>
        <v>0</v>
      </c>
      <c r="AB22" s="75">
        <f>-STOA!Q22</f>
        <v>0</v>
      </c>
      <c r="AC22">
        <f t="shared" si="0"/>
        <v>1.2263838029249394</v>
      </c>
      <c r="AD22">
        <f t="shared" si="1"/>
        <v>138.09563619707507</v>
      </c>
      <c r="AE22">
        <f>'IDT-1'!E22</f>
        <v>0</v>
      </c>
      <c r="AF22" s="24"/>
      <c r="AG22">
        <f t="shared" si="2"/>
        <v>138.09563619707507</v>
      </c>
      <c r="AI22" s="34">
        <f>PXIL!K22</f>
        <v>0</v>
      </c>
      <c r="AJ22" s="34">
        <f>PXIL!Q22</f>
        <v>0</v>
      </c>
      <c r="AK22" s="34">
        <f>RTM_IEX!K22</f>
        <v>0</v>
      </c>
      <c r="AL22" s="34">
        <f>RTM_IEX!Q22</f>
        <v>0</v>
      </c>
      <c r="AM22" s="34">
        <f>RTM_PXI!K22</f>
        <v>0</v>
      </c>
      <c r="AN22" s="34">
        <f>RTM_PXI!Q22</f>
        <v>0</v>
      </c>
      <c r="AO22" s="149">
        <f>GDAM_IEX!K22</f>
        <v>0</v>
      </c>
      <c r="AP22" s="149">
        <f>GDAM_IEX!Q22</f>
        <v>0</v>
      </c>
      <c r="AQ22" s="149">
        <f>GDAM_PXI!K22</f>
        <v>0</v>
      </c>
      <c r="AR22" s="149">
        <f>GDAM_PXI!Q22</f>
        <v>0</v>
      </c>
    </row>
    <row r="23" spans="1:44">
      <c r="A23" t="s">
        <v>65</v>
      </c>
      <c r="D23">
        <f>TWEPL!S23</f>
        <v>1.1518200000000001</v>
      </c>
      <c r="E23">
        <f>GT_NG!S23</f>
        <v>-1.9800000000000002E-2</v>
      </c>
      <c r="F23">
        <f>GT_Spot!S23</f>
        <v>0</v>
      </c>
      <c r="G23">
        <f>PPCL_NG!S23</f>
        <v>45.77</v>
      </c>
      <c r="H23">
        <f>PPCL_Spot!S23</f>
        <v>0</v>
      </c>
      <c r="I23">
        <f>Bawana_NG!S23</f>
        <v>19</v>
      </c>
      <c r="J23">
        <f>Bawana_RLNG!S23</f>
        <v>0</v>
      </c>
      <c r="K23">
        <f>Bawana_Spot!S23</f>
        <v>0</v>
      </c>
      <c r="L23">
        <f>TWOMCL!R23</f>
        <v>0</v>
      </c>
      <c r="M23">
        <f>EDWPCL!V23</f>
        <v>0</v>
      </c>
      <c r="N23">
        <f>'MSW BWN'!V23</f>
        <v>0</v>
      </c>
      <c r="O23">
        <f>NDMC_ISGS_exbus!DM23</f>
        <v>72.459999999999994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SUMPRODUCT(LTA!J23:AN23,LTA!J$101:AN$101,LTA!J$106:AN$106)</f>
        <v>0</v>
      </c>
      <c r="U23" s="37">
        <f>SUMPRODUCT(LTA!J23:AN23,LTA!J$102:AN$102,LTA!J$106:AN$106)</f>
        <v>0</v>
      </c>
      <c r="V23" s="66">
        <f>SUMPRODUCT(MTOA!B23:G23,MTOA!B$102:G$102,MTOA!B$106:G$106)</f>
        <v>0</v>
      </c>
      <c r="W23" s="66">
        <f>SUMPRODUCT(MTOA!B23:G23,MTOA!B$101:G$101,MTOA!B$106:G$106)</f>
        <v>0</v>
      </c>
      <c r="X23">
        <v>0</v>
      </c>
      <c r="Y23" s="34">
        <f>IEX!K23</f>
        <v>0</v>
      </c>
      <c r="Z23" s="34">
        <f>IEX!Q23</f>
        <v>0</v>
      </c>
      <c r="AA23" s="75">
        <f>STOA!K23</f>
        <v>0</v>
      </c>
      <c r="AB23" s="75">
        <f>-STOA!Q23</f>
        <v>0</v>
      </c>
      <c r="AC23">
        <f t="shared" si="0"/>
        <v>1.2179358029249396</v>
      </c>
      <c r="AD23">
        <f t="shared" si="1"/>
        <v>137.14408419707505</v>
      </c>
      <c r="AE23">
        <f>'IDT-1'!E23</f>
        <v>0</v>
      </c>
      <c r="AF23" s="24"/>
      <c r="AG23">
        <f t="shared" si="2"/>
        <v>137.14408419707505</v>
      </c>
      <c r="AI23" s="34">
        <f>PXIL!K23</f>
        <v>0</v>
      </c>
      <c r="AJ23" s="34">
        <f>PXIL!Q23</f>
        <v>0</v>
      </c>
      <c r="AK23" s="34">
        <f>RTM_IEX!K23</f>
        <v>0</v>
      </c>
      <c r="AL23" s="34">
        <f>RTM_IEX!Q23</f>
        <v>0</v>
      </c>
      <c r="AM23" s="34">
        <f>RTM_PXI!K23</f>
        <v>0</v>
      </c>
      <c r="AN23" s="34">
        <f>RTM_PXI!Q23</f>
        <v>0</v>
      </c>
      <c r="AO23" s="149">
        <f>GDAM_IEX!K23</f>
        <v>0</v>
      </c>
      <c r="AP23" s="149">
        <f>GDAM_IEX!Q23</f>
        <v>0</v>
      </c>
      <c r="AQ23" s="149">
        <f>GDAM_PXI!K23</f>
        <v>0</v>
      </c>
      <c r="AR23" s="149">
        <f>GDAM_PXI!Q23</f>
        <v>0</v>
      </c>
    </row>
    <row r="24" spans="1:44">
      <c r="A24" t="s">
        <v>66</v>
      </c>
      <c r="D24">
        <f>TWEPL!S24</f>
        <v>1.1518200000000001</v>
      </c>
      <c r="E24">
        <f>GT_NG!S24</f>
        <v>-1.9800000000000002E-2</v>
      </c>
      <c r="F24">
        <f>GT_Spot!S24</f>
        <v>0</v>
      </c>
      <c r="G24">
        <f>PPCL_NG!S24</f>
        <v>45.77</v>
      </c>
      <c r="H24">
        <f>PPCL_Spot!S24</f>
        <v>0</v>
      </c>
      <c r="I24">
        <f>Bawana_NG!S24</f>
        <v>19</v>
      </c>
      <c r="J24">
        <f>Bawana_RLNG!S24</f>
        <v>0</v>
      </c>
      <c r="K24">
        <f>Bawana_Spot!S24</f>
        <v>0</v>
      </c>
      <c r="L24">
        <f>TWOMCL!R24</f>
        <v>0</v>
      </c>
      <c r="M24">
        <f>EDWPCL!V24</f>
        <v>0</v>
      </c>
      <c r="N24">
        <f>'MSW BWN'!V24</f>
        <v>0</v>
      </c>
      <c r="O24">
        <f>NDMC_ISGS_exbus!DM24</f>
        <v>72.459999999999994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SUMPRODUCT(LTA!J24:AN24,LTA!J$101:AN$101,LTA!J$106:AN$106)</f>
        <v>0</v>
      </c>
      <c r="U24" s="37">
        <f>SUMPRODUCT(LTA!J24:AN24,LTA!J$102:AN$102,LTA!J$106:AN$106)</f>
        <v>0</v>
      </c>
      <c r="V24" s="66">
        <f>SUMPRODUCT(MTOA!B24:G24,MTOA!B$102:G$102,MTOA!B$106:G$106)</f>
        <v>0</v>
      </c>
      <c r="W24" s="66">
        <f>SUMPRODUCT(MTOA!B24:G24,MTOA!B$101:G$101,MTOA!B$106:G$106)</f>
        <v>0</v>
      </c>
      <c r="X24">
        <v>0</v>
      </c>
      <c r="Y24" s="34">
        <f>IEX!K24</f>
        <v>0</v>
      </c>
      <c r="Z24" s="34">
        <f>IEX!Q24</f>
        <v>0</v>
      </c>
      <c r="AA24" s="75">
        <f>STOA!K24</f>
        <v>0</v>
      </c>
      <c r="AB24" s="75">
        <f>-STOA!Q24</f>
        <v>0</v>
      </c>
      <c r="AC24">
        <f t="shared" si="0"/>
        <v>1.2179358029249396</v>
      </c>
      <c r="AD24">
        <f t="shared" si="1"/>
        <v>137.14408419707505</v>
      </c>
      <c r="AE24">
        <f>'IDT-1'!E24</f>
        <v>0</v>
      </c>
      <c r="AF24" s="24"/>
      <c r="AG24">
        <f t="shared" si="2"/>
        <v>137.14408419707505</v>
      </c>
      <c r="AI24" s="34">
        <f>PXIL!K24</f>
        <v>0</v>
      </c>
      <c r="AJ24" s="34">
        <f>PXIL!Q24</f>
        <v>0</v>
      </c>
      <c r="AK24" s="34">
        <f>RTM_IEX!K24</f>
        <v>0</v>
      </c>
      <c r="AL24" s="34">
        <f>RTM_IEX!Q24</f>
        <v>0</v>
      </c>
      <c r="AM24" s="34">
        <f>RTM_PXI!K24</f>
        <v>0</v>
      </c>
      <c r="AN24" s="34">
        <f>RTM_PXI!Q24</f>
        <v>0</v>
      </c>
      <c r="AO24" s="149">
        <f>GDAM_IEX!K24</f>
        <v>0</v>
      </c>
      <c r="AP24" s="149">
        <f>GDAM_IEX!Q24</f>
        <v>0</v>
      </c>
      <c r="AQ24" s="149">
        <f>GDAM_PXI!K24</f>
        <v>0</v>
      </c>
      <c r="AR24" s="149">
        <f>GDAM_PXI!Q24</f>
        <v>0</v>
      </c>
    </row>
    <row r="25" spans="1:44">
      <c r="A25" t="s">
        <v>67</v>
      </c>
      <c r="D25">
        <f>TWEPL!S25</f>
        <v>1.1518200000000001</v>
      </c>
      <c r="E25">
        <f>GT_NG!S25</f>
        <v>-1.9800000000000002E-2</v>
      </c>
      <c r="F25">
        <f>GT_Spot!S25</f>
        <v>0</v>
      </c>
      <c r="G25">
        <f>PPCL_NG!S25</f>
        <v>45.77</v>
      </c>
      <c r="H25">
        <f>PPCL_Spot!S25</f>
        <v>0</v>
      </c>
      <c r="I25">
        <f>Bawana_NG!S25</f>
        <v>19</v>
      </c>
      <c r="J25">
        <f>Bawana_RLNG!S25</f>
        <v>0</v>
      </c>
      <c r="K25">
        <f>Bawana_Spot!S25</f>
        <v>0</v>
      </c>
      <c r="L25">
        <f>TWOMCL!R25</f>
        <v>0</v>
      </c>
      <c r="M25">
        <f>EDWPCL!V25</f>
        <v>0</v>
      </c>
      <c r="N25">
        <f>'MSW BWN'!V25</f>
        <v>0</v>
      </c>
      <c r="O25">
        <f>NDMC_ISGS_exbus!DM25</f>
        <v>70.540000000000006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SUMPRODUCT(LTA!J25:AN25,LTA!J$101:AN$101,LTA!J$106:AN$106)</f>
        <v>0</v>
      </c>
      <c r="U25" s="37">
        <f>SUMPRODUCT(LTA!J25:AN25,LTA!J$102:AN$102,LTA!J$106:AN$106)</f>
        <v>0</v>
      </c>
      <c r="V25" s="66">
        <f>SUMPRODUCT(MTOA!B25:G25,MTOA!B$102:G$102,MTOA!B$106:G$106)</f>
        <v>0</v>
      </c>
      <c r="W25" s="66">
        <f>SUMPRODUCT(MTOA!B25:G25,MTOA!B$101:G$101,MTOA!B$106:G$106)</f>
        <v>0</v>
      </c>
      <c r="X25">
        <v>0</v>
      </c>
      <c r="Y25" s="34">
        <f>IEX!K25</f>
        <v>0</v>
      </c>
      <c r="Z25" s="34">
        <f>IEX!Q25</f>
        <v>0</v>
      </c>
      <c r="AA25" s="75">
        <f>STOA!K25</f>
        <v>0</v>
      </c>
      <c r="AB25" s="75">
        <f>-STOA!Q25</f>
        <v>0</v>
      </c>
      <c r="AC25">
        <f t="shared" si="0"/>
        <v>1.2010398029249394</v>
      </c>
      <c r="AD25">
        <f t="shared" si="1"/>
        <v>135.24098019707506</v>
      </c>
      <c r="AE25">
        <f>'IDT-1'!E25</f>
        <v>0</v>
      </c>
      <c r="AF25" s="24"/>
      <c r="AG25">
        <f t="shared" si="2"/>
        <v>135.24098019707506</v>
      </c>
      <c r="AI25" s="34">
        <f>PXIL!K25</f>
        <v>0</v>
      </c>
      <c r="AJ25" s="34">
        <f>PXIL!Q25</f>
        <v>0</v>
      </c>
      <c r="AK25" s="34">
        <f>RTM_IEX!K25</f>
        <v>0</v>
      </c>
      <c r="AL25" s="34">
        <f>RTM_IEX!Q25</f>
        <v>0</v>
      </c>
      <c r="AM25" s="34">
        <f>RTM_PXI!K25</f>
        <v>0</v>
      </c>
      <c r="AN25" s="34">
        <f>RTM_PXI!Q25</f>
        <v>0</v>
      </c>
      <c r="AO25" s="149">
        <f>GDAM_IEX!K25</f>
        <v>0</v>
      </c>
      <c r="AP25" s="149">
        <f>GDAM_IEX!Q25</f>
        <v>0</v>
      </c>
      <c r="AQ25" s="149">
        <f>GDAM_PXI!K25</f>
        <v>0</v>
      </c>
      <c r="AR25" s="149">
        <f>GDAM_PXI!Q25</f>
        <v>0</v>
      </c>
    </row>
    <row r="26" spans="1:44">
      <c r="A26" t="s">
        <v>68</v>
      </c>
      <c r="D26">
        <f>TWEPL!S26</f>
        <v>1.1518200000000001</v>
      </c>
      <c r="E26">
        <f>GT_NG!S26</f>
        <v>-1.9800000000000002E-2</v>
      </c>
      <c r="F26">
        <f>GT_Spot!S26</f>
        <v>0</v>
      </c>
      <c r="G26">
        <f>PPCL_NG!S26</f>
        <v>45.77</v>
      </c>
      <c r="H26">
        <f>PPCL_Spot!S26</f>
        <v>0</v>
      </c>
      <c r="I26">
        <f>Bawana_NG!S26</f>
        <v>19</v>
      </c>
      <c r="J26">
        <f>Bawana_RLNG!S26</f>
        <v>0</v>
      </c>
      <c r="K26">
        <f>Bawana_Spot!S26</f>
        <v>0</v>
      </c>
      <c r="L26">
        <f>TWOMCL!R26</f>
        <v>0</v>
      </c>
      <c r="M26">
        <f>EDWPCL!V26</f>
        <v>0</v>
      </c>
      <c r="N26">
        <f>'MSW BWN'!V26</f>
        <v>0</v>
      </c>
      <c r="O26">
        <f>NDMC_ISGS_exbus!DM26</f>
        <v>70.540000000000006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SUMPRODUCT(LTA!J26:AN26,LTA!J$101:AN$101,LTA!J$106:AN$106)</f>
        <v>0</v>
      </c>
      <c r="U26" s="37">
        <f>SUMPRODUCT(LTA!J26:AN26,LTA!J$102:AN$102,LTA!J$106:AN$106)</f>
        <v>0</v>
      </c>
      <c r="V26" s="66">
        <f>SUMPRODUCT(MTOA!B26:G26,MTOA!B$102:G$102,MTOA!B$106:G$106)</f>
        <v>0</v>
      </c>
      <c r="W26" s="66">
        <f>SUMPRODUCT(MTOA!B26:G26,MTOA!B$101:G$101,MTOA!B$106:G$106)</f>
        <v>0</v>
      </c>
      <c r="X26">
        <v>0</v>
      </c>
      <c r="Y26" s="34">
        <f>IEX!K26</f>
        <v>0</v>
      </c>
      <c r="Z26" s="34">
        <f>IEX!Q26</f>
        <v>0</v>
      </c>
      <c r="AA26" s="75">
        <f>STOA!K26</f>
        <v>0</v>
      </c>
      <c r="AB26" s="75">
        <f>-STOA!Q26</f>
        <v>0</v>
      </c>
      <c r="AC26">
        <f t="shared" si="0"/>
        <v>1.2010398029249394</v>
      </c>
      <c r="AD26">
        <f t="shared" si="1"/>
        <v>135.24098019707506</v>
      </c>
      <c r="AE26">
        <f>'IDT-1'!E26</f>
        <v>0</v>
      </c>
      <c r="AF26" s="24"/>
      <c r="AG26">
        <f t="shared" si="2"/>
        <v>135.24098019707506</v>
      </c>
      <c r="AI26" s="34">
        <f>PXIL!K26</f>
        <v>0</v>
      </c>
      <c r="AJ26" s="34">
        <f>PXIL!Q26</f>
        <v>0</v>
      </c>
      <c r="AK26" s="34">
        <f>RTM_IEX!K26</f>
        <v>0</v>
      </c>
      <c r="AL26" s="34">
        <f>RTM_IEX!Q26</f>
        <v>0</v>
      </c>
      <c r="AM26" s="34">
        <f>RTM_PXI!K26</f>
        <v>0</v>
      </c>
      <c r="AN26" s="34">
        <f>RTM_PXI!Q26</f>
        <v>0</v>
      </c>
      <c r="AO26" s="149">
        <f>GDAM_IEX!K26</f>
        <v>0</v>
      </c>
      <c r="AP26" s="149">
        <f>GDAM_IEX!Q26</f>
        <v>0</v>
      </c>
      <c r="AQ26" s="149">
        <f>GDAM_PXI!K26</f>
        <v>0</v>
      </c>
      <c r="AR26" s="149">
        <f>GDAM_PXI!Q26</f>
        <v>0</v>
      </c>
    </row>
    <row r="27" spans="1:44">
      <c r="A27" t="s">
        <v>69</v>
      </c>
      <c r="D27">
        <f>TWEPL!S27</f>
        <v>1.1518200000000001</v>
      </c>
      <c r="E27">
        <f>GT_NG!S27</f>
        <v>-1.9800000000000002E-2</v>
      </c>
      <c r="F27">
        <f>GT_Spot!S27</f>
        <v>0</v>
      </c>
      <c r="G27">
        <f>PPCL_NG!S27</f>
        <v>45.77</v>
      </c>
      <c r="H27">
        <f>PPCL_Spot!S27</f>
        <v>0</v>
      </c>
      <c r="I27">
        <f>Bawana_NG!S27</f>
        <v>19</v>
      </c>
      <c r="J27">
        <f>Bawana_RLNG!S27</f>
        <v>0</v>
      </c>
      <c r="K27">
        <f>Bawana_Spot!S27</f>
        <v>0</v>
      </c>
      <c r="L27">
        <f>TWOMCL!R27</f>
        <v>0</v>
      </c>
      <c r="M27">
        <f>EDWPCL!V27</f>
        <v>0</v>
      </c>
      <c r="N27">
        <f>'MSW BWN'!V27</f>
        <v>0</v>
      </c>
      <c r="O27">
        <f>NDMC_ISGS_exbus!DM27</f>
        <v>70.540000000000006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SUMPRODUCT(LTA!J27:AN27,LTA!J$101:AN$101,LTA!J$106:AN$106)</f>
        <v>0</v>
      </c>
      <c r="U27" s="37">
        <f>SUMPRODUCT(LTA!J27:AN27,LTA!J$102:AN$102,LTA!J$106:AN$106)</f>
        <v>0</v>
      </c>
      <c r="V27" s="66">
        <f>SUMPRODUCT(MTOA!B27:G27,MTOA!B$102:G$102,MTOA!B$106:G$106)</f>
        <v>0</v>
      </c>
      <c r="W27" s="66">
        <f>SUMPRODUCT(MTOA!B27:G27,MTOA!B$101:G$101,MTOA!B$106:G$106)</f>
        <v>0</v>
      </c>
      <c r="X27">
        <v>0</v>
      </c>
      <c r="Y27" s="34">
        <f>IEX!K27</f>
        <v>0</v>
      </c>
      <c r="Z27" s="34">
        <f>IEX!Q27</f>
        <v>0</v>
      </c>
      <c r="AA27" s="75">
        <f>STOA!K27</f>
        <v>0</v>
      </c>
      <c r="AB27" s="75">
        <f>-STOA!Q27</f>
        <v>0</v>
      </c>
      <c r="AC27">
        <f t="shared" si="0"/>
        <v>1.2010398029249394</v>
      </c>
      <c r="AD27">
        <f t="shared" si="1"/>
        <v>135.24098019707506</v>
      </c>
      <c r="AE27">
        <f>'IDT-1'!E27</f>
        <v>0</v>
      </c>
      <c r="AF27" s="24"/>
      <c r="AG27">
        <f t="shared" si="2"/>
        <v>135.24098019707506</v>
      </c>
      <c r="AI27" s="34">
        <f>PXIL!K27</f>
        <v>0</v>
      </c>
      <c r="AJ27" s="34">
        <f>PXIL!Q27</f>
        <v>0</v>
      </c>
      <c r="AK27" s="34">
        <f>RTM_IEX!K27</f>
        <v>0</v>
      </c>
      <c r="AL27" s="34">
        <f>RTM_IEX!Q27</f>
        <v>0</v>
      </c>
      <c r="AM27" s="34">
        <f>RTM_PXI!K27</f>
        <v>0</v>
      </c>
      <c r="AN27" s="34">
        <f>RTM_PXI!Q27</f>
        <v>0</v>
      </c>
      <c r="AO27" s="149">
        <f>GDAM_IEX!K27</f>
        <v>0</v>
      </c>
      <c r="AP27" s="149">
        <f>GDAM_IEX!Q27</f>
        <v>0</v>
      </c>
      <c r="AQ27" s="149">
        <f>GDAM_PXI!K27</f>
        <v>0</v>
      </c>
      <c r="AR27" s="149">
        <f>GDAM_PXI!Q27</f>
        <v>0</v>
      </c>
    </row>
    <row r="28" spans="1:44">
      <c r="A28" t="s">
        <v>70</v>
      </c>
      <c r="D28">
        <f>TWEPL!S28</f>
        <v>1.1518200000000001</v>
      </c>
      <c r="E28">
        <f>GT_NG!S28</f>
        <v>-1.9800000000000002E-2</v>
      </c>
      <c r="F28">
        <f>GT_Spot!S28</f>
        <v>0</v>
      </c>
      <c r="G28">
        <f>PPCL_NG!S28</f>
        <v>45.77</v>
      </c>
      <c r="H28">
        <f>PPCL_Spot!S28</f>
        <v>0</v>
      </c>
      <c r="I28">
        <f>Bawana_NG!S28</f>
        <v>19</v>
      </c>
      <c r="J28">
        <f>Bawana_RLNG!S28</f>
        <v>0</v>
      </c>
      <c r="K28">
        <f>Bawana_Spot!S28</f>
        <v>0</v>
      </c>
      <c r="L28">
        <f>TWOMCL!R28</f>
        <v>0</v>
      </c>
      <c r="M28">
        <f>EDWPCL!V28</f>
        <v>0</v>
      </c>
      <c r="N28">
        <f>'MSW BWN'!V28</f>
        <v>0</v>
      </c>
      <c r="O28">
        <f>NDMC_ISGS_exbus!DM28</f>
        <v>71.5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SUMPRODUCT(LTA!J28:AN28,LTA!J$101:AN$101,LTA!J$106:AN$106)</f>
        <v>0</v>
      </c>
      <c r="U28" s="37">
        <f>SUMPRODUCT(LTA!J28:AN28,LTA!J$102:AN$102,LTA!J$106:AN$106)</f>
        <v>0</v>
      </c>
      <c r="V28" s="66">
        <f>SUMPRODUCT(MTOA!B28:G28,MTOA!B$102:G$102,MTOA!B$106:G$106)</f>
        <v>0</v>
      </c>
      <c r="W28" s="66">
        <f>SUMPRODUCT(MTOA!B28:G28,MTOA!B$101:G$101,MTOA!B$106:G$106)</f>
        <v>0</v>
      </c>
      <c r="X28">
        <v>0</v>
      </c>
      <c r="Y28" s="34">
        <f>IEX!K28</f>
        <v>0</v>
      </c>
      <c r="Z28" s="34">
        <f>IEX!Q28</f>
        <v>0</v>
      </c>
      <c r="AA28" s="75">
        <f>STOA!K28</f>
        <v>0</v>
      </c>
      <c r="AB28" s="75">
        <f>-STOA!Q28</f>
        <v>0</v>
      </c>
      <c r="AC28">
        <f t="shared" si="0"/>
        <v>1.2094878029249394</v>
      </c>
      <c r="AD28">
        <f t="shared" si="1"/>
        <v>136.19253219707505</v>
      </c>
      <c r="AE28">
        <f>'IDT-1'!E28</f>
        <v>0</v>
      </c>
      <c r="AF28" s="24"/>
      <c r="AG28">
        <f t="shared" si="2"/>
        <v>136.19253219707505</v>
      </c>
      <c r="AI28" s="34">
        <f>PXIL!K28</f>
        <v>0</v>
      </c>
      <c r="AJ28" s="34">
        <f>PXIL!Q28</f>
        <v>0</v>
      </c>
      <c r="AK28" s="34">
        <f>RTM_IEX!K28</f>
        <v>0</v>
      </c>
      <c r="AL28" s="34">
        <f>RTM_IEX!Q28</f>
        <v>0</v>
      </c>
      <c r="AM28" s="34">
        <f>RTM_PXI!K28</f>
        <v>0</v>
      </c>
      <c r="AN28" s="34">
        <f>RTM_PXI!Q28</f>
        <v>0</v>
      </c>
      <c r="AO28" s="149">
        <f>GDAM_IEX!K28</f>
        <v>0</v>
      </c>
      <c r="AP28" s="149">
        <f>GDAM_IEX!Q28</f>
        <v>0</v>
      </c>
      <c r="AQ28" s="149">
        <f>GDAM_PXI!K28</f>
        <v>0</v>
      </c>
      <c r="AR28" s="149">
        <f>GDAM_PXI!Q28</f>
        <v>0</v>
      </c>
    </row>
    <row r="29" spans="1:44">
      <c r="A29" t="s">
        <v>71</v>
      </c>
      <c r="D29">
        <f>TWEPL!S29</f>
        <v>1.1518200000000001</v>
      </c>
      <c r="E29">
        <f>GT_NG!S29</f>
        <v>-1.9800000000000002E-2</v>
      </c>
      <c r="F29">
        <f>GT_Spot!S29</f>
        <v>0</v>
      </c>
      <c r="G29">
        <f>PPCL_NG!S29</f>
        <v>45.77</v>
      </c>
      <c r="H29">
        <f>PPCL_Spot!S29</f>
        <v>0</v>
      </c>
      <c r="I29">
        <f>Bawana_NG!S29</f>
        <v>19</v>
      </c>
      <c r="J29">
        <f>Bawana_RLNG!S29</f>
        <v>0</v>
      </c>
      <c r="K29">
        <f>Bawana_Spot!S29</f>
        <v>0</v>
      </c>
      <c r="L29">
        <f>TWOMCL!R29</f>
        <v>0</v>
      </c>
      <c r="M29">
        <f>EDWPCL!V29</f>
        <v>0</v>
      </c>
      <c r="N29">
        <f>'MSW BWN'!V29</f>
        <v>0</v>
      </c>
      <c r="O29">
        <f>NDMC_ISGS_exbus!DM29</f>
        <v>74.38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SUMPRODUCT(LTA!J29:AN29,LTA!J$101:AN$101,LTA!J$106:AN$106)</f>
        <v>0</v>
      </c>
      <c r="U29" s="37">
        <f>SUMPRODUCT(LTA!J29:AN29,LTA!J$102:AN$102,LTA!J$106:AN$106)</f>
        <v>0</v>
      </c>
      <c r="V29" s="66">
        <f>SUMPRODUCT(MTOA!B29:G29,MTOA!B$102:G$102,MTOA!B$106:G$106)</f>
        <v>0</v>
      </c>
      <c r="W29" s="66">
        <f>SUMPRODUCT(MTOA!B29:G29,MTOA!B$101:G$101,MTOA!B$106:G$106)</f>
        <v>0</v>
      </c>
      <c r="X29">
        <v>0</v>
      </c>
      <c r="Y29" s="34">
        <f>IEX!K29</f>
        <v>0</v>
      </c>
      <c r="Z29" s="34">
        <f>IEX!Q29</f>
        <v>0</v>
      </c>
      <c r="AA29" s="75">
        <f>STOA!K29</f>
        <v>0</v>
      </c>
      <c r="AB29" s="75">
        <f>-STOA!Q29</f>
        <v>0</v>
      </c>
      <c r="AC29">
        <f t="shared" si="0"/>
        <v>1.2348318029249394</v>
      </c>
      <c r="AD29">
        <f t="shared" si="1"/>
        <v>139.04718819707506</v>
      </c>
      <c r="AE29">
        <f>'IDT-1'!E29</f>
        <v>0</v>
      </c>
      <c r="AF29" s="24"/>
      <c r="AG29">
        <f t="shared" si="2"/>
        <v>139.04718819707506</v>
      </c>
      <c r="AI29" s="34">
        <f>PXIL!K29</f>
        <v>0</v>
      </c>
      <c r="AJ29" s="34">
        <f>PXIL!Q29</f>
        <v>0</v>
      </c>
      <c r="AK29" s="34">
        <f>RTM_IEX!K29</f>
        <v>0</v>
      </c>
      <c r="AL29" s="34">
        <f>RTM_IEX!Q29</f>
        <v>0</v>
      </c>
      <c r="AM29" s="34">
        <f>RTM_PXI!K29</f>
        <v>0</v>
      </c>
      <c r="AN29" s="34">
        <f>RTM_PXI!Q29</f>
        <v>0</v>
      </c>
      <c r="AO29" s="149">
        <f>GDAM_IEX!K29</f>
        <v>0</v>
      </c>
      <c r="AP29" s="149">
        <f>GDAM_IEX!Q29</f>
        <v>0</v>
      </c>
      <c r="AQ29" s="149">
        <f>GDAM_PXI!K29</f>
        <v>0</v>
      </c>
      <c r="AR29" s="149">
        <f>GDAM_PXI!Q29</f>
        <v>0</v>
      </c>
    </row>
    <row r="30" spans="1:44">
      <c r="A30" t="s">
        <v>72</v>
      </c>
      <c r="D30">
        <f>TWEPL!S30</f>
        <v>1.1518200000000001</v>
      </c>
      <c r="E30">
        <f>GT_NG!S30</f>
        <v>-1.9800000000000002E-2</v>
      </c>
      <c r="F30">
        <f>GT_Spot!S30</f>
        <v>0</v>
      </c>
      <c r="G30">
        <f>PPCL_NG!S30</f>
        <v>45.77</v>
      </c>
      <c r="H30">
        <f>PPCL_Spot!S30</f>
        <v>0</v>
      </c>
      <c r="I30">
        <f>Bawana_NG!S30</f>
        <v>19</v>
      </c>
      <c r="J30">
        <f>Bawana_RLNG!S30</f>
        <v>0</v>
      </c>
      <c r="K30">
        <f>Bawana_Spot!S30</f>
        <v>0</v>
      </c>
      <c r="L30">
        <f>TWOMCL!R30</f>
        <v>0</v>
      </c>
      <c r="M30">
        <f>EDWPCL!V30</f>
        <v>0</v>
      </c>
      <c r="N30">
        <f>'MSW BWN'!V30</f>
        <v>0</v>
      </c>
      <c r="O30">
        <f>NDMC_ISGS_exbus!DM30</f>
        <v>76.3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SUMPRODUCT(LTA!J30:AN30,LTA!J$101:AN$101,LTA!J$106:AN$106)</f>
        <v>0</v>
      </c>
      <c r="U30" s="37">
        <f>SUMPRODUCT(LTA!J30:AN30,LTA!J$102:AN$102,LTA!J$106:AN$106)</f>
        <v>0</v>
      </c>
      <c r="V30" s="66">
        <f>SUMPRODUCT(MTOA!B30:G30,MTOA!B$102:G$102,MTOA!B$106:G$106)</f>
        <v>0</v>
      </c>
      <c r="W30" s="66">
        <f>SUMPRODUCT(MTOA!B30:G30,MTOA!B$101:G$101,MTOA!B$106:G$106)</f>
        <v>0</v>
      </c>
      <c r="X30">
        <v>0</v>
      </c>
      <c r="Y30" s="34">
        <f>IEX!K30</f>
        <v>0</v>
      </c>
      <c r="Z30" s="34">
        <f>IEX!Q30</f>
        <v>0</v>
      </c>
      <c r="AA30" s="75">
        <f>STOA!K30</f>
        <v>0</v>
      </c>
      <c r="AB30" s="75">
        <f>-STOA!Q30</f>
        <v>0</v>
      </c>
      <c r="AC30">
        <f t="shared" si="0"/>
        <v>1.2517278029249395</v>
      </c>
      <c r="AD30">
        <f t="shared" si="1"/>
        <v>140.95029219707507</v>
      </c>
      <c r="AE30">
        <f>'IDT-1'!E30</f>
        <v>0</v>
      </c>
      <c r="AF30" s="24"/>
      <c r="AG30">
        <f t="shared" si="2"/>
        <v>140.95029219707507</v>
      </c>
      <c r="AI30" s="34">
        <f>PXIL!K30</f>
        <v>0</v>
      </c>
      <c r="AJ30" s="34">
        <f>PXIL!Q30</f>
        <v>0</v>
      </c>
      <c r="AK30" s="34">
        <f>RTM_IEX!K30</f>
        <v>0</v>
      </c>
      <c r="AL30" s="34">
        <f>RTM_IEX!Q30</f>
        <v>0</v>
      </c>
      <c r="AM30" s="34">
        <f>RTM_PXI!K30</f>
        <v>0</v>
      </c>
      <c r="AN30" s="34">
        <f>RTM_PXI!Q30</f>
        <v>0</v>
      </c>
      <c r="AO30" s="149">
        <f>GDAM_IEX!K30</f>
        <v>0</v>
      </c>
      <c r="AP30" s="149">
        <f>GDAM_IEX!Q30</f>
        <v>0</v>
      </c>
      <c r="AQ30" s="149">
        <f>GDAM_PXI!K30</f>
        <v>0</v>
      </c>
      <c r="AR30" s="149">
        <f>GDAM_PXI!Q30</f>
        <v>0</v>
      </c>
    </row>
    <row r="31" spans="1:44">
      <c r="A31" t="s">
        <v>73</v>
      </c>
      <c r="D31">
        <f>TWEPL!S31</f>
        <v>1.1518200000000001</v>
      </c>
      <c r="E31">
        <f>GT_NG!S31</f>
        <v>-1.9800000000000002E-2</v>
      </c>
      <c r="F31">
        <f>GT_Spot!S31</f>
        <v>0</v>
      </c>
      <c r="G31">
        <f>PPCL_NG!S31</f>
        <v>45.77</v>
      </c>
      <c r="H31">
        <f>PPCL_Spot!S31</f>
        <v>0</v>
      </c>
      <c r="I31">
        <f>Bawana_NG!S31</f>
        <v>19</v>
      </c>
      <c r="J31">
        <f>Bawana_RLNG!S31</f>
        <v>0</v>
      </c>
      <c r="K31">
        <f>Bawana_Spot!S31</f>
        <v>0</v>
      </c>
      <c r="L31">
        <f>TWOMCL!R31</f>
        <v>0</v>
      </c>
      <c r="M31">
        <f>EDWPCL!V31</f>
        <v>0</v>
      </c>
      <c r="N31">
        <f>'MSW BWN'!V31</f>
        <v>0</v>
      </c>
      <c r="O31">
        <f>NDMC_ISGS_exbus!DM31</f>
        <v>80.13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SUMPRODUCT(LTA!J31:AN31,LTA!J$101:AN$101,LTA!J$106:AN$106)</f>
        <v>0</v>
      </c>
      <c r="U31" s="37">
        <f>SUMPRODUCT(LTA!J31:AN31,LTA!J$102:AN$102,LTA!J$106:AN$106)</f>
        <v>0</v>
      </c>
      <c r="V31" s="66">
        <f>SUMPRODUCT(MTOA!B31:G31,MTOA!B$102:G$102,MTOA!B$106:G$106)</f>
        <v>0</v>
      </c>
      <c r="W31" s="66">
        <f>SUMPRODUCT(MTOA!B31:G31,MTOA!B$101:G$101,MTOA!B$106:G$106)</f>
        <v>0</v>
      </c>
      <c r="X31">
        <v>0</v>
      </c>
      <c r="Y31" s="34">
        <f>IEX!K31</f>
        <v>0</v>
      </c>
      <c r="Z31" s="34">
        <f>IEX!Q31</f>
        <v>0</v>
      </c>
      <c r="AA31" s="75">
        <f>STOA!K31</f>
        <v>0</v>
      </c>
      <c r="AB31" s="75">
        <f>-STOA!Q31</f>
        <v>0</v>
      </c>
      <c r="AC31">
        <f t="shared" si="0"/>
        <v>1.2854318029249394</v>
      </c>
      <c r="AD31">
        <f t="shared" si="1"/>
        <v>144.74658819707506</v>
      </c>
      <c r="AE31">
        <f>'IDT-1'!E31</f>
        <v>0</v>
      </c>
      <c r="AF31" s="24"/>
      <c r="AG31">
        <f t="shared" si="2"/>
        <v>144.74658819707506</v>
      </c>
      <c r="AI31" s="34">
        <f>PXIL!K31</f>
        <v>0</v>
      </c>
      <c r="AJ31" s="34">
        <f>PXIL!Q31</f>
        <v>0</v>
      </c>
      <c r="AK31" s="34">
        <f>RTM_IEX!K31</f>
        <v>0</v>
      </c>
      <c r="AL31" s="34">
        <f>RTM_IEX!Q31</f>
        <v>0</v>
      </c>
      <c r="AM31" s="34">
        <f>RTM_PXI!K31</f>
        <v>0</v>
      </c>
      <c r="AN31" s="34">
        <f>RTM_PXI!Q31</f>
        <v>0</v>
      </c>
      <c r="AO31" s="149">
        <f>GDAM_IEX!K31</f>
        <v>0</v>
      </c>
      <c r="AP31" s="149">
        <f>GDAM_IEX!Q31</f>
        <v>0</v>
      </c>
      <c r="AQ31" s="149">
        <f>GDAM_PXI!K31</f>
        <v>0</v>
      </c>
      <c r="AR31" s="149">
        <f>GDAM_PXI!Q31</f>
        <v>0</v>
      </c>
    </row>
    <row r="32" spans="1:44">
      <c r="A32" t="s">
        <v>74</v>
      </c>
      <c r="D32">
        <f>TWEPL!S32</f>
        <v>1.1518200000000001</v>
      </c>
      <c r="E32">
        <f>GT_NG!S32</f>
        <v>-1.9800000000000002E-2</v>
      </c>
      <c r="F32">
        <f>GT_Spot!S32</f>
        <v>0</v>
      </c>
      <c r="G32">
        <f>PPCL_NG!S32</f>
        <v>45.77</v>
      </c>
      <c r="H32">
        <f>PPCL_Spot!S32</f>
        <v>0</v>
      </c>
      <c r="I32">
        <f>Bawana_NG!S32</f>
        <v>19</v>
      </c>
      <c r="J32">
        <f>Bawana_RLNG!S32</f>
        <v>0</v>
      </c>
      <c r="K32">
        <f>Bawana_Spot!S32</f>
        <v>0</v>
      </c>
      <c r="L32">
        <f>TWOMCL!R32</f>
        <v>0</v>
      </c>
      <c r="M32">
        <f>EDWPCL!V32</f>
        <v>0</v>
      </c>
      <c r="N32">
        <f>'MSW BWN'!V32</f>
        <v>0</v>
      </c>
      <c r="O32">
        <f>NDMC_ISGS_exbus!DM32</f>
        <v>83.01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SUMPRODUCT(LTA!J32:AN32,LTA!J$101:AN$101,LTA!J$106:AN$106)</f>
        <v>0</v>
      </c>
      <c r="U32" s="37">
        <f>SUMPRODUCT(LTA!J32:AN32,LTA!J$102:AN$102,LTA!J$106:AN$106)</f>
        <v>0</v>
      </c>
      <c r="V32" s="66">
        <f>SUMPRODUCT(MTOA!B32:G32,MTOA!B$102:G$102,MTOA!B$106:G$106)</f>
        <v>0</v>
      </c>
      <c r="W32" s="66">
        <f>SUMPRODUCT(MTOA!B32:G32,MTOA!B$101:G$101,MTOA!B$106:G$106)</f>
        <v>0</v>
      </c>
      <c r="X32">
        <v>0</v>
      </c>
      <c r="Y32" s="34">
        <f>IEX!K32</f>
        <v>0</v>
      </c>
      <c r="Z32" s="34">
        <f>IEX!Q32</f>
        <v>0</v>
      </c>
      <c r="AA32" s="75">
        <f>STOA!K32</f>
        <v>0</v>
      </c>
      <c r="AB32" s="75">
        <f>-STOA!Q32</f>
        <v>0</v>
      </c>
      <c r="AC32">
        <f t="shared" si="0"/>
        <v>1.3107758029249397</v>
      </c>
      <c r="AD32">
        <f t="shared" si="1"/>
        <v>147.60124419707503</v>
      </c>
      <c r="AE32">
        <f>'IDT-1'!E32</f>
        <v>0</v>
      </c>
      <c r="AF32" s="24"/>
      <c r="AG32">
        <f t="shared" si="2"/>
        <v>147.60124419707503</v>
      </c>
      <c r="AI32" s="34">
        <f>PXIL!K32</f>
        <v>0</v>
      </c>
      <c r="AJ32" s="34">
        <f>PXIL!Q32</f>
        <v>0</v>
      </c>
      <c r="AK32" s="34">
        <f>RTM_IEX!K32</f>
        <v>0</v>
      </c>
      <c r="AL32" s="34">
        <f>RTM_IEX!Q32</f>
        <v>0</v>
      </c>
      <c r="AM32" s="34">
        <f>RTM_PXI!K32</f>
        <v>0</v>
      </c>
      <c r="AN32" s="34">
        <f>RTM_PXI!Q32</f>
        <v>0</v>
      </c>
      <c r="AO32" s="149">
        <f>GDAM_IEX!K32</f>
        <v>0</v>
      </c>
      <c r="AP32" s="149">
        <f>GDAM_IEX!Q32</f>
        <v>0</v>
      </c>
      <c r="AQ32" s="149">
        <f>GDAM_PXI!K32</f>
        <v>0</v>
      </c>
      <c r="AR32" s="149">
        <f>GDAM_PXI!Q32</f>
        <v>0</v>
      </c>
    </row>
    <row r="33" spans="1:44">
      <c r="A33" t="s">
        <v>75</v>
      </c>
      <c r="D33">
        <f>TWEPL!S33</f>
        <v>1.1518200000000001</v>
      </c>
      <c r="E33">
        <f>GT_NG!S33</f>
        <v>-1.9800000000000002E-2</v>
      </c>
      <c r="F33">
        <f>GT_Spot!S33</f>
        <v>0</v>
      </c>
      <c r="G33">
        <f>PPCL_NG!S33</f>
        <v>45.77</v>
      </c>
      <c r="H33">
        <f>PPCL_Spot!S33</f>
        <v>0</v>
      </c>
      <c r="I33">
        <f>Bawana_NG!S33</f>
        <v>19</v>
      </c>
      <c r="J33">
        <f>Bawana_RLNG!S33</f>
        <v>0</v>
      </c>
      <c r="K33">
        <f>Bawana_Spot!S33</f>
        <v>0</v>
      </c>
      <c r="L33">
        <f>TWOMCL!R33</f>
        <v>0</v>
      </c>
      <c r="M33">
        <f>EDWPCL!V33</f>
        <v>0</v>
      </c>
      <c r="N33">
        <f>'MSW BWN'!V33</f>
        <v>0</v>
      </c>
      <c r="O33">
        <f>NDMC_ISGS_exbus!DM33</f>
        <v>86.85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SUMPRODUCT(LTA!J33:AN33,LTA!J$101:AN$101,LTA!J$106:AN$106)</f>
        <v>0</v>
      </c>
      <c r="U33" s="37">
        <f>SUMPRODUCT(LTA!J33:AN33,LTA!J$102:AN$102,LTA!J$106:AN$106)</f>
        <v>0</v>
      </c>
      <c r="V33" s="66">
        <f>SUMPRODUCT(MTOA!B33:G33,MTOA!B$102:G$102,MTOA!B$106:G$106)</f>
        <v>0</v>
      </c>
      <c r="W33" s="66">
        <f>SUMPRODUCT(MTOA!B33:G33,MTOA!B$101:G$101,MTOA!B$106:G$106)</f>
        <v>0</v>
      </c>
      <c r="X33">
        <v>0</v>
      </c>
      <c r="Y33" s="34">
        <f>IEX!K33</f>
        <v>0</v>
      </c>
      <c r="Z33" s="34">
        <f>IEX!Q33</f>
        <v>0</v>
      </c>
      <c r="AA33" s="75">
        <f>STOA!K33</f>
        <v>0</v>
      </c>
      <c r="AB33" s="75">
        <f>-STOA!Q33</f>
        <v>0</v>
      </c>
      <c r="AC33">
        <f t="shared" si="0"/>
        <v>1.3445678029249395</v>
      </c>
      <c r="AD33">
        <f t="shared" si="1"/>
        <v>151.40745219707506</v>
      </c>
      <c r="AE33">
        <f>'IDT-1'!E33</f>
        <v>0</v>
      </c>
      <c r="AF33" s="24"/>
      <c r="AG33">
        <f t="shared" si="2"/>
        <v>151.40745219707506</v>
      </c>
      <c r="AI33" s="34">
        <f>PXIL!K33</f>
        <v>0</v>
      </c>
      <c r="AJ33" s="34">
        <f>PXIL!Q33</f>
        <v>0</v>
      </c>
      <c r="AK33" s="34">
        <f>RTM_IEX!K33</f>
        <v>0</v>
      </c>
      <c r="AL33" s="34">
        <f>RTM_IEX!Q33</f>
        <v>0</v>
      </c>
      <c r="AM33" s="34">
        <f>RTM_PXI!K33</f>
        <v>0</v>
      </c>
      <c r="AN33" s="34">
        <f>RTM_PXI!Q33</f>
        <v>0</v>
      </c>
      <c r="AO33" s="149">
        <f>GDAM_IEX!K33</f>
        <v>0</v>
      </c>
      <c r="AP33" s="149">
        <f>GDAM_IEX!Q33</f>
        <v>0</v>
      </c>
      <c r="AQ33" s="149">
        <f>GDAM_PXI!K33</f>
        <v>0</v>
      </c>
      <c r="AR33" s="149">
        <f>GDAM_PXI!Q33</f>
        <v>0</v>
      </c>
    </row>
    <row r="34" spans="1:44">
      <c r="A34" t="s">
        <v>76</v>
      </c>
      <c r="D34">
        <f>TWEPL!S34</f>
        <v>1.1518200000000001</v>
      </c>
      <c r="E34">
        <f>GT_NG!S34</f>
        <v>-1.9800000000000002E-2</v>
      </c>
      <c r="F34">
        <f>GT_Spot!S34</f>
        <v>0</v>
      </c>
      <c r="G34">
        <f>PPCL_NG!S34</f>
        <v>45.77</v>
      </c>
      <c r="H34">
        <f>PPCL_Spot!S34</f>
        <v>0</v>
      </c>
      <c r="I34">
        <f>Bawana_NG!S34</f>
        <v>19</v>
      </c>
      <c r="J34">
        <f>Bawana_RLNG!S34</f>
        <v>0</v>
      </c>
      <c r="K34">
        <f>Bawana_Spot!S34</f>
        <v>0</v>
      </c>
      <c r="L34">
        <f>TWOMCL!R34</f>
        <v>0</v>
      </c>
      <c r="M34">
        <f>EDWPCL!V34</f>
        <v>0</v>
      </c>
      <c r="N34">
        <f>'MSW BWN'!V34</f>
        <v>0</v>
      </c>
      <c r="O34">
        <f>NDMC_ISGS_exbus!DM34</f>
        <v>89.73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SUMPRODUCT(LTA!J34:AN34,LTA!J$101:AN$101,LTA!J$106:AN$106)</f>
        <v>0</v>
      </c>
      <c r="U34" s="37">
        <f>SUMPRODUCT(LTA!J34:AN34,LTA!J$102:AN$102,LTA!J$106:AN$106)</f>
        <v>0</v>
      </c>
      <c r="V34" s="66">
        <f>SUMPRODUCT(MTOA!B34:G34,MTOA!B$102:G$102,MTOA!B$106:G$106)</f>
        <v>0</v>
      </c>
      <c r="W34" s="66">
        <f>SUMPRODUCT(MTOA!B34:G34,MTOA!B$101:G$101,MTOA!B$106:G$106)</f>
        <v>0</v>
      </c>
      <c r="X34">
        <v>0</v>
      </c>
      <c r="Y34" s="34">
        <f>IEX!K34</f>
        <v>0</v>
      </c>
      <c r="Z34" s="34">
        <f>IEX!Q34</f>
        <v>0</v>
      </c>
      <c r="AA34" s="75">
        <f>STOA!K34</f>
        <v>0</v>
      </c>
      <c r="AB34" s="75">
        <f>-STOA!Q34</f>
        <v>0</v>
      </c>
      <c r="AC34">
        <f t="shared" si="0"/>
        <v>1.3699118029249395</v>
      </c>
      <c r="AD34">
        <f t="shared" si="1"/>
        <v>154.26210819707507</v>
      </c>
      <c r="AE34">
        <f>'IDT-1'!E34</f>
        <v>0</v>
      </c>
      <c r="AF34" s="24"/>
      <c r="AG34">
        <f t="shared" si="2"/>
        <v>154.26210819707507</v>
      </c>
      <c r="AI34" s="34">
        <f>PXIL!K34</f>
        <v>0</v>
      </c>
      <c r="AJ34" s="34">
        <f>PXIL!Q34</f>
        <v>0</v>
      </c>
      <c r="AK34" s="34">
        <f>RTM_IEX!K34</f>
        <v>0</v>
      </c>
      <c r="AL34" s="34">
        <f>RTM_IEX!Q34</f>
        <v>0</v>
      </c>
      <c r="AM34" s="34">
        <f>RTM_PXI!K34</f>
        <v>0</v>
      </c>
      <c r="AN34" s="34">
        <f>RTM_PXI!Q34</f>
        <v>0</v>
      </c>
      <c r="AO34" s="149">
        <f>GDAM_IEX!K34</f>
        <v>0</v>
      </c>
      <c r="AP34" s="149">
        <f>GDAM_IEX!Q34</f>
        <v>0</v>
      </c>
      <c r="AQ34" s="149">
        <f>GDAM_PXI!K34</f>
        <v>0</v>
      </c>
      <c r="AR34" s="149">
        <f>GDAM_PXI!Q34</f>
        <v>0</v>
      </c>
    </row>
    <row r="35" spans="1:44">
      <c r="A35" t="s">
        <v>77</v>
      </c>
      <c r="D35">
        <f>TWEPL!S35</f>
        <v>1.1518200000000001</v>
      </c>
      <c r="E35">
        <f>GT_NG!S35</f>
        <v>-1.9800000000000002E-2</v>
      </c>
      <c r="F35">
        <f>GT_Spot!S35</f>
        <v>0</v>
      </c>
      <c r="G35">
        <f>PPCL_NG!S35</f>
        <v>45.77</v>
      </c>
      <c r="H35">
        <f>PPCL_Spot!S35</f>
        <v>0</v>
      </c>
      <c r="I35">
        <f>Bawana_NG!S35</f>
        <v>19.62909200240529</v>
      </c>
      <c r="J35">
        <f>Bawana_RLNG!S35</f>
        <v>0</v>
      </c>
      <c r="K35">
        <f>Bawana_Spot!S35</f>
        <v>0</v>
      </c>
      <c r="L35">
        <f>TWOMCL!R35</f>
        <v>0</v>
      </c>
      <c r="M35">
        <f>EDWPCL!V35</f>
        <v>0</v>
      </c>
      <c r="N35">
        <f>'MSW BWN'!V35</f>
        <v>0</v>
      </c>
      <c r="O35">
        <f>NDMC_ISGS_exbus!DM35</f>
        <v>97.41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SUMPRODUCT(LTA!J35:AN35,LTA!J$101:AN$101,LTA!J$106:AN$106)</f>
        <v>0</v>
      </c>
      <c r="U35" s="37">
        <f>SUMPRODUCT(LTA!J35:AN35,LTA!J$102:AN$102,LTA!J$106:AN$106)</f>
        <v>0</v>
      </c>
      <c r="V35" s="66">
        <f>SUMPRODUCT(MTOA!B35:G35,MTOA!B$102:G$102,MTOA!B$106:G$106)</f>
        <v>0</v>
      </c>
      <c r="W35" s="66">
        <f>SUMPRODUCT(MTOA!B35:G35,MTOA!B$101:G$101,MTOA!B$106:G$106)</f>
        <v>0</v>
      </c>
      <c r="X35">
        <v>0</v>
      </c>
      <c r="Y35" s="34">
        <f>IEX!K35</f>
        <v>0</v>
      </c>
      <c r="Z35" s="34">
        <f>IEX!Q35</f>
        <v>0</v>
      </c>
      <c r="AA35" s="75">
        <f>STOA!K35</f>
        <v>0</v>
      </c>
      <c r="AB35" s="75">
        <f>-STOA!Q35</f>
        <v>0</v>
      </c>
      <c r="AC35">
        <f t="shared" si="0"/>
        <v>1.4430318125461061</v>
      </c>
      <c r="AD35">
        <f t="shared" si="1"/>
        <v>162.49808018985919</v>
      </c>
      <c r="AE35">
        <f>'IDT-1'!E35</f>
        <v>0</v>
      </c>
      <c r="AF35" s="24"/>
      <c r="AG35">
        <f t="shared" si="2"/>
        <v>162.49808018985919</v>
      </c>
      <c r="AI35" s="34">
        <f>PXIL!K35</f>
        <v>0</v>
      </c>
      <c r="AJ35" s="34">
        <f>PXIL!Q35</f>
        <v>0</v>
      </c>
      <c r="AK35" s="34">
        <f>RTM_IEX!K35</f>
        <v>0</v>
      </c>
      <c r="AL35" s="34">
        <f>RTM_IEX!Q35</f>
        <v>0</v>
      </c>
      <c r="AM35" s="34">
        <f>RTM_PXI!K35</f>
        <v>0</v>
      </c>
      <c r="AN35" s="34">
        <f>RTM_PXI!Q35</f>
        <v>0</v>
      </c>
      <c r="AO35" s="149">
        <f>GDAM_IEX!K35</f>
        <v>0</v>
      </c>
      <c r="AP35" s="149">
        <f>GDAM_IEX!Q35</f>
        <v>0</v>
      </c>
      <c r="AQ35" s="149">
        <f>GDAM_PXI!K35</f>
        <v>0</v>
      </c>
      <c r="AR35" s="149">
        <f>GDAM_PXI!Q35</f>
        <v>0</v>
      </c>
    </row>
    <row r="36" spans="1:44">
      <c r="A36" t="s">
        <v>78</v>
      </c>
      <c r="D36">
        <f>TWEPL!S36</f>
        <v>1.1518200000000001</v>
      </c>
      <c r="E36">
        <f>GT_NG!S36</f>
        <v>-1.9800000000000002E-2</v>
      </c>
      <c r="F36">
        <f>GT_Spot!S36</f>
        <v>0</v>
      </c>
      <c r="G36">
        <f>PPCL_NG!S36</f>
        <v>45.77</v>
      </c>
      <c r="H36">
        <f>PPCL_Spot!S36</f>
        <v>0</v>
      </c>
      <c r="I36">
        <f>Bawana_NG!S36</f>
        <v>19.62909200240529</v>
      </c>
      <c r="J36">
        <f>Bawana_RLNG!S36</f>
        <v>0</v>
      </c>
      <c r="K36">
        <f>Bawana_Spot!S36</f>
        <v>0</v>
      </c>
      <c r="L36">
        <f>TWOMCL!R36</f>
        <v>0</v>
      </c>
      <c r="M36">
        <f>EDWPCL!V36</f>
        <v>0</v>
      </c>
      <c r="N36">
        <f>'MSW BWN'!V36</f>
        <v>0</v>
      </c>
      <c r="O36">
        <f>NDMC_ISGS_exbus!DM36</f>
        <v>104.13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SUMPRODUCT(LTA!J36:AN36,LTA!J$101:AN$101,LTA!J$106:AN$106)</f>
        <v>0</v>
      </c>
      <c r="U36" s="37">
        <f>SUMPRODUCT(LTA!J36:AN36,LTA!J$102:AN$102,LTA!J$106:AN$106)</f>
        <v>0</v>
      </c>
      <c r="V36" s="66">
        <f>SUMPRODUCT(MTOA!B36:G36,MTOA!B$102:G$102,MTOA!B$106:G$106)</f>
        <v>0</v>
      </c>
      <c r="W36" s="66">
        <f>SUMPRODUCT(MTOA!B36:G36,MTOA!B$101:G$101,MTOA!B$106:G$106)</f>
        <v>0</v>
      </c>
      <c r="X36">
        <v>0</v>
      </c>
      <c r="Y36" s="34">
        <f>IEX!K36</f>
        <v>0</v>
      </c>
      <c r="Z36" s="34">
        <f>IEX!Q36</f>
        <v>0</v>
      </c>
      <c r="AA36" s="75">
        <f>STOA!K36</f>
        <v>0</v>
      </c>
      <c r="AB36" s="75">
        <f>-STOA!Q36</f>
        <v>0</v>
      </c>
      <c r="AC36">
        <f t="shared" si="0"/>
        <v>1.5021678125461062</v>
      </c>
      <c r="AD36">
        <f t="shared" si="1"/>
        <v>169.15894418985917</v>
      </c>
      <c r="AE36">
        <f>'IDT-1'!E36</f>
        <v>0</v>
      </c>
      <c r="AF36" s="24"/>
      <c r="AG36">
        <f t="shared" si="2"/>
        <v>169.15894418985917</v>
      </c>
      <c r="AI36" s="34">
        <f>PXIL!K36</f>
        <v>0</v>
      </c>
      <c r="AJ36" s="34">
        <f>PXIL!Q36</f>
        <v>0</v>
      </c>
      <c r="AK36" s="34">
        <f>RTM_IEX!K36</f>
        <v>0</v>
      </c>
      <c r="AL36" s="34">
        <f>RTM_IEX!Q36</f>
        <v>0</v>
      </c>
      <c r="AM36" s="34">
        <f>RTM_PXI!K36</f>
        <v>0</v>
      </c>
      <c r="AN36" s="34">
        <f>RTM_PXI!Q36</f>
        <v>0</v>
      </c>
      <c r="AO36" s="149">
        <f>GDAM_IEX!K36</f>
        <v>0</v>
      </c>
      <c r="AP36" s="149">
        <f>GDAM_IEX!Q36</f>
        <v>0</v>
      </c>
      <c r="AQ36" s="149">
        <f>GDAM_PXI!K36</f>
        <v>0</v>
      </c>
      <c r="AR36" s="149">
        <f>GDAM_PXI!Q36</f>
        <v>0</v>
      </c>
    </row>
    <row r="37" spans="1:44">
      <c r="A37" t="s">
        <v>79</v>
      </c>
      <c r="D37">
        <f>TWEPL!S37</f>
        <v>1.1518200000000001</v>
      </c>
      <c r="E37">
        <f>GT_NG!S37</f>
        <v>-1.9800000000000002E-2</v>
      </c>
      <c r="F37">
        <f>GT_Spot!S37</f>
        <v>0</v>
      </c>
      <c r="G37">
        <f>PPCL_NG!S37</f>
        <v>45.77</v>
      </c>
      <c r="H37">
        <f>PPCL_Spot!S37</f>
        <v>0</v>
      </c>
      <c r="I37">
        <f>Bawana_NG!S37</f>
        <v>19.62909200240529</v>
      </c>
      <c r="J37">
        <f>Bawana_RLNG!S37</f>
        <v>0</v>
      </c>
      <c r="K37">
        <f>Bawana_Spot!S37</f>
        <v>0</v>
      </c>
      <c r="L37">
        <f>TWOMCL!R37</f>
        <v>0</v>
      </c>
      <c r="M37">
        <f>EDWPCL!V37</f>
        <v>0</v>
      </c>
      <c r="N37">
        <f>'MSW BWN'!V37</f>
        <v>0</v>
      </c>
      <c r="O37">
        <f>NDMC_ISGS_exbus!DM37</f>
        <v>71.98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SUMPRODUCT(LTA!J37:AN37,LTA!J$101:AN$101,LTA!J$106:AN$106)</f>
        <v>0</v>
      </c>
      <c r="U37" s="37">
        <f>SUMPRODUCT(LTA!J37:AN37,LTA!J$102:AN$102,LTA!J$106:AN$106)</f>
        <v>0</v>
      </c>
      <c r="V37" s="66">
        <f>SUMPRODUCT(MTOA!B37:G37,MTOA!B$102:G$102,MTOA!B$106:G$106)</f>
        <v>0</v>
      </c>
      <c r="W37" s="66">
        <f>SUMPRODUCT(MTOA!B37:G37,MTOA!B$101:G$101,MTOA!B$106:G$106)</f>
        <v>0</v>
      </c>
      <c r="X37">
        <v>0</v>
      </c>
      <c r="Y37" s="34">
        <f>IEX!K37</f>
        <v>0</v>
      </c>
      <c r="Z37" s="34">
        <f>IEX!Q37</f>
        <v>0</v>
      </c>
      <c r="AA37" s="75">
        <f>STOA!K37</f>
        <v>0</v>
      </c>
      <c r="AB37" s="75">
        <f>-STOA!Q37</f>
        <v>0</v>
      </c>
      <c r="AC37">
        <f t="shared" si="0"/>
        <v>1.2192478125461061</v>
      </c>
      <c r="AD37">
        <f t="shared" si="1"/>
        <v>137.29186418985918</v>
      </c>
      <c r="AE37">
        <f>'IDT-1'!E37</f>
        <v>0</v>
      </c>
      <c r="AF37" s="24"/>
      <c r="AG37">
        <f t="shared" si="2"/>
        <v>137.29186418985918</v>
      </c>
      <c r="AI37" s="34">
        <f>PXIL!K37</f>
        <v>0</v>
      </c>
      <c r="AJ37" s="34">
        <f>PXIL!Q37</f>
        <v>0</v>
      </c>
      <c r="AK37" s="34">
        <f>RTM_IEX!K37</f>
        <v>0</v>
      </c>
      <c r="AL37" s="34">
        <f>RTM_IEX!Q37</f>
        <v>0</v>
      </c>
      <c r="AM37" s="34">
        <f>RTM_PXI!K37</f>
        <v>0</v>
      </c>
      <c r="AN37" s="34">
        <f>RTM_PXI!Q37</f>
        <v>0</v>
      </c>
      <c r="AO37" s="149">
        <f>GDAM_IEX!K37</f>
        <v>0</v>
      </c>
      <c r="AP37" s="149">
        <f>GDAM_IEX!Q37</f>
        <v>0</v>
      </c>
      <c r="AQ37" s="149">
        <f>GDAM_PXI!K37</f>
        <v>0</v>
      </c>
      <c r="AR37" s="149">
        <f>GDAM_PXI!Q37</f>
        <v>0</v>
      </c>
    </row>
    <row r="38" spans="1:44">
      <c r="A38" t="s">
        <v>80</v>
      </c>
      <c r="D38">
        <f>TWEPL!S38</f>
        <v>1.1518200000000001</v>
      </c>
      <c r="E38">
        <f>GT_NG!S38</f>
        <v>-1.9800000000000002E-2</v>
      </c>
      <c r="F38">
        <f>GT_Spot!S38</f>
        <v>0</v>
      </c>
      <c r="G38">
        <f>PPCL_NG!S38</f>
        <v>45.77</v>
      </c>
      <c r="H38">
        <f>PPCL_Spot!S38</f>
        <v>0</v>
      </c>
      <c r="I38">
        <f>Bawana_NG!S38</f>
        <v>19.62909200240529</v>
      </c>
      <c r="J38">
        <f>Bawana_RLNG!S38</f>
        <v>0</v>
      </c>
      <c r="K38">
        <f>Bawana_Spot!S38</f>
        <v>0</v>
      </c>
      <c r="L38">
        <f>TWOMCL!R38</f>
        <v>0</v>
      </c>
      <c r="M38">
        <f>EDWPCL!V38</f>
        <v>0</v>
      </c>
      <c r="N38">
        <f>'MSW BWN'!V38</f>
        <v>0</v>
      </c>
      <c r="O38">
        <f>NDMC_ISGS_exbus!DM38</f>
        <v>71.98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SUMPRODUCT(LTA!J38:AN38,LTA!J$101:AN$101,LTA!J$106:AN$106)</f>
        <v>0</v>
      </c>
      <c r="U38" s="37">
        <f>SUMPRODUCT(LTA!J38:AN38,LTA!J$102:AN$102,LTA!J$106:AN$106)</f>
        <v>0</v>
      </c>
      <c r="V38" s="66">
        <f>SUMPRODUCT(MTOA!B38:G38,MTOA!B$102:G$102,MTOA!B$106:G$106)</f>
        <v>0</v>
      </c>
      <c r="W38" s="66">
        <f>SUMPRODUCT(MTOA!B38:G38,MTOA!B$101:G$101,MTOA!B$106:G$106)</f>
        <v>0</v>
      </c>
      <c r="X38">
        <v>0</v>
      </c>
      <c r="Y38" s="34">
        <f>IEX!K38</f>
        <v>0</v>
      </c>
      <c r="Z38" s="34">
        <f>IEX!Q38</f>
        <v>0</v>
      </c>
      <c r="AA38" s="75">
        <f>STOA!K38</f>
        <v>0</v>
      </c>
      <c r="AB38" s="75">
        <f>-STOA!Q38</f>
        <v>0</v>
      </c>
      <c r="AC38">
        <f t="shared" si="0"/>
        <v>1.2192478125461061</v>
      </c>
      <c r="AD38">
        <f t="shared" si="1"/>
        <v>137.29186418985918</v>
      </c>
      <c r="AE38">
        <f>'IDT-1'!E38</f>
        <v>0</v>
      </c>
      <c r="AF38" s="24"/>
      <c r="AG38">
        <f t="shared" si="2"/>
        <v>137.29186418985918</v>
      </c>
      <c r="AI38" s="34">
        <f>PXIL!K38</f>
        <v>0</v>
      </c>
      <c r="AJ38" s="34">
        <f>PXIL!Q38</f>
        <v>0</v>
      </c>
      <c r="AK38" s="34">
        <f>RTM_IEX!K38</f>
        <v>0</v>
      </c>
      <c r="AL38" s="34">
        <f>RTM_IEX!Q38</f>
        <v>0</v>
      </c>
      <c r="AM38" s="34">
        <f>RTM_PXI!K38</f>
        <v>0</v>
      </c>
      <c r="AN38" s="34">
        <f>RTM_PXI!Q38</f>
        <v>0</v>
      </c>
      <c r="AO38" s="149">
        <f>GDAM_IEX!K38</f>
        <v>0</v>
      </c>
      <c r="AP38" s="149">
        <f>GDAM_IEX!Q38</f>
        <v>0</v>
      </c>
      <c r="AQ38" s="149">
        <f>GDAM_PXI!K38</f>
        <v>0</v>
      </c>
      <c r="AR38" s="149">
        <f>GDAM_PXI!Q38</f>
        <v>0</v>
      </c>
    </row>
    <row r="39" spans="1:44">
      <c r="A39" t="s">
        <v>81</v>
      </c>
      <c r="D39">
        <f>TWEPL!S39</f>
        <v>1.1518200000000001</v>
      </c>
      <c r="E39">
        <f>GT_NG!S39</f>
        <v>-1.9800000000000002E-2</v>
      </c>
      <c r="F39">
        <f>GT_Spot!S39</f>
        <v>0</v>
      </c>
      <c r="G39">
        <f>PPCL_NG!S39</f>
        <v>45.77</v>
      </c>
      <c r="H39">
        <f>PPCL_Spot!S39</f>
        <v>0</v>
      </c>
      <c r="I39">
        <f>Bawana_NG!S39</f>
        <v>19.62909200240529</v>
      </c>
      <c r="J39">
        <f>Bawana_RLNG!S39</f>
        <v>0</v>
      </c>
      <c r="K39">
        <f>Bawana_Spot!S39</f>
        <v>0</v>
      </c>
      <c r="L39">
        <f>TWOMCL!R39</f>
        <v>0</v>
      </c>
      <c r="M39">
        <f>EDWPCL!V39</f>
        <v>0</v>
      </c>
      <c r="N39">
        <f>'MSW BWN'!V39</f>
        <v>0</v>
      </c>
      <c r="O39">
        <f>NDMC_ISGS_exbus!DM39</f>
        <v>71.98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SUMPRODUCT(LTA!J39:AN39,LTA!J$101:AN$101,LTA!J$106:AN$106)</f>
        <v>0</v>
      </c>
      <c r="U39" s="37">
        <f>SUMPRODUCT(LTA!J39:AN39,LTA!J$102:AN$102,LTA!J$106:AN$106)</f>
        <v>0</v>
      </c>
      <c r="V39" s="66">
        <f>SUMPRODUCT(MTOA!B39:G39,MTOA!B$102:G$102,MTOA!B$106:G$106)</f>
        <v>0</v>
      </c>
      <c r="W39" s="66">
        <f>SUMPRODUCT(MTOA!B39:G39,MTOA!B$101:G$101,MTOA!B$106:G$106)</f>
        <v>0</v>
      </c>
      <c r="X39">
        <v>0</v>
      </c>
      <c r="Y39" s="34">
        <f>IEX!K39</f>
        <v>0</v>
      </c>
      <c r="Z39" s="34">
        <f>IEX!Q39</f>
        <v>0</v>
      </c>
      <c r="AA39" s="75">
        <f>STOA!K39</f>
        <v>24</v>
      </c>
      <c r="AB39" s="75">
        <f>-STOA!Q39</f>
        <v>0</v>
      </c>
      <c r="AC39">
        <f t="shared" si="0"/>
        <v>1.4304478125461062</v>
      </c>
      <c r="AD39">
        <f t="shared" si="1"/>
        <v>161.08066418985919</v>
      </c>
      <c r="AE39">
        <f>'IDT-1'!E39</f>
        <v>0</v>
      </c>
      <c r="AF39" s="24"/>
      <c r="AG39">
        <f t="shared" si="2"/>
        <v>161.08066418985919</v>
      </c>
      <c r="AI39" s="34">
        <f>PXIL!K39</f>
        <v>0</v>
      </c>
      <c r="AJ39" s="34">
        <f>PXIL!Q39</f>
        <v>0</v>
      </c>
      <c r="AK39" s="34">
        <f>RTM_IEX!K39</f>
        <v>0</v>
      </c>
      <c r="AL39" s="34">
        <f>RTM_IEX!Q39</f>
        <v>0</v>
      </c>
      <c r="AM39" s="34">
        <f>RTM_PXI!K39</f>
        <v>0</v>
      </c>
      <c r="AN39" s="34">
        <f>RTM_PXI!Q39</f>
        <v>0</v>
      </c>
      <c r="AO39" s="149">
        <f>GDAM_IEX!K39</f>
        <v>0</v>
      </c>
      <c r="AP39" s="149">
        <f>GDAM_IEX!Q39</f>
        <v>0</v>
      </c>
      <c r="AQ39" s="149">
        <f>GDAM_PXI!K39</f>
        <v>0</v>
      </c>
      <c r="AR39" s="149">
        <f>GDAM_PXI!Q39</f>
        <v>0</v>
      </c>
    </row>
    <row r="40" spans="1:44">
      <c r="A40" t="s">
        <v>82</v>
      </c>
      <c r="D40">
        <f>TWEPL!S40</f>
        <v>1.1518200000000001</v>
      </c>
      <c r="E40">
        <f>GT_NG!S40</f>
        <v>-1.9800000000000002E-2</v>
      </c>
      <c r="F40">
        <f>GT_Spot!S40</f>
        <v>0</v>
      </c>
      <c r="G40">
        <f>PPCL_NG!S40</f>
        <v>45.77</v>
      </c>
      <c r="H40">
        <f>PPCL_Spot!S40</f>
        <v>0</v>
      </c>
      <c r="I40">
        <f>Bawana_NG!S40</f>
        <v>19.62909200240529</v>
      </c>
      <c r="J40">
        <f>Bawana_RLNG!S40</f>
        <v>0</v>
      </c>
      <c r="K40">
        <f>Bawana_Spot!S40</f>
        <v>0</v>
      </c>
      <c r="L40">
        <f>TWOMCL!R40</f>
        <v>0</v>
      </c>
      <c r="M40">
        <f>EDWPCL!V40</f>
        <v>0</v>
      </c>
      <c r="N40">
        <f>'MSW BWN'!V40</f>
        <v>0</v>
      </c>
      <c r="O40">
        <f>NDMC_ISGS_exbus!DM40</f>
        <v>71.98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SUMPRODUCT(LTA!J40:AN40,LTA!J$101:AN$101,LTA!J$106:AN$106)</f>
        <v>0</v>
      </c>
      <c r="U40" s="37">
        <f>SUMPRODUCT(LTA!J40:AN40,LTA!J$102:AN$102,LTA!J$106:AN$106)</f>
        <v>0</v>
      </c>
      <c r="V40" s="66">
        <f>SUMPRODUCT(MTOA!B40:G40,MTOA!B$102:G$102,MTOA!B$106:G$106)</f>
        <v>0</v>
      </c>
      <c r="W40" s="66">
        <f>SUMPRODUCT(MTOA!B40:G40,MTOA!B$101:G$101,MTOA!B$106:G$106)</f>
        <v>0</v>
      </c>
      <c r="X40">
        <v>0</v>
      </c>
      <c r="Y40" s="34">
        <f>IEX!K40</f>
        <v>0</v>
      </c>
      <c r="Z40" s="34">
        <f>IEX!Q40</f>
        <v>0</v>
      </c>
      <c r="AA40" s="75">
        <f>STOA!K40</f>
        <v>24</v>
      </c>
      <c r="AB40" s="75">
        <f>-STOA!Q40</f>
        <v>0</v>
      </c>
      <c r="AC40">
        <f t="shared" si="0"/>
        <v>1.4304478125461062</v>
      </c>
      <c r="AD40">
        <f t="shared" si="1"/>
        <v>161.08066418985919</v>
      </c>
      <c r="AE40">
        <f>'IDT-1'!E40</f>
        <v>0</v>
      </c>
      <c r="AF40" s="24"/>
      <c r="AG40">
        <f t="shared" si="2"/>
        <v>161.08066418985919</v>
      </c>
      <c r="AI40" s="34">
        <f>PXIL!K40</f>
        <v>0</v>
      </c>
      <c r="AJ40" s="34">
        <f>PXIL!Q40</f>
        <v>0</v>
      </c>
      <c r="AK40" s="34">
        <f>RTM_IEX!K40</f>
        <v>0</v>
      </c>
      <c r="AL40" s="34">
        <f>RTM_IEX!Q40</f>
        <v>0</v>
      </c>
      <c r="AM40" s="34">
        <f>RTM_PXI!K40</f>
        <v>0</v>
      </c>
      <c r="AN40" s="34">
        <f>RTM_PXI!Q40</f>
        <v>0</v>
      </c>
      <c r="AO40" s="149">
        <f>GDAM_IEX!K40</f>
        <v>0</v>
      </c>
      <c r="AP40" s="149">
        <f>GDAM_IEX!Q40</f>
        <v>0</v>
      </c>
      <c r="AQ40" s="149">
        <f>GDAM_PXI!K40</f>
        <v>0</v>
      </c>
      <c r="AR40" s="149">
        <f>GDAM_PXI!Q40</f>
        <v>0</v>
      </c>
    </row>
    <row r="41" spans="1:44">
      <c r="A41" t="s">
        <v>83</v>
      </c>
      <c r="D41">
        <f>TWEPL!S41</f>
        <v>1.1518200000000001</v>
      </c>
      <c r="E41">
        <f>GT_NG!S41</f>
        <v>-1.9800000000000002E-2</v>
      </c>
      <c r="F41">
        <f>GT_Spot!S41</f>
        <v>0</v>
      </c>
      <c r="G41">
        <f>PPCL_NG!S41</f>
        <v>45.77</v>
      </c>
      <c r="H41">
        <f>PPCL_Spot!S41</f>
        <v>0</v>
      </c>
      <c r="I41">
        <f>Bawana_NG!S41</f>
        <v>19.62909200240529</v>
      </c>
      <c r="J41">
        <f>Bawana_RLNG!S41</f>
        <v>0</v>
      </c>
      <c r="K41">
        <f>Bawana_Spot!S41</f>
        <v>0</v>
      </c>
      <c r="L41">
        <f>TWOMCL!R41</f>
        <v>0</v>
      </c>
      <c r="M41">
        <f>EDWPCL!V41</f>
        <v>0</v>
      </c>
      <c r="N41">
        <f>'MSW BWN'!V41</f>
        <v>0</v>
      </c>
      <c r="O41">
        <f>NDMC_ISGS_exbus!DM41</f>
        <v>71.98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SUMPRODUCT(LTA!J41:AN41,LTA!J$101:AN$101,LTA!J$106:AN$106)</f>
        <v>0</v>
      </c>
      <c r="U41" s="37">
        <f>SUMPRODUCT(LTA!J41:AN41,LTA!J$102:AN$102,LTA!J$106:AN$106)</f>
        <v>0</v>
      </c>
      <c r="V41" s="66">
        <f>SUMPRODUCT(MTOA!B41:G41,MTOA!B$102:G$102,MTOA!B$106:G$106)</f>
        <v>0</v>
      </c>
      <c r="W41" s="66">
        <f>SUMPRODUCT(MTOA!B41:G41,MTOA!B$101:G$101,MTOA!B$106:G$106)</f>
        <v>0</v>
      </c>
      <c r="X41">
        <v>0</v>
      </c>
      <c r="Y41" s="34">
        <f>IEX!K41</f>
        <v>0</v>
      </c>
      <c r="Z41" s="34">
        <f>IEX!Q41</f>
        <v>0</v>
      </c>
      <c r="AA41" s="75">
        <f>STOA!K41</f>
        <v>24</v>
      </c>
      <c r="AB41" s="75">
        <f>-STOA!Q41</f>
        <v>0</v>
      </c>
      <c r="AC41">
        <f t="shared" si="0"/>
        <v>1.4304478125461062</v>
      </c>
      <c r="AD41">
        <f t="shared" si="1"/>
        <v>161.08066418985919</v>
      </c>
      <c r="AE41">
        <f>'IDT-1'!E41</f>
        <v>0</v>
      </c>
      <c r="AF41" s="24"/>
      <c r="AG41">
        <f t="shared" si="2"/>
        <v>161.08066418985919</v>
      </c>
      <c r="AI41" s="34">
        <f>PXIL!K41</f>
        <v>0</v>
      </c>
      <c r="AJ41" s="34">
        <f>PXIL!Q41</f>
        <v>0</v>
      </c>
      <c r="AK41" s="34">
        <f>RTM_IEX!K41</f>
        <v>0</v>
      </c>
      <c r="AL41" s="34">
        <f>RTM_IEX!Q41</f>
        <v>0</v>
      </c>
      <c r="AM41" s="34">
        <f>RTM_PXI!K41</f>
        <v>0</v>
      </c>
      <c r="AN41" s="34">
        <f>RTM_PXI!Q41</f>
        <v>0</v>
      </c>
      <c r="AO41" s="149">
        <f>GDAM_IEX!K41</f>
        <v>0</v>
      </c>
      <c r="AP41" s="149">
        <f>GDAM_IEX!Q41</f>
        <v>0</v>
      </c>
      <c r="AQ41" s="149">
        <f>GDAM_PXI!K41</f>
        <v>0</v>
      </c>
      <c r="AR41" s="149">
        <f>GDAM_PXI!Q41</f>
        <v>0</v>
      </c>
    </row>
    <row r="42" spans="1:44">
      <c r="A42" t="s">
        <v>84</v>
      </c>
      <c r="D42">
        <f>TWEPL!S42</f>
        <v>1.1518200000000001</v>
      </c>
      <c r="E42">
        <f>GT_NG!S42</f>
        <v>-1.9800000000000002E-2</v>
      </c>
      <c r="F42">
        <f>GT_Spot!S42</f>
        <v>0</v>
      </c>
      <c r="G42">
        <f>PPCL_NG!S42</f>
        <v>45.77</v>
      </c>
      <c r="H42">
        <f>PPCL_Spot!S42</f>
        <v>0</v>
      </c>
      <c r="I42">
        <f>Bawana_NG!S42</f>
        <v>19.62909200240529</v>
      </c>
      <c r="J42">
        <f>Bawana_RLNG!S42</f>
        <v>0</v>
      </c>
      <c r="K42">
        <f>Bawana_Spot!S42</f>
        <v>0</v>
      </c>
      <c r="L42">
        <f>TWOMCL!R42</f>
        <v>0</v>
      </c>
      <c r="M42">
        <f>EDWPCL!V42</f>
        <v>0</v>
      </c>
      <c r="N42">
        <f>'MSW BWN'!V42</f>
        <v>0</v>
      </c>
      <c r="O42">
        <f>NDMC_ISGS_exbus!DM42</f>
        <v>71.98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SUMPRODUCT(LTA!J42:AN42,LTA!J$101:AN$101,LTA!J$106:AN$106)</f>
        <v>0</v>
      </c>
      <c r="U42" s="37">
        <f>SUMPRODUCT(LTA!J42:AN42,LTA!J$102:AN$102,LTA!J$106:AN$106)</f>
        <v>0</v>
      </c>
      <c r="V42" s="66">
        <f>SUMPRODUCT(MTOA!B42:G42,MTOA!B$102:G$102,MTOA!B$106:G$106)</f>
        <v>0</v>
      </c>
      <c r="W42" s="66">
        <f>SUMPRODUCT(MTOA!B42:G42,MTOA!B$101:G$101,MTOA!B$106:G$106)</f>
        <v>0</v>
      </c>
      <c r="X42">
        <v>0</v>
      </c>
      <c r="Y42" s="34">
        <f>IEX!K42</f>
        <v>0</v>
      </c>
      <c r="Z42" s="34">
        <f>IEX!Q42</f>
        <v>0</v>
      </c>
      <c r="AA42" s="75">
        <f>STOA!K42</f>
        <v>24</v>
      </c>
      <c r="AB42" s="75">
        <f>-STOA!Q42</f>
        <v>0</v>
      </c>
      <c r="AC42">
        <f t="shared" si="0"/>
        <v>1.4304478125461062</v>
      </c>
      <c r="AD42">
        <f t="shared" si="1"/>
        <v>161.08066418985919</v>
      </c>
      <c r="AE42">
        <f>'IDT-1'!E42</f>
        <v>0</v>
      </c>
      <c r="AF42" s="24"/>
      <c r="AG42">
        <f t="shared" si="2"/>
        <v>161.08066418985919</v>
      </c>
      <c r="AI42" s="34">
        <f>PXIL!K42</f>
        <v>0</v>
      </c>
      <c r="AJ42" s="34">
        <f>PXIL!Q42</f>
        <v>0</v>
      </c>
      <c r="AK42" s="34">
        <f>RTM_IEX!K42</f>
        <v>0</v>
      </c>
      <c r="AL42" s="34">
        <f>RTM_IEX!Q42</f>
        <v>0</v>
      </c>
      <c r="AM42" s="34">
        <f>RTM_PXI!K42</f>
        <v>0</v>
      </c>
      <c r="AN42" s="34">
        <f>RTM_PXI!Q42</f>
        <v>0</v>
      </c>
      <c r="AO42" s="149">
        <f>GDAM_IEX!K42</f>
        <v>0</v>
      </c>
      <c r="AP42" s="149">
        <f>GDAM_IEX!Q42</f>
        <v>0</v>
      </c>
      <c r="AQ42" s="149">
        <f>GDAM_PXI!K42</f>
        <v>0</v>
      </c>
      <c r="AR42" s="149">
        <f>GDAM_PXI!Q42</f>
        <v>0</v>
      </c>
    </row>
    <row r="43" spans="1:44">
      <c r="A43" t="s">
        <v>85</v>
      </c>
      <c r="D43">
        <f>TWEPL!S43</f>
        <v>1.1518200000000001</v>
      </c>
      <c r="E43">
        <f>GT_NG!S43</f>
        <v>-1.9800000000000002E-2</v>
      </c>
      <c r="F43">
        <f>GT_Spot!S43</f>
        <v>0</v>
      </c>
      <c r="G43">
        <f>PPCL_NG!S43</f>
        <v>45.77</v>
      </c>
      <c r="H43">
        <f>PPCL_Spot!S43</f>
        <v>0</v>
      </c>
      <c r="I43">
        <f>Bawana_NG!S43</f>
        <v>19.62909200240529</v>
      </c>
      <c r="J43">
        <f>Bawana_RLNG!S43</f>
        <v>0</v>
      </c>
      <c r="K43">
        <f>Bawana_Spot!S43</f>
        <v>0</v>
      </c>
      <c r="L43">
        <f>TWOMCL!R43</f>
        <v>0</v>
      </c>
      <c r="M43">
        <f>EDWPCL!V43</f>
        <v>0</v>
      </c>
      <c r="N43">
        <f>'MSW BWN'!V43</f>
        <v>0</v>
      </c>
      <c r="O43">
        <f>NDMC_ISGS_exbus!DM43</f>
        <v>71.98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SUMPRODUCT(LTA!J43:AN43,LTA!J$101:AN$101,LTA!J$106:AN$106)</f>
        <v>0</v>
      </c>
      <c r="U43" s="37">
        <f>SUMPRODUCT(LTA!J43:AN43,LTA!J$102:AN$102,LTA!J$106:AN$106)</f>
        <v>0</v>
      </c>
      <c r="V43" s="66">
        <f>SUMPRODUCT(MTOA!B43:G43,MTOA!B$102:G$102,MTOA!B$106:G$106)</f>
        <v>0</v>
      </c>
      <c r="W43" s="66">
        <f>SUMPRODUCT(MTOA!B43:G43,MTOA!B$101:G$101,MTOA!B$106:G$106)</f>
        <v>0</v>
      </c>
      <c r="X43">
        <v>0</v>
      </c>
      <c r="Y43" s="34">
        <f>IEX!K43</f>
        <v>0</v>
      </c>
      <c r="Z43" s="34">
        <f>IEX!Q43</f>
        <v>0</v>
      </c>
      <c r="AA43" s="75">
        <f>STOA!K43</f>
        <v>24</v>
      </c>
      <c r="AB43" s="75">
        <f>-STOA!Q43</f>
        <v>0</v>
      </c>
      <c r="AC43">
        <f t="shared" si="0"/>
        <v>1.5233758125461061</v>
      </c>
      <c r="AD43">
        <f t="shared" si="1"/>
        <v>171.54773618985919</v>
      </c>
      <c r="AE43">
        <f>'IDT-1'!E43</f>
        <v>0</v>
      </c>
      <c r="AF43" s="24"/>
      <c r="AG43">
        <f t="shared" si="2"/>
        <v>171.54773618985919</v>
      </c>
      <c r="AI43" s="34">
        <f>PXIL!K43</f>
        <v>0</v>
      </c>
      <c r="AJ43" s="34">
        <f>PXIL!Q43</f>
        <v>0</v>
      </c>
      <c r="AK43" s="34">
        <f>RTM_IEX!K43</f>
        <v>10.56</v>
      </c>
      <c r="AL43" s="34">
        <f>RTM_IEX!Q43</f>
        <v>0</v>
      </c>
      <c r="AM43" s="34">
        <f>RTM_PXI!K43</f>
        <v>0</v>
      </c>
      <c r="AN43" s="34">
        <f>RTM_PXI!Q43</f>
        <v>0</v>
      </c>
      <c r="AO43" s="149">
        <f>GDAM_IEX!K43</f>
        <v>0</v>
      </c>
      <c r="AP43" s="149">
        <f>GDAM_IEX!Q43</f>
        <v>0</v>
      </c>
      <c r="AQ43" s="149">
        <f>GDAM_PXI!K43</f>
        <v>0</v>
      </c>
      <c r="AR43" s="149">
        <f>GDAM_PXI!Q43</f>
        <v>0</v>
      </c>
    </row>
    <row r="44" spans="1:44">
      <c r="A44" t="s">
        <v>86</v>
      </c>
      <c r="D44">
        <f>TWEPL!S44</f>
        <v>1.1518200000000001</v>
      </c>
      <c r="E44">
        <f>GT_NG!S44</f>
        <v>-1.9800000000000002E-2</v>
      </c>
      <c r="F44">
        <f>GT_Spot!S44</f>
        <v>0</v>
      </c>
      <c r="G44">
        <f>PPCL_NG!S44</f>
        <v>45.77</v>
      </c>
      <c r="H44">
        <f>PPCL_Spot!S44</f>
        <v>0</v>
      </c>
      <c r="I44">
        <f>Bawana_NG!S44</f>
        <v>19.62909200240529</v>
      </c>
      <c r="J44">
        <f>Bawana_RLNG!S44</f>
        <v>0</v>
      </c>
      <c r="K44">
        <f>Bawana_Spot!S44</f>
        <v>0</v>
      </c>
      <c r="L44">
        <f>TWOMCL!R44</f>
        <v>0</v>
      </c>
      <c r="M44">
        <f>EDWPCL!V44</f>
        <v>0</v>
      </c>
      <c r="N44">
        <f>'MSW BWN'!V44</f>
        <v>0</v>
      </c>
      <c r="O44">
        <f>NDMC_ISGS_exbus!DM44</f>
        <v>71.98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SUMPRODUCT(LTA!J44:AN44,LTA!J$101:AN$101,LTA!J$106:AN$106)</f>
        <v>0</v>
      </c>
      <c r="U44" s="37">
        <f>SUMPRODUCT(LTA!J44:AN44,LTA!J$102:AN$102,LTA!J$106:AN$106)</f>
        <v>0</v>
      </c>
      <c r="V44" s="66">
        <f>SUMPRODUCT(MTOA!B44:G44,MTOA!B$102:G$102,MTOA!B$106:G$106)</f>
        <v>0</v>
      </c>
      <c r="W44" s="66">
        <f>SUMPRODUCT(MTOA!B44:G44,MTOA!B$101:G$101,MTOA!B$106:G$106)</f>
        <v>0</v>
      </c>
      <c r="X44">
        <v>0</v>
      </c>
      <c r="Y44" s="34">
        <f>IEX!K44</f>
        <v>0</v>
      </c>
      <c r="Z44" s="34">
        <f>IEX!Q44</f>
        <v>0</v>
      </c>
      <c r="AA44" s="75">
        <f>STOA!K44</f>
        <v>24</v>
      </c>
      <c r="AB44" s="75">
        <f>-STOA!Q44</f>
        <v>0</v>
      </c>
      <c r="AC44">
        <f t="shared" si="0"/>
        <v>1.5570798125461063</v>
      </c>
      <c r="AD44">
        <f t="shared" si="1"/>
        <v>175.34403218985918</v>
      </c>
      <c r="AE44">
        <f>'IDT-1'!E44</f>
        <v>0</v>
      </c>
      <c r="AF44" s="24"/>
      <c r="AG44">
        <f t="shared" si="2"/>
        <v>175.34403218985918</v>
      </c>
      <c r="AI44" s="34">
        <f>PXIL!K44</f>
        <v>0</v>
      </c>
      <c r="AJ44" s="34">
        <f>PXIL!Q44</f>
        <v>0</v>
      </c>
      <c r="AK44" s="34">
        <f>RTM_IEX!K44</f>
        <v>14.39</v>
      </c>
      <c r="AL44" s="34">
        <f>RTM_IEX!Q44</f>
        <v>0</v>
      </c>
      <c r="AM44" s="34">
        <f>RTM_PXI!K44</f>
        <v>0</v>
      </c>
      <c r="AN44" s="34">
        <f>RTM_PXI!Q44</f>
        <v>0</v>
      </c>
      <c r="AO44" s="149">
        <f>GDAM_IEX!K44</f>
        <v>0</v>
      </c>
      <c r="AP44" s="149">
        <f>GDAM_IEX!Q44</f>
        <v>0</v>
      </c>
      <c r="AQ44" s="149">
        <f>GDAM_PXI!K44</f>
        <v>0</v>
      </c>
      <c r="AR44" s="149">
        <f>GDAM_PXI!Q44</f>
        <v>0</v>
      </c>
    </row>
    <row r="45" spans="1:44">
      <c r="A45" t="s">
        <v>87</v>
      </c>
      <c r="D45">
        <f>TWEPL!S45</f>
        <v>1.1518200000000001</v>
      </c>
      <c r="E45">
        <f>GT_NG!S45</f>
        <v>-1.9800000000000002E-2</v>
      </c>
      <c r="F45">
        <f>GT_Spot!S45</f>
        <v>0</v>
      </c>
      <c r="G45">
        <f>PPCL_NG!S45</f>
        <v>45.77</v>
      </c>
      <c r="H45">
        <f>PPCL_Spot!S45</f>
        <v>0</v>
      </c>
      <c r="I45">
        <f>Bawana_NG!S45</f>
        <v>19.62909200240529</v>
      </c>
      <c r="J45">
        <f>Bawana_RLNG!S45</f>
        <v>0</v>
      </c>
      <c r="K45">
        <f>Bawana_Spot!S45</f>
        <v>0</v>
      </c>
      <c r="L45">
        <f>TWOMCL!R45</f>
        <v>0</v>
      </c>
      <c r="M45">
        <f>EDWPCL!V45</f>
        <v>0</v>
      </c>
      <c r="N45">
        <f>'MSW BWN'!V45</f>
        <v>0</v>
      </c>
      <c r="O45">
        <f>NDMC_ISGS_exbus!DM45</f>
        <v>71.98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SUMPRODUCT(LTA!J45:AN45,LTA!J$101:AN$101,LTA!J$106:AN$106)</f>
        <v>0</v>
      </c>
      <c r="U45" s="37">
        <f>SUMPRODUCT(LTA!J45:AN45,LTA!J$102:AN$102,LTA!J$106:AN$106)</f>
        <v>0</v>
      </c>
      <c r="V45" s="66">
        <f>SUMPRODUCT(MTOA!B45:G45,MTOA!B$102:G$102,MTOA!B$106:G$106)</f>
        <v>0</v>
      </c>
      <c r="W45" s="66">
        <f>SUMPRODUCT(MTOA!B45:G45,MTOA!B$101:G$101,MTOA!B$106:G$106)</f>
        <v>0</v>
      </c>
      <c r="X45">
        <v>0</v>
      </c>
      <c r="Y45" s="34">
        <f>IEX!K45</f>
        <v>0</v>
      </c>
      <c r="Z45" s="34">
        <f>IEX!Q45</f>
        <v>0</v>
      </c>
      <c r="AA45" s="75">
        <f>STOA!K45</f>
        <v>24</v>
      </c>
      <c r="AB45" s="75">
        <f>-STOA!Q45</f>
        <v>0</v>
      </c>
      <c r="AC45">
        <f t="shared" si="0"/>
        <v>1.5824238125461063</v>
      </c>
      <c r="AD45">
        <f t="shared" si="1"/>
        <v>178.19868818985921</v>
      </c>
      <c r="AE45">
        <f>'IDT-1'!E45</f>
        <v>0</v>
      </c>
      <c r="AF45" s="24"/>
      <c r="AG45">
        <f t="shared" si="2"/>
        <v>178.19868818985921</v>
      </c>
      <c r="AI45" s="34">
        <f>PXIL!K45</f>
        <v>0</v>
      </c>
      <c r="AJ45" s="34">
        <f>PXIL!Q45</f>
        <v>0</v>
      </c>
      <c r="AK45" s="34">
        <f>RTM_IEX!K45</f>
        <v>17.27</v>
      </c>
      <c r="AL45" s="34">
        <f>RTM_IEX!Q45</f>
        <v>0</v>
      </c>
      <c r="AM45" s="34">
        <f>RTM_PXI!K45</f>
        <v>0</v>
      </c>
      <c r="AN45" s="34">
        <f>RTM_PXI!Q45</f>
        <v>0</v>
      </c>
      <c r="AO45" s="149">
        <f>GDAM_IEX!K45</f>
        <v>0</v>
      </c>
      <c r="AP45" s="149">
        <f>GDAM_IEX!Q45</f>
        <v>0</v>
      </c>
      <c r="AQ45" s="149">
        <f>GDAM_PXI!K45</f>
        <v>0</v>
      </c>
      <c r="AR45" s="149">
        <f>GDAM_PXI!Q45</f>
        <v>0</v>
      </c>
    </row>
    <row r="46" spans="1:44">
      <c r="A46" t="s">
        <v>88</v>
      </c>
      <c r="D46">
        <f>TWEPL!S46</f>
        <v>1.1518200000000001</v>
      </c>
      <c r="E46">
        <f>GT_NG!S46</f>
        <v>-1.9800000000000002E-2</v>
      </c>
      <c r="F46">
        <f>GT_Spot!S46</f>
        <v>0</v>
      </c>
      <c r="G46">
        <f>PPCL_NG!S46</f>
        <v>45.77</v>
      </c>
      <c r="H46">
        <f>PPCL_Spot!S46</f>
        <v>0</v>
      </c>
      <c r="I46">
        <f>Bawana_NG!S46</f>
        <v>19.62909200240529</v>
      </c>
      <c r="J46">
        <f>Bawana_RLNG!S46</f>
        <v>0</v>
      </c>
      <c r="K46">
        <f>Bawana_Spot!S46</f>
        <v>0</v>
      </c>
      <c r="L46">
        <f>TWOMCL!R46</f>
        <v>0</v>
      </c>
      <c r="M46">
        <f>EDWPCL!V46</f>
        <v>0</v>
      </c>
      <c r="N46">
        <f>'MSW BWN'!V46</f>
        <v>0</v>
      </c>
      <c r="O46">
        <f>NDMC_ISGS_exbus!DM46</f>
        <v>71.98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SUMPRODUCT(LTA!J46:AN46,LTA!J$101:AN$101,LTA!J$106:AN$106)</f>
        <v>0</v>
      </c>
      <c r="U46" s="37">
        <f>SUMPRODUCT(LTA!J46:AN46,LTA!J$102:AN$102,LTA!J$106:AN$106)</f>
        <v>0</v>
      </c>
      <c r="V46" s="66">
        <f>SUMPRODUCT(MTOA!B46:G46,MTOA!B$102:G$102,MTOA!B$106:G$106)</f>
        <v>0</v>
      </c>
      <c r="W46" s="66">
        <f>SUMPRODUCT(MTOA!B46:G46,MTOA!B$101:G$101,MTOA!B$106:G$106)</f>
        <v>0</v>
      </c>
      <c r="X46">
        <v>0</v>
      </c>
      <c r="Y46" s="34">
        <f>IEX!K46</f>
        <v>0</v>
      </c>
      <c r="Z46" s="34">
        <f>IEX!Q46</f>
        <v>0</v>
      </c>
      <c r="AA46" s="75">
        <f>STOA!K46</f>
        <v>24</v>
      </c>
      <c r="AB46" s="75">
        <f>-STOA!Q46</f>
        <v>0</v>
      </c>
      <c r="AC46">
        <f t="shared" si="0"/>
        <v>1.6162158125461061</v>
      </c>
      <c r="AD46">
        <f t="shared" si="1"/>
        <v>182.00489618985921</v>
      </c>
      <c r="AE46">
        <f>'IDT-1'!E46</f>
        <v>0</v>
      </c>
      <c r="AF46" s="24"/>
      <c r="AG46">
        <f t="shared" si="2"/>
        <v>182.00489618985921</v>
      </c>
      <c r="AI46" s="34">
        <f>PXIL!K46</f>
        <v>0</v>
      </c>
      <c r="AJ46" s="34">
        <f>PXIL!Q46</f>
        <v>0</v>
      </c>
      <c r="AK46" s="34">
        <f>RTM_IEX!K46</f>
        <v>21.11</v>
      </c>
      <c r="AL46" s="34">
        <f>RTM_IEX!Q46</f>
        <v>0</v>
      </c>
      <c r="AM46" s="34">
        <f>RTM_PXI!K46</f>
        <v>0</v>
      </c>
      <c r="AN46" s="34">
        <f>RTM_PXI!Q46</f>
        <v>0</v>
      </c>
      <c r="AO46" s="149">
        <f>GDAM_IEX!K46</f>
        <v>0</v>
      </c>
      <c r="AP46" s="149">
        <f>GDAM_IEX!Q46</f>
        <v>0</v>
      </c>
      <c r="AQ46" s="149">
        <f>GDAM_PXI!K46</f>
        <v>0</v>
      </c>
      <c r="AR46" s="149">
        <f>GDAM_PXI!Q46</f>
        <v>0</v>
      </c>
    </row>
    <row r="47" spans="1:44">
      <c r="A47" t="s">
        <v>89</v>
      </c>
      <c r="D47">
        <f>TWEPL!S47</f>
        <v>1.1518200000000001</v>
      </c>
      <c r="E47">
        <f>GT_NG!S47</f>
        <v>-1.9800000000000002E-2</v>
      </c>
      <c r="F47">
        <f>GT_Spot!S47</f>
        <v>0</v>
      </c>
      <c r="G47">
        <f>PPCL_NG!S47</f>
        <v>45.77</v>
      </c>
      <c r="H47">
        <f>PPCL_Spot!S47</f>
        <v>0</v>
      </c>
      <c r="I47">
        <f>Bawana_NG!S47</f>
        <v>19.62909200240529</v>
      </c>
      <c r="J47">
        <f>Bawana_RLNG!S47</f>
        <v>0</v>
      </c>
      <c r="K47">
        <f>Bawana_Spot!S47</f>
        <v>0</v>
      </c>
      <c r="L47">
        <f>TWOMCL!R47</f>
        <v>0</v>
      </c>
      <c r="M47">
        <f>EDWPCL!V47</f>
        <v>0</v>
      </c>
      <c r="N47">
        <f>'MSW BWN'!V47</f>
        <v>0</v>
      </c>
      <c r="O47">
        <f>NDMC_ISGS_exbus!DM47</f>
        <v>71.98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SUMPRODUCT(LTA!J47:AN47,LTA!J$101:AN$101,LTA!J$106:AN$106)</f>
        <v>0</v>
      </c>
      <c r="U47" s="37">
        <f>SUMPRODUCT(LTA!J47:AN47,LTA!J$102:AN$102,LTA!J$106:AN$106)</f>
        <v>0</v>
      </c>
      <c r="V47" s="66">
        <f>SUMPRODUCT(MTOA!B47:G47,MTOA!B$102:G$102,MTOA!B$106:G$106)</f>
        <v>0</v>
      </c>
      <c r="W47" s="66">
        <f>SUMPRODUCT(MTOA!B47:G47,MTOA!B$101:G$101,MTOA!B$106:G$106)</f>
        <v>0</v>
      </c>
      <c r="X47">
        <v>0</v>
      </c>
      <c r="Y47" s="34">
        <f>IEX!K47</f>
        <v>0</v>
      </c>
      <c r="Z47" s="34">
        <f>IEX!Q47</f>
        <v>0</v>
      </c>
      <c r="AA47" s="75">
        <f>STOA!K47</f>
        <v>24</v>
      </c>
      <c r="AB47" s="75">
        <f>-STOA!Q47</f>
        <v>0</v>
      </c>
      <c r="AC47">
        <f t="shared" si="0"/>
        <v>2.2242958125461061</v>
      </c>
      <c r="AD47">
        <f t="shared" si="1"/>
        <v>250.49681618985917</v>
      </c>
      <c r="AE47">
        <f>'IDT-1'!E47</f>
        <v>0</v>
      </c>
      <c r="AF47" s="24"/>
      <c r="AG47">
        <f t="shared" si="2"/>
        <v>250.49681618985917</v>
      </c>
      <c r="AI47" s="34">
        <f>PXIL!K47</f>
        <v>0</v>
      </c>
      <c r="AJ47" s="34">
        <f>PXIL!Q47</f>
        <v>0</v>
      </c>
      <c r="AK47" s="34">
        <f>RTM_IEX!K47</f>
        <v>90.21</v>
      </c>
      <c r="AL47" s="34">
        <f>RTM_IEX!Q47</f>
        <v>0</v>
      </c>
      <c r="AM47" s="34">
        <f>RTM_PXI!K47</f>
        <v>0</v>
      </c>
      <c r="AN47" s="34">
        <f>RTM_PXI!Q47</f>
        <v>0</v>
      </c>
      <c r="AO47" s="149">
        <f>GDAM_IEX!K47</f>
        <v>0</v>
      </c>
      <c r="AP47" s="149">
        <f>GDAM_IEX!Q47</f>
        <v>0</v>
      </c>
      <c r="AQ47" s="149">
        <f>GDAM_PXI!K47</f>
        <v>0</v>
      </c>
      <c r="AR47" s="149">
        <f>GDAM_PXI!Q47</f>
        <v>0</v>
      </c>
    </row>
    <row r="48" spans="1:44">
      <c r="A48" t="s">
        <v>90</v>
      </c>
      <c r="D48">
        <f>TWEPL!S48</f>
        <v>1.1518200000000001</v>
      </c>
      <c r="E48">
        <f>GT_NG!S48</f>
        <v>-1.9800000000000002E-2</v>
      </c>
      <c r="F48">
        <f>GT_Spot!S48</f>
        <v>0</v>
      </c>
      <c r="G48">
        <f>PPCL_NG!S48</f>
        <v>45.77</v>
      </c>
      <c r="H48">
        <f>PPCL_Spot!S48</f>
        <v>0</v>
      </c>
      <c r="I48">
        <f>Bawana_NG!S48</f>
        <v>19.62909200240529</v>
      </c>
      <c r="J48">
        <f>Bawana_RLNG!S48</f>
        <v>0</v>
      </c>
      <c r="K48">
        <f>Bawana_Spot!S48</f>
        <v>0</v>
      </c>
      <c r="L48">
        <f>TWOMCL!R48</f>
        <v>0</v>
      </c>
      <c r="M48">
        <f>EDWPCL!V48</f>
        <v>0</v>
      </c>
      <c r="N48">
        <f>'MSW BWN'!V48</f>
        <v>0</v>
      </c>
      <c r="O48">
        <f>NDMC_ISGS_exbus!DM48</f>
        <v>71.98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SUMPRODUCT(LTA!J48:AN48,LTA!J$101:AN$101,LTA!J$106:AN$106)</f>
        <v>0</v>
      </c>
      <c r="U48" s="37">
        <f>SUMPRODUCT(LTA!J48:AN48,LTA!J$102:AN$102,LTA!J$106:AN$106)</f>
        <v>0</v>
      </c>
      <c r="V48" s="66">
        <f>SUMPRODUCT(MTOA!B48:G48,MTOA!B$102:G$102,MTOA!B$106:G$106)</f>
        <v>0</v>
      </c>
      <c r="W48" s="66">
        <f>SUMPRODUCT(MTOA!B48:G48,MTOA!B$101:G$101,MTOA!B$106:G$106)</f>
        <v>0</v>
      </c>
      <c r="X48">
        <v>0</v>
      </c>
      <c r="Y48" s="34">
        <f>IEX!K48</f>
        <v>0</v>
      </c>
      <c r="Z48" s="34">
        <f>IEX!Q48</f>
        <v>0</v>
      </c>
      <c r="AA48" s="75">
        <f>STOA!K48</f>
        <v>24</v>
      </c>
      <c r="AB48" s="75">
        <f>-STOA!Q48</f>
        <v>0</v>
      </c>
      <c r="AC48">
        <f t="shared" si="0"/>
        <v>2.2158478125461061</v>
      </c>
      <c r="AD48">
        <f t="shared" si="1"/>
        <v>249.54526418985918</v>
      </c>
      <c r="AE48">
        <f>'IDT-1'!E48</f>
        <v>0</v>
      </c>
      <c r="AF48" s="24"/>
      <c r="AG48">
        <f t="shared" si="2"/>
        <v>249.54526418985918</v>
      </c>
      <c r="AI48" s="34">
        <f>PXIL!K48</f>
        <v>0</v>
      </c>
      <c r="AJ48" s="34">
        <f>PXIL!Q48</f>
        <v>0</v>
      </c>
      <c r="AK48" s="34">
        <f>RTM_IEX!K48</f>
        <v>89.25</v>
      </c>
      <c r="AL48" s="34">
        <f>RTM_IEX!Q48</f>
        <v>0</v>
      </c>
      <c r="AM48" s="34">
        <f>RTM_PXI!K48</f>
        <v>0</v>
      </c>
      <c r="AN48" s="34">
        <f>RTM_PXI!Q48</f>
        <v>0</v>
      </c>
      <c r="AO48" s="149">
        <f>GDAM_IEX!K48</f>
        <v>0</v>
      </c>
      <c r="AP48" s="149">
        <f>GDAM_IEX!Q48</f>
        <v>0</v>
      </c>
      <c r="AQ48" s="149">
        <f>GDAM_PXI!K48</f>
        <v>0</v>
      </c>
      <c r="AR48" s="149">
        <f>GDAM_PXI!Q48</f>
        <v>0</v>
      </c>
    </row>
    <row r="49" spans="1:44">
      <c r="A49" t="s">
        <v>91</v>
      </c>
      <c r="D49">
        <f>TWEPL!S49</f>
        <v>1.1518200000000001</v>
      </c>
      <c r="E49">
        <f>GT_NG!S49</f>
        <v>-1.9800000000000002E-2</v>
      </c>
      <c r="F49">
        <f>GT_Spot!S49</f>
        <v>0</v>
      </c>
      <c r="G49">
        <f>PPCL_NG!S49</f>
        <v>44.44642717081652</v>
      </c>
      <c r="H49">
        <f>PPCL_Spot!S49</f>
        <v>0</v>
      </c>
      <c r="I49">
        <f>Bawana_NG!S49</f>
        <v>19.62909200240529</v>
      </c>
      <c r="J49">
        <f>Bawana_RLNG!S49</f>
        <v>0</v>
      </c>
      <c r="K49">
        <f>Bawana_Spot!S49</f>
        <v>0</v>
      </c>
      <c r="L49">
        <f>TWOMCL!R49</f>
        <v>0</v>
      </c>
      <c r="M49">
        <f>EDWPCL!V49</f>
        <v>0</v>
      </c>
      <c r="N49">
        <f>'MSW BWN'!V49</f>
        <v>0</v>
      </c>
      <c r="O49">
        <f>NDMC_ISGS_exbus!DM49</f>
        <v>71.98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SUMPRODUCT(LTA!J49:AN49,LTA!J$101:AN$101,LTA!J$106:AN$106)</f>
        <v>0</v>
      </c>
      <c r="U49" s="37">
        <f>SUMPRODUCT(LTA!J49:AN49,LTA!J$102:AN$102,LTA!J$106:AN$106)</f>
        <v>0</v>
      </c>
      <c r="V49" s="66">
        <f>SUMPRODUCT(MTOA!B49:G49,MTOA!B$102:G$102,MTOA!B$106:G$106)</f>
        <v>0</v>
      </c>
      <c r="W49" s="66">
        <f>SUMPRODUCT(MTOA!B49:G49,MTOA!B$101:G$101,MTOA!B$106:G$106)</f>
        <v>0</v>
      </c>
      <c r="X49">
        <v>0</v>
      </c>
      <c r="Y49" s="34">
        <f>IEX!K49</f>
        <v>0</v>
      </c>
      <c r="Z49" s="34">
        <f>IEX!Q49</f>
        <v>0</v>
      </c>
      <c r="AA49" s="75">
        <f>STOA!K49</f>
        <v>24</v>
      </c>
      <c r="AB49" s="75">
        <f>-STOA!Q49</f>
        <v>0</v>
      </c>
      <c r="AC49">
        <f t="shared" si="0"/>
        <v>2.1535123716492914</v>
      </c>
      <c r="AD49">
        <f t="shared" si="1"/>
        <v>242.52402680157252</v>
      </c>
      <c r="AE49">
        <f>'IDT-1'!E49</f>
        <v>0</v>
      </c>
      <c r="AF49" s="24"/>
      <c r="AG49">
        <f t="shared" si="2"/>
        <v>242.52402680157252</v>
      </c>
      <c r="AI49" s="34">
        <f>PXIL!K49</f>
        <v>0</v>
      </c>
      <c r="AJ49" s="34">
        <f>PXIL!Q49</f>
        <v>0</v>
      </c>
      <c r="AK49" s="34">
        <f>RTM_IEX!K49</f>
        <v>83.49</v>
      </c>
      <c r="AL49" s="34">
        <f>RTM_IEX!Q49</f>
        <v>0</v>
      </c>
      <c r="AM49" s="34">
        <f>RTM_PXI!K49</f>
        <v>0</v>
      </c>
      <c r="AN49" s="34">
        <f>RTM_PXI!Q49</f>
        <v>0</v>
      </c>
      <c r="AO49" s="149">
        <f>GDAM_IEX!K49</f>
        <v>0</v>
      </c>
      <c r="AP49" s="149">
        <f>GDAM_IEX!Q49</f>
        <v>0</v>
      </c>
      <c r="AQ49" s="149">
        <f>GDAM_PXI!K49</f>
        <v>0</v>
      </c>
      <c r="AR49" s="149">
        <f>GDAM_PXI!Q49</f>
        <v>0</v>
      </c>
    </row>
    <row r="50" spans="1:44">
      <c r="A50" t="s">
        <v>92</v>
      </c>
      <c r="D50">
        <f>TWEPL!S50</f>
        <v>1.1518200000000001</v>
      </c>
      <c r="E50">
        <f>GT_NG!S50</f>
        <v>-1.9800000000000002E-2</v>
      </c>
      <c r="F50">
        <f>GT_Spot!S50</f>
        <v>0</v>
      </c>
      <c r="G50">
        <f>PPCL_NG!S50</f>
        <v>44.44642717081652</v>
      </c>
      <c r="H50">
        <f>PPCL_Spot!S50</f>
        <v>0</v>
      </c>
      <c r="I50">
        <f>Bawana_NG!S50</f>
        <v>19.62909200240529</v>
      </c>
      <c r="J50">
        <f>Bawana_RLNG!S50</f>
        <v>0</v>
      </c>
      <c r="K50">
        <f>Bawana_Spot!S50</f>
        <v>0</v>
      </c>
      <c r="L50">
        <f>TWOMCL!R50</f>
        <v>0</v>
      </c>
      <c r="M50">
        <f>EDWPCL!V50</f>
        <v>0</v>
      </c>
      <c r="N50">
        <f>'MSW BWN'!V50</f>
        <v>0</v>
      </c>
      <c r="O50">
        <f>NDMC_ISGS_exbus!DM50</f>
        <v>71.98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SUMPRODUCT(LTA!J50:AN50,LTA!J$101:AN$101,LTA!J$106:AN$106)</f>
        <v>0</v>
      </c>
      <c r="U50" s="37">
        <f>SUMPRODUCT(LTA!J50:AN50,LTA!J$102:AN$102,LTA!J$106:AN$106)</f>
        <v>0</v>
      </c>
      <c r="V50" s="66">
        <f>SUMPRODUCT(MTOA!B50:G50,MTOA!B$102:G$102,MTOA!B$106:G$106)</f>
        <v>0</v>
      </c>
      <c r="W50" s="66">
        <f>SUMPRODUCT(MTOA!B50:G50,MTOA!B$101:G$101,MTOA!B$106:G$106)</f>
        <v>0</v>
      </c>
      <c r="X50">
        <v>0</v>
      </c>
      <c r="Y50" s="34">
        <f>IEX!K50</f>
        <v>0</v>
      </c>
      <c r="Z50" s="34">
        <f>IEX!Q50</f>
        <v>0</v>
      </c>
      <c r="AA50" s="75">
        <f>STOA!K50</f>
        <v>24</v>
      </c>
      <c r="AB50" s="75">
        <f>-STOA!Q50</f>
        <v>0</v>
      </c>
      <c r="AC50">
        <f t="shared" si="0"/>
        <v>2.1619603716492914</v>
      </c>
      <c r="AD50">
        <f t="shared" si="1"/>
        <v>243.47557880157251</v>
      </c>
      <c r="AE50">
        <f>'IDT-1'!E50</f>
        <v>0</v>
      </c>
      <c r="AF50" s="24"/>
      <c r="AG50">
        <f t="shared" si="2"/>
        <v>243.47557880157251</v>
      </c>
      <c r="AI50" s="34">
        <f>PXIL!K50</f>
        <v>0</v>
      </c>
      <c r="AJ50" s="34">
        <f>PXIL!Q50</f>
        <v>0</v>
      </c>
      <c r="AK50" s="34">
        <f>RTM_IEX!K50</f>
        <v>84.45</v>
      </c>
      <c r="AL50" s="34">
        <f>RTM_IEX!Q50</f>
        <v>0</v>
      </c>
      <c r="AM50" s="34">
        <f>RTM_PXI!K50</f>
        <v>0</v>
      </c>
      <c r="AN50" s="34">
        <f>RTM_PXI!Q50</f>
        <v>0</v>
      </c>
      <c r="AO50" s="149">
        <f>GDAM_IEX!K50</f>
        <v>0</v>
      </c>
      <c r="AP50" s="149">
        <f>GDAM_IEX!Q50</f>
        <v>0</v>
      </c>
      <c r="AQ50" s="149">
        <f>GDAM_PXI!K50</f>
        <v>0</v>
      </c>
      <c r="AR50" s="149">
        <f>GDAM_PXI!Q50</f>
        <v>0</v>
      </c>
    </row>
    <row r="51" spans="1:44">
      <c r="A51" t="s">
        <v>93</v>
      </c>
      <c r="D51">
        <f>TWEPL!S51</f>
        <v>1.1518200000000001</v>
      </c>
      <c r="E51">
        <f>GT_NG!S51</f>
        <v>-1.9800000000000002E-2</v>
      </c>
      <c r="F51">
        <f>GT_Spot!S51</f>
        <v>0</v>
      </c>
      <c r="G51">
        <f>PPCL_NG!S51</f>
        <v>44.44642717081652</v>
      </c>
      <c r="H51">
        <f>PPCL_Spot!S51</f>
        <v>0</v>
      </c>
      <c r="I51">
        <f>Bawana_NG!S51</f>
        <v>19.21</v>
      </c>
      <c r="J51">
        <f>Bawana_RLNG!S51</f>
        <v>0</v>
      </c>
      <c r="K51">
        <f>Bawana_Spot!S51</f>
        <v>0</v>
      </c>
      <c r="L51">
        <f>TWOMCL!R51</f>
        <v>0</v>
      </c>
      <c r="M51">
        <f>EDWPCL!V51</f>
        <v>0</v>
      </c>
      <c r="N51">
        <f>'MSW BWN'!V51</f>
        <v>0</v>
      </c>
      <c r="O51">
        <f>NDMC_ISGS_exbus!DM51</f>
        <v>71.98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SUMPRODUCT(LTA!J51:AN51,LTA!J$101:AN$101,LTA!J$106:AN$106)</f>
        <v>0</v>
      </c>
      <c r="U51" s="37">
        <f>SUMPRODUCT(LTA!J51:AN51,LTA!J$102:AN$102,LTA!J$106:AN$106)</f>
        <v>0</v>
      </c>
      <c r="V51" s="66">
        <f>SUMPRODUCT(MTOA!B51:G51,MTOA!B$102:G$102,MTOA!B$106:G$106)</f>
        <v>0</v>
      </c>
      <c r="W51" s="66">
        <f>SUMPRODUCT(MTOA!B51:G51,MTOA!B$101:G$101,MTOA!B$106:G$106)</f>
        <v>0</v>
      </c>
      <c r="X51">
        <v>0</v>
      </c>
      <c r="Y51" s="34">
        <f>IEX!K51</f>
        <v>0</v>
      </c>
      <c r="Z51" s="34">
        <f>IEX!Q51</f>
        <v>0</v>
      </c>
      <c r="AA51" s="75">
        <f>STOA!K51</f>
        <v>24</v>
      </c>
      <c r="AB51" s="75">
        <f>-STOA!Q51</f>
        <v>0</v>
      </c>
      <c r="AC51">
        <f t="shared" si="0"/>
        <v>2.158272362028125</v>
      </c>
      <c r="AD51">
        <f t="shared" si="1"/>
        <v>243.06017480878836</v>
      </c>
      <c r="AE51">
        <f>'IDT-1'!E51</f>
        <v>0</v>
      </c>
      <c r="AF51" s="24"/>
      <c r="AG51">
        <f t="shared" si="2"/>
        <v>243.06017480878836</v>
      </c>
      <c r="AI51" s="34">
        <f>PXIL!K51</f>
        <v>0</v>
      </c>
      <c r="AJ51" s="34">
        <f>PXIL!Q51</f>
        <v>0</v>
      </c>
      <c r="AK51" s="34">
        <f>RTM_IEX!K51</f>
        <v>84.45</v>
      </c>
      <c r="AL51" s="34">
        <f>RTM_IEX!Q51</f>
        <v>0</v>
      </c>
      <c r="AM51" s="34">
        <f>RTM_PXI!K51</f>
        <v>0</v>
      </c>
      <c r="AN51" s="34">
        <f>RTM_PXI!Q51</f>
        <v>0</v>
      </c>
      <c r="AO51" s="149">
        <f>GDAM_IEX!K51</f>
        <v>0</v>
      </c>
      <c r="AP51" s="149">
        <f>GDAM_IEX!Q51</f>
        <v>0</v>
      </c>
      <c r="AQ51" s="149">
        <f>GDAM_PXI!K51</f>
        <v>0</v>
      </c>
      <c r="AR51" s="149">
        <f>GDAM_PXI!Q51</f>
        <v>0</v>
      </c>
    </row>
    <row r="52" spans="1:44">
      <c r="A52" t="s">
        <v>94</v>
      </c>
      <c r="D52">
        <f>TWEPL!S52</f>
        <v>1.1518200000000001</v>
      </c>
      <c r="E52">
        <f>GT_NG!S52</f>
        <v>-1.9800000000000002E-2</v>
      </c>
      <c r="F52">
        <f>GT_Spot!S52</f>
        <v>0</v>
      </c>
      <c r="G52">
        <f>PPCL_NG!S52</f>
        <v>44.44642717081652</v>
      </c>
      <c r="H52">
        <f>PPCL_Spot!S52</f>
        <v>0</v>
      </c>
      <c r="I52">
        <f>Bawana_NG!S52</f>
        <v>19.21</v>
      </c>
      <c r="J52">
        <f>Bawana_RLNG!S52</f>
        <v>0</v>
      </c>
      <c r="K52">
        <f>Bawana_Spot!S52</f>
        <v>0</v>
      </c>
      <c r="L52">
        <f>TWOMCL!R52</f>
        <v>0</v>
      </c>
      <c r="M52">
        <f>EDWPCL!V52</f>
        <v>0</v>
      </c>
      <c r="N52">
        <f>'MSW BWN'!V52</f>
        <v>0</v>
      </c>
      <c r="O52">
        <f>NDMC_ISGS_exbus!DM52</f>
        <v>71.98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SUMPRODUCT(LTA!J52:AN52,LTA!J$101:AN$101,LTA!J$106:AN$106)</f>
        <v>0</v>
      </c>
      <c r="U52" s="37">
        <f>SUMPRODUCT(LTA!J52:AN52,LTA!J$102:AN$102,LTA!J$106:AN$106)</f>
        <v>0</v>
      </c>
      <c r="V52" s="66">
        <f>SUMPRODUCT(MTOA!B52:G52,MTOA!B$102:G$102,MTOA!B$106:G$106)</f>
        <v>0</v>
      </c>
      <c r="W52" s="66">
        <f>SUMPRODUCT(MTOA!B52:G52,MTOA!B$101:G$101,MTOA!B$106:G$106)</f>
        <v>0</v>
      </c>
      <c r="X52">
        <v>0</v>
      </c>
      <c r="Y52" s="34">
        <f>IEX!K52</f>
        <v>0</v>
      </c>
      <c r="Z52" s="34">
        <f>IEX!Q52</f>
        <v>0</v>
      </c>
      <c r="AA52" s="75">
        <f>STOA!K52</f>
        <v>24</v>
      </c>
      <c r="AB52" s="75">
        <f>-STOA!Q52</f>
        <v>0</v>
      </c>
      <c r="AC52">
        <f t="shared" si="0"/>
        <v>2.166720362028125</v>
      </c>
      <c r="AD52">
        <f t="shared" si="1"/>
        <v>244.01172680878838</v>
      </c>
      <c r="AE52">
        <f>'IDT-1'!E52</f>
        <v>0</v>
      </c>
      <c r="AF52" s="24"/>
      <c r="AG52">
        <f t="shared" si="2"/>
        <v>244.01172680878838</v>
      </c>
      <c r="AI52" s="34">
        <f>PXIL!K52</f>
        <v>0</v>
      </c>
      <c r="AJ52" s="34">
        <f>PXIL!Q52</f>
        <v>0</v>
      </c>
      <c r="AK52" s="34">
        <f>RTM_IEX!K52</f>
        <v>85.41</v>
      </c>
      <c r="AL52" s="34">
        <f>RTM_IEX!Q52</f>
        <v>0</v>
      </c>
      <c r="AM52" s="34">
        <f>RTM_PXI!K52</f>
        <v>0</v>
      </c>
      <c r="AN52" s="34">
        <f>RTM_PXI!Q52</f>
        <v>0</v>
      </c>
      <c r="AO52" s="149">
        <f>GDAM_IEX!K52</f>
        <v>0</v>
      </c>
      <c r="AP52" s="149">
        <f>GDAM_IEX!Q52</f>
        <v>0</v>
      </c>
      <c r="AQ52" s="149">
        <f>GDAM_PXI!K52</f>
        <v>0</v>
      </c>
      <c r="AR52" s="149">
        <f>GDAM_PXI!Q52</f>
        <v>0</v>
      </c>
    </row>
    <row r="53" spans="1:44">
      <c r="A53" t="s">
        <v>95</v>
      </c>
      <c r="D53">
        <f>TWEPL!S53</f>
        <v>1.1518200000000001</v>
      </c>
      <c r="E53">
        <f>GT_NG!S53</f>
        <v>-1.9800000000000002E-2</v>
      </c>
      <c r="F53">
        <f>GT_Spot!S53</f>
        <v>0</v>
      </c>
      <c r="G53">
        <f>PPCL_NG!S53</f>
        <v>44.44642717081652</v>
      </c>
      <c r="H53">
        <f>PPCL_Spot!S53</f>
        <v>0</v>
      </c>
      <c r="I53">
        <f>Bawana_NG!S53</f>
        <v>19.21</v>
      </c>
      <c r="J53">
        <f>Bawana_RLNG!S53</f>
        <v>0</v>
      </c>
      <c r="K53">
        <f>Bawana_Spot!S53</f>
        <v>0</v>
      </c>
      <c r="L53">
        <f>TWOMCL!R53</f>
        <v>0</v>
      </c>
      <c r="M53">
        <f>EDWPCL!V53</f>
        <v>0</v>
      </c>
      <c r="N53">
        <f>'MSW BWN'!V53</f>
        <v>0</v>
      </c>
      <c r="O53">
        <f>NDMC_ISGS_exbus!DM53</f>
        <v>71.98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SUMPRODUCT(LTA!J53:AN53,LTA!J$101:AN$101,LTA!J$106:AN$106)</f>
        <v>0</v>
      </c>
      <c r="U53" s="37">
        <f>SUMPRODUCT(LTA!J53:AN53,LTA!J$102:AN$102,LTA!J$106:AN$106)</f>
        <v>0</v>
      </c>
      <c r="V53" s="66">
        <f>SUMPRODUCT(MTOA!B53:G53,MTOA!B$102:G$102,MTOA!B$106:G$106)</f>
        <v>0</v>
      </c>
      <c r="W53" s="66">
        <f>SUMPRODUCT(MTOA!B53:G53,MTOA!B$101:G$101,MTOA!B$106:G$106)</f>
        <v>0</v>
      </c>
      <c r="X53">
        <v>0</v>
      </c>
      <c r="Y53" s="34">
        <f>IEX!K53</f>
        <v>0</v>
      </c>
      <c r="Z53" s="34">
        <f>IEX!Q53</f>
        <v>0</v>
      </c>
      <c r="AA53" s="75">
        <f>STOA!K53</f>
        <v>24</v>
      </c>
      <c r="AB53" s="75">
        <f>-STOA!Q53</f>
        <v>0</v>
      </c>
      <c r="AC53">
        <f t="shared" si="0"/>
        <v>2.166720362028125</v>
      </c>
      <c r="AD53">
        <f t="shared" si="1"/>
        <v>244.01172680878838</v>
      </c>
      <c r="AE53">
        <f>'IDT-1'!E53</f>
        <v>0</v>
      </c>
      <c r="AF53" s="24"/>
      <c r="AG53">
        <f t="shared" si="2"/>
        <v>244.01172680878838</v>
      </c>
      <c r="AI53" s="34">
        <f>PXIL!K53</f>
        <v>0</v>
      </c>
      <c r="AJ53" s="34">
        <f>PXIL!Q53</f>
        <v>0</v>
      </c>
      <c r="AK53" s="34">
        <f>RTM_IEX!K53</f>
        <v>85.41</v>
      </c>
      <c r="AL53" s="34">
        <f>RTM_IEX!Q53</f>
        <v>0</v>
      </c>
      <c r="AM53" s="34">
        <f>RTM_PXI!K53</f>
        <v>0</v>
      </c>
      <c r="AN53" s="34">
        <f>RTM_PXI!Q53</f>
        <v>0</v>
      </c>
      <c r="AO53" s="149">
        <f>GDAM_IEX!K53</f>
        <v>0</v>
      </c>
      <c r="AP53" s="149">
        <f>GDAM_IEX!Q53</f>
        <v>0</v>
      </c>
      <c r="AQ53" s="149">
        <f>GDAM_PXI!K53</f>
        <v>0</v>
      </c>
      <c r="AR53" s="149">
        <f>GDAM_PXI!Q53</f>
        <v>0</v>
      </c>
    </row>
    <row r="54" spans="1:44">
      <c r="A54" t="s">
        <v>96</v>
      </c>
      <c r="D54">
        <f>TWEPL!S54</f>
        <v>1.1518200000000001</v>
      </c>
      <c r="E54">
        <f>GT_NG!S54</f>
        <v>-1.9800000000000002E-2</v>
      </c>
      <c r="F54">
        <f>GT_Spot!S54</f>
        <v>0</v>
      </c>
      <c r="G54">
        <f>PPCL_NG!S54</f>
        <v>44.44642717081652</v>
      </c>
      <c r="H54">
        <f>PPCL_Spot!S54</f>
        <v>0</v>
      </c>
      <c r="I54">
        <f>Bawana_NG!S54</f>
        <v>19.21</v>
      </c>
      <c r="J54">
        <f>Bawana_RLNG!S54</f>
        <v>0</v>
      </c>
      <c r="K54">
        <f>Bawana_Spot!S54</f>
        <v>0</v>
      </c>
      <c r="L54">
        <f>TWOMCL!R54</f>
        <v>0</v>
      </c>
      <c r="M54">
        <f>EDWPCL!V54</f>
        <v>0</v>
      </c>
      <c r="N54">
        <f>'MSW BWN'!V54</f>
        <v>0</v>
      </c>
      <c r="O54">
        <f>NDMC_ISGS_exbus!DM54</f>
        <v>71.98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SUMPRODUCT(LTA!J54:AN54,LTA!J$101:AN$101,LTA!J$106:AN$106)</f>
        <v>0</v>
      </c>
      <c r="U54" s="37">
        <f>SUMPRODUCT(LTA!J54:AN54,LTA!J$102:AN$102,LTA!J$106:AN$106)</f>
        <v>0</v>
      </c>
      <c r="V54" s="66">
        <f>SUMPRODUCT(MTOA!B54:G54,MTOA!B$102:G$102,MTOA!B$106:G$106)</f>
        <v>0</v>
      </c>
      <c r="W54" s="66">
        <f>SUMPRODUCT(MTOA!B54:G54,MTOA!B$101:G$101,MTOA!B$106:G$106)</f>
        <v>0</v>
      </c>
      <c r="X54">
        <v>0</v>
      </c>
      <c r="Y54" s="34">
        <f>IEX!K54</f>
        <v>0</v>
      </c>
      <c r="Z54" s="34">
        <f>IEX!Q54</f>
        <v>0</v>
      </c>
      <c r="AA54" s="75">
        <f>STOA!K54</f>
        <v>24</v>
      </c>
      <c r="AB54" s="75">
        <f>-STOA!Q54</f>
        <v>0</v>
      </c>
      <c r="AC54">
        <f t="shared" si="0"/>
        <v>2.175168362028125</v>
      </c>
      <c r="AD54">
        <f t="shared" si="1"/>
        <v>244.96327880878837</v>
      </c>
      <c r="AE54">
        <f>'IDT-1'!E54</f>
        <v>0</v>
      </c>
      <c r="AF54" s="24"/>
      <c r="AG54">
        <f t="shared" si="2"/>
        <v>244.96327880878837</v>
      </c>
      <c r="AI54" s="34">
        <f>PXIL!K54</f>
        <v>0</v>
      </c>
      <c r="AJ54" s="34">
        <f>PXIL!Q54</f>
        <v>0</v>
      </c>
      <c r="AK54" s="34">
        <f>RTM_IEX!K54</f>
        <v>86.37</v>
      </c>
      <c r="AL54" s="34">
        <f>RTM_IEX!Q54</f>
        <v>0</v>
      </c>
      <c r="AM54" s="34">
        <f>RTM_PXI!K54</f>
        <v>0</v>
      </c>
      <c r="AN54" s="34">
        <f>RTM_PXI!Q54</f>
        <v>0</v>
      </c>
      <c r="AO54" s="149">
        <f>GDAM_IEX!K54</f>
        <v>0</v>
      </c>
      <c r="AP54" s="149">
        <f>GDAM_IEX!Q54</f>
        <v>0</v>
      </c>
      <c r="AQ54" s="149">
        <f>GDAM_PXI!K54</f>
        <v>0</v>
      </c>
      <c r="AR54" s="149">
        <f>GDAM_PXI!Q54</f>
        <v>0</v>
      </c>
    </row>
    <row r="55" spans="1:44">
      <c r="A55" t="s">
        <v>97</v>
      </c>
      <c r="D55">
        <f>TWEPL!S55</f>
        <v>1.1518200000000001</v>
      </c>
      <c r="E55">
        <f>GT_NG!S55</f>
        <v>-1.9800000000000002E-2</v>
      </c>
      <c r="F55">
        <f>GT_Spot!S55</f>
        <v>0</v>
      </c>
      <c r="G55">
        <f>PPCL_NG!S55</f>
        <v>44.44642717081652</v>
      </c>
      <c r="H55">
        <f>PPCL_Spot!S55</f>
        <v>0</v>
      </c>
      <c r="I55">
        <f>Bawana_NG!S55</f>
        <v>19.21</v>
      </c>
      <c r="J55">
        <f>Bawana_RLNG!S55</f>
        <v>0</v>
      </c>
      <c r="K55">
        <f>Bawana_Spot!S55</f>
        <v>0</v>
      </c>
      <c r="L55">
        <f>TWOMCL!R55</f>
        <v>0</v>
      </c>
      <c r="M55">
        <f>EDWPCL!V55</f>
        <v>0</v>
      </c>
      <c r="N55">
        <f>'MSW BWN'!V55</f>
        <v>0</v>
      </c>
      <c r="O55">
        <f>NDMC_ISGS_exbus!DM55</f>
        <v>71.98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SUMPRODUCT(LTA!J55:AN55,LTA!J$101:AN$101,LTA!J$106:AN$106)</f>
        <v>0</v>
      </c>
      <c r="U55" s="37">
        <f>SUMPRODUCT(LTA!J55:AN55,LTA!J$102:AN$102,LTA!J$106:AN$106)</f>
        <v>0</v>
      </c>
      <c r="V55" s="66">
        <f>SUMPRODUCT(MTOA!B55:G55,MTOA!B$102:G$102,MTOA!B$106:G$106)</f>
        <v>0</v>
      </c>
      <c r="W55" s="66">
        <f>SUMPRODUCT(MTOA!B55:G55,MTOA!B$101:G$101,MTOA!B$106:G$106)</f>
        <v>0</v>
      </c>
      <c r="X55">
        <v>0</v>
      </c>
      <c r="Y55" s="34">
        <f>IEX!K55</f>
        <v>0</v>
      </c>
      <c r="Z55" s="34">
        <f>IEX!Q55</f>
        <v>0</v>
      </c>
      <c r="AA55" s="75">
        <f>STOA!K55</f>
        <v>24</v>
      </c>
      <c r="AB55" s="75">
        <f>-STOA!Q55</f>
        <v>0</v>
      </c>
      <c r="AC55">
        <f t="shared" si="0"/>
        <v>2.192064362028125</v>
      </c>
      <c r="AD55">
        <f t="shared" si="1"/>
        <v>246.86638280878839</v>
      </c>
      <c r="AE55">
        <f>'IDT-1'!E55</f>
        <v>0</v>
      </c>
      <c r="AF55" s="24"/>
      <c r="AG55">
        <f t="shared" si="2"/>
        <v>246.86638280878839</v>
      </c>
      <c r="AI55" s="34">
        <f>PXIL!K55</f>
        <v>0</v>
      </c>
      <c r="AJ55" s="34">
        <f>PXIL!Q55</f>
        <v>0</v>
      </c>
      <c r="AK55" s="34">
        <f>RTM_IEX!K55</f>
        <v>88.29</v>
      </c>
      <c r="AL55" s="34">
        <f>RTM_IEX!Q55</f>
        <v>0</v>
      </c>
      <c r="AM55" s="34">
        <f>RTM_PXI!K55</f>
        <v>0</v>
      </c>
      <c r="AN55" s="34">
        <f>RTM_PXI!Q55</f>
        <v>0</v>
      </c>
      <c r="AO55" s="149">
        <f>GDAM_IEX!K55</f>
        <v>0</v>
      </c>
      <c r="AP55" s="149">
        <f>GDAM_IEX!Q55</f>
        <v>0</v>
      </c>
      <c r="AQ55" s="149">
        <f>GDAM_PXI!K55</f>
        <v>0</v>
      </c>
      <c r="AR55" s="149">
        <f>GDAM_PXI!Q55</f>
        <v>0</v>
      </c>
    </row>
    <row r="56" spans="1:44">
      <c r="A56" t="s">
        <v>98</v>
      </c>
      <c r="D56">
        <f>TWEPL!S56</f>
        <v>1.1518200000000001</v>
      </c>
      <c r="E56">
        <f>GT_NG!S56</f>
        <v>-1.9800000000000002E-2</v>
      </c>
      <c r="F56">
        <f>GT_Spot!S56</f>
        <v>0</v>
      </c>
      <c r="G56">
        <f>PPCL_NG!S56</f>
        <v>44.44642717081652</v>
      </c>
      <c r="H56">
        <f>PPCL_Spot!S56</f>
        <v>0</v>
      </c>
      <c r="I56">
        <f>Bawana_NG!S56</f>
        <v>19.21</v>
      </c>
      <c r="J56">
        <f>Bawana_RLNG!S56</f>
        <v>0</v>
      </c>
      <c r="K56">
        <f>Bawana_Spot!S56</f>
        <v>0</v>
      </c>
      <c r="L56">
        <f>TWOMCL!R56</f>
        <v>0</v>
      </c>
      <c r="M56">
        <f>EDWPCL!V56</f>
        <v>0</v>
      </c>
      <c r="N56">
        <f>'MSW BWN'!V56</f>
        <v>0</v>
      </c>
      <c r="O56">
        <f>NDMC_ISGS_exbus!DM56</f>
        <v>71.98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SUMPRODUCT(LTA!J56:AN56,LTA!J$101:AN$101,LTA!J$106:AN$106)</f>
        <v>0</v>
      </c>
      <c r="U56" s="37">
        <f>SUMPRODUCT(LTA!J56:AN56,LTA!J$102:AN$102,LTA!J$106:AN$106)</f>
        <v>0</v>
      </c>
      <c r="V56" s="66">
        <f>SUMPRODUCT(MTOA!B56:G56,MTOA!B$102:G$102,MTOA!B$106:G$106)</f>
        <v>0</v>
      </c>
      <c r="W56" s="66">
        <f>SUMPRODUCT(MTOA!B56:G56,MTOA!B$101:G$101,MTOA!B$106:G$106)</f>
        <v>0</v>
      </c>
      <c r="X56">
        <v>0</v>
      </c>
      <c r="Y56" s="34">
        <f>IEX!K56</f>
        <v>0</v>
      </c>
      <c r="Z56" s="34">
        <f>IEX!Q56</f>
        <v>0</v>
      </c>
      <c r="AA56" s="75">
        <f>STOA!K56</f>
        <v>24</v>
      </c>
      <c r="AB56" s="75">
        <f>-STOA!Q56</f>
        <v>0</v>
      </c>
      <c r="AC56">
        <f t="shared" si="0"/>
        <v>2.192064362028125</v>
      </c>
      <c r="AD56">
        <f t="shared" si="1"/>
        <v>246.86638280878839</v>
      </c>
      <c r="AE56">
        <f>'IDT-1'!E56</f>
        <v>0</v>
      </c>
      <c r="AF56" s="24"/>
      <c r="AG56">
        <f t="shared" si="2"/>
        <v>246.86638280878839</v>
      </c>
      <c r="AI56" s="34">
        <f>PXIL!K56</f>
        <v>0</v>
      </c>
      <c r="AJ56" s="34">
        <f>PXIL!Q56</f>
        <v>0</v>
      </c>
      <c r="AK56" s="34">
        <f>RTM_IEX!K56</f>
        <v>88.29</v>
      </c>
      <c r="AL56" s="34">
        <f>RTM_IEX!Q56</f>
        <v>0</v>
      </c>
      <c r="AM56" s="34">
        <f>RTM_PXI!K56</f>
        <v>0</v>
      </c>
      <c r="AN56" s="34">
        <f>RTM_PXI!Q56</f>
        <v>0</v>
      </c>
      <c r="AO56" s="149">
        <f>GDAM_IEX!K56</f>
        <v>0</v>
      </c>
      <c r="AP56" s="149">
        <f>GDAM_IEX!Q56</f>
        <v>0</v>
      </c>
      <c r="AQ56" s="149">
        <f>GDAM_PXI!K56</f>
        <v>0</v>
      </c>
      <c r="AR56" s="149">
        <f>GDAM_PXI!Q56</f>
        <v>0</v>
      </c>
    </row>
    <row r="57" spans="1:44">
      <c r="A57" t="s">
        <v>99</v>
      </c>
      <c r="D57">
        <f>TWEPL!S57</f>
        <v>1.1518200000000001</v>
      </c>
      <c r="E57">
        <f>GT_NG!S57</f>
        <v>-1.9800000000000002E-2</v>
      </c>
      <c r="F57">
        <f>GT_Spot!S57</f>
        <v>0</v>
      </c>
      <c r="G57">
        <f>PPCL_NG!S57</f>
        <v>44.44</v>
      </c>
      <c r="H57">
        <f>PPCL_Spot!S57</f>
        <v>0</v>
      </c>
      <c r="I57">
        <f>Bawana_NG!S57</f>
        <v>18.999114012590347</v>
      </c>
      <c r="J57">
        <f>Bawana_RLNG!S57</f>
        <v>0</v>
      </c>
      <c r="K57">
        <f>Bawana_Spot!S57</f>
        <v>0</v>
      </c>
      <c r="L57">
        <f>TWOMCL!R57</f>
        <v>0</v>
      </c>
      <c r="M57">
        <f>EDWPCL!V57</f>
        <v>0</v>
      </c>
      <c r="N57">
        <f>'MSW BWN'!V57</f>
        <v>0</v>
      </c>
      <c r="O57">
        <f>NDMC_ISGS_exbus!DM57</f>
        <v>71.98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SUMPRODUCT(LTA!J57:AN57,LTA!J$101:AN$101,LTA!J$106:AN$106)</f>
        <v>0</v>
      </c>
      <c r="U57" s="37">
        <f>SUMPRODUCT(LTA!J57:AN57,LTA!J$102:AN$102,LTA!J$106:AN$106)</f>
        <v>0</v>
      </c>
      <c r="V57" s="66">
        <f>SUMPRODUCT(MTOA!B57:G57,MTOA!B$102:G$102,MTOA!B$106:G$106)</f>
        <v>0</v>
      </c>
      <c r="W57" s="66">
        <f>SUMPRODUCT(MTOA!B57:G57,MTOA!B$101:G$101,MTOA!B$106:G$106)</f>
        <v>0</v>
      </c>
      <c r="X57">
        <v>0</v>
      </c>
      <c r="Y57" s="34">
        <f>IEX!K57</f>
        <v>0</v>
      </c>
      <c r="Z57" s="34">
        <f>IEX!Q57</f>
        <v>0</v>
      </c>
      <c r="AA57" s="75">
        <f>STOA!K57</f>
        <v>24</v>
      </c>
      <c r="AB57" s="75">
        <f>-STOA!Q57</f>
        <v>0</v>
      </c>
      <c r="AC57">
        <f t="shared" si="0"/>
        <v>2.1732560062357344</v>
      </c>
      <c r="AD57">
        <f t="shared" si="1"/>
        <v>244.74787800635463</v>
      </c>
      <c r="AE57">
        <f>'IDT-1'!E57</f>
        <v>0</v>
      </c>
      <c r="AF57" s="24"/>
      <c r="AG57">
        <f t="shared" si="2"/>
        <v>244.74787800635463</v>
      </c>
      <c r="AI57" s="34">
        <f>PXIL!K57</f>
        <v>0</v>
      </c>
      <c r="AJ57" s="34">
        <f>PXIL!Q57</f>
        <v>0</v>
      </c>
      <c r="AK57" s="34">
        <f>RTM_IEX!K57</f>
        <v>86.37</v>
      </c>
      <c r="AL57" s="34">
        <f>RTM_IEX!Q57</f>
        <v>0</v>
      </c>
      <c r="AM57" s="34">
        <f>RTM_PXI!K57</f>
        <v>0</v>
      </c>
      <c r="AN57" s="34">
        <f>RTM_PXI!Q57</f>
        <v>0</v>
      </c>
      <c r="AO57" s="149">
        <f>GDAM_IEX!K57</f>
        <v>0</v>
      </c>
      <c r="AP57" s="149">
        <f>GDAM_IEX!Q57</f>
        <v>0</v>
      </c>
      <c r="AQ57" s="149">
        <f>GDAM_PXI!K57</f>
        <v>0</v>
      </c>
      <c r="AR57" s="149">
        <f>GDAM_PXI!Q57</f>
        <v>0</v>
      </c>
    </row>
    <row r="58" spans="1:44">
      <c r="A58" t="s">
        <v>100</v>
      </c>
      <c r="D58">
        <f>TWEPL!S58</f>
        <v>1.1809800000000001</v>
      </c>
      <c r="E58">
        <f>GT_NG!S58</f>
        <v>-1.9800000000000002E-2</v>
      </c>
      <c r="F58">
        <f>GT_Spot!S58</f>
        <v>0</v>
      </c>
      <c r="G58">
        <f>PPCL_NG!S58</f>
        <v>43.84</v>
      </c>
      <c r="H58">
        <f>PPCL_Spot!S58</f>
        <v>0</v>
      </c>
      <c r="I58">
        <f>Bawana_NG!S58</f>
        <v>18.999114012590347</v>
      </c>
      <c r="J58">
        <f>Bawana_RLNG!S58</f>
        <v>0</v>
      </c>
      <c r="K58">
        <f>Bawana_Spot!S58</f>
        <v>0</v>
      </c>
      <c r="L58">
        <f>TWOMCL!R58</f>
        <v>0</v>
      </c>
      <c r="M58">
        <f>EDWPCL!V58</f>
        <v>0</v>
      </c>
      <c r="N58">
        <f>'MSW BWN'!V58</f>
        <v>0</v>
      </c>
      <c r="O58">
        <f>NDMC_ISGS_exbus!DM58</f>
        <v>71.98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SUMPRODUCT(LTA!J58:AN58,LTA!J$101:AN$101,LTA!J$106:AN$106)</f>
        <v>0</v>
      </c>
      <c r="U58" s="37">
        <f>SUMPRODUCT(LTA!J58:AN58,LTA!J$102:AN$102,LTA!J$106:AN$106)</f>
        <v>0</v>
      </c>
      <c r="V58" s="66">
        <f>SUMPRODUCT(MTOA!B58:G58,MTOA!B$102:G$102,MTOA!B$106:G$106)</f>
        <v>0</v>
      </c>
      <c r="W58" s="66">
        <f>SUMPRODUCT(MTOA!B58:G58,MTOA!B$101:G$101,MTOA!B$106:G$106)</f>
        <v>0</v>
      </c>
      <c r="X58">
        <v>0</v>
      </c>
      <c r="Y58" s="34">
        <f>IEX!K58</f>
        <v>0</v>
      </c>
      <c r="Z58" s="34">
        <f>IEX!Q58</f>
        <v>0</v>
      </c>
      <c r="AA58" s="75">
        <f>STOA!K58</f>
        <v>24</v>
      </c>
      <c r="AB58" s="75">
        <f>-STOA!Q58</f>
        <v>0</v>
      </c>
      <c r="AC58">
        <f t="shared" si="0"/>
        <v>2.1766806142357344</v>
      </c>
      <c r="AD58">
        <f t="shared" si="1"/>
        <v>245.13361339835464</v>
      </c>
      <c r="AE58">
        <f>'IDT-1'!E58</f>
        <v>0</v>
      </c>
      <c r="AF58" s="24"/>
      <c r="AG58">
        <f t="shared" si="2"/>
        <v>245.13361339835464</v>
      </c>
      <c r="AI58" s="34">
        <f>PXIL!K58</f>
        <v>0</v>
      </c>
      <c r="AJ58" s="34">
        <f>PXIL!Q58</f>
        <v>0</v>
      </c>
      <c r="AK58" s="34">
        <f>RTM_IEX!K58</f>
        <v>87.33</v>
      </c>
      <c r="AL58" s="34">
        <f>RTM_IEX!Q58</f>
        <v>0</v>
      </c>
      <c r="AM58" s="34">
        <f>RTM_PXI!K58</f>
        <v>0</v>
      </c>
      <c r="AN58" s="34">
        <f>RTM_PXI!Q58</f>
        <v>0</v>
      </c>
      <c r="AO58" s="149">
        <f>GDAM_IEX!K58</f>
        <v>0</v>
      </c>
      <c r="AP58" s="149">
        <f>GDAM_IEX!Q58</f>
        <v>0</v>
      </c>
      <c r="AQ58" s="149">
        <f>GDAM_PXI!K58</f>
        <v>0</v>
      </c>
      <c r="AR58" s="149">
        <f>GDAM_PXI!Q58</f>
        <v>0</v>
      </c>
    </row>
    <row r="59" spans="1:44">
      <c r="A59" t="s">
        <v>101</v>
      </c>
      <c r="D59">
        <f>TWEPL!S59</f>
        <v>1.1809800000000001</v>
      </c>
      <c r="E59">
        <f>GT_NG!S59</f>
        <v>-1.9800000000000002E-2</v>
      </c>
      <c r="F59">
        <f>GT_Spot!S59</f>
        <v>0</v>
      </c>
      <c r="G59">
        <f>PPCL_NG!S59</f>
        <v>43.84</v>
      </c>
      <c r="H59">
        <f>PPCL_Spot!S59</f>
        <v>0</v>
      </c>
      <c r="I59">
        <f>Bawana_NG!S59</f>
        <v>18.999114012590347</v>
      </c>
      <c r="J59">
        <f>Bawana_RLNG!S59</f>
        <v>0</v>
      </c>
      <c r="K59">
        <f>Bawana_Spot!S59</f>
        <v>0</v>
      </c>
      <c r="L59">
        <f>TWOMCL!R59</f>
        <v>0</v>
      </c>
      <c r="M59">
        <f>EDWPCL!V59</f>
        <v>0</v>
      </c>
      <c r="N59">
        <f>'MSW BWN'!V59</f>
        <v>0</v>
      </c>
      <c r="O59">
        <f>NDMC_ISGS_exbus!DM59</f>
        <v>71.98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SUMPRODUCT(LTA!J59:AN59,LTA!J$101:AN$101,LTA!J$106:AN$106)</f>
        <v>0</v>
      </c>
      <c r="U59" s="37">
        <f>SUMPRODUCT(LTA!J59:AN59,LTA!J$102:AN$102,LTA!J$106:AN$106)</f>
        <v>0</v>
      </c>
      <c r="V59" s="66">
        <f>SUMPRODUCT(MTOA!B59:G59,MTOA!B$102:G$102,MTOA!B$106:G$106)</f>
        <v>0</v>
      </c>
      <c r="W59" s="66">
        <f>SUMPRODUCT(MTOA!B59:G59,MTOA!B$101:G$101,MTOA!B$106:G$106)</f>
        <v>0</v>
      </c>
      <c r="X59">
        <v>0</v>
      </c>
      <c r="Y59" s="34">
        <f>IEX!K59</f>
        <v>0</v>
      </c>
      <c r="Z59" s="34">
        <f>IEX!Q59</f>
        <v>0</v>
      </c>
      <c r="AA59" s="75">
        <f>STOA!K59</f>
        <v>24</v>
      </c>
      <c r="AB59" s="75">
        <f>-STOA!Q59</f>
        <v>0</v>
      </c>
      <c r="AC59">
        <f t="shared" si="0"/>
        <v>1.9148806142357346</v>
      </c>
      <c r="AD59">
        <f t="shared" si="1"/>
        <v>215.64541339835463</v>
      </c>
      <c r="AE59">
        <f>'IDT-1'!E59</f>
        <v>0</v>
      </c>
      <c r="AF59" s="24"/>
      <c r="AG59">
        <f t="shared" si="2"/>
        <v>215.64541339835463</v>
      </c>
      <c r="AI59" s="34">
        <f>PXIL!K59</f>
        <v>0</v>
      </c>
      <c r="AJ59" s="34">
        <f>PXIL!Q59</f>
        <v>0</v>
      </c>
      <c r="AK59" s="34">
        <f>RTM_IEX!K59</f>
        <v>57.58</v>
      </c>
      <c r="AL59" s="34">
        <f>RTM_IEX!Q59</f>
        <v>0</v>
      </c>
      <c r="AM59" s="34">
        <f>RTM_PXI!K59</f>
        <v>0</v>
      </c>
      <c r="AN59" s="34">
        <f>RTM_PXI!Q59</f>
        <v>0</v>
      </c>
      <c r="AO59" s="149">
        <f>GDAM_IEX!K59</f>
        <v>0</v>
      </c>
      <c r="AP59" s="149">
        <f>GDAM_IEX!Q59</f>
        <v>0</v>
      </c>
      <c r="AQ59" s="149">
        <f>GDAM_PXI!K59</f>
        <v>0</v>
      </c>
      <c r="AR59" s="149">
        <f>GDAM_PXI!Q59</f>
        <v>0</v>
      </c>
    </row>
    <row r="60" spans="1:44">
      <c r="A60" t="s">
        <v>102</v>
      </c>
      <c r="D60">
        <f>TWEPL!S60</f>
        <v>1.1809800000000001</v>
      </c>
      <c r="E60">
        <f>GT_NG!S60</f>
        <v>-1.9800000000000002E-2</v>
      </c>
      <c r="F60">
        <f>GT_Spot!S60</f>
        <v>0</v>
      </c>
      <c r="G60">
        <f>PPCL_NG!S60</f>
        <v>43.84</v>
      </c>
      <c r="H60">
        <f>PPCL_Spot!S60</f>
        <v>0</v>
      </c>
      <c r="I60">
        <f>Bawana_NG!S60</f>
        <v>18.999114012590347</v>
      </c>
      <c r="J60">
        <f>Bawana_RLNG!S60</f>
        <v>0</v>
      </c>
      <c r="K60">
        <f>Bawana_Spot!S60</f>
        <v>0</v>
      </c>
      <c r="L60">
        <f>TWOMCL!R60</f>
        <v>0</v>
      </c>
      <c r="M60">
        <f>EDWPCL!V60</f>
        <v>0</v>
      </c>
      <c r="N60">
        <f>'MSW BWN'!V60</f>
        <v>0</v>
      </c>
      <c r="O60">
        <f>NDMC_ISGS_exbus!DM60</f>
        <v>71.98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SUMPRODUCT(LTA!J60:AN60,LTA!J$101:AN$101,LTA!J$106:AN$106)</f>
        <v>0</v>
      </c>
      <c r="U60" s="37">
        <f>SUMPRODUCT(LTA!J60:AN60,LTA!J$102:AN$102,LTA!J$106:AN$106)</f>
        <v>0</v>
      </c>
      <c r="V60" s="66">
        <f>SUMPRODUCT(MTOA!B60:G60,MTOA!B$102:G$102,MTOA!B$106:G$106)</f>
        <v>0</v>
      </c>
      <c r="W60" s="66">
        <f>SUMPRODUCT(MTOA!B60:G60,MTOA!B$101:G$101,MTOA!B$106:G$106)</f>
        <v>0</v>
      </c>
      <c r="X60">
        <v>0</v>
      </c>
      <c r="Y60" s="34">
        <f>IEX!K60</f>
        <v>0</v>
      </c>
      <c r="Z60" s="34">
        <f>IEX!Q60</f>
        <v>0</v>
      </c>
      <c r="AA60" s="75">
        <f>STOA!K60</f>
        <v>24</v>
      </c>
      <c r="AB60" s="75">
        <f>-STOA!Q60</f>
        <v>0</v>
      </c>
      <c r="AC60">
        <f t="shared" si="0"/>
        <v>1.9147926142357345</v>
      </c>
      <c r="AD60">
        <f t="shared" si="1"/>
        <v>215.63550139835465</v>
      </c>
      <c r="AE60">
        <f>'IDT-1'!E60</f>
        <v>0</v>
      </c>
      <c r="AF60" s="24"/>
      <c r="AG60">
        <f t="shared" si="2"/>
        <v>215.63550139835465</v>
      </c>
      <c r="AI60" s="34">
        <f>PXIL!K60</f>
        <v>0</v>
      </c>
      <c r="AJ60" s="34">
        <f>PXIL!Q60</f>
        <v>0</v>
      </c>
      <c r="AK60" s="34">
        <f>RTM_IEX!K60</f>
        <v>57.57</v>
      </c>
      <c r="AL60" s="34">
        <f>RTM_IEX!Q60</f>
        <v>0</v>
      </c>
      <c r="AM60" s="34">
        <f>RTM_PXI!K60</f>
        <v>0</v>
      </c>
      <c r="AN60" s="34">
        <f>RTM_PXI!Q60</f>
        <v>0</v>
      </c>
      <c r="AO60" s="149">
        <f>GDAM_IEX!K60</f>
        <v>0</v>
      </c>
      <c r="AP60" s="149">
        <f>GDAM_IEX!Q60</f>
        <v>0</v>
      </c>
      <c r="AQ60" s="149">
        <f>GDAM_PXI!K60</f>
        <v>0</v>
      </c>
      <c r="AR60" s="149">
        <f>GDAM_PXI!Q60</f>
        <v>0</v>
      </c>
    </row>
    <row r="61" spans="1:44">
      <c r="A61" t="s">
        <v>103</v>
      </c>
      <c r="D61">
        <f>TWEPL!S61</f>
        <v>1.1809800000000001</v>
      </c>
      <c r="E61">
        <f>GT_NG!S61</f>
        <v>-1.9800000000000002E-2</v>
      </c>
      <c r="F61">
        <f>GT_Spot!S61</f>
        <v>0</v>
      </c>
      <c r="G61">
        <f>PPCL_NG!S61</f>
        <v>43.84</v>
      </c>
      <c r="H61">
        <f>PPCL_Spot!S61</f>
        <v>0</v>
      </c>
      <c r="I61">
        <f>Bawana_NG!S61</f>
        <v>19.21</v>
      </c>
      <c r="J61">
        <f>Bawana_RLNG!S61</f>
        <v>0</v>
      </c>
      <c r="K61">
        <f>Bawana_Spot!S61</f>
        <v>0</v>
      </c>
      <c r="L61">
        <f>TWOMCL!R61</f>
        <v>0</v>
      </c>
      <c r="M61">
        <f>EDWPCL!V61</f>
        <v>0</v>
      </c>
      <c r="N61">
        <f>'MSW BWN'!V61</f>
        <v>0</v>
      </c>
      <c r="O61">
        <f>NDMC_ISGS_exbus!DM61</f>
        <v>71.98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SUMPRODUCT(LTA!J61:AN61,LTA!J$101:AN$101,LTA!J$106:AN$106)</f>
        <v>0</v>
      </c>
      <c r="U61" s="37">
        <f>SUMPRODUCT(LTA!J61:AN61,LTA!J$102:AN$102,LTA!J$106:AN$106)</f>
        <v>0</v>
      </c>
      <c r="V61" s="66">
        <f>SUMPRODUCT(MTOA!B61:G61,MTOA!B$102:G$102,MTOA!B$106:G$106)</f>
        <v>0</v>
      </c>
      <c r="W61" s="66">
        <f>SUMPRODUCT(MTOA!B61:G61,MTOA!B$101:G$101,MTOA!B$106:G$106)</f>
        <v>0</v>
      </c>
      <c r="X61">
        <v>0</v>
      </c>
      <c r="Y61" s="34">
        <f>IEX!K61</f>
        <v>0</v>
      </c>
      <c r="Z61" s="34">
        <f>IEX!Q61</f>
        <v>0</v>
      </c>
      <c r="AA61" s="75">
        <f>STOA!K61</f>
        <v>24</v>
      </c>
      <c r="AB61" s="75">
        <f>-STOA!Q61</f>
        <v>0</v>
      </c>
      <c r="AC61">
        <f t="shared" si="0"/>
        <v>1.9167364109249396</v>
      </c>
      <c r="AD61">
        <f t="shared" si="1"/>
        <v>215.85444358907509</v>
      </c>
      <c r="AE61">
        <f>'IDT-1'!E61</f>
        <v>0</v>
      </c>
      <c r="AF61" s="24"/>
      <c r="AG61">
        <f t="shared" si="2"/>
        <v>215.85444358907509</v>
      </c>
      <c r="AI61" s="34">
        <f>PXIL!K61</f>
        <v>0</v>
      </c>
      <c r="AJ61" s="34">
        <f>PXIL!Q61</f>
        <v>0</v>
      </c>
      <c r="AK61" s="34">
        <f>RTM_IEX!K61</f>
        <v>57.58</v>
      </c>
      <c r="AL61" s="34">
        <f>RTM_IEX!Q61</f>
        <v>0</v>
      </c>
      <c r="AM61" s="34">
        <f>RTM_PXI!K61</f>
        <v>0</v>
      </c>
      <c r="AN61" s="34">
        <f>RTM_PXI!Q61</f>
        <v>0</v>
      </c>
      <c r="AO61" s="149">
        <f>GDAM_IEX!K61</f>
        <v>0</v>
      </c>
      <c r="AP61" s="149">
        <f>GDAM_IEX!Q61</f>
        <v>0</v>
      </c>
      <c r="AQ61" s="149">
        <f>GDAM_PXI!K61</f>
        <v>0</v>
      </c>
      <c r="AR61" s="149">
        <f>GDAM_PXI!Q61</f>
        <v>0</v>
      </c>
    </row>
    <row r="62" spans="1:44">
      <c r="A62" t="s">
        <v>104</v>
      </c>
      <c r="D62">
        <f>TWEPL!S62</f>
        <v>1.1809800000000001</v>
      </c>
      <c r="E62">
        <f>GT_NG!S62</f>
        <v>-1.9800000000000002E-2</v>
      </c>
      <c r="F62">
        <f>GT_Spot!S62</f>
        <v>0</v>
      </c>
      <c r="G62">
        <f>PPCL_NG!S62</f>
        <v>43.84</v>
      </c>
      <c r="H62">
        <f>PPCL_Spot!S62</f>
        <v>0</v>
      </c>
      <c r="I62">
        <f>Bawana_NG!S62</f>
        <v>19.21</v>
      </c>
      <c r="J62">
        <f>Bawana_RLNG!S62</f>
        <v>0</v>
      </c>
      <c r="K62">
        <f>Bawana_Spot!S62</f>
        <v>0</v>
      </c>
      <c r="L62">
        <f>TWOMCL!R62</f>
        <v>0</v>
      </c>
      <c r="M62">
        <f>EDWPCL!V62</f>
        <v>0</v>
      </c>
      <c r="N62">
        <f>'MSW BWN'!V62</f>
        <v>0</v>
      </c>
      <c r="O62">
        <f>NDMC_ISGS_exbus!DM62</f>
        <v>71.98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SUMPRODUCT(LTA!J62:AN62,LTA!J$101:AN$101,LTA!J$106:AN$106)</f>
        <v>0</v>
      </c>
      <c r="U62" s="37">
        <f>SUMPRODUCT(LTA!J62:AN62,LTA!J$102:AN$102,LTA!J$106:AN$106)</f>
        <v>0</v>
      </c>
      <c r="V62" s="66">
        <f>SUMPRODUCT(MTOA!B62:G62,MTOA!B$102:G$102,MTOA!B$106:G$106)</f>
        <v>0</v>
      </c>
      <c r="W62" s="66">
        <f>SUMPRODUCT(MTOA!B62:G62,MTOA!B$101:G$101,MTOA!B$106:G$106)</f>
        <v>0</v>
      </c>
      <c r="X62">
        <v>0</v>
      </c>
      <c r="Y62" s="34">
        <f>IEX!K62</f>
        <v>0</v>
      </c>
      <c r="Z62" s="34">
        <f>IEX!Q62</f>
        <v>0</v>
      </c>
      <c r="AA62" s="75">
        <f>STOA!K62</f>
        <v>24</v>
      </c>
      <c r="AB62" s="75">
        <f>-STOA!Q62</f>
        <v>0</v>
      </c>
      <c r="AC62">
        <f t="shared" si="0"/>
        <v>1.9167364109249396</v>
      </c>
      <c r="AD62">
        <f t="shared" si="1"/>
        <v>215.85444358907509</v>
      </c>
      <c r="AE62">
        <f>'IDT-1'!E62</f>
        <v>0</v>
      </c>
      <c r="AF62" s="24"/>
      <c r="AG62">
        <f t="shared" si="2"/>
        <v>215.85444358907509</v>
      </c>
      <c r="AI62" s="34">
        <f>PXIL!K62</f>
        <v>0</v>
      </c>
      <c r="AJ62" s="34">
        <f>PXIL!Q62</f>
        <v>0</v>
      </c>
      <c r="AK62" s="34">
        <f>RTM_IEX!K62</f>
        <v>57.58</v>
      </c>
      <c r="AL62" s="34">
        <f>RTM_IEX!Q62</f>
        <v>0</v>
      </c>
      <c r="AM62" s="34">
        <f>RTM_PXI!K62</f>
        <v>0</v>
      </c>
      <c r="AN62" s="34">
        <f>RTM_PXI!Q62</f>
        <v>0</v>
      </c>
      <c r="AO62" s="149">
        <f>GDAM_IEX!K62</f>
        <v>0</v>
      </c>
      <c r="AP62" s="149">
        <f>GDAM_IEX!Q62</f>
        <v>0</v>
      </c>
      <c r="AQ62" s="149">
        <f>GDAM_PXI!K62</f>
        <v>0</v>
      </c>
      <c r="AR62" s="149">
        <f>GDAM_PXI!Q62</f>
        <v>0</v>
      </c>
    </row>
    <row r="63" spans="1:44">
      <c r="A63" t="s">
        <v>105</v>
      </c>
      <c r="D63">
        <f>TWEPL!S63</f>
        <v>1.1809800000000001</v>
      </c>
      <c r="E63">
        <f>GT_NG!S63</f>
        <v>-3.6734693877551024E-2</v>
      </c>
      <c r="F63">
        <f>GT_Spot!S63</f>
        <v>0</v>
      </c>
      <c r="G63">
        <f>PPCL_NG!S63</f>
        <v>43.84</v>
      </c>
      <c r="H63">
        <f>PPCL_Spot!S63</f>
        <v>0</v>
      </c>
      <c r="I63">
        <f>Bawana_NG!S63</f>
        <v>19.21</v>
      </c>
      <c r="J63">
        <f>Bawana_RLNG!S63</f>
        <v>0</v>
      </c>
      <c r="K63">
        <f>Bawana_Spot!S63</f>
        <v>0</v>
      </c>
      <c r="L63">
        <f>TWOMCL!R63</f>
        <v>0</v>
      </c>
      <c r="M63">
        <f>EDWPCL!V63</f>
        <v>0</v>
      </c>
      <c r="N63">
        <f>'MSW BWN'!V63</f>
        <v>0</v>
      </c>
      <c r="O63">
        <f>NDMC_ISGS_exbus!DM63</f>
        <v>71.98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SUMPRODUCT(LTA!J63:AN63,LTA!J$101:AN$101,LTA!J$106:AN$106)</f>
        <v>0</v>
      </c>
      <c r="U63" s="37">
        <f>SUMPRODUCT(LTA!J63:AN63,LTA!J$102:AN$102,LTA!J$106:AN$106)</f>
        <v>0</v>
      </c>
      <c r="V63" s="66">
        <f>SUMPRODUCT(MTOA!B63:G63,MTOA!B$102:G$102,MTOA!B$106:G$106)</f>
        <v>0</v>
      </c>
      <c r="W63" s="66">
        <f>SUMPRODUCT(MTOA!B63:G63,MTOA!B$101:G$101,MTOA!B$106:G$106)</f>
        <v>0</v>
      </c>
      <c r="X63">
        <v>0</v>
      </c>
      <c r="Y63" s="34">
        <f>IEX!K63</f>
        <v>0</v>
      </c>
      <c r="Z63" s="34">
        <f>IEX!Q63</f>
        <v>0</v>
      </c>
      <c r="AA63" s="75">
        <f>STOA!K63</f>
        <v>24</v>
      </c>
      <c r="AB63" s="75">
        <f>-STOA!Q63</f>
        <v>0</v>
      </c>
      <c r="AC63">
        <f t="shared" si="0"/>
        <v>1.8070627592967337</v>
      </c>
      <c r="AD63">
        <f t="shared" si="1"/>
        <v>203.46718254682571</v>
      </c>
      <c r="AE63">
        <f>'IDT-1'!E63</f>
        <v>0</v>
      </c>
      <c r="AF63" s="24"/>
      <c r="AG63">
        <f t="shared" si="2"/>
        <v>203.46718254682571</v>
      </c>
      <c r="AI63" s="34">
        <f>PXIL!K63</f>
        <v>0</v>
      </c>
      <c r="AJ63" s="34">
        <f>PXIL!Q63</f>
        <v>0</v>
      </c>
      <c r="AK63" s="34">
        <f>RTM_IEX!K63</f>
        <v>45.1</v>
      </c>
      <c r="AL63" s="34">
        <f>RTM_IEX!Q63</f>
        <v>0</v>
      </c>
      <c r="AM63" s="34">
        <f>RTM_PXI!K63</f>
        <v>0</v>
      </c>
      <c r="AN63" s="34">
        <f>RTM_PXI!Q63</f>
        <v>0</v>
      </c>
      <c r="AO63" s="149">
        <f>GDAM_IEX!K63</f>
        <v>0</v>
      </c>
      <c r="AP63" s="149">
        <f>GDAM_IEX!Q63</f>
        <v>0</v>
      </c>
      <c r="AQ63" s="149">
        <f>GDAM_PXI!K63</f>
        <v>0</v>
      </c>
      <c r="AR63" s="149">
        <f>GDAM_PXI!Q63</f>
        <v>0</v>
      </c>
    </row>
    <row r="64" spans="1:44">
      <c r="A64" t="s">
        <v>106</v>
      </c>
      <c r="D64">
        <f>TWEPL!S64</f>
        <v>1.1809800000000001</v>
      </c>
      <c r="E64">
        <f>GT_NG!S64</f>
        <v>-3.6734693877551024E-2</v>
      </c>
      <c r="F64">
        <f>GT_Spot!S64</f>
        <v>0</v>
      </c>
      <c r="G64">
        <f>PPCL_NG!S64</f>
        <v>43.84</v>
      </c>
      <c r="H64">
        <f>PPCL_Spot!S64</f>
        <v>0</v>
      </c>
      <c r="I64">
        <f>Bawana_NG!S64</f>
        <v>19.21</v>
      </c>
      <c r="J64">
        <f>Bawana_RLNG!S64</f>
        <v>0</v>
      </c>
      <c r="K64">
        <f>Bawana_Spot!S64</f>
        <v>0</v>
      </c>
      <c r="L64">
        <f>TWOMCL!R64</f>
        <v>0</v>
      </c>
      <c r="M64">
        <f>EDWPCL!V64</f>
        <v>0</v>
      </c>
      <c r="N64">
        <f>'MSW BWN'!V64</f>
        <v>0</v>
      </c>
      <c r="O64">
        <f>NDMC_ISGS_exbus!DM64</f>
        <v>71.98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SUMPRODUCT(LTA!J64:AN64,LTA!J$101:AN$101,LTA!J$106:AN$106)</f>
        <v>0</v>
      </c>
      <c r="U64" s="37">
        <f>SUMPRODUCT(LTA!J64:AN64,LTA!J$102:AN$102,LTA!J$106:AN$106)</f>
        <v>0</v>
      </c>
      <c r="V64" s="66">
        <f>SUMPRODUCT(MTOA!B64:G64,MTOA!B$102:G$102,MTOA!B$106:G$106)</f>
        <v>0</v>
      </c>
      <c r="W64" s="66">
        <f>SUMPRODUCT(MTOA!B64:G64,MTOA!B$101:G$101,MTOA!B$106:G$106)</f>
        <v>0</v>
      </c>
      <c r="X64">
        <v>0</v>
      </c>
      <c r="Y64" s="34">
        <f>IEX!K64</f>
        <v>0</v>
      </c>
      <c r="Z64" s="34">
        <f>IEX!Q64</f>
        <v>0</v>
      </c>
      <c r="AA64" s="75">
        <f>STOA!K64</f>
        <v>24</v>
      </c>
      <c r="AB64" s="75">
        <f>-STOA!Q64</f>
        <v>0</v>
      </c>
      <c r="AC64">
        <f t="shared" si="0"/>
        <v>1.7987027592967337</v>
      </c>
      <c r="AD64">
        <f t="shared" si="1"/>
        <v>202.52554254682573</v>
      </c>
      <c r="AE64">
        <f>'IDT-1'!E64</f>
        <v>0</v>
      </c>
      <c r="AF64" s="24"/>
      <c r="AG64">
        <f t="shared" si="2"/>
        <v>202.52554254682573</v>
      </c>
      <c r="AI64" s="34">
        <f>PXIL!K64</f>
        <v>0</v>
      </c>
      <c r="AJ64" s="34">
        <f>PXIL!Q64</f>
        <v>0</v>
      </c>
      <c r="AK64" s="34">
        <f>RTM_IEX!K64</f>
        <v>44.15</v>
      </c>
      <c r="AL64" s="34">
        <f>RTM_IEX!Q64</f>
        <v>0</v>
      </c>
      <c r="AM64" s="34">
        <f>RTM_PXI!K64</f>
        <v>0</v>
      </c>
      <c r="AN64" s="34">
        <f>RTM_PXI!Q64</f>
        <v>0</v>
      </c>
      <c r="AO64" s="149">
        <f>GDAM_IEX!K64</f>
        <v>0</v>
      </c>
      <c r="AP64" s="149">
        <f>GDAM_IEX!Q64</f>
        <v>0</v>
      </c>
      <c r="AQ64" s="149">
        <f>GDAM_PXI!K64</f>
        <v>0</v>
      </c>
      <c r="AR64" s="149">
        <f>GDAM_PXI!Q64</f>
        <v>0</v>
      </c>
    </row>
    <row r="65" spans="1:44">
      <c r="A65" t="s">
        <v>107</v>
      </c>
      <c r="D65">
        <f>TWEPL!S65</f>
        <v>1.1809800000000001</v>
      </c>
      <c r="E65">
        <f>GT_NG!S65</f>
        <v>-3.6734693877551024E-2</v>
      </c>
      <c r="F65">
        <f>GT_Spot!S65</f>
        <v>0</v>
      </c>
      <c r="G65">
        <f>PPCL_NG!S65</f>
        <v>45.23</v>
      </c>
      <c r="H65">
        <f>PPCL_Spot!S65</f>
        <v>0</v>
      </c>
      <c r="I65">
        <f>Bawana_NG!S65</f>
        <v>19.21</v>
      </c>
      <c r="J65">
        <f>Bawana_RLNG!S65</f>
        <v>0</v>
      </c>
      <c r="K65">
        <f>Bawana_Spot!S65</f>
        <v>0</v>
      </c>
      <c r="L65">
        <f>TWOMCL!R65</f>
        <v>0</v>
      </c>
      <c r="M65">
        <f>EDWPCL!V65</f>
        <v>0</v>
      </c>
      <c r="N65">
        <f>'MSW BWN'!V65</f>
        <v>0</v>
      </c>
      <c r="O65">
        <f>NDMC_ISGS_exbus!DM65</f>
        <v>71.98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SUMPRODUCT(LTA!J65:AN65,LTA!J$101:AN$101,LTA!J$106:AN$106)</f>
        <v>0</v>
      </c>
      <c r="U65" s="37">
        <f>SUMPRODUCT(LTA!J65:AN65,LTA!J$102:AN$102,LTA!J$106:AN$106)</f>
        <v>0</v>
      </c>
      <c r="V65" s="66">
        <f>SUMPRODUCT(MTOA!B65:G65,MTOA!B$102:G$102,MTOA!B$106:G$106)</f>
        <v>0</v>
      </c>
      <c r="W65" s="66">
        <f>SUMPRODUCT(MTOA!B65:G65,MTOA!B$101:G$101,MTOA!B$106:G$106)</f>
        <v>0</v>
      </c>
      <c r="X65">
        <v>0</v>
      </c>
      <c r="Y65" s="34">
        <f>IEX!K65</f>
        <v>0</v>
      </c>
      <c r="Z65" s="34">
        <f>IEX!Q65</f>
        <v>0</v>
      </c>
      <c r="AA65" s="75">
        <f>STOA!K65</f>
        <v>24</v>
      </c>
      <c r="AB65" s="75">
        <f>-STOA!Q65</f>
        <v>0</v>
      </c>
      <c r="AC65">
        <f t="shared" si="0"/>
        <v>1.7939507592967336</v>
      </c>
      <c r="AD65">
        <f t="shared" si="1"/>
        <v>201.99029454682574</v>
      </c>
      <c r="AE65">
        <f>'IDT-1'!E65</f>
        <v>0</v>
      </c>
      <c r="AF65" s="24"/>
      <c r="AG65">
        <f t="shared" si="2"/>
        <v>201.99029454682574</v>
      </c>
      <c r="AI65" s="34">
        <f>PXIL!K65</f>
        <v>0</v>
      </c>
      <c r="AJ65" s="34">
        <f>PXIL!Q65</f>
        <v>0</v>
      </c>
      <c r="AK65" s="34">
        <f>RTM_IEX!K65</f>
        <v>42.22</v>
      </c>
      <c r="AL65" s="34">
        <f>RTM_IEX!Q65</f>
        <v>0</v>
      </c>
      <c r="AM65" s="34">
        <f>RTM_PXI!K65</f>
        <v>0</v>
      </c>
      <c r="AN65" s="34">
        <f>RTM_PXI!Q65</f>
        <v>0</v>
      </c>
      <c r="AO65" s="149">
        <f>GDAM_IEX!K65</f>
        <v>0</v>
      </c>
      <c r="AP65" s="149">
        <f>GDAM_IEX!Q65</f>
        <v>0</v>
      </c>
      <c r="AQ65" s="149">
        <f>GDAM_PXI!K65</f>
        <v>0</v>
      </c>
      <c r="AR65" s="149">
        <f>GDAM_PXI!Q65</f>
        <v>0</v>
      </c>
    </row>
    <row r="66" spans="1:44">
      <c r="A66" t="s">
        <v>108</v>
      </c>
      <c r="D66">
        <f>TWEPL!S66</f>
        <v>1.1809800000000001</v>
      </c>
      <c r="E66">
        <f>GT_NG!S66</f>
        <v>-3.6734693877551024E-2</v>
      </c>
      <c r="F66">
        <f>GT_Spot!S66</f>
        <v>0</v>
      </c>
      <c r="G66">
        <f>PPCL_NG!S66</f>
        <v>45.23</v>
      </c>
      <c r="H66">
        <f>PPCL_Spot!S66</f>
        <v>0</v>
      </c>
      <c r="I66">
        <f>Bawana_NG!S66</f>
        <v>19.21</v>
      </c>
      <c r="J66">
        <f>Bawana_RLNG!S66</f>
        <v>0</v>
      </c>
      <c r="K66">
        <f>Bawana_Spot!S66</f>
        <v>0</v>
      </c>
      <c r="L66">
        <f>TWOMCL!R66</f>
        <v>0</v>
      </c>
      <c r="M66">
        <f>EDWPCL!V66</f>
        <v>0</v>
      </c>
      <c r="N66">
        <f>'MSW BWN'!V66</f>
        <v>0</v>
      </c>
      <c r="O66">
        <f>NDMC_ISGS_exbus!DM66</f>
        <v>71.98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SUMPRODUCT(LTA!J66:AN66,LTA!J$101:AN$101,LTA!J$106:AN$106)</f>
        <v>0</v>
      </c>
      <c r="U66" s="37">
        <f>SUMPRODUCT(LTA!J66:AN66,LTA!J$102:AN$102,LTA!J$106:AN$106)</f>
        <v>0</v>
      </c>
      <c r="V66" s="66">
        <f>SUMPRODUCT(MTOA!B66:G66,MTOA!B$102:G$102,MTOA!B$106:G$106)</f>
        <v>0</v>
      </c>
      <c r="W66" s="66">
        <f>SUMPRODUCT(MTOA!B66:G66,MTOA!B$101:G$101,MTOA!B$106:G$106)</f>
        <v>0</v>
      </c>
      <c r="X66">
        <v>0</v>
      </c>
      <c r="Y66" s="34">
        <f>IEX!K66</f>
        <v>0</v>
      </c>
      <c r="Z66" s="34">
        <f>IEX!Q66</f>
        <v>0</v>
      </c>
      <c r="AA66" s="75">
        <f>STOA!K66</f>
        <v>24</v>
      </c>
      <c r="AB66" s="75">
        <f>-STOA!Q66</f>
        <v>0</v>
      </c>
      <c r="AC66">
        <f t="shared" si="0"/>
        <v>1.7939507592967336</v>
      </c>
      <c r="AD66">
        <f t="shared" si="1"/>
        <v>201.99029454682574</v>
      </c>
      <c r="AE66">
        <f>'IDT-1'!E66</f>
        <v>0</v>
      </c>
      <c r="AF66" s="24"/>
      <c r="AG66">
        <f t="shared" si="2"/>
        <v>201.99029454682574</v>
      </c>
      <c r="AI66" s="34">
        <f>PXIL!K66</f>
        <v>0</v>
      </c>
      <c r="AJ66" s="34">
        <f>PXIL!Q66</f>
        <v>0</v>
      </c>
      <c r="AK66" s="34">
        <f>RTM_IEX!K66</f>
        <v>42.22</v>
      </c>
      <c r="AL66" s="34">
        <f>RTM_IEX!Q66</f>
        <v>0</v>
      </c>
      <c r="AM66" s="34">
        <f>RTM_PXI!K66</f>
        <v>0</v>
      </c>
      <c r="AN66" s="34">
        <f>RTM_PXI!Q66</f>
        <v>0</v>
      </c>
      <c r="AO66" s="149">
        <f>GDAM_IEX!K66</f>
        <v>0</v>
      </c>
      <c r="AP66" s="149">
        <f>GDAM_IEX!Q66</f>
        <v>0</v>
      </c>
      <c r="AQ66" s="149">
        <f>GDAM_PXI!K66</f>
        <v>0</v>
      </c>
      <c r="AR66" s="149">
        <f>GDAM_PXI!Q66</f>
        <v>0</v>
      </c>
    </row>
    <row r="67" spans="1:44">
      <c r="A67" t="s">
        <v>109</v>
      </c>
      <c r="D67">
        <f>TWEPL!S67</f>
        <v>1.1809800000000001</v>
      </c>
      <c r="E67">
        <f>GT_NG!S67</f>
        <v>-3.6734693877551024E-2</v>
      </c>
      <c r="F67">
        <f>GT_Spot!S67</f>
        <v>0</v>
      </c>
      <c r="G67">
        <f>PPCL_NG!S67</f>
        <v>45.836984408920472</v>
      </c>
      <c r="H67">
        <f>PPCL_Spot!S67</f>
        <v>0</v>
      </c>
      <c r="I67">
        <f>Bawana_NG!S67</f>
        <v>19.21</v>
      </c>
      <c r="J67">
        <f>Bawana_RLNG!S67</f>
        <v>0</v>
      </c>
      <c r="K67">
        <f>Bawana_Spot!S67</f>
        <v>0</v>
      </c>
      <c r="L67">
        <f>TWOMCL!R67</f>
        <v>0</v>
      </c>
      <c r="M67">
        <f>EDWPCL!V67</f>
        <v>0</v>
      </c>
      <c r="N67">
        <f>'MSW BWN'!V67</f>
        <v>0</v>
      </c>
      <c r="O67">
        <f>NDMC_ISGS_exbus!DM67</f>
        <v>71.98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SUMPRODUCT(LTA!J67:AN67,LTA!J$101:AN$101,LTA!J$106:AN$106)</f>
        <v>0</v>
      </c>
      <c r="U67" s="37">
        <f>SUMPRODUCT(LTA!J67:AN67,LTA!J$102:AN$102,LTA!J$106:AN$106)</f>
        <v>0</v>
      </c>
      <c r="V67" s="66">
        <f>SUMPRODUCT(MTOA!B67:G67,MTOA!B$102:G$102,MTOA!B$106:G$106)</f>
        <v>0</v>
      </c>
      <c r="W67" s="66">
        <f>SUMPRODUCT(MTOA!B67:G67,MTOA!B$101:G$101,MTOA!B$106:G$106)</f>
        <v>0</v>
      </c>
      <c r="X67">
        <v>0</v>
      </c>
      <c r="Y67" s="34">
        <f>IEX!K67</f>
        <v>0</v>
      </c>
      <c r="Z67" s="34">
        <f>IEX!Q67</f>
        <v>0</v>
      </c>
      <c r="AA67" s="75">
        <f>STOA!K67</f>
        <v>24</v>
      </c>
      <c r="AB67" s="75">
        <f>-STOA!Q67</f>
        <v>0</v>
      </c>
      <c r="AC67">
        <f t="shared" si="0"/>
        <v>1.7908442220952341</v>
      </c>
      <c r="AD67">
        <f t="shared" si="1"/>
        <v>201.64038549294767</v>
      </c>
      <c r="AE67">
        <f>'IDT-1'!E67</f>
        <v>0</v>
      </c>
      <c r="AF67" s="24"/>
      <c r="AG67">
        <f t="shared" si="2"/>
        <v>201.64038549294767</v>
      </c>
      <c r="AI67" s="34">
        <f>PXIL!K67</f>
        <v>0</v>
      </c>
      <c r="AJ67" s="34">
        <f>PXIL!Q67</f>
        <v>0</v>
      </c>
      <c r="AK67" s="34">
        <f>RTM_IEX!K67</f>
        <v>41.26</v>
      </c>
      <c r="AL67" s="34">
        <f>RTM_IEX!Q67</f>
        <v>0</v>
      </c>
      <c r="AM67" s="34">
        <f>RTM_PXI!K67</f>
        <v>0</v>
      </c>
      <c r="AN67" s="34">
        <f>RTM_PXI!Q67</f>
        <v>0</v>
      </c>
      <c r="AO67" s="149">
        <f>GDAM_IEX!K67</f>
        <v>0</v>
      </c>
      <c r="AP67" s="149">
        <f>GDAM_IEX!Q67</f>
        <v>0</v>
      </c>
      <c r="AQ67" s="149">
        <f>GDAM_PXI!K67</f>
        <v>0</v>
      </c>
      <c r="AR67" s="149">
        <f>GDAM_PXI!Q67</f>
        <v>0</v>
      </c>
    </row>
    <row r="68" spans="1:44">
      <c r="A68" t="s">
        <v>110</v>
      </c>
      <c r="D68">
        <f>TWEPL!S68</f>
        <v>1.1809800000000001</v>
      </c>
      <c r="E68">
        <f>GT_NG!S68</f>
        <v>-3.6734693877551024E-2</v>
      </c>
      <c r="F68">
        <f>GT_Spot!S68</f>
        <v>0</v>
      </c>
      <c r="G68">
        <f>PPCL_NG!S68</f>
        <v>37.172445555628656</v>
      </c>
      <c r="H68">
        <f>PPCL_Spot!S68</f>
        <v>0</v>
      </c>
      <c r="I68">
        <f>Bawana_NG!S68</f>
        <v>19.21</v>
      </c>
      <c r="J68">
        <f>Bawana_RLNG!S68</f>
        <v>0</v>
      </c>
      <c r="K68">
        <f>Bawana_Spot!S68</f>
        <v>0</v>
      </c>
      <c r="L68">
        <f>TWOMCL!R68</f>
        <v>0</v>
      </c>
      <c r="M68">
        <f>EDWPCL!V68</f>
        <v>0</v>
      </c>
      <c r="N68">
        <f>'MSW BWN'!V68</f>
        <v>0</v>
      </c>
      <c r="O68">
        <f>NDMC_ISGS_exbus!DM68</f>
        <v>71.98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SUMPRODUCT(LTA!J68:AN68,LTA!J$101:AN$101,LTA!J$106:AN$106)</f>
        <v>0</v>
      </c>
      <c r="U68" s="37">
        <f>SUMPRODUCT(LTA!J68:AN68,LTA!J$102:AN$102,LTA!J$106:AN$106)</f>
        <v>0</v>
      </c>
      <c r="V68" s="66">
        <f>SUMPRODUCT(MTOA!B68:G68,MTOA!B$102:G$102,MTOA!B$106:G$106)</f>
        <v>0</v>
      </c>
      <c r="W68" s="66">
        <f>SUMPRODUCT(MTOA!B68:G68,MTOA!B$101:G$101,MTOA!B$106:G$106)</f>
        <v>0</v>
      </c>
      <c r="X68">
        <v>0</v>
      </c>
      <c r="Y68" s="34">
        <f>IEX!K68</f>
        <v>0</v>
      </c>
      <c r="Z68" s="34">
        <f>IEX!Q68</f>
        <v>0</v>
      </c>
      <c r="AA68" s="75">
        <f>STOA!K68</f>
        <v>24</v>
      </c>
      <c r="AB68" s="75">
        <f>-STOA!Q68</f>
        <v>0</v>
      </c>
      <c r="AC68">
        <f t="shared" ref="AC68:AC98" si="3">SUMIF(B68:AB68,"&gt;0")*$AC$2-SUMIF(B68:AB68,"&lt;0")*($AC$2/(1-$AC$2))+SUMIF(AI68:AR68,"&gt;0")*$AC$2-SUMIF(AI68:AR68,"&lt;0")*($AC$2/(1-$AC$2))</f>
        <v>1.706148280186266</v>
      </c>
      <c r="AD68">
        <f t="shared" ref="AD68:AD98" si="4">SUM(B68:AB68,AI68:AR68)-AC68</f>
        <v>192.10054258156487</v>
      </c>
      <c r="AE68">
        <f>'IDT-1'!E68</f>
        <v>0</v>
      </c>
      <c r="AF68" s="24"/>
      <c r="AG68">
        <f t="shared" ref="AG68:AG98" si="5">SUM(AD68:AF68)+AT68</f>
        <v>192.10054258156487</v>
      </c>
      <c r="AI68" s="34">
        <f>PXIL!K68</f>
        <v>0</v>
      </c>
      <c r="AJ68" s="34">
        <f>PXIL!Q68</f>
        <v>0</v>
      </c>
      <c r="AK68" s="34">
        <f>RTM_IEX!K68</f>
        <v>40.299999999999997</v>
      </c>
      <c r="AL68" s="34">
        <f>RTM_IEX!Q68</f>
        <v>0</v>
      </c>
      <c r="AM68" s="34">
        <f>RTM_PXI!K68</f>
        <v>0</v>
      </c>
      <c r="AN68" s="34">
        <f>RTM_PXI!Q68</f>
        <v>0</v>
      </c>
      <c r="AO68" s="149">
        <f>GDAM_IEX!K68</f>
        <v>0</v>
      </c>
      <c r="AP68" s="149">
        <f>GDAM_IEX!Q68</f>
        <v>0</v>
      </c>
      <c r="AQ68" s="149">
        <f>GDAM_PXI!K68</f>
        <v>0</v>
      </c>
      <c r="AR68" s="149">
        <f>GDAM_PXI!Q68</f>
        <v>0</v>
      </c>
    </row>
    <row r="69" spans="1:44">
      <c r="A69" t="s">
        <v>111</v>
      </c>
      <c r="D69">
        <f>TWEPL!S69</f>
        <v>1.1809800000000001</v>
      </c>
      <c r="E69">
        <f>GT_NG!S69</f>
        <v>-3.6734693877551024E-2</v>
      </c>
      <c r="F69">
        <f>GT_Spot!S69</f>
        <v>0</v>
      </c>
      <c r="G69">
        <f>PPCL_NG!S69</f>
        <v>37.172445555628656</v>
      </c>
      <c r="H69">
        <f>PPCL_Spot!S69</f>
        <v>0</v>
      </c>
      <c r="I69">
        <f>Bawana_NG!S69</f>
        <v>19.21</v>
      </c>
      <c r="J69">
        <f>Bawana_RLNG!S69</f>
        <v>0</v>
      </c>
      <c r="K69">
        <f>Bawana_Spot!S69</f>
        <v>0</v>
      </c>
      <c r="L69">
        <f>TWOMCL!R69</f>
        <v>0</v>
      </c>
      <c r="M69">
        <f>EDWPCL!V69</f>
        <v>0</v>
      </c>
      <c r="N69">
        <f>'MSW BWN'!V69</f>
        <v>0</v>
      </c>
      <c r="O69">
        <f>NDMC_ISGS_exbus!DM69</f>
        <v>71.98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SUMPRODUCT(LTA!J69:AN69,LTA!J$101:AN$101,LTA!J$106:AN$106)</f>
        <v>0</v>
      </c>
      <c r="U69" s="37">
        <f>SUMPRODUCT(LTA!J69:AN69,LTA!J$102:AN$102,LTA!J$106:AN$106)</f>
        <v>0</v>
      </c>
      <c r="V69" s="66">
        <f>SUMPRODUCT(MTOA!B69:G69,MTOA!B$102:G$102,MTOA!B$106:G$106)</f>
        <v>0</v>
      </c>
      <c r="W69" s="66">
        <f>SUMPRODUCT(MTOA!B69:G69,MTOA!B$101:G$101,MTOA!B$106:G$106)</f>
        <v>0</v>
      </c>
      <c r="X69">
        <v>0</v>
      </c>
      <c r="Y69" s="34">
        <f>IEX!K69</f>
        <v>0</v>
      </c>
      <c r="Z69" s="34">
        <f>IEX!Q69</f>
        <v>0</v>
      </c>
      <c r="AA69" s="75">
        <f>STOA!K69</f>
        <v>24</v>
      </c>
      <c r="AB69" s="75">
        <f>-STOA!Q69</f>
        <v>0</v>
      </c>
      <c r="AC69">
        <f t="shared" si="3"/>
        <v>1.6808922801862658</v>
      </c>
      <c r="AD69">
        <f t="shared" si="4"/>
        <v>189.25579858156485</v>
      </c>
      <c r="AE69">
        <f>'IDT-1'!E69</f>
        <v>0</v>
      </c>
      <c r="AF69" s="24"/>
      <c r="AG69">
        <f t="shared" si="5"/>
        <v>189.25579858156485</v>
      </c>
      <c r="AI69" s="34">
        <f>PXIL!K69</f>
        <v>0</v>
      </c>
      <c r="AJ69" s="34">
        <f>PXIL!Q69</f>
        <v>0</v>
      </c>
      <c r="AK69" s="34">
        <f>RTM_IEX!K69</f>
        <v>37.43</v>
      </c>
      <c r="AL69" s="34">
        <f>RTM_IEX!Q69</f>
        <v>0</v>
      </c>
      <c r="AM69" s="34">
        <f>RTM_PXI!K69</f>
        <v>0</v>
      </c>
      <c r="AN69" s="34">
        <f>RTM_PXI!Q69</f>
        <v>0</v>
      </c>
      <c r="AO69" s="149">
        <f>GDAM_IEX!K69</f>
        <v>0</v>
      </c>
      <c r="AP69" s="149">
        <f>GDAM_IEX!Q69</f>
        <v>0</v>
      </c>
      <c r="AQ69" s="149">
        <f>GDAM_PXI!K69</f>
        <v>0</v>
      </c>
      <c r="AR69" s="149">
        <f>GDAM_PXI!Q69</f>
        <v>0</v>
      </c>
    </row>
    <row r="70" spans="1:44">
      <c r="A70" t="s">
        <v>112</v>
      </c>
      <c r="D70">
        <f>TWEPL!S70</f>
        <v>1.1809800000000001</v>
      </c>
      <c r="E70">
        <f>GT_NG!S70</f>
        <v>-3.6734693877551024E-2</v>
      </c>
      <c r="F70">
        <f>GT_Spot!S70</f>
        <v>0</v>
      </c>
      <c r="G70">
        <f>PPCL_NG!S70</f>
        <v>37.659999999999997</v>
      </c>
      <c r="H70">
        <f>PPCL_Spot!S70</f>
        <v>0</v>
      </c>
      <c r="I70">
        <f>Bawana_NG!S70</f>
        <v>19.21</v>
      </c>
      <c r="J70">
        <f>Bawana_RLNG!S70</f>
        <v>0</v>
      </c>
      <c r="K70">
        <f>Bawana_Spot!S70</f>
        <v>0</v>
      </c>
      <c r="L70">
        <f>TWOMCL!R70</f>
        <v>0</v>
      </c>
      <c r="M70">
        <f>EDWPCL!V70</f>
        <v>0</v>
      </c>
      <c r="N70">
        <f>'MSW BWN'!V70</f>
        <v>0</v>
      </c>
      <c r="O70">
        <f>NDMC_ISGS_exbus!DM70</f>
        <v>71.98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SUMPRODUCT(LTA!J70:AN70,LTA!J$101:AN$101,LTA!J$106:AN$106)</f>
        <v>0</v>
      </c>
      <c r="U70" s="37">
        <f>SUMPRODUCT(LTA!J70:AN70,LTA!J$102:AN$102,LTA!J$106:AN$106)</f>
        <v>0</v>
      </c>
      <c r="V70" s="66">
        <f>SUMPRODUCT(MTOA!B70:G70,MTOA!B$102:G$102,MTOA!B$106:G$106)</f>
        <v>0</v>
      </c>
      <c r="W70" s="66">
        <f>SUMPRODUCT(MTOA!B70:G70,MTOA!B$101:G$101,MTOA!B$106:G$106)</f>
        <v>0</v>
      </c>
      <c r="X70">
        <v>0</v>
      </c>
      <c r="Y70" s="34">
        <f>IEX!K70</f>
        <v>0</v>
      </c>
      <c r="Z70" s="34">
        <f>IEX!Q70</f>
        <v>0</v>
      </c>
      <c r="AA70" s="75">
        <f>STOA!K70</f>
        <v>24</v>
      </c>
      <c r="AB70" s="75">
        <f>-STOA!Q70</f>
        <v>0</v>
      </c>
      <c r="AC70">
        <f t="shared" si="3"/>
        <v>1.6597507592967338</v>
      </c>
      <c r="AD70">
        <f t="shared" si="4"/>
        <v>186.8744945468257</v>
      </c>
      <c r="AE70">
        <f>'IDT-1'!E70</f>
        <v>0</v>
      </c>
      <c r="AF70" s="24"/>
      <c r="AG70">
        <f t="shared" si="5"/>
        <v>186.8744945468257</v>
      </c>
      <c r="AI70" s="34">
        <f>PXIL!K70</f>
        <v>0</v>
      </c>
      <c r="AJ70" s="34">
        <f>PXIL!Q70</f>
        <v>0</v>
      </c>
      <c r="AK70" s="34">
        <f>RTM_IEX!K70</f>
        <v>34.54</v>
      </c>
      <c r="AL70" s="34">
        <f>RTM_IEX!Q70</f>
        <v>0</v>
      </c>
      <c r="AM70" s="34">
        <f>RTM_PXI!K70</f>
        <v>0</v>
      </c>
      <c r="AN70" s="34">
        <f>RTM_PXI!Q70</f>
        <v>0</v>
      </c>
      <c r="AO70" s="149">
        <f>GDAM_IEX!K70</f>
        <v>0</v>
      </c>
      <c r="AP70" s="149">
        <f>GDAM_IEX!Q70</f>
        <v>0</v>
      </c>
      <c r="AQ70" s="149">
        <f>GDAM_PXI!K70</f>
        <v>0</v>
      </c>
      <c r="AR70" s="149">
        <f>GDAM_PXI!Q70</f>
        <v>0</v>
      </c>
    </row>
    <row r="71" spans="1:44">
      <c r="A71" t="s">
        <v>113</v>
      </c>
      <c r="D71">
        <f>TWEPL!S71</f>
        <v>1.1809800000000001</v>
      </c>
      <c r="E71">
        <f>GT_NG!S71</f>
        <v>-3.6734693877551024E-2</v>
      </c>
      <c r="F71">
        <f>GT_Spot!S71</f>
        <v>0</v>
      </c>
      <c r="G71">
        <f>PPCL_NG!S71</f>
        <v>37.172445555628656</v>
      </c>
      <c r="H71">
        <f>PPCL_Spot!S71</f>
        <v>0</v>
      </c>
      <c r="I71">
        <f>Bawana_NG!S71</f>
        <v>19.21</v>
      </c>
      <c r="J71">
        <f>Bawana_RLNG!S71</f>
        <v>0</v>
      </c>
      <c r="K71">
        <f>Bawana_Spot!S71</f>
        <v>0</v>
      </c>
      <c r="L71">
        <f>TWOMCL!R71</f>
        <v>0</v>
      </c>
      <c r="M71">
        <f>EDWPCL!V71</f>
        <v>0</v>
      </c>
      <c r="N71">
        <f>'MSW BWN'!V71</f>
        <v>0</v>
      </c>
      <c r="O71">
        <f>NDMC_ISGS_exbus!DM71</f>
        <v>71.98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SUMPRODUCT(LTA!J71:AN71,LTA!J$101:AN$101,LTA!J$106:AN$106)</f>
        <v>0</v>
      </c>
      <c r="U71" s="37">
        <f>SUMPRODUCT(LTA!J71:AN71,LTA!J$102:AN$102,LTA!J$106:AN$106)</f>
        <v>0</v>
      </c>
      <c r="V71" s="66">
        <f>SUMPRODUCT(MTOA!B71:G71,MTOA!B$102:G$102,MTOA!B$106:G$106)</f>
        <v>0</v>
      </c>
      <c r="W71" s="66">
        <f>SUMPRODUCT(MTOA!B71:G71,MTOA!B$101:G$101,MTOA!B$106:G$106)</f>
        <v>0</v>
      </c>
      <c r="X71">
        <v>0</v>
      </c>
      <c r="Y71" s="34">
        <f>IEX!K71</f>
        <v>0</v>
      </c>
      <c r="Z71" s="34">
        <f>IEX!Q71</f>
        <v>0</v>
      </c>
      <c r="AA71" s="75">
        <f>STOA!K71</f>
        <v>0</v>
      </c>
      <c r="AB71" s="75">
        <f>-STOA!Q71</f>
        <v>0</v>
      </c>
      <c r="AC71">
        <f t="shared" si="3"/>
        <v>1.6385642801862659</v>
      </c>
      <c r="AD71">
        <f t="shared" si="4"/>
        <v>184.48812658156484</v>
      </c>
      <c r="AE71">
        <f>'IDT-1'!E71</f>
        <v>0</v>
      </c>
      <c r="AF71" s="24"/>
      <c r="AG71">
        <f t="shared" si="5"/>
        <v>184.48812658156484</v>
      </c>
      <c r="AI71" s="34">
        <f>PXIL!K71</f>
        <v>0</v>
      </c>
      <c r="AJ71" s="34">
        <f>PXIL!Q71</f>
        <v>0</v>
      </c>
      <c r="AK71" s="34">
        <f>RTM_IEX!K71</f>
        <v>56.62</v>
      </c>
      <c r="AL71" s="34">
        <f>RTM_IEX!Q71</f>
        <v>0</v>
      </c>
      <c r="AM71" s="34">
        <f>RTM_PXI!K71</f>
        <v>0</v>
      </c>
      <c r="AN71" s="34">
        <f>RTM_PXI!Q71</f>
        <v>0</v>
      </c>
      <c r="AO71" s="149">
        <f>GDAM_IEX!K71</f>
        <v>0</v>
      </c>
      <c r="AP71" s="149">
        <f>GDAM_IEX!Q71</f>
        <v>0</v>
      </c>
      <c r="AQ71" s="149">
        <f>GDAM_PXI!K71</f>
        <v>0</v>
      </c>
      <c r="AR71" s="149">
        <f>GDAM_PXI!Q71</f>
        <v>0</v>
      </c>
    </row>
    <row r="72" spans="1:44">
      <c r="A72" t="s">
        <v>114</v>
      </c>
      <c r="D72">
        <f>TWEPL!S72</f>
        <v>1.1809800000000001</v>
      </c>
      <c r="E72">
        <f>GT_NG!S72</f>
        <v>-3.6734693877551024E-2</v>
      </c>
      <c r="F72">
        <f>GT_Spot!S72</f>
        <v>0</v>
      </c>
      <c r="G72">
        <f>PPCL_NG!S72</f>
        <v>38.637458061969603</v>
      </c>
      <c r="H72">
        <f>PPCL_Spot!S72</f>
        <v>0</v>
      </c>
      <c r="I72">
        <f>Bawana_NG!S72</f>
        <v>19.21</v>
      </c>
      <c r="J72">
        <f>Bawana_RLNG!S72</f>
        <v>0</v>
      </c>
      <c r="K72">
        <f>Bawana_Spot!S72</f>
        <v>0</v>
      </c>
      <c r="L72">
        <f>TWOMCL!R72</f>
        <v>0</v>
      </c>
      <c r="M72">
        <f>EDWPCL!V72</f>
        <v>0</v>
      </c>
      <c r="N72">
        <f>'MSW BWN'!V72</f>
        <v>0</v>
      </c>
      <c r="O72">
        <f>NDMC_ISGS_exbus!DM72</f>
        <v>71.98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SUMPRODUCT(LTA!J72:AN72,LTA!J$101:AN$101,LTA!J$106:AN$106)</f>
        <v>0</v>
      </c>
      <c r="U72" s="37">
        <f>SUMPRODUCT(LTA!J72:AN72,LTA!J$102:AN$102,LTA!J$106:AN$106)</f>
        <v>0</v>
      </c>
      <c r="V72" s="66">
        <f>SUMPRODUCT(MTOA!B72:G72,MTOA!B$102:G$102,MTOA!B$106:G$106)</f>
        <v>0</v>
      </c>
      <c r="W72" s="66">
        <f>SUMPRODUCT(MTOA!B72:G72,MTOA!B$101:G$101,MTOA!B$106:G$106)</f>
        <v>0</v>
      </c>
      <c r="X72">
        <v>0</v>
      </c>
      <c r="Y72" s="34">
        <f>IEX!K72</f>
        <v>0</v>
      </c>
      <c r="Z72" s="34">
        <f>IEX!Q72</f>
        <v>0</v>
      </c>
      <c r="AA72" s="75">
        <f>STOA!K72</f>
        <v>0</v>
      </c>
      <c r="AB72" s="75">
        <f>-STOA!Q72</f>
        <v>0</v>
      </c>
      <c r="AC72">
        <f t="shared" si="3"/>
        <v>1.6176643902420662</v>
      </c>
      <c r="AD72">
        <f t="shared" si="4"/>
        <v>182.13403897785</v>
      </c>
      <c r="AE72">
        <f>'IDT-1'!E72</f>
        <v>0</v>
      </c>
      <c r="AF72" s="24"/>
      <c r="AG72">
        <f t="shared" si="5"/>
        <v>182.13403897785</v>
      </c>
      <c r="AI72" s="34">
        <f>PXIL!K72</f>
        <v>0</v>
      </c>
      <c r="AJ72" s="34">
        <f>PXIL!Q72</f>
        <v>0</v>
      </c>
      <c r="AK72" s="34">
        <f>RTM_IEX!K72</f>
        <v>52.78</v>
      </c>
      <c r="AL72" s="34">
        <f>RTM_IEX!Q72</f>
        <v>0</v>
      </c>
      <c r="AM72" s="34">
        <f>RTM_PXI!K72</f>
        <v>0</v>
      </c>
      <c r="AN72" s="34">
        <f>RTM_PXI!Q72</f>
        <v>0</v>
      </c>
      <c r="AO72" s="149">
        <f>GDAM_IEX!K72</f>
        <v>0</v>
      </c>
      <c r="AP72" s="149">
        <f>GDAM_IEX!Q72</f>
        <v>0</v>
      </c>
      <c r="AQ72" s="149">
        <f>GDAM_PXI!K72</f>
        <v>0</v>
      </c>
      <c r="AR72" s="149">
        <f>GDAM_PXI!Q72</f>
        <v>0</v>
      </c>
    </row>
    <row r="73" spans="1:44">
      <c r="A73" t="s">
        <v>115</v>
      </c>
      <c r="D73">
        <f>TWEPL!S73</f>
        <v>1.1809800000000001</v>
      </c>
      <c r="E73">
        <f>GT_NG!S73</f>
        <v>-3.6734693877551024E-2</v>
      </c>
      <c r="F73">
        <f>GT_Spot!S73</f>
        <v>0</v>
      </c>
      <c r="G73">
        <f>PPCL_NG!S73</f>
        <v>41.71</v>
      </c>
      <c r="H73">
        <f>PPCL_Spot!S73</f>
        <v>0</v>
      </c>
      <c r="I73">
        <f>Bawana_NG!S73</f>
        <v>18.999123777900756</v>
      </c>
      <c r="J73">
        <f>Bawana_RLNG!S73</f>
        <v>0</v>
      </c>
      <c r="K73">
        <f>Bawana_Spot!S73</f>
        <v>0</v>
      </c>
      <c r="L73">
        <f>TWOMCL!R73</f>
        <v>0</v>
      </c>
      <c r="M73">
        <f>EDWPCL!V73</f>
        <v>0</v>
      </c>
      <c r="N73">
        <f>'MSW BWN'!V73</f>
        <v>0</v>
      </c>
      <c r="O73">
        <f>NDMC_ISGS_exbus!DM73</f>
        <v>71.98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SUMPRODUCT(LTA!J73:AN73,LTA!J$101:AN$101,LTA!J$106:AN$106)</f>
        <v>0</v>
      </c>
      <c r="U73" s="37">
        <f>SUMPRODUCT(LTA!J73:AN73,LTA!J$102:AN$102,LTA!J$106:AN$106)</f>
        <v>0</v>
      </c>
      <c r="V73" s="66">
        <f>SUMPRODUCT(MTOA!B73:G73,MTOA!B$102:G$102,MTOA!B$106:G$106)</f>
        <v>0</v>
      </c>
      <c r="W73" s="66">
        <f>SUMPRODUCT(MTOA!B73:G73,MTOA!B$101:G$101,MTOA!B$106:G$106)</f>
        <v>0</v>
      </c>
      <c r="X73">
        <v>0</v>
      </c>
      <c r="Y73" s="34">
        <f>IEX!K73</f>
        <v>0</v>
      </c>
      <c r="Z73" s="34">
        <f>IEX!Q73</f>
        <v>0</v>
      </c>
      <c r="AA73" s="75">
        <f>STOA!K73</f>
        <v>0</v>
      </c>
      <c r="AB73" s="75">
        <f>-STOA!Q73</f>
        <v>0</v>
      </c>
      <c r="AC73">
        <f t="shared" si="3"/>
        <v>1.6259510485422604</v>
      </c>
      <c r="AD73">
        <f t="shared" si="4"/>
        <v>183.06741803548098</v>
      </c>
      <c r="AE73">
        <f>'IDT-1'!E73</f>
        <v>0</v>
      </c>
      <c r="AF73" s="24"/>
      <c r="AG73">
        <f t="shared" si="5"/>
        <v>183.06741803548098</v>
      </c>
      <c r="AI73" s="34">
        <f>PXIL!K73</f>
        <v>0</v>
      </c>
      <c r="AJ73" s="34">
        <f>PXIL!Q73</f>
        <v>0</v>
      </c>
      <c r="AK73" s="34">
        <f>RTM_IEX!K73</f>
        <v>50.86</v>
      </c>
      <c r="AL73" s="34">
        <f>RTM_IEX!Q73</f>
        <v>0</v>
      </c>
      <c r="AM73" s="34">
        <f>RTM_PXI!K73</f>
        <v>0</v>
      </c>
      <c r="AN73" s="34">
        <f>RTM_PXI!Q73</f>
        <v>0</v>
      </c>
      <c r="AO73" s="149">
        <f>GDAM_IEX!K73</f>
        <v>0</v>
      </c>
      <c r="AP73" s="149">
        <f>GDAM_IEX!Q73</f>
        <v>0</v>
      </c>
      <c r="AQ73" s="149">
        <f>GDAM_PXI!K73</f>
        <v>0</v>
      </c>
      <c r="AR73" s="149">
        <f>GDAM_PXI!Q73</f>
        <v>0</v>
      </c>
    </row>
    <row r="74" spans="1:44">
      <c r="A74" t="s">
        <v>116</v>
      </c>
      <c r="D74">
        <f>TWEPL!S74</f>
        <v>1.1809800000000001</v>
      </c>
      <c r="E74">
        <f>GT_NG!S74</f>
        <v>-3.6734693877551024E-2</v>
      </c>
      <c r="F74">
        <f>GT_Spot!S74</f>
        <v>0</v>
      </c>
      <c r="G74">
        <f>PPCL_NG!S74</f>
        <v>41.71</v>
      </c>
      <c r="H74">
        <f>PPCL_Spot!S74</f>
        <v>0</v>
      </c>
      <c r="I74">
        <f>Bawana_NG!S74</f>
        <v>18.999114012590347</v>
      </c>
      <c r="J74">
        <f>Bawana_RLNG!S74</f>
        <v>0</v>
      </c>
      <c r="K74">
        <f>Bawana_Spot!S74</f>
        <v>0</v>
      </c>
      <c r="L74">
        <f>TWOMCL!R74</f>
        <v>0</v>
      </c>
      <c r="M74">
        <f>EDWPCL!V74</f>
        <v>0</v>
      </c>
      <c r="N74">
        <f>'MSW BWN'!V74</f>
        <v>0</v>
      </c>
      <c r="O74">
        <f>NDMC_ISGS_exbus!DM74</f>
        <v>71.98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SUMPRODUCT(LTA!J74:AN74,LTA!J$101:AN$101,LTA!J$106:AN$106)</f>
        <v>0</v>
      </c>
      <c r="U74" s="37">
        <f>SUMPRODUCT(LTA!J74:AN74,LTA!J$102:AN$102,LTA!J$106:AN$106)</f>
        <v>0</v>
      </c>
      <c r="V74" s="66">
        <f>SUMPRODUCT(MTOA!B74:G74,MTOA!B$102:G$102,MTOA!B$106:G$106)</f>
        <v>0</v>
      </c>
      <c r="W74" s="66">
        <f>SUMPRODUCT(MTOA!B74:G74,MTOA!B$101:G$101,MTOA!B$106:G$106)</f>
        <v>0</v>
      </c>
      <c r="X74">
        <v>0</v>
      </c>
      <c r="Y74" s="34">
        <f>IEX!K74</f>
        <v>0</v>
      </c>
      <c r="Z74" s="34">
        <f>IEX!Q74</f>
        <v>0</v>
      </c>
      <c r="AA74" s="75">
        <f>STOA!K74</f>
        <v>0</v>
      </c>
      <c r="AB74" s="75">
        <f>-STOA!Q74</f>
        <v>0</v>
      </c>
      <c r="AC74">
        <f t="shared" si="3"/>
        <v>1.6006069626075288</v>
      </c>
      <c r="AD74">
        <f t="shared" si="4"/>
        <v>180.21275235610528</v>
      </c>
      <c r="AE74">
        <f>'IDT-1'!E74</f>
        <v>0</v>
      </c>
      <c r="AF74" s="24"/>
      <c r="AG74">
        <f t="shared" si="5"/>
        <v>180.21275235610528</v>
      </c>
      <c r="AI74" s="34">
        <f>PXIL!K74</f>
        <v>0</v>
      </c>
      <c r="AJ74" s="34">
        <f>PXIL!Q74</f>
        <v>0</v>
      </c>
      <c r="AK74" s="34">
        <f>RTM_IEX!K74</f>
        <v>47.98</v>
      </c>
      <c r="AL74" s="34">
        <f>RTM_IEX!Q74</f>
        <v>0</v>
      </c>
      <c r="AM74" s="34">
        <f>RTM_PXI!K74</f>
        <v>0</v>
      </c>
      <c r="AN74" s="34">
        <f>RTM_PXI!Q74</f>
        <v>0</v>
      </c>
      <c r="AO74" s="149">
        <f>GDAM_IEX!K74</f>
        <v>0</v>
      </c>
      <c r="AP74" s="149">
        <f>GDAM_IEX!Q74</f>
        <v>0</v>
      </c>
      <c r="AQ74" s="149">
        <f>GDAM_PXI!K74</f>
        <v>0</v>
      </c>
      <c r="AR74" s="149">
        <f>GDAM_PXI!Q74</f>
        <v>0</v>
      </c>
    </row>
    <row r="75" spans="1:44">
      <c r="A75" t="s">
        <v>117</v>
      </c>
      <c r="D75">
        <f>TWEPL!S75</f>
        <v>1.1809800000000001</v>
      </c>
      <c r="E75">
        <f>GT_NG!S75</f>
        <v>-3.6734693877551024E-2</v>
      </c>
      <c r="F75">
        <f>GT_Spot!S75</f>
        <v>0</v>
      </c>
      <c r="G75">
        <f>PPCL_NG!S75</f>
        <v>41.71</v>
      </c>
      <c r="H75">
        <f>PPCL_Spot!S75</f>
        <v>0</v>
      </c>
      <c r="I75">
        <f>Bawana_NG!S75</f>
        <v>18.999114012590347</v>
      </c>
      <c r="J75">
        <f>Bawana_RLNG!S75</f>
        <v>0</v>
      </c>
      <c r="K75">
        <f>Bawana_Spot!S75</f>
        <v>0</v>
      </c>
      <c r="L75">
        <f>TWOMCL!R75</f>
        <v>0</v>
      </c>
      <c r="M75">
        <f>EDWPCL!V75</f>
        <v>0</v>
      </c>
      <c r="N75">
        <f>'MSW BWN'!V75</f>
        <v>0</v>
      </c>
      <c r="O75">
        <f>NDMC_ISGS_exbus!DM75</f>
        <v>71.98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SUMPRODUCT(LTA!J75:AN75,LTA!J$101:AN$101,LTA!J$106:AN$106)</f>
        <v>0</v>
      </c>
      <c r="U75" s="37">
        <f>SUMPRODUCT(LTA!J75:AN75,LTA!J$102:AN$102,LTA!J$106:AN$106)</f>
        <v>0</v>
      </c>
      <c r="V75" s="66">
        <f>SUMPRODUCT(MTOA!B75:G75,MTOA!B$102:G$102,MTOA!B$106:G$106)</f>
        <v>0</v>
      </c>
      <c r="W75" s="66">
        <f>SUMPRODUCT(MTOA!B75:G75,MTOA!B$101:G$101,MTOA!B$106:G$106)</f>
        <v>0</v>
      </c>
      <c r="X75">
        <v>0</v>
      </c>
      <c r="Y75" s="34">
        <f>IEX!K75</f>
        <v>0</v>
      </c>
      <c r="Z75" s="34">
        <f>IEX!Q75</f>
        <v>0</v>
      </c>
      <c r="AA75" s="75">
        <f>STOA!K75</f>
        <v>0</v>
      </c>
      <c r="AB75" s="75">
        <f>-STOA!Q75</f>
        <v>0</v>
      </c>
      <c r="AC75">
        <f t="shared" si="3"/>
        <v>1.5837109626075287</v>
      </c>
      <c r="AD75">
        <f t="shared" si="4"/>
        <v>178.30964835610527</v>
      </c>
      <c r="AE75">
        <f>'IDT-1'!E75</f>
        <v>0</v>
      </c>
      <c r="AF75" s="24"/>
      <c r="AG75">
        <f t="shared" si="5"/>
        <v>178.30964835610527</v>
      </c>
      <c r="AI75" s="34">
        <f>PXIL!K75</f>
        <v>0</v>
      </c>
      <c r="AJ75" s="34">
        <f>PXIL!Q75</f>
        <v>0</v>
      </c>
      <c r="AK75" s="34">
        <f>RTM_IEX!K75</f>
        <v>46.06</v>
      </c>
      <c r="AL75" s="34">
        <f>RTM_IEX!Q75</f>
        <v>0</v>
      </c>
      <c r="AM75" s="34">
        <f>RTM_PXI!K75</f>
        <v>0</v>
      </c>
      <c r="AN75" s="34">
        <f>RTM_PXI!Q75</f>
        <v>0</v>
      </c>
      <c r="AO75" s="149">
        <f>GDAM_IEX!K75</f>
        <v>0</v>
      </c>
      <c r="AP75" s="149">
        <f>GDAM_IEX!Q75</f>
        <v>0</v>
      </c>
      <c r="AQ75" s="149">
        <f>GDAM_PXI!K75</f>
        <v>0</v>
      </c>
      <c r="AR75" s="149">
        <f>GDAM_PXI!Q75</f>
        <v>0</v>
      </c>
    </row>
    <row r="76" spans="1:44">
      <c r="A76" t="s">
        <v>118</v>
      </c>
      <c r="D76">
        <f>TWEPL!S76</f>
        <v>1.1809800000000001</v>
      </c>
      <c r="E76">
        <f>GT_NG!S76</f>
        <v>-3.6734693877551024E-2</v>
      </c>
      <c r="F76">
        <f>GT_Spot!S76</f>
        <v>0</v>
      </c>
      <c r="G76">
        <f>PPCL_NG!S76</f>
        <v>41.71</v>
      </c>
      <c r="H76">
        <f>PPCL_Spot!S76</f>
        <v>0</v>
      </c>
      <c r="I76">
        <f>Bawana_NG!S76</f>
        <v>18.999114012590347</v>
      </c>
      <c r="J76">
        <f>Bawana_RLNG!S76</f>
        <v>0</v>
      </c>
      <c r="K76">
        <f>Bawana_Spot!S76</f>
        <v>0</v>
      </c>
      <c r="L76">
        <f>TWOMCL!R76</f>
        <v>0</v>
      </c>
      <c r="M76">
        <f>EDWPCL!V76</f>
        <v>0</v>
      </c>
      <c r="N76">
        <f>'MSW BWN'!V76</f>
        <v>0</v>
      </c>
      <c r="O76">
        <f>NDMC_ISGS_exbus!DM76</f>
        <v>71.98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SUMPRODUCT(LTA!J76:AN76,LTA!J$101:AN$101,LTA!J$106:AN$106)</f>
        <v>0</v>
      </c>
      <c r="U76" s="37">
        <f>SUMPRODUCT(LTA!J76:AN76,LTA!J$102:AN$102,LTA!J$106:AN$106)</f>
        <v>0</v>
      </c>
      <c r="V76" s="66">
        <f>SUMPRODUCT(MTOA!B76:G76,MTOA!B$102:G$102,MTOA!B$106:G$106)</f>
        <v>0</v>
      </c>
      <c r="W76" s="66">
        <f>SUMPRODUCT(MTOA!B76:G76,MTOA!B$101:G$101,MTOA!B$106:G$106)</f>
        <v>0</v>
      </c>
      <c r="X76">
        <v>0</v>
      </c>
      <c r="Y76" s="34">
        <f>IEX!K76</f>
        <v>0</v>
      </c>
      <c r="Z76" s="34">
        <f>IEX!Q76</f>
        <v>0</v>
      </c>
      <c r="AA76" s="75">
        <f>STOA!K76</f>
        <v>0</v>
      </c>
      <c r="AB76" s="75">
        <f>-STOA!Q76</f>
        <v>0</v>
      </c>
      <c r="AC76">
        <f t="shared" si="3"/>
        <v>1.5837109626075287</v>
      </c>
      <c r="AD76">
        <f t="shared" si="4"/>
        <v>178.30964835610527</v>
      </c>
      <c r="AE76">
        <f>'IDT-1'!E76</f>
        <v>0</v>
      </c>
      <c r="AF76" s="24"/>
      <c r="AG76">
        <f t="shared" si="5"/>
        <v>178.30964835610527</v>
      </c>
      <c r="AI76" s="34">
        <f>PXIL!K76</f>
        <v>0</v>
      </c>
      <c r="AJ76" s="34">
        <f>PXIL!Q76</f>
        <v>0</v>
      </c>
      <c r="AK76" s="34">
        <f>RTM_IEX!K76</f>
        <v>46.06</v>
      </c>
      <c r="AL76" s="34">
        <f>RTM_IEX!Q76</f>
        <v>0</v>
      </c>
      <c r="AM76" s="34">
        <f>RTM_PXI!K76</f>
        <v>0</v>
      </c>
      <c r="AN76" s="34">
        <f>RTM_PXI!Q76</f>
        <v>0</v>
      </c>
      <c r="AO76" s="149">
        <f>GDAM_IEX!K76</f>
        <v>0</v>
      </c>
      <c r="AP76" s="149">
        <f>GDAM_IEX!Q76</f>
        <v>0</v>
      </c>
      <c r="AQ76" s="149">
        <f>GDAM_PXI!K76</f>
        <v>0</v>
      </c>
      <c r="AR76" s="149">
        <f>GDAM_PXI!Q76</f>
        <v>0</v>
      </c>
    </row>
    <row r="77" spans="1:44">
      <c r="A77" t="s">
        <v>119</v>
      </c>
      <c r="D77">
        <f>TWEPL!S77</f>
        <v>1.1809800000000001</v>
      </c>
      <c r="E77">
        <f>GT_NG!S77</f>
        <v>-3.6734693877551024E-2</v>
      </c>
      <c r="F77">
        <f>GT_Spot!S77</f>
        <v>0</v>
      </c>
      <c r="G77">
        <f>PPCL_NG!S77</f>
        <v>41.71</v>
      </c>
      <c r="H77">
        <f>PPCL_Spot!S77</f>
        <v>0</v>
      </c>
      <c r="I77">
        <f>Bawana_NG!S77</f>
        <v>18.999114012590347</v>
      </c>
      <c r="J77">
        <f>Bawana_RLNG!S77</f>
        <v>0</v>
      </c>
      <c r="K77">
        <f>Bawana_Spot!S77</f>
        <v>0</v>
      </c>
      <c r="L77">
        <f>TWOMCL!R77</f>
        <v>0</v>
      </c>
      <c r="M77">
        <f>EDWPCL!V77</f>
        <v>0</v>
      </c>
      <c r="N77">
        <f>'MSW BWN'!V77</f>
        <v>0</v>
      </c>
      <c r="O77">
        <f>NDMC_ISGS_exbus!DM77</f>
        <v>23.42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SUMPRODUCT(LTA!J77:AN77,LTA!J$101:AN$101,LTA!J$106:AN$106)</f>
        <v>0</v>
      </c>
      <c r="U77" s="37">
        <f>SUMPRODUCT(LTA!J77:AN77,LTA!J$102:AN$102,LTA!J$106:AN$106)</f>
        <v>0</v>
      </c>
      <c r="V77" s="66">
        <f>SUMPRODUCT(MTOA!B77:G77,MTOA!B$102:G$102,MTOA!B$106:G$106)</f>
        <v>0</v>
      </c>
      <c r="W77" s="66">
        <f>SUMPRODUCT(MTOA!B77:G77,MTOA!B$101:G$101,MTOA!B$106:G$106)</f>
        <v>0</v>
      </c>
      <c r="X77">
        <v>0</v>
      </c>
      <c r="Y77" s="34">
        <f>IEX!K77</f>
        <v>0</v>
      </c>
      <c r="Z77" s="34">
        <f>IEX!Q77</f>
        <v>0</v>
      </c>
      <c r="AA77" s="75">
        <f>STOA!K77</f>
        <v>0</v>
      </c>
      <c r="AB77" s="75">
        <f>-STOA!Q77</f>
        <v>0</v>
      </c>
      <c r="AC77">
        <f t="shared" si="3"/>
        <v>1.5617989626075288</v>
      </c>
      <c r="AD77">
        <f t="shared" si="4"/>
        <v>175.84156035610528</v>
      </c>
      <c r="AE77">
        <f>'IDT-1'!E77</f>
        <v>0</v>
      </c>
      <c r="AF77" s="24"/>
      <c r="AG77">
        <f t="shared" si="5"/>
        <v>175.84156035610528</v>
      </c>
      <c r="AI77" s="34">
        <f>PXIL!K77</f>
        <v>0</v>
      </c>
      <c r="AJ77" s="34">
        <f>PXIL!Q77</f>
        <v>0</v>
      </c>
      <c r="AK77" s="34">
        <f>RTM_IEX!K77</f>
        <v>92.13</v>
      </c>
      <c r="AL77" s="34">
        <f>RTM_IEX!Q77</f>
        <v>0</v>
      </c>
      <c r="AM77" s="34">
        <f>RTM_PXI!K77</f>
        <v>0</v>
      </c>
      <c r="AN77" s="34">
        <f>RTM_PXI!Q77</f>
        <v>0</v>
      </c>
      <c r="AO77" s="149">
        <f>GDAM_IEX!K77</f>
        <v>0</v>
      </c>
      <c r="AP77" s="149">
        <f>GDAM_IEX!Q77</f>
        <v>0</v>
      </c>
      <c r="AQ77" s="149">
        <f>GDAM_PXI!K77</f>
        <v>0</v>
      </c>
      <c r="AR77" s="149">
        <f>GDAM_PXI!Q77</f>
        <v>0</v>
      </c>
    </row>
    <row r="78" spans="1:44">
      <c r="A78" t="s">
        <v>120</v>
      </c>
      <c r="D78">
        <f>TWEPL!S78</f>
        <v>1.1809800000000001</v>
      </c>
      <c r="E78">
        <f>GT_NG!S78</f>
        <v>-3.6734693877551024E-2</v>
      </c>
      <c r="F78">
        <f>GT_Spot!S78</f>
        <v>0</v>
      </c>
      <c r="G78">
        <f>PPCL_NG!S78</f>
        <v>41.71</v>
      </c>
      <c r="H78">
        <f>PPCL_Spot!S78</f>
        <v>0</v>
      </c>
      <c r="I78">
        <f>Bawana_NG!S78</f>
        <v>18.999114012590347</v>
      </c>
      <c r="J78">
        <f>Bawana_RLNG!S78</f>
        <v>0</v>
      </c>
      <c r="K78">
        <f>Bawana_Spot!S78</f>
        <v>0</v>
      </c>
      <c r="L78">
        <f>TWOMCL!R78</f>
        <v>0</v>
      </c>
      <c r="M78">
        <f>EDWPCL!V78</f>
        <v>0</v>
      </c>
      <c r="N78">
        <f>'MSW BWN'!V78</f>
        <v>0</v>
      </c>
      <c r="O78">
        <f>NDMC_ISGS_exbus!DM78</f>
        <v>23.42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SUMPRODUCT(LTA!J78:AN78,LTA!J$101:AN$101,LTA!J$106:AN$106)</f>
        <v>0</v>
      </c>
      <c r="U78" s="37">
        <f>SUMPRODUCT(LTA!J78:AN78,LTA!J$102:AN$102,LTA!J$106:AN$106)</f>
        <v>0</v>
      </c>
      <c r="V78" s="66">
        <f>SUMPRODUCT(MTOA!B78:G78,MTOA!B$102:G$102,MTOA!B$106:G$106)</f>
        <v>0</v>
      </c>
      <c r="W78" s="66">
        <f>SUMPRODUCT(MTOA!B78:G78,MTOA!B$101:G$101,MTOA!B$106:G$106)</f>
        <v>0</v>
      </c>
      <c r="X78">
        <v>0</v>
      </c>
      <c r="Y78" s="34">
        <f>IEX!K78</f>
        <v>0</v>
      </c>
      <c r="Z78" s="34">
        <f>IEX!Q78</f>
        <v>0</v>
      </c>
      <c r="AA78" s="75">
        <f>STOA!K78</f>
        <v>0</v>
      </c>
      <c r="AB78" s="75">
        <f>-STOA!Q78</f>
        <v>0</v>
      </c>
      <c r="AC78">
        <f t="shared" si="3"/>
        <v>1.5617989626075288</v>
      </c>
      <c r="AD78">
        <f t="shared" si="4"/>
        <v>175.84156035610528</v>
      </c>
      <c r="AE78">
        <f>'IDT-1'!E78</f>
        <v>0</v>
      </c>
      <c r="AF78" s="24"/>
      <c r="AG78">
        <f t="shared" si="5"/>
        <v>175.84156035610528</v>
      </c>
      <c r="AI78" s="34">
        <f>PXIL!K78</f>
        <v>0</v>
      </c>
      <c r="AJ78" s="34">
        <f>PXIL!Q78</f>
        <v>0</v>
      </c>
      <c r="AK78" s="34">
        <f>RTM_IEX!K78</f>
        <v>92.13</v>
      </c>
      <c r="AL78" s="34">
        <f>RTM_IEX!Q78</f>
        <v>0</v>
      </c>
      <c r="AM78" s="34">
        <f>RTM_PXI!K78</f>
        <v>0</v>
      </c>
      <c r="AN78" s="34">
        <f>RTM_PXI!Q78</f>
        <v>0</v>
      </c>
      <c r="AO78" s="149">
        <f>GDAM_IEX!K78</f>
        <v>0</v>
      </c>
      <c r="AP78" s="149">
        <f>GDAM_IEX!Q78</f>
        <v>0</v>
      </c>
      <c r="AQ78" s="149">
        <f>GDAM_PXI!K78</f>
        <v>0</v>
      </c>
      <c r="AR78" s="149">
        <f>GDAM_PXI!Q78</f>
        <v>0</v>
      </c>
    </row>
    <row r="79" spans="1:44">
      <c r="A79" t="s">
        <v>121</v>
      </c>
      <c r="D79">
        <f>TWEPL!S79</f>
        <v>1.1809800000000001</v>
      </c>
      <c r="E79">
        <f>GT_NG!S79</f>
        <v>-3.6734693877551024E-2</v>
      </c>
      <c r="F79">
        <f>GT_Spot!S79</f>
        <v>0</v>
      </c>
      <c r="G79">
        <f>PPCL_NG!S79</f>
        <v>41.71</v>
      </c>
      <c r="H79">
        <f>PPCL_Spot!S79</f>
        <v>0</v>
      </c>
      <c r="I79">
        <f>Bawana_NG!S79</f>
        <v>18.999153486299846</v>
      </c>
      <c r="J79">
        <f>Bawana_RLNG!S79</f>
        <v>0</v>
      </c>
      <c r="K79">
        <f>Bawana_Spot!S79</f>
        <v>0</v>
      </c>
      <c r="L79">
        <f>TWOMCL!R79</f>
        <v>0</v>
      </c>
      <c r="M79">
        <f>EDWPCL!V79</f>
        <v>0</v>
      </c>
      <c r="N79">
        <f>'MSW BWN'!V79</f>
        <v>0</v>
      </c>
      <c r="O79">
        <f>NDMC_ISGS_exbus!DM79</f>
        <v>23.42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SUMPRODUCT(LTA!J79:AN79,LTA!J$101:AN$101,LTA!J$106:AN$106)</f>
        <v>0</v>
      </c>
      <c r="U79" s="37">
        <f>SUMPRODUCT(LTA!J79:AN79,LTA!J$102:AN$102,LTA!J$106:AN$106)</f>
        <v>0</v>
      </c>
      <c r="V79" s="66">
        <f>SUMPRODUCT(MTOA!B79:G79,MTOA!B$102:G$102,MTOA!B$106:G$106)</f>
        <v>0</v>
      </c>
      <c r="W79" s="66">
        <f>SUMPRODUCT(MTOA!B79:G79,MTOA!B$101:G$101,MTOA!B$106:G$106)</f>
        <v>0</v>
      </c>
      <c r="X79">
        <v>0</v>
      </c>
      <c r="Y79" s="34">
        <f>IEX!K79</f>
        <v>0</v>
      </c>
      <c r="Z79" s="34">
        <f>IEX!Q79</f>
        <v>0</v>
      </c>
      <c r="AA79" s="75">
        <f>STOA!K79</f>
        <v>0</v>
      </c>
      <c r="AB79" s="75">
        <f>-STOA!Q79</f>
        <v>0</v>
      </c>
      <c r="AC79">
        <f t="shared" si="3"/>
        <v>1.6209353099761725</v>
      </c>
      <c r="AD79">
        <f t="shared" si="4"/>
        <v>182.5024634824461</v>
      </c>
      <c r="AE79">
        <f>'IDT-1'!E79</f>
        <v>0</v>
      </c>
      <c r="AF79" s="24"/>
      <c r="AG79">
        <f t="shared" si="5"/>
        <v>182.5024634824461</v>
      </c>
      <c r="AI79" s="34">
        <f>PXIL!K79</f>
        <v>0</v>
      </c>
      <c r="AJ79" s="34">
        <f>PXIL!Q79</f>
        <v>0</v>
      </c>
      <c r="AK79" s="34">
        <f>RTM_IEX!K79</f>
        <v>98.85</v>
      </c>
      <c r="AL79" s="34">
        <f>RTM_IEX!Q79</f>
        <v>0</v>
      </c>
      <c r="AM79" s="34">
        <f>RTM_PXI!K79</f>
        <v>0</v>
      </c>
      <c r="AN79" s="34">
        <f>RTM_PXI!Q79</f>
        <v>0</v>
      </c>
      <c r="AO79" s="149">
        <f>GDAM_IEX!K79</f>
        <v>0</v>
      </c>
      <c r="AP79" s="149">
        <f>GDAM_IEX!Q79</f>
        <v>0</v>
      </c>
      <c r="AQ79" s="149">
        <f>GDAM_PXI!K79</f>
        <v>0</v>
      </c>
      <c r="AR79" s="149">
        <f>GDAM_PXI!Q79</f>
        <v>0</v>
      </c>
    </row>
    <row r="80" spans="1:44">
      <c r="A80" t="s">
        <v>122</v>
      </c>
      <c r="D80">
        <f>TWEPL!S80</f>
        <v>1.1809800000000001</v>
      </c>
      <c r="E80">
        <f>GT_NG!S80</f>
        <v>-3.6734693877551024E-2</v>
      </c>
      <c r="F80">
        <f>GT_Spot!S80</f>
        <v>0</v>
      </c>
      <c r="G80">
        <f>PPCL_NG!S80</f>
        <v>41.71</v>
      </c>
      <c r="H80">
        <f>PPCL_Spot!S80</f>
        <v>0</v>
      </c>
      <c r="I80">
        <f>Bawana_NG!S80</f>
        <v>18.999153486299846</v>
      </c>
      <c r="J80">
        <f>Bawana_RLNG!S80</f>
        <v>0</v>
      </c>
      <c r="K80">
        <f>Bawana_Spot!S80</f>
        <v>0</v>
      </c>
      <c r="L80">
        <f>TWOMCL!R80</f>
        <v>0</v>
      </c>
      <c r="M80">
        <f>EDWPCL!V80</f>
        <v>0</v>
      </c>
      <c r="N80">
        <f>'MSW BWN'!V80</f>
        <v>0</v>
      </c>
      <c r="O80">
        <f>NDMC_ISGS_exbus!DM80</f>
        <v>23.42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SUMPRODUCT(LTA!J80:AN80,LTA!J$101:AN$101,LTA!J$106:AN$106)</f>
        <v>0</v>
      </c>
      <c r="U80" s="37">
        <f>SUMPRODUCT(LTA!J80:AN80,LTA!J$102:AN$102,LTA!J$106:AN$106)</f>
        <v>0</v>
      </c>
      <c r="V80" s="66">
        <f>SUMPRODUCT(MTOA!B80:G80,MTOA!B$102:G$102,MTOA!B$106:G$106)</f>
        <v>0</v>
      </c>
      <c r="W80" s="66">
        <f>SUMPRODUCT(MTOA!B80:G80,MTOA!B$101:G$101,MTOA!B$106:G$106)</f>
        <v>0</v>
      </c>
      <c r="X80">
        <v>0</v>
      </c>
      <c r="Y80" s="34">
        <f>IEX!K80</f>
        <v>0</v>
      </c>
      <c r="Z80" s="34">
        <f>IEX!Q80</f>
        <v>0</v>
      </c>
      <c r="AA80" s="75">
        <f>STOA!K80</f>
        <v>0</v>
      </c>
      <c r="AB80" s="75">
        <f>-STOA!Q80</f>
        <v>0</v>
      </c>
      <c r="AC80">
        <f t="shared" si="3"/>
        <v>1.4705433099761724</v>
      </c>
      <c r="AD80">
        <f t="shared" si="4"/>
        <v>165.56285548244614</v>
      </c>
      <c r="AE80">
        <f>'IDT-1'!E80</f>
        <v>0</v>
      </c>
      <c r="AF80" s="24"/>
      <c r="AG80">
        <f t="shared" si="5"/>
        <v>165.56285548244614</v>
      </c>
      <c r="AI80" s="34">
        <f>PXIL!K80</f>
        <v>0</v>
      </c>
      <c r="AJ80" s="34">
        <f>PXIL!Q80</f>
        <v>0</v>
      </c>
      <c r="AK80" s="34">
        <f>RTM_IEX!K80</f>
        <v>81.760000000000005</v>
      </c>
      <c r="AL80" s="34">
        <f>RTM_IEX!Q80</f>
        <v>0</v>
      </c>
      <c r="AM80" s="34">
        <f>RTM_PXI!K80</f>
        <v>0</v>
      </c>
      <c r="AN80" s="34">
        <f>RTM_PXI!Q80</f>
        <v>0</v>
      </c>
      <c r="AO80" s="149">
        <f>GDAM_IEX!K80</f>
        <v>0</v>
      </c>
      <c r="AP80" s="149">
        <f>GDAM_IEX!Q80</f>
        <v>0</v>
      </c>
      <c r="AQ80" s="149">
        <f>GDAM_PXI!K80</f>
        <v>0</v>
      </c>
      <c r="AR80" s="149">
        <f>GDAM_PXI!Q80</f>
        <v>0</v>
      </c>
    </row>
    <row r="81" spans="1:44">
      <c r="A81" t="s">
        <v>123</v>
      </c>
      <c r="D81">
        <f>TWEPL!S81</f>
        <v>1.1809800000000001</v>
      </c>
      <c r="E81">
        <f>GT_NG!S81</f>
        <v>-3.6734693877551024E-2</v>
      </c>
      <c r="F81">
        <f>GT_Spot!S81</f>
        <v>0</v>
      </c>
      <c r="G81">
        <f>PPCL_NG!S81</f>
        <v>41.71</v>
      </c>
      <c r="H81">
        <f>PPCL_Spot!S81</f>
        <v>0</v>
      </c>
      <c r="I81">
        <f>Bawana_NG!S81</f>
        <v>18.999153486299846</v>
      </c>
      <c r="J81">
        <f>Bawana_RLNG!S81</f>
        <v>0</v>
      </c>
      <c r="K81">
        <f>Bawana_Spot!S81</f>
        <v>0</v>
      </c>
      <c r="L81">
        <f>TWOMCL!R81</f>
        <v>0</v>
      </c>
      <c r="M81">
        <f>EDWPCL!V81</f>
        <v>0</v>
      </c>
      <c r="N81">
        <f>'MSW BWN'!V81</f>
        <v>0</v>
      </c>
      <c r="O81">
        <f>NDMC_ISGS_exbus!DM81</f>
        <v>23.42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SUMPRODUCT(LTA!J81:AN81,LTA!J$101:AN$101,LTA!J$106:AN$106)</f>
        <v>0</v>
      </c>
      <c r="U81" s="37">
        <f>SUMPRODUCT(LTA!J81:AN81,LTA!J$102:AN$102,LTA!J$106:AN$106)</f>
        <v>0</v>
      </c>
      <c r="V81" s="66">
        <f>SUMPRODUCT(MTOA!B81:G81,MTOA!B$102:G$102,MTOA!B$106:G$106)</f>
        <v>0</v>
      </c>
      <c r="W81" s="66">
        <f>SUMPRODUCT(MTOA!B81:G81,MTOA!B$101:G$101,MTOA!B$106:G$106)</f>
        <v>0</v>
      </c>
      <c r="X81">
        <v>0</v>
      </c>
      <c r="Y81" s="34">
        <f>IEX!K81</f>
        <v>0</v>
      </c>
      <c r="Z81" s="34">
        <f>IEX!Q81</f>
        <v>0</v>
      </c>
      <c r="AA81" s="75">
        <f>STOA!K81</f>
        <v>0</v>
      </c>
      <c r="AB81" s="75">
        <f>-STOA!Q81</f>
        <v>0</v>
      </c>
      <c r="AC81">
        <f t="shared" si="3"/>
        <v>1.5786953099761725</v>
      </c>
      <c r="AD81">
        <f t="shared" si="4"/>
        <v>177.74470348244611</v>
      </c>
      <c r="AE81">
        <f>'IDT-1'!E81</f>
        <v>0</v>
      </c>
      <c r="AF81" s="24"/>
      <c r="AG81">
        <f t="shared" si="5"/>
        <v>177.74470348244611</v>
      </c>
      <c r="AI81" s="34">
        <f>PXIL!K81</f>
        <v>0</v>
      </c>
      <c r="AJ81" s="34">
        <f>PXIL!Q81</f>
        <v>0</v>
      </c>
      <c r="AK81" s="34">
        <f>RTM_IEX!K81</f>
        <v>94.05</v>
      </c>
      <c r="AL81" s="34">
        <f>RTM_IEX!Q81</f>
        <v>0</v>
      </c>
      <c r="AM81" s="34">
        <f>RTM_PXI!K81</f>
        <v>0</v>
      </c>
      <c r="AN81" s="34">
        <f>RTM_PXI!Q81</f>
        <v>0</v>
      </c>
      <c r="AO81" s="149">
        <f>GDAM_IEX!K81</f>
        <v>0</v>
      </c>
      <c r="AP81" s="149">
        <f>GDAM_IEX!Q81</f>
        <v>0</v>
      </c>
      <c r="AQ81" s="149">
        <f>GDAM_PXI!K81</f>
        <v>0</v>
      </c>
      <c r="AR81" s="149">
        <f>GDAM_PXI!Q81</f>
        <v>0</v>
      </c>
    </row>
    <row r="82" spans="1:44">
      <c r="A82" t="s">
        <v>124</v>
      </c>
      <c r="D82">
        <f>TWEPL!S82</f>
        <v>1.1809800000000001</v>
      </c>
      <c r="E82">
        <f>GT_NG!S82</f>
        <v>-3.6734693877551024E-2</v>
      </c>
      <c r="F82">
        <f>GT_Spot!S82</f>
        <v>0</v>
      </c>
      <c r="G82">
        <f>PPCL_NG!S82</f>
        <v>41.71</v>
      </c>
      <c r="H82">
        <f>PPCL_Spot!S82</f>
        <v>0</v>
      </c>
      <c r="I82">
        <f>Bawana_NG!S82</f>
        <v>19.029126382959191</v>
      </c>
      <c r="J82">
        <f>Bawana_RLNG!S82</f>
        <v>0</v>
      </c>
      <c r="K82">
        <f>Bawana_Spot!S82</f>
        <v>0</v>
      </c>
      <c r="L82">
        <f>TWOMCL!R82</f>
        <v>0</v>
      </c>
      <c r="M82">
        <f>EDWPCL!V82</f>
        <v>0</v>
      </c>
      <c r="N82">
        <f>'MSW BWN'!V82</f>
        <v>0</v>
      </c>
      <c r="O82">
        <f>NDMC_ISGS_exbus!DM82</f>
        <v>23.42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SUMPRODUCT(LTA!J82:AN82,LTA!J$101:AN$101,LTA!J$106:AN$106)</f>
        <v>0</v>
      </c>
      <c r="U82" s="37">
        <f>SUMPRODUCT(LTA!J82:AN82,LTA!J$102:AN$102,LTA!J$106:AN$106)</f>
        <v>0</v>
      </c>
      <c r="V82" s="66">
        <f>SUMPRODUCT(MTOA!B82:G82,MTOA!B$102:G$102,MTOA!B$106:G$106)</f>
        <v>0</v>
      </c>
      <c r="W82" s="66">
        <f>SUMPRODUCT(MTOA!B82:G82,MTOA!B$101:G$101,MTOA!B$106:G$106)</f>
        <v>0</v>
      </c>
      <c r="X82">
        <v>0</v>
      </c>
      <c r="Y82" s="34">
        <f>IEX!K82</f>
        <v>0</v>
      </c>
      <c r="Z82" s="34">
        <f>IEX!Q82</f>
        <v>0</v>
      </c>
      <c r="AA82" s="75">
        <f>STOA!K82</f>
        <v>0</v>
      </c>
      <c r="AB82" s="75">
        <f>-STOA!Q82</f>
        <v>0</v>
      </c>
      <c r="AC82">
        <f t="shared" si="3"/>
        <v>1.5620630714667747</v>
      </c>
      <c r="AD82">
        <f t="shared" si="4"/>
        <v>175.87130861761486</v>
      </c>
      <c r="AE82">
        <f>'IDT-1'!E82</f>
        <v>0</v>
      </c>
      <c r="AF82" s="24"/>
      <c r="AG82">
        <f t="shared" si="5"/>
        <v>175.87130861761486</v>
      </c>
      <c r="AI82" s="34">
        <f>PXIL!K82</f>
        <v>0</v>
      </c>
      <c r="AJ82" s="34">
        <f>PXIL!Q82</f>
        <v>0</v>
      </c>
      <c r="AK82" s="34">
        <f>RTM_IEX!K82</f>
        <v>92.13</v>
      </c>
      <c r="AL82" s="34">
        <f>RTM_IEX!Q82</f>
        <v>0</v>
      </c>
      <c r="AM82" s="34">
        <f>RTM_PXI!K82</f>
        <v>0</v>
      </c>
      <c r="AN82" s="34">
        <f>RTM_PXI!Q82</f>
        <v>0</v>
      </c>
      <c r="AO82" s="149">
        <f>GDAM_IEX!K82</f>
        <v>0</v>
      </c>
      <c r="AP82" s="149">
        <f>GDAM_IEX!Q82</f>
        <v>0</v>
      </c>
      <c r="AQ82" s="149">
        <f>GDAM_PXI!K82</f>
        <v>0</v>
      </c>
      <c r="AR82" s="149">
        <f>GDAM_PXI!Q82</f>
        <v>0</v>
      </c>
    </row>
    <row r="83" spans="1:44">
      <c r="A83" t="s">
        <v>125</v>
      </c>
      <c r="D83">
        <f>TWEPL!S83</f>
        <v>1.1809800000000001</v>
      </c>
      <c r="E83">
        <f>GT_NG!S83</f>
        <v>-3.6734693877551024E-2</v>
      </c>
      <c r="F83">
        <f>GT_Spot!S83</f>
        <v>0</v>
      </c>
      <c r="G83">
        <f>PPCL_NG!S83</f>
        <v>42.532744048003096</v>
      </c>
      <c r="H83">
        <f>PPCL_Spot!S83</f>
        <v>0</v>
      </c>
      <c r="I83">
        <f>Bawana_NG!S83</f>
        <v>19.029126382959191</v>
      </c>
      <c r="J83">
        <f>Bawana_RLNG!S83</f>
        <v>0</v>
      </c>
      <c r="K83">
        <f>Bawana_Spot!S83</f>
        <v>0</v>
      </c>
      <c r="L83">
        <f>TWOMCL!R83</f>
        <v>0</v>
      </c>
      <c r="M83">
        <f>EDWPCL!V83</f>
        <v>0</v>
      </c>
      <c r="N83">
        <f>'MSW BWN'!V83</f>
        <v>0</v>
      </c>
      <c r="O83">
        <f>NDMC_ISGS_exbus!DM83</f>
        <v>23.42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SUMPRODUCT(LTA!J83:AN83,LTA!J$101:AN$101,LTA!J$106:AN$106)</f>
        <v>0</v>
      </c>
      <c r="U83" s="37">
        <f>SUMPRODUCT(LTA!J83:AN83,LTA!J$102:AN$102,LTA!J$106:AN$106)</f>
        <v>0</v>
      </c>
      <c r="V83" s="66">
        <f>SUMPRODUCT(MTOA!B83:G83,MTOA!B$102:G$102,MTOA!B$106:G$106)</f>
        <v>0</v>
      </c>
      <c r="W83" s="66">
        <f>SUMPRODUCT(MTOA!B83:G83,MTOA!B$101:G$101,MTOA!B$106:G$106)</f>
        <v>0</v>
      </c>
      <c r="X83">
        <v>0</v>
      </c>
      <c r="Y83" s="34">
        <f>IEX!K83</f>
        <v>0</v>
      </c>
      <c r="Z83" s="34">
        <f>IEX!Q83</f>
        <v>0</v>
      </c>
      <c r="AA83" s="75">
        <f>STOA!K83</f>
        <v>0</v>
      </c>
      <c r="AB83" s="75">
        <f>-STOA!Q83</f>
        <v>0</v>
      </c>
      <c r="AC83">
        <f t="shared" si="3"/>
        <v>1.535511219089202</v>
      </c>
      <c r="AD83">
        <f t="shared" si="4"/>
        <v>172.88060451799552</v>
      </c>
      <c r="AE83">
        <f>'IDT-1'!E83</f>
        <v>0</v>
      </c>
      <c r="AF83" s="24"/>
      <c r="AG83">
        <f t="shared" si="5"/>
        <v>172.88060451799552</v>
      </c>
      <c r="AI83" s="34">
        <f>PXIL!K83</f>
        <v>0</v>
      </c>
      <c r="AJ83" s="34">
        <f>PXIL!Q83</f>
        <v>0</v>
      </c>
      <c r="AK83" s="34">
        <f>RTM_IEX!K83</f>
        <v>88.29</v>
      </c>
      <c r="AL83" s="34">
        <f>RTM_IEX!Q83</f>
        <v>0</v>
      </c>
      <c r="AM83" s="34">
        <f>RTM_PXI!K83</f>
        <v>0</v>
      </c>
      <c r="AN83" s="34">
        <f>RTM_PXI!Q83</f>
        <v>0</v>
      </c>
      <c r="AO83" s="149">
        <f>GDAM_IEX!K83</f>
        <v>0</v>
      </c>
      <c r="AP83" s="149">
        <f>GDAM_IEX!Q83</f>
        <v>0</v>
      </c>
      <c r="AQ83" s="149">
        <f>GDAM_PXI!K83</f>
        <v>0</v>
      </c>
      <c r="AR83" s="149">
        <f>GDAM_PXI!Q83</f>
        <v>0</v>
      </c>
    </row>
    <row r="84" spans="1:44">
      <c r="A84" t="s">
        <v>126</v>
      </c>
      <c r="D84">
        <f>TWEPL!S84</f>
        <v>1.1809800000000001</v>
      </c>
      <c r="E84">
        <f>GT_NG!S84</f>
        <v>-3.6734693877551024E-2</v>
      </c>
      <c r="F84">
        <f>GT_Spot!S84</f>
        <v>0</v>
      </c>
      <c r="G84">
        <f>PPCL_NG!S84</f>
        <v>42.532744048003096</v>
      </c>
      <c r="H84">
        <f>PPCL_Spot!S84</f>
        <v>0</v>
      </c>
      <c r="I84">
        <f>Bawana_NG!S84</f>
        <v>19.029126382959191</v>
      </c>
      <c r="J84">
        <f>Bawana_RLNG!S84</f>
        <v>0</v>
      </c>
      <c r="K84">
        <f>Bawana_Spot!S84</f>
        <v>0</v>
      </c>
      <c r="L84">
        <f>TWOMCL!R84</f>
        <v>0</v>
      </c>
      <c r="M84">
        <f>EDWPCL!V84</f>
        <v>0</v>
      </c>
      <c r="N84">
        <f>'MSW BWN'!V84</f>
        <v>0</v>
      </c>
      <c r="O84">
        <f>NDMC_ISGS_exbus!DM84</f>
        <v>23.42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SUMPRODUCT(LTA!J84:AN84,LTA!J$101:AN$101,LTA!J$106:AN$106)</f>
        <v>0</v>
      </c>
      <c r="U84" s="37">
        <f>SUMPRODUCT(LTA!J84:AN84,LTA!J$102:AN$102,LTA!J$106:AN$106)</f>
        <v>0</v>
      </c>
      <c r="V84" s="66">
        <f>SUMPRODUCT(MTOA!B84:G84,MTOA!B$102:G$102,MTOA!B$106:G$106)</f>
        <v>0</v>
      </c>
      <c r="W84" s="66">
        <f>SUMPRODUCT(MTOA!B84:G84,MTOA!B$101:G$101,MTOA!B$106:G$106)</f>
        <v>0</v>
      </c>
      <c r="X84">
        <v>0</v>
      </c>
      <c r="Y84" s="34">
        <f>IEX!K84</f>
        <v>0</v>
      </c>
      <c r="Z84" s="34">
        <f>IEX!Q84</f>
        <v>0</v>
      </c>
      <c r="AA84" s="75">
        <f>STOA!K84</f>
        <v>0</v>
      </c>
      <c r="AB84" s="75">
        <f>-STOA!Q84</f>
        <v>0</v>
      </c>
      <c r="AC84">
        <f t="shared" si="3"/>
        <v>1.5017192190892019</v>
      </c>
      <c r="AD84">
        <f t="shared" si="4"/>
        <v>169.07439651799555</v>
      </c>
      <c r="AE84">
        <f>'IDT-1'!E84</f>
        <v>0</v>
      </c>
      <c r="AF84" s="24"/>
      <c r="AG84">
        <f t="shared" si="5"/>
        <v>169.07439651799555</v>
      </c>
      <c r="AI84" s="34">
        <f>PXIL!K84</f>
        <v>0</v>
      </c>
      <c r="AJ84" s="34">
        <f>PXIL!Q84</f>
        <v>0</v>
      </c>
      <c r="AK84" s="34">
        <f>RTM_IEX!K84</f>
        <v>84.45</v>
      </c>
      <c r="AL84" s="34">
        <f>RTM_IEX!Q84</f>
        <v>0</v>
      </c>
      <c r="AM84" s="34">
        <f>RTM_PXI!K84</f>
        <v>0</v>
      </c>
      <c r="AN84" s="34">
        <f>RTM_PXI!Q84</f>
        <v>0</v>
      </c>
      <c r="AO84" s="149">
        <f>GDAM_IEX!K84</f>
        <v>0</v>
      </c>
      <c r="AP84" s="149">
        <f>GDAM_IEX!Q84</f>
        <v>0</v>
      </c>
      <c r="AQ84" s="149">
        <f>GDAM_PXI!K84</f>
        <v>0</v>
      </c>
      <c r="AR84" s="149">
        <f>GDAM_PXI!Q84</f>
        <v>0</v>
      </c>
    </row>
    <row r="85" spans="1:44">
      <c r="A85" t="s">
        <v>127</v>
      </c>
      <c r="D85">
        <f>TWEPL!S85</f>
        <v>1.1809800000000001</v>
      </c>
      <c r="E85">
        <f>GT_NG!S85</f>
        <v>-3.6734693877551024E-2</v>
      </c>
      <c r="F85">
        <f>GT_Spot!S85</f>
        <v>0</v>
      </c>
      <c r="G85">
        <f>PPCL_NG!S85</f>
        <v>42.532744048003096</v>
      </c>
      <c r="H85">
        <f>PPCL_Spot!S85</f>
        <v>0</v>
      </c>
      <c r="I85">
        <f>Bawana_NG!S85</f>
        <v>18.999153486299846</v>
      </c>
      <c r="J85">
        <f>Bawana_RLNG!S85</f>
        <v>0</v>
      </c>
      <c r="K85">
        <f>Bawana_Spot!S85</f>
        <v>0</v>
      </c>
      <c r="L85">
        <f>TWOMCL!R85</f>
        <v>0</v>
      </c>
      <c r="M85">
        <f>EDWPCL!V85</f>
        <v>0</v>
      </c>
      <c r="N85">
        <f>'MSW BWN'!V85</f>
        <v>0</v>
      </c>
      <c r="O85">
        <f>NDMC_ISGS_exbus!DM85</f>
        <v>23.42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SUMPRODUCT(LTA!J85:AN85,LTA!J$101:AN$101,LTA!J$106:AN$106)</f>
        <v>0</v>
      </c>
      <c r="U85" s="37">
        <f>SUMPRODUCT(LTA!J85:AN85,LTA!J$102:AN$102,LTA!J$106:AN$106)</f>
        <v>0</v>
      </c>
      <c r="V85" s="66">
        <f>SUMPRODUCT(MTOA!B85:G85,MTOA!B$102:G$102,MTOA!B$106:G$106)</f>
        <v>0</v>
      </c>
      <c r="W85" s="66">
        <f>SUMPRODUCT(MTOA!B85:G85,MTOA!B$101:G$101,MTOA!B$106:G$106)</f>
        <v>0</v>
      </c>
      <c r="X85">
        <v>0</v>
      </c>
      <c r="Y85" s="34">
        <f>IEX!K85</f>
        <v>0</v>
      </c>
      <c r="Z85" s="34">
        <f>IEX!Q85</f>
        <v>0</v>
      </c>
      <c r="AA85" s="75">
        <f>STOA!K85</f>
        <v>0</v>
      </c>
      <c r="AB85" s="75">
        <f>-STOA!Q85</f>
        <v>0</v>
      </c>
      <c r="AC85">
        <f t="shared" si="3"/>
        <v>1.4677514575985997</v>
      </c>
      <c r="AD85">
        <f t="shared" si="4"/>
        <v>165.24839138282678</v>
      </c>
      <c r="AE85">
        <f>'IDT-1'!E85</f>
        <v>0</v>
      </c>
      <c r="AF85" s="24"/>
      <c r="AG85">
        <f t="shared" si="5"/>
        <v>165.24839138282678</v>
      </c>
      <c r="AI85" s="34">
        <f>PXIL!K85</f>
        <v>0</v>
      </c>
      <c r="AJ85" s="34">
        <f>PXIL!Q85</f>
        <v>0</v>
      </c>
      <c r="AK85" s="34">
        <f>RTM_IEX!K85</f>
        <v>80.62</v>
      </c>
      <c r="AL85" s="34">
        <f>RTM_IEX!Q85</f>
        <v>0</v>
      </c>
      <c r="AM85" s="34">
        <f>RTM_PXI!K85</f>
        <v>0</v>
      </c>
      <c r="AN85" s="34">
        <f>RTM_PXI!Q85</f>
        <v>0</v>
      </c>
      <c r="AO85" s="149">
        <f>GDAM_IEX!K85</f>
        <v>0</v>
      </c>
      <c r="AP85" s="149">
        <f>GDAM_IEX!Q85</f>
        <v>0</v>
      </c>
      <c r="AQ85" s="149">
        <f>GDAM_PXI!K85</f>
        <v>0</v>
      </c>
      <c r="AR85" s="149">
        <f>GDAM_PXI!Q85</f>
        <v>0</v>
      </c>
    </row>
    <row r="86" spans="1:44">
      <c r="A86" t="s">
        <v>128</v>
      </c>
      <c r="D86">
        <f>TWEPL!S86</f>
        <v>1.1809800000000001</v>
      </c>
      <c r="E86">
        <f>GT_NG!S86</f>
        <v>-3.6734693877551024E-2</v>
      </c>
      <c r="F86">
        <f>GT_Spot!S86</f>
        <v>0</v>
      </c>
      <c r="G86">
        <f>PPCL_NG!S86</f>
        <v>42.532744048003096</v>
      </c>
      <c r="H86">
        <f>PPCL_Spot!S86</f>
        <v>0</v>
      </c>
      <c r="I86">
        <f>Bawana_NG!S86</f>
        <v>18.999153486299846</v>
      </c>
      <c r="J86">
        <f>Bawana_RLNG!S86</f>
        <v>0</v>
      </c>
      <c r="K86">
        <f>Bawana_Spot!S86</f>
        <v>0</v>
      </c>
      <c r="L86">
        <f>TWOMCL!R86</f>
        <v>0</v>
      </c>
      <c r="M86">
        <f>EDWPCL!V86</f>
        <v>0</v>
      </c>
      <c r="N86">
        <f>'MSW BWN'!V86</f>
        <v>0</v>
      </c>
      <c r="O86">
        <f>NDMC_ISGS_exbus!DM86</f>
        <v>23.42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SUMPRODUCT(LTA!J86:AN86,LTA!J$101:AN$101,LTA!J$106:AN$106)</f>
        <v>0</v>
      </c>
      <c r="U86" s="37">
        <f>SUMPRODUCT(LTA!J86:AN86,LTA!J$102:AN$102,LTA!J$106:AN$106)</f>
        <v>0</v>
      </c>
      <c r="V86" s="66">
        <f>SUMPRODUCT(MTOA!B86:G86,MTOA!B$102:G$102,MTOA!B$106:G$106)</f>
        <v>0</v>
      </c>
      <c r="W86" s="66">
        <f>SUMPRODUCT(MTOA!B86:G86,MTOA!B$101:G$101,MTOA!B$106:G$106)</f>
        <v>0</v>
      </c>
      <c r="X86">
        <v>0</v>
      </c>
      <c r="Y86" s="34">
        <f>IEX!K86</f>
        <v>0</v>
      </c>
      <c r="Z86" s="34">
        <f>IEX!Q86</f>
        <v>0</v>
      </c>
      <c r="AA86" s="75">
        <f>STOA!K86</f>
        <v>0</v>
      </c>
      <c r="AB86" s="75">
        <f>-STOA!Q86</f>
        <v>0</v>
      </c>
      <c r="AC86">
        <f t="shared" si="3"/>
        <v>1.4423194575985998</v>
      </c>
      <c r="AD86">
        <f t="shared" si="4"/>
        <v>162.38382338282682</v>
      </c>
      <c r="AE86">
        <f>'IDT-1'!E86</f>
        <v>0</v>
      </c>
      <c r="AF86" s="24"/>
      <c r="AG86">
        <f t="shared" si="5"/>
        <v>162.38382338282682</v>
      </c>
      <c r="AI86" s="34">
        <f>PXIL!K86</f>
        <v>0</v>
      </c>
      <c r="AJ86" s="34">
        <f>PXIL!Q86</f>
        <v>0</v>
      </c>
      <c r="AK86" s="34">
        <f>RTM_IEX!K86</f>
        <v>77.73</v>
      </c>
      <c r="AL86" s="34">
        <f>RTM_IEX!Q86</f>
        <v>0</v>
      </c>
      <c r="AM86" s="34">
        <f>RTM_PXI!K86</f>
        <v>0</v>
      </c>
      <c r="AN86" s="34">
        <f>RTM_PXI!Q86</f>
        <v>0</v>
      </c>
      <c r="AO86" s="149">
        <f>GDAM_IEX!K86</f>
        <v>0</v>
      </c>
      <c r="AP86" s="149">
        <f>GDAM_IEX!Q86</f>
        <v>0</v>
      </c>
      <c r="AQ86" s="149">
        <f>GDAM_PXI!K86</f>
        <v>0</v>
      </c>
      <c r="AR86" s="149">
        <f>GDAM_PXI!Q86</f>
        <v>0</v>
      </c>
    </row>
    <row r="87" spans="1:44">
      <c r="A87" t="s">
        <v>129</v>
      </c>
      <c r="D87">
        <f>TWEPL!S87</f>
        <v>1.1809800000000001</v>
      </c>
      <c r="E87">
        <f>GT_NG!S87</f>
        <v>-3.6734693877551024E-2</v>
      </c>
      <c r="F87">
        <f>GT_Spot!S87</f>
        <v>0</v>
      </c>
      <c r="G87">
        <f>PPCL_NG!S87</f>
        <v>42.532744048003096</v>
      </c>
      <c r="H87">
        <f>PPCL_Spot!S87</f>
        <v>0</v>
      </c>
      <c r="I87">
        <f>Bawana_NG!S87</f>
        <v>18.999153486299846</v>
      </c>
      <c r="J87">
        <f>Bawana_RLNG!S87</f>
        <v>0</v>
      </c>
      <c r="K87">
        <f>Bawana_Spot!S87</f>
        <v>0</v>
      </c>
      <c r="L87">
        <f>TWOMCL!R87</f>
        <v>0</v>
      </c>
      <c r="M87">
        <f>EDWPCL!V87</f>
        <v>0</v>
      </c>
      <c r="N87">
        <f>'MSW BWN'!V87</f>
        <v>0</v>
      </c>
      <c r="O87">
        <f>NDMC_ISGS_exbus!DM87</f>
        <v>23.42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SUMPRODUCT(LTA!J87:AN87,LTA!J$101:AN$101,LTA!J$106:AN$106)</f>
        <v>0</v>
      </c>
      <c r="U87" s="37">
        <f>SUMPRODUCT(LTA!J87:AN87,LTA!J$102:AN$102,LTA!J$106:AN$106)</f>
        <v>0</v>
      </c>
      <c r="V87" s="66">
        <f>SUMPRODUCT(MTOA!B87:G87,MTOA!B$102:G$102,MTOA!B$106:G$106)</f>
        <v>0</v>
      </c>
      <c r="W87" s="66">
        <f>SUMPRODUCT(MTOA!B87:G87,MTOA!B$101:G$101,MTOA!B$106:G$106)</f>
        <v>0</v>
      </c>
      <c r="X87">
        <v>0</v>
      </c>
      <c r="Y87" s="34">
        <f>IEX!K87</f>
        <v>0</v>
      </c>
      <c r="Z87" s="34">
        <f>IEX!Q87</f>
        <v>0</v>
      </c>
      <c r="AA87" s="75">
        <f>STOA!K87</f>
        <v>0</v>
      </c>
      <c r="AB87" s="75">
        <f>-STOA!Q87</f>
        <v>0</v>
      </c>
      <c r="AC87">
        <f t="shared" si="3"/>
        <v>1.4169754575985998</v>
      </c>
      <c r="AD87">
        <f t="shared" si="4"/>
        <v>159.52916738282678</v>
      </c>
      <c r="AE87">
        <f>'IDT-1'!E87</f>
        <v>0</v>
      </c>
      <c r="AF87" s="24"/>
      <c r="AG87">
        <f t="shared" si="5"/>
        <v>159.52916738282678</v>
      </c>
      <c r="AI87" s="34">
        <f>PXIL!K87</f>
        <v>0</v>
      </c>
      <c r="AJ87" s="34">
        <f>PXIL!Q87</f>
        <v>0</v>
      </c>
      <c r="AK87" s="34">
        <f>RTM_IEX!K87</f>
        <v>74.849999999999994</v>
      </c>
      <c r="AL87" s="34">
        <f>RTM_IEX!Q87</f>
        <v>0</v>
      </c>
      <c r="AM87" s="34">
        <f>RTM_PXI!K87</f>
        <v>0</v>
      </c>
      <c r="AN87" s="34">
        <f>RTM_PXI!Q87</f>
        <v>0</v>
      </c>
      <c r="AO87" s="149">
        <f>GDAM_IEX!K87</f>
        <v>0</v>
      </c>
      <c r="AP87" s="149">
        <f>GDAM_IEX!Q87</f>
        <v>0</v>
      </c>
      <c r="AQ87" s="149">
        <f>GDAM_PXI!K87</f>
        <v>0</v>
      </c>
      <c r="AR87" s="149">
        <f>GDAM_PXI!Q87</f>
        <v>0</v>
      </c>
    </row>
    <row r="88" spans="1:44">
      <c r="A88" t="s">
        <v>130</v>
      </c>
      <c r="D88">
        <f>TWEPL!S88</f>
        <v>1.1809800000000001</v>
      </c>
      <c r="E88">
        <f>GT_NG!S88</f>
        <v>-3.6734693877551024E-2</v>
      </c>
      <c r="F88">
        <f>GT_Spot!S88</f>
        <v>0</v>
      </c>
      <c r="G88">
        <f>PPCL_NG!S88</f>
        <v>42.532744048003096</v>
      </c>
      <c r="H88">
        <f>PPCL_Spot!S88</f>
        <v>0</v>
      </c>
      <c r="I88">
        <f>Bawana_NG!S88</f>
        <v>18.999153486299846</v>
      </c>
      <c r="J88">
        <f>Bawana_RLNG!S88</f>
        <v>0</v>
      </c>
      <c r="K88">
        <f>Bawana_Spot!S88</f>
        <v>0</v>
      </c>
      <c r="L88">
        <f>TWOMCL!R88</f>
        <v>0</v>
      </c>
      <c r="M88">
        <f>EDWPCL!V88</f>
        <v>0</v>
      </c>
      <c r="N88">
        <f>'MSW BWN'!V88</f>
        <v>0</v>
      </c>
      <c r="O88">
        <f>NDMC_ISGS_exbus!DM88</f>
        <v>23.42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SUMPRODUCT(LTA!J88:AN88,LTA!J$101:AN$101,LTA!J$106:AN$106)</f>
        <v>0</v>
      </c>
      <c r="U88" s="37">
        <f>SUMPRODUCT(LTA!J88:AN88,LTA!J$102:AN$102,LTA!J$106:AN$106)</f>
        <v>0</v>
      </c>
      <c r="V88" s="66">
        <f>SUMPRODUCT(MTOA!B88:G88,MTOA!B$102:G$102,MTOA!B$106:G$106)</f>
        <v>0</v>
      </c>
      <c r="W88" s="66">
        <f>SUMPRODUCT(MTOA!B88:G88,MTOA!B$101:G$101,MTOA!B$106:G$106)</f>
        <v>0</v>
      </c>
      <c r="X88">
        <v>0</v>
      </c>
      <c r="Y88" s="34">
        <f>IEX!K88</f>
        <v>0</v>
      </c>
      <c r="Z88" s="34">
        <f>IEX!Q88</f>
        <v>0</v>
      </c>
      <c r="AA88" s="75">
        <f>STOA!K88</f>
        <v>0</v>
      </c>
      <c r="AB88" s="75">
        <f>-STOA!Q88</f>
        <v>0</v>
      </c>
      <c r="AC88">
        <f t="shared" si="3"/>
        <v>1.4001674575985996</v>
      </c>
      <c r="AD88">
        <f t="shared" si="4"/>
        <v>157.63597538282679</v>
      </c>
      <c r="AE88">
        <f>'IDT-1'!E88</f>
        <v>0</v>
      </c>
      <c r="AF88" s="24"/>
      <c r="AG88">
        <f t="shared" si="5"/>
        <v>157.63597538282679</v>
      </c>
      <c r="AI88" s="34">
        <f>PXIL!K88</f>
        <v>0</v>
      </c>
      <c r="AJ88" s="34">
        <f>PXIL!Q88</f>
        <v>0</v>
      </c>
      <c r="AK88" s="34">
        <f>RTM_IEX!K88</f>
        <v>72.94</v>
      </c>
      <c r="AL88" s="34">
        <f>RTM_IEX!Q88</f>
        <v>0</v>
      </c>
      <c r="AM88" s="34">
        <f>RTM_PXI!K88</f>
        <v>0</v>
      </c>
      <c r="AN88" s="34">
        <f>RTM_PXI!Q88</f>
        <v>0</v>
      </c>
      <c r="AO88" s="149">
        <f>GDAM_IEX!K88</f>
        <v>0</v>
      </c>
      <c r="AP88" s="149">
        <f>GDAM_IEX!Q88</f>
        <v>0</v>
      </c>
      <c r="AQ88" s="149">
        <f>GDAM_PXI!K88</f>
        <v>0</v>
      </c>
      <c r="AR88" s="149">
        <f>GDAM_PXI!Q88</f>
        <v>0</v>
      </c>
    </row>
    <row r="89" spans="1:44">
      <c r="A89" t="s">
        <v>131</v>
      </c>
      <c r="D89">
        <f>TWEPL!S89</f>
        <v>1.1809800000000001</v>
      </c>
      <c r="E89">
        <f>GT_NG!S89</f>
        <v>-3.6734693877551024E-2</v>
      </c>
      <c r="F89">
        <f>GT_Spot!S89</f>
        <v>0</v>
      </c>
      <c r="G89">
        <f>PPCL_NG!S89</f>
        <v>42.532744048003096</v>
      </c>
      <c r="H89">
        <f>PPCL_Spot!S89</f>
        <v>0</v>
      </c>
      <c r="I89">
        <f>Bawana_NG!S89</f>
        <v>18.999114012590347</v>
      </c>
      <c r="J89">
        <f>Bawana_RLNG!S89</f>
        <v>0</v>
      </c>
      <c r="K89">
        <f>Bawana_Spot!S89</f>
        <v>0</v>
      </c>
      <c r="L89">
        <f>TWOMCL!R89</f>
        <v>0</v>
      </c>
      <c r="M89">
        <f>EDWPCL!V89</f>
        <v>0</v>
      </c>
      <c r="N89">
        <f>'MSW BWN'!V89</f>
        <v>0</v>
      </c>
      <c r="O89">
        <f>NDMC_ISGS_exbus!DM89</f>
        <v>23.42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SUMPRODUCT(LTA!J89:AN89,LTA!J$101:AN$101,LTA!J$106:AN$106)</f>
        <v>0</v>
      </c>
      <c r="U89" s="37">
        <f>SUMPRODUCT(LTA!J89:AN89,LTA!J$102:AN$102,LTA!J$106:AN$106)</f>
        <v>0</v>
      </c>
      <c r="V89" s="66">
        <f>SUMPRODUCT(MTOA!B89:G89,MTOA!B$102:G$102,MTOA!B$106:G$106)</f>
        <v>0</v>
      </c>
      <c r="W89" s="66">
        <f>SUMPRODUCT(MTOA!B89:G89,MTOA!B$101:G$101,MTOA!B$106:G$106)</f>
        <v>0</v>
      </c>
      <c r="X89">
        <v>0</v>
      </c>
      <c r="Y89" s="34">
        <f>IEX!K89</f>
        <v>0</v>
      </c>
      <c r="Z89" s="34">
        <f>IEX!Q89</f>
        <v>0</v>
      </c>
      <c r="AA89" s="75">
        <f>STOA!K89</f>
        <v>0</v>
      </c>
      <c r="AB89" s="75">
        <f>-STOA!Q89</f>
        <v>0</v>
      </c>
      <c r="AC89">
        <f t="shared" si="3"/>
        <v>1.3917191102299562</v>
      </c>
      <c r="AD89">
        <f t="shared" si="4"/>
        <v>156.68438425648594</v>
      </c>
      <c r="AE89">
        <f>'IDT-1'!E89</f>
        <v>0</v>
      </c>
      <c r="AF89" s="24"/>
      <c r="AG89">
        <f t="shared" si="5"/>
        <v>156.68438425648594</v>
      </c>
      <c r="AI89" s="34">
        <f>PXIL!K89</f>
        <v>0</v>
      </c>
      <c r="AJ89" s="34">
        <f>PXIL!Q89</f>
        <v>0</v>
      </c>
      <c r="AK89" s="34">
        <f>RTM_IEX!K89</f>
        <v>71.98</v>
      </c>
      <c r="AL89" s="34">
        <f>RTM_IEX!Q89</f>
        <v>0</v>
      </c>
      <c r="AM89" s="34">
        <f>RTM_PXI!K89</f>
        <v>0</v>
      </c>
      <c r="AN89" s="34">
        <f>RTM_PXI!Q89</f>
        <v>0</v>
      </c>
      <c r="AO89" s="149">
        <f>GDAM_IEX!K89</f>
        <v>0</v>
      </c>
      <c r="AP89" s="149">
        <f>GDAM_IEX!Q89</f>
        <v>0</v>
      </c>
      <c r="AQ89" s="149">
        <f>GDAM_PXI!K89</f>
        <v>0</v>
      </c>
      <c r="AR89" s="149">
        <f>GDAM_PXI!Q89</f>
        <v>0</v>
      </c>
    </row>
    <row r="90" spans="1:44">
      <c r="A90" t="s">
        <v>132</v>
      </c>
      <c r="D90">
        <f>TWEPL!S90</f>
        <v>1.1809800000000001</v>
      </c>
      <c r="E90">
        <f>GT_NG!S90</f>
        <v>-3.6734693877551024E-2</v>
      </c>
      <c r="F90">
        <f>GT_Spot!S90</f>
        <v>0</v>
      </c>
      <c r="G90">
        <f>PPCL_NG!S90</f>
        <v>42.532744048003096</v>
      </c>
      <c r="H90">
        <f>PPCL_Spot!S90</f>
        <v>0</v>
      </c>
      <c r="I90">
        <f>Bawana_NG!S90</f>
        <v>18.999114012590347</v>
      </c>
      <c r="J90">
        <f>Bawana_RLNG!S90</f>
        <v>0</v>
      </c>
      <c r="K90">
        <f>Bawana_Spot!S90</f>
        <v>0</v>
      </c>
      <c r="L90">
        <f>TWOMCL!R90</f>
        <v>0</v>
      </c>
      <c r="M90">
        <f>EDWPCL!V90</f>
        <v>0</v>
      </c>
      <c r="N90">
        <f>'MSW BWN'!V90</f>
        <v>0</v>
      </c>
      <c r="O90">
        <f>NDMC_ISGS_exbus!DM90</f>
        <v>23.42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SUMPRODUCT(LTA!J90:AN90,LTA!J$101:AN$101,LTA!J$106:AN$106)</f>
        <v>0</v>
      </c>
      <c r="U90" s="37">
        <f>SUMPRODUCT(LTA!J90:AN90,LTA!J$102:AN$102,LTA!J$106:AN$106)</f>
        <v>0</v>
      </c>
      <c r="V90" s="66">
        <f>SUMPRODUCT(MTOA!B90:G90,MTOA!B$102:G$102,MTOA!B$106:G$106)</f>
        <v>0</v>
      </c>
      <c r="W90" s="66">
        <f>SUMPRODUCT(MTOA!B90:G90,MTOA!B$101:G$101,MTOA!B$106:G$106)</f>
        <v>0</v>
      </c>
      <c r="X90">
        <v>0</v>
      </c>
      <c r="Y90" s="34">
        <f>IEX!K90</f>
        <v>0</v>
      </c>
      <c r="Z90" s="34">
        <f>IEX!Q90</f>
        <v>0</v>
      </c>
      <c r="AA90" s="75">
        <f>STOA!K90</f>
        <v>0</v>
      </c>
      <c r="AB90" s="75">
        <f>-STOA!Q90</f>
        <v>0</v>
      </c>
      <c r="AC90">
        <f t="shared" si="3"/>
        <v>1.3662871102299561</v>
      </c>
      <c r="AD90">
        <f t="shared" si="4"/>
        <v>153.81981625648592</v>
      </c>
      <c r="AE90">
        <f>'IDT-1'!E90</f>
        <v>0</v>
      </c>
      <c r="AF90" s="24"/>
      <c r="AG90">
        <f t="shared" si="5"/>
        <v>153.81981625648592</v>
      </c>
      <c r="AI90" s="34">
        <f>PXIL!K90</f>
        <v>0</v>
      </c>
      <c r="AJ90" s="34">
        <f>PXIL!Q90</f>
        <v>0</v>
      </c>
      <c r="AK90" s="34">
        <f>RTM_IEX!K90</f>
        <v>69.09</v>
      </c>
      <c r="AL90" s="34">
        <f>RTM_IEX!Q90</f>
        <v>0</v>
      </c>
      <c r="AM90" s="34">
        <f>RTM_PXI!K90</f>
        <v>0</v>
      </c>
      <c r="AN90" s="34">
        <f>RTM_PXI!Q90</f>
        <v>0</v>
      </c>
      <c r="AO90" s="149">
        <f>GDAM_IEX!K90</f>
        <v>0</v>
      </c>
      <c r="AP90" s="149">
        <f>GDAM_IEX!Q90</f>
        <v>0</v>
      </c>
      <c r="AQ90" s="149">
        <f>GDAM_PXI!K90</f>
        <v>0</v>
      </c>
      <c r="AR90" s="149">
        <f>GDAM_PXI!Q90</f>
        <v>0</v>
      </c>
    </row>
    <row r="91" spans="1:44">
      <c r="A91" t="s">
        <v>133</v>
      </c>
      <c r="D91">
        <f>TWEPL!S91</f>
        <v>1.1809800000000001</v>
      </c>
      <c r="E91">
        <f>GT_NG!S91</f>
        <v>-3.6734693877551024E-2</v>
      </c>
      <c r="F91">
        <f>GT_Spot!S91</f>
        <v>0</v>
      </c>
      <c r="G91">
        <f>PPCL_NG!S91</f>
        <v>42.532744048003096</v>
      </c>
      <c r="H91">
        <f>PPCL_Spot!S91</f>
        <v>0</v>
      </c>
      <c r="I91">
        <f>Bawana_NG!S91</f>
        <v>18.999133251220293</v>
      </c>
      <c r="J91">
        <f>Bawana_RLNG!S91</f>
        <v>0</v>
      </c>
      <c r="K91">
        <f>Bawana_Spot!S91</f>
        <v>0</v>
      </c>
      <c r="L91">
        <f>TWOMCL!R91</f>
        <v>0</v>
      </c>
      <c r="M91">
        <f>EDWPCL!V91</f>
        <v>0</v>
      </c>
      <c r="N91">
        <f>'MSW BWN'!V91</f>
        <v>0</v>
      </c>
      <c r="O91">
        <f>NDMC_ISGS_exbus!DM91</f>
        <v>23.42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SUMPRODUCT(LTA!J91:AN91,LTA!J$101:AN$101,LTA!J$106:AN$106)</f>
        <v>0</v>
      </c>
      <c r="U91" s="37">
        <f>SUMPRODUCT(LTA!J91:AN91,LTA!J$102:AN$102,LTA!J$106:AN$106)</f>
        <v>0</v>
      </c>
      <c r="V91" s="66">
        <f>SUMPRODUCT(MTOA!B91:G91,MTOA!B$102:G$102,MTOA!B$106:G$106)</f>
        <v>0</v>
      </c>
      <c r="W91" s="66">
        <f>SUMPRODUCT(MTOA!B91:G91,MTOA!B$101:G$101,MTOA!B$106:G$106)</f>
        <v>0</v>
      </c>
      <c r="X91">
        <v>0</v>
      </c>
      <c r="Y91" s="34">
        <f>IEX!K91</f>
        <v>0</v>
      </c>
      <c r="Z91" s="34">
        <f>IEX!Q91</f>
        <v>0</v>
      </c>
      <c r="AA91" s="75">
        <f>STOA!K91</f>
        <v>0</v>
      </c>
      <c r="AB91" s="75">
        <f>-STOA!Q91</f>
        <v>0</v>
      </c>
      <c r="AC91">
        <f t="shared" si="3"/>
        <v>1.3579272795298998</v>
      </c>
      <c r="AD91">
        <f t="shared" si="4"/>
        <v>152.87819532581594</v>
      </c>
      <c r="AE91">
        <f>'IDT-1'!E91</f>
        <v>0</v>
      </c>
      <c r="AF91" s="24"/>
      <c r="AG91">
        <f t="shared" si="5"/>
        <v>152.87819532581594</v>
      </c>
      <c r="AI91" s="34">
        <f>PXIL!K91</f>
        <v>0</v>
      </c>
      <c r="AJ91" s="34">
        <f>PXIL!Q91</f>
        <v>0</v>
      </c>
      <c r="AK91" s="34">
        <f>RTM_IEX!K91</f>
        <v>68.14</v>
      </c>
      <c r="AL91" s="34">
        <f>RTM_IEX!Q91</f>
        <v>0</v>
      </c>
      <c r="AM91" s="34">
        <f>RTM_PXI!K91</f>
        <v>0</v>
      </c>
      <c r="AN91" s="34">
        <f>RTM_PXI!Q91</f>
        <v>0</v>
      </c>
      <c r="AO91" s="149">
        <f>GDAM_IEX!K91</f>
        <v>0</v>
      </c>
      <c r="AP91" s="149">
        <f>GDAM_IEX!Q91</f>
        <v>0</v>
      </c>
      <c r="AQ91" s="149">
        <f>GDAM_PXI!K91</f>
        <v>0</v>
      </c>
      <c r="AR91" s="149">
        <f>GDAM_PXI!Q91</f>
        <v>0</v>
      </c>
    </row>
    <row r="92" spans="1:44">
      <c r="A92" t="s">
        <v>134</v>
      </c>
      <c r="D92">
        <f>TWEPL!S92</f>
        <v>1.1809800000000001</v>
      </c>
      <c r="E92">
        <f>GT_NG!S92</f>
        <v>-3.6734693877551024E-2</v>
      </c>
      <c r="F92">
        <f>GT_Spot!S92</f>
        <v>0</v>
      </c>
      <c r="G92">
        <f>PPCL_NG!S92</f>
        <v>42.532744048003096</v>
      </c>
      <c r="H92">
        <f>PPCL_Spot!S92</f>
        <v>0</v>
      </c>
      <c r="I92">
        <f>Bawana_NG!S92</f>
        <v>18.999133251220293</v>
      </c>
      <c r="J92">
        <f>Bawana_RLNG!S92</f>
        <v>0</v>
      </c>
      <c r="K92">
        <f>Bawana_Spot!S92</f>
        <v>0</v>
      </c>
      <c r="L92">
        <f>TWOMCL!R92</f>
        <v>0</v>
      </c>
      <c r="M92">
        <f>EDWPCL!V92</f>
        <v>0</v>
      </c>
      <c r="N92">
        <f>'MSW BWN'!V92</f>
        <v>0</v>
      </c>
      <c r="O92">
        <f>NDMC_ISGS_exbus!DM92</f>
        <v>23.42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SUMPRODUCT(LTA!J92:AN92,LTA!J$101:AN$101,LTA!J$106:AN$106)</f>
        <v>0</v>
      </c>
      <c r="U92" s="37">
        <f>SUMPRODUCT(LTA!J92:AN92,LTA!J$102:AN$102,LTA!J$106:AN$106)</f>
        <v>0</v>
      </c>
      <c r="V92" s="66">
        <f>SUMPRODUCT(MTOA!B92:G92,MTOA!B$102:G$102,MTOA!B$106:G$106)</f>
        <v>0</v>
      </c>
      <c r="W92" s="66">
        <f>SUMPRODUCT(MTOA!B92:G92,MTOA!B$101:G$101,MTOA!B$106:G$106)</f>
        <v>0</v>
      </c>
      <c r="X92">
        <v>0</v>
      </c>
      <c r="Y92" s="34">
        <f>IEX!K92</f>
        <v>0</v>
      </c>
      <c r="Z92" s="34">
        <f>IEX!Q92</f>
        <v>0</v>
      </c>
      <c r="AA92" s="75">
        <f>STOA!K92</f>
        <v>0</v>
      </c>
      <c r="AB92" s="75">
        <f>-STOA!Q92</f>
        <v>0</v>
      </c>
      <c r="AC92">
        <f t="shared" si="3"/>
        <v>1.3579272795298998</v>
      </c>
      <c r="AD92">
        <f t="shared" si="4"/>
        <v>152.87819532581594</v>
      </c>
      <c r="AE92">
        <f>'IDT-1'!E92</f>
        <v>0</v>
      </c>
      <c r="AF92" s="24"/>
      <c r="AG92">
        <f t="shared" si="5"/>
        <v>152.87819532581594</v>
      </c>
      <c r="AI92" s="34">
        <f>PXIL!K92</f>
        <v>0</v>
      </c>
      <c r="AJ92" s="34">
        <f>PXIL!Q92</f>
        <v>0</v>
      </c>
      <c r="AK92" s="34">
        <f>RTM_IEX!K92</f>
        <v>68.14</v>
      </c>
      <c r="AL92" s="34">
        <f>RTM_IEX!Q92</f>
        <v>0</v>
      </c>
      <c r="AM92" s="34">
        <f>RTM_PXI!K92</f>
        <v>0</v>
      </c>
      <c r="AN92" s="34">
        <f>RTM_PXI!Q92</f>
        <v>0</v>
      </c>
      <c r="AO92" s="149">
        <f>GDAM_IEX!K92</f>
        <v>0</v>
      </c>
      <c r="AP92" s="149">
        <f>GDAM_IEX!Q92</f>
        <v>0</v>
      </c>
      <c r="AQ92" s="149">
        <f>GDAM_PXI!K92</f>
        <v>0</v>
      </c>
      <c r="AR92" s="149">
        <f>GDAM_PXI!Q92</f>
        <v>0</v>
      </c>
    </row>
    <row r="93" spans="1:44">
      <c r="A93" t="s">
        <v>135</v>
      </c>
      <c r="D93">
        <f>TWEPL!S93</f>
        <v>1.1809800000000001</v>
      </c>
      <c r="E93">
        <f>GT_NG!S93</f>
        <v>-3.6734693877551024E-2</v>
      </c>
      <c r="F93">
        <f>GT_Spot!S93</f>
        <v>0</v>
      </c>
      <c r="G93">
        <f>PPCL_NG!S93</f>
        <v>42.532744048003096</v>
      </c>
      <c r="H93">
        <f>PPCL_Spot!S93</f>
        <v>0</v>
      </c>
      <c r="I93">
        <f>Bawana_NG!S93</f>
        <v>18.999133251220293</v>
      </c>
      <c r="J93">
        <f>Bawana_RLNG!S93</f>
        <v>0</v>
      </c>
      <c r="K93">
        <f>Bawana_Spot!S93</f>
        <v>0</v>
      </c>
      <c r="L93">
        <f>TWOMCL!R93</f>
        <v>0</v>
      </c>
      <c r="M93">
        <f>EDWPCL!V93</f>
        <v>0</v>
      </c>
      <c r="N93">
        <f>'MSW BWN'!V93</f>
        <v>0</v>
      </c>
      <c r="O93">
        <f>NDMC_ISGS_exbus!DM93</f>
        <v>23.42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SUMPRODUCT(LTA!J93:AN93,LTA!J$101:AN$101,LTA!J$106:AN$106)</f>
        <v>0</v>
      </c>
      <c r="U93" s="37">
        <f>SUMPRODUCT(LTA!J93:AN93,LTA!J$102:AN$102,LTA!J$106:AN$106)</f>
        <v>0</v>
      </c>
      <c r="V93" s="66">
        <f>SUMPRODUCT(MTOA!B93:G93,MTOA!B$102:G$102,MTOA!B$106:G$106)</f>
        <v>0</v>
      </c>
      <c r="W93" s="66">
        <f>SUMPRODUCT(MTOA!B93:G93,MTOA!B$101:G$101,MTOA!B$106:G$106)</f>
        <v>0</v>
      </c>
      <c r="X93">
        <v>0</v>
      </c>
      <c r="Y93" s="34">
        <f>IEX!K93</f>
        <v>0</v>
      </c>
      <c r="Z93" s="34">
        <f>IEX!Q93</f>
        <v>0</v>
      </c>
      <c r="AA93" s="75">
        <f>STOA!K93</f>
        <v>0</v>
      </c>
      <c r="AB93" s="75">
        <f>-STOA!Q93</f>
        <v>0</v>
      </c>
      <c r="AC93">
        <f t="shared" si="3"/>
        <v>1.3409432795298994</v>
      </c>
      <c r="AD93">
        <f t="shared" si="4"/>
        <v>150.96517932581591</v>
      </c>
      <c r="AE93">
        <f>'IDT-1'!E93</f>
        <v>0</v>
      </c>
      <c r="AF93" s="24"/>
      <c r="AG93">
        <f t="shared" si="5"/>
        <v>150.96517932581591</v>
      </c>
      <c r="AI93" s="34">
        <f>PXIL!K93</f>
        <v>0</v>
      </c>
      <c r="AJ93" s="34">
        <f>PXIL!Q93</f>
        <v>0</v>
      </c>
      <c r="AK93" s="34">
        <f>RTM_IEX!K93</f>
        <v>66.209999999999994</v>
      </c>
      <c r="AL93" s="34">
        <f>RTM_IEX!Q93</f>
        <v>0</v>
      </c>
      <c r="AM93" s="34">
        <f>RTM_PXI!K93</f>
        <v>0</v>
      </c>
      <c r="AN93" s="34">
        <f>RTM_PXI!Q93</f>
        <v>0</v>
      </c>
      <c r="AO93" s="149">
        <f>GDAM_IEX!K93</f>
        <v>0</v>
      </c>
      <c r="AP93" s="149">
        <f>GDAM_IEX!Q93</f>
        <v>0</v>
      </c>
      <c r="AQ93" s="149">
        <f>GDAM_PXI!K93</f>
        <v>0</v>
      </c>
      <c r="AR93" s="149">
        <f>GDAM_PXI!Q93</f>
        <v>0</v>
      </c>
    </row>
    <row r="94" spans="1:44">
      <c r="A94" t="s">
        <v>136</v>
      </c>
      <c r="D94">
        <f>TWEPL!S94</f>
        <v>1.1809800000000001</v>
      </c>
      <c r="E94">
        <f>GT_NG!S94</f>
        <v>-3.6734693877551024E-2</v>
      </c>
      <c r="F94">
        <f>GT_Spot!S94</f>
        <v>0</v>
      </c>
      <c r="G94">
        <f>PPCL_NG!S94</f>
        <v>42.532744048003096</v>
      </c>
      <c r="H94">
        <f>PPCL_Spot!S94</f>
        <v>0</v>
      </c>
      <c r="I94">
        <f>Bawana_NG!S94</f>
        <v>18.999133251220293</v>
      </c>
      <c r="J94">
        <f>Bawana_RLNG!S94</f>
        <v>0</v>
      </c>
      <c r="K94">
        <f>Bawana_Spot!S94</f>
        <v>0</v>
      </c>
      <c r="L94">
        <f>TWOMCL!R94</f>
        <v>0</v>
      </c>
      <c r="M94">
        <f>EDWPCL!V94</f>
        <v>0</v>
      </c>
      <c r="N94">
        <f>'MSW BWN'!V94</f>
        <v>0</v>
      </c>
      <c r="O94">
        <f>NDMC_ISGS_exbus!DM94</f>
        <v>23.42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SUMPRODUCT(LTA!J94:AN94,LTA!J$101:AN$101,LTA!J$106:AN$106)</f>
        <v>0</v>
      </c>
      <c r="U94" s="37">
        <f>SUMPRODUCT(LTA!J94:AN94,LTA!J$102:AN$102,LTA!J$106:AN$106)</f>
        <v>0</v>
      </c>
      <c r="V94" s="66">
        <f>SUMPRODUCT(MTOA!B94:G94,MTOA!B$102:G$102,MTOA!B$106:G$106)</f>
        <v>0</v>
      </c>
      <c r="W94" s="66">
        <f>SUMPRODUCT(MTOA!B94:G94,MTOA!B$101:G$101,MTOA!B$106:G$106)</f>
        <v>0</v>
      </c>
      <c r="X94">
        <v>0</v>
      </c>
      <c r="Y94" s="34">
        <f>IEX!K94</f>
        <v>0</v>
      </c>
      <c r="Z94" s="34">
        <f>IEX!Q94</f>
        <v>0</v>
      </c>
      <c r="AA94" s="75">
        <f>STOA!K94</f>
        <v>0</v>
      </c>
      <c r="AB94" s="75">
        <f>-STOA!Q94</f>
        <v>0</v>
      </c>
      <c r="AC94">
        <f t="shared" si="3"/>
        <v>1.3324952795298997</v>
      </c>
      <c r="AD94">
        <f t="shared" si="4"/>
        <v>150.01362732581595</v>
      </c>
      <c r="AE94">
        <f>'IDT-1'!E94</f>
        <v>0</v>
      </c>
      <c r="AF94" s="24"/>
      <c r="AG94">
        <f t="shared" si="5"/>
        <v>150.01362732581595</v>
      </c>
      <c r="AI94" s="34">
        <f>PXIL!K94</f>
        <v>0</v>
      </c>
      <c r="AJ94" s="34">
        <f>PXIL!Q94</f>
        <v>0</v>
      </c>
      <c r="AK94" s="34">
        <f>RTM_IEX!K94</f>
        <v>65.25</v>
      </c>
      <c r="AL94" s="34">
        <f>RTM_IEX!Q94</f>
        <v>0</v>
      </c>
      <c r="AM94" s="34">
        <f>RTM_PXI!K94</f>
        <v>0</v>
      </c>
      <c r="AN94" s="34">
        <f>RTM_PXI!Q94</f>
        <v>0</v>
      </c>
      <c r="AO94" s="149">
        <f>GDAM_IEX!K94</f>
        <v>0</v>
      </c>
      <c r="AP94" s="149">
        <f>GDAM_IEX!Q94</f>
        <v>0</v>
      </c>
      <c r="AQ94" s="149">
        <f>GDAM_PXI!K94</f>
        <v>0</v>
      </c>
      <c r="AR94" s="149">
        <f>GDAM_PXI!Q94</f>
        <v>0</v>
      </c>
    </row>
    <row r="95" spans="1:44">
      <c r="A95" t="s">
        <v>137</v>
      </c>
      <c r="D95">
        <f>TWEPL!S95</f>
        <v>1.1809800000000001</v>
      </c>
      <c r="E95">
        <f>GT_NG!S95</f>
        <v>-3.6734693877551024E-2</v>
      </c>
      <c r="F95">
        <f>GT_Spot!S95</f>
        <v>0</v>
      </c>
      <c r="G95">
        <f>PPCL_NG!S95</f>
        <v>42.532744048003096</v>
      </c>
      <c r="H95">
        <f>PPCL_Spot!S95</f>
        <v>0</v>
      </c>
      <c r="I95">
        <f>Bawana_NG!S95</f>
        <v>18.999133251220293</v>
      </c>
      <c r="J95">
        <f>Bawana_RLNG!S95</f>
        <v>0</v>
      </c>
      <c r="K95">
        <f>Bawana_Spot!S95</f>
        <v>0</v>
      </c>
      <c r="L95">
        <f>TWOMCL!R95</f>
        <v>0</v>
      </c>
      <c r="M95">
        <f>EDWPCL!V95</f>
        <v>0</v>
      </c>
      <c r="N95">
        <f>'MSW BWN'!V95</f>
        <v>0</v>
      </c>
      <c r="O95">
        <f>NDMC_ISGS_exbus!DM95</f>
        <v>23.42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SUMPRODUCT(LTA!J95:AN95,LTA!J$101:AN$101,LTA!J$106:AN$106)</f>
        <v>0</v>
      </c>
      <c r="U95" s="37">
        <f>SUMPRODUCT(LTA!J95:AN95,LTA!J$102:AN$102,LTA!J$106:AN$106)</f>
        <v>0</v>
      </c>
      <c r="V95" s="66">
        <f>SUMPRODUCT(MTOA!B95:G95,MTOA!B$102:G$102,MTOA!B$106:G$106)</f>
        <v>0</v>
      </c>
      <c r="W95" s="66">
        <f>SUMPRODUCT(MTOA!B95:G95,MTOA!B$101:G$101,MTOA!B$106:G$106)</f>
        <v>0</v>
      </c>
      <c r="X95">
        <v>0</v>
      </c>
      <c r="Y95" s="34">
        <f>IEX!K95</f>
        <v>0</v>
      </c>
      <c r="Z95" s="34">
        <f>IEX!Q95</f>
        <v>0</v>
      </c>
      <c r="AA95" s="75">
        <f>STOA!K95</f>
        <v>0</v>
      </c>
      <c r="AB95" s="75">
        <f>-STOA!Q95</f>
        <v>0</v>
      </c>
      <c r="AC95">
        <f t="shared" si="3"/>
        <v>1.3326712795298996</v>
      </c>
      <c r="AD95">
        <f t="shared" si="4"/>
        <v>150.03345132581592</v>
      </c>
      <c r="AE95">
        <f>'IDT-1'!E95</f>
        <v>0</v>
      </c>
      <c r="AF95" s="24"/>
      <c r="AG95">
        <f t="shared" si="5"/>
        <v>150.03345132581592</v>
      </c>
      <c r="AI95" s="34">
        <f>PXIL!K95</f>
        <v>0</v>
      </c>
      <c r="AJ95" s="34">
        <f>PXIL!Q95</f>
        <v>0</v>
      </c>
      <c r="AK95" s="34">
        <f>RTM_IEX!K95</f>
        <v>65.27</v>
      </c>
      <c r="AL95" s="34">
        <f>RTM_IEX!Q95</f>
        <v>0</v>
      </c>
      <c r="AM95" s="34">
        <f>RTM_PXI!K95</f>
        <v>0</v>
      </c>
      <c r="AN95" s="34">
        <f>RTM_PXI!Q95</f>
        <v>0</v>
      </c>
      <c r="AO95" s="149">
        <f>GDAM_IEX!K95</f>
        <v>0</v>
      </c>
      <c r="AP95" s="149">
        <f>GDAM_IEX!Q95</f>
        <v>0</v>
      </c>
      <c r="AQ95" s="149">
        <f>GDAM_PXI!K95</f>
        <v>0</v>
      </c>
      <c r="AR95" s="149">
        <f>GDAM_PXI!Q95</f>
        <v>0</v>
      </c>
    </row>
    <row r="96" spans="1:44">
      <c r="A96" t="s">
        <v>138</v>
      </c>
      <c r="D96">
        <f>TWEPL!S96</f>
        <v>1.1809800000000001</v>
      </c>
      <c r="E96">
        <f>GT_NG!S96</f>
        <v>-3.6734693877551024E-2</v>
      </c>
      <c r="F96">
        <f>GT_Spot!S96</f>
        <v>0</v>
      </c>
      <c r="G96">
        <f>PPCL_NG!S96</f>
        <v>42.532744048003096</v>
      </c>
      <c r="H96">
        <f>PPCL_Spot!S96</f>
        <v>0</v>
      </c>
      <c r="I96">
        <f>Bawana_NG!S96</f>
        <v>18.999133251220293</v>
      </c>
      <c r="J96">
        <f>Bawana_RLNG!S96</f>
        <v>0</v>
      </c>
      <c r="K96">
        <f>Bawana_Spot!S96</f>
        <v>0</v>
      </c>
      <c r="L96">
        <f>TWOMCL!R96</f>
        <v>0</v>
      </c>
      <c r="M96">
        <f>EDWPCL!V96</f>
        <v>0</v>
      </c>
      <c r="N96">
        <f>'MSW BWN'!V96</f>
        <v>0</v>
      </c>
      <c r="O96">
        <f>NDMC_ISGS_exbus!DM96</f>
        <v>23.42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SUMPRODUCT(LTA!J96:AN96,LTA!J$101:AN$101,LTA!J$106:AN$106)</f>
        <v>0</v>
      </c>
      <c r="U96" s="37">
        <f>SUMPRODUCT(LTA!J96:AN96,LTA!J$102:AN$102,LTA!J$106:AN$106)</f>
        <v>0</v>
      </c>
      <c r="V96" s="66">
        <f>SUMPRODUCT(MTOA!B96:G96,MTOA!B$102:G$102,MTOA!B$106:G$106)</f>
        <v>0</v>
      </c>
      <c r="W96" s="66">
        <f>SUMPRODUCT(MTOA!B96:G96,MTOA!B$101:G$101,MTOA!B$106:G$106)</f>
        <v>0</v>
      </c>
      <c r="X96">
        <v>0</v>
      </c>
      <c r="Y96" s="34">
        <f>IEX!K96</f>
        <v>0</v>
      </c>
      <c r="Z96" s="34">
        <f>IEX!Q96</f>
        <v>0</v>
      </c>
      <c r="AA96" s="75">
        <f>STOA!K96</f>
        <v>0</v>
      </c>
      <c r="AB96" s="75">
        <f>-STOA!Q96</f>
        <v>0</v>
      </c>
      <c r="AC96">
        <f t="shared" si="3"/>
        <v>1.3156872795298997</v>
      </c>
      <c r="AD96">
        <f t="shared" si="4"/>
        <v>148.12043532581595</v>
      </c>
      <c r="AE96">
        <f>'IDT-1'!E96</f>
        <v>0</v>
      </c>
      <c r="AF96" s="24"/>
      <c r="AG96">
        <f t="shared" si="5"/>
        <v>148.12043532581595</v>
      </c>
      <c r="AI96" s="34">
        <f>PXIL!K96</f>
        <v>0</v>
      </c>
      <c r="AJ96" s="34">
        <f>PXIL!Q96</f>
        <v>0</v>
      </c>
      <c r="AK96" s="34">
        <f>RTM_IEX!K96</f>
        <v>63.34</v>
      </c>
      <c r="AL96" s="34">
        <f>RTM_IEX!Q96</f>
        <v>0</v>
      </c>
      <c r="AM96" s="34">
        <f>RTM_PXI!K96</f>
        <v>0</v>
      </c>
      <c r="AN96" s="34">
        <f>RTM_PXI!Q96</f>
        <v>0</v>
      </c>
      <c r="AO96" s="149">
        <f>GDAM_IEX!K96</f>
        <v>0</v>
      </c>
      <c r="AP96" s="149">
        <f>GDAM_IEX!Q96</f>
        <v>0</v>
      </c>
      <c r="AQ96" s="149">
        <f>GDAM_PXI!K96</f>
        <v>0</v>
      </c>
      <c r="AR96" s="149">
        <f>GDAM_PXI!Q96</f>
        <v>0</v>
      </c>
    </row>
    <row r="97" spans="1:47">
      <c r="A97" t="s">
        <v>139</v>
      </c>
      <c r="D97">
        <f>TWEPL!S97</f>
        <v>1.1809800000000001</v>
      </c>
      <c r="E97">
        <f>GT_NG!S97</f>
        <v>-3.6734693877551024E-2</v>
      </c>
      <c r="F97">
        <f>GT_Spot!S97</f>
        <v>0</v>
      </c>
      <c r="G97">
        <f>PPCL_NG!S97</f>
        <v>42.532744048003096</v>
      </c>
      <c r="H97">
        <f>PPCL_Spot!S97</f>
        <v>0</v>
      </c>
      <c r="I97">
        <f>Bawana_NG!S97</f>
        <v>19.62909200240529</v>
      </c>
      <c r="J97">
        <f>Bawana_RLNG!S97</f>
        <v>0</v>
      </c>
      <c r="K97">
        <f>Bawana_Spot!S97</f>
        <v>0</v>
      </c>
      <c r="L97">
        <f>TWOMCL!R97</f>
        <v>0</v>
      </c>
      <c r="M97">
        <f>EDWPCL!V97</f>
        <v>0</v>
      </c>
      <c r="N97">
        <f>'MSW BWN'!V97</f>
        <v>0</v>
      </c>
      <c r="O97">
        <f>NDMC_ISGS_exbus!DM97</f>
        <v>23.42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SUMPRODUCT(LTA!J97:AN97,LTA!J$101:AN$101,LTA!J$106:AN$106)</f>
        <v>0</v>
      </c>
      <c r="U97" s="37">
        <f>SUMPRODUCT(LTA!J97:AN97,LTA!J$102:AN$102,LTA!J$106:AN$106)</f>
        <v>0</v>
      </c>
      <c r="V97" s="66">
        <f>SUMPRODUCT(MTOA!B97:G97,MTOA!B$102:G$102,MTOA!B$106:G$106)</f>
        <v>0</v>
      </c>
      <c r="W97" s="66">
        <f>SUMPRODUCT(MTOA!B97:G97,MTOA!B$101:G$101,MTOA!B$106:G$106)</f>
        <v>0</v>
      </c>
      <c r="X97">
        <v>0</v>
      </c>
      <c r="Y97" s="34">
        <f>IEX!K97</f>
        <v>0</v>
      </c>
      <c r="Z97" s="34">
        <f>IEX!Q97</f>
        <v>0</v>
      </c>
      <c r="AA97" s="75">
        <f>STOA!K97</f>
        <v>0</v>
      </c>
      <c r="AB97" s="75">
        <f>-STOA!Q97</f>
        <v>0</v>
      </c>
      <c r="AC97">
        <f t="shared" si="3"/>
        <v>1.3127829165403277</v>
      </c>
      <c r="AD97">
        <f t="shared" si="4"/>
        <v>147.79329843999051</v>
      </c>
      <c r="AE97">
        <f>'IDT-1'!E97</f>
        <v>0</v>
      </c>
      <c r="AF97" s="24"/>
      <c r="AG97">
        <f t="shared" si="5"/>
        <v>147.79329843999051</v>
      </c>
      <c r="AI97" s="34">
        <f>PXIL!K97</f>
        <v>0</v>
      </c>
      <c r="AJ97" s="34">
        <f>PXIL!Q97</f>
        <v>0</v>
      </c>
      <c r="AK97" s="34">
        <f>RTM_IEX!K97</f>
        <v>62.38</v>
      </c>
      <c r="AL97" s="34">
        <f>RTM_IEX!Q97</f>
        <v>0</v>
      </c>
      <c r="AM97" s="34">
        <f>RTM_PXI!K97</f>
        <v>0</v>
      </c>
      <c r="AN97" s="34">
        <f>RTM_PXI!Q97</f>
        <v>0</v>
      </c>
      <c r="AO97" s="149">
        <f>GDAM_IEX!K97</f>
        <v>0</v>
      </c>
      <c r="AP97" s="149">
        <f>GDAM_IEX!Q97</f>
        <v>0</v>
      </c>
      <c r="AQ97" s="149">
        <f>GDAM_PXI!K97</f>
        <v>0</v>
      </c>
      <c r="AR97" s="149">
        <f>GDAM_PXI!Q97</f>
        <v>0</v>
      </c>
    </row>
    <row r="98" spans="1:47">
      <c r="A98" t="s">
        <v>140</v>
      </c>
      <c r="D98">
        <f>TWEPL!S98</f>
        <v>1.1809800000000001</v>
      </c>
      <c r="E98">
        <f>GT_NG!S98</f>
        <v>-3.6734693877551024E-2</v>
      </c>
      <c r="F98">
        <f>GT_Spot!S98</f>
        <v>0</v>
      </c>
      <c r="G98">
        <f>PPCL_NG!S98</f>
        <v>42.532744048003096</v>
      </c>
      <c r="H98">
        <f>PPCL_Spot!S98</f>
        <v>0</v>
      </c>
      <c r="I98">
        <f>Bawana_NG!S98</f>
        <v>19.62909200240529</v>
      </c>
      <c r="J98">
        <f>Bawana_RLNG!S98</f>
        <v>0</v>
      </c>
      <c r="K98">
        <f>Bawana_Spot!S98</f>
        <v>0</v>
      </c>
      <c r="L98">
        <f>TWOMCL!R98</f>
        <v>0</v>
      </c>
      <c r="M98">
        <f>EDWPCL!V98</f>
        <v>0</v>
      </c>
      <c r="N98">
        <f>'MSW BWN'!V98</f>
        <v>0</v>
      </c>
      <c r="O98">
        <f>NDMC_ISGS_exbus!DM98</f>
        <v>71.98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SUMPRODUCT(LTA!J98:AN98,LTA!J$101:AN$101,LTA!J$106:AN$106)</f>
        <v>0</v>
      </c>
      <c r="U98" s="37">
        <f>SUMPRODUCT(LTA!J98:AN98,LTA!J$102:AN$102,LTA!J$106:AN$106)</f>
        <v>0</v>
      </c>
      <c r="V98" s="66">
        <f>SUMPRODUCT(MTOA!B98:G98,MTOA!B$102:G$102,MTOA!B$106:G$106)</f>
        <v>0</v>
      </c>
      <c r="W98" s="66">
        <f>SUMPRODUCT(MTOA!B98:G98,MTOA!B$101:G$101,MTOA!B$106:G$106)</f>
        <v>0</v>
      </c>
      <c r="X98">
        <v>0</v>
      </c>
      <c r="Y98" s="34">
        <f>IEX!K98</f>
        <v>0</v>
      </c>
      <c r="Z98" s="34">
        <f>IEX!Q98</f>
        <v>0</v>
      </c>
      <c r="AA98" s="75">
        <f>STOA!K98</f>
        <v>0</v>
      </c>
      <c r="AB98" s="75">
        <f>-STOA!Q98</f>
        <v>0</v>
      </c>
      <c r="AC98">
        <f t="shared" si="3"/>
        <v>1.3093509165403276</v>
      </c>
      <c r="AD98">
        <f t="shared" si="4"/>
        <v>147.40673043999053</v>
      </c>
      <c r="AE98">
        <f>'IDT-1'!E98</f>
        <v>0</v>
      </c>
      <c r="AF98" s="24"/>
      <c r="AG98">
        <f t="shared" si="5"/>
        <v>147.40673043999053</v>
      </c>
      <c r="AI98" s="34">
        <f>PXIL!K98</f>
        <v>0</v>
      </c>
      <c r="AJ98" s="34">
        <f>PXIL!Q98</f>
        <v>0</v>
      </c>
      <c r="AK98" s="34">
        <f>RTM_IEX!K98</f>
        <v>13.43</v>
      </c>
      <c r="AL98" s="34">
        <f>RTM_IEX!Q98</f>
        <v>0</v>
      </c>
      <c r="AM98" s="34">
        <f>RTM_PXI!K98</f>
        <v>0</v>
      </c>
      <c r="AN98" s="34">
        <f>RTM_PXI!Q98</f>
        <v>0</v>
      </c>
      <c r="AO98" s="149">
        <f>GDAM_IEX!K98</f>
        <v>0</v>
      </c>
      <c r="AP98" s="149">
        <f>GDAM_IEX!Q98</f>
        <v>0</v>
      </c>
      <c r="AQ98" s="149">
        <f>GDAM_PXI!K98</f>
        <v>0</v>
      </c>
      <c r="AR98" s="149">
        <f>GDAM_PXI!Q98</f>
        <v>0</v>
      </c>
    </row>
    <row r="99" spans="1:47">
      <c r="A99" t="s">
        <v>141</v>
      </c>
      <c r="E99">
        <f t="shared" ref="E99:AT99" si="6">SUM(E3:E98)/4000</f>
        <v>-6.2761224489795949E-4</v>
      </c>
      <c r="F99">
        <f t="shared" si="6"/>
        <v>0</v>
      </c>
      <c r="G99">
        <f t="shared" si="6"/>
        <v>1.0597317753180904</v>
      </c>
      <c r="H99">
        <f t="shared" si="6"/>
        <v>0</v>
      </c>
      <c r="I99">
        <f t="shared" si="6"/>
        <v>0.45851848882602503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1.5591749999999982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0</v>
      </c>
      <c r="AA99" s="75">
        <f t="shared" si="6"/>
        <v>0.192</v>
      </c>
      <c r="AB99" s="75">
        <f t="shared" si="6"/>
        <v>0</v>
      </c>
      <c r="AC99">
        <f t="shared" si="6"/>
        <v>3.69505489620129E-2</v>
      </c>
      <c r="AD99">
        <f t="shared" si="6"/>
        <v>4.1607146729372069</v>
      </c>
      <c r="AE99">
        <f t="shared" si="6"/>
        <v>0</v>
      </c>
      <c r="AG99">
        <f t="shared" si="6"/>
        <v>4.1607146729372069</v>
      </c>
      <c r="AI99">
        <f t="shared" si="6"/>
        <v>0</v>
      </c>
      <c r="AJ99">
        <f t="shared" si="6"/>
        <v>0</v>
      </c>
      <c r="AK99">
        <f t="shared" si="6"/>
        <v>0.90092499999999986</v>
      </c>
      <c r="AL99">
        <f t="shared" si="6"/>
        <v>0</v>
      </c>
      <c r="AM99">
        <f t="shared" si="6"/>
        <v>0</v>
      </c>
      <c r="AN99">
        <f t="shared" si="6"/>
        <v>0</v>
      </c>
      <c r="AO99">
        <f t="shared" si="6"/>
        <v>0</v>
      </c>
      <c r="AP99">
        <f t="shared" si="6"/>
        <v>0</v>
      </c>
      <c r="AQ99">
        <f t="shared" si="6"/>
        <v>0</v>
      </c>
      <c r="AR99">
        <f t="shared" si="6"/>
        <v>0</v>
      </c>
      <c r="AT99">
        <f t="shared" si="6"/>
        <v>0</v>
      </c>
    </row>
    <row r="101" spans="1:47">
      <c r="AT101" s="154">
        <f>SUMIF(AT3:AT98,"&gt;0",AT3:AT98)/4000</f>
        <v>0</v>
      </c>
      <c r="AU101" s="33" t="s">
        <v>424</v>
      </c>
    </row>
    <row r="102" spans="1:47">
      <c r="AT102" s="154">
        <f>SUMIF(AT3:AT98,"&lt;0",AT3:AT98)/4000</f>
        <v>0</v>
      </c>
      <c r="AU102" s="33" t="s">
        <v>425</v>
      </c>
    </row>
  </sheetData>
  <mergeCells count="36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S1:S2"/>
    <mergeCell ref="R1:R2"/>
  </mergeCells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3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140625" customWidth="1"/>
    <col min="43" max="43" width="9.85546875" customWidth="1"/>
    <col min="44" max="44" width="10.42578125" customWidth="1"/>
  </cols>
  <sheetData>
    <row r="1" spans="1:44" ht="15" customHeight="1">
      <c r="A1" s="192">
        <f>Allocation_SG!A1</f>
        <v>45192</v>
      </c>
      <c r="B1" s="216"/>
      <c r="C1" s="216"/>
      <c r="D1" s="216"/>
      <c r="E1" s="216" t="s">
        <v>192</v>
      </c>
      <c r="F1" s="216" t="s">
        <v>193</v>
      </c>
      <c r="G1" s="216" t="s">
        <v>190</v>
      </c>
      <c r="H1" s="216" t="s">
        <v>191</v>
      </c>
      <c r="I1" s="216" t="s">
        <v>194</v>
      </c>
      <c r="J1" s="216" t="s">
        <v>196</v>
      </c>
      <c r="K1" s="216" t="s">
        <v>285</v>
      </c>
      <c r="L1" s="216" t="s">
        <v>200</v>
      </c>
      <c r="M1" s="216" t="s">
        <v>201</v>
      </c>
      <c r="N1" s="216" t="s">
        <v>202</v>
      </c>
      <c r="O1" s="216" t="s">
        <v>197</v>
      </c>
      <c r="P1" s="224" t="s">
        <v>143</v>
      </c>
      <c r="Q1" s="224" t="s">
        <v>144</v>
      </c>
      <c r="R1" s="228" t="s">
        <v>323</v>
      </c>
      <c r="S1" s="228" t="s">
        <v>482</v>
      </c>
      <c r="T1" s="40" t="s">
        <v>287</v>
      </c>
      <c r="U1" s="225" t="s">
        <v>288</v>
      </c>
      <c r="V1" s="65" t="s">
        <v>301</v>
      </c>
      <c r="W1" s="65" t="s">
        <v>287</v>
      </c>
      <c r="X1" s="216" t="s">
        <v>319</v>
      </c>
      <c r="Y1" s="227" t="s">
        <v>222</v>
      </c>
      <c r="Z1" s="227" t="s">
        <v>223</v>
      </c>
      <c r="AA1" s="226" t="s">
        <v>198</v>
      </c>
      <c r="AB1" s="226" t="s">
        <v>199</v>
      </c>
      <c r="AC1" s="25" t="s">
        <v>189</v>
      </c>
      <c r="AD1" s="216" t="s">
        <v>142</v>
      </c>
      <c r="AG1" s="216" t="s">
        <v>276</v>
      </c>
      <c r="AI1" s="227" t="s">
        <v>367</v>
      </c>
      <c r="AJ1" s="227" t="s">
        <v>368</v>
      </c>
      <c r="AK1" s="227" t="s">
        <v>369</v>
      </c>
      <c r="AL1" s="227" t="s">
        <v>370</v>
      </c>
      <c r="AM1" s="227" t="s">
        <v>371</v>
      </c>
      <c r="AN1" s="227" t="s">
        <v>372</v>
      </c>
      <c r="AO1" s="229" t="s">
        <v>395</v>
      </c>
      <c r="AP1" s="229" t="s">
        <v>396</v>
      </c>
      <c r="AQ1" s="229" t="s">
        <v>397</v>
      </c>
      <c r="AR1" s="229" t="s">
        <v>398</v>
      </c>
    </row>
    <row r="2" spans="1:44">
      <c r="A2" s="25" t="s">
        <v>44</v>
      </c>
      <c r="B2" s="216"/>
      <c r="C2" s="216"/>
      <c r="D2" s="216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24"/>
      <c r="Q2" s="224"/>
      <c r="R2" s="228"/>
      <c r="S2" s="228"/>
      <c r="T2" s="40" t="s">
        <v>300</v>
      </c>
      <c r="U2" s="225"/>
      <c r="V2" s="65" t="s">
        <v>289</v>
      </c>
      <c r="W2" s="65" t="s">
        <v>289</v>
      </c>
      <c r="X2" s="216"/>
      <c r="Y2" s="227"/>
      <c r="Z2" s="227"/>
      <c r="AA2" s="226"/>
      <c r="AB2" s="226"/>
      <c r="AC2" s="25">
        <f>Losses!B3</f>
        <v>8.8000000000000005E-3</v>
      </c>
      <c r="AD2" s="216"/>
      <c r="AE2" t="s">
        <v>274</v>
      </c>
      <c r="AG2" s="216"/>
      <c r="AI2" s="227"/>
      <c r="AJ2" s="227"/>
      <c r="AK2" s="227"/>
      <c r="AL2" s="227"/>
      <c r="AM2" s="227"/>
      <c r="AN2" s="227"/>
      <c r="AO2" s="229"/>
      <c r="AP2" s="229"/>
      <c r="AQ2" s="229"/>
      <c r="AR2" s="229"/>
    </row>
    <row r="3" spans="1:44">
      <c r="A3" t="s">
        <v>45</v>
      </c>
      <c r="E3">
        <f>GT_NG!R3</f>
        <v>0</v>
      </c>
      <c r="F3">
        <f>GT_Spot!R3</f>
        <v>0</v>
      </c>
      <c r="G3">
        <f>PPCL_NG!R3</f>
        <v>9.36</v>
      </c>
      <c r="H3">
        <f>PPCL_Spot!R3</f>
        <v>0</v>
      </c>
      <c r="I3">
        <f>Bawana_NG!R3</f>
        <v>5.0580272734878271</v>
      </c>
      <c r="J3">
        <f>Bawana_RLNG!R3</f>
        <v>0</v>
      </c>
      <c r="K3">
        <f>Bawana_Spot!R3</f>
        <v>0</v>
      </c>
      <c r="L3">
        <f>TWOMCL!Q3</f>
        <v>0</v>
      </c>
      <c r="M3">
        <f>EDWPCL!U3</f>
        <v>0</v>
      </c>
      <c r="N3">
        <f>'MSW BWN'!U3</f>
        <v>0</v>
      </c>
      <c r="O3">
        <v>0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SUMPRODUCT(LTA!J3:AN3,LTA!J$101:AN$101,LTA!J$107:AN$107)</f>
        <v>0</v>
      </c>
      <c r="U3" s="37">
        <f>SUMPRODUCT(LTA!J3:AN3,LTA!J$102:AN$102,LTA!J$107:AN$107)</f>
        <v>0</v>
      </c>
      <c r="V3" s="66">
        <f>SUMPRODUCT(MTOA!B3:G3,MTOA!B$102:G$102,MTOA!B$107:G$107)</f>
        <v>0</v>
      </c>
      <c r="W3" s="66">
        <f>SUMPRODUCT(MTOA!B3:G3,MTOA!B$101:G$101,MTOA!B$107:G$107)</f>
        <v>0</v>
      </c>
      <c r="X3">
        <v>0</v>
      </c>
      <c r="Y3" s="34">
        <f>IEX!L3</f>
        <v>0</v>
      </c>
      <c r="Z3" s="34">
        <f>IEX!R3</f>
        <v>0</v>
      </c>
      <c r="AA3" s="75">
        <f>STOA!L3</f>
        <v>0</v>
      </c>
      <c r="AB3" s="75">
        <f>-STOA!R3</f>
        <v>0</v>
      </c>
      <c r="AC3">
        <f>SUMIF(B3:AB3,"&gt;0")*$AC$2-SUMIF(B3:AB3,"&lt;0")*($AC$2/(1-$AC$2))+SUMIF(AI3:AR3,"&gt;0")*$AC$2-SUMIF(AI3:AR3,"&lt;0")*($AC$2/(1-$AC$2))</f>
        <v>0.21382264000669288</v>
      </c>
      <c r="AD3">
        <f>SUM(B3:AB3,AI3:AR3)-AC3</f>
        <v>24.084204633481132</v>
      </c>
      <c r="AE3">
        <f>'IDT-1'!D3</f>
        <v>0</v>
      </c>
      <c r="AF3" s="24"/>
      <c r="AG3">
        <f>SUM(AD3:AF3)</f>
        <v>24.084204633481132</v>
      </c>
      <c r="AI3" s="34">
        <f>PXIL!L3</f>
        <v>0</v>
      </c>
      <c r="AJ3" s="34">
        <f>PXIL!R3</f>
        <v>0</v>
      </c>
      <c r="AK3" s="34">
        <f>RTM_IEX!L3</f>
        <v>9.8800000000000008</v>
      </c>
      <c r="AL3" s="34">
        <f>RTM_IEX!R3</f>
        <v>0</v>
      </c>
      <c r="AM3" s="34">
        <f>RTM_PXI!L3</f>
        <v>0</v>
      </c>
      <c r="AN3" s="34">
        <f>RTM_PXI!R3</f>
        <v>0</v>
      </c>
      <c r="AO3" s="149">
        <f>GDAM_IEX!L3</f>
        <v>0</v>
      </c>
      <c r="AP3" s="149">
        <f>GDAM_IEX!R3</f>
        <v>0</v>
      </c>
      <c r="AQ3" s="149">
        <f>GDAM_PXI!L3</f>
        <v>0</v>
      </c>
      <c r="AR3" s="149">
        <f>GDAM_PXI!R3</f>
        <v>0</v>
      </c>
    </row>
    <row r="4" spans="1:44">
      <c r="A4" t="s">
        <v>46</v>
      </c>
      <c r="E4">
        <f>GT_NG!R4</f>
        <v>0</v>
      </c>
      <c r="F4">
        <f>GT_Spot!R4</f>
        <v>0</v>
      </c>
      <c r="G4">
        <f>PPCL_NG!R4</f>
        <v>9.36</v>
      </c>
      <c r="H4">
        <f>PPCL_Spot!R4</f>
        <v>0</v>
      </c>
      <c r="I4">
        <f>Bawana_NG!R4</f>
        <v>5.0580272734878271</v>
      </c>
      <c r="J4">
        <f>Bawana_RLNG!R4</f>
        <v>0</v>
      </c>
      <c r="K4">
        <f>Bawana_Spot!R4</f>
        <v>0</v>
      </c>
      <c r="L4">
        <f>TWOMCL!Q4</f>
        <v>0</v>
      </c>
      <c r="M4">
        <f>EDWPCL!U4</f>
        <v>0</v>
      </c>
      <c r="N4">
        <f>'MSW BWN'!U4</f>
        <v>0</v>
      </c>
      <c r="O4">
        <v>0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SUMPRODUCT(LTA!J4:AN4,LTA!J$101:AN$101,LTA!J$107:AN$107)</f>
        <v>0</v>
      </c>
      <c r="U4" s="37">
        <f>SUMPRODUCT(LTA!J4:AN4,LTA!J$102:AN$102,LTA!J$107:AN$107)</f>
        <v>0</v>
      </c>
      <c r="V4" s="66">
        <f>SUMPRODUCT(MTOA!B4:G4,MTOA!B$102:G$102,MTOA!B$107:G$107)</f>
        <v>0</v>
      </c>
      <c r="W4" s="66">
        <f>SUMPRODUCT(MTOA!B4:G4,MTOA!B$101:G$101,MTOA!B$107:G$107)</f>
        <v>0</v>
      </c>
      <c r="X4">
        <v>0</v>
      </c>
      <c r="Y4" s="34">
        <f>IEX!L4</f>
        <v>0</v>
      </c>
      <c r="Z4" s="34">
        <f>IEX!R4</f>
        <v>0</v>
      </c>
      <c r="AA4" s="75">
        <f>STOA!L4</f>
        <v>0</v>
      </c>
      <c r="AB4" s="75">
        <f>-STOA!R4</f>
        <v>0</v>
      </c>
      <c r="AC4">
        <f t="shared" ref="AC4:AC67" si="0">SUMIF(B4:AB4,"&gt;0")*$AC$2-SUMIF(B4:AB4,"&lt;0")*($AC$2/(1-$AC$2))+SUMIF(AI4:AR4,"&gt;0")*$AC$2-SUMIF(AI4:AR4,"&lt;0")*($AC$2/(1-$AC$2))</f>
        <v>0.21135864000669288</v>
      </c>
      <c r="AD4">
        <f t="shared" ref="AD4:AD67" si="1">SUM(B4:AB4,AI4:AR4)-AC4</f>
        <v>23.806668633481131</v>
      </c>
      <c r="AE4">
        <f>'IDT-1'!D4</f>
        <v>0</v>
      </c>
      <c r="AF4" s="24"/>
      <c r="AG4">
        <f t="shared" ref="AG4:AG67" si="2">SUM(AD4:AF4)</f>
        <v>23.806668633481131</v>
      </c>
      <c r="AI4" s="34">
        <f>PXIL!L4</f>
        <v>0</v>
      </c>
      <c r="AJ4" s="34">
        <f>PXIL!R4</f>
        <v>0</v>
      </c>
      <c r="AK4" s="34">
        <f>RTM_IEX!L4</f>
        <v>9.6</v>
      </c>
      <c r="AL4" s="34">
        <f>RTM_IEX!R4</f>
        <v>0</v>
      </c>
      <c r="AM4" s="34">
        <f>RTM_PXI!L4</f>
        <v>0</v>
      </c>
      <c r="AN4" s="34">
        <f>RTM_PXI!R4</f>
        <v>0</v>
      </c>
      <c r="AO4" s="149">
        <f>GDAM_IEX!L4</f>
        <v>0</v>
      </c>
      <c r="AP4" s="149">
        <f>GDAM_IEX!R4</f>
        <v>0</v>
      </c>
      <c r="AQ4" s="149">
        <f>GDAM_PXI!L4</f>
        <v>0</v>
      </c>
      <c r="AR4" s="149">
        <f>GDAM_PXI!R4</f>
        <v>0</v>
      </c>
    </row>
    <row r="5" spans="1:44">
      <c r="A5" t="s">
        <v>47</v>
      </c>
      <c r="E5">
        <f>GT_NG!R5</f>
        <v>0</v>
      </c>
      <c r="F5">
        <f>GT_Spot!R5</f>
        <v>0</v>
      </c>
      <c r="G5">
        <f>PPCL_NG!R5</f>
        <v>9.36</v>
      </c>
      <c r="H5">
        <f>PPCL_Spot!R5</f>
        <v>0</v>
      </c>
      <c r="I5">
        <f>Bawana_NG!R5</f>
        <v>5.839755709863633</v>
      </c>
      <c r="J5">
        <f>Bawana_RLNG!R5</f>
        <v>0</v>
      </c>
      <c r="K5">
        <f>Bawana_Spot!R5</f>
        <v>0</v>
      </c>
      <c r="L5">
        <f>TWOMCL!Q5</f>
        <v>0</v>
      </c>
      <c r="M5">
        <f>EDWPCL!U5</f>
        <v>0</v>
      </c>
      <c r="N5">
        <f>'MSW BWN'!U5</f>
        <v>0</v>
      </c>
      <c r="O5">
        <v>0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SUMPRODUCT(LTA!J5:AN5,LTA!J$101:AN$101,LTA!J$107:AN$107)</f>
        <v>0</v>
      </c>
      <c r="U5" s="37">
        <f>SUMPRODUCT(LTA!J5:AN5,LTA!J$102:AN$102,LTA!J$107:AN$107)</f>
        <v>0</v>
      </c>
      <c r="V5" s="66">
        <f>SUMPRODUCT(MTOA!B5:G5,MTOA!B$102:G$102,MTOA!B$107:G$107)</f>
        <v>0</v>
      </c>
      <c r="W5" s="66">
        <f>SUMPRODUCT(MTOA!B5:G5,MTOA!B$101:G$101,MTOA!B$107:G$107)</f>
        <v>0</v>
      </c>
      <c r="X5">
        <v>0</v>
      </c>
      <c r="Y5" s="34">
        <f>IEX!L5</f>
        <v>0</v>
      </c>
      <c r="Z5" s="34">
        <f>IEX!R5</f>
        <v>0</v>
      </c>
      <c r="AA5" s="75">
        <f>STOA!L5</f>
        <v>0</v>
      </c>
      <c r="AB5" s="75">
        <f>-STOA!R5</f>
        <v>0</v>
      </c>
      <c r="AC5">
        <f t="shared" si="0"/>
        <v>0.21823785024679998</v>
      </c>
      <c r="AD5">
        <f t="shared" si="1"/>
        <v>24.581517859616831</v>
      </c>
      <c r="AE5">
        <f>'IDT-1'!D5</f>
        <v>0</v>
      </c>
      <c r="AF5" s="24"/>
      <c r="AG5">
        <f t="shared" si="2"/>
        <v>24.581517859616831</v>
      </c>
      <c r="AI5" s="34">
        <f>PXIL!L5</f>
        <v>0</v>
      </c>
      <c r="AJ5" s="34">
        <f>PXIL!R5</f>
        <v>0</v>
      </c>
      <c r="AK5" s="34">
        <f>RTM_IEX!L5</f>
        <v>9.6</v>
      </c>
      <c r="AL5" s="34">
        <f>RTM_IEX!R5</f>
        <v>0</v>
      </c>
      <c r="AM5" s="34">
        <f>RTM_PXI!L5</f>
        <v>0</v>
      </c>
      <c r="AN5" s="34">
        <f>RTM_PXI!R5</f>
        <v>0</v>
      </c>
      <c r="AO5" s="149">
        <f>GDAM_IEX!L5</f>
        <v>0</v>
      </c>
      <c r="AP5" s="149">
        <f>GDAM_IEX!R5</f>
        <v>0</v>
      </c>
      <c r="AQ5" s="149">
        <f>GDAM_PXI!L5</f>
        <v>0</v>
      </c>
      <c r="AR5" s="149">
        <f>GDAM_PXI!R5</f>
        <v>0</v>
      </c>
    </row>
    <row r="6" spans="1:44">
      <c r="A6" t="s">
        <v>48</v>
      </c>
      <c r="E6">
        <f>GT_NG!R6</f>
        <v>0</v>
      </c>
      <c r="F6">
        <f>GT_Spot!R6</f>
        <v>0</v>
      </c>
      <c r="G6">
        <f>PPCL_NG!R6</f>
        <v>9.36</v>
      </c>
      <c r="H6">
        <f>PPCL_Spot!R6</f>
        <v>0</v>
      </c>
      <c r="I6">
        <f>Bawana_NG!R6</f>
        <v>5.839755709863633</v>
      </c>
      <c r="J6">
        <f>Bawana_RLNG!R6</f>
        <v>0</v>
      </c>
      <c r="K6">
        <f>Bawana_Spot!R6</f>
        <v>0</v>
      </c>
      <c r="L6">
        <f>TWOMCL!Q6</f>
        <v>0</v>
      </c>
      <c r="M6">
        <f>EDWPCL!U6</f>
        <v>0</v>
      </c>
      <c r="N6">
        <f>'MSW BWN'!U6</f>
        <v>0</v>
      </c>
      <c r="O6">
        <v>0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SUMPRODUCT(LTA!J6:AN6,LTA!J$101:AN$101,LTA!J$107:AN$107)</f>
        <v>0</v>
      </c>
      <c r="U6" s="37">
        <f>SUMPRODUCT(LTA!J6:AN6,LTA!J$102:AN$102,LTA!J$107:AN$107)</f>
        <v>0</v>
      </c>
      <c r="V6" s="66">
        <f>SUMPRODUCT(MTOA!B6:G6,MTOA!B$102:G$102,MTOA!B$107:G$107)</f>
        <v>0</v>
      </c>
      <c r="W6" s="66">
        <f>SUMPRODUCT(MTOA!B6:G6,MTOA!B$101:G$101,MTOA!B$107:G$107)</f>
        <v>0</v>
      </c>
      <c r="X6">
        <v>0</v>
      </c>
      <c r="Y6" s="34">
        <f>IEX!L6</f>
        <v>0</v>
      </c>
      <c r="Z6" s="34">
        <f>IEX!R6</f>
        <v>0</v>
      </c>
      <c r="AA6" s="75">
        <f>STOA!L6</f>
        <v>0</v>
      </c>
      <c r="AB6" s="75">
        <f>-STOA!R6</f>
        <v>0</v>
      </c>
      <c r="AC6">
        <f t="shared" si="0"/>
        <v>0.21568585024679998</v>
      </c>
      <c r="AD6">
        <f t="shared" si="1"/>
        <v>24.294069859616833</v>
      </c>
      <c r="AE6">
        <f>'IDT-1'!D6</f>
        <v>0</v>
      </c>
      <c r="AF6" s="24"/>
      <c r="AG6">
        <f t="shared" si="2"/>
        <v>24.294069859616833</v>
      </c>
      <c r="AI6" s="34">
        <f>PXIL!L6</f>
        <v>0</v>
      </c>
      <c r="AJ6" s="34">
        <f>PXIL!R6</f>
        <v>0</v>
      </c>
      <c r="AK6" s="34">
        <f>RTM_IEX!L6</f>
        <v>9.31</v>
      </c>
      <c r="AL6" s="34">
        <f>RTM_IEX!R6</f>
        <v>0</v>
      </c>
      <c r="AM6" s="34">
        <f>RTM_PXI!L6</f>
        <v>0</v>
      </c>
      <c r="AN6" s="34">
        <f>RTM_PXI!R6</f>
        <v>0</v>
      </c>
      <c r="AO6" s="149">
        <f>GDAM_IEX!L6</f>
        <v>0</v>
      </c>
      <c r="AP6" s="149">
        <f>GDAM_IEX!R6</f>
        <v>0</v>
      </c>
      <c r="AQ6" s="149">
        <f>GDAM_PXI!L6</f>
        <v>0</v>
      </c>
      <c r="AR6" s="149">
        <f>GDAM_PXI!R6</f>
        <v>0</v>
      </c>
    </row>
    <row r="7" spans="1:44">
      <c r="A7" t="s">
        <v>49</v>
      </c>
      <c r="E7">
        <f>GT_NG!R7</f>
        <v>0</v>
      </c>
      <c r="F7">
        <f>GT_Spot!R7</f>
        <v>0</v>
      </c>
      <c r="G7">
        <f>PPCL_NG!R7</f>
        <v>9.36</v>
      </c>
      <c r="H7">
        <f>PPCL_Spot!R7</f>
        <v>0</v>
      </c>
      <c r="I7">
        <f>Bawana_NG!R7</f>
        <v>5.839755709863633</v>
      </c>
      <c r="J7">
        <f>Bawana_RLNG!R7</f>
        <v>0</v>
      </c>
      <c r="K7">
        <f>Bawana_Spot!R7</f>
        <v>0</v>
      </c>
      <c r="L7">
        <f>TWOMCL!Q7</f>
        <v>0</v>
      </c>
      <c r="M7">
        <f>EDWPCL!U7</f>
        <v>0</v>
      </c>
      <c r="N7">
        <f>'MSW BWN'!U7</f>
        <v>0</v>
      </c>
      <c r="O7">
        <v>0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SUMPRODUCT(LTA!J7:AN7,LTA!J$101:AN$101,LTA!J$107:AN$107)</f>
        <v>0</v>
      </c>
      <c r="U7" s="37">
        <f>SUMPRODUCT(LTA!J7:AN7,LTA!J$102:AN$102,LTA!J$107:AN$107)</f>
        <v>0</v>
      </c>
      <c r="V7" s="66">
        <f>SUMPRODUCT(MTOA!B7:G7,MTOA!B$102:G$102,MTOA!B$107:G$107)</f>
        <v>0</v>
      </c>
      <c r="W7" s="66">
        <f>SUMPRODUCT(MTOA!B7:G7,MTOA!B$101:G$101,MTOA!B$107:G$107)</f>
        <v>0</v>
      </c>
      <c r="X7">
        <v>0</v>
      </c>
      <c r="Y7" s="34">
        <f>IEX!L7</f>
        <v>0</v>
      </c>
      <c r="Z7" s="34">
        <f>IEX!R7</f>
        <v>0</v>
      </c>
      <c r="AA7" s="75">
        <f>STOA!L7</f>
        <v>0</v>
      </c>
      <c r="AB7" s="75">
        <f>-STOA!R7</f>
        <v>0</v>
      </c>
      <c r="AC7">
        <f t="shared" si="0"/>
        <v>0.21401385024679997</v>
      </c>
      <c r="AD7">
        <f t="shared" si="1"/>
        <v>24.105741859616831</v>
      </c>
      <c r="AE7">
        <f>'IDT-1'!D7</f>
        <v>0</v>
      </c>
      <c r="AF7" s="24"/>
      <c r="AG7">
        <f t="shared" si="2"/>
        <v>24.105741859616831</v>
      </c>
      <c r="AI7" s="34">
        <f>PXIL!L7</f>
        <v>0</v>
      </c>
      <c r="AJ7" s="34">
        <f>PXIL!R7</f>
        <v>0</v>
      </c>
      <c r="AK7" s="34">
        <f>RTM_IEX!L7</f>
        <v>9.1199999999999992</v>
      </c>
      <c r="AL7" s="34">
        <f>RTM_IEX!R7</f>
        <v>0</v>
      </c>
      <c r="AM7" s="34">
        <f>RTM_PXI!L7</f>
        <v>0</v>
      </c>
      <c r="AN7" s="34">
        <f>RTM_PXI!R7</f>
        <v>0</v>
      </c>
      <c r="AO7" s="149">
        <f>GDAM_IEX!L7</f>
        <v>0</v>
      </c>
      <c r="AP7" s="149">
        <f>GDAM_IEX!R7</f>
        <v>0</v>
      </c>
      <c r="AQ7" s="149">
        <f>GDAM_PXI!L7</f>
        <v>0</v>
      </c>
      <c r="AR7" s="149">
        <f>GDAM_PXI!R7</f>
        <v>0</v>
      </c>
    </row>
    <row r="8" spans="1:44">
      <c r="A8" t="s">
        <v>50</v>
      </c>
      <c r="E8">
        <f>GT_NG!R8</f>
        <v>0</v>
      </c>
      <c r="F8">
        <f>GT_Spot!R8</f>
        <v>0</v>
      </c>
      <c r="G8">
        <f>PPCL_NG!R8</f>
        <v>9.36</v>
      </c>
      <c r="H8">
        <f>PPCL_Spot!R8</f>
        <v>0</v>
      </c>
      <c r="I8">
        <f>Bawana_NG!R8</f>
        <v>5.839755709863633</v>
      </c>
      <c r="J8">
        <f>Bawana_RLNG!R8</f>
        <v>0</v>
      </c>
      <c r="K8">
        <f>Bawana_Spot!R8</f>
        <v>0</v>
      </c>
      <c r="L8">
        <f>TWOMCL!Q8</f>
        <v>0</v>
      </c>
      <c r="M8">
        <f>EDWPCL!U8</f>
        <v>0</v>
      </c>
      <c r="N8">
        <f>'MSW BWN'!U8</f>
        <v>0</v>
      </c>
      <c r="O8">
        <v>0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SUMPRODUCT(LTA!J8:AN8,LTA!J$101:AN$101,LTA!J$107:AN$107)</f>
        <v>0</v>
      </c>
      <c r="U8" s="37">
        <f>SUMPRODUCT(LTA!J8:AN8,LTA!J$102:AN$102,LTA!J$107:AN$107)</f>
        <v>0</v>
      </c>
      <c r="V8" s="66">
        <f>SUMPRODUCT(MTOA!B8:G8,MTOA!B$102:G$102,MTOA!B$107:G$107)</f>
        <v>0</v>
      </c>
      <c r="W8" s="66">
        <f>SUMPRODUCT(MTOA!B8:G8,MTOA!B$101:G$101,MTOA!B$107:G$107)</f>
        <v>0</v>
      </c>
      <c r="X8">
        <v>0</v>
      </c>
      <c r="Y8" s="34">
        <f>IEX!L8</f>
        <v>0</v>
      </c>
      <c r="Z8" s="34">
        <f>IEX!R8</f>
        <v>0</v>
      </c>
      <c r="AA8" s="75">
        <f>STOA!L8</f>
        <v>0</v>
      </c>
      <c r="AB8" s="75">
        <f>-STOA!R8</f>
        <v>0</v>
      </c>
      <c r="AC8">
        <f t="shared" si="0"/>
        <v>0.21234185024679997</v>
      </c>
      <c r="AD8">
        <f t="shared" si="1"/>
        <v>23.917413859616829</v>
      </c>
      <c r="AE8">
        <f>'IDT-1'!D8</f>
        <v>0</v>
      </c>
      <c r="AF8" s="24"/>
      <c r="AG8">
        <f t="shared" si="2"/>
        <v>23.917413859616829</v>
      </c>
      <c r="AI8" s="34">
        <f>PXIL!L8</f>
        <v>0</v>
      </c>
      <c r="AJ8" s="34">
        <f>PXIL!R8</f>
        <v>0</v>
      </c>
      <c r="AK8" s="34">
        <f>RTM_IEX!L8</f>
        <v>8.93</v>
      </c>
      <c r="AL8" s="34">
        <f>RTM_IEX!R8</f>
        <v>0</v>
      </c>
      <c r="AM8" s="34">
        <f>RTM_PXI!L8</f>
        <v>0</v>
      </c>
      <c r="AN8" s="34">
        <f>RTM_PXI!R8</f>
        <v>0</v>
      </c>
      <c r="AO8" s="149">
        <f>GDAM_IEX!L8</f>
        <v>0</v>
      </c>
      <c r="AP8" s="149">
        <f>GDAM_IEX!R8</f>
        <v>0</v>
      </c>
      <c r="AQ8" s="149">
        <f>GDAM_PXI!L8</f>
        <v>0</v>
      </c>
      <c r="AR8" s="149">
        <f>GDAM_PXI!R8</f>
        <v>0</v>
      </c>
    </row>
    <row r="9" spans="1:44">
      <c r="A9" t="s">
        <v>51</v>
      </c>
      <c r="E9">
        <f>GT_NG!R9</f>
        <v>0</v>
      </c>
      <c r="F9">
        <f>GT_Spot!R9</f>
        <v>0</v>
      </c>
      <c r="G9">
        <f>PPCL_NG!R9</f>
        <v>9.36</v>
      </c>
      <c r="H9">
        <f>PPCL_Spot!R9</f>
        <v>0</v>
      </c>
      <c r="I9">
        <f>Bawana_NG!R9</f>
        <v>5.839755709863633</v>
      </c>
      <c r="J9">
        <f>Bawana_RLNG!R9</f>
        <v>0</v>
      </c>
      <c r="K9">
        <f>Bawana_Spot!R9</f>
        <v>0</v>
      </c>
      <c r="L9">
        <f>TWOMCL!Q9</f>
        <v>0</v>
      </c>
      <c r="M9">
        <f>EDWPCL!U9</f>
        <v>0</v>
      </c>
      <c r="N9">
        <f>'MSW BWN'!U9</f>
        <v>0</v>
      </c>
      <c r="O9">
        <v>0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SUMPRODUCT(LTA!J9:AN9,LTA!J$101:AN$101,LTA!J$107:AN$107)</f>
        <v>0</v>
      </c>
      <c r="U9" s="37">
        <f>SUMPRODUCT(LTA!J9:AN9,LTA!J$102:AN$102,LTA!J$107:AN$107)</f>
        <v>0</v>
      </c>
      <c r="V9" s="66">
        <f>SUMPRODUCT(MTOA!B9:G9,MTOA!B$102:G$102,MTOA!B$107:G$107)</f>
        <v>0</v>
      </c>
      <c r="W9" s="66">
        <f>SUMPRODUCT(MTOA!B9:G9,MTOA!B$101:G$101,MTOA!B$107:G$107)</f>
        <v>0</v>
      </c>
      <c r="X9">
        <v>0</v>
      </c>
      <c r="Y9" s="34">
        <f>IEX!L9</f>
        <v>0</v>
      </c>
      <c r="Z9" s="34">
        <f>IEX!R9</f>
        <v>0</v>
      </c>
      <c r="AA9" s="75">
        <f>STOA!L9</f>
        <v>0</v>
      </c>
      <c r="AB9" s="75">
        <f>-STOA!R9</f>
        <v>0</v>
      </c>
      <c r="AC9">
        <f t="shared" si="0"/>
        <v>0.20811785024679996</v>
      </c>
      <c r="AD9">
        <f t="shared" si="1"/>
        <v>23.441637859616833</v>
      </c>
      <c r="AE9">
        <f>'IDT-1'!D9</f>
        <v>0</v>
      </c>
      <c r="AF9" s="24"/>
      <c r="AG9">
        <f t="shared" si="2"/>
        <v>23.441637859616833</v>
      </c>
      <c r="AI9" s="34">
        <f>PXIL!L9</f>
        <v>0</v>
      </c>
      <c r="AJ9" s="34">
        <f>PXIL!R9</f>
        <v>0</v>
      </c>
      <c r="AK9" s="34">
        <f>RTM_IEX!L9</f>
        <v>8.4499999999999993</v>
      </c>
      <c r="AL9" s="34">
        <f>RTM_IEX!R9</f>
        <v>0</v>
      </c>
      <c r="AM9" s="34">
        <f>RTM_PXI!L9</f>
        <v>0</v>
      </c>
      <c r="AN9" s="34">
        <f>RTM_PXI!R9</f>
        <v>0</v>
      </c>
      <c r="AO9" s="149">
        <f>GDAM_IEX!L9</f>
        <v>0</v>
      </c>
      <c r="AP9" s="149">
        <f>GDAM_IEX!R9</f>
        <v>0</v>
      </c>
      <c r="AQ9" s="149">
        <f>GDAM_PXI!L9</f>
        <v>0</v>
      </c>
      <c r="AR9" s="149">
        <f>GDAM_PXI!R9</f>
        <v>0</v>
      </c>
    </row>
    <row r="10" spans="1:44">
      <c r="A10" t="s">
        <v>52</v>
      </c>
      <c r="E10">
        <f>GT_NG!R10</f>
        <v>0</v>
      </c>
      <c r="F10">
        <f>GT_Spot!R10</f>
        <v>0</v>
      </c>
      <c r="G10">
        <f>PPCL_NG!R10</f>
        <v>9.36</v>
      </c>
      <c r="H10">
        <f>PPCL_Spot!R10</f>
        <v>0</v>
      </c>
      <c r="I10">
        <f>Bawana_NG!R10</f>
        <v>5.839755709863633</v>
      </c>
      <c r="J10">
        <f>Bawana_RLNG!R10</f>
        <v>0</v>
      </c>
      <c r="K10">
        <f>Bawana_Spot!R10</f>
        <v>0</v>
      </c>
      <c r="L10">
        <f>TWOMCL!Q10</f>
        <v>0</v>
      </c>
      <c r="M10">
        <f>EDWPCL!U10</f>
        <v>0</v>
      </c>
      <c r="N10">
        <f>'MSW BWN'!U10</f>
        <v>0</v>
      </c>
      <c r="O10">
        <v>0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SUMPRODUCT(LTA!J10:AN10,LTA!J$101:AN$101,LTA!J$107:AN$107)</f>
        <v>0</v>
      </c>
      <c r="U10" s="37">
        <f>SUMPRODUCT(LTA!J10:AN10,LTA!J$102:AN$102,LTA!J$107:AN$107)</f>
        <v>0</v>
      </c>
      <c r="V10" s="66">
        <f>SUMPRODUCT(MTOA!B10:G10,MTOA!B$102:G$102,MTOA!B$107:G$107)</f>
        <v>0</v>
      </c>
      <c r="W10" s="66">
        <f>SUMPRODUCT(MTOA!B10:G10,MTOA!B$101:G$101,MTOA!B$107:G$107)</f>
        <v>0</v>
      </c>
      <c r="X10">
        <v>0</v>
      </c>
      <c r="Y10" s="34">
        <f>IEX!L10</f>
        <v>0</v>
      </c>
      <c r="Z10" s="34">
        <f>IEX!R10</f>
        <v>0</v>
      </c>
      <c r="AA10" s="75">
        <f>STOA!L10</f>
        <v>0</v>
      </c>
      <c r="AB10" s="75">
        <f>-STOA!R10</f>
        <v>0</v>
      </c>
      <c r="AC10">
        <f t="shared" si="0"/>
        <v>0.20556585024679999</v>
      </c>
      <c r="AD10">
        <f t="shared" si="1"/>
        <v>23.154189859616835</v>
      </c>
      <c r="AE10">
        <f>'IDT-1'!D10</f>
        <v>0</v>
      </c>
      <c r="AF10" s="24"/>
      <c r="AG10">
        <f t="shared" si="2"/>
        <v>23.154189859616835</v>
      </c>
      <c r="AI10" s="34">
        <f>PXIL!L10</f>
        <v>0</v>
      </c>
      <c r="AJ10" s="34">
        <f>PXIL!R10</f>
        <v>0</v>
      </c>
      <c r="AK10" s="34">
        <f>RTM_IEX!L10</f>
        <v>8.16</v>
      </c>
      <c r="AL10" s="34">
        <f>RTM_IEX!R10</f>
        <v>0</v>
      </c>
      <c r="AM10" s="34">
        <f>RTM_PXI!L10</f>
        <v>0</v>
      </c>
      <c r="AN10" s="34">
        <f>RTM_PXI!R10</f>
        <v>0</v>
      </c>
      <c r="AO10" s="149">
        <f>GDAM_IEX!L10</f>
        <v>0</v>
      </c>
      <c r="AP10" s="149">
        <f>GDAM_IEX!R10</f>
        <v>0</v>
      </c>
      <c r="AQ10" s="149">
        <f>GDAM_PXI!L10</f>
        <v>0</v>
      </c>
      <c r="AR10" s="149">
        <f>GDAM_PXI!R10</f>
        <v>0</v>
      </c>
    </row>
    <row r="11" spans="1:44">
      <c r="A11" t="s">
        <v>53</v>
      </c>
      <c r="E11">
        <f>GT_NG!R11</f>
        <v>0</v>
      </c>
      <c r="F11">
        <f>GT_Spot!R11</f>
        <v>0</v>
      </c>
      <c r="G11">
        <f>PPCL_NG!R11</f>
        <v>9.24</v>
      </c>
      <c r="H11">
        <f>PPCL_Spot!R11</f>
        <v>0</v>
      </c>
      <c r="I11">
        <f>Bawana_NG!R11</f>
        <v>5.839755709863633</v>
      </c>
      <c r="J11">
        <f>Bawana_RLNG!R11</f>
        <v>0</v>
      </c>
      <c r="K11">
        <f>Bawana_Spot!R11</f>
        <v>0</v>
      </c>
      <c r="L11">
        <f>TWOMCL!Q11</f>
        <v>0</v>
      </c>
      <c r="M11">
        <f>EDWPCL!U11</f>
        <v>0</v>
      </c>
      <c r="N11">
        <f>'MSW BWN'!U11</f>
        <v>0</v>
      </c>
      <c r="O11">
        <v>0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SUMPRODUCT(LTA!J11:AN11,LTA!J$101:AN$101,LTA!J$107:AN$107)</f>
        <v>0</v>
      </c>
      <c r="U11" s="37">
        <f>SUMPRODUCT(LTA!J11:AN11,LTA!J$102:AN$102,LTA!J$107:AN$107)</f>
        <v>0</v>
      </c>
      <c r="V11" s="66">
        <f>SUMPRODUCT(MTOA!B11:G11,MTOA!B$102:G$102,MTOA!B$107:G$107)</f>
        <v>0</v>
      </c>
      <c r="W11" s="66">
        <f>SUMPRODUCT(MTOA!B11:G11,MTOA!B$101:G$101,MTOA!B$107:G$107)</f>
        <v>0</v>
      </c>
      <c r="X11">
        <v>0</v>
      </c>
      <c r="Y11" s="34">
        <f>IEX!L11</f>
        <v>0</v>
      </c>
      <c r="Z11" s="34">
        <f>IEX!R11</f>
        <v>0</v>
      </c>
      <c r="AA11" s="75">
        <f>STOA!L11</f>
        <v>0</v>
      </c>
      <c r="AB11" s="75">
        <f>-STOA!R11</f>
        <v>0</v>
      </c>
      <c r="AC11">
        <f t="shared" si="0"/>
        <v>0.20195785024679999</v>
      </c>
      <c r="AD11">
        <f t="shared" si="1"/>
        <v>22.747797859616835</v>
      </c>
      <c r="AE11">
        <f>'IDT-1'!D11</f>
        <v>0</v>
      </c>
      <c r="AF11" s="24"/>
      <c r="AG11">
        <f t="shared" si="2"/>
        <v>22.747797859616835</v>
      </c>
      <c r="AI11" s="34">
        <f>PXIL!L11</f>
        <v>0</v>
      </c>
      <c r="AJ11" s="34">
        <f>PXIL!R11</f>
        <v>0</v>
      </c>
      <c r="AK11" s="34">
        <f>RTM_IEX!L11</f>
        <v>7.87</v>
      </c>
      <c r="AL11" s="34">
        <f>RTM_IEX!R11</f>
        <v>0</v>
      </c>
      <c r="AM11" s="34">
        <f>RTM_PXI!L11</f>
        <v>0</v>
      </c>
      <c r="AN11" s="34">
        <f>RTM_PXI!R11</f>
        <v>0</v>
      </c>
      <c r="AO11" s="149">
        <f>GDAM_IEX!L11</f>
        <v>0</v>
      </c>
      <c r="AP11" s="149">
        <f>GDAM_IEX!R11</f>
        <v>0</v>
      </c>
      <c r="AQ11" s="149">
        <f>GDAM_PXI!L11</f>
        <v>0</v>
      </c>
      <c r="AR11" s="149">
        <f>GDAM_PXI!R11</f>
        <v>0</v>
      </c>
    </row>
    <row r="12" spans="1:44">
      <c r="A12" t="s">
        <v>54</v>
      </c>
      <c r="E12">
        <f>GT_NG!R12</f>
        <v>0</v>
      </c>
      <c r="F12">
        <f>GT_Spot!R12</f>
        <v>0</v>
      </c>
      <c r="G12">
        <f>PPCL_NG!R12</f>
        <v>9.24</v>
      </c>
      <c r="H12">
        <f>PPCL_Spot!R12</f>
        <v>0</v>
      </c>
      <c r="I12">
        <f>Bawana_NG!R12</f>
        <v>5.839755709863633</v>
      </c>
      <c r="J12">
        <f>Bawana_RLNG!R12</f>
        <v>0</v>
      </c>
      <c r="K12">
        <f>Bawana_Spot!R12</f>
        <v>0</v>
      </c>
      <c r="L12">
        <f>TWOMCL!Q12</f>
        <v>0</v>
      </c>
      <c r="M12">
        <f>EDWPCL!U12</f>
        <v>0</v>
      </c>
      <c r="N12">
        <f>'MSW BWN'!U12</f>
        <v>0</v>
      </c>
      <c r="O12">
        <v>0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SUMPRODUCT(LTA!J12:AN12,LTA!J$101:AN$101,LTA!J$107:AN$107)</f>
        <v>0</v>
      </c>
      <c r="U12" s="37">
        <f>SUMPRODUCT(LTA!J12:AN12,LTA!J$102:AN$102,LTA!J$107:AN$107)</f>
        <v>0</v>
      </c>
      <c r="V12" s="66">
        <f>SUMPRODUCT(MTOA!B12:G12,MTOA!B$102:G$102,MTOA!B$107:G$107)</f>
        <v>0</v>
      </c>
      <c r="W12" s="66">
        <f>SUMPRODUCT(MTOA!B12:G12,MTOA!B$101:G$101,MTOA!B$107:G$107)</f>
        <v>0</v>
      </c>
      <c r="X12">
        <v>0</v>
      </c>
      <c r="Y12" s="34">
        <f>IEX!L12</f>
        <v>0</v>
      </c>
      <c r="Z12" s="34">
        <f>IEX!R12</f>
        <v>0</v>
      </c>
      <c r="AA12" s="75">
        <f>STOA!L12</f>
        <v>0</v>
      </c>
      <c r="AB12" s="75">
        <f>-STOA!R12</f>
        <v>0</v>
      </c>
      <c r="AC12">
        <f t="shared" si="0"/>
        <v>0.20028585024679998</v>
      </c>
      <c r="AD12">
        <f t="shared" si="1"/>
        <v>22.559469859616833</v>
      </c>
      <c r="AE12">
        <f>'IDT-1'!D12</f>
        <v>0</v>
      </c>
      <c r="AF12" s="24"/>
      <c r="AG12">
        <f t="shared" si="2"/>
        <v>22.559469859616833</v>
      </c>
      <c r="AI12" s="34">
        <f>PXIL!L12</f>
        <v>0</v>
      </c>
      <c r="AJ12" s="34">
        <f>PXIL!R12</f>
        <v>0</v>
      </c>
      <c r="AK12" s="34">
        <f>RTM_IEX!L12</f>
        <v>7.68</v>
      </c>
      <c r="AL12" s="34">
        <f>RTM_IEX!R12</f>
        <v>0</v>
      </c>
      <c r="AM12" s="34">
        <f>RTM_PXI!L12</f>
        <v>0</v>
      </c>
      <c r="AN12" s="34">
        <f>RTM_PXI!R12</f>
        <v>0</v>
      </c>
      <c r="AO12" s="149">
        <f>GDAM_IEX!L12</f>
        <v>0</v>
      </c>
      <c r="AP12" s="149">
        <f>GDAM_IEX!R12</f>
        <v>0</v>
      </c>
      <c r="AQ12" s="149">
        <f>GDAM_PXI!L12</f>
        <v>0</v>
      </c>
      <c r="AR12" s="149">
        <f>GDAM_PXI!R12</f>
        <v>0</v>
      </c>
    </row>
    <row r="13" spans="1:44">
      <c r="A13" t="s">
        <v>55</v>
      </c>
      <c r="E13">
        <f>GT_NG!R13</f>
        <v>0</v>
      </c>
      <c r="F13">
        <f>GT_Spot!R13</f>
        <v>0</v>
      </c>
      <c r="G13">
        <f>PPCL_NG!R13</f>
        <v>9.24</v>
      </c>
      <c r="H13">
        <f>PPCL_Spot!R13</f>
        <v>0</v>
      </c>
      <c r="I13">
        <f>Bawana_NG!R13</f>
        <v>5.839755709863633</v>
      </c>
      <c r="J13">
        <f>Bawana_RLNG!R13</f>
        <v>0</v>
      </c>
      <c r="K13">
        <f>Bawana_Spot!R13</f>
        <v>0</v>
      </c>
      <c r="L13">
        <f>TWOMCL!Q13</f>
        <v>0</v>
      </c>
      <c r="M13">
        <f>EDWPCL!U13</f>
        <v>0</v>
      </c>
      <c r="N13">
        <f>'MSW BWN'!U13</f>
        <v>0</v>
      </c>
      <c r="O13">
        <v>0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SUMPRODUCT(LTA!J13:AN13,LTA!J$101:AN$101,LTA!J$107:AN$107)</f>
        <v>0</v>
      </c>
      <c r="U13" s="37">
        <f>SUMPRODUCT(LTA!J13:AN13,LTA!J$102:AN$102,LTA!J$107:AN$107)</f>
        <v>0</v>
      </c>
      <c r="V13" s="66">
        <f>SUMPRODUCT(MTOA!B13:G13,MTOA!B$102:G$102,MTOA!B$107:G$107)</f>
        <v>0</v>
      </c>
      <c r="W13" s="66">
        <f>SUMPRODUCT(MTOA!B13:G13,MTOA!B$101:G$101,MTOA!B$107:G$107)</f>
        <v>0</v>
      </c>
      <c r="X13">
        <v>0</v>
      </c>
      <c r="Y13" s="34">
        <f>IEX!L13</f>
        <v>0</v>
      </c>
      <c r="Z13" s="34">
        <f>IEX!R13</f>
        <v>0</v>
      </c>
      <c r="AA13" s="75">
        <f>STOA!L13</f>
        <v>0</v>
      </c>
      <c r="AB13" s="75">
        <f>-STOA!R13</f>
        <v>0</v>
      </c>
      <c r="AC13">
        <f t="shared" si="0"/>
        <v>0.19438985024679997</v>
      </c>
      <c r="AD13">
        <f t="shared" si="1"/>
        <v>21.895365859616831</v>
      </c>
      <c r="AE13">
        <f>'IDT-1'!D13</f>
        <v>0</v>
      </c>
      <c r="AF13" s="24"/>
      <c r="AG13">
        <f t="shared" si="2"/>
        <v>21.895365859616831</v>
      </c>
      <c r="AI13" s="34">
        <f>PXIL!L13</f>
        <v>0</v>
      </c>
      <c r="AJ13" s="34">
        <f>PXIL!R13</f>
        <v>0</v>
      </c>
      <c r="AK13" s="34">
        <f>RTM_IEX!L13</f>
        <v>7.01</v>
      </c>
      <c r="AL13" s="34">
        <f>RTM_IEX!R13</f>
        <v>0</v>
      </c>
      <c r="AM13" s="34">
        <f>RTM_PXI!L13</f>
        <v>0</v>
      </c>
      <c r="AN13" s="34">
        <f>RTM_PXI!R13</f>
        <v>0</v>
      </c>
      <c r="AO13" s="149">
        <f>GDAM_IEX!L13</f>
        <v>0</v>
      </c>
      <c r="AP13" s="149">
        <f>GDAM_IEX!R13</f>
        <v>0</v>
      </c>
      <c r="AQ13" s="149">
        <f>GDAM_PXI!L13</f>
        <v>0</v>
      </c>
      <c r="AR13" s="149">
        <f>GDAM_PXI!R13</f>
        <v>0</v>
      </c>
    </row>
    <row r="14" spans="1:44">
      <c r="A14" t="s">
        <v>56</v>
      </c>
      <c r="E14">
        <f>GT_NG!R14</f>
        <v>0</v>
      </c>
      <c r="F14">
        <f>GT_Spot!R14</f>
        <v>0</v>
      </c>
      <c r="G14">
        <f>PPCL_NG!R14</f>
        <v>9.24</v>
      </c>
      <c r="H14">
        <f>PPCL_Spot!R14</f>
        <v>0</v>
      </c>
      <c r="I14">
        <f>Bawana_NG!R14</f>
        <v>5.84</v>
      </c>
      <c r="J14">
        <f>Bawana_RLNG!R14</f>
        <v>0</v>
      </c>
      <c r="K14">
        <f>Bawana_Spot!R14</f>
        <v>0</v>
      </c>
      <c r="L14">
        <f>TWOMCL!Q14</f>
        <v>0</v>
      </c>
      <c r="M14">
        <f>EDWPCL!U14</f>
        <v>0</v>
      </c>
      <c r="N14">
        <f>'MSW BWN'!U14</f>
        <v>0</v>
      </c>
      <c r="O14">
        <v>0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SUMPRODUCT(LTA!J14:AN14,LTA!J$101:AN$101,LTA!J$107:AN$107)</f>
        <v>0</v>
      </c>
      <c r="U14" s="37">
        <f>SUMPRODUCT(LTA!J14:AN14,LTA!J$102:AN$102,LTA!J$107:AN$107)</f>
        <v>0</v>
      </c>
      <c r="V14" s="66">
        <f>SUMPRODUCT(MTOA!B14:G14,MTOA!B$102:G$102,MTOA!B$107:G$107)</f>
        <v>0</v>
      </c>
      <c r="W14" s="66">
        <f>SUMPRODUCT(MTOA!B14:G14,MTOA!B$101:G$101,MTOA!B$107:G$107)</f>
        <v>0</v>
      </c>
      <c r="X14">
        <v>0</v>
      </c>
      <c r="Y14" s="34">
        <f>IEX!L14</f>
        <v>0</v>
      </c>
      <c r="Z14" s="34">
        <f>IEX!R14</f>
        <v>0</v>
      </c>
      <c r="AA14" s="75">
        <f>STOA!L14</f>
        <v>0</v>
      </c>
      <c r="AB14" s="75">
        <f>-STOA!R14</f>
        <v>0</v>
      </c>
      <c r="AC14">
        <f t="shared" si="0"/>
        <v>0.19439200000000001</v>
      </c>
      <c r="AD14">
        <f t="shared" si="1"/>
        <v>21.895607999999999</v>
      </c>
      <c r="AE14">
        <f>'IDT-1'!D14</f>
        <v>0</v>
      </c>
      <c r="AF14" s="24"/>
      <c r="AG14">
        <f t="shared" si="2"/>
        <v>21.895607999999999</v>
      </c>
      <c r="AI14" s="34">
        <f>PXIL!L14</f>
        <v>0</v>
      </c>
      <c r="AJ14" s="34">
        <f>PXIL!R14</f>
        <v>0</v>
      </c>
      <c r="AK14" s="34">
        <f>RTM_IEX!L14</f>
        <v>7.01</v>
      </c>
      <c r="AL14" s="34">
        <f>RTM_IEX!R14</f>
        <v>0</v>
      </c>
      <c r="AM14" s="34">
        <f>RTM_PXI!L14</f>
        <v>0</v>
      </c>
      <c r="AN14" s="34">
        <f>RTM_PXI!R14</f>
        <v>0</v>
      </c>
      <c r="AO14" s="149">
        <f>GDAM_IEX!L14</f>
        <v>0</v>
      </c>
      <c r="AP14" s="149">
        <f>GDAM_IEX!R14</f>
        <v>0</v>
      </c>
      <c r="AQ14" s="149">
        <f>GDAM_PXI!L14</f>
        <v>0</v>
      </c>
      <c r="AR14" s="149">
        <f>GDAM_PXI!R14</f>
        <v>0</v>
      </c>
    </row>
    <row r="15" spans="1:44">
      <c r="A15" t="s">
        <v>57</v>
      </c>
      <c r="E15">
        <f>GT_NG!R15</f>
        <v>0</v>
      </c>
      <c r="F15">
        <f>GT_Spot!R15</f>
        <v>0</v>
      </c>
      <c r="G15">
        <f>PPCL_NG!R15</f>
        <v>9.24</v>
      </c>
      <c r="H15">
        <f>PPCL_Spot!R15</f>
        <v>0</v>
      </c>
      <c r="I15">
        <f>Bawana_NG!R15</f>
        <v>5.84</v>
      </c>
      <c r="J15">
        <f>Bawana_RLNG!R15</f>
        <v>0</v>
      </c>
      <c r="K15">
        <f>Bawana_Spot!R15</f>
        <v>0</v>
      </c>
      <c r="L15">
        <f>TWOMCL!Q15</f>
        <v>0</v>
      </c>
      <c r="M15">
        <f>EDWPCL!U15</f>
        <v>0</v>
      </c>
      <c r="N15">
        <f>'MSW BWN'!U15</f>
        <v>0</v>
      </c>
      <c r="O15">
        <v>0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SUMPRODUCT(LTA!J15:AN15,LTA!J$101:AN$101,LTA!J$107:AN$107)</f>
        <v>0</v>
      </c>
      <c r="U15" s="37">
        <f>SUMPRODUCT(LTA!J15:AN15,LTA!J$102:AN$102,LTA!J$107:AN$107)</f>
        <v>0</v>
      </c>
      <c r="V15" s="66">
        <f>SUMPRODUCT(MTOA!B15:G15,MTOA!B$102:G$102,MTOA!B$107:G$107)</f>
        <v>0</v>
      </c>
      <c r="W15" s="66">
        <f>SUMPRODUCT(MTOA!B15:G15,MTOA!B$101:G$101,MTOA!B$107:G$107)</f>
        <v>0</v>
      </c>
      <c r="X15">
        <v>0</v>
      </c>
      <c r="Y15" s="34">
        <f>IEX!L15</f>
        <v>0</v>
      </c>
      <c r="Z15" s="34">
        <f>IEX!R15</f>
        <v>0</v>
      </c>
      <c r="AA15" s="75">
        <f>STOA!L15</f>
        <v>0</v>
      </c>
      <c r="AB15" s="75">
        <f>-STOA!R15</f>
        <v>0</v>
      </c>
      <c r="AC15">
        <f t="shared" si="0"/>
        <v>0.19439200000000001</v>
      </c>
      <c r="AD15">
        <f t="shared" si="1"/>
        <v>21.895607999999999</v>
      </c>
      <c r="AE15">
        <f>'IDT-1'!D15</f>
        <v>0</v>
      </c>
      <c r="AF15" s="24"/>
      <c r="AG15">
        <f t="shared" si="2"/>
        <v>21.895607999999999</v>
      </c>
      <c r="AI15" s="34">
        <f>PXIL!L15</f>
        <v>0</v>
      </c>
      <c r="AJ15" s="34">
        <f>PXIL!R15</f>
        <v>0</v>
      </c>
      <c r="AK15" s="34">
        <f>RTM_IEX!L15</f>
        <v>7.01</v>
      </c>
      <c r="AL15" s="34">
        <f>RTM_IEX!R15</f>
        <v>0</v>
      </c>
      <c r="AM15" s="34">
        <f>RTM_PXI!L15</f>
        <v>0</v>
      </c>
      <c r="AN15" s="34">
        <f>RTM_PXI!R15</f>
        <v>0</v>
      </c>
      <c r="AO15" s="149">
        <f>GDAM_IEX!L15</f>
        <v>0</v>
      </c>
      <c r="AP15" s="149">
        <f>GDAM_IEX!R15</f>
        <v>0</v>
      </c>
      <c r="AQ15" s="149">
        <f>GDAM_PXI!L15</f>
        <v>0</v>
      </c>
      <c r="AR15" s="149">
        <f>GDAM_PXI!R15</f>
        <v>0</v>
      </c>
    </row>
    <row r="16" spans="1:44">
      <c r="A16" t="s">
        <v>58</v>
      </c>
      <c r="E16">
        <f>GT_NG!R16</f>
        <v>0</v>
      </c>
      <c r="F16">
        <f>GT_Spot!R16</f>
        <v>0</v>
      </c>
      <c r="G16">
        <f>PPCL_NG!R16</f>
        <v>9.24</v>
      </c>
      <c r="H16">
        <f>PPCL_Spot!R16</f>
        <v>0</v>
      </c>
      <c r="I16">
        <f>Bawana_NG!R16</f>
        <v>5.84</v>
      </c>
      <c r="J16">
        <f>Bawana_RLNG!R16</f>
        <v>0</v>
      </c>
      <c r="K16">
        <f>Bawana_Spot!R16</f>
        <v>0</v>
      </c>
      <c r="L16">
        <f>TWOMCL!Q16</f>
        <v>0</v>
      </c>
      <c r="M16">
        <f>EDWPCL!U16</f>
        <v>0</v>
      </c>
      <c r="N16">
        <f>'MSW BWN'!U16</f>
        <v>0</v>
      </c>
      <c r="O16">
        <v>0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SUMPRODUCT(LTA!J16:AN16,LTA!J$101:AN$101,LTA!J$107:AN$107)</f>
        <v>0</v>
      </c>
      <c r="U16" s="37">
        <f>SUMPRODUCT(LTA!J16:AN16,LTA!J$102:AN$102,LTA!J$107:AN$107)</f>
        <v>0</v>
      </c>
      <c r="V16" s="66">
        <f>SUMPRODUCT(MTOA!B16:G16,MTOA!B$102:G$102,MTOA!B$107:G$107)</f>
        <v>0</v>
      </c>
      <c r="W16" s="66">
        <f>SUMPRODUCT(MTOA!B16:G16,MTOA!B$101:G$101,MTOA!B$107:G$107)</f>
        <v>0</v>
      </c>
      <c r="X16">
        <v>0</v>
      </c>
      <c r="Y16" s="34">
        <f>IEX!L16</f>
        <v>0</v>
      </c>
      <c r="Z16" s="34">
        <f>IEX!R16</f>
        <v>0</v>
      </c>
      <c r="AA16" s="75">
        <f>STOA!L16</f>
        <v>0</v>
      </c>
      <c r="AB16" s="75">
        <f>-STOA!R16</f>
        <v>0</v>
      </c>
      <c r="AC16">
        <f t="shared" si="0"/>
        <v>0.19184000000000001</v>
      </c>
      <c r="AD16">
        <f t="shared" si="1"/>
        <v>21.608160000000002</v>
      </c>
      <c r="AE16">
        <f>'IDT-1'!D16</f>
        <v>0</v>
      </c>
      <c r="AF16" s="24"/>
      <c r="AG16">
        <f t="shared" si="2"/>
        <v>21.608160000000002</v>
      </c>
      <c r="AI16" s="34">
        <f>PXIL!L16</f>
        <v>0</v>
      </c>
      <c r="AJ16" s="34">
        <f>PXIL!R16</f>
        <v>0</v>
      </c>
      <c r="AK16" s="34">
        <f>RTM_IEX!L16</f>
        <v>6.72</v>
      </c>
      <c r="AL16" s="34">
        <f>RTM_IEX!R16</f>
        <v>0</v>
      </c>
      <c r="AM16" s="34">
        <f>RTM_PXI!L16</f>
        <v>0</v>
      </c>
      <c r="AN16" s="34">
        <f>RTM_PXI!R16</f>
        <v>0</v>
      </c>
      <c r="AO16" s="149">
        <f>GDAM_IEX!L16</f>
        <v>0</v>
      </c>
      <c r="AP16" s="149">
        <f>GDAM_IEX!R16</f>
        <v>0</v>
      </c>
      <c r="AQ16" s="149">
        <f>GDAM_PXI!L16</f>
        <v>0</v>
      </c>
      <c r="AR16" s="149">
        <f>GDAM_PXI!R16</f>
        <v>0</v>
      </c>
    </row>
    <row r="17" spans="1:44">
      <c r="A17" t="s">
        <v>59</v>
      </c>
      <c r="E17">
        <f>GT_NG!R17</f>
        <v>0</v>
      </c>
      <c r="F17">
        <f>GT_Spot!R17</f>
        <v>0</v>
      </c>
      <c r="G17">
        <f>PPCL_NG!R17</f>
        <v>9.24</v>
      </c>
      <c r="H17">
        <f>PPCL_Spot!R17</f>
        <v>0</v>
      </c>
      <c r="I17">
        <f>Bawana_NG!R17</f>
        <v>5.84</v>
      </c>
      <c r="J17">
        <f>Bawana_RLNG!R17</f>
        <v>0</v>
      </c>
      <c r="K17">
        <f>Bawana_Spot!R17</f>
        <v>0</v>
      </c>
      <c r="L17">
        <f>TWOMCL!Q17</f>
        <v>0</v>
      </c>
      <c r="M17">
        <f>EDWPCL!U17</f>
        <v>0</v>
      </c>
      <c r="N17">
        <f>'MSW BWN'!U17</f>
        <v>0</v>
      </c>
      <c r="O17">
        <v>0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SUMPRODUCT(LTA!J17:AN17,LTA!J$101:AN$101,LTA!J$107:AN$107)</f>
        <v>0</v>
      </c>
      <c r="U17" s="37">
        <f>SUMPRODUCT(LTA!J17:AN17,LTA!J$102:AN$102,LTA!J$107:AN$107)</f>
        <v>0</v>
      </c>
      <c r="V17" s="66">
        <f>SUMPRODUCT(MTOA!B17:G17,MTOA!B$102:G$102,MTOA!B$107:G$107)</f>
        <v>0</v>
      </c>
      <c r="W17" s="66">
        <f>SUMPRODUCT(MTOA!B17:G17,MTOA!B$101:G$101,MTOA!B$107:G$107)</f>
        <v>0</v>
      </c>
      <c r="X17">
        <v>0</v>
      </c>
      <c r="Y17" s="34">
        <f>IEX!L17</f>
        <v>0</v>
      </c>
      <c r="Z17" s="34">
        <f>IEX!R17</f>
        <v>0</v>
      </c>
      <c r="AA17" s="75">
        <f>STOA!L17</f>
        <v>0</v>
      </c>
      <c r="AB17" s="75">
        <f>-STOA!R17</f>
        <v>0</v>
      </c>
      <c r="AC17">
        <f t="shared" si="0"/>
        <v>0.18840800000000002</v>
      </c>
      <c r="AD17">
        <f t="shared" si="1"/>
        <v>21.221592000000001</v>
      </c>
      <c r="AE17">
        <f>'IDT-1'!D17</f>
        <v>0</v>
      </c>
      <c r="AF17" s="24"/>
      <c r="AG17">
        <f t="shared" si="2"/>
        <v>21.221592000000001</v>
      </c>
      <c r="AI17" s="34">
        <f>PXIL!L17</f>
        <v>0</v>
      </c>
      <c r="AJ17" s="34">
        <f>PXIL!R17</f>
        <v>0</v>
      </c>
      <c r="AK17" s="34">
        <f>RTM_IEX!L17</f>
        <v>6.33</v>
      </c>
      <c r="AL17" s="34">
        <f>RTM_IEX!R17</f>
        <v>0</v>
      </c>
      <c r="AM17" s="34">
        <f>RTM_PXI!L17</f>
        <v>0</v>
      </c>
      <c r="AN17" s="34">
        <f>RTM_PXI!R17</f>
        <v>0</v>
      </c>
      <c r="AO17" s="149">
        <f>GDAM_IEX!L17</f>
        <v>0</v>
      </c>
      <c r="AP17" s="149">
        <f>GDAM_IEX!R17</f>
        <v>0</v>
      </c>
      <c r="AQ17" s="149">
        <f>GDAM_PXI!L17</f>
        <v>0</v>
      </c>
      <c r="AR17" s="149">
        <f>GDAM_PXI!R17</f>
        <v>0</v>
      </c>
    </row>
    <row r="18" spans="1:44">
      <c r="A18" t="s">
        <v>60</v>
      </c>
      <c r="E18">
        <f>GT_NG!R18</f>
        <v>0</v>
      </c>
      <c r="F18">
        <f>GT_Spot!R18</f>
        <v>0</v>
      </c>
      <c r="G18">
        <f>PPCL_NG!R18</f>
        <v>9.24</v>
      </c>
      <c r="H18">
        <f>PPCL_Spot!R18</f>
        <v>0</v>
      </c>
      <c r="I18">
        <f>Bawana_NG!R18</f>
        <v>5.84</v>
      </c>
      <c r="J18">
        <f>Bawana_RLNG!R18</f>
        <v>0</v>
      </c>
      <c r="K18">
        <f>Bawana_Spot!R18</f>
        <v>0</v>
      </c>
      <c r="L18">
        <f>TWOMCL!Q18</f>
        <v>0</v>
      </c>
      <c r="M18">
        <f>EDWPCL!U18</f>
        <v>0</v>
      </c>
      <c r="N18">
        <f>'MSW BWN'!U18</f>
        <v>0</v>
      </c>
      <c r="O18">
        <v>0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SUMPRODUCT(LTA!J18:AN18,LTA!J$101:AN$101,LTA!J$107:AN$107)</f>
        <v>0</v>
      </c>
      <c r="U18" s="37">
        <f>SUMPRODUCT(LTA!J18:AN18,LTA!J$102:AN$102,LTA!J$107:AN$107)</f>
        <v>0</v>
      </c>
      <c r="V18" s="66">
        <f>SUMPRODUCT(MTOA!B18:G18,MTOA!B$102:G$102,MTOA!B$107:G$107)</f>
        <v>0</v>
      </c>
      <c r="W18" s="66">
        <f>SUMPRODUCT(MTOA!B18:G18,MTOA!B$101:G$101,MTOA!B$107:G$107)</f>
        <v>0</v>
      </c>
      <c r="X18">
        <v>0</v>
      </c>
      <c r="Y18" s="34">
        <f>IEX!L18</f>
        <v>0</v>
      </c>
      <c r="Z18" s="34">
        <f>IEX!R18</f>
        <v>0</v>
      </c>
      <c r="AA18" s="75">
        <f>STOA!L18</f>
        <v>0</v>
      </c>
      <c r="AB18" s="75">
        <f>-STOA!R18</f>
        <v>0</v>
      </c>
      <c r="AC18">
        <f t="shared" si="0"/>
        <v>0.18840800000000002</v>
      </c>
      <c r="AD18">
        <f t="shared" si="1"/>
        <v>21.221592000000001</v>
      </c>
      <c r="AE18">
        <f>'IDT-1'!D18</f>
        <v>0</v>
      </c>
      <c r="AF18" s="24"/>
      <c r="AG18">
        <f t="shared" si="2"/>
        <v>21.221592000000001</v>
      </c>
      <c r="AI18" s="34">
        <f>PXIL!L18</f>
        <v>0</v>
      </c>
      <c r="AJ18" s="34">
        <f>PXIL!R18</f>
        <v>0</v>
      </c>
      <c r="AK18" s="34">
        <f>RTM_IEX!L18</f>
        <v>6.33</v>
      </c>
      <c r="AL18" s="34">
        <f>RTM_IEX!R18</f>
        <v>0</v>
      </c>
      <c r="AM18" s="34">
        <f>RTM_PXI!L18</f>
        <v>0</v>
      </c>
      <c r="AN18" s="34">
        <f>RTM_PXI!R18</f>
        <v>0</v>
      </c>
      <c r="AO18" s="149">
        <f>GDAM_IEX!L18</f>
        <v>0</v>
      </c>
      <c r="AP18" s="149">
        <f>GDAM_IEX!R18</f>
        <v>0</v>
      </c>
      <c r="AQ18" s="149">
        <f>GDAM_PXI!L18</f>
        <v>0</v>
      </c>
      <c r="AR18" s="149">
        <f>GDAM_PXI!R18</f>
        <v>0</v>
      </c>
    </row>
    <row r="19" spans="1:44">
      <c r="A19" t="s">
        <v>61</v>
      </c>
      <c r="E19">
        <f>GT_NG!R19</f>
        <v>0</v>
      </c>
      <c r="F19">
        <f>GT_Spot!R19</f>
        <v>0</v>
      </c>
      <c r="G19">
        <f>PPCL_NG!R19</f>
        <v>9.24</v>
      </c>
      <c r="H19">
        <f>PPCL_Spot!R19</f>
        <v>0</v>
      </c>
      <c r="I19">
        <f>Bawana_NG!R19</f>
        <v>5.84</v>
      </c>
      <c r="J19">
        <f>Bawana_RLNG!R19</f>
        <v>0</v>
      </c>
      <c r="K19">
        <f>Bawana_Spot!R19</f>
        <v>0</v>
      </c>
      <c r="L19">
        <f>TWOMCL!Q19</f>
        <v>0</v>
      </c>
      <c r="M19">
        <f>EDWPCL!U19</f>
        <v>0</v>
      </c>
      <c r="N19">
        <f>'MSW BWN'!U19</f>
        <v>0</v>
      </c>
      <c r="O19">
        <v>0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SUMPRODUCT(LTA!J19:AN19,LTA!J$101:AN$101,LTA!J$107:AN$107)</f>
        <v>0</v>
      </c>
      <c r="U19" s="37">
        <f>SUMPRODUCT(LTA!J19:AN19,LTA!J$102:AN$102,LTA!J$107:AN$107)</f>
        <v>0</v>
      </c>
      <c r="V19" s="66">
        <f>SUMPRODUCT(MTOA!B19:G19,MTOA!B$102:G$102,MTOA!B$107:G$107)</f>
        <v>0</v>
      </c>
      <c r="W19" s="66">
        <f>SUMPRODUCT(MTOA!B19:G19,MTOA!B$101:G$101,MTOA!B$107:G$107)</f>
        <v>0</v>
      </c>
      <c r="X19">
        <v>0</v>
      </c>
      <c r="Y19" s="34">
        <f>IEX!L19</f>
        <v>0</v>
      </c>
      <c r="Z19" s="34">
        <f>IEX!R19</f>
        <v>0</v>
      </c>
      <c r="AA19" s="75">
        <f>STOA!L19</f>
        <v>0</v>
      </c>
      <c r="AB19" s="75">
        <f>-STOA!R19</f>
        <v>0</v>
      </c>
      <c r="AC19">
        <f t="shared" si="0"/>
        <v>0.18840800000000002</v>
      </c>
      <c r="AD19">
        <f t="shared" si="1"/>
        <v>21.221592000000001</v>
      </c>
      <c r="AE19">
        <f>'IDT-1'!D19</f>
        <v>0</v>
      </c>
      <c r="AF19" s="24"/>
      <c r="AG19">
        <f t="shared" si="2"/>
        <v>21.221592000000001</v>
      </c>
      <c r="AI19" s="34">
        <f>PXIL!L19</f>
        <v>0</v>
      </c>
      <c r="AJ19" s="34">
        <f>PXIL!R19</f>
        <v>0</v>
      </c>
      <c r="AK19" s="34">
        <f>RTM_IEX!L19</f>
        <v>6.33</v>
      </c>
      <c r="AL19" s="34">
        <f>RTM_IEX!R19</f>
        <v>0</v>
      </c>
      <c r="AM19" s="34">
        <f>RTM_PXI!L19</f>
        <v>0</v>
      </c>
      <c r="AN19" s="34">
        <f>RTM_PXI!R19</f>
        <v>0</v>
      </c>
      <c r="AO19" s="149">
        <f>GDAM_IEX!L19</f>
        <v>0</v>
      </c>
      <c r="AP19" s="149">
        <f>GDAM_IEX!R19</f>
        <v>0</v>
      </c>
      <c r="AQ19" s="149">
        <f>GDAM_PXI!L19</f>
        <v>0</v>
      </c>
      <c r="AR19" s="149">
        <f>GDAM_PXI!R19</f>
        <v>0</v>
      </c>
    </row>
    <row r="20" spans="1:44">
      <c r="A20" t="s">
        <v>62</v>
      </c>
      <c r="E20">
        <f>GT_NG!R20</f>
        <v>0</v>
      </c>
      <c r="F20">
        <f>GT_Spot!R20</f>
        <v>0</v>
      </c>
      <c r="G20">
        <f>PPCL_NG!R20</f>
        <v>9.24</v>
      </c>
      <c r="H20">
        <f>PPCL_Spot!R20</f>
        <v>0</v>
      </c>
      <c r="I20">
        <f>Bawana_NG!R20</f>
        <v>5.84</v>
      </c>
      <c r="J20">
        <f>Bawana_RLNG!R20</f>
        <v>0</v>
      </c>
      <c r="K20">
        <f>Bawana_Spot!R20</f>
        <v>0</v>
      </c>
      <c r="L20">
        <f>TWOMCL!Q20</f>
        <v>0</v>
      </c>
      <c r="M20">
        <f>EDWPCL!U20</f>
        <v>0</v>
      </c>
      <c r="N20">
        <f>'MSW BWN'!U20</f>
        <v>0</v>
      </c>
      <c r="O20">
        <v>0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SUMPRODUCT(LTA!J20:AN20,LTA!J$101:AN$101,LTA!J$107:AN$107)</f>
        <v>0</v>
      </c>
      <c r="U20" s="37">
        <f>SUMPRODUCT(LTA!J20:AN20,LTA!J$102:AN$102,LTA!J$107:AN$107)</f>
        <v>0</v>
      </c>
      <c r="V20" s="66">
        <f>SUMPRODUCT(MTOA!B20:G20,MTOA!B$102:G$102,MTOA!B$107:G$107)</f>
        <v>0</v>
      </c>
      <c r="W20" s="66">
        <f>SUMPRODUCT(MTOA!B20:G20,MTOA!B$101:G$101,MTOA!B$107:G$107)</f>
        <v>0</v>
      </c>
      <c r="X20">
        <v>0</v>
      </c>
      <c r="Y20" s="34">
        <f>IEX!L20</f>
        <v>0</v>
      </c>
      <c r="Z20" s="34">
        <f>IEX!R20</f>
        <v>0</v>
      </c>
      <c r="AA20" s="75">
        <f>STOA!L20</f>
        <v>0</v>
      </c>
      <c r="AB20" s="75">
        <f>-STOA!R20</f>
        <v>0</v>
      </c>
      <c r="AC20">
        <f t="shared" si="0"/>
        <v>0.18840800000000002</v>
      </c>
      <c r="AD20">
        <f t="shared" si="1"/>
        <v>21.221592000000001</v>
      </c>
      <c r="AE20">
        <f>'IDT-1'!D20</f>
        <v>0</v>
      </c>
      <c r="AF20" s="24"/>
      <c r="AG20">
        <f t="shared" si="2"/>
        <v>21.221592000000001</v>
      </c>
      <c r="AI20" s="34">
        <f>PXIL!L20</f>
        <v>0</v>
      </c>
      <c r="AJ20" s="34">
        <f>PXIL!R20</f>
        <v>0</v>
      </c>
      <c r="AK20" s="34">
        <f>RTM_IEX!L20</f>
        <v>6.33</v>
      </c>
      <c r="AL20" s="34">
        <f>RTM_IEX!R20</f>
        <v>0</v>
      </c>
      <c r="AM20" s="34">
        <f>RTM_PXI!L20</f>
        <v>0</v>
      </c>
      <c r="AN20" s="34">
        <f>RTM_PXI!R20</f>
        <v>0</v>
      </c>
      <c r="AO20" s="149">
        <f>GDAM_IEX!L20</f>
        <v>0</v>
      </c>
      <c r="AP20" s="149">
        <f>GDAM_IEX!R20</f>
        <v>0</v>
      </c>
      <c r="AQ20" s="149">
        <f>GDAM_PXI!L20</f>
        <v>0</v>
      </c>
      <c r="AR20" s="149">
        <f>GDAM_PXI!R20</f>
        <v>0</v>
      </c>
    </row>
    <row r="21" spans="1:44">
      <c r="A21" t="s">
        <v>63</v>
      </c>
      <c r="E21">
        <f>GT_NG!R21</f>
        <v>0</v>
      </c>
      <c r="F21">
        <f>GT_Spot!R21</f>
        <v>0</v>
      </c>
      <c r="G21">
        <f>PPCL_NG!R21</f>
        <v>9.24</v>
      </c>
      <c r="H21">
        <f>PPCL_Spot!R21</f>
        <v>0</v>
      </c>
      <c r="I21">
        <f>Bawana_NG!R21</f>
        <v>5.84</v>
      </c>
      <c r="J21">
        <f>Bawana_RLNG!R21</f>
        <v>0</v>
      </c>
      <c r="K21">
        <f>Bawana_Spot!R21</f>
        <v>0</v>
      </c>
      <c r="L21">
        <f>TWOMCL!Q21</f>
        <v>0</v>
      </c>
      <c r="M21">
        <f>EDWPCL!U21</f>
        <v>0</v>
      </c>
      <c r="N21">
        <f>'MSW BWN'!U21</f>
        <v>0</v>
      </c>
      <c r="O21">
        <v>0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SUMPRODUCT(LTA!J21:AN21,LTA!J$101:AN$101,LTA!J$107:AN$107)</f>
        <v>0</v>
      </c>
      <c r="U21" s="37">
        <f>SUMPRODUCT(LTA!J21:AN21,LTA!J$102:AN$102,LTA!J$107:AN$107)</f>
        <v>0</v>
      </c>
      <c r="V21" s="66">
        <f>SUMPRODUCT(MTOA!B21:G21,MTOA!B$102:G$102,MTOA!B$107:G$107)</f>
        <v>0</v>
      </c>
      <c r="W21" s="66">
        <f>SUMPRODUCT(MTOA!B21:G21,MTOA!B$101:G$101,MTOA!B$107:G$107)</f>
        <v>0</v>
      </c>
      <c r="X21">
        <v>0</v>
      </c>
      <c r="Y21" s="34">
        <f>IEX!L21</f>
        <v>0</v>
      </c>
      <c r="Z21" s="34">
        <f>IEX!R21</f>
        <v>0</v>
      </c>
      <c r="AA21" s="75">
        <f>STOA!L21</f>
        <v>0</v>
      </c>
      <c r="AB21" s="75">
        <f>-STOA!R21</f>
        <v>0</v>
      </c>
      <c r="AC21">
        <f t="shared" si="0"/>
        <v>0.18840800000000002</v>
      </c>
      <c r="AD21">
        <f t="shared" si="1"/>
        <v>21.221592000000001</v>
      </c>
      <c r="AE21">
        <f>'IDT-1'!D21</f>
        <v>0</v>
      </c>
      <c r="AF21" s="24"/>
      <c r="AG21">
        <f t="shared" si="2"/>
        <v>21.221592000000001</v>
      </c>
      <c r="AI21" s="34">
        <f>PXIL!L21</f>
        <v>0</v>
      </c>
      <c r="AJ21" s="34">
        <f>PXIL!R21</f>
        <v>0</v>
      </c>
      <c r="AK21" s="34">
        <f>RTM_IEX!L21</f>
        <v>6.33</v>
      </c>
      <c r="AL21" s="34">
        <f>RTM_IEX!R21</f>
        <v>0</v>
      </c>
      <c r="AM21" s="34">
        <f>RTM_PXI!L21</f>
        <v>0</v>
      </c>
      <c r="AN21" s="34">
        <f>RTM_PXI!R21</f>
        <v>0</v>
      </c>
      <c r="AO21" s="149">
        <f>GDAM_IEX!L21</f>
        <v>0</v>
      </c>
      <c r="AP21" s="149">
        <f>GDAM_IEX!R21</f>
        <v>0</v>
      </c>
      <c r="AQ21" s="149">
        <f>GDAM_PXI!L21</f>
        <v>0</v>
      </c>
      <c r="AR21" s="149">
        <f>GDAM_PXI!R21</f>
        <v>0</v>
      </c>
    </row>
    <row r="22" spans="1:44">
      <c r="A22" t="s">
        <v>64</v>
      </c>
      <c r="E22">
        <f>GT_NG!R22</f>
        <v>0</v>
      </c>
      <c r="F22">
        <f>GT_Spot!R22</f>
        <v>0</v>
      </c>
      <c r="G22">
        <f>PPCL_NG!R22</f>
        <v>9.24</v>
      </c>
      <c r="H22">
        <f>PPCL_Spot!R22</f>
        <v>0</v>
      </c>
      <c r="I22">
        <f>Bawana_NG!R22</f>
        <v>5.84</v>
      </c>
      <c r="J22">
        <f>Bawana_RLNG!R22</f>
        <v>0</v>
      </c>
      <c r="K22">
        <f>Bawana_Spot!R22</f>
        <v>0</v>
      </c>
      <c r="L22">
        <f>TWOMCL!Q22</f>
        <v>0</v>
      </c>
      <c r="M22">
        <f>EDWPCL!U22</f>
        <v>0</v>
      </c>
      <c r="N22">
        <f>'MSW BWN'!U22</f>
        <v>0</v>
      </c>
      <c r="O22">
        <v>0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SUMPRODUCT(LTA!J22:AN22,LTA!J$101:AN$101,LTA!J$107:AN$107)</f>
        <v>0</v>
      </c>
      <c r="U22" s="37">
        <f>SUMPRODUCT(LTA!J22:AN22,LTA!J$102:AN$102,LTA!J$107:AN$107)</f>
        <v>0</v>
      </c>
      <c r="V22" s="66">
        <f>SUMPRODUCT(MTOA!B22:G22,MTOA!B$102:G$102,MTOA!B$107:G$107)</f>
        <v>0</v>
      </c>
      <c r="W22" s="66">
        <f>SUMPRODUCT(MTOA!B22:G22,MTOA!B$101:G$101,MTOA!B$107:G$107)</f>
        <v>0</v>
      </c>
      <c r="X22">
        <v>0</v>
      </c>
      <c r="Y22" s="34">
        <f>IEX!L22</f>
        <v>0</v>
      </c>
      <c r="Z22" s="34">
        <f>IEX!R22</f>
        <v>0</v>
      </c>
      <c r="AA22" s="75">
        <f>STOA!L22</f>
        <v>0</v>
      </c>
      <c r="AB22" s="75">
        <f>-STOA!R22</f>
        <v>0</v>
      </c>
      <c r="AC22">
        <f t="shared" si="0"/>
        <v>0.18840800000000002</v>
      </c>
      <c r="AD22">
        <f t="shared" si="1"/>
        <v>21.221592000000001</v>
      </c>
      <c r="AE22">
        <f>'IDT-1'!D22</f>
        <v>0</v>
      </c>
      <c r="AF22" s="24"/>
      <c r="AG22">
        <f t="shared" si="2"/>
        <v>21.221592000000001</v>
      </c>
      <c r="AI22" s="34">
        <f>PXIL!L22</f>
        <v>0</v>
      </c>
      <c r="AJ22" s="34">
        <f>PXIL!R22</f>
        <v>0</v>
      </c>
      <c r="AK22" s="34">
        <f>RTM_IEX!L22</f>
        <v>6.33</v>
      </c>
      <c r="AL22" s="34">
        <f>RTM_IEX!R22</f>
        <v>0</v>
      </c>
      <c r="AM22" s="34">
        <f>RTM_PXI!L22</f>
        <v>0</v>
      </c>
      <c r="AN22" s="34">
        <f>RTM_PXI!R22</f>
        <v>0</v>
      </c>
      <c r="AO22" s="149">
        <f>GDAM_IEX!L22</f>
        <v>0</v>
      </c>
      <c r="AP22" s="149">
        <f>GDAM_IEX!R22</f>
        <v>0</v>
      </c>
      <c r="AQ22" s="149">
        <f>GDAM_PXI!L22</f>
        <v>0</v>
      </c>
      <c r="AR22" s="149">
        <f>GDAM_PXI!R22</f>
        <v>0</v>
      </c>
    </row>
    <row r="23" spans="1:44">
      <c r="A23" t="s">
        <v>65</v>
      </c>
      <c r="E23">
        <f>GT_NG!R23</f>
        <v>0</v>
      </c>
      <c r="F23">
        <f>GT_Spot!R23</f>
        <v>0</v>
      </c>
      <c r="G23">
        <f>PPCL_NG!R23</f>
        <v>9.24</v>
      </c>
      <c r="H23">
        <f>PPCL_Spot!R23</f>
        <v>0</v>
      </c>
      <c r="I23">
        <f>Bawana_NG!R23</f>
        <v>5.84</v>
      </c>
      <c r="J23">
        <f>Bawana_RLNG!R23</f>
        <v>0</v>
      </c>
      <c r="K23">
        <f>Bawana_Spot!R23</f>
        <v>0</v>
      </c>
      <c r="L23">
        <f>TWOMCL!Q23</f>
        <v>0</v>
      </c>
      <c r="M23">
        <f>EDWPCL!U23</f>
        <v>0</v>
      </c>
      <c r="N23">
        <f>'MSW BWN'!U23</f>
        <v>0</v>
      </c>
      <c r="O23">
        <v>0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SUMPRODUCT(LTA!J23:AN23,LTA!J$101:AN$101,LTA!J$107:AN$107)</f>
        <v>0</v>
      </c>
      <c r="U23" s="37">
        <f>SUMPRODUCT(LTA!J23:AN23,LTA!J$102:AN$102,LTA!J$107:AN$107)</f>
        <v>0</v>
      </c>
      <c r="V23" s="66">
        <f>SUMPRODUCT(MTOA!B23:G23,MTOA!B$102:G$102,MTOA!B$107:G$107)</f>
        <v>0</v>
      </c>
      <c r="W23" s="66">
        <f>SUMPRODUCT(MTOA!B23:G23,MTOA!B$101:G$101,MTOA!B$107:G$107)</f>
        <v>0</v>
      </c>
      <c r="X23">
        <v>0</v>
      </c>
      <c r="Y23" s="34">
        <f>IEX!L23</f>
        <v>0</v>
      </c>
      <c r="Z23" s="34">
        <f>IEX!R23</f>
        <v>0</v>
      </c>
      <c r="AA23" s="75">
        <f>STOA!L23</f>
        <v>0</v>
      </c>
      <c r="AB23" s="75">
        <f>-STOA!R23</f>
        <v>0</v>
      </c>
      <c r="AC23">
        <f t="shared" si="0"/>
        <v>0.18840800000000002</v>
      </c>
      <c r="AD23">
        <f t="shared" si="1"/>
        <v>21.221592000000001</v>
      </c>
      <c r="AE23">
        <f>'IDT-1'!D23</f>
        <v>0</v>
      </c>
      <c r="AF23" s="24"/>
      <c r="AG23">
        <f t="shared" si="2"/>
        <v>21.221592000000001</v>
      </c>
      <c r="AI23" s="34">
        <f>PXIL!L23</f>
        <v>0</v>
      </c>
      <c r="AJ23" s="34">
        <f>PXIL!R23</f>
        <v>0</v>
      </c>
      <c r="AK23" s="34">
        <f>RTM_IEX!L23</f>
        <v>6.33</v>
      </c>
      <c r="AL23" s="34">
        <f>RTM_IEX!R23</f>
        <v>0</v>
      </c>
      <c r="AM23" s="34">
        <f>RTM_PXI!L23</f>
        <v>0</v>
      </c>
      <c r="AN23" s="34">
        <f>RTM_PXI!R23</f>
        <v>0</v>
      </c>
      <c r="AO23" s="149">
        <f>GDAM_IEX!L23</f>
        <v>0</v>
      </c>
      <c r="AP23" s="149">
        <f>GDAM_IEX!R23</f>
        <v>0</v>
      </c>
      <c r="AQ23" s="149">
        <f>GDAM_PXI!L23</f>
        <v>0</v>
      </c>
      <c r="AR23" s="149">
        <f>GDAM_PXI!R23</f>
        <v>0</v>
      </c>
    </row>
    <row r="24" spans="1:44">
      <c r="A24" t="s">
        <v>66</v>
      </c>
      <c r="E24">
        <f>GT_NG!R24</f>
        <v>0</v>
      </c>
      <c r="F24">
        <f>GT_Spot!R24</f>
        <v>0</v>
      </c>
      <c r="G24">
        <f>PPCL_NG!R24</f>
        <v>9.24</v>
      </c>
      <c r="H24">
        <f>PPCL_Spot!R24</f>
        <v>0</v>
      </c>
      <c r="I24">
        <f>Bawana_NG!R24</f>
        <v>5.84</v>
      </c>
      <c r="J24">
        <f>Bawana_RLNG!R24</f>
        <v>0</v>
      </c>
      <c r="K24">
        <f>Bawana_Spot!R24</f>
        <v>0</v>
      </c>
      <c r="L24">
        <f>TWOMCL!Q24</f>
        <v>0</v>
      </c>
      <c r="M24">
        <f>EDWPCL!U24</f>
        <v>0</v>
      </c>
      <c r="N24">
        <f>'MSW BWN'!U24</f>
        <v>0</v>
      </c>
      <c r="O24">
        <v>0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SUMPRODUCT(LTA!J24:AN24,LTA!J$101:AN$101,LTA!J$107:AN$107)</f>
        <v>0</v>
      </c>
      <c r="U24" s="37">
        <f>SUMPRODUCT(LTA!J24:AN24,LTA!J$102:AN$102,LTA!J$107:AN$107)</f>
        <v>0</v>
      </c>
      <c r="V24" s="66">
        <f>SUMPRODUCT(MTOA!B24:G24,MTOA!B$102:G$102,MTOA!B$107:G$107)</f>
        <v>0</v>
      </c>
      <c r="W24" s="66">
        <f>SUMPRODUCT(MTOA!B24:G24,MTOA!B$101:G$101,MTOA!B$107:G$107)</f>
        <v>0</v>
      </c>
      <c r="X24">
        <v>0</v>
      </c>
      <c r="Y24" s="34">
        <f>IEX!L24</f>
        <v>0</v>
      </c>
      <c r="Z24" s="34">
        <f>IEX!R24</f>
        <v>0</v>
      </c>
      <c r="AA24" s="75">
        <f>STOA!L24</f>
        <v>0</v>
      </c>
      <c r="AB24" s="75">
        <f>-STOA!R24</f>
        <v>0</v>
      </c>
      <c r="AC24">
        <f t="shared" si="0"/>
        <v>0.18840800000000002</v>
      </c>
      <c r="AD24">
        <f t="shared" si="1"/>
        <v>21.221592000000001</v>
      </c>
      <c r="AE24">
        <f>'IDT-1'!D24</f>
        <v>0</v>
      </c>
      <c r="AF24" s="24"/>
      <c r="AG24">
        <f t="shared" si="2"/>
        <v>21.221592000000001</v>
      </c>
      <c r="AI24" s="34">
        <f>PXIL!L24</f>
        <v>0</v>
      </c>
      <c r="AJ24" s="34">
        <f>PXIL!R24</f>
        <v>0</v>
      </c>
      <c r="AK24" s="34">
        <f>RTM_IEX!L24</f>
        <v>6.33</v>
      </c>
      <c r="AL24" s="34">
        <f>RTM_IEX!R24</f>
        <v>0</v>
      </c>
      <c r="AM24" s="34">
        <f>RTM_PXI!L24</f>
        <v>0</v>
      </c>
      <c r="AN24" s="34">
        <f>RTM_PXI!R24</f>
        <v>0</v>
      </c>
      <c r="AO24" s="149">
        <f>GDAM_IEX!L24</f>
        <v>0</v>
      </c>
      <c r="AP24" s="149">
        <f>GDAM_IEX!R24</f>
        <v>0</v>
      </c>
      <c r="AQ24" s="149">
        <f>GDAM_PXI!L24</f>
        <v>0</v>
      </c>
      <c r="AR24" s="149">
        <f>GDAM_PXI!R24</f>
        <v>0</v>
      </c>
    </row>
    <row r="25" spans="1:44">
      <c r="A25" t="s">
        <v>67</v>
      </c>
      <c r="E25">
        <f>GT_NG!R25</f>
        <v>0</v>
      </c>
      <c r="F25">
        <f>GT_Spot!R25</f>
        <v>0</v>
      </c>
      <c r="G25">
        <f>PPCL_NG!R25</f>
        <v>9.24</v>
      </c>
      <c r="H25">
        <f>PPCL_Spot!R25</f>
        <v>0</v>
      </c>
      <c r="I25">
        <f>Bawana_NG!R25</f>
        <v>5.84</v>
      </c>
      <c r="J25">
        <f>Bawana_RLNG!R25</f>
        <v>0</v>
      </c>
      <c r="K25">
        <f>Bawana_Spot!R25</f>
        <v>0</v>
      </c>
      <c r="L25">
        <f>TWOMCL!Q25</f>
        <v>0</v>
      </c>
      <c r="M25">
        <f>EDWPCL!U25</f>
        <v>0</v>
      </c>
      <c r="N25">
        <f>'MSW BWN'!U25</f>
        <v>0</v>
      </c>
      <c r="O25">
        <v>0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SUMPRODUCT(LTA!J25:AN25,LTA!J$101:AN$101,LTA!J$107:AN$107)</f>
        <v>0</v>
      </c>
      <c r="U25" s="37">
        <f>SUMPRODUCT(LTA!J25:AN25,LTA!J$102:AN$102,LTA!J$107:AN$107)</f>
        <v>0</v>
      </c>
      <c r="V25" s="66">
        <f>SUMPRODUCT(MTOA!B25:G25,MTOA!B$102:G$102,MTOA!B$107:G$107)</f>
        <v>0</v>
      </c>
      <c r="W25" s="66">
        <f>SUMPRODUCT(MTOA!B25:G25,MTOA!B$101:G$101,MTOA!B$107:G$107)</f>
        <v>0</v>
      </c>
      <c r="X25">
        <v>0</v>
      </c>
      <c r="Y25" s="34">
        <f>IEX!L25</f>
        <v>0</v>
      </c>
      <c r="Z25" s="34">
        <f>IEX!R25</f>
        <v>0</v>
      </c>
      <c r="AA25" s="75">
        <f>STOA!L25</f>
        <v>0</v>
      </c>
      <c r="AB25" s="75">
        <f>-STOA!R25</f>
        <v>0</v>
      </c>
      <c r="AC25">
        <f t="shared" si="0"/>
        <v>0.19773600000000002</v>
      </c>
      <c r="AD25">
        <f t="shared" si="1"/>
        <v>22.272264</v>
      </c>
      <c r="AE25">
        <f>'IDT-1'!D25</f>
        <v>0</v>
      </c>
      <c r="AF25" s="24"/>
      <c r="AG25">
        <f t="shared" si="2"/>
        <v>22.272264</v>
      </c>
      <c r="AI25" s="34">
        <f>PXIL!L25</f>
        <v>0</v>
      </c>
      <c r="AJ25" s="34">
        <f>PXIL!R25</f>
        <v>0</v>
      </c>
      <c r="AK25" s="34">
        <f>RTM_IEX!L25</f>
        <v>7.39</v>
      </c>
      <c r="AL25" s="34">
        <f>RTM_IEX!R25</f>
        <v>0</v>
      </c>
      <c r="AM25" s="34">
        <f>RTM_PXI!L25</f>
        <v>0</v>
      </c>
      <c r="AN25" s="34">
        <f>RTM_PXI!R25</f>
        <v>0</v>
      </c>
      <c r="AO25" s="149">
        <f>GDAM_IEX!L25</f>
        <v>0</v>
      </c>
      <c r="AP25" s="149">
        <f>GDAM_IEX!R25</f>
        <v>0</v>
      </c>
      <c r="AQ25" s="149">
        <f>GDAM_PXI!L25</f>
        <v>0</v>
      </c>
      <c r="AR25" s="149">
        <f>GDAM_PXI!R25</f>
        <v>0</v>
      </c>
    </row>
    <row r="26" spans="1:44">
      <c r="A26" t="s">
        <v>68</v>
      </c>
      <c r="E26">
        <f>GT_NG!R26</f>
        <v>0</v>
      </c>
      <c r="F26">
        <f>GT_Spot!R26</f>
        <v>0</v>
      </c>
      <c r="G26">
        <f>PPCL_NG!R26</f>
        <v>9.24</v>
      </c>
      <c r="H26">
        <f>PPCL_Spot!R26</f>
        <v>0</v>
      </c>
      <c r="I26">
        <f>Bawana_NG!R26</f>
        <v>5.84</v>
      </c>
      <c r="J26">
        <f>Bawana_RLNG!R26</f>
        <v>0</v>
      </c>
      <c r="K26">
        <f>Bawana_Spot!R26</f>
        <v>0</v>
      </c>
      <c r="L26">
        <f>TWOMCL!Q26</f>
        <v>0</v>
      </c>
      <c r="M26">
        <f>EDWPCL!U26</f>
        <v>0</v>
      </c>
      <c r="N26">
        <f>'MSW BWN'!U26</f>
        <v>0</v>
      </c>
      <c r="O26">
        <v>0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SUMPRODUCT(LTA!J26:AN26,LTA!J$101:AN$101,LTA!J$107:AN$107)</f>
        <v>0</v>
      </c>
      <c r="U26" s="37">
        <f>SUMPRODUCT(LTA!J26:AN26,LTA!J$102:AN$102,LTA!J$107:AN$107)</f>
        <v>0</v>
      </c>
      <c r="V26" s="66">
        <f>SUMPRODUCT(MTOA!B26:G26,MTOA!B$102:G$102,MTOA!B$107:G$107)</f>
        <v>0</v>
      </c>
      <c r="W26" s="66">
        <f>SUMPRODUCT(MTOA!B26:G26,MTOA!B$101:G$101,MTOA!B$107:G$107)</f>
        <v>0</v>
      </c>
      <c r="X26">
        <v>0</v>
      </c>
      <c r="Y26" s="34">
        <f>IEX!L26</f>
        <v>0</v>
      </c>
      <c r="Z26" s="34">
        <f>IEX!R26</f>
        <v>0</v>
      </c>
      <c r="AA26" s="75">
        <f>STOA!L26</f>
        <v>0</v>
      </c>
      <c r="AB26" s="75">
        <f>-STOA!R26</f>
        <v>0</v>
      </c>
      <c r="AC26">
        <f t="shared" si="0"/>
        <v>0.19439200000000001</v>
      </c>
      <c r="AD26">
        <f t="shared" si="1"/>
        <v>21.895607999999999</v>
      </c>
      <c r="AE26">
        <f>'IDT-1'!D26</f>
        <v>0</v>
      </c>
      <c r="AF26" s="24"/>
      <c r="AG26">
        <f t="shared" si="2"/>
        <v>21.895607999999999</v>
      </c>
      <c r="AI26" s="34">
        <f>PXIL!L26</f>
        <v>0</v>
      </c>
      <c r="AJ26" s="34">
        <f>PXIL!R26</f>
        <v>0</v>
      </c>
      <c r="AK26" s="34">
        <f>RTM_IEX!L26</f>
        <v>7.01</v>
      </c>
      <c r="AL26" s="34">
        <f>RTM_IEX!R26</f>
        <v>0</v>
      </c>
      <c r="AM26" s="34">
        <f>RTM_PXI!L26</f>
        <v>0</v>
      </c>
      <c r="AN26" s="34">
        <f>RTM_PXI!R26</f>
        <v>0</v>
      </c>
      <c r="AO26" s="149">
        <f>GDAM_IEX!L26</f>
        <v>0</v>
      </c>
      <c r="AP26" s="149">
        <f>GDAM_IEX!R26</f>
        <v>0</v>
      </c>
      <c r="AQ26" s="149">
        <f>GDAM_PXI!L26</f>
        <v>0</v>
      </c>
      <c r="AR26" s="149">
        <f>GDAM_PXI!R26</f>
        <v>0</v>
      </c>
    </row>
    <row r="27" spans="1:44">
      <c r="A27" t="s">
        <v>69</v>
      </c>
      <c r="E27">
        <f>GT_NG!R27</f>
        <v>0</v>
      </c>
      <c r="F27">
        <f>GT_Spot!R27</f>
        <v>0</v>
      </c>
      <c r="G27">
        <f>PPCL_NG!R27</f>
        <v>9.24</v>
      </c>
      <c r="H27">
        <f>PPCL_Spot!R27</f>
        <v>0</v>
      </c>
      <c r="I27">
        <f>Bawana_NG!R27</f>
        <v>5.84</v>
      </c>
      <c r="J27">
        <f>Bawana_RLNG!R27</f>
        <v>0</v>
      </c>
      <c r="K27">
        <f>Bawana_Spot!R27</f>
        <v>0</v>
      </c>
      <c r="L27">
        <f>TWOMCL!Q27</f>
        <v>0</v>
      </c>
      <c r="M27">
        <f>EDWPCL!U27</f>
        <v>0</v>
      </c>
      <c r="N27">
        <f>'MSW BWN'!U27</f>
        <v>0</v>
      </c>
      <c r="O27">
        <v>0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SUMPRODUCT(LTA!J27:AN27,LTA!J$101:AN$101,LTA!J$107:AN$107)</f>
        <v>0</v>
      </c>
      <c r="U27" s="37">
        <f>SUMPRODUCT(LTA!J27:AN27,LTA!J$102:AN$102,LTA!J$107:AN$107)</f>
        <v>0</v>
      </c>
      <c r="V27" s="66">
        <f>SUMPRODUCT(MTOA!B27:G27,MTOA!B$102:G$102,MTOA!B$107:G$107)</f>
        <v>0</v>
      </c>
      <c r="W27" s="66">
        <f>SUMPRODUCT(MTOA!B27:G27,MTOA!B$101:G$101,MTOA!B$107:G$107)</f>
        <v>0</v>
      </c>
      <c r="X27">
        <v>0</v>
      </c>
      <c r="Y27" s="34">
        <f>IEX!L27</f>
        <v>0</v>
      </c>
      <c r="Z27" s="34">
        <f>IEX!R27</f>
        <v>0</v>
      </c>
      <c r="AA27" s="75">
        <f>STOA!L27</f>
        <v>0</v>
      </c>
      <c r="AB27" s="75">
        <f>-STOA!R27</f>
        <v>0</v>
      </c>
      <c r="AC27">
        <f t="shared" si="0"/>
        <v>0.19184000000000001</v>
      </c>
      <c r="AD27">
        <f t="shared" si="1"/>
        <v>21.608160000000002</v>
      </c>
      <c r="AE27">
        <f>'IDT-1'!D27</f>
        <v>0</v>
      </c>
      <c r="AF27" s="24"/>
      <c r="AG27">
        <f t="shared" si="2"/>
        <v>21.608160000000002</v>
      </c>
      <c r="AI27" s="34">
        <f>PXIL!L27</f>
        <v>0</v>
      </c>
      <c r="AJ27" s="34">
        <f>PXIL!R27</f>
        <v>0</v>
      </c>
      <c r="AK27" s="34">
        <f>RTM_IEX!L27</f>
        <v>6.72</v>
      </c>
      <c r="AL27" s="34">
        <f>RTM_IEX!R27</f>
        <v>0</v>
      </c>
      <c r="AM27" s="34">
        <f>RTM_PXI!L27</f>
        <v>0</v>
      </c>
      <c r="AN27" s="34">
        <f>RTM_PXI!R27</f>
        <v>0</v>
      </c>
      <c r="AO27" s="149">
        <f>GDAM_IEX!L27</f>
        <v>0</v>
      </c>
      <c r="AP27" s="149">
        <f>GDAM_IEX!R27</f>
        <v>0</v>
      </c>
      <c r="AQ27" s="149">
        <f>GDAM_PXI!L27</f>
        <v>0</v>
      </c>
      <c r="AR27" s="149">
        <f>GDAM_PXI!R27</f>
        <v>0</v>
      </c>
    </row>
    <row r="28" spans="1:44">
      <c r="A28" t="s">
        <v>70</v>
      </c>
      <c r="E28">
        <f>GT_NG!R28</f>
        <v>0</v>
      </c>
      <c r="F28">
        <f>GT_Spot!R28</f>
        <v>0</v>
      </c>
      <c r="G28">
        <f>PPCL_NG!R28</f>
        <v>9.24</v>
      </c>
      <c r="H28">
        <f>PPCL_Spot!R28</f>
        <v>0</v>
      </c>
      <c r="I28">
        <f>Bawana_NG!R28</f>
        <v>5.84</v>
      </c>
      <c r="J28">
        <f>Bawana_RLNG!R28</f>
        <v>0</v>
      </c>
      <c r="K28">
        <f>Bawana_Spot!R28</f>
        <v>0</v>
      </c>
      <c r="L28">
        <f>TWOMCL!Q28</f>
        <v>0</v>
      </c>
      <c r="M28">
        <f>EDWPCL!U28</f>
        <v>0</v>
      </c>
      <c r="N28">
        <f>'MSW BWN'!U28</f>
        <v>0</v>
      </c>
      <c r="O28">
        <v>0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SUMPRODUCT(LTA!J28:AN28,LTA!J$101:AN$101,LTA!J$107:AN$107)</f>
        <v>0</v>
      </c>
      <c r="U28" s="37">
        <f>SUMPRODUCT(LTA!J28:AN28,LTA!J$102:AN$102,LTA!J$107:AN$107)</f>
        <v>0</v>
      </c>
      <c r="V28" s="66">
        <f>SUMPRODUCT(MTOA!B28:G28,MTOA!B$102:G$102,MTOA!B$107:G$107)</f>
        <v>0</v>
      </c>
      <c r="W28" s="66">
        <f>SUMPRODUCT(MTOA!B28:G28,MTOA!B$101:G$101,MTOA!B$107:G$107)</f>
        <v>0</v>
      </c>
      <c r="X28">
        <v>0</v>
      </c>
      <c r="Y28" s="34">
        <f>IEX!L28</f>
        <v>0</v>
      </c>
      <c r="Z28" s="34">
        <f>IEX!R28</f>
        <v>0</v>
      </c>
      <c r="AA28" s="75">
        <f>STOA!L28</f>
        <v>0</v>
      </c>
      <c r="AB28" s="75">
        <f>-STOA!R28</f>
        <v>0</v>
      </c>
      <c r="AC28">
        <f t="shared" si="0"/>
        <v>0.19184000000000001</v>
      </c>
      <c r="AD28">
        <f t="shared" si="1"/>
        <v>21.608160000000002</v>
      </c>
      <c r="AE28">
        <f>'IDT-1'!D28</f>
        <v>0</v>
      </c>
      <c r="AF28" s="24"/>
      <c r="AG28">
        <f t="shared" si="2"/>
        <v>21.608160000000002</v>
      </c>
      <c r="AI28" s="34">
        <f>PXIL!L28</f>
        <v>0</v>
      </c>
      <c r="AJ28" s="34">
        <f>PXIL!R28</f>
        <v>0</v>
      </c>
      <c r="AK28" s="34">
        <f>RTM_IEX!L28</f>
        <v>6.72</v>
      </c>
      <c r="AL28" s="34">
        <f>RTM_IEX!R28</f>
        <v>0</v>
      </c>
      <c r="AM28" s="34">
        <f>RTM_PXI!L28</f>
        <v>0</v>
      </c>
      <c r="AN28" s="34">
        <f>RTM_PXI!R28</f>
        <v>0</v>
      </c>
      <c r="AO28" s="149">
        <f>GDAM_IEX!L28</f>
        <v>0</v>
      </c>
      <c r="AP28" s="149">
        <f>GDAM_IEX!R28</f>
        <v>0</v>
      </c>
      <c r="AQ28" s="149">
        <f>GDAM_PXI!L28</f>
        <v>0</v>
      </c>
      <c r="AR28" s="149">
        <f>GDAM_PXI!R28</f>
        <v>0</v>
      </c>
    </row>
    <row r="29" spans="1:44">
      <c r="A29" t="s">
        <v>71</v>
      </c>
      <c r="E29">
        <f>GT_NG!R29</f>
        <v>0</v>
      </c>
      <c r="F29">
        <f>GT_Spot!R29</f>
        <v>0</v>
      </c>
      <c r="G29">
        <f>PPCL_NG!R29</f>
        <v>9.24</v>
      </c>
      <c r="H29">
        <f>PPCL_Spot!R29</f>
        <v>0</v>
      </c>
      <c r="I29">
        <f>Bawana_NG!R29</f>
        <v>5.84</v>
      </c>
      <c r="J29">
        <f>Bawana_RLNG!R29</f>
        <v>0</v>
      </c>
      <c r="K29">
        <f>Bawana_Spot!R29</f>
        <v>0</v>
      </c>
      <c r="L29">
        <f>TWOMCL!Q29</f>
        <v>0</v>
      </c>
      <c r="M29">
        <f>EDWPCL!U29</f>
        <v>0</v>
      </c>
      <c r="N29">
        <f>'MSW BWN'!U29</f>
        <v>0</v>
      </c>
      <c r="O29">
        <v>0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SUMPRODUCT(LTA!J29:AN29,LTA!J$101:AN$101,LTA!J$107:AN$107)</f>
        <v>0</v>
      </c>
      <c r="U29" s="37">
        <f>SUMPRODUCT(LTA!J29:AN29,LTA!J$102:AN$102,LTA!J$107:AN$107)</f>
        <v>0</v>
      </c>
      <c r="V29" s="66">
        <f>SUMPRODUCT(MTOA!B29:G29,MTOA!B$102:G$102,MTOA!B$107:G$107)</f>
        <v>0</v>
      </c>
      <c r="W29" s="66">
        <f>SUMPRODUCT(MTOA!B29:G29,MTOA!B$101:G$101,MTOA!B$107:G$107)</f>
        <v>0</v>
      </c>
      <c r="X29">
        <v>0</v>
      </c>
      <c r="Y29" s="34">
        <f>IEX!L29</f>
        <v>0</v>
      </c>
      <c r="Z29" s="34">
        <f>IEX!R29</f>
        <v>0</v>
      </c>
      <c r="AA29" s="75">
        <f>STOA!L29</f>
        <v>0.1</v>
      </c>
      <c r="AB29" s="75">
        <f>-STOA!R29</f>
        <v>0</v>
      </c>
      <c r="AC29">
        <f t="shared" si="0"/>
        <v>0.195272</v>
      </c>
      <c r="AD29">
        <f t="shared" si="1"/>
        <v>21.994727999999999</v>
      </c>
      <c r="AE29">
        <f>'IDT-1'!D29</f>
        <v>0</v>
      </c>
      <c r="AF29" s="24"/>
      <c r="AG29">
        <f t="shared" si="2"/>
        <v>21.994727999999999</v>
      </c>
      <c r="AI29" s="34">
        <f>PXIL!L29</f>
        <v>0</v>
      </c>
      <c r="AJ29" s="34">
        <f>PXIL!R29</f>
        <v>0</v>
      </c>
      <c r="AK29" s="34">
        <f>RTM_IEX!L29</f>
        <v>7.01</v>
      </c>
      <c r="AL29" s="34">
        <f>RTM_IEX!R29</f>
        <v>0</v>
      </c>
      <c r="AM29" s="34">
        <f>RTM_PXI!L29</f>
        <v>0</v>
      </c>
      <c r="AN29" s="34">
        <f>RTM_PXI!R29</f>
        <v>0</v>
      </c>
      <c r="AO29" s="149">
        <f>GDAM_IEX!L29</f>
        <v>0</v>
      </c>
      <c r="AP29" s="149">
        <f>GDAM_IEX!R29</f>
        <v>0</v>
      </c>
      <c r="AQ29" s="149">
        <f>GDAM_PXI!L29</f>
        <v>0</v>
      </c>
      <c r="AR29" s="149">
        <f>GDAM_PXI!R29</f>
        <v>0</v>
      </c>
    </row>
    <row r="30" spans="1:44">
      <c r="A30" t="s">
        <v>72</v>
      </c>
      <c r="E30">
        <f>GT_NG!R30</f>
        <v>0</v>
      </c>
      <c r="F30">
        <f>GT_Spot!R30</f>
        <v>0</v>
      </c>
      <c r="G30">
        <f>PPCL_NG!R30</f>
        <v>9.24</v>
      </c>
      <c r="H30">
        <f>PPCL_Spot!R30</f>
        <v>0</v>
      </c>
      <c r="I30">
        <f>Bawana_NG!R30</f>
        <v>5.84</v>
      </c>
      <c r="J30">
        <f>Bawana_RLNG!R30</f>
        <v>0</v>
      </c>
      <c r="K30">
        <f>Bawana_Spot!R30</f>
        <v>0</v>
      </c>
      <c r="L30">
        <f>TWOMCL!Q30</f>
        <v>0</v>
      </c>
      <c r="M30">
        <f>EDWPCL!U30</f>
        <v>0</v>
      </c>
      <c r="N30">
        <f>'MSW BWN'!U30</f>
        <v>0</v>
      </c>
      <c r="O30">
        <v>0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SUMPRODUCT(LTA!J30:AN30,LTA!J$101:AN$101,LTA!J$107:AN$107)</f>
        <v>0</v>
      </c>
      <c r="U30" s="37">
        <f>SUMPRODUCT(LTA!J30:AN30,LTA!J$102:AN$102,LTA!J$107:AN$107)</f>
        <v>0</v>
      </c>
      <c r="V30" s="66">
        <f>SUMPRODUCT(MTOA!B30:G30,MTOA!B$102:G$102,MTOA!B$107:G$107)</f>
        <v>0</v>
      </c>
      <c r="W30" s="66">
        <f>SUMPRODUCT(MTOA!B30:G30,MTOA!B$101:G$101,MTOA!B$107:G$107)</f>
        <v>0</v>
      </c>
      <c r="X30">
        <v>0</v>
      </c>
      <c r="Y30" s="34">
        <f>IEX!L30</f>
        <v>0</v>
      </c>
      <c r="Z30" s="34">
        <f>IEX!R30</f>
        <v>0</v>
      </c>
      <c r="AA30" s="75">
        <f>STOA!L30</f>
        <v>0.51</v>
      </c>
      <c r="AB30" s="75">
        <f>-STOA!R30</f>
        <v>0</v>
      </c>
      <c r="AC30">
        <f t="shared" si="0"/>
        <v>0.20055200000000001</v>
      </c>
      <c r="AD30">
        <f t="shared" si="1"/>
        <v>22.589448000000001</v>
      </c>
      <c r="AE30">
        <f>'IDT-1'!D30</f>
        <v>0</v>
      </c>
      <c r="AF30" s="24"/>
      <c r="AG30">
        <f t="shared" si="2"/>
        <v>22.589448000000001</v>
      </c>
      <c r="AI30" s="34">
        <f>PXIL!L30</f>
        <v>0</v>
      </c>
      <c r="AJ30" s="34">
        <f>PXIL!R30</f>
        <v>0</v>
      </c>
      <c r="AK30" s="34">
        <f>RTM_IEX!L30</f>
        <v>7.2</v>
      </c>
      <c r="AL30" s="34">
        <f>RTM_IEX!R30</f>
        <v>0</v>
      </c>
      <c r="AM30" s="34">
        <f>RTM_PXI!L30</f>
        <v>0</v>
      </c>
      <c r="AN30" s="34">
        <f>RTM_PXI!R30</f>
        <v>0</v>
      </c>
      <c r="AO30" s="149">
        <f>GDAM_IEX!L30</f>
        <v>0</v>
      </c>
      <c r="AP30" s="149">
        <f>GDAM_IEX!R30</f>
        <v>0</v>
      </c>
      <c r="AQ30" s="149">
        <f>GDAM_PXI!L30</f>
        <v>0</v>
      </c>
      <c r="AR30" s="149">
        <f>GDAM_PXI!R30</f>
        <v>0</v>
      </c>
    </row>
    <row r="31" spans="1:44">
      <c r="A31" t="s">
        <v>73</v>
      </c>
      <c r="E31">
        <f>GT_NG!R31</f>
        <v>0</v>
      </c>
      <c r="F31">
        <f>GT_Spot!R31</f>
        <v>0</v>
      </c>
      <c r="G31">
        <f>PPCL_NG!R31</f>
        <v>9.24</v>
      </c>
      <c r="H31">
        <f>PPCL_Spot!R31</f>
        <v>0</v>
      </c>
      <c r="I31">
        <f>Bawana_NG!R31</f>
        <v>5.84</v>
      </c>
      <c r="J31">
        <f>Bawana_RLNG!R31</f>
        <v>0</v>
      </c>
      <c r="K31">
        <f>Bawana_Spot!R31</f>
        <v>0</v>
      </c>
      <c r="L31">
        <f>TWOMCL!Q31</f>
        <v>0</v>
      </c>
      <c r="M31">
        <f>EDWPCL!U31</f>
        <v>0</v>
      </c>
      <c r="N31">
        <f>'MSW BWN'!U31</f>
        <v>0</v>
      </c>
      <c r="O31">
        <v>0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SUMPRODUCT(LTA!J31:AN31,LTA!J$101:AN$101,LTA!J$107:AN$107)</f>
        <v>0</v>
      </c>
      <c r="U31" s="37">
        <f>SUMPRODUCT(LTA!J31:AN31,LTA!J$102:AN$102,LTA!J$107:AN$107)</f>
        <v>0</v>
      </c>
      <c r="V31" s="66">
        <f>SUMPRODUCT(MTOA!B31:G31,MTOA!B$102:G$102,MTOA!B$107:G$107)</f>
        <v>0</v>
      </c>
      <c r="W31" s="66">
        <f>SUMPRODUCT(MTOA!B31:G31,MTOA!B$101:G$101,MTOA!B$107:G$107)</f>
        <v>0</v>
      </c>
      <c r="X31">
        <v>0</v>
      </c>
      <c r="Y31" s="34">
        <f>IEX!L31</f>
        <v>0</v>
      </c>
      <c r="Z31" s="34">
        <f>IEX!R31</f>
        <v>0</v>
      </c>
      <c r="AA31" s="75">
        <f>STOA!L31</f>
        <v>0.84</v>
      </c>
      <c r="AB31" s="75">
        <f>-STOA!R31</f>
        <v>0</v>
      </c>
      <c r="AC31">
        <f t="shared" si="0"/>
        <v>0.203456</v>
      </c>
      <c r="AD31">
        <f t="shared" si="1"/>
        <v>22.916544000000002</v>
      </c>
      <c r="AE31">
        <f>'IDT-1'!D31</f>
        <v>0</v>
      </c>
      <c r="AF31" s="24"/>
      <c r="AG31">
        <f t="shared" si="2"/>
        <v>22.916544000000002</v>
      </c>
      <c r="AI31" s="34">
        <f>PXIL!L31</f>
        <v>0</v>
      </c>
      <c r="AJ31" s="34">
        <f>PXIL!R31</f>
        <v>0</v>
      </c>
      <c r="AK31" s="34">
        <f>RTM_IEX!L31</f>
        <v>7.2</v>
      </c>
      <c r="AL31" s="34">
        <f>RTM_IEX!R31</f>
        <v>0</v>
      </c>
      <c r="AM31" s="34">
        <f>RTM_PXI!L31</f>
        <v>0</v>
      </c>
      <c r="AN31" s="34">
        <f>RTM_PXI!R31</f>
        <v>0</v>
      </c>
      <c r="AO31" s="149">
        <f>GDAM_IEX!L31</f>
        <v>0</v>
      </c>
      <c r="AP31" s="149">
        <f>GDAM_IEX!R31</f>
        <v>0</v>
      </c>
      <c r="AQ31" s="149">
        <f>GDAM_PXI!L31</f>
        <v>0</v>
      </c>
      <c r="AR31" s="149">
        <f>GDAM_PXI!R31</f>
        <v>0</v>
      </c>
    </row>
    <row r="32" spans="1:44">
      <c r="A32" t="s">
        <v>74</v>
      </c>
      <c r="E32">
        <f>GT_NG!R32</f>
        <v>0</v>
      </c>
      <c r="F32">
        <f>GT_Spot!R32</f>
        <v>0</v>
      </c>
      <c r="G32">
        <f>PPCL_NG!R32</f>
        <v>9.24</v>
      </c>
      <c r="H32">
        <f>PPCL_Spot!R32</f>
        <v>0</v>
      </c>
      <c r="I32">
        <f>Bawana_NG!R32</f>
        <v>5.84</v>
      </c>
      <c r="J32">
        <f>Bawana_RLNG!R32</f>
        <v>0</v>
      </c>
      <c r="K32">
        <f>Bawana_Spot!R32</f>
        <v>0</v>
      </c>
      <c r="L32">
        <f>TWOMCL!Q32</f>
        <v>0</v>
      </c>
      <c r="M32">
        <f>EDWPCL!U32</f>
        <v>0</v>
      </c>
      <c r="N32">
        <f>'MSW BWN'!U32</f>
        <v>0</v>
      </c>
      <c r="O32">
        <v>0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SUMPRODUCT(LTA!J32:AN32,LTA!J$101:AN$101,LTA!J$107:AN$107)</f>
        <v>0</v>
      </c>
      <c r="U32" s="37">
        <f>SUMPRODUCT(LTA!J32:AN32,LTA!J$102:AN$102,LTA!J$107:AN$107)</f>
        <v>0</v>
      </c>
      <c r="V32" s="66">
        <f>SUMPRODUCT(MTOA!B32:G32,MTOA!B$102:G$102,MTOA!B$107:G$107)</f>
        <v>0</v>
      </c>
      <c r="W32" s="66">
        <f>SUMPRODUCT(MTOA!B32:G32,MTOA!B$101:G$101,MTOA!B$107:G$107)</f>
        <v>0</v>
      </c>
      <c r="X32">
        <v>0</v>
      </c>
      <c r="Y32" s="34">
        <f>IEX!L32</f>
        <v>0</v>
      </c>
      <c r="Z32" s="34">
        <f>IEX!R32</f>
        <v>0</v>
      </c>
      <c r="AA32" s="75">
        <f>STOA!L32</f>
        <v>1.25</v>
      </c>
      <c r="AB32" s="75">
        <f>-STOA!R32</f>
        <v>0</v>
      </c>
      <c r="AC32">
        <f t="shared" si="0"/>
        <v>0.20539199999999999</v>
      </c>
      <c r="AD32">
        <f t="shared" si="1"/>
        <v>23.134607999999997</v>
      </c>
      <c r="AE32">
        <f>'IDT-1'!D32</f>
        <v>0</v>
      </c>
      <c r="AF32" s="24"/>
      <c r="AG32">
        <f t="shared" si="2"/>
        <v>23.134607999999997</v>
      </c>
      <c r="AI32" s="34">
        <f>PXIL!L32</f>
        <v>0</v>
      </c>
      <c r="AJ32" s="34">
        <f>PXIL!R32</f>
        <v>0</v>
      </c>
      <c r="AK32" s="34">
        <f>RTM_IEX!L32</f>
        <v>7.01</v>
      </c>
      <c r="AL32" s="34">
        <f>RTM_IEX!R32</f>
        <v>0</v>
      </c>
      <c r="AM32" s="34">
        <f>RTM_PXI!L32</f>
        <v>0</v>
      </c>
      <c r="AN32" s="34">
        <f>RTM_PXI!R32</f>
        <v>0</v>
      </c>
      <c r="AO32" s="149">
        <f>GDAM_IEX!L32</f>
        <v>0</v>
      </c>
      <c r="AP32" s="149">
        <f>GDAM_IEX!R32</f>
        <v>0</v>
      </c>
      <c r="AQ32" s="149">
        <f>GDAM_PXI!L32</f>
        <v>0</v>
      </c>
      <c r="AR32" s="149">
        <f>GDAM_PXI!R32</f>
        <v>0</v>
      </c>
    </row>
    <row r="33" spans="1:44">
      <c r="A33" t="s">
        <v>75</v>
      </c>
      <c r="E33">
        <f>GT_NG!R33</f>
        <v>0</v>
      </c>
      <c r="F33">
        <f>GT_Spot!R33</f>
        <v>0</v>
      </c>
      <c r="G33">
        <f>PPCL_NG!R33</f>
        <v>9.24</v>
      </c>
      <c r="H33">
        <f>PPCL_Spot!R33</f>
        <v>0</v>
      </c>
      <c r="I33">
        <f>Bawana_NG!R33</f>
        <v>5.84</v>
      </c>
      <c r="J33">
        <f>Bawana_RLNG!R33</f>
        <v>0</v>
      </c>
      <c r="K33">
        <f>Bawana_Spot!R33</f>
        <v>0</v>
      </c>
      <c r="L33">
        <f>TWOMCL!Q33</f>
        <v>0</v>
      </c>
      <c r="M33">
        <f>EDWPCL!U33</f>
        <v>0</v>
      </c>
      <c r="N33">
        <f>'MSW BWN'!U33</f>
        <v>0</v>
      </c>
      <c r="O33">
        <v>0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SUMPRODUCT(LTA!J33:AN33,LTA!J$101:AN$101,LTA!J$107:AN$107)</f>
        <v>0</v>
      </c>
      <c r="U33" s="37">
        <f>SUMPRODUCT(LTA!J33:AN33,LTA!J$102:AN$102,LTA!J$107:AN$107)</f>
        <v>0</v>
      </c>
      <c r="V33" s="66">
        <f>SUMPRODUCT(MTOA!B33:G33,MTOA!B$102:G$102,MTOA!B$107:G$107)</f>
        <v>0</v>
      </c>
      <c r="W33" s="66">
        <f>SUMPRODUCT(MTOA!B33:G33,MTOA!B$101:G$101,MTOA!B$107:G$107)</f>
        <v>0</v>
      </c>
      <c r="X33">
        <v>0</v>
      </c>
      <c r="Y33" s="34">
        <f>IEX!L33</f>
        <v>0</v>
      </c>
      <c r="Z33" s="34">
        <f>IEX!R33</f>
        <v>0</v>
      </c>
      <c r="AA33" s="75">
        <f>STOA!L33</f>
        <v>1.57</v>
      </c>
      <c r="AB33" s="75">
        <f>-STOA!R33</f>
        <v>0</v>
      </c>
      <c r="AC33">
        <f t="shared" si="0"/>
        <v>0.20899999999999999</v>
      </c>
      <c r="AD33">
        <f t="shared" si="1"/>
        <v>23.541</v>
      </c>
      <c r="AE33">
        <f>'IDT-1'!D33</f>
        <v>0</v>
      </c>
      <c r="AF33" s="24"/>
      <c r="AG33">
        <f t="shared" si="2"/>
        <v>23.541</v>
      </c>
      <c r="AI33" s="34">
        <f>PXIL!L33</f>
        <v>0</v>
      </c>
      <c r="AJ33" s="34">
        <f>PXIL!R33</f>
        <v>0</v>
      </c>
      <c r="AK33" s="34">
        <f>RTM_IEX!L33</f>
        <v>7.1</v>
      </c>
      <c r="AL33" s="34">
        <f>RTM_IEX!R33</f>
        <v>0</v>
      </c>
      <c r="AM33" s="34">
        <f>RTM_PXI!L33</f>
        <v>0</v>
      </c>
      <c r="AN33" s="34">
        <f>RTM_PXI!R33</f>
        <v>0</v>
      </c>
      <c r="AO33" s="149">
        <f>GDAM_IEX!L33</f>
        <v>0</v>
      </c>
      <c r="AP33" s="149">
        <f>GDAM_IEX!R33</f>
        <v>0</v>
      </c>
      <c r="AQ33" s="149">
        <f>GDAM_PXI!L33</f>
        <v>0</v>
      </c>
      <c r="AR33" s="149">
        <f>GDAM_PXI!R33</f>
        <v>0</v>
      </c>
    </row>
    <row r="34" spans="1:44">
      <c r="A34" t="s">
        <v>76</v>
      </c>
      <c r="E34">
        <f>GT_NG!R34</f>
        <v>0</v>
      </c>
      <c r="F34">
        <f>GT_Spot!R34</f>
        <v>0</v>
      </c>
      <c r="G34">
        <f>PPCL_NG!R34</f>
        <v>9.24</v>
      </c>
      <c r="H34">
        <f>PPCL_Spot!R34</f>
        <v>0</v>
      </c>
      <c r="I34">
        <f>Bawana_NG!R34</f>
        <v>5.84</v>
      </c>
      <c r="J34">
        <f>Bawana_RLNG!R34</f>
        <v>0</v>
      </c>
      <c r="K34">
        <f>Bawana_Spot!R34</f>
        <v>0</v>
      </c>
      <c r="L34">
        <f>TWOMCL!Q34</f>
        <v>0</v>
      </c>
      <c r="M34">
        <f>EDWPCL!U34</f>
        <v>0</v>
      </c>
      <c r="N34">
        <f>'MSW BWN'!U34</f>
        <v>0</v>
      </c>
      <c r="O34">
        <v>0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SUMPRODUCT(LTA!J34:AN34,LTA!J$101:AN$101,LTA!J$107:AN$107)</f>
        <v>0</v>
      </c>
      <c r="U34" s="37">
        <f>SUMPRODUCT(LTA!J34:AN34,LTA!J$102:AN$102,LTA!J$107:AN$107)</f>
        <v>0</v>
      </c>
      <c r="V34" s="66">
        <f>SUMPRODUCT(MTOA!B34:G34,MTOA!B$102:G$102,MTOA!B$107:G$107)</f>
        <v>0</v>
      </c>
      <c r="W34" s="66">
        <f>SUMPRODUCT(MTOA!B34:G34,MTOA!B$101:G$101,MTOA!B$107:G$107)</f>
        <v>0</v>
      </c>
      <c r="X34">
        <v>0</v>
      </c>
      <c r="Y34" s="34">
        <f>IEX!L34</f>
        <v>0</v>
      </c>
      <c r="Z34" s="34">
        <f>IEX!R34</f>
        <v>0</v>
      </c>
      <c r="AA34" s="75">
        <f>STOA!L34</f>
        <v>1.83</v>
      </c>
      <c r="AB34" s="75">
        <f>-STOA!R34</f>
        <v>0</v>
      </c>
      <c r="AC34">
        <f t="shared" si="0"/>
        <v>0.21049600000000002</v>
      </c>
      <c r="AD34">
        <f t="shared" si="1"/>
        <v>23.709504000000003</v>
      </c>
      <c r="AE34">
        <f>'IDT-1'!D34</f>
        <v>0</v>
      </c>
      <c r="AF34" s="24"/>
      <c r="AG34">
        <f t="shared" si="2"/>
        <v>23.709504000000003</v>
      </c>
      <c r="AI34" s="34">
        <f>PXIL!L34</f>
        <v>0</v>
      </c>
      <c r="AJ34" s="34">
        <f>PXIL!R34</f>
        <v>0</v>
      </c>
      <c r="AK34" s="34">
        <f>RTM_IEX!L34</f>
        <v>7.01</v>
      </c>
      <c r="AL34" s="34">
        <f>RTM_IEX!R34</f>
        <v>0</v>
      </c>
      <c r="AM34" s="34">
        <f>RTM_PXI!L34</f>
        <v>0</v>
      </c>
      <c r="AN34" s="34">
        <f>RTM_PXI!R34</f>
        <v>0</v>
      </c>
      <c r="AO34" s="149">
        <f>GDAM_IEX!L34</f>
        <v>0</v>
      </c>
      <c r="AP34" s="149">
        <f>GDAM_IEX!R34</f>
        <v>0</v>
      </c>
      <c r="AQ34" s="149">
        <f>GDAM_PXI!L34</f>
        <v>0</v>
      </c>
      <c r="AR34" s="149">
        <f>GDAM_PXI!R34</f>
        <v>0</v>
      </c>
    </row>
    <row r="35" spans="1:44">
      <c r="A35" t="s">
        <v>77</v>
      </c>
      <c r="E35">
        <f>GT_NG!R35</f>
        <v>0</v>
      </c>
      <c r="F35">
        <f>GT_Spot!R35</f>
        <v>0</v>
      </c>
      <c r="G35">
        <f>PPCL_NG!R35</f>
        <v>9.24</v>
      </c>
      <c r="H35">
        <f>PPCL_Spot!R35</f>
        <v>0</v>
      </c>
      <c r="I35">
        <f>Bawana_NG!R35</f>
        <v>5.8397298672464037</v>
      </c>
      <c r="J35">
        <f>Bawana_RLNG!R35</f>
        <v>0</v>
      </c>
      <c r="K35">
        <f>Bawana_Spot!R35</f>
        <v>0</v>
      </c>
      <c r="L35">
        <f>TWOMCL!Q35</f>
        <v>0</v>
      </c>
      <c r="M35">
        <f>EDWPCL!U35</f>
        <v>0</v>
      </c>
      <c r="N35">
        <f>'MSW BWN'!U35</f>
        <v>0</v>
      </c>
      <c r="O35">
        <v>0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SUMPRODUCT(LTA!J35:AN35,LTA!J$101:AN$101,LTA!J$107:AN$107)</f>
        <v>0</v>
      </c>
      <c r="U35" s="37">
        <f>SUMPRODUCT(LTA!J35:AN35,LTA!J$102:AN$102,LTA!J$107:AN$107)</f>
        <v>0</v>
      </c>
      <c r="V35" s="66">
        <f>SUMPRODUCT(MTOA!B35:G35,MTOA!B$102:G$102,MTOA!B$107:G$107)</f>
        <v>0</v>
      </c>
      <c r="W35" s="66">
        <f>SUMPRODUCT(MTOA!B35:G35,MTOA!B$101:G$101,MTOA!B$107:G$107)</f>
        <v>0</v>
      </c>
      <c r="X35">
        <v>0</v>
      </c>
      <c r="Y35" s="34">
        <f>IEX!L35</f>
        <v>0</v>
      </c>
      <c r="Z35" s="34">
        <f>IEX!R35</f>
        <v>0</v>
      </c>
      <c r="AA35" s="75">
        <f>STOA!L35</f>
        <v>2.2400000000000002</v>
      </c>
      <c r="AB35" s="75">
        <f>-STOA!R35</f>
        <v>0</v>
      </c>
      <c r="AC35">
        <f t="shared" si="0"/>
        <v>0.21410162283176834</v>
      </c>
      <c r="AD35">
        <f t="shared" si="1"/>
        <v>24.11562824441463</v>
      </c>
      <c r="AE35">
        <f>'IDT-1'!D35</f>
        <v>0</v>
      </c>
      <c r="AF35" s="24"/>
      <c r="AG35">
        <f t="shared" si="2"/>
        <v>24.11562824441463</v>
      </c>
      <c r="AI35" s="34">
        <f>PXIL!L35</f>
        <v>0</v>
      </c>
      <c r="AJ35" s="34">
        <f>PXIL!R35</f>
        <v>0</v>
      </c>
      <c r="AK35" s="34">
        <f>RTM_IEX!L35</f>
        <v>7.01</v>
      </c>
      <c r="AL35" s="34">
        <f>RTM_IEX!R35</f>
        <v>0</v>
      </c>
      <c r="AM35" s="34">
        <f>RTM_PXI!L35</f>
        <v>0</v>
      </c>
      <c r="AN35" s="34">
        <f>RTM_PXI!R35</f>
        <v>0</v>
      </c>
      <c r="AO35" s="149">
        <f>GDAM_IEX!L35</f>
        <v>0</v>
      </c>
      <c r="AP35" s="149">
        <f>GDAM_IEX!R35</f>
        <v>0</v>
      </c>
      <c r="AQ35" s="149">
        <f>GDAM_PXI!L35</f>
        <v>0</v>
      </c>
      <c r="AR35" s="149">
        <f>GDAM_PXI!R35</f>
        <v>0</v>
      </c>
    </row>
    <row r="36" spans="1:44">
      <c r="A36" t="s">
        <v>78</v>
      </c>
      <c r="E36">
        <f>GT_NG!R36</f>
        <v>0</v>
      </c>
      <c r="F36">
        <f>GT_Spot!R36</f>
        <v>0</v>
      </c>
      <c r="G36">
        <f>PPCL_NG!R36</f>
        <v>9.24</v>
      </c>
      <c r="H36">
        <f>PPCL_Spot!R36</f>
        <v>0</v>
      </c>
      <c r="I36">
        <f>Bawana_NG!R36</f>
        <v>5.8397298672464037</v>
      </c>
      <c r="J36">
        <f>Bawana_RLNG!R36</f>
        <v>0</v>
      </c>
      <c r="K36">
        <f>Bawana_Spot!R36</f>
        <v>0</v>
      </c>
      <c r="L36">
        <f>TWOMCL!Q36</f>
        <v>0</v>
      </c>
      <c r="M36">
        <f>EDWPCL!U36</f>
        <v>0</v>
      </c>
      <c r="N36">
        <f>'MSW BWN'!U36</f>
        <v>0</v>
      </c>
      <c r="O36">
        <v>0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SUMPRODUCT(LTA!J36:AN36,LTA!J$101:AN$101,LTA!J$107:AN$107)</f>
        <v>0</v>
      </c>
      <c r="U36" s="37">
        <f>SUMPRODUCT(LTA!J36:AN36,LTA!J$102:AN$102,LTA!J$107:AN$107)</f>
        <v>0</v>
      </c>
      <c r="V36" s="66">
        <f>SUMPRODUCT(MTOA!B36:G36,MTOA!B$102:G$102,MTOA!B$107:G$107)</f>
        <v>0</v>
      </c>
      <c r="W36" s="66">
        <f>SUMPRODUCT(MTOA!B36:G36,MTOA!B$101:G$101,MTOA!B$107:G$107)</f>
        <v>0</v>
      </c>
      <c r="X36">
        <v>0</v>
      </c>
      <c r="Y36" s="34">
        <f>IEX!L36</f>
        <v>0</v>
      </c>
      <c r="Z36" s="34">
        <f>IEX!R36</f>
        <v>0</v>
      </c>
      <c r="AA36" s="75">
        <f>STOA!L36</f>
        <v>2.81</v>
      </c>
      <c r="AB36" s="75">
        <f>-STOA!R36</f>
        <v>0</v>
      </c>
      <c r="AC36">
        <f t="shared" si="0"/>
        <v>0.22923762283176835</v>
      </c>
      <c r="AD36">
        <f t="shared" si="1"/>
        <v>25.820492244414634</v>
      </c>
      <c r="AE36">
        <f>'IDT-1'!D36</f>
        <v>0</v>
      </c>
      <c r="AF36" s="24"/>
      <c r="AG36">
        <f t="shared" si="2"/>
        <v>25.820492244414634</v>
      </c>
      <c r="AI36" s="34">
        <f>PXIL!L36</f>
        <v>0</v>
      </c>
      <c r="AJ36" s="34">
        <f>PXIL!R36</f>
        <v>0</v>
      </c>
      <c r="AK36" s="34">
        <f>RTM_IEX!L36</f>
        <v>8.16</v>
      </c>
      <c r="AL36" s="34">
        <f>RTM_IEX!R36</f>
        <v>0</v>
      </c>
      <c r="AM36" s="34">
        <f>RTM_PXI!L36</f>
        <v>0</v>
      </c>
      <c r="AN36" s="34">
        <f>RTM_PXI!R36</f>
        <v>0</v>
      </c>
      <c r="AO36" s="149">
        <f>GDAM_IEX!L36</f>
        <v>0</v>
      </c>
      <c r="AP36" s="149">
        <f>GDAM_IEX!R36</f>
        <v>0</v>
      </c>
      <c r="AQ36" s="149">
        <f>GDAM_PXI!L36</f>
        <v>0</v>
      </c>
      <c r="AR36" s="149">
        <f>GDAM_PXI!R36</f>
        <v>0</v>
      </c>
    </row>
    <row r="37" spans="1:44">
      <c r="A37" t="s">
        <v>79</v>
      </c>
      <c r="E37">
        <f>GT_NG!R37</f>
        <v>0</v>
      </c>
      <c r="F37">
        <f>GT_Spot!R37</f>
        <v>0</v>
      </c>
      <c r="G37">
        <f>PPCL_NG!R37</f>
        <v>9.24</v>
      </c>
      <c r="H37">
        <f>PPCL_Spot!R37</f>
        <v>0</v>
      </c>
      <c r="I37">
        <f>Bawana_NG!R37</f>
        <v>5.8397298672464037</v>
      </c>
      <c r="J37">
        <f>Bawana_RLNG!R37</f>
        <v>0</v>
      </c>
      <c r="K37">
        <f>Bawana_Spot!R37</f>
        <v>0</v>
      </c>
      <c r="L37">
        <f>TWOMCL!Q37</f>
        <v>0</v>
      </c>
      <c r="M37">
        <f>EDWPCL!U37</f>
        <v>0</v>
      </c>
      <c r="N37">
        <f>'MSW BWN'!U37</f>
        <v>0</v>
      </c>
      <c r="O37">
        <v>0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SUMPRODUCT(LTA!J37:AN37,LTA!J$101:AN$101,LTA!J$107:AN$107)</f>
        <v>0</v>
      </c>
      <c r="U37" s="37">
        <f>SUMPRODUCT(LTA!J37:AN37,LTA!J$102:AN$102,LTA!J$107:AN$107)</f>
        <v>0</v>
      </c>
      <c r="V37" s="66">
        <f>SUMPRODUCT(MTOA!B37:G37,MTOA!B$102:G$102,MTOA!B$107:G$107)</f>
        <v>0</v>
      </c>
      <c r="W37" s="66">
        <f>SUMPRODUCT(MTOA!B37:G37,MTOA!B$101:G$101,MTOA!B$107:G$107)</f>
        <v>0</v>
      </c>
      <c r="X37">
        <v>0</v>
      </c>
      <c r="Y37" s="34">
        <f>IEX!L37</f>
        <v>0</v>
      </c>
      <c r="Z37" s="34">
        <f>IEX!R37</f>
        <v>0</v>
      </c>
      <c r="AA37" s="75">
        <f>STOA!L37</f>
        <v>3.38</v>
      </c>
      <c r="AB37" s="75">
        <f>-STOA!R37</f>
        <v>0</v>
      </c>
      <c r="AC37">
        <f t="shared" si="0"/>
        <v>0.23258162283176836</v>
      </c>
      <c r="AD37">
        <f t="shared" si="1"/>
        <v>26.197148244414631</v>
      </c>
      <c r="AE37">
        <f>'IDT-1'!D37</f>
        <v>0</v>
      </c>
      <c r="AF37" s="24"/>
      <c r="AG37">
        <f t="shared" si="2"/>
        <v>26.197148244414631</v>
      </c>
      <c r="AI37" s="34">
        <f>PXIL!L37</f>
        <v>0</v>
      </c>
      <c r="AJ37" s="34">
        <f>PXIL!R37</f>
        <v>0</v>
      </c>
      <c r="AK37" s="34">
        <f>RTM_IEX!L37</f>
        <v>7.97</v>
      </c>
      <c r="AL37" s="34">
        <f>RTM_IEX!R37</f>
        <v>0</v>
      </c>
      <c r="AM37" s="34">
        <f>RTM_PXI!L37</f>
        <v>0</v>
      </c>
      <c r="AN37" s="34">
        <f>RTM_PXI!R37</f>
        <v>0</v>
      </c>
      <c r="AO37" s="149">
        <f>GDAM_IEX!L37</f>
        <v>0</v>
      </c>
      <c r="AP37" s="149">
        <f>GDAM_IEX!R37</f>
        <v>0</v>
      </c>
      <c r="AQ37" s="149">
        <f>GDAM_PXI!L37</f>
        <v>0</v>
      </c>
      <c r="AR37" s="149">
        <f>GDAM_PXI!R37</f>
        <v>0</v>
      </c>
    </row>
    <row r="38" spans="1:44">
      <c r="A38" t="s">
        <v>80</v>
      </c>
      <c r="E38">
        <f>GT_NG!R38</f>
        <v>0</v>
      </c>
      <c r="F38">
        <f>GT_Spot!R38</f>
        <v>0</v>
      </c>
      <c r="G38">
        <f>PPCL_NG!R38</f>
        <v>9.24</v>
      </c>
      <c r="H38">
        <f>PPCL_Spot!R38</f>
        <v>0</v>
      </c>
      <c r="I38">
        <f>Bawana_NG!R38</f>
        <v>5.8397298672464037</v>
      </c>
      <c r="J38">
        <f>Bawana_RLNG!R38</f>
        <v>0</v>
      </c>
      <c r="K38">
        <f>Bawana_Spot!R38</f>
        <v>0</v>
      </c>
      <c r="L38">
        <f>TWOMCL!Q38</f>
        <v>0</v>
      </c>
      <c r="M38">
        <f>EDWPCL!U38</f>
        <v>0</v>
      </c>
      <c r="N38">
        <f>'MSW BWN'!U38</f>
        <v>0</v>
      </c>
      <c r="O38">
        <v>0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SUMPRODUCT(LTA!J38:AN38,LTA!J$101:AN$101,LTA!J$107:AN$107)</f>
        <v>0</v>
      </c>
      <c r="U38" s="37">
        <f>SUMPRODUCT(LTA!J38:AN38,LTA!J$102:AN$102,LTA!J$107:AN$107)</f>
        <v>0</v>
      </c>
      <c r="V38" s="66">
        <f>SUMPRODUCT(MTOA!B38:G38,MTOA!B$102:G$102,MTOA!B$107:G$107)</f>
        <v>0</v>
      </c>
      <c r="W38" s="66">
        <f>SUMPRODUCT(MTOA!B38:G38,MTOA!B$101:G$101,MTOA!B$107:G$107)</f>
        <v>0</v>
      </c>
      <c r="X38">
        <v>0</v>
      </c>
      <c r="Y38" s="34">
        <f>IEX!L38</f>
        <v>0</v>
      </c>
      <c r="Z38" s="34">
        <f>IEX!R38</f>
        <v>0</v>
      </c>
      <c r="AA38" s="75">
        <f>STOA!L38</f>
        <v>3.7</v>
      </c>
      <c r="AB38" s="75">
        <f>-STOA!R38</f>
        <v>0</v>
      </c>
      <c r="AC38">
        <f t="shared" si="0"/>
        <v>0.23706962283176836</v>
      </c>
      <c r="AD38">
        <f t="shared" si="1"/>
        <v>26.702660244414634</v>
      </c>
      <c r="AE38">
        <f>'IDT-1'!D38</f>
        <v>0</v>
      </c>
      <c r="AF38" s="24"/>
      <c r="AG38">
        <f t="shared" si="2"/>
        <v>26.702660244414634</v>
      </c>
      <c r="AI38" s="34">
        <f>PXIL!L38</f>
        <v>0</v>
      </c>
      <c r="AJ38" s="34">
        <f>PXIL!R38</f>
        <v>0</v>
      </c>
      <c r="AK38" s="34">
        <f>RTM_IEX!L38</f>
        <v>8.16</v>
      </c>
      <c r="AL38" s="34">
        <f>RTM_IEX!R38</f>
        <v>0</v>
      </c>
      <c r="AM38" s="34">
        <f>RTM_PXI!L38</f>
        <v>0</v>
      </c>
      <c r="AN38" s="34">
        <f>RTM_PXI!R38</f>
        <v>0</v>
      </c>
      <c r="AO38" s="149">
        <f>GDAM_IEX!L38</f>
        <v>0</v>
      </c>
      <c r="AP38" s="149">
        <f>GDAM_IEX!R38</f>
        <v>0</v>
      </c>
      <c r="AQ38" s="149">
        <f>GDAM_PXI!L38</f>
        <v>0</v>
      </c>
      <c r="AR38" s="149">
        <f>GDAM_PXI!R38</f>
        <v>0</v>
      </c>
    </row>
    <row r="39" spans="1:44">
      <c r="A39" t="s">
        <v>81</v>
      </c>
      <c r="E39">
        <f>GT_NG!R39</f>
        <v>0</v>
      </c>
      <c r="F39">
        <f>GT_Spot!R39</f>
        <v>0</v>
      </c>
      <c r="G39">
        <f>PPCL_NG!R39</f>
        <v>9.24</v>
      </c>
      <c r="H39">
        <f>PPCL_Spot!R39</f>
        <v>0</v>
      </c>
      <c r="I39">
        <f>Bawana_NG!R39</f>
        <v>5.8397298672464037</v>
      </c>
      <c r="J39">
        <f>Bawana_RLNG!R39</f>
        <v>0</v>
      </c>
      <c r="K39">
        <f>Bawana_Spot!R39</f>
        <v>0</v>
      </c>
      <c r="L39">
        <f>TWOMCL!Q39</f>
        <v>0</v>
      </c>
      <c r="M39">
        <f>EDWPCL!U39</f>
        <v>0</v>
      </c>
      <c r="N39">
        <f>'MSW BWN'!U39</f>
        <v>0</v>
      </c>
      <c r="O39">
        <v>0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SUMPRODUCT(LTA!J39:AN39,LTA!J$101:AN$101,LTA!J$107:AN$107)</f>
        <v>0</v>
      </c>
      <c r="U39" s="37">
        <f>SUMPRODUCT(LTA!J39:AN39,LTA!J$102:AN$102,LTA!J$107:AN$107)</f>
        <v>0</v>
      </c>
      <c r="V39" s="66">
        <f>SUMPRODUCT(MTOA!B39:G39,MTOA!B$102:G$102,MTOA!B$107:G$107)</f>
        <v>0</v>
      </c>
      <c r="W39" s="66">
        <f>SUMPRODUCT(MTOA!B39:G39,MTOA!B$101:G$101,MTOA!B$107:G$107)</f>
        <v>0</v>
      </c>
      <c r="X39">
        <v>0</v>
      </c>
      <c r="Y39" s="34">
        <f>IEX!L39</f>
        <v>0</v>
      </c>
      <c r="Z39" s="34">
        <f>IEX!R39</f>
        <v>0</v>
      </c>
      <c r="AA39" s="75">
        <f>STOA!L39</f>
        <v>4.2699999999999996</v>
      </c>
      <c r="AB39" s="75">
        <f>-STOA!R39</f>
        <v>0</v>
      </c>
      <c r="AC39">
        <f t="shared" si="0"/>
        <v>0.24630962283176838</v>
      </c>
      <c r="AD39">
        <f t="shared" si="1"/>
        <v>27.743420244414636</v>
      </c>
      <c r="AE39">
        <f>'IDT-1'!D39</f>
        <v>0</v>
      </c>
      <c r="AF39" s="24"/>
      <c r="AG39">
        <f t="shared" si="2"/>
        <v>27.743420244414636</v>
      </c>
      <c r="AI39" s="34">
        <f>PXIL!L39</f>
        <v>0</v>
      </c>
      <c r="AJ39" s="34">
        <f>PXIL!R39</f>
        <v>0</v>
      </c>
      <c r="AK39" s="34">
        <f>RTM_IEX!L39</f>
        <v>8.64</v>
      </c>
      <c r="AL39" s="34">
        <f>RTM_IEX!R39</f>
        <v>0</v>
      </c>
      <c r="AM39" s="34">
        <f>RTM_PXI!L39</f>
        <v>0</v>
      </c>
      <c r="AN39" s="34">
        <f>RTM_PXI!R39</f>
        <v>0</v>
      </c>
      <c r="AO39" s="149">
        <f>GDAM_IEX!L39</f>
        <v>0</v>
      </c>
      <c r="AP39" s="149">
        <f>GDAM_IEX!R39</f>
        <v>0</v>
      </c>
      <c r="AQ39" s="149">
        <f>GDAM_PXI!L39</f>
        <v>0</v>
      </c>
      <c r="AR39" s="149">
        <f>GDAM_PXI!R39</f>
        <v>0</v>
      </c>
    </row>
    <row r="40" spans="1:44">
      <c r="A40" t="s">
        <v>82</v>
      </c>
      <c r="E40">
        <f>GT_NG!R40</f>
        <v>0</v>
      </c>
      <c r="F40">
        <f>GT_Spot!R40</f>
        <v>0</v>
      </c>
      <c r="G40">
        <f>PPCL_NG!R40</f>
        <v>9.24</v>
      </c>
      <c r="H40">
        <f>PPCL_Spot!R40</f>
        <v>0</v>
      </c>
      <c r="I40">
        <f>Bawana_NG!R40</f>
        <v>5.8397298672464037</v>
      </c>
      <c r="J40">
        <f>Bawana_RLNG!R40</f>
        <v>0</v>
      </c>
      <c r="K40">
        <f>Bawana_Spot!R40</f>
        <v>0</v>
      </c>
      <c r="L40">
        <f>TWOMCL!Q40</f>
        <v>0</v>
      </c>
      <c r="M40">
        <f>EDWPCL!U40</f>
        <v>0</v>
      </c>
      <c r="N40">
        <f>'MSW BWN'!U40</f>
        <v>0</v>
      </c>
      <c r="O40">
        <v>0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SUMPRODUCT(LTA!J40:AN40,LTA!J$101:AN$101,LTA!J$107:AN$107)</f>
        <v>0</v>
      </c>
      <c r="U40" s="37">
        <f>SUMPRODUCT(LTA!J40:AN40,LTA!J$102:AN$102,LTA!J$107:AN$107)</f>
        <v>0</v>
      </c>
      <c r="V40" s="66">
        <f>SUMPRODUCT(MTOA!B40:G40,MTOA!B$102:G$102,MTOA!B$107:G$107)</f>
        <v>0</v>
      </c>
      <c r="W40" s="66">
        <f>SUMPRODUCT(MTOA!B40:G40,MTOA!B$101:G$101,MTOA!B$107:G$107)</f>
        <v>0</v>
      </c>
      <c r="X40">
        <v>0</v>
      </c>
      <c r="Y40" s="34">
        <f>IEX!L40</f>
        <v>0</v>
      </c>
      <c r="Z40" s="34">
        <f>IEX!R40</f>
        <v>0</v>
      </c>
      <c r="AA40" s="75">
        <f>STOA!L40</f>
        <v>4.6100000000000003</v>
      </c>
      <c r="AB40" s="75">
        <f>-STOA!R40</f>
        <v>0</v>
      </c>
      <c r="AC40">
        <f t="shared" si="0"/>
        <v>0.24507762283176837</v>
      </c>
      <c r="AD40">
        <f t="shared" si="1"/>
        <v>27.604652244414634</v>
      </c>
      <c r="AE40">
        <f>'IDT-1'!D40</f>
        <v>0</v>
      </c>
      <c r="AF40" s="24"/>
      <c r="AG40">
        <f t="shared" si="2"/>
        <v>27.604652244414634</v>
      </c>
      <c r="AI40" s="34">
        <f>PXIL!L40</f>
        <v>0</v>
      </c>
      <c r="AJ40" s="34">
        <f>PXIL!R40</f>
        <v>0</v>
      </c>
      <c r="AK40" s="34">
        <f>RTM_IEX!L40</f>
        <v>8.16</v>
      </c>
      <c r="AL40" s="34">
        <f>RTM_IEX!R40</f>
        <v>0</v>
      </c>
      <c r="AM40" s="34">
        <f>RTM_PXI!L40</f>
        <v>0</v>
      </c>
      <c r="AN40" s="34">
        <f>RTM_PXI!R40</f>
        <v>0</v>
      </c>
      <c r="AO40" s="149">
        <f>GDAM_IEX!L40</f>
        <v>0</v>
      </c>
      <c r="AP40" s="149">
        <f>GDAM_IEX!R40</f>
        <v>0</v>
      </c>
      <c r="AQ40" s="149">
        <f>GDAM_PXI!L40</f>
        <v>0</v>
      </c>
      <c r="AR40" s="149">
        <f>GDAM_PXI!R40</f>
        <v>0</v>
      </c>
    </row>
    <row r="41" spans="1:44">
      <c r="A41" t="s">
        <v>83</v>
      </c>
      <c r="E41">
        <f>GT_NG!R41</f>
        <v>0</v>
      </c>
      <c r="F41">
        <f>GT_Spot!R41</f>
        <v>0</v>
      </c>
      <c r="G41">
        <f>PPCL_NG!R41</f>
        <v>9.24</v>
      </c>
      <c r="H41">
        <f>PPCL_Spot!R41</f>
        <v>0</v>
      </c>
      <c r="I41">
        <f>Bawana_NG!R41</f>
        <v>5.8397298672464037</v>
      </c>
      <c r="J41">
        <f>Bawana_RLNG!R41</f>
        <v>0</v>
      </c>
      <c r="K41">
        <f>Bawana_Spot!R41</f>
        <v>0</v>
      </c>
      <c r="L41">
        <f>TWOMCL!Q41</f>
        <v>0</v>
      </c>
      <c r="M41">
        <f>EDWPCL!U41</f>
        <v>0</v>
      </c>
      <c r="N41">
        <f>'MSW BWN'!U41</f>
        <v>0</v>
      </c>
      <c r="O41">
        <v>0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SUMPRODUCT(LTA!J41:AN41,LTA!J$101:AN$101,LTA!J$107:AN$107)</f>
        <v>0</v>
      </c>
      <c r="U41" s="37">
        <f>SUMPRODUCT(LTA!J41:AN41,LTA!J$102:AN$102,LTA!J$107:AN$107)</f>
        <v>0</v>
      </c>
      <c r="V41" s="66">
        <f>SUMPRODUCT(MTOA!B41:G41,MTOA!B$102:G$102,MTOA!B$107:G$107)</f>
        <v>0</v>
      </c>
      <c r="W41" s="66">
        <f>SUMPRODUCT(MTOA!B41:G41,MTOA!B$101:G$101,MTOA!B$107:G$107)</f>
        <v>0</v>
      </c>
      <c r="X41">
        <v>0</v>
      </c>
      <c r="Y41" s="34">
        <f>IEX!L41</f>
        <v>0</v>
      </c>
      <c r="Z41" s="34">
        <f>IEX!R41</f>
        <v>0</v>
      </c>
      <c r="AA41" s="75">
        <f>STOA!L41</f>
        <v>4.8</v>
      </c>
      <c r="AB41" s="75">
        <f>-STOA!R41</f>
        <v>0</v>
      </c>
      <c r="AC41">
        <f t="shared" si="0"/>
        <v>0.25097362283176838</v>
      </c>
      <c r="AD41">
        <f t="shared" si="1"/>
        <v>28.268756244414636</v>
      </c>
      <c r="AE41">
        <f>'IDT-1'!D41</f>
        <v>0</v>
      </c>
      <c r="AF41" s="24"/>
      <c r="AG41">
        <f t="shared" si="2"/>
        <v>28.268756244414636</v>
      </c>
      <c r="AI41" s="34">
        <f>PXIL!L41</f>
        <v>0</v>
      </c>
      <c r="AJ41" s="34">
        <f>PXIL!R41</f>
        <v>0</v>
      </c>
      <c r="AK41" s="34">
        <f>RTM_IEX!L41</f>
        <v>8.64</v>
      </c>
      <c r="AL41" s="34">
        <f>RTM_IEX!R41</f>
        <v>0</v>
      </c>
      <c r="AM41" s="34">
        <f>RTM_PXI!L41</f>
        <v>0</v>
      </c>
      <c r="AN41" s="34">
        <f>RTM_PXI!R41</f>
        <v>0</v>
      </c>
      <c r="AO41" s="149">
        <f>GDAM_IEX!L41</f>
        <v>0</v>
      </c>
      <c r="AP41" s="149">
        <f>GDAM_IEX!R41</f>
        <v>0</v>
      </c>
      <c r="AQ41" s="149">
        <f>GDAM_PXI!L41</f>
        <v>0</v>
      </c>
      <c r="AR41" s="149">
        <f>GDAM_PXI!R41</f>
        <v>0</v>
      </c>
    </row>
    <row r="42" spans="1:44">
      <c r="A42" t="s">
        <v>84</v>
      </c>
      <c r="E42">
        <f>GT_NG!R42</f>
        <v>0</v>
      </c>
      <c r="F42">
        <f>GT_Spot!R42</f>
        <v>0</v>
      </c>
      <c r="G42">
        <f>PPCL_NG!R42</f>
        <v>9.24</v>
      </c>
      <c r="H42">
        <f>PPCL_Spot!R42</f>
        <v>0</v>
      </c>
      <c r="I42">
        <f>Bawana_NG!R42</f>
        <v>5.8397298672464037</v>
      </c>
      <c r="J42">
        <f>Bawana_RLNG!R42</f>
        <v>0</v>
      </c>
      <c r="K42">
        <f>Bawana_Spot!R42</f>
        <v>0</v>
      </c>
      <c r="L42">
        <f>TWOMCL!Q42</f>
        <v>0</v>
      </c>
      <c r="M42">
        <f>EDWPCL!U42</f>
        <v>0</v>
      </c>
      <c r="N42">
        <f>'MSW BWN'!U42</f>
        <v>0</v>
      </c>
      <c r="O42">
        <v>0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SUMPRODUCT(LTA!J42:AN42,LTA!J$101:AN$101,LTA!J$107:AN$107)</f>
        <v>0</v>
      </c>
      <c r="U42" s="37">
        <f>SUMPRODUCT(LTA!J42:AN42,LTA!J$102:AN$102,LTA!J$107:AN$107)</f>
        <v>0</v>
      </c>
      <c r="V42" s="66">
        <f>SUMPRODUCT(MTOA!B42:G42,MTOA!B$102:G$102,MTOA!B$107:G$107)</f>
        <v>0</v>
      </c>
      <c r="W42" s="66">
        <f>SUMPRODUCT(MTOA!B42:G42,MTOA!B$101:G$101,MTOA!B$107:G$107)</f>
        <v>0</v>
      </c>
      <c r="X42">
        <v>0</v>
      </c>
      <c r="Y42" s="34">
        <f>IEX!L42</f>
        <v>0</v>
      </c>
      <c r="Z42" s="34">
        <f>IEX!R42</f>
        <v>0</v>
      </c>
      <c r="AA42" s="75">
        <f>STOA!L42</f>
        <v>5.28</v>
      </c>
      <c r="AB42" s="75">
        <f>-STOA!R42</f>
        <v>0</v>
      </c>
      <c r="AC42">
        <f t="shared" si="0"/>
        <v>0.25774962283176839</v>
      </c>
      <c r="AD42">
        <f t="shared" si="1"/>
        <v>29.031980244414637</v>
      </c>
      <c r="AE42">
        <f>'IDT-1'!D42</f>
        <v>0</v>
      </c>
      <c r="AF42" s="24"/>
      <c r="AG42">
        <f t="shared" si="2"/>
        <v>29.031980244414637</v>
      </c>
      <c r="AI42" s="34">
        <f>PXIL!L42</f>
        <v>0</v>
      </c>
      <c r="AJ42" s="34">
        <f>PXIL!R42</f>
        <v>0</v>
      </c>
      <c r="AK42" s="34">
        <f>RTM_IEX!L42</f>
        <v>8.93</v>
      </c>
      <c r="AL42" s="34">
        <f>RTM_IEX!R42</f>
        <v>0</v>
      </c>
      <c r="AM42" s="34">
        <f>RTM_PXI!L42</f>
        <v>0</v>
      </c>
      <c r="AN42" s="34">
        <f>RTM_PXI!R42</f>
        <v>0</v>
      </c>
      <c r="AO42" s="149">
        <f>GDAM_IEX!L42</f>
        <v>0</v>
      </c>
      <c r="AP42" s="149">
        <f>GDAM_IEX!R42</f>
        <v>0</v>
      </c>
      <c r="AQ42" s="149">
        <f>GDAM_PXI!L42</f>
        <v>0</v>
      </c>
      <c r="AR42" s="149">
        <f>GDAM_PXI!R42</f>
        <v>0</v>
      </c>
    </row>
    <row r="43" spans="1:44">
      <c r="A43" t="s">
        <v>85</v>
      </c>
      <c r="E43">
        <f>GT_NG!R43</f>
        <v>0</v>
      </c>
      <c r="F43">
        <f>GT_Spot!R43</f>
        <v>0</v>
      </c>
      <c r="G43">
        <f>PPCL_NG!R43</f>
        <v>9.24</v>
      </c>
      <c r="H43">
        <f>PPCL_Spot!R43</f>
        <v>0</v>
      </c>
      <c r="I43">
        <f>Bawana_NG!R43</f>
        <v>5.8397298672464037</v>
      </c>
      <c r="J43">
        <f>Bawana_RLNG!R43</f>
        <v>0</v>
      </c>
      <c r="K43">
        <f>Bawana_Spot!R43</f>
        <v>0</v>
      </c>
      <c r="L43">
        <f>TWOMCL!Q43</f>
        <v>0</v>
      </c>
      <c r="M43">
        <f>EDWPCL!U43</f>
        <v>0</v>
      </c>
      <c r="N43">
        <f>'MSW BWN'!U43</f>
        <v>0</v>
      </c>
      <c r="O43">
        <v>0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SUMPRODUCT(LTA!J43:AN43,LTA!J$101:AN$101,LTA!J$107:AN$107)</f>
        <v>0</v>
      </c>
      <c r="U43" s="37">
        <f>SUMPRODUCT(LTA!J43:AN43,LTA!J$102:AN$102,LTA!J$107:AN$107)</f>
        <v>0</v>
      </c>
      <c r="V43" s="66">
        <f>SUMPRODUCT(MTOA!B43:G43,MTOA!B$102:G$102,MTOA!B$107:G$107)</f>
        <v>0</v>
      </c>
      <c r="W43" s="66">
        <f>SUMPRODUCT(MTOA!B43:G43,MTOA!B$101:G$101,MTOA!B$107:G$107)</f>
        <v>0</v>
      </c>
      <c r="X43">
        <v>0</v>
      </c>
      <c r="Y43" s="34">
        <f>IEX!L43</f>
        <v>0</v>
      </c>
      <c r="Z43" s="34">
        <f>IEX!R43</f>
        <v>0</v>
      </c>
      <c r="AA43" s="75">
        <f>STOA!L43</f>
        <v>5.37</v>
      </c>
      <c r="AB43" s="75">
        <f>-STOA!R43</f>
        <v>0</v>
      </c>
      <c r="AC43">
        <f t="shared" si="0"/>
        <v>0.25431762283176834</v>
      </c>
      <c r="AD43">
        <f t="shared" si="1"/>
        <v>28.645412244414636</v>
      </c>
      <c r="AE43">
        <f>'IDT-1'!D43</f>
        <v>0</v>
      </c>
      <c r="AF43" s="24"/>
      <c r="AG43">
        <f t="shared" si="2"/>
        <v>28.645412244414636</v>
      </c>
      <c r="AI43" s="34">
        <f>PXIL!L43</f>
        <v>0</v>
      </c>
      <c r="AJ43" s="34">
        <f>PXIL!R43</f>
        <v>0</v>
      </c>
      <c r="AK43" s="34">
        <f>RTM_IEX!L43</f>
        <v>8.4499999999999993</v>
      </c>
      <c r="AL43" s="34">
        <f>RTM_IEX!R43</f>
        <v>0</v>
      </c>
      <c r="AM43" s="34">
        <f>RTM_PXI!L43</f>
        <v>0</v>
      </c>
      <c r="AN43" s="34">
        <f>RTM_PXI!R43</f>
        <v>0</v>
      </c>
      <c r="AO43" s="149">
        <f>GDAM_IEX!L43</f>
        <v>0</v>
      </c>
      <c r="AP43" s="149">
        <f>GDAM_IEX!R43</f>
        <v>0</v>
      </c>
      <c r="AQ43" s="149">
        <f>GDAM_PXI!L43</f>
        <v>0</v>
      </c>
      <c r="AR43" s="149">
        <f>GDAM_PXI!R43</f>
        <v>0</v>
      </c>
    </row>
    <row r="44" spans="1:44">
      <c r="A44" t="s">
        <v>86</v>
      </c>
      <c r="E44">
        <f>GT_NG!R44</f>
        <v>0</v>
      </c>
      <c r="F44">
        <f>GT_Spot!R44</f>
        <v>0</v>
      </c>
      <c r="G44">
        <f>PPCL_NG!R44</f>
        <v>9.24</v>
      </c>
      <c r="H44">
        <f>PPCL_Spot!R44</f>
        <v>0</v>
      </c>
      <c r="I44">
        <f>Bawana_NG!R44</f>
        <v>5.8397298672464037</v>
      </c>
      <c r="J44">
        <f>Bawana_RLNG!R44</f>
        <v>0</v>
      </c>
      <c r="K44">
        <f>Bawana_Spot!R44</f>
        <v>0</v>
      </c>
      <c r="L44">
        <f>TWOMCL!Q44</f>
        <v>0</v>
      </c>
      <c r="M44">
        <f>EDWPCL!U44</f>
        <v>0</v>
      </c>
      <c r="N44">
        <f>'MSW BWN'!U44</f>
        <v>0</v>
      </c>
      <c r="O44">
        <v>0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SUMPRODUCT(LTA!J44:AN44,LTA!J$101:AN$101,LTA!J$107:AN$107)</f>
        <v>0</v>
      </c>
      <c r="U44" s="37">
        <f>SUMPRODUCT(LTA!J44:AN44,LTA!J$102:AN$102,LTA!J$107:AN$107)</f>
        <v>0</v>
      </c>
      <c r="V44" s="66">
        <f>SUMPRODUCT(MTOA!B44:G44,MTOA!B$102:G$102,MTOA!B$107:G$107)</f>
        <v>0</v>
      </c>
      <c r="W44" s="66">
        <f>SUMPRODUCT(MTOA!B44:G44,MTOA!B$101:G$101,MTOA!B$107:G$107)</f>
        <v>0</v>
      </c>
      <c r="X44">
        <v>0</v>
      </c>
      <c r="Y44" s="34">
        <f>IEX!L44</f>
        <v>0</v>
      </c>
      <c r="Z44" s="34">
        <f>IEX!R44</f>
        <v>0</v>
      </c>
      <c r="AA44" s="75">
        <f>STOA!L44</f>
        <v>5.64</v>
      </c>
      <c r="AB44" s="75">
        <f>-STOA!R44</f>
        <v>0</v>
      </c>
      <c r="AC44">
        <f t="shared" si="0"/>
        <v>0.25246962283176833</v>
      </c>
      <c r="AD44">
        <f t="shared" si="1"/>
        <v>28.437260244414635</v>
      </c>
      <c r="AE44">
        <f>'IDT-1'!D44</f>
        <v>0</v>
      </c>
      <c r="AF44" s="24"/>
      <c r="AG44">
        <f t="shared" si="2"/>
        <v>28.437260244414635</v>
      </c>
      <c r="AI44" s="34">
        <f>PXIL!L44</f>
        <v>0</v>
      </c>
      <c r="AJ44" s="34">
        <f>PXIL!R44</f>
        <v>0</v>
      </c>
      <c r="AK44" s="34">
        <f>RTM_IEX!L44</f>
        <v>7.97</v>
      </c>
      <c r="AL44" s="34">
        <f>RTM_IEX!R44</f>
        <v>0</v>
      </c>
      <c r="AM44" s="34">
        <f>RTM_PXI!L44</f>
        <v>0</v>
      </c>
      <c r="AN44" s="34">
        <f>RTM_PXI!R44</f>
        <v>0</v>
      </c>
      <c r="AO44" s="149">
        <f>GDAM_IEX!L44</f>
        <v>0</v>
      </c>
      <c r="AP44" s="149">
        <f>GDAM_IEX!R44</f>
        <v>0</v>
      </c>
      <c r="AQ44" s="149">
        <f>GDAM_PXI!L44</f>
        <v>0</v>
      </c>
      <c r="AR44" s="149">
        <f>GDAM_PXI!R44</f>
        <v>0</v>
      </c>
    </row>
    <row r="45" spans="1:44">
      <c r="A45" t="s">
        <v>87</v>
      </c>
      <c r="E45">
        <f>GT_NG!R45</f>
        <v>0</v>
      </c>
      <c r="F45">
        <f>GT_Spot!R45</f>
        <v>0</v>
      </c>
      <c r="G45">
        <f>PPCL_NG!R45</f>
        <v>9.24</v>
      </c>
      <c r="H45">
        <f>PPCL_Spot!R45</f>
        <v>0</v>
      </c>
      <c r="I45">
        <f>Bawana_NG!R45</f>
        <v>5.8397298672464037</v>
      </c>
      <c r="J45">
        <f>Bawana_RLNG!R45</f>
        <v>0</v>
      </c>
      <c r="K45">
        <f>Bawana_Spot!R45</f>
        <v>0</v>
      </c>
      <c r="L45">
        <f>TWOMCL!Q45</f>
        <v>0</v>
      </c>
      <c r="M45">
        <f>EDWPCL!U45</f>
        <v>0</v>
      </c>
      <c r="N45">
        <f>'MSW BWN'!U45</f>
        <v>0</v>
      </c>
      <c r="O45">
        <v>0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SUMPRODUCT(LTA!J45:AN45,LTA!J$101:AN$101,LTA!J$107:AN$107)</f>
        <v>0</v>
      </c>
      <c r="U45" s="37">
        <f>SUMPRODUCT(LTA!J45:AN45,LTA!J$102:AN$102,LTA!J$107:AN$107)</f>
        <v>0</v>
      </c>
      <c r="V45" s="66">
        <f>SUMPRODUCT(MTOA!B45:G45,MTOA!B$102:G$102,MTOA!B$107:G$107)</f>
        <v>0</v>
      </c>
      <c r="W45" s="66">
        <f>SUMPRODUCT(MTOA!B45:G45,MTOA!B$101:G$101,MTOA!B$107:G$107)</f>
        <v>0</v>
      </c>
      <c r="X45">
        <v>0</v>
      </c>
      <c r="Y45" s="34">
        <f>IEX!L45</f>
        <v>0</v>
      </c>
      <c r="Z45" s="34">
        <f>IEX!R45</f>
        <v>0</v>
      </c>
      <c r="AA45" s="75">
        <f>STOA!L45</f>
        <v>5.76</v>
      </c>
      <c r="AB45" s="75">
        <f>-STOA!R45</f>
        <v>0</v>
      </c>
      <c r="AC45">
        <f t="shared" si="0"/>
        <v>0.25519762283176839</v>
      </c>
      <c r="AD45">
        <f t="shared" si="1"/>
        <v>28.744532244414636</v>
      </c>
      <c r="AE45">
        <f>'IDT-1'!D45</f>
        <v>0</v>
      </c>
      <c r="AF45" s="24"/>
      <c r="AG45">
        <f t="shared" si="2"/>
        <v>28.744532244414636</v>
      </c>
      <c r="AI45" s="34">
        <f>PXIL!L45</f>
        <v>0</v>
      </c>
      <c r="AJ45" s="34">
        <f>PXIL!R45</f>
        <v>0</v>
      </c>
      <c r="AK45" s="34">
        <f>RTM_IEX!L45</f>
        <v>8.16</v>
      </c>
      <c r="AL45" s="34">
        <f>RTM_IEX!R45</f>
        <v>0</v>
      </c>
      <c r="AM45" s="34">
        <f>RTM_PXI!L45</f>
        <v>0</v>
      </c>
      <c r="AN45" s="34">
        <f>RTM_PXI!R45</f>
        <v>0</v>
      </c>
      <c r="AO45" s="149">
        <f>GDAM_IEX!L45</f>
        <v>0</v>
      </c>
      <c r="AP45" s="149">
        <f>GDAM_IEX!R45</f>
        <v>0</v>
      </c>
      <c r="AQ45" s="149">
        <f>GDAM_PXI!L45</f>
        <v>0</v>
      </c>
      <c r="AR45" s="149">
        <f>GDAM_PXI!R45</f>
        <v>0</v>
      </c>
    </row>
    <row r="46" spans="1:44">
      <c r="A46" t="s">
        <v>88</v>
      </c>
      <c r="E46">
        <f>GT_NG!R46</f>
        <v>0</v>
      </c>
      <c r="F46">
        <f>GT_Spot!R46</f>
        <v>0</v>
      </c>
      <c r="G46">
        <f>PPCL_NG!R46</f>
        <v>9.24</v>
      </c>
      <c r="H46">
        <f>PPCL_Spot!R46</f>
        <v>0</v>
      </c>
      <c r="I46">
        <f>Bawana_NG!R46</f>
        <v>5.8397298672464037</v>
      </c>
      <c r="J46">
        <f>Bawana_RLNG!R46</f>
        <v>0</v>
      </c>
      <c r="K46">
        <f>Bawana_Spot!R46</f>
        <v>0</v>
      </c>
      <c r="L46">
        <f>TWOMCL!Q46</f>
        <v>0</v>
      </c>
      <c r="M46">
        <f>EDWPCL!U46</f>
        <v>0</v>
      </c>
      <c r="N46">
        <f>'MSW BWN'!U46</f>
        <v>0</v>
      </c>
      <c r="O46">
        <v>0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SUMPRODUCT(LTA!J46:AN46,LTA!J$101:AN$101,LTA!J$107:AN$107)</f>
        <v>0</v>
      </c>
      <c r="U46" s="37">
        <f>SUMPRODUCT(LTA!J46:AN46,LTA!J$102:AN$102,LTA!J$107:AN$107)</f>
        <v>0</v>
      </c>
      <c r="V46" s="66">
        <f>SUMPRODUCT(MTOA!B46:G46,MTOA!B$102:G$102,MTOA!B$107:G$107)</f>
        <v>0</v>
      </c>
      <c r="W46" s="66">
        <f>SUMPRODUCT(MTOA!B46:G46,MTOA!B$101:G$101,MTOA!B$107:G$107)</f>
        <v>0</v>
      </c>
      <c r="X46">
        <v>0</v>
      </c>
      <c r="Y46" s="34">
        <f>IEX!L46</f>
        <v>0</v>
      </c>
      <c r="Z46" s="34">
        <f>IEX!R46</f>
        <v>0</v>
      </c>
      <c r="AA46" s="75">
        <f>STOA!L46</f>
        <v>5.95</v>
      </c>
      <c r="AB46" s="75">
        <f>-STOA!R46</f>
        <v>0</v>
      </c>
      <c r="AC46">
        <f t="shared" si="0"/>
        <v>0.2568696228317684</v>
      </c>
      <c r="AD46">
        <f t="shared" si="1"/>
        <v>28.932860244414634</v>
      </c>
      <c r="AE46">
        <f>'IDT-1'!D46</f>
        <v>0</v>
      </c>
      <c r="AF46" s="24"/>
      <c r="AG46">
        <f t="shared" si="2"/>
        <v>28.932860244414634</v>
      </c>
      <c r="AI46" s="34">
        <f>PXIL!L46</f>
        <v>0</v>
      </c>
      <c r="AJ46" s="34">
        <f>PXIL!R46</f>
        <v>0</v>
      </c>
      <c r="AK46" s="34">
        <f>RTM_IEX!L46</f>
        <v>8.16</v>
      </c>
      <c r="AL46" s="34">
        <f>RTM_IEX!R46</f>
        <v>0</v>
      </c>
      <c r="AM46" s="34">
        <f>RTM_PXI!L46</f>
        <v>0</v>
      </c>
      <c r="AN46" s="34">
        <f>RTM_PXI!R46</f>
        <v>0</v>
      </c>
      <c r="AO46" s="149">
        <f>GDAM_IEX!L46</f>
        <v>0</v>
      </c>
      <c r="AP46" s="149">
        <f>GDAM_IEX!R46</f>
        <v>0</v>
      </c>
      <c r="AQ46" s="149">
        <f>GDAM_PXI!L46</f>
        <v>0</v>
      </c>
      <c r="AR46" s="149">
        <f>GDAM_PXI!R46</f>
        <v>0</v>
      </c>
    </row>
    <row r="47" spans="1:44">
      <c r="A47" t="s">
        <v>89</v>
      </c>
      <c r="E47">
        <f>GT_NG!R47</f>
        <v>0</v>
      </c>
      <c r="F47">
        <f>GT_Spot!R47</f>
        <v>0</v>
      </c>
      <c r="G47">
        <f>PPCL_NG!R47</f>
        <v>9.24</v>
      </c>
      <c r="H47">
        <f>PPCL_Spot!R47</f>
        <v>0</v>
      </c>
      <c r="I47">
        <f>Bawana_NG!R47</f>
        <v>5.8397298672464037</v>
      </c>
      <c r="J47">
        <f>Bawana_RLNG!R47</f>
        <v>0</v>
      </c>
      <c r="K47">
        <f>Bawana_Spot!R47</f>
        <v>0</v>
      </c>
      <c r="L47">
        <f>TWOMCL!Q47</f>
        <v>0</v>
      </c>
      <c r="M47">
        <f>EDWPCL!U47</f>
        <v>0</v>
      </c>
      <c r="N47">
        <f>'MSW BWN'!U47</f>
        <v>0</v>
      </c>
      <c r="O47">
        <v>0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SUMPRODUCT(LTA!J47:AN47,LTA!J$101:AN$101,LTA!J$107:AN$107)</f>
        <v>0</v>
      </c>
      <c r="U47" s="37">
        <f>SUMPRODUCT(LTA!J47:AN47,LTA!J$102:AN$102,LTA!J$107:AN$107)</f>
        <v>0</v>
      </c>
      <c r="V47" s="66">
        <f>SUMPRODUCT(MTOA!B47:G47,MTOA!B$102:G$102,MTOA!B$107:G$107)</f>
        <v>0</v>
      </c>
      <c r="W47" s="66">
        <f>SUMPRODUCT(MTOA!B47:G47,MTOA!B$101:G$101,MTOA!B$107:G$107)</f>
        <v>0</v>
      </c>
      <c r="X47">
        <v>0</v>
      </c>
      <c r="Y47" s="34">
        <f>IEX!L47</f>
        <v>0</v>
      </c>
      <c r="Z47" s="34">
        <f>IEX!R47</f>
        <v>0</v>
      </c>
      <c r="AA47" s="75">
        <f>STOA!L47</f>
        <v>6.14</v>
      </c>
      <c r="AB47" s="75">
        <f>-STOA!R47</f>
        <v>0</v>
      </c>
      <c r="AC47">
        <f t="shared" si="0"/>
        <v>0.2585416228317684</v>
      </c>
      <c r="AD47">
        <f t="shared" si="1"/>
        <v>29.121188244414636</v>
      </c>
      <c r="AE47">
        <f>'IDT-1'!D47</f>
        <v>0</v>
      </c>
      <c r="AF47" s="24"/>
      <c r="AG47">
        <f t="shared" si="2"/>
        <v>29.121188244414636</v>
      </c>
      <c r="AI47" s="34">
        <f>PXIL!L47</f>
        <v>0</v>
      </c>
      <c r="AJ47" s="34">
        <f>PXIL!R47</f>
        <v>0</v>
      </c>
      <c r="AK47" s="34">
        <f>RTM_IEX!L47</f>
        <v>8.16</v>
      </c>
      <c r="AL47" s="34">
        <f>RTM_IEX!R47</f>
        <v>0</v>
      </c>
      <c r="AM47" s="34">
        <f>RTM_PXI!L47</f>
        <v>0</v>
      </c>
      <c r="AN47" s="34">
        <f>RTM_PXI!R47</f>
        <v>0</v>
      </c>
      <c r="AO47" s="149">
        <f>GDAM_IEX!L47</f>
        <v>0</v>
      </c>
      <c r="AP47" s="149">
        <f>GDAM_IEX!R47</f>
        <v>0</v>
      </c>
      <c r="AQ47" s="149">
        <f>GDAM_PXI!L47</f>
        <v>0</v>
      </c>
      <c r="AR47" s="149">
        <f>GDAM_PXI!R47</f>
        <v>0</v>
      </c>
    </row>
    <row r="48" spans="1:44">
      <c r="A48" t="s">
        <v>90</v>
      </c>
      <c r="E48">
        <f>GT_NG!R48</f>
        <v>0</v>
      </c>
      <c r="F48">
        <f>GT_Spot!R48</f>
        <v>0</v>
      </c>
      <c r="G48">
        <f>PPCL_NG!R48</f>
        <v>9.24</v>
      </c>
      <c r="H48">
        <f>PPCL_Spot!R48</f>
        <v>0</v>
      </c>
      <c r="I48">
        <f>Bawana_NG!R48</f>
        <v>5.8397298672464037</v>
      </c>
      <c r="J48">
        <f>Bawana_RLNG!R48</f>
        <v>0</v>
      </c>
      <c r="K48">
        <f>Bawana_Spot!R48</f>
        <v>0</v>
      </c>
      <c r="L48">
        <f>TWOMCL!Q48</f>
        <v>0</v>
      </c>
      <c r="M48">
        <f>EDWPCL!U48</f>
        <v>0</v>
      </c>
      <c r="N48">
        <f>'MSW BWN'!U48</f>
        <v>0</v>
      </c>
      <c r="O48">
        <v>0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SUMPRODUCT(LTA!J48:AN48,LTA!J$101:AN$101,LTA!J$107:AN$107)</f>
        <v>0</v>
      </c>
      <c r="U48" s="37">
        <f>SUMPRODUCT(LTA!J48:AN48,LTA!J$102:AN$102,LTA!J$107:AN$107)</f>
        <v>0</v>
      </c>
      <c r="V48" s="66">
        <f>SUMPRODUCT(MTOA!B48:G48,MTOA!B$102:G$102,MTOA!B$107:G$107)</f>
        <v>0</v>
      </c>
      <c r="W48" s="66">
        <f>SUMPRODUCT(MTOA!B48:G48,MTOA!B$101:G$101,MTOA!B$107:G$107)</f>
        <v>0</v>
      </c>
      <c r="X48">
        <v>0</v>
      </c>
      <c r="Y48" s="34">
        <f>IEX!L48</f>
        <v>0</v>
      </c>
      <c r="Z48" s="34">
        <f>IEX!R48</f>
        <v>0</v>
      </c>
      <c r="AA48" s="75">
        <f>STOA!L48</f>
        <v>6.24</v>
      </c>
      <c r="AB48" s="75">
        <f>-STOA!R48</f>
        <v>0</v>
      </c>
      <c r="AC48">
        <f t="shared" si="0"/>
        <v>0.25942162283176839</v>
      </c>
      <c r="AD48">
        <f t="shared" si="1"/>
        <v>29.220308244414632</v>
      </c>
      <c r="AE48">
        <f>'IDT-1'!D48</f>
        <v>0</v>
      </c>
      <c r="AF48" s="24"/>
      <c r="AG48">
        <f t="shared" si="2"/>
        <v>29.220308244414632</v>
      </c>
      <c r="AI48" s="34">
        <f>PXIL!L48</f>
        <v>0</v>
      </c>
      <c r="AJ48" s="34">
        <f>PXIL!R48</f>
        <v>0</v>
      </c>
      <c r="AK48" s="34">
        <f>RTM_IEX!L48</f>
        <v>8.16</v>
      </c>
      <c r="AL48" s="34">
        <f>RTM_IEX!R48</f>
        <v>0</v>
      </c>
      <c r="AM48" s="34">
        <f>RTM_PXI!L48</f>
        <v>0</v>
      </c>
      <c r="AN48" s="34">
        <f>RTM_PXI!R48</f>
        <v>0</v>
      </c>
      <c r="AO48" s="149">
        <f>GDAM_IEX!L48</f>
        <v>0</v>
      </c>
      <c r="AP48" s="149">
        <f>GDAM_IEX!R48</f>
        <v>0</v>
      </c>
      <c r="AQ48" s="149">
        <f>GDAM_PXI!L48</f>
        <v>0</v>
      </c>
      <c r="AR48" s="149">
        <f>GDAM_PXI!R48</f>
        <v>0</v>
      </c>
    </row>
    <row r="49" spans="1:44">
      <c r="A49" t="s">
        <v>91</v>
      </c>
      <c r="E49">
        <f>GT_NG!R49</f>
        <v>0</v>
      </c>
      <c r="F49">
        <f>GT_Spot!R49</f>
        <v>0</v>
      </c>
      <c r="G49">
        <f>PPCL_NG!R49</f>
        <v>9.0399999999999991</v>
      </c>
      <c r="H49">
        <f>PPCL_Spot!R49</f>
        <v>0</v>
      </c>
      <c r="I49">
        <f>Bawana_NG!R49</f>
        <v>5.8397298672464037</v>
      </c>
      <c r="J49">
        <f>Bawana_RLNG!R49</f>
        <v>0</v>
      </c>
      <c r="K49">
        <f>Bawana_Spot!R49</f>
        <v>0</v>
      </c>
      <c r="L49">
        <f>TWOMCL!Q49</f>
        <v>0</v>
      </c>
      <c r="M49">
        <f>EDWPCL!U49</f>
        <v>0</v>
      </c>
      <c r="N49">
        <f>'MSW BWN'!U49</f>
        <v>0</v>
      </c>
      <c r="O49">
        <v>0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SUMPRODUCT(LTA!J49:AN49,LTA!J$101:AN$101,LTA!J$107:AN$107)</f>
        <v>0</v>
      </c>
      <c r="U49" s="37">
        <f>SUMPRODUCT(LTA!J49:AN49,LTA!J$102:AN$102,LTA!J$107:AN$107)</f>
        <v>0</v>
      </c>
      <c r="V49" s="66">
        <f>SUMPRODUCT(MTOA!B49:G49,MTOA!B$102:G$102,MTOA!B$107:G$107)</f>
        <v>0</v>
      </c>
      <c r="W49" s="66">
        <f>SUMPRODUCT(MTOA!B49:G49,MTOA!B$101:G$101,MTOA!B$107:G$107)</f>
        <v>0</v>
      </c>
      <c r="X49">
        <v>0</v>
      </c>
      <c r="Y49" s="34">
        <f>IEX!L49</f>
        <v>0</v>
      </c>
      <c r="Z49" s="34">
        <f>IEX!R49</f>
        <v>0</v>
      </c>
      <c r="AA49" s="75">
        <f>STOA!L49</f>
        <v>6.43</v>
      </c>
      <c r="AB49" s="75">
        <f>-STOA!R49</f>
        <v>0</v>
      </c>
      <c r="AC49">
        <f t="shared" si="0"/>
        <v>0.25510962283176836</v>
      </c>
      <c r="AD49">
        <f t="shared" si="1"/>
        <v>28.734620244414636</v>
      </c>
      <c r="AE49">
        <f>'IDT-1'!D49</f>
        <v>0</v>
      </c>
      <c r="AF49" s="24"/>
      <c r="AG49">
        <f t="shared" si="2"/>
        <v>28.734620244414636</v>
      </c>
      <c r="AI49" s="34">
        <f>PXIL!L49</f>
        <v>0</v>
      </c>
      <c r="AJ49" s="34">
        <f>PXIL!R49</f>
        <v>0</v>
      </c>
      <c r="AK49" s="34">
        <f>RTM_IEX!L49</f>
        <v>7.68</v>
      </c>
      <c r="AL49" s="34">
        <f>RTM_IEX!R49</f>
        <v>0</v>
      </c>
      <c r="AM49" s="34">
        <f>RTM_PXI!L49</f>
        <v>0</v>
      </c>
      <c r="AN49" s="34">
        <f>RTM_PXI!R49</f>
        <v>0</v>
      </c>
      <c r="AO49" s="149">
        <f>GDAM_IEX!L49</f>
        <v>0</v>
      </c>
      <c r="AP49" s="149">
        <f>GDAM_IEX!R49</f>
        <v>0</v>
      </c>
      <c r="AQ49" s="149">
        <f>GDAM_PXI!L49</f>
        <v>0</v>
      </c>
      <c r="AR49" s="149">
        <f>GDAM_PXI!R49</f>
        <v>0</v>
      </c>
    </row>
    <row r="50" spans="1:44">
      <c r="A50" t="s">
        <v>92</v>
      </c>
      <c r="E50">
        <f>GT_NG!R50</f>
        <v>0</v>
      </c>
      <c r="F50">
        <f>GT_Spot!R50</f>
        <v>0</v>
      </c>
      <c r="G50">
        <f>PPCL_NG!R50</f>
        <v>9.0399999999999991</v>
      </c>
      <c r="H50">
        <f>PPCL_Spot!R50</f>
        <v>0</v>
      </c>
      <c r="I50">
        <f>Bawana_NG!R50</f>
        <v>5.8397298672464037</v>
      </c>
      <c r="J50">
        <f>Bawana_RLNG!R50</f>
        <v>0</v>
      </c>
      <c r="K50">
        <f>Bawana_Spot!R50</f>
        <v>0</v>
      </c>
      <c r="L50">
        <f>TWOMCL!Q50</f>
        <v>0</v>
      </c>
      <c r="M50">
        <f>EDWPCL!U50</f>
        <v>0</v>
      </c>
      <c r="N50">
        <f>'MSW BWN'!U50</f>
        <v>0</v>
      </c>
      <c r="O50">
        <v>0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SUMPRODUCT(LTA!J50:AN50,LTA!J$101:AN$101,LTA!J$107:AN$107)</f>
        <v>0</v>
      </c>
      <c r="U50" s="37">
        <f>SUMPRODUCT(LTA!J50:AN50,LTA!J$102:AN$102,LTA!J$107:AN$107)</f>
        <v>0</v>
      </c>
      <c r="V50" s="66">
        <f>SUMPRODUCT(MTOA!B50:G50,MTOA!B$102:G$102,MTOA!B$107:G$107)</f>
        <v>0</v>
      </c>
      <c r="W50" s="66">
        <f>SUMPRODUCT(MTOA!B50:G50,MTOA!B$101:G$101,MTOA!B$107:G$107)</f>
        <v>0</v>
      </c>
      <c r="X50">
        <v>0</v>
      </c>
      <c r="Y50" s="34">
        <f>IEX!L50</f>
        <v>0</v>
      </c>
      <c r="Z50" s="34">
        <f>IEX!R50</f>
        <v>0</v>
      </c>
      <c r="AA50" s="75">
        <f>STOA!L50</f>
        <v>6.53</v>
      </c>
      <c r="AB50" s="75">
        <f>-STOA!R50</f>
        <v>0</v>
      </c>
      <c r="AC50">
        <f t="shared" si="0"/>
        <v>0.24754162283176837</v>
      </c>
      <c r="AD50">
        <f t="shared" si="1"/>
        <v>27.882188244414635</v>
      </c>
      <c r="AE50">
        <f>'IDT-1'!D50</f>
        <v>0</v>
      </c>
      <c r="AF50" s="24"/>
      <c r="AG50">
        <f t="shared" si="2"/>
        <v>27.882188244414635</v>
      </c>
      <c r="AI50" s="34">
        <f>PXIL!L50</f>
        <v>0</v>
      </c>
      <c r="AJ50" s="34">
        <f>PXIL!R50</f>
        <v>0</v>
      </c>
      <c r="AK50" s="34">
        <f>RTM_IEX!L50</f>
        <v>6.72</v>
      </c>
      <c r="AL50" s="34">
        <f>RTM_IEX!R50</f>
        <v>0</v>
      </c>
      <c r="AM50" s="34">
        <f>RTM_PXI!L50</f>
        <v>0</v>
      </c>
      <c r="AN50" s="34">
        <f>RTM_PXI!R50</f>
        <v>0</v>
      </c>
      <c r="AO50" s="149">
        <f>GDAM_IEX!L50</f>
        <v>0</v>
      </c>
      <c r="AP50" s="149">
        <f>GDAM_IEX!R50</f>
        <v>0</v>
      </c>
      <c r="AQ50" s="149">
        <f>GDAM_PXI!L50</f>
        <v>0</v>
      </c>
      <c r="AR50" s="149">
        <f>GDAM_PXI!R50</f>
        <v>0</v>
      </c>
    </row>
    <row r="51" spans="1:44">
      <c r="A51" t="s">
        <v>93</v>
      </c>
      <c r="E51">
        <f>GT_NG!R51</f>
        <v>0</v>
      </c>
      <c r="F51">
        <f>GT_Spot!R51</f>
        <v>0</v>
      </c>
      <c r="G51">
        <f>PPCL_NG!R51</f>
        <v>9.0399999999999991</v>
      </c>
      <c r="H51">
        <f>PPCL_Spot!R51</f>
        <v>0</v>
      </c>
      <c r="I51">
        <f>Bawana_NG!R51</f>
        <v>5.84</v>
      </c>
      <c r="J51">
        <f>Bawana_RLNG!R51</f>
        <v>0</v>
      </c>
      <c r="K51">
        <f>Bawana_Spot!R51</f>
        <v>0</v>
      </c>
      <c r="L51">
        <f>TWOMCL!Q51</f>
        <v>0</v>
      </c>
      <c r="M51">
        <f>EDWPCL!U51</f>
        <v>0</v>
      </c>
      <c r="N51">
        <f>'MSW BWN'!U51</f>
        <v>0</v>
      </c>
      <c r="O51">
        <v>0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SUMPRODUCT(LTA!J51:AN51,LTA!J$101:AN$101,LTA!J$107:AN$107)</f>
        <v>0</v>
      </c>
      <c r="U51" s="37">
        <f>SUMPRODUCT(LTA!J51:AN51,LTA!J$102:AN$102,LTA!J$107:AN$107)</f>
        <v>0</v>
      </c>
      <c r="V51" s="66">
        <f>SUMPRODUCT(MTOA!B51:G51,MTOA!B$102:G$102,MTOA!B$107:G$107)</f>
        <v>0</v>
      </c>
      <c r="W51" s="66">
        <f>SUMPRODUCT(MTOA!B51:G51,MTOA!B$101:G$101,MTOA!B$107:G$107)</f>
        <v>0</v>
      </c>
      <c r="X51">
        <v>0</v>
      </c>
      <c r="Y51" s="34">
        <f>IEX!L51</f>
        <v>0</v>
      </c>
      <c r="Z51" s="34">
        <f>IEX!R51</f>
        <v>0</v>
      </c>
      <c r="AA51" s="75">
        <f>STOA!L51</f>
        <v>6.62</v>
      </c>
      <c r="AB51" s="75">
        <f>-STOA!R51</f>
        <v>0</v>
      </c>
      <c r="AC51">
        <f t="shared" si="0"/>
        <v>0.244112</v>
      </c>
      <c r="AD51">
        <f t="shared" si="1"/>
        <v>27.495888000000001</v>
      </c>
      <c r="AE51">
        <f>'IDT-1'!D51</f>
        <v>0</v>
      </c>
      <c r="AF51" s="24"/>
      <c r="AG51">
        <f t="shared" si="2"/>
        <v>27.495888000000001</v>
      </c>
      <c r="AI51" s="34">
        <f>PXIL!L51</f>
        <v>0</v>
      </c>
      <c r="AJ51" s="34">
        <f>PXIL!R51</f>
        <v>0</v>
      </c>
      <c r="AK51" s="34">
        <f>RTM_IEX!L51</f>
        <v>6.24</v>
      </c>
      <c r="AL51" s="34">
        <f>RTM_IEX!R51</f>
        <v>0</v>
      </c>
      <c r="AM51" s="34">
        <f>RTM_PXI!L51</f>
        <v>0</v>
      </c>
      <c r="AN51" s="34">
        <f>RTM_PXI!R51</f>
        <v>0</v>
      </c>
      <c r="AO51" s="149">
        <f>GDAM_IEX!L51</f>
        <v>0</v>
      </c>
      <c r="AP51" s="149">
        <f>GDAM_IEX!R51</f>
        <v>0</v>
      </c>
      <c r="AQ51" s="149">
        <f>GDAM_PXI!L51</f>
        <v>0</v>
      </c>
      <c r="AR51" s="149">
        <f>GDAM_PXI!R51</f>
        <v>0</v>
      </c>
    </row>
    <row r="52" spans="1:44">
      <c r="A52" t="s">
        <v>94</v>
      </c>
      <c r="E52">
        <f>GT_NG!R52</f>
        <v>0</v>
      </c>
      <c r="F52">
        <f>GT_Spot!R52</f>
        <v>0</v>
      </c>
      <c r="G52">
        <f>PPCL_NG!R52</f>
        <v>9.0399999999999991</v>
      </c>
      <c r="H52">
        <f>PPCL_Spot!R52</f>
        <v>0</v>
      </c>
      <c r="I52">
        <f>Bawana_NG!R52</f>
        <v>5.84</v>
      </c>
      <c r="J52">
        <f>Bawana_RLNG!R52</f>
        <v>0</v>
      </c>
      <c r="K52">
        <f>Bawana_Spot!R52</f>
        <v>0</v>
      </c>
      <c r="L52">
        <f>TWOMCL!Q52</f>
        <v>0</v>
      </c>
      <c r="M52">
        <f>EDWPCL!U52</f>
        <v>0</v>
      </c>
      <c r="N52">
        <f>'MSW BWN'!U52</f>
        <v>0</v>
      </c>
      <c r="O52">
        <v>0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SUMPRODUCT(LTA!J52:AN52,LTA!J$101:AN$101,LTA!J$107:AN$107)</f>
        <v>0</v>
      </c>
      <c r="U52" s="37">
        <f>SUMPRODUCT(LTA!J52:AN52,LTA!J$102:AN$102,LTA!J$107:AN$107)</f>
        <v>0</v>
      </c>
      <c r="V52" s="66">
        <f>SUMPRODUCT(MTOA!B52:G52,MTOA!B$102:G$102,MTOA!B$107:G$107)</f>
        <v>0</v>
      </c>
      <c r="W52" s="66">
        <f>SUMPRODUCT(MTOA!B52:G52,MTOA!B$101:G$101,MTOA!B$107:G$107)</f>
        <v>0</v>
      </c>
      <c r="X52">
        <v>0</v>
      </c>
      <c r="Y52" s="34">
        <f>IEX!L52</f>
        <v>0</v>
      </c>
      <c r="Z52" s="34">
        <f>IEX!R52</f>
        <v>0</v>
      </c>
      <c r="AA52" s="75">
        <f>STOA!L52</f>
        <v>6.91</v>
      </c>
      <c r="AB52" s="75">
        <f>-STOA!R52</f>
        <v>0</v>
      </c>
      <c r="AC52">
        <f t="shared" si="0"/>
        <v>0.24244000000000002</v>
      </c>
      <c r="AD52">
        <f t="shared" si="1"/>
        <v>27.307559999999999</v>
      </c>
      <c r="AE52">
        <f>'IDT-1'!D52</f>
        <v>0</v>
      </c>
      <c r="AF52" s="24"/>
      <c r="AG52">
        <f t="shared" si="2"/>
        <v>27.307559999999999</v>
      </c>
      <c r="AI52" s="34">
        <f>PXIL!L52</f>
        <v>0</v>
      </c>
      <c r="AJ52" s="34">
        <f>PXIL!R52</f>
        <v>0</v>
      </c>
      <c r="AK52" s="34">
        <f>RTM_IEX!L52</f>
        <v>5.76</v>
      </c>
      <c r="AL52" s="34">
        <f>RTM_IEX!R52</f>
        <v>0</v>
      </c>
      <c r="AM52" s="34">
        <f>RTM_PXI!L52</f>
        <v>0</v>
      </c>
      <c r="AN52" s="34">
        <f>RTM_PXI!R52</f>
        <v>0</v>
      </c>
      <c r="AO52" s="149">
        <f>GDAM_IEX!L52</f>
        <v>0</v>
      </c>
      <c r="AP52" s="149">
        <f>GDAM_IEX!R52</f>
        <v>0</v>
      </c>
      <c r="AQ52" s="149">
        <f>GDAM_PXI!L52</f>
        <v>0</v>
      </c>
      <c r="AR52" s="149">
        <f>GDAM_PXI!R52</f>
        <v>0</v>
      </c>
    </row>
    <row r="53" spans="1:44">
      <c r="A53" t="s">
        <v>95</v>
      </c>
      <c r="E53">
        <f>GT_NG!R53</f>
        <v>0</v>
      </c>
      <c r="F53">
        <f>GT_Spot!R53</f>
        <v>0</v>
      </c>
      <c r="G53">
        <f>PPCL_NG!R53</f>
        <v>9.0399999999999991</v>
      </c>
      <c r="H53">
        <f>PPCL_Spot!R53</f>
        <v>0</v>
      </c>
      <c r="I53">
        <f>Bawana_NG!R53</f>
        <v>5.84</v>
      </c>
      <c r="J53">
        <f>Bawana_RLNG!R53</f>
        <v>0</v>
      </c>
      <c r="K53">
        <f>Bawana_Spot!R53</f>
        <v>0</v>
      </c>
      <c r="L53">
        <f>TWOMCL!Q53</f>
        <v>0</v>
      </c>
      <c r="M53">
        <f>EDWPCL!U53</f>
        <v>0</v>
      </c>
      <c r="N53">
        <f>'MSW BWN'!U53</f>
        <v>0</v>
      </c>
      <c r="O53">
        <v>0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SUMPRODUCT(LTA!J53:AN53,LTA!J$101:AN$101,LTA!J$107:AN$107)</f>
        <v>0</v>
      </c>
      <c r="U53" s="37">
        <f>SUMPRODUCT(LTA!J53:AN53,LTA!J$102:AN$102,LTA!J$107:AN$107)</f>
        <v>0</v>
      </c>
      <c r="V53" s="66">
        <f>SUMPRODUCT(MTOA!B53:G53,MTOA!B$102:G$102,MTOA!B$107:G$107)</f>
        <v>0</v>
      </c>
      <c r="W53" s="66">
        <f>SUMPRODUCT(MTOA!B53:G53,MTOA!B$101:G$101,MTOA!B$107:G$107)</f>
        <v>0</v>
      </c>
      <c r="X53">
        <v>0</v>
      </c>
      <c r="Y53" s="34">
        <f>IEX!L53</f>
        <v>0</v>
      </c>
      <c r="Z53" s="34">
        <f>IEX!R53</f>
        <v>0</v>
      </c>
      <c r="AA53" s="75">
        <f>STOA!L53</f>
        <v>7.1</v>
      </c>
      <c r="AB53" s="75">
        <f>-STOA!R53</f>
        <v>0</v>
      </c>
      <c r="AC53">
        <f t="shared" si="0"/>
        <v>0.244112</v>
      </c>
      <c r="AD53">
        <f t="shared" si="1"/>
        <v>27.495887999999994</v>
      </c>
      <c r="AE53">
        <f>'IDT-1'!D53</f>
        <v>0</v>
      </c>
      <c r="AF53" s="24"/>
      <c r="AG53">
        <f t="shared" si="2"/>
        <v>27.495887999999994</v>
      </c>
      <c r="AI53" s="34">
        <f>PXIL!L53</f>
        <v>0</v>
      </c>
      <c r="AJ53" s="34">
        <f>PXIL!R53</f>
        <v>0</v>
      </c>
      <c r="AK53" s="34">
        <f>RTM_IEX!L53</f>
        <v>5.76</v>
      </c>
      <c r="AL53" s="34">
        <f>RTM_IEX!R53</f>
        <v>0</v>
      </c>
      <c r="AM53" s="34">
        <f>RTM_PXI!L53</f>
        <v>0</v>
      </c>
      <c r="AN53" s="34">
        <f>RTM_PXI!R53</f>
        <v>0</v>
      </c>
      <c r="AO53" s="149">
        <f>GDAM_IEX!L53</f>
        <v>0</v>
      </c>
      <c r="AP53" s="149">
        <f>GDAM_IEX!R53</f>
        <v>0</v>
      </c>
      <c r="AQ53" s="149">
        <f>GDAM_PXI!L53</f>
        <v>0</v>
      </c>
      <c r="AR53" s="149">
        <f>GDAM_PXI!R53</f>
        <v>0</v>
      </c>
    </row>
    <row r="54" spans="1:44">
      <c r="A54" t="s">
        <v>96</v>
      </c>
      <c r="E54">
        <f>GT_NG!R54</f>
        <v>0</v>
      </c>
      <c r="F54">
        <f>GT_Spot!R54</f>
        <v>0</v>
      </c>
      <c r="G54">
        <f>PPCL_NG!R54</f>
        <v>9.0399999999999991</v>
      </c>
      <c r="H54">
        <f>PPCL_Spot!R54</f>
        <v>0</v>
      </c>
      <c r="I54">
        <f>Bawana_NG!R54</f>
        <v>5.84</v>
      </c>
      <c r="J54">
        <f>Bawana_RLNG!R54</f>
        <v>0</v>
      </c>
      <c r="K54">
        <f>Bawana_Spot!R54</f>
        <v>0</v>
      </c>
      <c r="L54">
        <f>TWOMCL!Q54</f>
        <v>0</v>
      </c>
      <c r="M54">
        <f>EDWPCL!U54</f>
        <v>0</v>
      </c>
      <c r="N54">
        <f>'MSW BWN'!U54</f>
        <v>0</v>
      </c>
      <c r="O54">
        <v>0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SUMPRODUCT(LTA!J54:AN54,LTA!J$101:AN$101,LTA!J$107:AN$107)</f>
        <v>0</v>
      </c>
      <c r="U54" s="37">
        <f>SUMPRODUCT(LTA!J54:AN54,LTA!J$102:AN$102,LTA!J$107:AN$107)</f>
        <v>0</v>
      </c>
      <c r="V54" s="66">
        <f>SUMPRODUCT(MTOA!B54:G54,MTOA!B$102:G$102,MTOA!B$107:G$107)</f>
        <v>0</v>
      </c>
      <c r="W54" s="66">
        <f>SUMPRODUCT(MTOA!B54:G54,MTOA!B$101:G$101,MTOA!B$107:G$107)</f>
        <v>0</v>
      </c>
      <c r="X54">
        <v>0</v>
      </c>
      <c r="Y54" s="34">
        <f>IEX!L54</f>
        <v>0</v>
      </c>
      <c r="Z54" s="34">
        <f>IEX!R54</f>
        <v>0</v>
      </c>
      <c r="AA54" s="75">
        <f>STOA!L54</f>
        <v>7.49</v>
      </c>
      <c r="AB54" s="75">
        <f>-STOA!R54</f>
        <v>0</v>
      </c>
      <c r="AC54">
        <f t="shared" si="0"/>
        <v>0.24754400000000001</v>
      </c>
      <c r="AD54">
        <f t="shared" si="1"/>
        <v>27.882455999999994</v>
      </c>
      <c r="AE54">
        <f>'IDT-1'!D54</f>
        <v>0</v>
      </c>
      <c r="AF54" s="24"/>
      <c r="AG54">
        <f t="shared" si="2"/>
        <v>27.882455999999994</v>
      </c>
      <c r="AI54" s="34">
        <f>PXIL!L54</f>
        <v>0</v>
      </c>
      <c r="AJ54" s="34">
        <f>PXIL!R54</f>
        <v>0</v>
      </c>
      <c r="AK54" s="34">
        <f>RTM_IEX!L54</f>
        <v>5.76</v>
      </c>
      <c r="AL54" s="34">
        <f>RTM_IEX!R54</f>
        <v>0</v>
      </c>
      <c r="AM54" s="34">
        <f>RTM_PXI!L54</f>
        <v>0</v>
      </c>
      <c r="AN54" s="34">
        <f>RTM_PXI!R54</f>
        <v>0</v>
      </c>
      <c r="AO54" s="149">
        <f>GDAM_IEX!L54</f>
        <v>0</v>
      </c>
      <c r="AP54" s="149">
        <f>GDAM_IEX!R54</f>
        <v>0</v>
      </c>
      <c r="AQ54" s="149">
        <f>GDAM_PXI!L54</f>
        <v>0</v>
      </c>
      <c r="AR54" s="149">
        <f>GDAM_PXI!R54</f>
        <v>0</v>
      </c>
    </row>
    <row r="55" spans="1:44">
      <c r="A55" t="s">
        <v>97</v>
      </c>
      <c r="E55">
        <f>GT_NG!R55</f>
        <v>0</v>
      </c>
      <c r="F55">
        <f>GT_Spot!R55</f>
        <v>0</v>
      </c>
      <c r="G55">
        <f>PPCL_NG!R55</f>
        <v>9.0399999999999991</v>
      </c>
      <c r="H55">
        <f>PPCL_Spot!R55</f>
        <v>0</v>
      </c>
      <c r="I55">
        <f>Bawana_NG!R55</f>
        <v>5.84</v>
      </c>
      <c r="J55">
        <f>Bawana_RLNG!R55</f>
        <v>0</v>
      </c>
      <c r="K55">
        <f>Bawana_Spot!R55</f>
        <v>0</v>
      </c>
      <c r="L55">
        <f>TWOMCL!Q55</f>
        <v>0</v>
      </c>
      <c r="M55">
        <f>EDWPCL!U55</f>
        <v>0</v>
      </c>
      <c r="N55">
        <f>'MSW BWN'!U55</f>
        <v>0</v>
      </c>
      <c r="O55">
        <v>0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SUMPRODUCT(LTA!J55:AN55,LTA!J$101:AN$101,LTA!J$107:AN$107)</f>
        <v>0</v>
      </c>
      <c r="U55" s="37">
        <f>SUMPRODUCT(LTA!J55:AN55,LTA!J$102:AN$102,LTA!J$107:AN$107)</f>
        <v>0</v>
      </c>
      <c r="V55" s="66">
        <f>SUMPRODUCT(MTOA!B55:G55,MTOA!B$102:G$102,MTOA!B$107:G$107)</f>
        <v>0</v>
      </c>
      <c r="W55" s="66">
        <f>SUMPRODUCT(MTOA!B55:G55,MTOA!B$101:G$101,MTOA!B$107:G$107)</f>
        <v>0</v>
      </c>
      <c r="X55">
        <v>0</v>
      </c>
      <c r="Y55" s="34">
        <f>IEX!L55</f>
        <v>0</v>
      </c>
      <c r="Z55" s="34">
        <f>IEX!R55</f>
        <v>0</v>
      </c>
      <c r="AA55" s="75">
        <f>STOA!L55</f>
        <v>8.16</v>
      </c>
      <c r="AB55" s="75">
        <f>-STOA!R55</f>
        <v>0</v>
      </c>
      <c r="AC55">
        <f t="shared" si="0"/>
        <v>0.24076800000000004</v>
      </c>
      <c r="AD55">
        <f t="shared" si="1"/>
        <v>27.119232</v>
      </c>
      <c r="AE55">
        <f>'IDT-1'!D55</f>
        <v>0</v>
      </c>
      <c r="AF55" s="24"/>
      <c r="AG55">
        <f t="shared" si="2"/>
        <v>27.119232</v>
      </c>
      <c r="AI55" s="34">
        <f>PXIL!L55</f>
        <v>0</v>
      </c>
      <c r="AJ55" s="34">
        <f>PXIL!R55</f>
        <v>0</v>
      </c>
      <c r="AK55" s="34">
        <f>RTM_IEX!L55</f>
        <v>4.32</v>
      </c>
      <c r="AL55" s="34">
        <f>RTM_IEX!R55</f>
        <v>0</v>
      </c>
      <c r="AM55" s="34">
        <f>RTM_PXI!L55</f>
        <v>0</v>
      </c>
      <c r="AN55" s="34">
        <f>RTM_PXI!R55</f>
        <v>0</v>
      </c>
      <c r="AO55" s="149">
        <f>GDAM_IEX!L55</f>
        <v>0</v>
      </c>
      <c r="AP55" s="149">
        <f>GDAM_IEX!R55</f>
        <v>0</v>
      </c>
      <c r="AQ55" s="149">
        <f>GDAM_PXI!L55</f>
        <v>0</v>
      </c>
      <c r="AR55" s="149">
        <f>GDAM_PXI!R55</f>
        <v>0</v>
      </c>
    </row>
    <row r="56" spans="1:44">
      <c r="A56" t="s">
        <v>98</v>
      </c>
      <c r="E56">
        <f>GT_NG!R56</f>
        <v>0</v>
      </c>
      <c r="F56">
        <f>GT_Spot!R56</f>
        <v>0</v>
      </c>
      <c r="G56">
        <f>PPCL_NG!R56</f>
        <v>9.0399999999999991</v>
      </c>
      <c r="H56">
        <f>PPCL_Spot!R56</f>
        <v>0</v>
      </c>
      <c r="I56">
        <f>Bawana_NG!R56</f>
        <v>5.84</v>
      </c>
      <c r="J56">
        <f>Bawana_RLNG!R56</f>
        <v>0</v>
      </c>
      <c r="K56">
        <f>Bawana_Spot!R56</f>
        <v>0</v>
      </c>
      <c r="L56">
        <f>TWOMCL!Q56</f>
        <v>0</v>
      </c>
      <c r="M56">
        <f>EDWPCL!U56</f>
        <v>0</v>
      </c>
      <c r="N56">
        <f>'MSW BWN'!U56</f>
        <v>0</v>
      </c>
      <c r="O56">
        <v>0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SUMPRODUCT(LTA!J56:AN56,LTA!J$101:AN$101,LTA!J$107:AN$107)</f>
        <v>0</v>
      </c>
      <c r="U56" s="37">
        <f>SUMPRODUCT(LTA!J56:AN56,LTA!J$102:AN$102,LTA!J$107:AN$107)</f>
        <v>0</v>
      </c>
      <c r="V56" s="66">
        <f>SUMPRODUCT(MTOA!B56:G56,MTOA!B$102:G$102,MTOA!B$107:G$107)</f>
        <v>0</v>
      </c>
      <c r="W56" s="66">
        <f>SUMPRODUCT(MTOA!B56:G56,MTOA!B$101:G$101,MTOA!B$107:G$107)</f>
        <v>0</v>
      </c>
      <c r="X56">
        <v>0</v>
      </c>
      <c r="Y56" s="34">
        <f>IEX!L56</f>
        <v>0</v>
      </c>
      <c r="Z56" s="34">
        <f>IEX!R56</f>
        <v>0</v>
      </c>
      <c r="AA56" s="75">
        <f>STOA!L56</f>
        <v>8.4499999999999993</v>
      </c>
      <c r="AB56" s="75">
        <f>-STOA!R56</f>
        <v>0</v>
      </c>
      <c r="AC56">
        <f t="shared" si="0"/>
        <v>0.237424</v>
      </c>
      <c r="AD56">
        <f t="shared" si="1"/>
        <v>26.742575999999996</v>
      </c>
      <c r="AE56">
        <f>'IDT-1'!D56</f>
        <v>0</v>
      </c>
      <c r="AF56" s="24"/>
      <c r="AG56">
        <f t="shared" si="2"/>
        <v>26.742575999999996</v>
      </c>
      <c r="AI56" s="34">
        <f>PXIL!L56</f>
        <v>0</v>
      </c>
      <c r="AJ56" s="34">
        <f>PXIL!R56</f>
        <v>0</v>
      </c>
      <c r="AK56" s="34">
        <f>RTM_IEX!L56</f>
        <v>3.65</v>
      </c>
      <c r="AL56" s="34">
        <f>RTM_IEX!R56</f>
        <v>0</v>
      </c>
      <c r="AM56" s="34">
        <f>RTM_PXI!L56</f>
        <v>0</v>
      </c>
      <c r="AN56" s="34">
        <f>RTM_PXI!R56</f>
        <v>0</v>
      </c>
      <c r="AO56" s="149">
        <f>GDAM_IEX!L56</f>
        <v>0</v>
      </c>
      <c r="AP56" s="149">
        <f>GDAM_IEX!R56</f>
        <v>0</v>
      </c>
      <c r="AQ56" s="149">
        <f>GDAM_PXI!L56</f>
        <v>0</v>
      </c>
      <c r="AR56" s="149">
        <f>GDAM_PXI!R56</f>
        <v>0</v>
      </c>
    </row>
    <row r="57" spans="1:44">
      <c r="A57" t="s">
        <v>99</v>
      </c>
      <c r="E57">
        <f>GT_NG!R57</f>
        <v>0</v>
      </c>
      <c r="F57">
        <f>GT_Spot!R57</f>
        <v>0</v>
      </c>
      <c r="G57">
        <f>PPCL_NG!R57</f>
        <v>9.0399999999999991</v>
      </c>
      <c r="H57">
        <f>PPCL_Spot!R57</f>
        <v>0</v>
      </c>
      <c r="I57">
        <f>Bawana_NG!R57</f>
        <v>5.839727675448823</v>
      </c>
      <c r="J57">
        <f>Bawana_RLNG!R57</f>
        <v>0</v>
      </c>
      <c r="K57">
        <f>Bawana_Spot!R57</f>
        <v>0</v>
      </c>
      <c r="L57">
        <f>TWOMCL!Q57</f>
        <v>0</v>
      </c>
      <c r="M57">
        <f>EDWPCL!U57</f>
        <v>0</v>
      </c>
      <c r="N57">
        <f>'MSW BWN'!U57</f>
        <v>0</v>
      </c>
      <c r="O57">
        <v>0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SUMPRODUCT(LTA!J57:AN57,LTA!J$101:AN$101,LTA!J$107:AN$107)</f>
        <v>0</v>
      </c>
      <c r="U57" s="37">
        <f>SUMPRODUCT(LTA!J57:AN57,LTA!J$102:AN$102,LTA!J$107:AN$107)</f>
        <v>0</v>
      </c>
      <c r="V57" s="66">
        <f>SUMPRODUCT(MTOA!B57:G57,MTOA!B$102:G$102,MTOA!B$107:G$107)</f>
        <v>0</v>
      </c>
      <c r="W57" s="66">
        <f>SUMPRODUCT(MTOA!B57:G57,MTOA!B$101:G$101,MTOA!B$107:G$107)</f>
        <v>0</v>
      </c>
      <c r="X57">
        <v>0</v>
      </c>
      <c r="Y57" s="34">
        <f>IEX!L57</f>
        <v>0</v>
      </c>
      <c r="Z57" s="34">
        <f>IEX!R57</f>
        <v>0</v>
      </c>
      <c r="AA57" s="75">
        <f>STOA!L57</f>
        <v>8.64</v>
      </c>
      <c r="AB57" s="75">
        <f>-STOA!R57</f>
        <v>0</v>
      </c>
      <c r="AC57">
        <f t="shared" si="0"/>
        <v>0.25766160354394968</v>
      </c>
      <c r="AD57">
        <f t="shared" si="1"/>
        <v>29.022066071904874</v>
      </c>
      <c r="AE57">
        <f>'IDT-1'!D57</f>
        <v>0</v>
      </c>
      <c r="AF57" s="24"/>
      <c r="AG57">
        <f t="shared" si="2"/>
        <v>29.022066071904874</v>
      </c>
      <c r="AI57" s="34">
        <f>PXIL!L57</f>
        <v>0</v>
      </c>
      <c r="AJ57" s="34">
        <f>PXIL!R57</f>
        <v>0</v>
      </c>
      <c r="AK57" s="34">
        <f>RTM_IEX!L57</f>
        <v>5.76</v>
      </c>
      <c r="AL57" s="34">
        <f>RTM_IEX!R57</f>
        <v>0</v>
      </c>
      <c r="AM57" s="34">
        <f>RTM_PXI!L57</f>
        <v>0</v>
      </c>
      <c r="AN57" s="34">
        <f>RTM_PXI!R57</f>
        <v>0</v>
      </c>
      <c r="AO57" s="149">
        <f>GDAM_IEX!L57</f>
        <v>0</v>
      </c>
      <c r="AP57" s="149">
        <f>GDAM_IEX!R57</f>
        <v>0</v>
      </c>
      <c r="AQ57" s="149">
        <f>GDAM_PXI!L57</f>
        <v>0</v>
      </c>
      <c r="AR57" s="149">
        <f>GDAM_PXI!R57</f>
        <v>0</v>
      </c>
    </row>
    <row r="58" spans="1:44">
      <c r="A58" t="s">
        <v>100</v>
      </c>
      <c r="E58">
        <f>GT_NG!R58</f>
        <v>0</v>
      </c>
      <c r="F58">
        <f>GT_Spot!R58</f>
        <v>0</v>
      </c>
      <c r="G58">
        <f>PPCL_NG!R58</f>
        <v>8.92</v>
      </c>
      <c r="H58">
        <f>PPCL_Spot!R58</f>
        <v>0</v>
      </c>
      <c r="I58">
        <f>Bawana_NG!R58</f>
        <v>5.839727675448823</v>
      </c>
      <c r="J58">
        <f>Bawana_RLNG!R58</f>
        <v>0</v>
      </c>
      <c r="K58">
        <f>Bawana_Spot!R58</f>
        <v>0</v>
      </c>
      <c r="L58">
        <f>TWOMCL!Q58</f>
        <v>0</v>
      </c>
      <c r="M58">
        <f>EDWPCL!U58</f>
        <v>0</v>
      </c>
      <c r="N58">
        <f>'MSW BWN'!U58</f>
        <v>0</v>
      </c>
      <c r="O58">
        <v>0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SUMPRODUCT(LTA!J58:AN58,LTA!J$101:AN$101,LTA!J$107:AN$107)</f>
        <v>0</v>
      </c>
      <c r="U58" s="37">
        <f>SUMPRODUCT(LTA!J58:AN58,LTA!J$102:AN$102,LTA!J$107:AN$107)</f>
        <v>0</v>
      </c>
      <c r="V58" s="66">
        <f>SUMPRODUCT(MTOA!B58:G58,MTOA!B$102:G$102,MTOA!B$107:G$107)</f>
        <v>0</v>
      </c>
      <c r="W58" s="66">
        <f>SUMPRODUCT(MTOA!B58:G58,MTOA!B$101:G$101,MTOA!B$107:G$107)</f>
        <v>0</v>
      </c>
      <c r="X58">
        <v>0</v>
      </c>
      <c r="Y58" s="34">
        <f>IEX!L58</f>
        <v>0</v>
      </c>
      <c r="Z58" s="34">
        <f>IEX!R58</f>
        <v>0</v>
      </c>
      <c r="AA58" s="75">
        <f>STOA!L58</f>
        <v>8.16</v>
      </c>
      <c r="AB58" s="75">
        <f>-STOA!R58</f>
        <v>0</v>
      </c>
      <c r="AC58">
        <f t="shared" si="0"/>
        <v>0.25238160354394962</v>
      </c>
      <c r="AD58">
        <f t="shared" si="1"/>
        <v>28.427346071904875</v>
      </c>
      <c r="AE58">
        <f>'IDT-1'!D58</f>
        <v>0</v>
      </c>
      <c r="AF58" s="24"/>
      <c r="AG58">
        <f t="shared" si="2"/>
        <v>28.427346071904875</v>
      </c>
      <c r="AI58" s="34">
        <f>PXIL!L58</f>
        <v>0</v>
      </c>
      <c r="AJ58" s="34">
        <f>PXIL!R58</f>
        <v>0</v>
      </c>
      <c r="AK58" s="34">
        <f>RTM_IEX!L58</f>
        <v>5.76</v>
      </c>
      <c r="AL58" s="34">
        <f>RTM_IEX!R58</f>
        <v>0</v>
      </c>
      <c r="AM58" s="34">
        <f>RTM_PXI!L58</f>
        <v>0</v>
      </c>
      <c r="AN58" s="34">
        <f>RTM_PXI!R58</f>
        <v>0</v>
      </c>
      <c r="AO58" s="149">
        <f>GDAM_IEX!L58</f>
        <v>0</v>
      </c>
      <c r="AP58" s="149">
        <f>GDAM_IEX!R58</f>
        <v>0</v>
      </c>
      <c r="AQ58" s="149">
        <f>GDAM_PXI!L58</f>
        <v>0</v>
      </c>
      <c r="AR58" s="149">
        <f>GDAM_PXI!R58</f>
        <v>0</v>
      </c>
    </row>
    <row r="59" spans="1:44">
      <c r="A59" t="s">
        <v>101</v>
      </c>
      <c r="E59">
        <f>GT_NG!R59</f>
        <v>0</v>
      </c>
      <c r="F59">
        <f>GT_Spot!R59</f>
        <v>0</v>
      </c>
      <c r="G59">
        <f>PPCL_NG!R59</f>
        <v>8.92</v>
      </c>
      <c r="H59">
        <f>PPCL_Spot!R59</f>
        <v>0</v>
      </c>
      <c r="I59">
        <f>Bawana_NG!R59</f>
        <v>5.839727675448823</v>
      </c>
      <c r="J59">
        <f>Bawana_RLNG!R59</f>
        <v>0</v>
      </c>
      <c r="K59">
        <f>Bawana_Spot!R59</f>
        <v>0</v>
      </c>
      <c r="L59">
        <f>TWOMCL!Q59</f>
        <v>0</v>
      </c>
      <c r="M59">
        <f>EDWPCL!U59</f>
        <v>0</v>
      </c>
      <c r="N59">
        <f>'MSW BWN'!U59</f>
        <v>0</v>
      </c>
      <c r="O59">
        <v>0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SUMPRODUCT(LTA!J59:AN59,LTA!J$101:AN$101,LTA!J$107:AN$107)</f>
        <v>0</v>
      </c>
      <c r="U59" s="37">
        <f>SUMPRODUCT(LTA!J59:AN59,LTA!J$102:AN$102,LTA!J$107:AN$107)</f>
        <v>0</v>
      </c>
      <c r="V59" s="66">
        <f>SUMPRODUCT(MTOA!B59:G59,MTOA!B$102:G$102,MTOA!B$107:G$107)</f>
        <v>0</v>
      </c>
      <c r="W59" s="66">
        <f>SUMPRODUCT(MTOA!B59:G59,MTOA!B$101:G$101,MTOA!B$107:G$107)</f>
        <v>0</v>
      </c>
      <c r="X59">
        <v>0</v>
      </c>
      <c r="Y59" s="34">
        <f>IEX!L59</f>
        <v>0</v>
      </c>
      <c r="Z59" s="34">
        <f>IEX!R59</f>
        <v>0</v>
      </c>
      <c r="AA59" s="75">
        <f>STOA!L59</f>
        <v>7.2</v>
      </c>
      <c r="AB59" s="75">
        <f>-STOA!R59</f>
        <v>0</v>
      </c>
      <c r="AC59">
        <f t="shared" si="0"/>
        <v>0.19324560354394965</v>
      </c>
      <c r="AD59">
        <f t="shared" si="1"/>
        <v>21.766482071904871</v>
      </c>
      <c r="AE59">
        <f>'IDT-1'!D59</f>
        <v>0</v>
      </c>
      <c r="AF59" s="24"/>
      <c r="AG59">
        <f t="shared" si="2"/>
        <v>21.766482071904871</v>
      </c>
      <c r="AI59" s="34">
        <f>PXIL!L59</f>
        <v>0</v>
      </c>
      <c r="AJ59" s="34">
        <f>PXIL!R59</f>
        <v>0</v>
      </c>
      <c r="AK59" s="34">
        <f>RTM_IEX!L59</f>
        <v>0</v>
      </c>
      <c r="AL59" s="34">
        <f>RTM_IEX!R59</f>
        <v>0</v>
      </c>
      <c r="AM59" s="34">
        <f>RTM_PXI!L59</f>
        <v>0</v>
      </c>
      <c r="AN59" s="34">
        <f>RTM_PXI!R59</f>
        <v>0</v>
      </c>
      <c r="AO59" s="149">
        <f>GDAM_IEX!L59</f>
        <v>0</v>
      </c>
      <c r="AP59" s="149">
        <f>GDAM_IEX!R59</f>
        <v>0</v>
      </c>
      <c r="AQ59" s="149">
        <f>GDAM_PXI!L59</f>
        <v>0</v>
      </c>
      <c r="AR59" s="149">
        <f>GDAM_PXI!R59</f>
        <v>0</v>
      </c>
    </row>
    <row r="60" spans="1:44">
      <c r="A60" t="s">
        <v>102</v>
      </c>
      <c r="E60">
        <f>GT_NG!R60</f>
        <v>0</v>
      </c>
      <c r="F60">
        <f>GT_Spot!R60</f>
        <v>0</v>
      </c>
      <c r="G60">
        <f>PPCL_NG!R60</f>
        <v>8.92</v>
      </c>
      <c r="H60">
        <f>PPCL_Spot!R60</f>
        <v>0</v>
      </c>
      <c r="I60">
        <f>Bawana_NG!R60</f>
        <v>5.839727675448823</v>
      </c>
      <c r="J60">
        <f>Bawana_RLNG!R60</f>
        <v>0</v>
      </c>
      <c r="K60">
        <f>Bawana_Spot!R60</f>
        <v>0</v>
      </c>
      <c r="L60">
        <f>TWOMCL!Q60</f>
        <v>0</v>
      </c>
      <c r="M60">
        <f>EDWPCL!U60</f>
        <v>0</v>
      </c>
      <c r="N60">
        <f>'MSW BWN'!U60</f>
        <v>0</v>
      </c>
      <c r="O60">
        <v>0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SUMPRODUCT(LTA!J60:AN60,LTA!J$101:AN$101,LTA!J$107:AN$107)</f>
        <v>0</v>
      </c>
      <c r="U60" s="37">
        <f>SUMPRODUCT(LTA!J60:AN60,LTA!J$102:AN$102,LTA!J$107:AN$107)</f>
        <v>0</v>
      </c>
      <c r="V60" s="66">
        <f>SUMPRODUCT(MTOA!B60:G60,MTOA!B$102:G$102,MTOA!B$107:G$107)</f>
        <v>0</v>
      </c>
      <c r="W60" s="66">
        <f>SUMPRODUCT(MTOA!B60:G60,MTOA!B$101:G$101,MTOA!B$107:G$107)</f>
        <v>0</v>
      </c>
      <c r="X60">
        <v>0</v>
      </c>
      <c r="Y60" s="34">
        <f>IEX!L60</f>
        <v>0</v>
      </c>
      <c r="Z60" s="34">
        <f>IEX!R60</f>
        <v>0</v>
      </c>
      <c r="AA60" s="75">
        <f>STOA!L60</f>
        <v>6.72</v>
      </c>
      <c r="AB60" s="75">
        <f>-STOA!R60</f>
        <v>0</v>
      </c>
      <c r="AC60">
        <f t="shared" si="0"/>
        <v>0.19746960354394966</v>
      </c>
      <c r="AD60">
        <f t="shared" si="1"/>
        <v>22.242258071904871</v>
      </c>
      <c r="AE60">
        <f>'IDT-1'!D60</f>
        <v>0</v>
      </c>
      <c r="AF60" s="24"/>
      <c r="AG60">
        <f t="shared" si="2"/>
        <v>22.242258071904871</v>
      </c>
      <c r="AI60" s="34">
        <f>PXIL!L60</f>
        <v>0</v>
      </c>
      <c r="AJ60" s="34">
        <f>PXIL!R60</f>
        <v>0</v>
      </c>
      <c r="AK60" s="34">
        <f>RTM_IEX!L60</f>
        <v>0.96</v>
      </c>
      <c r="AL60" s="34">
        <f>RTM_IEX!R60</f>
        <v>0</v>
      </c>
      <c r="AM60" s="34">
        <f>RTM_PXI!L60</f>
        <v>0</v>
      </c>
      <c r="AN60" s="34">
        <f>RTM_PXI!R60</f>
        <v>0</v>
      </c>
      <c r="AO60" s="149">
        <f>GDAM_IEX!L60</f>
        <v>0</v>
      </c>
      <c r="AP60" s="149">
        <f>GDAM_IEX!R60</f>
        <v>0</v>
      </c>
      <c r="AQ60" s="149">
        <f>GDAM_PXI!L60</f>
        <v>0</v>
      </c>
      <c r="AR60" s="149">
        <f>GDAM_PXI!R60</f>
        <v>0</v>
      </c>
    </row>
    <row r="61" spans="1:44">
      <c r="A61" t="s">
        <v>103</v>
      </c>
      <c r="E61">
        <f>GT_NG!R61</f>
        <v>0</v>
      </c>
      <c r="F61">
        <f>GT_Spot!R61</f>
        <v>0</v>
      </c>
      <c r="G61">
        <f>PPCL_NG!R61</f>
        <v>8</v>
      </c>
      <c r="H61">
        <f>PPCL_Spot!R61</f>
        <v>0</v>
      </c>
      <c r="I61">
        <f>Bawana_NG!R61</f>
        <v>5.84</v>
      </c>
      <c r="J61">
        <f>Bawana_RLNG!R61</f>
        <v>0</v>
      </c>
      <c r="K61">
        <f>Bawana_Spot!R61</f>
        <v>0</v>
      </c>
      <c r="L61">
        <f>TWOMCL!Q61</f>
        <v>0</v>
      </c>
      <c r="M61">
        <f>EDWPCL!U61</f>
        <v>0</v>
      </c>
      <c r="N61">
        <f>'MSW BWN'!U61</f>
        <v>0</v>
      </c>
      <c r="O61">
        <v>0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SUMPRODUCT(LTA!J61:AN61,LTA!J$101:AN$101,LTA!J$107:AN$107)</f>
        <v>0</v>
      </c>
      <c r="U61" s="37">
        <f>SUMPRODUCT(LTA!J61:AN61,LTA!J$102:AN$102,LTA!J$107:AN$107)</f>
        <v>0</v>
      </c>
      <c r="V61" s="66">
        <f>SUMPRODUCT(MTOA!B61:G61,MTOA!B$102:G$102,MTOA!B$107:G$107)</f>
        <v>0</v>
      </c>
      <c r="W61" s="66">
        <f>SUMPRODUCT(MTOA!B61:G61,MTOA!B$101:G$101,MTOA!B$107:G$107)</f>
        <v>0</v>
      </c>
      <c r="X61">
        <v>0</v>
      </c>
      <c r="Y61" s="34">
        <f>IEX!L61</f>
        <v>0</v>
      </c>
      <c r="Z61" s="34">
        <f>IEX!R61</f>
        <v>0</v>
      </c>
      <c r="AA61" s="75">
        <f>STOA!L61</f>
        <v>5.76</v>
      </c>
      <c r="AB61" s="75">
        <f>-STOA!R61</f>
        <v>0</v>
      </c>
      <c r="AC61">
        <f t="shared" si="0"/>
        <v>0.18937600000000002</v>
      </c>
      <c r="AD61">
        <f t="shared" si="1"/>
        <v>21.330624000000004</v>
      </c>
      <c r="AE61">
        <f>'IDT-1'!D61</f>
        <v>0</v>
      </c>
      <c r="AF61" s="24"/>
      <c r="AG61">
        <f t="shared" si="2"/>
        <v>21.330624000000004</v>
      </c>
      <c r="AI61" s="34">
        <f>PXIL!L61</f>
        <v>0</v>
      </c>
      <c r="AJ61" s="34">
        <f>PXIL!R61</f>
        <v>0</v>
      </c>
      <c r="AK61" s="34">
        <f>RTM_IEX!L61</f>
        <v>1.92</v>
      </c>
      <c r="AL61" s="34">
        <f>RTM_IEX!R61</f>
        <v>0</v>
      </c>
      <c r="AM61" s="34">
        <f>RTM_PXI!L61</f>
        <v>0</v>
      </c>
      <c r="AN61" s="34">
        <f>RTM_PXI!R61</f>
        <v>0</v>
      </c>
      <c r="AO61" s="149">
        <f>GDAM_IEX!L61</f>
        <v>0</v>
      </c>
      <c r="AP61" s="149">
        <f>GDAM_IEX!R61</f>
        <v>0</v>
      </c>
      <c r="AQ61" s="149">
        <f>GDAM_PXI!L61</f>
        <v>0</v>
      </c>
      <c r="AR61" s="149">
        <f>GDAM_PXI!R61</f>
        <v>0</v>
      </c>
    </row>
    <row r="62" spans="1:44">
      <c r="A62" t="s">
        <v>104</v>
      </c>
      <c r="E62">
        <f>GT_NG!R62</f>
        <v>0</v>
      </c>
      <c r="F62">
        <f>GT_Spot!R62</f>
        <v>0</v>
      </c>
      <c r="G62">
        <f>PPCL_NG!R62</f>
        <v>8</v>
      </c>
      <c r="H62">
        <f>PPCL_Spot!R62</f>
        <v>0</v>
      </c>
      <c r="I62">
        <f>Bawana_NG!R62</f>
        <v>5.84</v>
      </c>
      <c r="J62">
        <f>Bawana_RLNG!R62</f>
        <v>0</v>
      </c>
      <c r="K62">
        <f>Bawana_Spot!R62</f>
        <v>0</v>
      </c>
      <c r="L62">
        <f>TWOMCL!Q62</f>
        <v>0</v>
      </c>
      <c r="M62">
        <f>EDWPCL!U62</f>
        <v>0</v>
      </c>
      <c r="N62">
        <f>'MSW BWN'!U62</f>
        <v>0</v>
      </c>
      <c r="O62">
        <v>0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SUMPRODUCT(LTA!J62:AN62,LTA!J$101:AN$101,LTA!J$107:AN$107)</f>
        <v>0</v>
      </c>
      <c r="U62" s="37">
        <f>SUMPRODUCT(LTA!J62:AN62,LTA!J$102:AN$102,LTA!J$107:AN$107)</f>
        <v>0</v>
      </c>
      <c r="V62" s="66">
        <f>SUMPRODUCT(MTOA!B62:G62,MTOA!B$102:G$102,MTOA!B$107:G$107)</f>
        <v>0</v>
      </c>
      <c r="W62" s="66">
        <f>SUMPRODUCT(MTOA!B62:G62,MTOA!B$101:G$101,MTOA!B$107:G$107)</f>
        <v>0</v>
      </c>
      <c r="X62">
        <v>0</v>
      </c>
      <c r="Y62" s="34">
        <f>IEX!L62</f>
        <v>0</v>
      </c>
      <c r="Z62" s="34">
        <f>IEX!R62</f>
        <v>0</v>
      </c>
      <c r="AA62" s="75">
        <f>STOA!L62</f>
        <v>4.99</v>
      </c>
      <c r="AB62" s="75">
        <f>-STOA!R62</f>
        <v>0</v>
      </c>
      <c r="AC62">
        <f t="shared" si="0"/>
        <v>0.18259999999999998</v>
      </c>
      <c r="AD62">
        <f t="shared" si="1"/>
        <v>20.567399999999999</v>
      </c>
      <c r="AE62">
        <f>'IDT-1'!D62</f>
        <v>0</v>
      </c>
      <c r="AF62" s="24"/>
      <c r="AG62">
        <f t="shared" si="2"/>
        <v>20.567399999999999</v>
      </c>
      <c r="AI62" s="34">
        <f>PXIL!L62</f>
        <v>0</v>
      </c>
      <c r="AJ62" s="34">
        <f>PXIL!R62</f>
        <v>0</v>
      </c>
      <c r="AK62" s="34">
        <f>RTM_IEX!L62</f>
        <v>1.92</v>
      </c>
      <c r="AL62" s="34">
        <f>RTM_IEX!R62</f>
        <v>0</v>
      </c>
      <c r="AM62" s="34">
        <f>RTM_PXI!L62</f>
        <v>0</v>
      </c>
      <c r="AN62" s="34">
        <f>RTM_PXI!R62</f>
        <v>0</v>
      </c>
      <c r="AO62" s="149">
        <f>GDAM_IEX!L62</f>
        <v>0</v>
      </c>
      <c r="AP62" s="149">
        <f>GDAM_IEX!R62</f>
        <v>0</v>
      </c>
      <c r="AQ62" s="149">
        <f>GDAM_PXI!L62</f>
        <v>0</v>
      </c>
      <c r="AR62" s="149">
        <f>GDAM_PXI!R62</f>
        <v>0</v>
      </c>
    </row>
    <row r="63" spans="1:44">
      <c r="A63" t="s">
        <v>105</v>
      </c>
      <c r="E63">
        <f>GT_NG!R63</f>
        <v>0</v>
      </c>
      <c r="F63">
        <f>GT_Spot!R63</f>
        <v>0</v>
      </c>
      <c r="G63">
        <f>PPCL_NG!R63</f>
        <v>8.92</v>
      </c>
      <c r="H63">
        <f>PPCL_Spot!R63</f>
        <v>0</v>
      </c>
      <c r="I63">
        <f>Bawana_NG!R63</f>
        <v>5.84</v>
      </c>
      <c r="J63">
        <f>Bawana_RLNG!R63</f>
        <v>0</v>
      </c>
      <c r="K63">
        <f>Bawana_Spot!R63</f>
        <v>0</v>
      </c>
      <c r="L63">
        <f>TWOMCL!Q63</f>
        <v>0</v>
      </c>
      <c r="M63">
        <f>EDWPCL!U63</f>
        <v>0</v>
      </c>
      <c r="N63">
        <f>'MSW BWN'!U63</f>
        <v>0</v>
      </c>
      <c r="O63">
        <v>0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SUMPRODUCT(LTA!J63:AN63,LTA!J$101:AN$101,LTA!J$107:AN$107)</f>
        <v>0</v>
      </c>
      <c r="U63" s="37">
        <f>SUMPRODUCT(LTA!J63:AN63,LTA!J$102:AN$102,LTA!J$107:AN$107)</f>
        <v>0</v>
      </c>
      <c r="V63" s="66">
        <f>SUMPRODUCT(MTOA!B63:G63,MTOA!B$102:G$102,MTOA!B$107:G$107)</f>
        <v>0</v>
      </c>
      <c r="W63" s="66">
        <f>SUMPRODUCT(MTOA!B63:G63,MTOA!B$101:G$101,MTOA!B$107:G$107)</f>
        <v>0</v>
      </c>
      <c r="X63">
        <v>0</v>
      </c>
      <c r="Y63" s="34">
        <f>IEX!L63</f>
        <v>0</v>
      </c>
      <c r="Z63" s="34">
        <f>IEX!R63</f>
        <v>0</v>
      </c>
      <c r="AA63" s="75">
        <f>STOA!L63</f>
        <v>4.8</v>
      </c>
      <c r="AB63" s="75">
        <f>-STOA!R63</f>
        <v>0</v>
      </c>
      <c r="AC63">
        <f t="shared" si="0"/>
        <v>0.18057600000000001</v>
      </c>
      <c r="AD63">
        <f t="shared" si="1"/>
        <v>20.339424000000001</v>
      </c>
      <c r="AE63">
        <f>'IDT-1'!D63</f>
        <v>0</v>
      </c>
      <c r="AF63" s="24"/>
      <c r="AG63">
        <f t="shared" si="2"/>
        <v>20.339424000000001</v>
      </c>
      <c r="AI63" s="34">
        <f>PXIL!L63</f>
        <v>0</v>
      </c>
      <c r="AJ63" s="34">
        <f>PXIL!R63</f>
        <v>0</v>
      </c>
      <c r="AK63" s="34">
        <f>RTM_IEX!L63</f>
        <v>0.96</v>
      </c>
      <c r="AL63" s="34">
        <f>RTM_IEX!R63</f>
        <v>0</v>
      </c>
      <c r="AM63" s="34">
        <f>RTM_PXI!L63</f>
        <v>0</v>
      </c>
      <c r="AN63" s="34">
        <f>RTM_PXI!R63</f>
        <v>0</v>
      </c>
      <c r="AO63" s="149">
        <f>GDAM_IEX!L63</f>
        <v>0</v>
      </c>
      <c r="AP63" s="149">
        <f>GDAM_IEX!R63</f>
        <v>0</v>
      </c>
      <c r="AQ63" s="149">
        <f>GDAM_PXI!L63</f>
        <v>0</v>
      </c>
      <c r="AR63" s="149">
        <f>GDAM_PXI!R63</f>
        <v>0</v>
      </c>
    </row>
    <row r="64" spans="1:44">
      <c r="A64" t="s">
        <v>106</v>
      </c>
      <c r="E64">
        <f>GT_NG!R64</f>
        <v>0</v>
      </c>
      <c r="F64">
        <f>GT_Spot!R64</f>
        <v>0</v>
      </c>
      <c r="G64">
        <f>PPCL_NG!R64</f>
        <v>8.92</v>
      </c>
      <c r="H64">
        <f>PPCL_Spot!R64</f>
        <v>0</v>
      </c>
      <c r="I64">
        <f>Bawana_NG!R64</f>
        <v>5.84</v>
      </c>
      <c r="J64">
        <f>Bawana_RLNG!R64</f>
        <v>0</v>
      </c>
      <c r="K64">
        <f>Bawana_Spot!R64</f>
        <v>0</v>
      </c>
      <c r="L64">
        <f>TWOMCL!Q64</f>
        <v>0</v>
      </c>
      <c r="M64">
        <f>EDWPCL!U64</f>
        <v>0</v>
      </c>
      <c r="N64">
        <f>'MSW BWN'!U64</f>
        <v>0</v>
      </c>
      <c r="O64">
        <v>0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SUMPRODUCT(LTA!J64:AN64,LTA!J$101:AN$101,LTA!J$107:AN$107)</f>
        <v>0</v>
      </c>
      <c r="U64" s="37">
        <f>SUMPRODUCT(LTA!J64:AN64,LTA!J$102:AN$102,LTA!J$107:AN$107)</f>
        <v>0</v>
      </c>
      <c r="V64" s="66">
        <f>SUMPRODUCT(MTOA!B64:G64,MTOA!B$102:G$102,MTOA!B$107:G$107)</f>
        <v>0</v>
      </c>
      <c r="W64" s="66">
        <f>SUMPRODUCT(MTOA!B64:G64,MTOA!B$101:G$101,MTOA!B$107:G$107)</f>
        <v>0</v>
      </c>
      <c r="X64">
        <v>0</v>
      </c>
      <c r="Y64" s="34">
        <f>IEX!L64</f>
        <v>0</v>
      </c>
      <c r="Z64" s="34">
        <f>IEX!R64</f>
        <v>0</v>
      </c>
      <c r="AA64" s="75">
        <f>STOA!L64</f>
        <v>4.13</v>
      </c>
      <c r="AB64" s="75">
        <f>-STOA!R64</f>
        <v>0</v>
      </c>
      <c r="AC64">
        <f t="shared" si="0"/>
        <v>0.17468000000000003</v>
      </c>
      <c r="AD64">
        <f t="shared" si="1"/>
        <v>19.675320000000003</v>
      </c>
      <c r="AE64">
        <f>'IDT-1'!D64</f>
        <v>0</v>
      </c>
      <c r="AF64" s="24"/>
      <c r="AG64">
        <f t="shared" si="2"/>
        <v>19.675320000000003</v>
      </c>
      <c r="AI64" s="34">
        <f>PXIL!L64</f>
        <v>0</v>
      </c>
      <c r="AJ64" s="34">
        <f>PXIL!R64</f>
        <v>0</v>
      </c>
      <c r="AK64" s="34">
        <f>RTM_IEX!L64</f>
        <v>0.96</v>
      </c>
      <c r="AL64" s="34">
        <f>RTM_IEX!R64</f>
        <v>0</v>
      </c>
      <c r="AM64" s="34">
        <f>RTM_PXI!L64</f>
        <v>0</v>
      </c>
      <c r="AN64" s="34">
        <f>RTM_PXI!R64</f>
        <v>0</v>
      </c>
      <c r="AO64" s="149">
        <f>GDAM_IEX!L64</f>
        <v>0</v>
      </c>
      <c r="AP64" s="149">
        <f>GDAM_IEX!R64</f>
        <v>0</v>
      </c>
      <c r="AQ64" s="149">
        <f>GDAM_PXI!L64</f>
        <v>0</v>
      </c>
      <c r="AR64" s="149">
        <f>GDAM_PXI!R64</f>
        <v>0</v>
      </c>
    </row>
    <row r="65" spans="1:44">
      <c r="A65" t="s">
        <v>107</v>
      </c>
      <c r="E65">
        <f>GT_NG!R65</f>
        <v>0</v>
      </c>
      <c r="F65">
        <f>GT_Spot!R65</f>
        <v>0</v>
      </c>
      <c r="G65">
        <f>PPCL_NG!R65</f>
        <v>9.1300000000000008</v>
      </c>
      <c r="H65">
        <f>PPCL_Spot!R65</f>
        <v>0</v>
      </c>
      <c r="I65">
        <f>Bawana_NG!R65</f>
        <v>5.84</v>
      </c>
      <c r="J65">
        <f>Bawana_RLNG!R65</f>
        <v>0</v>
      </c>
      <c r="K65">
        <f>Bawana_Spot!R65</f>
        <v>0</v>
      </c>
      <c r="L65">
        <f>TWOMCL!Q65</f>
        <v>0</v>
      </c>
      <c r="M65">
        <f>EDWPCL!U65</f>
        <v>0</v>
      </c>
      <c r="N65">
        <f>'MSW BWN'!U65</f>
        <v>0</v>
      </c>
      <c r="O65">
        <v>0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SUMPRODUCT(LTA!J65:AN65,LTA!J$101:AN$101,LTA!J$107:AN$107)</f>
        <v>0</v>
      </c>
      <c r="U65" s="37">
        <f>SUMPRODUCT(LTA!J65:AN65,LTA!J$102:AN$102,LTA!J$107:AN$107)</f>
        <v>0</v>
      </c>
      <c r="V65" s="66">
        <f>SUMPRODUCT(MTOA!B65:G65,MTOA!B$102:G$102,MTOA!B$107:G$107)</f>
        <v>0</v>
      </c>
      <c r="W65" s="66">
        <f>SUMPRODUCT(MTOA!B65:G65,MTOA!B$101:G$101,MTOA!B$107:G$107)</f>
        <v>0</v>
      </c>
      <c r="X65">
        <v>0</v>
      </c>
      <c r="Y65" s="34">
        <f>IEX!L65</f>
        <v>0</v>
      </c>
      <c r="Z65" s="34">
        <f>IEX!R65</f>
        <v>0</v>
      </c>
      <c r="AA65" s="75">
        <f>STOA!L65</f>
        <v>3.74</v>
      </c>
      <c r="AB65" s="75">
        <f>-STOA!R65</f>
        <v>0</v>
      </c>
      <c r="AC65">
        <f t="shared" si="0"/>
        <v>0.17309600000000003</v>
      </c>
      <c r="AD65">
        <f t="shared" si="1"/>
        <v>19.496904000000001</v>
      </c>
      <c r="AE65">
        <f>'IDT-1'!D65</f>
        <v>0</v>
      </c>
      <c r="AF65" s="24"/>
      <c r="AG65">
        <f t="shared" si="2"/>
        <v>19.496904000000001</v>
      </c>
      <c r="AI65" s="34">
        <f>PXIL!L65</f>
        <v>0</v>
      </c>
      <c r="AJ65" s="34">
        <f>PXIL!R65</f>
        <v>0</v>
      </c>
      <c r="AK65" s="34">
        <f>RTM_IEX!L65</f>
        <v>0.96</v>
      </c>
      <c r="AL65" s="34">
        <f>RTM_IEX!R65</f>
        <v>0</v>
      </c>
      <c r="AM65" s="34">
        <f>RTM_PXI!L65</f>
        <v>0</v>
      </c>
      <c r="AN65" s="34">
        <f>RTM_PXI!R65</f>
        <v>0</v>
      </c>
      <c r="AO65" s="149">
        <f>GDAM_IEX!L65</f>
        <v>0</v>
      </c>
      <c r="AP65" s="149">
        <f>GDAM_IEX!R65</f>
        <v>0</v>
      </c>
      <c r="AQ65" s="149">
        <f>GDAM_PXI!L65</f>
        <v>0</v>
      </c>
      <c r="AR65" s="149">
        <f>GDAM_PXI!R65</f>
        <v>0</v>
      </c>
    </row>
    <row r="66" spans="1:44">
      <c r="A66" t="s">
        <v>108</v>
      </c>
      <c r="E66">
        <f>GT_NG!R66</f>
        <v>0</v>
      </c>
      <c r="F66">
        <f>GT_Spot!R66</f>
        <v>0</v>
      </c>
      <c r="G66">
        <f>PPCL_NG!R66</f>
        <v>9.1300000000000008</v>
      </c>
      <c r="H66">
        <f>PPCL_Spot!R66</f>
        <v>0</v>
      </c>
      <c r="I66">
        <f>Bawana_NG!R66</f>
        <v>5.84</v>
      </c>
      <c r="J66">
        <f>Bawana_RLNG!R66</f>
        <v>0</v>
      </c>
      <c r="K66">
        <f>Bawana_Spot!R66</f>
        <v>0</v>
      </c>
      <c r="L66">
        <f>TWOMCL!Q66</f>
        <v>0</v>
      </c>
      <c r="M66">
        <f>EDWPCL!U66</f>
        <v>0</v>
      </c>
      <c r="N66">
        <f>'MSW BWN'!U66</f>
        <v>0</v>
      </c>
      <c r="O66">
        <v>0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SUMPRODUCT(LTA!J66:AN66,LTA!J$101:AN$101,LTA!J$107:AN$107)</f>
        <v>0</v>
      </c>
      <c r="U66" s="37">
        <f>SUMPRODUCT(LTA!J66:AN66,LTA!J$102:AN$102,LTA!J$107:AN$107)</f>
        <v>0</v>
      </c>
      <c r="V66" s="66">
        <f>SUMPRODUCT(MTOA!B66:G66,MTOA!B$102:G$102,MTOA!B$107:G$107)</f>
        <v>0</v>
      </c>
      <c r="W66" s="66">
        <f>SUMPRODUCT(MTOA!B66:G66,MTOA!B$101:G$101,MTOA!B$107:G$107)</f>
        <v>0</v>
      </c>
      <c r="X66">
        <v>0</v>
      </c>
      <c r="Y66" s="34">
        <f>IEX!L66</f>
        <v>0</v>
      </c>
      <c r="Z66" s="34">
        <f>IEX!R66</f>
        <v>0</v>
      </c>
      <c r="AA66" s="75">
        <f>STOA!L66</f>
        <v>3.65</v>
      </c>
      <c r="AB66" s="75">
        <f>-STOA!R66</f>
        <v>0</v>
      </c>
      <c r="AC66">
        <f t="shared" si="0"/>
        <v>0.18075200000000002</v>
      </c>
      <c r="AD66">
        <f t="shared" si="1"/>
        <v>20.359248000000001</v>
      </c>
      <c r="AE66">
        <f>'IDT-1'!D66</f>
        <v>0</v>
      </c>
      <c r="AF66" s="24"/>
      <c r="AG66">
        <f t="shared" si="2"/>
        <v>20.359248000000001</v>
      </c>
      <c r="AI66" s="34">
        <f>PXIL!L66</f>
        <v>0</v>
      </c>
      <c r="AJ66" s="34">
        <f>PXIL!R66</f>
        <v>0</v>
      </c>
      <c r="AK66" s="34">
        <f>RTM_IEX!L66</f>
        <v>1.92</v>
      </c>
      <c r="AL66" s="34">
        <f>RTM_IEX!R66</f>
        <v>0</v>
      </c>
      <c r="AM66" s="34">
        <f>RTM_PXI!L66</f>
        <v>0</v>
      </c>
      <c r="AN66" s="34">
        <f>RTM_PXI!R66</f>
        <v>0</v>
      </c>
      <c r="AO66" s="149">
        <f>GDAM_IEX!L66</f>
        <v>0</v>
      </c>
      <c r="AP66" s="149">
        <f>GDAM_IEX!R66</f>
        <v>0</v>
      </c>
      <c r="AQ66" s="149">
        <f>GDAM_PXI!L66</f>
        <v>0</v>
      </c>
      <c r="AR66" s="149">
        <f>GDAM_PXI!R66</f>
        <v>0</v>
      </c>
    </row>
    <row r="67" spans="1:44">
      <c r="A67" t="s">
        <v>109</v>
      </c>
      <c r="E67">
        <f>GT_NG!R67</f>
        <v>0</v>
      </c>
      <c r="F67">
        <f>GT_Spot!R67</f>
        <v>0</v>
      </c>
      <c r="G67">
        <f>PPCL_NG!R67</f>
        <v>9.2493914874021446</v>
      </c>
      <c r="H67">
        <f>PPCL_Spot!R67</f>
        <v>0</v>
      </c>
      <c r="I67">
        <f>Bawana_NG!R67</f>
        <v>5.84</v>
      </c>
      <c r="J67">
        <f>Bawana_RLNG!R67</f>
        <v>0</v>
      </c>
      <c r="K67">
        <f>Bawana_Spot!R67</f>
        <v>0</v>
      </c>
      <c r="L67">
        <f>TWOMCL!Q67</f>
        <v>0</v>
      </c>
      <c r="M67">
        <f>EDWPCL!U67</f>
        <v>0</v>
      </c>
      <c r="N67">
        <f>'MSW BWN'!U67</f>
        <v>0</v>
      </c>
      <c r="O67">
        <v>0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SUMPRODUCT(LTA!J67:AN67,LTA!J$101:AN$101,LTA!J$107:AN$107)</f>
        <v>0</v>
      </c>
      <c r="U67" s="37">
        <f>SUMPRODUCT(LTA!J67:AN67,LTA!J$102:AN$102,LTA!J$107:AN$107)</f>
        <v>0</v>
      </c>
      <c r="V67" s="66">
        <f>SUMPRODUCT(MTOA!B67:G67,MTOA!B$102:G$102,MTOA!B$107:G$107)</f>
        <v>0</v>
      </c>
      <c r="W67" s="66">
        <f>SUMPRODUCT(MTOA!B67:G67,MTOA!B$101:G$101,MTOA!B$107:G$107)</f>
        <v>0</v>
      </c>
      <c r="X67">
        <v>0</v>
      </c>
      <c r="Y67" s="34">
        <f>IEX!L67</f>
        <v>0</v>
      </c>
      <c r="Z67" s="34">
        <f>IEX!R67</f>
        <v>0</v>
      </c>
      <c r="AA67" s="75">
        <f>STOA!L67</f>
        <v>3.6</v>
      </c>
      <c r="AB67" s="75">
        <f>-STOA!R67</f>
        <v>0</v>
      </c>
      <c r="AC67">
        <f t="shared" si="0"/>
        <v>0.18136264508913888</v>
      </c>
      <c r="AD67">
        <f t="shared" si="1"/>
        <v>20.428028842313005</v>
      </c>
      <c r="AE67">
        <f>'IDT-1'!D67</f>
        <v>0</v>
      </c>
      <c r="AF67" s="24"/>
      <c r="AG67">
        <f t="shared" si="2"/>
        <v>20.428028842313005</v>
      </c>
      <c r="AI67" s="34">
        <f>PXIL!L67</f>
        <v>0</v>
      </c>
      <c r="AJ67" s="34">
        <f>PXIL!R67</f>
        <v>0</v>
      </c>
      <c r="AK67" s="34">
        <f>RTM_IEX!L67</f>
        <v>1.92</v>
      </c>
      <c r="AL67" s="34">
        <f>RTM_IEX!R67</f>
        <v>0</v>
      </c>
      <c r="AM67" s="34">
        <f>RTM_PXI!L67</f>
        <v>0</v>
      </c>
      <c r="AN67" s="34">
        <f>RTM_PXI!R67</f>
        <v>0</v>
      </c>
      <c r="AO67" s="149">
        <f>GDAM_IEX!L67</f>
        <v>0</v>
      </c>
      <c r="AP67" s="149">
        <f>GDAM_IEX!R67</f>
        <v>0</v>
      </c>
      <c r="AQ67" s="149">
        <f>GDAM_PXI!L67</f>
        <v>0</v>
      </c>
      <c r="AR67" s="149">
        <f>GDAM_PXI!R67</f>
        <v>0</v>
      </c>
    </row>
    <row r="68" spans="1:44">
      <c r="A68" t="s">
        <v>110</v>
      </c>
      <c r="E68">
        <f>GT_NG!R68</f>
        <v>0</v>
      </c>
      <c r="F68">
        <f>GT_Spot!R68</f>
        <v>0</v>
      </c>
      <c r="G68">
        <f>PPCL_NG!R68</f>
        <v>6.6104348970326994</v>
      </c>
      <c r="H68">
        <f>PPCL_Spot!R68</f>
        <v>0</v>
      </c>
      <c r="I68">
        <f>Bawana_NG!R68</f>
        <v>5.84</v>
      </c>
      <c r="J68">
        <f>Bawana_RLNG!R68</f>
        <v>0</v>
      </c>
      <c r="K68">
        <f>Bawana_Spot!R68</f>
        <v>0</v>
      </c>
      <c r="L68">
        <f>TWOMCL!Q68</f>
        <v>0</v>
      </c>
      <c r="M68">
        <f>EDWPCL!U68</f>
        <v>0</v>
      </c>
      <c r="N68">
        <f>'MSW BWN'!U68</f>
        <v>0</v>
      </c>
      <c r="O68">
        <v>0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SUMPRODUCT(LTA!J68:AN68,LTA!J$101:AN$101,LTA!J$107:AN$107)</f>
        <v>0</v>
      </c>
      <c r="U68" s="37">
        <f>SUMPRODUCT(LTA!J68:AN68,LTA!J$102:AN$102,LTA!J$107:AN$107)</f>
        <v>0</v>
      </c>
      <c r="V68" s="66">
        <f>SUMPRODUCT(MTOA!B68:G68,MTOA!B$102:G$102,MTOA!B$107:G$107)</f>
        <v>0</v>
      </c>
      <c r="W68" s="66">
        <f>SUMPRODUCT(MTOA!B68:G68,MTOA!B$101:G$101,MTOA!B$107:G$107)</f>
        <v>0</v>
      </c>
      <c r="X68">
        <v>0</v>
      </c>
      <c r="Y68" s="34">
        <f>IEX!L68</f>
        <v>0</v>
      </c>
      <c r="Z68" s="34">
        <f>IEX!R68</f>
        <v>0</v>
      </c>
      <c r="AA68" s="75">
        <f>STOA!L68</f>
        <v>3.46</v>
      </c>
      <c r="AB68" s="75">
        <f>-STOA!R68</f>
        <v>0</v>
      </c>
      <c r="AC68">
        <f t="shared" ref="AC68:AC98" si="3">SUMIF(B68:AB68,"&gt;0")*$AC$2-SUMIF(B68:AB68,"&lt;0")*($AC$2/(1-$AC$2))+SUMIF(AI68:AR68,"&gt;0")*$AC$2-SUMIF(AI68:AR68,"&lt;0")*($AC$2/(1-$AC$2))</f>
        <v>0.15690782709388776</v>
      </c>
      <c r="AD68">
        <f t="shared" ref="AD68:AD98" si="4">SUM(B68:AB68,AI68:AR68)-AC68</f>
        <v>17.673527069938814</v>
      </c>
      <c r="AE68">
        <f>'IDT-1'!D68</f>
        <v>0</v>
      </c>
      <c r="AF68" s="24"/>
      <c r="AG68">
        <f t="shared" ref="AG68:AG98" si="5">SUM(AD68:AF68)</f>
        <v>17.673527069938814</v>
      </c>
      <c r="AI68" s="34">
        <f>PXIL!L68</f>
        <v>0</v>
      </c>
      <c r="AJ68" s="34">
        <f>PXIL!R68</f>
        <v>0</v>
      </c>
      <c r="AK68" s="34">
        <f>RTM_IEX!L68</f>
        <v>1.92</v>
      </c>
      <c r="AL68" s="34">
        <f>RTM_IEX!R68</f>
        <v>0</v>
      </c>
      <c r="AM68" s="34">
        <f>RTM_PXI!L68</f>
        <v>0</v>
      </c>
      <c r="AN68" s="34">
        <f>RTM_PXI!R68</f>
        <v>0</v>
      </c>
      <c r="AO68" s="149">
        <f>GDAM_IEX!L68</f>
        <v>0</v>
      </c>
      <c r="AP68" s="149">
        <f>GDAM_IEX!R68</f>
        <v>0</v>
      </c>
      <c r="AQ68" s="149">
        <f>GDAM_PXI!L68</f>
        <v>0</v>
      </c>
      <c r="AR68" s="149">
        <f>GDAM_PXI!R68</f>
        <v>0</v>
      </c>
    </row>
    <row r="69" spans="1:44">
      <c r="A69" t="s">
        <v>111</v>
      </c>
      <c r="E69">
        <f>GT_NG!R69</f>
        <v>0</v>
      </c>
      <c r="F69">
        <f>GT_Spot!R69</f>
        <v>0</v>
      </c>
      <c r="G69">
        <f>PPCL_NG!R69</f>
        <v>6.6104348970326994</v>
      </c>
      <c r="H69">
        <f>PPCL_Spot!R69</f>
        <v>0</v>
      </c>
      <c r="I69">
        <f>Bawana_NG!R69</f>
        <v>5.84</v>
      </c>
      <c r="J69">
        <f>Bawana_RLNG!R69</f>
        <v>0</v>
      </c>
      <c r="K69">
        <f>Bawana_Spot!R69</f>
        <v>0</v>
      </c>
      <c r="L69">
        <f>TWOMCL!Q69</f>
        <v>0</v>
      </c>
      <c r="M69">
        <f>EDWPCL!U69</f>
        <v>0</v>
      </c>
      <c r="N69">
        <f>'MSW BWN'!U69</f>
        <v>0</v>
      </c>
      <c r="O69">
        <v>0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SUMPRODUCT(LTA!J69:AN69,LTA!J$101:AN$101,LTA!J$107:AN$107)</f>
        <v>0</v>
      </c>
      <c r="U69" s="37">
        <f>SUMPRODUCT(LTA!J69:AN69,LTA!J$102:AN$102,LTA!J$107:AN$107)</f>
        <v>0</v>
      </c>
      <c r="V69" s="66">
        <f>SUMPRODUCT(MTOA!B69:G69,MTOA!B$102:G$102,MTOA!B$107:G$107)</f>
        <v>0</v>
      </c>
      <c r="W69" s="66">
        <f>SUMPRODUCT(MTOA!B69:G69,MTOA!B$101:G$101,MTOA!B$107:G$107)</f>
        <v>0</v>
      </c>
      <c r="X69">
        <v>0</v>
      </c>
      <c r="Y69" s="34">
        <f>IEX!L69</f>
        <v>0</v>
      </c>
      <c r="Z69" s="34">
        <f>IEX!R69</f>
        <v>0</v>
      </c>
      <c r="AA69" s="75">
        <f>STOA!L69</f>
        <v>3.07</v>
      </c>
      <c r="AB69" s="75">
        <f>-STOA!R69</f>
        <v>0</v>
      </c>
      <c r="AC69">
        <f t="shared" si="3"/>
        <v>0.15347582709388777</v>
      </c>
      <c r="AD69">
        <f t="shared" si="4"/>
        <v>17.286959069938813</v>
      </c>
      <c r="AE69">
        <f>'IDT-1'!D69</f>
        <v>0</v>
      </c>
      <c r="AF69" s="24"/>
      <c r="AG69">
        <f t="shared" si="5"/>
        <v>17.286959069938813</v>
      </c>
      <c r="AI69" s="34">
        <f>PXIL!L69</f>
        <v>0</v>
      </c>
      <c r="AJ69" s="34">
        <f>PXIL!R69</f>
        <v>0</v>
      </c>
      <c r="AK69" s="34">
        <f>RTM_IEX!L69</f>
        <v>1.92</v>
      </c>
      <c r="AL69" s="34">
        <f>RTM_IEX!R69</f>
        <v>0</v>
      </c>
      <c r="AM69" s="34">
        <f>RTM_PXI!L69</f>
        <v>0</v>
      </c>
      <c r="AN69" s="34">
        <f>RTM_PXI!R69</f>
        <v>0</v>
      </c>
      <c r="AO69" s="149">
        <f>GDAM_IEX!L69</f>
        <v>0</v>
      </c>
      <c r="AP69" s="149">
        <f>GDAM_IEX!R69</f>
        <v>0</v>
      </c>
      <c r="AQ69" s="149">
        <f>GDAM_PXI!L69</f>
        <v>0</v>
      </c>
      <c r="AR69" s="149">
        <f>GDAM_PXI!R69</f>
        <v>0</v>
      </c>
    </row>
    <row r="70" spans="1:44">
      <c r="A70" t="s">
        <v>112</v>
      </c>
      <c r="E70">
        <f>GT_NG!R70</f>
        <v>0</v>
      </c>
      <c r="F70">
        <f>GT_Spot!R70</f>
        <v>0</v>
      </c>
      <c r="G70">
        <f>PPCL_NG!R70</f>
        <v>6.7</v>
      </c>
      <c r="H70">
        <f>PPCL_Spot!R70</f>
        <v>0</v>
      </c>
      <c r="I70">
        <f>Bawana_NG!R70</f>
        <v>5.84</v>
      </c>
      <c r="J70">
        <f>Bawana_RLNG!R70</f>
        <v>0</v>
      </c>
      <c r="K70">
        <f>Bawana_Spot!R70</f>
        <v>0</v>
      </c>
      <c r="L70">
        <f>TWOMCL!Q70</f>
        <v>0</v>
      </c>
      <c r="M70">
        <f>EDWPCL!U70</f>
        <v>0</v>
      </c>
      <c r="N70">
        <f>'MSW BWN'!U70</f>
        <v>0</v>
      </c>
      <c r="O70">
        <v>0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SUMPRODUCT(LTA!J70:AN70,LTA!J$101:AN$101,LTA!J$107:AN$107)</f>
        <v>0</v>
      </c>
      <c r="U70" s="37">
        <f>SUMPRODUCT(LTA!J70:AN70,LTA!J$102:AN$102,LTA!J$107:AN$107)</f>
        <v>0</v>
      </c>
      <c r="V70" s="66">
        <f>SUMPRODUCT(MTOA!B70:G70,MTOA!B$102:G$102,MTOA!B$107:G$107)</f>
        <v>0</v>
      </c>
      <c r="W70" s="66">
        <f>SUMPRODUCT(MTOA!B70:G70,MTOA!B$101:G$101,MTOA!B$107:G$107)</f>
        <v>0</v>
      </c>
      <c r="X70">
        <v>0</v>
      </c>
      <c r="Y70" s="34">
        <f>IEX!L70</f>
        <v>0</v>
      </c>
      <c r="Z70" s="34">
        <f>IEX!R70</f>
        <v>0</v>
      </c>
      <c r="AA70" s="75">
        <f>STOA!L70</f>
        <v>2.39</v>
      </c>
      <c r="AB70" s="75">
        <f>-STOA!R70</f>
        <v>0</v>
      </c>
      <c r="AC70">
        <f t="shared" si="3"/>
        <v>0.15672800000000001</v>
      </c>
      <c r="AD70">
        <f t="shared" si="4"/>
        <v>17.653271999999998</v>
      </c>
      <c r="AE70">
        <f>'IDT-1'!D70</f>
        <v>0</v>
      </c>
      <c r="AF70" s="24"/>
      <c r="AG70">
        <f t="shared" si="5"/>
        <v>17.653271999999998</v>
      </c>
      <c r="AI70" s="34">
        <f>PXIL!L70</f>
        <v>0</v>
      </c>
      <c r="AJ70" s="34">
        <f>PXIL!R70</f>
        <v>0</v>
      </c>
      <c r="AK70" s="34">
        <f>RTM_IEX!L70</f>
        <v>2.88</v>
      </c>
      <c r="AL70" s="34">
        <f>RTM_IEX!R70</f>
        <v>0</v>
      </c>
      <c r="AM70" s="34">
        <f>RTM_PXI!L70</f>
        <v>0</v>
      </c>
      <c r="AN70" s="34">
        <f>RTM_PXI!R70</f>
        <v>0</v>
      </c>
      <c r="AO70" s="149">
        <f>GDAM_IEX!L70</f>
        <v>0</v>
      </c>
      <c r="AP70" s="149">
        <f>GDAM_IEX!R70</f>
        <v>0</v>
      </c>
      <c r="AQ70" s="149">
        <f>GDAM_PXI!L70</f>
        <v>0</v>
      </c>
      <c r="AR70" s="149">
        <f>GDAM_PXI!R70</f>
        <v>0</v>
      </c>
    </row>
    <row r="71" spans="1:44">
      <c r="A71" t="s">
        <v>113</v>
      </c>
      <c r="E71">
        <f>GT_NG!R71</f>
        <v>0</v>
      </c>
      <c r="F71">
        <f>GT_Spot!R71</f>
        <v>0</v>
      </c>
      <c r="G71">
        <f>PPCL_NG!R71</f>
        <v>6.6104348970326994</v>
      </c>
      <c r="H71">
        <f>PPCL_Spot!R71</f>
        <v>0</v>
      </c>
      <c r="I71">
        <f>Bawana_NG!R71</f>
        <v>5.84</v>
      </c>
      <c r="J71">
        <f>Bawana_RLNG!R71</f>
        <v>0</v>
      </c>
      <c r="K71">
        <f>Bawana_Spot!R71</f>
        <v>0</v>
      </c>
      <c r="L71">
        <f>TWOMCL!Q71</f>
        <v>0</v>
      </c>
      <c r="M71">
        <f>EDWPCL!U71</f>
        <v>0</v>
      </c>
      <c r="N71">
        <f>'MSW BWN'!U71</f>
        <v>0</v>
      </c>
      <c r="O71">
        <v>0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SUMPRODUCT(LTA!J71:AN71,LTA!J$101:AN$101,LTA!J$107:AN$107)</f>
        <v>0</v>
      </c>
      <c r="U71" s="37">
        <f>SUMPRODUCT(LTA!J71:AN71,LTA!J$102:AN$102,LTA!J$107:AN$107)</f>
        <v>0</v>
      </c>
      <c r="V71" s="66">
        <f>SUMPRODUCT(MTOA!B71:G71,MTOA!B$102:G$102,MTOA!B$107:G$107)</f>
        <v>0</v>
      </c>
      <c r="W71" s="66">
        <f>SUMPRODUCT(MTOA!B71:G71,MTOA!B$101:G$101,MTOA!B$107:G$107)</f>
        <v>0</v>
      </c>
      <c r="X71">
        <v>0</v>
      </c>
      <c r="Y71" s="34">
        <f>IEX!L71</f>
        <v>0</v>
      </c>
      <c r="Z71" s="34">
        <f>IEX!R71</f>
        <v>0</v>
      </c>
      <c r="AA71" s="75">
        <f>STOA!L71</f>
        <v>1.38</v>
      </c>
      <c r="AB71" s="75">
        <f>-STOA!R71</f>
        <v>0</v>
      </c>
      <c r="AC71">
        <f t="shared" si="3"/>
        <v>0.16394782709388778</v>
      </c>
      <c r="AD71">
        <f t="shared" si="4"/>
        <v>18.466487069938811</v>
      </c>
      <c r="AE71">
        <f>'IDT-1'!D71</f>
        <v>0</v>
      </c>
      <c r="AF71" s="24"/>
      <c r="AG71">
        <f t="shared" si="5"/>
        <v>18.466487069938811</v>
      </c>
      <c r="AI71" s="34">
        <f>PXIL!L71</f>
        <v>0</v>
      </c>
      <c r="AJ71" s="34">
        <f>PXIL!R71</f>
        <v>0</v>
      </c>
      <c r="AK71" s="34">
        <f>RTM_IEX!L71</f>
        <v>4.8</v>
      </c>
      <c r="AL71" s="34">
        <f>RTM_IEX!R71</f>
        <v>0</v>
      </c>
      <c r="AM71" s="34">
        <f>RTM_PXI!L71</f>
        <v>0</v>
      </c>
      <c r="AN71" s="34">
        <f>RTM_PXI!R71</f>
        <v>0</v>
      </c>
      <c r="AO71" s="149">
        <f>GDAM_IEX!L71</f>
        <v>0</v>
      </c>
      <c r="AP71" s="149">
        <f>GDAM_IEX!R71</f>
        <v>0</v>
      </c>
      <c r="AQ71" s="149">
        <f>GDAM_PXI!L71</f>
        <v>0</v>
      </c>
      <c r="AR71" s="149">
        <f>GDAM_PXI!R71</f>
        <v>0</v>
      </c>
    </row>
    <row r="72" spans="1:44">
      <c r="A72" t="s">
        <v>114</v>
      </c>
      <c r="E72">
        <f>GT_NG!R72</f>
        <v>0</v>
      </c>
      <c r="F72">
        <f>GT_Spot!R72</f>
        <v>0</v>
      </c>
      <c r="G72">
        <f>PPCL_NG!R72</f>
        <v>6.8695480560489433</v>
      </c>
      <c r="H72">
        <f>PPCL_Spot!R72</f>
        <v>0</v>
      </c>
      <c r="I72">
        <f>Bawana_NG!R72</f>
        <v>5.84</v>
      </c>
      <c r="J72">
        <f>Bawana_RLNG!R72</f>
        <v>0</v>
      </c>
      <c r="K72">
        <f>Bawana_Spot!R72</f>
        <v>0</v>
      </c>
      <c r="L72">
        <f>TWOMCL!Q72</f>
        <v>0</v>
      </c>
      <c r="M72">
        <f>EDWPCL!U72</f>
        <v>0</v>
      </c>
      <c r="N72">
        <f>'MSW BWN'!U72</f>
        <v>0</v>
      </c>
      <c r="O72">
        <v>0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SUMPRODUCT(LTA!J72:AN72,LTA!J$101:AN$101,LTA!J$107:AN$107)</f>
        <v>0</v>
      </c>
      <c r="U72" s="37">
        <f>SUMPRODUCT(LTA!J72:AN72,LTA!J$102:AN$102,LTA!J$107:AN$107)</f>
        <v>0</v>
      </c>
      <c r="V72" s="66">
        <f>SUMPRODUCT(MTOA!B72:G72,MTOA!B$102:G$102,MTOA!B$107:G$107)</f>
        <v>0</v>
      </c>
      <c r="W72" s="66">
        <f>SUMPRODUCT(MTOA!B72:G72,MTOA!B$101:G$101,MTOA!B$107:G$107)</f>
        <v>0</v>
      </c>
      <c r="X72">
        <v>0</v>
      </c>
      <c r="Y72" s="34">
        <f>IEX!L72</f>
        <v>0</v>
      </c>
      <c r="Z72" s="34">
        <f>IEX!R72</f>
        <v>0</v>
      </c>
      <c r="AA72" s="75">
        <f>STOA!L72</f>
        <v>1.06</v>
      </c>
      <c r="AB72" s="75">
        <f>-STOA!R72</f>
        <v>0</v>
      </c>
      <c r="AC72">
        <f t="shared" si="3"/>
        <v>0.16763602289323071</v>
      </c>
      <c r="AD72">
        <f t="shared" si="4"/>
        <v>18.881912033155714</v>
      </c>
      <c r="AE72">
        <f>'IDT-1'!D72</f>
        <v>0</v>
      </c>
      <c r="AF72" s="24"/>
      <c r="AG72">
        <f t="shared" si="5"/>
        <v>18.881912033155714</v>
      </c>
      <c r="AI72" s="34">
        <f>PXIL!L72</f>
        <v>0</v>
      </c>
      <c r="AJ72" s="34">
        <f>PXIL!R72</f>
        <v>0</v>
      </c>
      <c r="AK72" s="34">
        <f>RTM_IEX!L72</f>
        <v>5.28</v>
      </c>
      <c r="AL72" s="34">
        <f>RTM_IEX!R72</f>
        <v>0</v>
      </c>
      <c r="AM72" s="34">
        <f>RTM_PXI!L72</f>
        <v>0</v>
      </c>
      <c r="AN72" s="34">
        <f>RTM_PXI!R72</f>
        <v>0</v>
      </c>
      <c r="AO72" s="149">
        <f>GDAM_IEX!L72</f>
        <v>0</v>
      </c>
      <c r="AP72" s="149">
        <f>GDAM_IEX!R72</f>
        <v>0</v>
      </c>
      <c r="AQ72" s="149">
        <f>GDAM_PXI!L72</f>
        <v>0</v>
      </c>
      <c r="AR72" s="149">
        <f>GDAM_PXI!R72</f>
        <v>0</v>
      </c>
    </row>
    <row r="73" spans="1:44">
      <c r="A73" t="s">
        <v>115</v>
      </c>
      <c r="E73">
        <f>GT_NG!R73</f>
        <v>0</v>
      </c>
      <c r="F73">
        <f>GT_Spot!R73</f>
        <v>0</v>
      </c>
      <c r="G73">
        <f>PPCL_NG!R73</f>
        <v>7.41</v>
      </c>
      <c r="H73">
        <f>PPCL_Spot!R73</f>
        <v>0</v>
      </c>
      <c r="I73">
        <f>Bawana_NG!R73</f>
        <v>5.8397306769968642</v>
      </c>
      <c r="J73">
        <f>Bawana_RLNG!R73</f>
        <v>0</v>
      </c>
      <c r="K73">
        <f>Bawana_Spot!R73</f>
        <v>0</v>
      </c>
      <c r="L73">
        <f>TWOMCL!Q73</f>
        <v>0</v>
      </c>
      <c r="M73">
        <f>EDWPCL!U73</f>
        <v>0</v>
      </c>
      <c r="N73">
        <f>'MSW BWN'!U73</f>
        <v>0</v>
      </c>
      <c r="O73">
        <v>0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SUMPRODUCT(LTA!J73:AN73,LTA!J$101:AN$101,LTA!J$107:AN$107)</f>
        <v>0</v>
      </c>
      <c r="U73" s="37">
        <f>SUMPRODUCT(LTA!J73:AN73,LTA!J$102:AN$102,LTA!J$107:AN$107)</f>
        <v>0</v>
      </c>
      <c r="V73" s="66">
        <f>SUMPRODUCT(MTOA!B73:G73,MTOA!B$102:G$102,MTOA!B$107:G$107)</f>
        <v>0</v>
      </c>
      <c r="W73" s="66">
        <f>SUMPRODUCT(MTOA!B73:G73,MTOA!B$101:G$101,MTOA!B$107:G$107)</f>
        <v>0</v>
      </c>
      <c r="X73">
        <v>0</v>
      </c>
      <c r="Y73" s="34">
        <f>IEX!L73</f>
        <v>0</v>
      </c>
      <c r="Z73" s="34">
        <f>IEX!R73</f>
        <v>0</v>
      </c>
      <c r="AA73" s="75">
        <f>STOA!L73</f>
        <v>0.79</v>
      </c>
      <c r="AB73" s="75">
        <f>-STOA!R73</f>
        <v>0</v>
      </c>
      <c r="AC73">
        <f t="shared" si="3"/>
        <v>0.17423762995757242</v>
      </c>
      <c r="AD73">
        <f t="shared" si="4"/>
        <v>19.625493047039292</v>
      </c>
      <c r="AE73">
        <f>'IDT-1'!D73</f>
        <v>0</v>
      </c>
      <c r="AF73" s="24"/>
      <c r="AG73">
        <f t="shared" si="5"/>
        <v>19.625493047039292</v>
      </c>
      <c r="AI73" s="34">
        <f>PXIL!L73</f>
        <v>0</v>
      </c>
      <c r="AJ73" s="34">
        <f>PXIL!R73</f>
        <v>0</v>
      </c>
      <c r="AK73" s="34">
        <f>RTM_IEX!L73</f>
        <v>5.76</v>
      </c>
      <c r="AL73" s="34">
        <f>RTM_IEX!R73</f>
        <v>0</v>
      </c>
      <c r="AM73" s="34">
        <f>RTM_PXI!L73</f>
        <v>0</v>
      </c>
      <c r="AN73" s="34">
        <f>RTM_PXI!R73</f>
        <v>0</v>
      </c>
      <c r="AO73" s="149">
        <f>GDAM_IEX!L73</f>
        <v>0</v>
      </c>
      <c r="AP73" s="149">
        <f>GDAM_IEX!R73</f>
        <v>0</v>
      </c>
      <c r="AQ73" s="149">
        <f>GDAM_PXI!L73</f>
        <v>0</v>
      </c>
      <c r="AR73" s="149">
        <f>GDAM_PXI!R73</f>
        <v>0</v>
      </c>
    </row>
    <row r="74" spans="1:44">
      <c r="A74" t="s">
        <v>116</v>
      </c>
      <c r="E74">
        <f>GT_NG!R74</f>
        <v>0</v>
      </c>
      <c r="F74">
        <f>GT_Spot!R74</f>
        <v>0</v>
      </c>
      <c r="G74">
        <f>PPCL_NG!R74</f>
        <v>7.41</v>
      </c>
      <c r="H74">
        <f>PPCL_Spot!R74</f>
        <v>0</v>
      </c>
      <c r="I74">
        <f>Bawana_NG!R74</f>
        <v>5.839727675448823</v>
      </c>
      <c r="J74">
        <f>Bawana_RLNG!R74</f>
        <v>0</v>
      </c>
      <c r="K74">
        <f>Bawana_Spot!R74</f>
        <v>0</v>
      </c>
      <c r="L74">
        <f>TWOMCL!Q74</f>
        <v>0</v>
      </c>
      <c r="M74">
        <f>EDWPCL!U74</f>
        <v>0</v>
      </c>
      <c r="N74">
        <f>'MSW BWN'!U74</f>
        <v>0</v>
      </c>
      <c r="O74">
        <v>0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SUMPRODUCT(LTA!J74:AN74,LTA!J$101:AN$101,LTA!J$107:AN$107)</f>
        <v>0</v>
      </c>
      <c r="U74" s="37">
        <f>SUMPRODUCT(LTA!J74:AN74,LTA!J$102:AN$102,LTA!J$107:AN$107)</f>
        <v>0</v>
      </c>
      <c r="V74" s="66">
        <f>SUMPRODUCT(MTOA!B74:G74,MTOA!B$102:G$102,MTOA!B$107:G$107)</f>
        <v>0</v>
      </c>
      <c r="W74" s="66">
        <f>SUMPRODUCT(MTOA!B74:G74,MTOA!B$101:G$101,MTOA!B$107:G$107)</f>
        <v>0</v>
      </c>
      <c r="X74">
        <v>0</v>
      </c>
      <c r="Y74" s="34">
        <f>IEX!L74</f>
        <v>0</v>
      </c>
      <c r="Z74" s="34">
        <f>IEX!R74</f>
        <v>0</v>
      </c>
      <c r="AA74" s="75">
        <f>STOA!L74</f>
        <v>0.44</v>
      </c>
      <c r="AB74" s="75">
        <f>-STOA!R74</f>
        <v>0</v>
      </c>
      <c r="AC74">
        <f t="shared" si="3"/>
        <v>0.17115760354394965</v>
      </c>
      <c r="AD74">
        <f t="shared" si="4"/>
        <v>19.278570071904873</v>
      </c>
      <c r="AE74">
        <f>'IDT-1'!D74</f>
        <v>0</v>
      </c>
      <c r="AF74" s="24"/>
      <c r="AG74">
        <f t="shared" si="5"/>
        <v>19.278570071904873</v>
      </c>
      <c r="AI74" s="34">
        <f>PXIL!L74</f>
        <v>0</v>
      </c>
      <c r="AJ74" s="34">
        <f>PXIL!R74</f>
        <v>0</v>
      </c>
      <c r="AK74" s="34">
        <f>RTM_IEX!L74</f>
        <v>5.76</v>
      </c>
      <c r="AL74" s="34">
        <f>RTM_IEX!R74</f>
        <v>0</v>
      </c>
      <c r="AM74" s="34">
        <f>RTM_PXI!L74</f>
        <v>0</v>
      </c>
      <c r="AN74" s="34">
        <f>RTM_PXI!R74</f>
        <v>0</v>
      </c>
      <c r="AO74" s="149">
        <f>GDAM_IEX!L74</f>
        <v>0</v>
      </c>
      <c r="AP74" s="149">
        <f>GDAM_IEX!R74</f>
        <v>0</v>
      </c>
      <c r="AQ74" s="149">
        <f>GDAM_PXI!L74</f>
        <v>0</v>
      </c>
      <c r="AR74" s="149">
        <f>GDAM_PXI!R74</f>
        <v>0</v>
      </c>
    </row>
    <row r="75" spans="1:44">
      <c r="A75" t="s">
        <v>117</v>
      </c>
      <c r="E75">
        <f>GT_NG!R75</f>
        <v>0</v>
      </c>
      <c r="F75">
        <f>GT_Spot!R75</f>
        <v>0</v>
      </c>
      <c r="G75">
        <f>PPCL_NG!R75</f>
        <v>7.41</v>
      </c>
      <c r="H75">
        <f>PPCL_Spot!R75</f>
        <v>0</v>
      </c>
      <c r="I75">
        <f>Bawana_NG!R75</f>
        <v>5.839727675448823</v>
      </c>
      <c r="J75">
        <f>Bawana_RLNG!R75</f>
        <v>0</v>
      </c>
      <c r="K75">
        <f>Bawana_Spot!R75</f>
        <v>0</v>
      </c>
      <c r="L75">
        <f>TWOMCL!Q75</f>
        <v>0</v>
      </c>
      <c r="M75">
        <f>EDWPCL!U75</f>
        <v>0</v>
      </c>
      <c r="N75">
        <f>'MSW BWN'!U75</f>
        <v>0</v>
      </c>
      <c r="O75">
        <v>0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SUMPRODUCT(LTA!J75:AN75,LTA!J$101:AN$101,LTA!J$107:AN$107)</f>
        <v>0</v>
      </c>
      <c r="U75" s="37">
        <f>SUMPRODUCT(LTA!J75:AN75,LTA!J$102:AN$102,LTA!J$107:AN$107)</f>
        <v>0</v>
      </c>
      <c r="V75" s="66">
        <f>SUMPRODUCT(MTOA!B75:G75,MTOA!B$102:G$102,MTOA!B$107:G$107)</f>
        <v>0</v>
      </c>
      <c r="W75" s="66">
        <f>SUMPRODUCT(MTOA!B75:G75,MTOA!B$101:G$101,MTOA!B$107:G$107)</f>
        <v>0</v>
      </c>
      <c r="X75">
        <v>0</v>
      </c>
      <c r="Y75" s="34">
        <f>IEX!L75</f>
        <v>0</v>
      </c>
      <c r="Z75" s="34">
        <f>IEX!R75</f>
        <v>0</v>
      </c>
      <c r="AA75" s="75">
        <f>STOA!L75</f>
        <v>0.18</v>
      </c>
      <c r="AB75" s="75">
        <f>-STOA!R75</f>
        <v>0</v>
      </c>
      <c r="AC75">
        <f t="shared" si="3"/>
        <v>0.18576560354394966</v>
      </c>
      <c r="AD75">
        <f t="shared" si="4"/>
        <v>20.923962071904874</v>
      </c>
      <c r="AE75">
        <f>'IDT-1'!D75</f>
        <v>0</v>
      </c>
      <c r="AF75" s="24"/>
      <c r="AG75">
        <f t="shared" si="5"/>
        <v>20.923962071904874</v>
      </c>
      <c r="AI75" s="34">
        <f>PXIL!L75</f>
        <v>0</v>
      </c>
      <c r="AJ75" s="34">
        <f>PXIL!R75</f>
        <v>0</v>
      </c>
      <c r="AK75" s="34">
        <f>RTM_IEX!L75</f>
        <v>7.68</v>
      </c>
      <c r="AL75" s="34">
        <f>RTM_IEX!R75</f>
        <v>0</v>
      </c>
      <c r="AM75" s="34">
        <f>RTM_PXI!L75</f>
        <v>0</v>
      </c>
      <c r="AN75" s="34">
        <f>RTM_PXI!R75</f>
        <v>0</v>
      </c>
      <c r="AO75" s="149">
        <f>GDAM_IEX!L75</f>
        <v>0</v>
      </c>
      <c r="AP75" s="149">
        <f>GDAM_IEX!R75</f>
        <v>0</v>
      </c>
      <c r="AQ75" s="149">
        <f>GDAM_PXI!L75</f>
        <v>0</v>
      </c>
      <c r="AR75" s="149">
        <f>GDAM_PXI!R75</f>
        <v>0</v>
      </c>
    </row>
    <row r="76" spans="1:44">
      <c r="A76" t="s">
        <v>118</v>
      </c>
      <c r="E76">
        <f>GT_NG!R76</f>
        <v>0</v>
      </c>
      <c r="F76">
        <f>GT_Spot!R76</f>
        <v>0</v>
      </c>
      <c r="G76">
        <f>PPCL_NG!R76</f>
        <v>7.41</v>
      </c>
      <c r="H76">
        <f>PPCL_Spot!R76</f>
        <v>0</v>
      </c>
      <c r="I76">
        <f>Bawana_NG!R76</f>
        <v>5.839727675448823</v>
      </c>
      <c r="J76">
        <f>Bawana_RLNG!R76</f>
        <v>0</v>
      </c>
      <c r="K76">
        <f>Bawana_Spot!R76</f>
        <v>0</v>
      </c>
      <c r="L76">
        <f>TWOMCL!Q76</f>
        <v>0</v>
      </c>
      <c r="M76">
        <f>EDWPCL!U76</f>
        <v>0</v>
      </c>
      <c r="N76">
        <f>'MSW BWN'!U76</f>
        <v>0</v>
      </c>
      <c r="O76">
        <v>0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SUMPRODUCT(LTA!J76:AN76,LTA!J$101:AN$101,LTA!J$107:AN$107)</f>
        <v>0</v>
      </c>
      <c r="U76" s="37">
        <f>SUMPRODUCT(LTA!J76:AN76,LTA!J$102:AN$102,LTA!J$107:AN$107)</f>
        <v>0</v>
      </c>
      <c r="V76" s="66">
        <f>SUMPRODUCT(MTOA!B76:G76,MTOA!B$102:G$102,MTOA!B$107:G$107)</f>
        <v>0</v>
      </c>
      <c r="W76" s="66">
        <f>SUMPRODUCT(MTOA!B76:G76,MTOA!B$101:G$101,MTOA!B$107:G$107)</f>
        <v>0</v>
      </c>
      <c r="X76">
        <v>0</v>
      </c>
      <c r="Y76" s="34">
        <f>IEX!L76</f>
        <v>0</v>
      </c>
      <c r="Z76" s="34">
        <f>IEX!R76</f>
        <v>0</v>
      </c>
      <c r="AA76" s="75">
        <f>STOA!L76</f>
        <v>0</v>
      </c>
      <c r="AB76" s="75">
        <f>-STOA!R76</f>
        <v>0</v>
      </c>
      <c r="AC76">
        <f t="shared" si="3"/>
        <v>0.19262960354394967</v>
      </c>
      <c r="AD76">
        <f t="shared" si="4"/>
        <v>21.697098071904875</v>
      </c>
      <c r="AE76">
        <f>'IDT-1'!D76</f>
        <v>0</v>
      </c>
      <c r="AF76" s="24"/>
      <c r="AG76">
        <f t="shared" si="5"/>
        <v>21.697098071904875</v>
      </c>
      <c r="AI76" s="34">
        <f>PXIL!L76</f>
        <v>0</v>
      </c>
      <c r="AJ76" s="34">
        <f>PXIL!R76</f>
        <v>0</v>
      </c>
      <c r="AK76" s="34">
        <f>RTM_IEX!L76</f>
        <v>8.64</v>
      </c>
      <c r="AL76" s="34">
        <f>RTM_IEX!R76</f>
        <v>0</v>
      </c>
      <c r="AM76" s="34">
        <f>RTM_PXI!L76</f>
        <v>0</v>
      </c>
      <c r="AN76" s="34">
        <f>RTM_PXI!R76</f>
        <v>0</v>
      </c>
      <c r="AO76" s="149">
        <f>GDAM_IEX!L76</f>
        <v>0</v>
      </c>
      <c r="AP76" s="149">
        <f>GDAM_IEX!R76</f>
        <v>0</v>
      </c>
      <c r="AQ76" s="149">
        <f>GDAM_PXI!L76</f>
        <v>0</v>
      </c>
      <c r="AR76" s="149">
        <f>GDAM_PXI!R76</f>
        <v>0</v>
      </c>
    </row>
    <row r="77" spans="1:44">
      <c r="A77" t="s">
        <v>119</v>
      </c>
      <c r="E77">
        <f>GT_NG!R77</f>
        <v>0</v>
      </c>
      <c r="F77">
        <f>GT_Spot!R77</f>
        <v>0</v>
      </c>
      <c r="G77">
        <f>PPCL_NG!R77</f>
        <v>7.41</v>
      </c>
      <c r="H77">
        <f>PPCL_Spot!R77</f>
        <v>0</v>
      </c>
      <c r="I77">
        <f>Bawana_NG!R77</f>
        <v>5.839727675448823</v>
      </c>
      <c r="J77">
        <f>Bawana_RLNG!R77</f>
        <v>0</v>
      </c>
      <c r="K77">
        <f>Bawana_Spot!R77</f>
        <v>0</v>
      </c>
      <c r="L77">
        <f>TWOMCL!Q77</f>
        <v>0</v>
      </c>
      <c r="M77">
        <f>EDWPCL!U77</f>
        <v>0</v>
      </c>
      <c r="N77">
        <f>'MSW BWN'!U77</f>
        <v>0</v>
      </c>
      <c r="O77">
        <v>0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SUMPRODUCT(LTA!J77:AN77,LTA!J$101:AN$101,LTA!J$107:AN$107)</f>
        <v>0</v>
      </c>
      <c r="U77" s="37">
        <f>SUMPRODUCT(LTA!J77:AN77,LTA!J$102:AN$102,LTA!J$107:AN$107)</f>
        <v>0</v>
      </c>
      <c r="V77" s="66">
        <f>SUMPRODUCT(MTOA!B77:G77,MTOA!B$102:G$102,MTOA!B$107:G$107)</f>
        <v>0</v>
      </c>
      <c r="W77" s="66">
        <f>SUMPRODUCT(MTOA!B77:G77,MTOA!B$101:G$101,MTOA!B$107:G$107)</f>
        <v>0</v>
      </c>
      <c r="X77">
        <v>0</v>
      </c>
      <c r="Y77" s="34">
        <f>IEX!L77</f>
        <v>0</v>
      </c>
      <c r="Z77" s="34">
        <f>IEX!R77</f>
        <v>0</v>
      </c>
      <c r="AA77" s="75">
        <f>STOA!L77</f>
        <v>0</v>
      </c>
      <c r="AB77" s="75">
        <f>-STOA!R77</f>
        <v>0</v>
      </c>
      <c r="AC77">
        <f t="shared" si="3"/>
        <v>0.19262960354394967</v>
      </c>
      <c r="AD77">
        <f t="shared" si="4"/>
        <v>21.697098071904875</v>
      </c>
      <c r="AE77">
        <f>'IDT-1'!D77</f>
        <v>0</v>
      </c>
      <c r="AF77" s="24"/>
      <c r="AG77">
        <f t="shared" si="5"/>
        <v>21.697098071904875</v>
      </c>
      <c r="AI77" s="34">
        <f>PXIL!L77</f>
        <v>0</v>
      </c>
      <c r="AJ77" s="34">
        <f>PXIL!R77</f>
        <v>0</v>
      </c>
      <c r="AK77" s="34">
        <f>RTM_IEX!L77</f>
        <v>8.64</v>
      </c>
      <c r="AL77" s="34">
        <f>RTM_IEX!R77</f>
        <v>0</v>
      </c>
      <c r="AM77" s="34">
        <f>RTM_PXI!L77</f>
        <v>0</v>
      </c>
      <c r="AN77" s="34">
        <f>RTM_PXI!R77</f>
        <v>0</v>
      </c>
      <c r="AO77" s="149">
        <f>GDAM_IEX!L77</f>
        <v>0</v>
      </c>
      <c r="AP77" s="149">
        <f>GDAM_IEX!R77</f>
        <v>0</v>
      </c>
      <c r="AQ77" s="149">
        <f>GDAM_PXI!L77</f>
        <v>0</v>
      </c>
      <c r="AR77" s="149">
        <f>GDAM_PXI!R77</f>
        <v>0</v>
      </c>
    </row>
    <row r="78" spans="1:44">
      <c r="A78" t="s">
        <v>120</v>
      </c>
      <c r="E78">
        <f>GT_NG!R78</f>
        <v>0</v>
      </c>
      <c r="F78">
        <f>GT_Spot!R78</f>
        <v>0</v>
      </c>
      <c r="G78">
        <f>PPCL_NG!R78</f>
        <v>7.41</v>
      </c>
      <c r="H78">
        <f>PPCL_Spot!R78</f>
        <v>0</v>
      </c>
      <c r="I78">
        <f>Bawana_NG!R78</f>
        <v>5.839727675448823</v>
      </c>
      <c r="J78">
        <f>Bawana_RLNG!R78</f>
        <v>0</v>
      </c>
      <c r="K78">
        <f>Bawana_Spot!R78</f>
        <v>0</v>
      </c>
      <c r="L78">
        <f>TWOMCL!Q78</f>
        <v>0</v>
      </c>
      <c r="M78">
        <f>EDWPCL!U78</f>
        <v>0</v>
      </c>
      <c r="N78">
        <f>'MSW BWN'!U78</f>
        <v>0</v>
      </c>
      <c r="O78">
        <v>0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SUMPRODUCT(LTA!J78:AN78,LTA!J$101:AN$101,LTA!J$107:AN$107)</f>
        <v>0</v>
      </c>
      <c r="U78" s="37">
        <f>SUMPRODUCT(LTA!J78:AN78,LTA!J$102:AN$102,LTA!J$107:AN$107)</f>
        <v>0</v>
      </c>
      <c r="V78" s="66">
        <f>SUMPRODUCT(MTOA!B78:G78,MTOA!B$102:G$102,MTOA!B$107:G$107)</f>
        <v>0</v>
      </c>
      <c r="W78" s="66">
        <f>SUMPRODUCT(MTOA!B78:G78,MTOA!B$101:G$101,MTOA!B$107:G$107)</f>
        <v>0</v>
      </c>
      <c r="X78">
        <v>0</v>
      </c>
      <c r="Y78" s="34">
        <f>IEX!L78</f>
        <v>0</v>
      </c>
      <c r="Z78" s="34">
        <f>IEX!R78</f>
        <v>0</v>
      </c>
      <c r="AA78" s="75">
        <f>STOA!L78</f>
        <v>0</v>
      </c>
      <c r="AB78" s="75">
        <f>-STOA!R78</f>
        <v>0</v>
      </c>
      <c r="AC78">
        <f t="shared" si="3"/>
        <v>0.19262960354394967</v>
      </c>
      <c r="AD78">
        <f t="shared" si="4"/>
        <v>21.697098071904875</v>
      </c>
      <c r="AE78">
        <f>'IDT-1'!D78</f>
        <v>0</v>
      </c>
      <c r="AF78" s="24"/>
      <c r="AG78">
        <f t="shared" si="5"/>
        <v>21.697098071904875</v>
      </c>
      <c r="AI78" s="34">
        <f>PXIL!L78</f>
        <v>0</v>
      </c>
      <c r="AJ78" s="34">
        <f>PXIL!R78</f>
        <v>0</v>
      </c>
      <c r="AK78" s="34">
        <f>RTM_IEX!L78</f>
        <v>8.64</v>
      </c>
      <c r="AL78" s="34">
        <f>RTM_IEX!R78</f>
        <v>0</v>
      </c>
      <c r="AM78" s="34">
        <f>RTM_PXI!L78</f>
        <v>0</v>
      </c>
      <c r="AN78" s="34">
        <f>RTM_PXI!R78</f>
        <v>0</v>
      </c>
      <c r="AO78" s="149">
        <f>GDAM_IEX!L78</f>
        <v>0</v>
      </c>
      <c r="AP78" s="149">
        <f>GDAM_IEX!R78</f>
        <v>0</v>
      </c>
      <c r="AQ78" s="149">
        <f>GDAM_PXI!L78</f>
        <v>0</v>
      </c>
      <c r="AR78" s="149">
        <f>GDAM_PXI!R78</f>
        <v>0</v>
      </c>
    </row>
    <row r="79" spans="1:44">
      <c r="A79" t="s">
        <v>121</v>
      </c>
      <c r="E79">
        <f>GT_NG!R79</f>
        <v>0</v>
      </c>
      <c r="F79">
        <f>GT_Spot!R79</f>
        <v>0</v>
      </c>
      <c r="G79">
        <f>PPCL_NG!R79</f>
        <v>7.41</v>
      </c>
      <c r="H79">
        <f>PPCL_Spot!R79</f>
        <v>0</v>
      </c>
      <c r="I79">
        <f>Bawana_NG!R79</f>
        <v>5.8397398084205836</v>
      </c>
      <c r="J79">
        <f>Bawana_RLNG!R79</f>
        <v>0</v>
      </c>
      <c r="K79">
        <f>Bawana_Spot!R79</f>
        <v>0</v>
      </c>
      <c r="L79">
        <f>TWOMCL!Q79</f>
        <v>0</v>
      </c>
      <c r="M79">
        <f>EDWPCL!U79</f>
        <v>0</v>
      </c>
      <c r="N79">
        <f>'MSW BWN'!U79</f>
        <v>0</v>
      </c>
      <c r="O79">
        <v>0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SUMPRODUCT(LTA!J79:AN79,LTA!J$101:AN$101,LTA!J$107:AN$107)</f>
        <v>0</v>
      </c>
      <c r="U79" s="37">
        <f>SUMPRODUCT(LTA!J79:AN79,LTA!J$102:AN$102,LTA!J$107:AN$107)</f>
        <v>0</v>
      </c>
      <c r="V79" s="66">
        <f>SUMPRODUCT(MTOA!B79:G79,MTOA!B$102:G$102,MTOA!B$107:G$107)</f>
        <v>0</v>
      </c>
      <c r="W79" s="66">
        <f>SUMPRODUCT(MTOA!B79:G79,MTOA!B$101:G$101,MTOA!B$107:G$107)</f>
        <v>0</v>
      </c>
      <c r="X79">
        <v>0</v>
      </c>
      <c r="Y79" s="34">
        <f>IEX!L79</f>
        <v>0</v>
      </c>
      <c r="Z79" s="34">
        <f>IEX!R79</f>
        <v>0</v>
      </c>
      <c r="AA79" s="75">
        <f>STOA!L79</f>
        <v>0</v>
      </c>
      <c r="AB79" s="75">
        <f>-STOA!R79</f>
        <v>0</v>
      </c>
      <c r="AC79">
        <f t="shared" si="3"/>
        <v>0.17573371031410115</v>
      </c>
      <c r="AD79">
        <f t="shared" si="4"/>
        <v>19.794006098106482</v>
      </c>
      <c r="AE79">
        <f>'IDT-1'!D79</f>
        <v>0</v>
      </c>
      <c r="AF79" s="24"/>
      <c r="AG79">
        <f t="shared" si="5"/>
        <v>19.794006098106482</v>
      </c>
      <c r="AI79" s="34">
        <f>PXIL!L79</f>
        <v>0</v>
      </c>
      <c r="AJ79" s="34">
        <f>PXIL!R79</f>
        <v>0</v>
      </c>
      <c r="AK79" s="34">
        <f>RTM_IEX!L79</f>
        <v>6.72</v>
      </c>
      <c r="AL79" s="34">
        <f>RTM_IEX!R79</f>
        <v>0</v>
      </c>
      <c r="AM79" s="34">
        <f>RTM_PXI!L79</f>
        <v>0</v>
      </c>
      <c r="AN79" s="34">
        <f>RTM_PXI!R79</f>
        <v>0</v>
      </c>
      <c r="AO79" s="149">
        <f>GDAM_IEX!L79</f>
        <v>0</v>
      </c>
      <c r="AP79" s="149">
        <f>GDAM_IEX!R79</f>
        <v>0</v>
      </c>
      <c r="AQ79" s="149">
        <f>GDAM_PXI!L79</f>
        <v>0</v>
      </c>
      <c r="AR79" s="149">
        <f>GDAM_PXI!R79</f>
        <v>0</v>
      </c>
    </row>
    <row r="80" spans="1:44">
      <c r="A80" t="s">
        <v>122</v>
      </c>
      <c r="E80">
        <f>GT_NG!R80</f>
        <v>0</v>
      </c>
      <c r="F80">
        <f>GT_Spot!R80</f>
        <v>0</v>
      </c>
      <c r="G80">
        <f>PPCL_NG!R80</f>
        <v>7.41</v>
      </c>
      <c r="H80">
        <f>PPCL_Spot!R80</f>
        <v>0</v>
      </c>
      <c r="I80">
        <f>Bawana_NG!R80</f>
        <v>5.8397398084205836</v>
      </c>
      <c r="J80">
        <f>Bawana_RLNG!R80</f>
        <v>0</v>
      </c>
      <c r="K80">
        <f>Bawana_Spot!R80</f>
        <v>0</v>
      </c>
      <c r="L80">
        <f>TWOMCL!Q80</f>
        <v>0</v>
      </c>
      <c r="M80">
        <f>EDWPCL!U80</f>
        <v>0</v>
      </c>
      <c r="N80">
        <f>'MSW BWN'!U80</f>
        <v>0</v>
      </c>
      <c r="O80">
        <v>0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SUMPRODUCT(LTA!J80:AN80,LTA!J$101:AN$101,LTA!J$107:AN$107)</f>
        <v>0</v>
      </c>
      <c r="U80" s="37">
        <f>SUMPRODUCT(LTA!J80:AN80,LTA!J$102:AN$102,LTA!J$107:AN$107)</f>
        <v>0</v>
      </c>
      <c r="V80" s="66">
        <f>SUMPRODUCT(MTOA!B80:G80,MTOA!B$102:G$102,MTOA!B$107:G$107)</f>
        <v>0</v>
      </c>
      <c r="W80" s="66">
        <f>SUMPRODUCT(MTOA!B80:G80,MTOA!B$101:G$101,MTOA!B$107:G$107)</f>
        <v>0</v>
      </c>
      <c r="X80">
        <v>0</v>
      </c>
      <c r="Y80" s="34">
        <f>IEX!L80</f>
        <v>0</v>
      </c>
      <c r="Z80" s="34">
        <f>IEX!R80</f>
        <v>0</v>
      </c>
      <c r="AA80" s="75">
        <f>STOA!L80</f>
        <v>0</v>
      </c>
      <c r="AB80" s="75">
        <f>-STOA!R80</f>
        <v>0</v>
      </c>
      <c r="AC80">
        <f t="shared" si="3"/>
        <v>0.17001371031410115</v>
      </c>
      <c r="AD80">
        <f t="shared" si="4"/>
        <v>19.149726098106484</v>
      </c>
      <c r="AE80">
        <f>'IDT-1'!D80</f>
        <v>0</v>
      </c>
      <c r="AF80" s="24"/>
      <c r="AG80">
        <f t="shared" si="5"/>
        <v>19.149726098106484</v>
      </c>
      <c r="AI80" s="34">
        <f>PXIL!L80</f>
        <v>0</v>
      </c>
      <c r="AJ80" s="34">
        <f>PXIL!R80</f>
        <v>0</v>
      </c>
      <c r="AK80" s="34">
        <f>RTM_IEX!L80</f>
        <v>6.07</v>
      </c>
      <c r="AL80" s="34">
        <f>RTM_IEX!R80</f>
        <v>0</v>
      </c>
      <c r="AM80" s="34">
        <f>RTM_PXI!L80</f>
        <v>0</v>
      </c>
      <c r="AN80" s="34">
        <f>RTM_PXI!R80</f>
        <v>0</v>
      </c>
      <c r="AO80" s="149">
        <f>GDAM_IEX!L80</f>
        <v>0</v>
      </c>
      <c r="AP80" s="149">
        <f>GDAM_IEX!R80</f>
        <v>0</v>
      </c>
      <c r="AQ80" s="149">
        <f>GDAM_PXI!L80</f>
        <v>0</v>
      </c>
      <c r="AR80" s="149">
        <f>GDAM_PXI!R80</f>
        <v>0</v>
      </c>
    </row>
    <row r="81" spans="1:44">
      <c r="A81" t="s">
        <v>123</v>
      </c>
      <c r="E81">
        <f>GT_NG!R81</f>
        <v>0</v>
      </c>
      <c r="F81">
        <f>GT_Spot!R81</f>
        <v>0</v>
      </c>
      <c r="G81">
        <f>PPCL_NG!R81</f>
        <v>7.41</v>
      </c>
      <c r="H81">
        <f>PPCL_Spot!R81</f>
        <v>0</v>
      </c>
      <c r="I81">
        <f>Bawana_NG!R81</f>
        <v>5.8397398084205836</v>
      </c>
      <c r="J81">
        <f>Bawana_RLNG!R81</f>
        <v>0</v>
      </c>
      <c r="K81">
        <f>Bawana_Spot!R81</f>
        <v>0</v>
      </c>
      <c r="L81">
        <f>TWOMCL!Q81</f>
        <v>0</v>
      </c>
      <c r="M81">
        <f>EDWPCL!U81</f>
        <v>0</v>
      </c>
      <c r="N81">
        <f>'MSW BWN'!U81</f>
        <v>0</v>
      </c>
      <c r="O81">
        <v>0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SUMPRODUCT(LTA!J81:AN81,LTA!J$101:AN$101,LTA!J$107:AN$107)</f>
        <v>0</v>
      </c>
      <c r="U81" s="37">
        <f>SUMPRODUCT(LTA!J81:AN81,LTA!J$102:AN$102,LTA!J$107:AN$107)</f>
        <v>0</v>
      </c>
      <c r="V81" s="66">
        <f>SUMPRODUCT(MTOA!B81:G81,MTOA!B$102:G$102,MTOA!B$107:G$107)</f>
        <v>0</v>
      </c>
      <c r="W81" s="66">
        <f>SUMPRODUCT(MTOA!B81:G81,MTOA!B$101:G$101,MTOA!B$107:G$107)</f>
        <v>0</v>
      </c>
      <c r="X81">
        <v>0</v>
      </c>
      <c r="Y81" s="34">
        <f>IEX!L81</f>
        <v>0</v>
      </c>
      <c r="Z81" s="34">
        <f>IEX!R81</f>
        <v>0</v>
      </c>
      <c r="AA81" s="75">
        <f>STOA!L81</f>
        <v>0</v>
      </c>
      <c r="AB81" s="75">
        <f>-STOA!R81</f>
        <v>0</v>
      </c>
      <c r="AC81">
        <f t="shared" si="3"/>
        <v>0.17995771031410113</v>
      </c>
      <c r="AD81">
        <f t="shared" si="4"/>
        <v>20.269782098106482</v>
      </c>
      <c r="AE81">
        <f>'IDT-1'!D81</f>
        <v>0</v>
      </c>
      <c r="AF81" s="24"/>
      <c r="AG81">
        <f t="shared" si="5"/>
        <v>20.269782098106482</v>
      </c>
      <c r="AI81" s="34">
        <f>PXIL!L81</f>
        <v>0</v>
      </c>
      <c r="AJ81" s="34">
        <f>PXIL!R81</f>
        <v>0</v>
      </c>
      <c r="AK81" s="34">
        <f>RTM_IEX!L81</f>
        <v>7.2</v>
      </c>
      <c r="AL81" s="34">
        <f>RTM_IEX!R81</f>
        <v>0</v>
      </c>
      <c r="AM81" s="34">
        <f>RTM_PXI!L81</f>
        <v>0</v>
      </c>
      <c r="AN81" s="34">
        <f>RTM_PXI!R81</f>
        <v>0</v>
      </c>
      <c r="AO81" s="149">
        <f>GDAM_IEX!L81</f>
        <v>0</v>
      </c>
      <c r="AP81" s="149">
        <f>GDAM_IEX!R81</f>
        <v>0</v>
      </c>
      <c r="AQ81" s="149">
        <f>GDAM_PXI!L81</f>
        <v>0</v>
      </c>
      <c r="AR81" s="149">
        <f>GDAM_PXI!R81</f>
        <v>0</v>
      </c>
    </row>
    <row r="82" spans="1:44">
      <c r="A82" t="s">
        <v>124</v>
      </c>
      <c r="E82">
        <f>GT_NG!R82</f>
        <v>0</v>
      </c>
      <c r="F82">
        <f>GT_Spot!R82</f>
        <v>0</v>
      </c>
      <c r="G82">
        <f>PPCL_NG!R82</f>
        <v>7.41</v>
      </c>
      <c r="H82">
        <f>PPCL_Spot!R82</f>
        <v>0</v>
      </c>
      <c r="I82">
        <f>Bawana_NG!R82</f>
        <v>5.8397319010237343</v>
      </c>
      <c r="J82">
        <f>Bawana_RLNG!R82</f>
        <v>0</v>
      </c>
      <c r="K82">
        <f>Bawana_Spot!R82</f>
        <v>0</v>
      </c>
      <c r="L82">
        <f>TWOMCL!Q82</f>
        <v>0</v>
      </c>
      <c r="M82">
        <f>EDWPCL!U82</f>
        <v>0</v>
      </c>
      <c r="N82">
        <f>'MSW BWN'!U82</f>
        <v>0</v>
      </c>
      <c r="O82">
        <v>0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SUMPRODUCT(LTA!J82:AN82,LTA!J$101:AN$101,LTA!J$107:AN$107)</f>
        <v>0</v>
      </c>
      <c r="U82" s="37">
        <f>SUMPRODUCT(LTA!J82:AN82,LTA!J$102:AN$102,LTA!J$107:AN$107)</f>
        <v>0</v>
      </c>
      <c r="V82" s="66">
        <f>SUMPRODUCT(MTOA!B82:G82,MTOA!B$102:G$102,MTOA!B$107:G$107)</f>
        <v>0</v>
      </c>
      <c r="W82" s="66">
        <f>SUMPRODUCT(MTOA!B82:G82,MTOA!B$101:G$101,MTOA!B$107:G$107)</f>
        <v>0</v>
      </c>
      <c r="X82">
        <v>0</v>
      </c>
      <c r="Y82" s="34">
        <f>IEX!L82</f>
        <v>0</v>
      </c>
      <c r="Z82" s="34">
        <f>IEX!R82</f>
        <v>0</v>
      </c>
      <c r="AA82" s="75">
        <f>STOA!L82</f>
        <v>0</v>
      </c>
      <c r="AB82" s="75">
        <f>-STOA!R82</f>
        <v>0</v>
      </c>
      <c r="AC82">
        <f t="shared" si="3"/>
        <v>0.17573364072900888</v>
      </c>
      <c r="AD82">
        <f t="shared" si="4"/>
        <v>19.793998260294725</v>
      </c>
      <c r="AE82">
        <f>'IDT-1'!D82</f>
        <v>0</v>
      </c>
      <c r="AF82" s="24"/>
      <c r="AG82">
        <f t="shared" si="5"/>
        <v>19.793998260294725</v>
      </c>
      <c r="AI82" s="34">
        <f>PXIL!L82</f>
        <v>0</v>
      </c>
      <c r="AJ82" s="34">
        <f>PXIL!R82</f>
        <v>0</v>
      </c>
      <c r="AK82" s="34">
        <f>RTM_IEX!L82</f>
        <v>6.72</v>
      </c>
      <c r="AL82" s="34">
        <f>RTM_IEX!R82</f>
        <v>0</v>
      </c>
      <c r="AM82" s="34">
        <f>RTM_PXI!L82</f>
        <v>0</v>
      </c>
      <c r="AN82" s="34">
        <f>RTM_PXI!R82</f>
        <v>0</v>
      </c>
      <c r="AO82" s="149">
        <f>GDAM_IEX!L82</f>
        <v>0</v>
      </c>
      <c r="AP82" s="149">
        <f>GDAM_IEX!R82</f>
        <v>0</v>
      </c>
      <c r="AQ82" s="149">
        <f>GDAM_PXI!L82</f>
        <v>0</v>
      </c>
      <c r="AR82" s="149">
        <f>GDAM_PXI!R82</f>
        <v>0</v>
      </c>
    </row>
    <row r="83" spans="1:44">
      <c r="A83" t="s">
        <v>125</v>
      </c>
      <c r="E83">
        <f>GT_NG!R83</f>
        <v>0</v>
      </c>
      <c r="F83">
        <f>GT_Spot!R83</f>
        <v>0</v>
      </c>
      <c r="G83">
        <f>PPCL_NG!R83</f>
        <v>7.5604877734047351</v>
      </c>
      <c r="H83">
        <f>PPCL_Spot!R83</f>
        <v>0</v>
      </c>
      <c r="I83">
        <f>Bawana_NG!R83</f>
        <v>5.8397319010237343</v>
      </c>
      <c r="J83">
        <f>Bawana_RLNG!R83</f>
        <v>0</v>
      </c>
      <c r="K83">
        <f>Bawana_Spot!R83</f>
        <v>0</v>
      </c>
      <c r="L83">
        <f>TWOMCL!Q83</f>
        <v>0</v>
      </c>
      <c r="M83">
        <f>EDWPCL!U83</f>
        <v>0</v>
      </c>
      <c r="N83">
        <f>'MSW BWN'!U83</f>
        <v>0</v>
      </c>
      <c r="O83">
        <v>0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SUMPRODUCT(LTA!J83:AN83,LTA!J$101:AN$101,LTA!J$107:AN$107)</f>
        <v>0</v>
      </c>
      <c r="U83" s="37">
        <f>SUMPRODUCT(LTA!J83:AN83,LTA!J$102:AN$102,LTA!J$107:AN$107)</f>
        <v>0</v>
      </c>
      <c r="V83" s="66">
        <f>SUMPRODUCT(MTOA!B83:G83,MTOA!B$102:G$102,MTOA!B$107:G$107)</f>
        <v>0</v>
      </c>
      <c r="W83" s="66">
        <f>SUMPRODUCT(MTOA!B83:G83,MTOA!B$101:G$101,MTOA!B$107:G$107)</f>
        <v>0</v>
      </c>
      <c r="X83">
        <v>0</v>
      </c>
      <c r="Y83" s="34">
        <f>IEX!L83</f>
        <v>0</v>
      </c>
      <c r="Z83" s="34">
        <f>IEX!R83</f>
        <v>0</v>
      </c>
      <c r="AA83" s="75">
        <f>STOA!L83</f>
        <v>0</v>
      </c>
      <c r="AB83" s="75">
        <f>-STOA!R83</f>
        <v>0</v>
      </c>
      <c r="AC83">
        <f t="shared" si="3"/>
        <v>0.17705793313497054</v>
      </c>
      <c r="AD83">
        <f t="shared" si="4"/>
        <v>19.943161741293498</v>
      </c>
      <c r="AE83">
        <f>'IDT-1'!D83</f>
        <v>0</v>
      </c>
      <c r="AF83" s="24"/>
      <c r="AG83">
        <f t="shared" si="5"/>
        <v>19.943161741293498</v>
      </c>
      <c r="AI83" s="34">
        <f>PXIL!L83</f>
        <v>0</v>
      </c>
      <c r="AJ83" s="34">
        <f>PXIL!R83</f>
        <v>0</v>
      </c>
      <c r="AK83" s="34">
        <f>RTM_IEX!L83</f>
        <v>6.72</v>
      </c>
      <c r="AL83" s="34">
        <f>RTM_IEX!R83</f>
        <v>0</v>
      </c>
      <c r="AM83" s="34">
        <f>RTM_PXI!L83</f>
        <v>0</v>
      </c>
      <c r="AN83" s="34">
        <f>RTM_PXI!R83</f>
        <v>0</v>
      </c>
      <c r="AO83" s="149">
        <f>GDAM_IEX!L83</f>
        <v>0</v>
      </c>
      <c r="AP83" s="149">
        <f>GDAM_IEX!R83</f>
        <v>0</v>
      </c>
      <c r="AQ83" s="149">
        <f>GDAM_PXI!L83</f>
        <v>0</v>
      </c>
      <c r="AR83" s="149">
        <f>GDAM_PXI!R83</f>
        <v>0</v>
      </c>
    </row>
    <row r="84" spans="1:44">
      <c r="A84" t="s">
        <v>126</v>
      </c>
      <c r="E84">
        <f>GT_NG!R84</f>
        <v>0</v>
      </c>
      <c r="F84">
        <f>GT_Spot!R84</f>
        <v>0</v>
      </c>
      <c r="G84">
        <f>PPCL_NG!R84</f>
        <v>7.5604877734047351</v>
      </c>
      <c r="H84">
        <f>PPCL_Spot!R84</f>
        <v>0</v>
      </c>
      <c r="I84">
        <f>Bawana_NG!R84</f>
        <v>5.8397319010237343</v>
      </c>
      <c r="J84">
        <f>Bawana_RLNG!R84</f>
        <v>0</v>
      </c>
      <c r="K84">
        <f>Bawana_Spot!R84</f>
        <v>0</v>
      </c>
      <c r="L84">
        <f>TWOMCL!Q84</f>
        <v>0</v>
      </c>
      <c r="M84">
        <f>EDWPCL!U84</f>
        <v>0</v>
      </c>
      <c r="N84">
        <f>'MSW BWN'!U84</f>
        <v>0</v>
      </c>
      <c r="O84">
        <v>0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SUMPRODUCT(LTA!J84:AN84,LTA!J$101:AN$101,LTA!J$107:AN$107)</f>
        <v>0</v>
      </c>
      <c r="U84" s="37">
        <f>SUMPRODUCT(LTA!J84:AN84,LTA!J$102:AN$102,LTA!J$107:AN$107)</f>
        <v>0</v>
      </c>
      <c r="V84" s="66">
        <f>SUMPRODUCT(MTOA!B84:G84,MTOA!B$102:G$102,MTOA!B$107:G$107)</f>
        <v>0</v>
      </c>
      <c r="W84" s="66">
        <f>SUMPRODUCT(MTOA!B84:G84,MTOA!B$101:G$101,MTOA!B$107:G$107)</f>
        <v>0</v>
      </c>
      <c r="X84">
        <v>0</v>
      </c>
      <c r="Y84" s="34">
        <f>IEX!L84</f>
        <v>0</v>
      </c>
      <c r="Z84" s="34">
        <f>IEX!R84</f>
        <v>0</v>
      </c>
      <c r="AA84" s="75">
        <f>STOA!L84</f>
        <v>0</v>
      </c>
      <c r="AB84" s="75">
        <f>-STOA!R84</f>
        <v>0</v>
      </c>
      <c r="AC84">
        <f t="shared" si="3"/>
        <v>0.17705793313497054</v>
      </c>
      <c r="AD84">
        <f t="shared" si="4"/>
        <v>19.943161741293498</v>
      </c>
      <c r="AE84">
        <f>'IDT-1'!D84</f>
        <v>0</v>
      </c>
      <c r="AF84" s="24"/>
      <c r="AG84">
        <f t="shared" si="5"/>
        <v>19.943161741293498</v>
      </c>
      <c r="AI84" s="34">
        <f>PXIL!L84</f>
        <v>0</v>
      </c>
      <c r="AJ84" s="34">
        <f>PXIL!R84</f>
        <v>0</v>
      </c>
      <c r="AK84" s="34">
        <f>RTM_IEX!L84</f>
        <v>6.72</v>
      </c>
      <c r="AL84" s="34">
        <f>RTM_IEX!R84</f>
        <v>0</v>
      </c>
      <c r="AM84" s="34">
        <f>RTM_PXI!L84</f>
        <v>0</v>
      </c>
      <c r="AN84" s="34">
        <f>RTM_PXI!R84</f>
        <v>0</v>
      </c>
      <c r="AO84" s="149">
        <f>GDAM_IEX!L84</f>
        <v>0</v>
      </c>
      <c r="AP84" s="149">
        <f>GDAM_IEX!R84</f>
        <v>0</v>
      </c>
      <c r="AQ84" s="149">
        <f>GDAM_PXI!L84</f>
        <v>0</v>
      </c>
      <c r="AR84" s="149">
        <f>GDAM_PXI!R84</f>
        <v>0</v>
      </c>
    </row>
    <row r="85" spans="1:44">
      <c r="A85" t="s">
        <v>127</v>
      </c>
      <c r="E85">
        <f>GT_NG!R85</f>
        <v>0</v>
      </c>
      <c r="F85">
        <f>GT_Spot!R85</f>
        <v>0</v>
      </c>
      <c r="G85">
        <f>PPCL_NG!R85</f>
        <v>7.5604877734047351</v>
      </c>
      <c r="H85">
        <f>PPCL_Spot!R85</f>
        <v>0</v>
      </c>
      <c r="I85">
        <f>Bawana_NG!R85</f>
        <v>5.8397398084205836</v>
      </c>
      <c r="J85">
        <f>Bawana_RLNG!R85</f>
        <v>0</v>
      </c>
      <c r="K85">
        <f>Bawana_Spot!R85</f>
        <v>0</v>
      </c>
      <c r="L85">
        <f>TWOMCL!Q85</f>
        <v>0</v>
      </c>
      <c r="M85">
        <f>EDWPCL!U85</f>
        <v>0</v>
      </c>
      <c r="N85">
        <f>'MSW BWN'!U85</f>
        <v>0</v>
      </c>
      <c r="O85">
        <v>0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SUMPRODUCT(LTA!J85:AN85,LTA!J$101:AN$101,LTA!J$107:AN$107)</f>
        <v>0</v>
      </c>
      <c r="U85" s="37">
        <f>SUMPRODUCT(LTA!J85:AN85,LTA!J$102:AN$102,LTA!J$107:AN$107)</f>
        <v>0</v>
      </c>
      <c r="V85" s="66">
        <f>SUMPRODUCT(MTOA!B85:G85,MTOA!B$102:G$102,MTOA!B$107:G$107)</f>
        <v>0</v>
      </c>
      <c r="W85" s="66">
        <f>SUMPRODUCT(MTOA!B85:G85,MTOA!B$101:G$101,MTOA!B$107:G$107)</f>
        <v>0</v>
      </c>
      <c r="X85">
        <v>0</v>
      </c>
      <c r="Y85" s="34">
        <f>IEX!L85</f>
        <v>0</v>
      </c>
      <c r="Z85" s="34">
        <f>IEX!R85</f>
        <v>0</v>
      </c>
      <c r="AA85" s="75">
        <f>STOA!L85</f>
        <v>0</v>
      </c>
      <c r="AB85" s="75">
        <f>-STOA!R85</f>
        <v>0</v>
      </c>
      <c r="AC85">
        <f t="shared" si="3"/>
        <v>0.17705800272006281</v>
      </c>
      <c r="AD85">
        <f t="shared" si="4"/>
        <v>19.943169579105255</v>
      </c>
      <c r="AE85">
        <f>'IDT-1'!D85</f>
        <v>0</v>
      </c>
      <c r="AF85" s="24"/>
      <c r="AG85">
        <f t="shared" si="5"/>
        <v>19.943169579105255</v>
      </c>
      <c r="AI85" s="34">
        <f>PXIL!L85</f>
        <v>0</v>
      </c>
      <c r="AJ85" s="34">
        <f>PXIL!R85</f>
        <v>0</v>
      </c>
      <c r="AK85" s="34">
        <f>RTM_IEX!L85</f>
        <v>6.72</v>
      </c>
      <c r="AL85" s="34">
        <f>RTM_IEX!R85</f>
        <v>0</v>
      </c>
      <c r="AM85" s="34">
        <f>RTM_PXI!L85</f>
        <v>0</v>
      </c>
      <c r="AN85" s="34">
        <f>RTM_PXI!R85</f>
        <v>0</v>
      </c>
      <c r="AO85" s="149">
        <f>GDAM_IEX!L85</f>
        <v>0</v>
      </c>
      <c r="AP85" s="149">
        <f>GDAM_IEX!R85</f>
        <v>0</v>
      </c>
      <c r="AQ85" s="149">
        <f>GDAM_PXI!L85</f>
        <v>0</v>
      </c>
      <c r="AR85" s="149">
        <f>GDAM_PXI!R85</f>
        <v>0</v>
      </c>
    </row>
    <row r="86" spans="1:44">
      <c r="A86" t="s">
        <v>128</v>
      </c>
      <c r="E86">
        <f>GT_NG!R86</f>
        <v>0</v>
      </c>
      <c r="F86">
        <f>GT_Spot!R86</f>
        <v>0</v>
      </c>
      <c r="G86">
        <f>PPCL_NG!R86</f>
        <v>7.5604877734047351</v>
      </c>
      <c r="H86">
        <f>PPCL_Spot!R86</f>
        <v>0</v>
      </c>
      <c r="I86">
        <f>Bawana_NG!R86</f>
        <v>5.8397398084205836</v>
      </c>
      <c r="J86">
        <f>Bawana_RLNG!R86</f>
        <v>0</v>
      </c>
      <c r="K86">
        <f>Bawana_Spot!R86</f>
        <v>0</v>
      </c>
      <c r="L86">
        <f>TWOMCL!Q86</f>
        <v>0</v>
      </c>
      <c r="M86">
        <f>EDWPCL!U86</f>
        <v>0</v>
      </c>
      <c r="N86">
        <f>'MSW BWN'!U86</f>
        <v>0</v>
      </c>
      <c r="O86">
        <v>0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SUMPRODUCT(LTA!J86:AN86,LTA!J$101:AN$101,LTA!J$107:AN$107)</f>
        <v>0</v>
      </c>
      <c r="U86" s="37">
        <f>SUMPRODUCT(LTA!J86:AN86,LTA!J$102:AN$102,LTA!J$107:AN$107)</f>
        <v>0</v>
      </c>
      <c r="V86" s="66">
        <f>SUMPRODUCT(MTOA!B86:G86,MTOA!B$102:G$102,MTOA!B$107:G$107)</f>
        <v>0</v>
      </c>
      <c r="W86" s="66">
        <f>SUMPRODUCT(MTOA!B86:G86,MTOA!B$101:G$101,MTOA!B$107:G$107)</f>
        <v>0</v>
      </c>
      <c r="X86">
        <v>0</v>
      </c>
      <c r="Y86" s="34">
        <f>IEX!L86</f>
        <v>0</v>
      </c>
      <c r="Z86" s="34">
        <f>IEX!R86</f>
        <v>0</v>
      </c>
      <c r="AA86" s="75">
        <f>STOA!L86</f>
        <v>0</v>
      </c>
      <c r="AB86" s="75">
        <f>-STOA!R86</f>
        <v>0</v>
      </c>
      <c r="AC86">
        <f t="shared" si="3"/>
        <v>0.17705800272006281</v>
      </c>
      <c r="AD86">
        <f t="shared" si="4"/>
        <v>19.943169579105255</v>
      </c>
      <c r="AE86">
        <f>'IDT-1'!D86</f>
        <v>0</v>
      </c>
      <c r="AF86" s="24"/>
      <c r="AG86">
        <f t="shared" si="5"/>
        <v>19.943169579105255</v>
      </c>
      <c r="AI86" s="34">
        <f>PXIL!L86</f>
        <v>0</v>
      </c>
      <c r="AJ86" s="34">
        <f>PXIL!R86</f>
        <v>0</v>
      </c>
      <c r="AK86" s="34">
        <f>RTM_IEX!L86</f>
        <v>6.72</v>
      </c>
      <c r="AL86" s="34">
        <f>RTM_IEX!R86</f>
        <v>0</v>
      </c>
      <c r="AM86" s="34">
        <f>RTM_PXI!L86</f>
        <v>0</v>
      </c>
      <c r="AN86" s="34">
        <f>RTM_PXI!R86</f>
        <v>0</v>
      </c>
      <c r="AO86" s="149">
        <f>GDAM_IEX!L86</f>
        <v>0</v>
      </c>
      <c r="AP86" s="149">
        <f>GDAM_IEX!R86</f>
        <v>0</v>
      </c>
      <c r="AQ86" s="149">
        <f>GDAM_PXI!L86</f>
        <v>0</v>
      </c>
      <c r="AR86" s="149">
        <f>GDAM_PXI!R86</f>
        <v>0</v>
      </c>
    </row>
    <row r="87" spans="1:44">
      <c r="A87" t="s">
        <v>129</v>
      </c>
      <c r="E87">
        <f>GT_NG!R87</f>
        <v>0</v>
      </c>
      <c r="F87">
        <f>GT_Spot!R87</f>
        <v>0</v>
      </c>
      <c r="G87">
        <f>PPCL_NG!R87</f>
        <v>7.5604877734047351</v>
      </c>
      <c r="H87">
        <f>PPCL_Spot!R87</f>
        <v>0</v>
      </c>
      <c r="I87">
        <f>Bawana_NG!R87</f>
        <v>5.8397398084205836</v>
      </c>
      <c r="J87">
        <f>Bawana_RLNG!R87</f>
        <v>0</v>
      </c>
      <c r="K87">
        <f>Bawana_Spot!R87</f>
        <v>0</v>
      </c>
      <c r="L87">
        <f>TWOMCL!Q87</f>
        <v>0</v>
      </c>
      <c r="M87">
        <f>EDWPCL!U87</f>
        <v>0</v>
      </c>
      <c r="N87">
        <f>'MSW BWN'!U87</f>
        <v>0</v>
      </c>
      <c r="O87">
        <v>0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SUMPRODUCT(LTA!J87:AN87,LTA!J$101:AN$101,LTA!J$107:AN$107)</f>
        <v>0</v>
      </c>
      <c r="U87" s="37">
        <f>SUMPRODUCT(LTA!J87:AN87,LTA!J$102:AN$102,LTA!J$107:AN$107)</f>
        <v>0</v>
      </c>
      <c r="V87" s="66">
        <f>SUMPRODUCT(MTOA!B87:G87,MTOA!B$102:G$102,MTOA!B$107:G$107)</f>
        <v>0</v>
      </c>
      <c r="W87" s="66">
        <f>SUMPRODUCT(MTOA!B87:G87,MTOA!B$101:G$101,MTOA!B$107:G$107)</f>
        <v>0</v>
      </c>
      <c r="X87">
        <v>0</v>
      </c>
      <c r="Y87" s="34">
        <f>IEX!L87</f>
        <v>0</v>
      </c>
      <c r="Z87" s="34">
        <f>IEX!R87</f>
        <v>0</v>
      </c>
      <c r="AA87" s="75">
        <f>STOA!L87</f>
        <v>0</v>
      </c>
      <c r="AB87" s="75">
        <f>-STOA!R87</f>
        <v>0</v>
      </c>
      <c r="AC87">
        <f t="shared" si="3"/>
        <v>0.16861000272006282</v>
      </c>
      <c r="AD87">
        <f t="shared" si="4"/>
        <v>18.991617579105256</v>
      </c>
      <c r="AE87">
        <f>'IDT-1'!D87</f>
        <v>0</v>
      </c>
      <c r="AF87" s="24"/>
      <c r="AG87">
        <f t="shared" si="5"/>
        <v>18.991617579105256</v>
      </c>
      <c r="AI87" s="34">
        <f>PXIL!L87</f>
        <v>0</v>
      </c>
      <c r="AJ87" s="34">
        <f>PXIL!R87</f>
        <v>0</v>
      </c>
      <c r="AK87" s="34">
        <f>RTM_IEX!L87</f>
        <v>5.76</v>
      </c>
      <c r="AL87" s="34">
        <f>RTM_IEX!R87</f>
        <v>0</v>
      </c>
      <c r="AM87" s="34">
        <f>RTM_PXI!L87</f>
        <v>0</v>
      </c>
      <c r="AN87" s="34">
        <f>RTM_PXI!R87</f>
        <v>0</v>
      </c>
      <c r="AO87" s="149">
        <f>GDAM_IEX!L87</f>
        <v>0</v>
      </c>
      <c r="AP87" s="149">
        <f>GDAM_IEX!R87</f>
        <v>0</v>
      </c>
      <c r="AQ87" s="149">
        <f>GDAM_PXI!L87</f>
        <v>0</v>
      </c>
      <c r="AR87" s="149">
        <f>GDAM_PXI!R87</f>
        <v>0</v>
      </c>
    </row>
    <row r="88" spans="1:44">
      <c r="A88" t="s">
        <v>130</v>
      </c>
      <c r="E88">
        <f>GT_NG!R88</f>
        <v>0</v>
      </c>
      <c r="F88">
        <f>GT_Spot!R88</f>
        <v>0</v>
      </c>
      <c r="G88">
        <f>PPCL_NG!R88</f>
        <v>7.5604877734047351</v>
      </c>
      <c r="H88">
        <f>PPCL_Spot!R88</f>
        <v>0</v>
      </c>
      <c r="I88">
        <f>Bawana_NG!R88</f>
        <v>5.8397398084205836</v>
      </c>
      <c r="J88">
        <f>Bawana_RLNG!R88</f>
        <v>0</v>
      </c>
      <c r="K88">
        <f>Bawana_Spot!R88</f>
        <v>0</v>
      </c>
      <c r="L88">
        <f>TWOMCL!Q88</f>
        <v>0</v>
      </c>
      <c r="M88">
        <f>EDWPCL!U88</f>
        <v>0</v>
      </c>
      <c r="N88">
        <f>'MSW BWN'!U88</f>
        <v>0</v>
      </c>
      <c r="O88">
        <v>0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SUMPRODUCT(LTA!J88:AN88,LTA!J$101:AN$101,LTA!J$107:AN$107)</f>
        <v>0</v>
      </c>
      <c r="U88" s="37">
        <f>SUMPRODUCT(LTA!J88:AN88,LTA!J$102:AN$102,LTA!J$107:AN$107)</f>
        <v>0</v>
      </c>
      <c r="V88" s="66">
        <f>SUMPRODUCT(MTOA!B88:G88,MTOA!B$102:G$102,MTOA!B$107:G$107)</f>
        <v>0</v>
      </c>
      <c r="W88" s="66">
        <f>SUMPRODUCT(MTOA!B88:G88,MTOA!B$101:G$101,MTOA!B$107:G$107)</f>
        <v>0</v>
      </c>
      <c r="X88">
        <v>0</v>
      </c>
      <c r="Y88" s="34">
        <f>IEX!L88</f>
        <v>0</v>
      </c>
      <c r="Z88" s="34">
        <f>IEX!R88</f>
        <v>0</v>
      </c>
      <c r="AA88" s="75">
        <f>STOA!L88</f>
        <v>0</v>
      </c>
      <c r="AB88" s="75">
        <f>-STOA!R88</f>
        <v>0</v>
      </c>
      <c r="AC88">
        <f t="shared" si="3"/>
        <v>0.16861000272006282</v>
      </c>
      <c r="AD88">
        <f t="shared" si="4"/>
        <v>18.991617579105256</v>
      </c>
      <c r="AE88">
        <f>'IDT-1'!D88</f>
        <v>0</v>
      </c>
      <c r="AF88" s="24"/>
      <c r="AG88">
        <f t="shared" si="5"/>
        <v>18.991617579105256</v>
      </c>
      <c r="AI88" s="34">
        <f>PXIL!L88</f>
        <v>0</v>
      </c>
      <c r="AJ88" s="34">
        <f>PXIL!R88</f>
        <v>0</v>
      </c>
      <c r="AK88" s="34">
        <f>RTM_IEX!L88</f>
        <v>5.76</v>
      </c>
      <c r="AL88" s="34">
        <f>RTM_IEX!R88</f>
        <v>0</v>
      </c>
      <c r="AM88" s="34">
        <f>RTM_PXI!L88</f>
        <v>0</v>
      </c>
      <c r="AN88" s="34">
        <f>RTM_PXI!R88</f>
        <v>0</v>
      </c>
      <c r="AO88" s="149">
        <f>GDAM_IEX!L88</f>
        <v>0</v>
      </c>
      <c r="AP88" s="149">
        <f>GDAM_IEX!R88</f>
        <v>0</v>
      </c>
      <c r="AQ88" s="149">
        <f>GDAM_PXI!L88</f>
        <v>0</v>
      </c>
      <c r="AR88" s="149">
        <f>GDAM_PXI!R88</f>
        <v>0</v>
      </c>
    </row>
    <row r="89" spans="1:44">
      <c r="A89" t="s">
        <v>131</v>
      </c>
      <c r="E89">
        <f>GT_NG!R89</f>
        <v>0</v>
      </c>
      <c r="F89">
        <f>GT_Spot!R89</f>
        <v>0</v>
      </c>
      <c r="G89">
        <f>PPCL_NG!R89</f>
        <v>7.5604877734047351</v>
      </c>
      <c r="H89">
        <f>PPCL_Spot!R89</f>
        <v>0</v>
      </c>
      <c r="I89">
        <f>Bawana_NG!R89</f>
        <v>5.839727675448823</v>
      </c>
      <c r="J89">
        <f>Bawana_RLNG!R89</f>
        <v>0</v>
      </c>
      <c r="K89">
        <f>Bawana_Spot!R89</f>
        <v>0</v>
      </c>
      <c r="L89">
        <f>TWOMCL!Q89</f>
        <v>0</v>
      </c>
      <c r="M89">
        <f>EDWPCL!U89</f>
        <v>0</v>
      </c>
      <c r="N89">
        <f>'MSW BWN'!U89</f>
        <v>0</v>
      </c>
      <c r="O89">
        <v>0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SUMPRODUCT(LTA!J89:AN89,LTA!J$101:AN$101,LTA!J$107:AN$107)</f>
        <v>0</v>
      </c>
      <c r="U89" s="37">
        <f>SUMPRODUCT(LTA!J89:AN89,LTA!J$102:AN$102,LTA!J$107:AN$107)</f>
        <v>0</v>
      </c>
      <c r="V89" s="66">
        <f>SUMPRODUCT(MTOA!B89:G89,MTOA!B$102:G$102,MTOA!B$107:G$107)</f>
        <v>0</v>
      </c>
      <c r="W89" s="66">
        <f>SUMPRODUCT(MTOA!B89:G89,MTOA!B$101:G$101,MTOA!B$107:G$107)</f>
        <v>0</v>
      </c>
      <c r="X89">
        <v>0</v>
      </c>
      <c r="Y89" s="34">
        <f>IEX!L89</f>
        <v>0</v>
      </c>
      <c r="Z89" s="34">
        <f>IEX!R89</f>
        <v>0</v>
      </c>
      <c r="AA89" s="75">
        <f>STOA!L89</f>
        <v>0</v>
      </c>
      <c r="AB89" s="75">
        <f>-STOA!R89</f>
        <v>0</v>
      </c>
      <c r="AC89">
        <f t="shared" si="3"/>
        <v>0.17705789594991131</v>
      </c>
      <c r="AD89">
        <f t="shared" si="4"/>
        <v>19.943157552903646</v>
      </c>
      <c r="AE89">
        <f>'IDT-1'!D89</f>
        <v>0</v>
      </c>
      <c r="AF89" s="24"/>
      <c r="AG89">
        <f t="shared" si="5"/>
        <v>19.943157552903646</v>
      </c>
      <c r="AI89" s="34">
        <f>PXIL!L89</f>
        <v>0</v>
      </c>
      <c r="AJ89" s="34">
        <f>PXIL!R89</f>
        <v>0</v>
      </c>
      <c r="AK89" s="34">
        <f>RTM_IEX!L89</f>
        <v>6.72</v>
      </c>
      <c r="AL89" s="34">
        <f>RTM_IEX!R89</f>
        <v>0</v>
      </c>
      <c r="AM89" s="34">
        <f>RTM_PXI!L89</f>
        <v>0</v>
      </c>
      <c r="AN89" s="34">
        <f>RTM_PXI!R89</f>
        <v>0</v>
      </c>
      <c r="AO89" s="149">
        <f>GDAM_IEX!L89</f>
        <v>0</v>
      </c>
      <c r="AP89" s="149">
        <f>GDAM_IEX!R89</f>
        <v>0</v>
      </c>
      <c r="AQ89" s="149">
        <f>GDAM_PXI!L89</f>
        <v>0</v>
      </c>
      <c r="AR89" s="149">
        <f>GDAM_PXI!R89</f>
        <v>0</v>
      </c>
    </row>
    <row r="90" spans="1:44">
      <c r="A90" t="s">
        <v>132</v>
      </c>
      <c r="E90">
        <f>GT_NG!R90</f>
        <v>0</v>
      </c>
      <c r="F90">
        <f>GT_Spot!R90</f>
        <v>0</v>
      </c>
      <c r="G90">
        <f>PPCL_NG!R90</f>
        <v>7.5604877734047351</v>
      </c>
      <c r="H90">
        <f>PPCL_Spot!R90</f>
        <v>0</v>
      </c>
      <c r="I90">
        <f>Bawana_NG!R90</f>
        <v>5.839727675448823</v>
      </c>
      <c r="J90">
        <f>Bawana_RLNG!R90</f>
        <v>0</v>
      </c>
      <c r="K90">
        <f>Bawana_Spot!R90</f>
        <v>0</v>
      </c>
      <c r="L90">
        <f>TWOMCL!Q90</f>
        <v>0</v>
      </c>
      <c r="M90">
        <f>EDWPCL!U90</f>
        <v>0</v>
      </c>
      <c r="N90">
        <f>'MSW BWN'!U90</f>
        <v>0</v>
      </c>
      <c r="O90">
        <v>0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SUMPRODUCT(LTA!J90:AN90,LTA!J$101:AN$101,LTA!J$107:AN$107)</f>
        <v>0</v>
      </c>
      <c r="U90" s="37">
        <f>SUMPRODUCT(LTA!J90:AN90,LTA!J$102:AN$102,LTA!J$107:AN$107)</f>
        <v>0</v>
      </c>
      <c r="V90" s="66">
        <f>SUMPRODUCT(MTOA!B90:G90,MTOA!B$102:G$102,MTOA!B$107:G$107)</f>
        <v>0</v>
      </c>
      <c r="W90" s="66">
        <f>SUMPRODUCT(MTOA!B90:G90,MTOA!B$101:G$101,MTOA!B$107:G$107)</f>
        <v>0</v>
      </c>
      <c r="X90">
        <v>0</v>
      </c>
      <c r="Y90" s="34">
        <f>IEX!L90</f>
        <v>0</v>
      </c>
      <c r="Z90" s="34">
        <f>IEX!R90</f>
        <v>0</v>
      </c>
      <c r="AA90" s="75">
        <f>STOA!L90</f>
        <v>0</v>
      </c>
      <c r="AB90" s="75">
        <f>-STOA!R90</f>
        <v>0</v>
      </c>
      <c r="AC90">
        <f t="shared" si="3"/>
        <v>0.16016189594991131</v>
      </c>
      <c r="AD90">
        <f t="shared" si="4"/>
        <v>18.040053552903647</v>
      </c>
      <c r="AE90">
        <f>'IDT-1'!D90</f>
        <v>0</v>
      </c>
      <c r="AF90" s="24"/>
      <c r="AG90">
        <f t="shared" si="5"/>
        <v>18.040053552903647</v>
      </c>
      <c r="AI90" s="34">
        <f>PXIL!L90</f>
        <v>0</v>
      </c>
      <c r="AJ90" s="34">
        <f>PXIL!R90</f>
        <v>0</v>
      </c>
      <c r="AK90" s="34">
        <f>RTM_IEX!L90</f>
        <v>4.8</v>
      </c>
      <c r="AL90" s="34">
        <f>RTM_IEX!R90</f>
        <v>0</v>
      </c>
      <c r="AM90" s="34">
        <f>RTM_PXI!L90</f>
        <v>0</v>
      </c>
      <c r="AN90" s="34">
        <f>RTM_PXI!R90</f>
        <v>0</v>
      </c>
      <c r="AO90" s="149">
        <f>GDAM_IEX!L90</f>
        <v>0</v>
      </c>
      <c r="AP90" s="149">
        <f>GDAM_IEX!R90</f>
        <v>0</v>
      </c>
      <c r="AQ90" s="149">
        <f>GDAM_PXI!L90</f>
        <v>0</v>
      </c>
      <c r="AR90" s="149">
        <f>GDAM_PXI!R90</f>
        <v>0</v>
      </c>
    </row>
    <row r="91" spans="1:44">
      <c r="A91" t="s">
        <v>133</v>
      </c>
      <c r="E91">
        <f>GT_NG!R91</f>
        <v>0</v>
      </c>
      <c r="F91">
        <f>GT_Spot!R91</f>
        <v>0</v>
      </c>
      <c r="G91">
        <f>PPCL_NG!R91</f>
        <v>7.5604877734047351</v>
      </c>
      <c r="H91">
        <f>PPCL_Spot!R91</f>
        <v>0</v>
      </c>
      <c r="I91">
        <f>Bawana_NG!R91</f>
        <v>5.8397335887961317</v>
      </c>
      <c r="J91">
        <f>Bawana_RLNG!R91</f>
        <v>0</v>
      </c>
      <c r="K91">
        <f>Bawana_Spot!R91</f>
        <v>0</v>
      </c>
      <c r="L91">
        <f>TWOMCL!Q91</f>
        <v>0</v>
      </c>
      <c r="M91">
        <f>EDWPCL!U91</f>
        <v>0</v>
      </c>
      <c r="N91">
        <f>'MSW BWN'!U91</f>
        <v>0</v>
      </c>
      <c r="O91">
        <v>0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SUMPRODUCT(LTA!J91:AN91,LTA!J$101:AN$101,LTA!J$107:AN$107)</f>
        <v>0</v>
      </c>
      <c r="U91" s="37">
        <f>SUMPRODUCT(LTA!J91:AN91,LTA!J$102:AN$102,LTA!J$107:AN$107)</f>
        <v>0</v>
      </c>
      <c r="V91" s="66">
        <f>SUMPRODUCT(MTOA!B91:G91,MTOA!B$102:G$102,MTOA!B$107:G$107)</f>
        <v>0</v>
      </c>
      <c r="W91" s="66">
        <f>SUMPRODUCT(MTOA!B91:G91,MTOA!B$101:G$101,MTOA!B$107:G$107)</f>
        <v>0</v>
      </c>
      <c r="X91">
        <v>0</v>
      </c>
      <c r="Y91" s="34">
        <f>IEX!L91</f>
        <v>0</v>
      </c>
      <c r="Z91" s="34">
        <f>IEX!R91</f>
        <v>0</v>
      </c>
      <c r="AA91" s="75">
        <f>STOA!L91</f>
        <v>0</v>
      </c>
      <c r="AB91" s="75">
        <f>-STOA!R91</f>
        <v>0</v>
      </c>
      <c r="AC91">
        <f t="shared" si="3"/>
        <v>0.17705794798736763</v>
      </c>
      <c r="AD91">
        <f t="shared" si="4"/>
        <v>19.943163414213497</v>
      </c>
      <c r="AE91">
        <f>'IDT-1'!D91</f>
        <v>0</v>
      </c>
      <c r="AF91" s="24"/>
      <c r="AG91">
        <f t="shared" si="5"/>
        <v>19.943163414213497</v>
      </c>
      <c r="AI91" s="34">
        <f>PXIL!L91</f>
        <v>0</v>
      </c>
      <c r="AJ91" s="34">
        <f>PXIL!R91</f>
        <v>0</v>
      </c>
      <c r="AK91" s="34">
        <f>RTM_IEX!L91</f>
        <v>6.72</v>
      </c>
      <c r="AL91" s="34">
        <f>RTM_IEX!R91</f>
        <v>0</v>
      </c>
      <c r="AM91" s="34">
        <f>RTM_PXI!L91</f>
        <v>0</v>
      </c>
      <c r="AN91" s="34">
        <f>RTM_PXI!R91</f>
        <v>0</v>
      </c>
      <c r="AO91" s="149">
        <f>GDAM_IEX!L91</f>
        <v>0</v>
      </c>
      <c r="AP91" s="149">
        <f>GDAM_IEX!R91</f>
        <v>0</v>
      </c>
      <c r="AQ91" s="149">
        <f>GDAM_PXI!L91</f>
        <v>0</v>
      </c>
      <c r="AR91" s="149">
        <f>GDAM_PXI!R91</f>
        <v>0</v>
      </c>
    </row>
    <row r="92" spans="1:44">
      <c r="A92" t="s">
        <v>134</v>
      </c>
      <c r="E92">
        <f>GT_NG!R92</f>
        <v>0</v>
      </c>
      <c r="F92">
        <f>GT_Spot!R92</f>
        <v>0</v>
      </c>
      <c r="G92">
        <f>PPCL_NG!R92</f>
        <v>7.5604877734047351</v>
      </c>
      <c r="H92">
        <f>PPCL_Spot!R92</f>
        <v>0</v>
      </c>
      <c r="I92">
        <f>Bawana_NG!R92</f>
        <v>5.8397335887961317</v>
      </c>
      <c r="J92">
        <f>Bawana_RLNG!R92</f>
        <v>0</v>
      </c>
      <c r="K92">
        <f>Bawana_Spot!R92</f>
        <v>0</v>
      </c>
      <c r="L92">
        <f>TWOMCL!Q92</f>
        <v>0</v>
      </c>
      <c r="M92">
        <f>EDWPCL!U92</f>
        <v>0</v>
      </c>
      <c r="N92">
        <f>'MSW BWN'!U92</f>
        <v>0</v>
      </c>
      <c r="O92">
        <v>0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SUMPRODUCT(LTA!J92:AN92,LTA!J$101:AN$101,LTA!J$107:AN$107)</f>
        <v>0</v>
      </c>
      <c r="U92" s="37">
        <f>SUMPRODUCT(LTA!J92:AN92,LTA!J$102:AN$102,LTA!J$107:AN$107)</f>
        <v>0</v>
      </c>
      <c r="V92" s="66">
        <f>SUMPRODUCT(MTOA!B92:G92,MTOA!B$102:G$102,MTOA!B$107:G$107)</f>
        <v>0</v>
      </c>
      <c r="W92" s="66">
        <f>SUMPRODUCT(MTOA!B92:G92,MTOA!B$101:G$101,MTOA!B$107:G$107)</f>
        <v>0</v>
      </c>
      <c r="X92">
        <v>0</v>
      </c>
      <c r="Y92" s="34">
        <f>IEX!L92</f>
        <v>0</v>
      </c>
      <c r="Z92" s="34">
        <f>IEX!R92</f>
        <v>0</v>
      </c>
      <c r="AA92" s="75">
        <f>STOA!L92</f>
        <v>0</v>
      </c>
      <c r="AB92" s="75">
        <f>-STOA!R92</f>
        <v>0</v>
      </c>
      <c r="AC92">
        <f t="shared" si="3"/>
        <v>0.17538594798736765</v>
      </c>
      <c r="AD92">
        <f t="shared" si="4"/>
        <v>19.754835414213499</v>
      </c>
      <c r="AE92">
        <f>'IDT-1'!D92</f>
        <v>0</v>
      </c>
      <c r="AF92" s="24"/>
      <c r="AG92">
        <f t="shared" si="5"/>
        <v>19.754835414213499</v>
      </c>
      <c r="AI92" s="34">
        <f>PXIL!L92</f>
        <v>0</v>
      </c>
      <c r="AJ92" s="34">
        <f>PXIL!R92</f>
        <v>0</v>
      </c>
      <c r="AK92" s="34">
        <f>RTM_IEX!L92</f>
        <v>6.53</v>
      </c>
      <c r="AL92" s="34">
        <f>RTM_IEX!R92</f>
        <v>0</v>
      </c>
      <c r="AM92" s="34">
        <f>RTM_PXI!L92</f>
        <v>0</v>
      </c>
      <c r="AN92" s="34">
        <f>RTM_PXI!R92</f>
        <v>0</v>
      </c>
      <c r="AO92" s="149">
        <f>GDAM_IEX!L92</f>
        <v>0</v>
      </c>
      <c r="AP92" s="149">
        <f>GDAM_IEX!R92</f>
        <v>0</v>
      </c>
      <c r="AQ92" s="149">
        <f>GDAM_PXI!L92</f>
        <v>0</v>
      </c>
      <c r="AR92" s="149">
        <f>GDAM_PXI!R92</f>
        <v>0</v>
      </c>
    </row>
    <row r="93" spans="1:44">
      <c r="A93" t="s">
        <v>135</v>
      </c>
      <c r="E93">
        <f>GT_NG!R93</f>
        <v>0</v>
      </c>
      <c r="F93">
        <f>GT_Spot!R93</f>
        <v>0</v>
      </c>
      <c r="G93">
        <f>PPCL_NG!R93</f>
        <v>7.5604877734047351</v>
      </c>
      <c r="H93">
        <f>PPCL_Spot!R93</f>
        <v>0</v>
      </c>
      <c r="I93">
        <f>Bawana_NG!R93</f>
        <v>5.8397335887961317</v>
      </c>
      <c r="J93">
        <f>Bawana_RLNG!R93</f>
        <v>0</v>
      </c>
      <c r="K93">
        <f>Bawana_Spot!R93</f>
        <v>0</v>
      </c>
      <c r="L93">
        <f>TWOMCL!Q93</f>
        <v>0</v>
      </c>
      <c r="M93">
        <f>EDWPCL!U93</f>
        <v>0</v>
      </c>
      <c r="N93">
        <f>'MSW BWN'!U93</f>
        <v>0</v>
      </c>
      <c r="O93">
        <v>0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SUMPRODUCT(LTA!J93:AN93,LTA!J$101:AN$101,LTA!J$107:AN$107)</f>
        <v>0</v>
      </c>
      <c r="U93" s="37">
        <f>SUMPRODUCT(LTA!J93:AN93,LTA!J$102:AN$102,LTA!J$107:AN$107)</f>
        <v>0</v>
      </c>
      <c r="V93" s="66">
        <f>SUMPRODUCT(MTOA!B93:G93,MTOA!B$102:G$102,MTOA!B$107:G$107)</f>
        <v>0</v>
      </c>
      <c r="W93" s="66">
        <f>SUMPRODUCT(MTOA!B93:G93,MTOA!B$101:G$101,MTOA!B$107:G$107)</f>
        <v>0</v>
      </c>
      <c r="X93">
        <v>0</v>
      </c>
      <c r="Y93" s="34">
        <f>IEX!L93</f>
        <v>0</v>
      </c>
      <c r="Z93" s="34">
        <f>IEX!R93</f>
        <v>0</v>
      </c>
      <c r="AA93" s="75">
        <f>STOA!L93</f>
        <v>0</v>
      </c>
      <c r="AB93" s="75">
        <f>-STOA!R93</f>
        <v>0</v>
      </c>
      <c r="AC93">
        <f t="shared" si="3"/>
        <v>0.17283394798736762</v>
      </c>
      <c r="AD93">
        <f t="shared" si="4"/>
        <v>19.467387414213501</v>
      </c>
      <c r="AE93">
        <f>'IDT-1'!D93</f>
        <v>0</v>
      </c>
      <c r="AF93" s="24"/>
      <c r="AG93">
        <f t="shared" si="5"/>
        <v>19.467387414213501</v>
      </c>
      <c r="AI93" s="34">
        <f>PXIL!L93</f>
        <v>0</v>
      </c>
      <c r="AJ93" s="34">
        <f>PXIL!R93</f>
        <v>0</v>
      </c>
      <c r="AK93" s="34">
        <f>RTM_IEX!L93</f>
        <v>6.24</v>
      </c>
      <c r="AL93" s="34">
        <f>RTM_IEX!R93</f>
        <v>0</v>
      </c>
      <c r="AM93" s="34">
        <f>RTM_PXI!L93</f>
        <v>0</v>
      </c>
      <c r="AN93" s="34">
        <f>RTM_PXI!R93</f>
        <v>0</v>
      </c>
      <c r="AO93" s="149">
        <f>GDAM_IEX!L93</f>
        <v>0</v>
      </c>
      <c r="AP93" s="149">
        <f>GDAM_IEX!R93</f>
        <v>0</v>
      </c>
      <c r="AQ93" s="149">
        <f>GDAM_PXI!L93</f>
        <v>0</v>
      </c>
      <c r="AR93" s="149">
        <f>GDAM_PXI!R93</f>
        <v>0</v>
      </c>
    </row>
    <row r="94" spans="1:44">
      <c r="A94" t="s">
        <v>136</v>
      </c>
      <c r="E94">
        <f>GT_NG!R94</f>
        <v>0</v>
      </c>
      <c r="F94">
        <f>GT_Spot!R94</f>
        <v>0</v>
      </c>
      <c r="G94">
        <f>PPCL_NG!R94</f>
        <v>7.5604877734047351</v>
      </c>
      <c r="H94">
        <f>PPCL_Spot!R94</f>
        <v>0</v>
      </c>
      <c r="I94">
        <f>Bawana_NG!R94</f>
        <v>5.8397335887961317</v>
      </c>
      <c r="J94">
        <f>Bawana_RLNG!R94</f>
        <v>0</v>
      </c>
      <c r="K94">
        <f>Bawana_Spot!R94</f>
        <v>0</v>
      </c>
      <c r="L94">
        <f>TWOMCL!Q94</f>
        <v>0</v>
      </c>
      <c r="M94">
        <f>EDWPCL!U94</f>
        <v>0</v>
      </c>
      <c r="N94">
        <f>'MSW BWN'!U94</f>
        <v>0</v>
      </c>
      <c r="O94">
        <v>0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SUMPRODUCT(LTA!J94:AN94,LTA!J$101:AN$101,LTA!J$107:AN$107)</f>
        <v>0</v>
      </c>
      <c r="U94" s="37">
        <f>SUMPRODUCT(LTA!J94:AN94,LTA!J$102:AN$102,LTA!J$107:AN$107)</f>
        <v>0</v>
      </c>
      <c r="V94" s="66">
        <f>SUMPRODUCT(MTOA!B94:G94,MTOA!B$102:G$102,MTOA!B$107:G$107)</f>
        <v>0</v>
      </c>
      <c r="W94" s="66">
        <f>SUMPRODUCT(MTOA!B94:G94,MTOA!B$101:G$101,MTOA!B$107:G$107)</f>
        <v>0</v>
      </c>
      <c r="X94">
        <v>0</v>
      </c>
      <c r="Y94" s="34">
        <f>IEX!L94</f>
        <v>0</v>
      </c>
      <c r="Z94" s="34">
        <f>IEX!R94</f>
        <v>0</v>
      </c>
      <c r="AA94" s="75">
        <f>STOA!L94</f>
        <v>0</v>
      </c>
      <c r="AB94" s="75">
        <f>-STOA!R94</f>
        <v>0</v>
      </c>
      <c r="AC94">
        <f t="shared" si="3"/>
        <v>0.17116194798736764</v>
      </c>
      <c r="AD94">
        <f t="shared" si="4"/>
        <v>19.279059414213499</v>
      </c>
      <c r="AE94">
        <f>'IDT-1'!D94</f>
        <v>0</v>
      </c>
      <c r="AF94" s="24"/>
      <c r="AG94">
        <f t="shared" si="5"/>
        <v>19.279059414213499</v>
      </c>
      <c r="AI94" s="34">
        <f>PXIL!L94</f>
        <v>0</v>
      </c>
      <c r="AJ94" s="34">
        <f>PXIL!R94</f>
        <v>0</v>
      </c>
      <c r="AK94" s="34">
        <f>RTM_IEX!L94</f>
        <v>6.05</v>
      </c>
      <c r="AL94" s="34">
        <f>RTM_IEX!R94</f>
        <v>0</v>
      </c>
      <c r="AM94" s="34">
        <f>RTM_PXI!L94</f>
        <v>0</v>
      </c>
      <c r="AN94" s="34">
        <f>RTM_PXI!R94</f>
        <v>0</v>
      </c>
      <c r="AO94" s="149">
        <f>GDAM_IEX!L94</f>
        <v>0</v>
      </c>
      <c r="AP94" s="149">
        <f>GDAM_IEX!R94</f>
        <v>0</v>
      </c>
      <c r="AQ94" s="149">
        <f>GDAM_PXI!L94</f>
        <v>0</v>
      </c>
      <c r="AR94" s="149">
        <f>GDAM_PXI!R94</f>
        <v>0</v>
      </c>
    </row>
    <row r="95" spans="1:44">
      <c r="A95" t="s">
        <v>137</v>
      </c>
      <c r="E95">
        <f>GT_NG!R95</f>
        <v>0</v>
      </c>
      <c r="F95">
        <f>GT_Spot!R95</f>
        <v>0</v>
      </c>
      <c r="G95">
        <f>PPCL_NG!R95</f>
        <v>7.5604877734047351</v>
      </c>
      <c r="H95">
        <f>PPCL_Spot!R95</f>
        <v>0</v>
      </c>
      <c r="I95">
        <f>Bawana_NG!R95</f>
        <v>5.8397335887961317</v>
      </c>
      <c r="J95">
        <f>Bawana_RLNG!R95</f>
        <v>0</v>
      </c>
      <c r="K95">
        <f>Bawana_Spot!R95</f>
        <v>0</v>
      </c>
      <c r="L95">
        <f>TWOMCL!Q95</f>
        <v>0</v>
      </c>
      <c r="M95">
        <f>EDWPCL!U95</f>
        <v>0</v>
      </c>
      <c r="N95">
        <f>'MSW BWN'!U95</f>
        <v>0</v>
      </c>
      <c r="O95">
        <v>0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SUMPRODUCT(LTA!J95:AN95,LTA!J$101:AN$101,LTA!J$107:AN$107)</f>
        <v>0</v>
      </c>
      <c r="U95" s="37">
        <f>SUMPRODUCT(LTA!J95:AN95,LTA!J$102:AN$102,LTA!J$107:AN$107)</f>
        <v>0</v>
      </c>
      <c r="V95" s="66">
        <f>SUMPRODUCT(MTOA!B95:G95,MTOA!B$102:G$102,MTOA!B$107:G$107)</f>
        <v>0</v>
      </c>
      <c r="W95" s="66">
        <f>SUMPRODUCT(MTOA!B95:G95,MTOA!B$101:G$101,MTOA!B$107:G$107)</f>
        <v>0</v>
      </c>
      <c r="X95">
        <v>0</v>
      </c>
      <c r="Y95" s="34">
        <f>IEX!L95</f>
        <v>0</v>
      </c>
      <c r="Z95" s="34">
        <f>IEX!R95</f>
        <v>0</v>
      </c>
      <c r="AA95" s="75">
        <f>STOA!L95</f>
        <v>0</v>
      </c>
      <c r="AB95" s="75">
        <f>-STOA!R95</f>
        <v>0</v>
      </c>
      <c r="AC95">
        <f t="shared" si="3"/>
        <v>0.16940194798736763</v>
      </c>
      <c r="AD95">
        <f t="shared" si="4"/>
        <v>19.080819414213501</v>
      </c>
      <c r="AE95">
        <f>'IDT-1'!D95</f>
        <v>0</v>
      </c>
      <c r="AF95" s="24"/>
      <c r="AG95">
        <f t="shared" si="5"/>
        <v>19.080819414213501</v>
      </c>
      <c r="AI95" s="34">
        <f>PXIL!L95</f>
        <v>0</v>
      </c>
      <c r="AJ95" s="34">
        <f>PXIL!R95</f>
        <v>0</v>
      </c>
      <c r="AK95" s="34">
        <f>RTM_IEX!L95</f>
        <v>5.85</v>
      </c>
      <c r="AL95" s="34">
        <f>RTM_IEX!R95</f>
        <v>0</v>
      </c>
      <c r="AM95" s="34">
        <f>RTM_PXI!L95</f>
        <v>0</v>
      </c>
      <c r="AN95" s="34">
        <f>RTM_PXI!R95</f>
        <v>0</v>
      </c>
      <c r="AO95" s="149">
        <f>GDAM_IEX!L95</f>
        <v>0</v>
      </c>
      <c r="AP95" s="149">
        <f>GDAM_IEX!R95</f>
        <v>0</v>
      </c>
      <c r="AQ95" s="149">
        <f>GDAM_PXI!L95</f>
        <v>0</v>
      </c>
      <c r="AR95" s="149">
        <f>GDAM_PXI!R95</f>
        <v>0</v>
      </c>
    </row>
    <row r="96" spans="1:44">
      <c r="A96" t="s">
        <v>138</v>
      </c>
      <c r="E96">
        <f>GT_NG!R96</f>
        <v>0</v>
      </c>
      <c r="F96">
        <f>GT_Spot!R96</f>
        <v>0</v>
      </c>
      <c r="G96">
        <f>PPCL_NG!R96</f>
        <v>7.5604877734047351</v>
      </c>
      <c r="H96">
        <f>PPCL_Spot!R96</f>
        <v>0</v>
      </c>
      <c r="I96">
        <f>Bawana_NG!R96</f>
        <v>5.8397335887961317</v>
      </c>
      <c r="J96">
        <f>Bawana_RLNG!R96</f>
        <v>0</v>
      </c>
      <c r="K96">
        <f>Bawana_Spot!R96</f>
        <v>0</v>
      </c>
      <c r="L96">
        <f>TWOMCL!Q96</f>
        <v>0</v>
      </c>
      <c r="M96">
        <f>EDWPCL!U96</f>
        <v>0</v>
      </c>
      <c r="N96">
        <f>'MSW BWN'!U96</f>
        <v>0</v>
      </c>
      <c r="O96">
        <v>0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SUMPRODUCT(LTA!J96:AN96,LTA!J$101:AN$101,LTA!J$107:AN$107)</f>
        <v>0</v>
      </c>
      <c r="U96" s="37">
        <f>SUMPRODUCT(LTA!J96:AN96,LTA!J$102:AN$102,LTA!J$107:AN$107)</f>
        <v>0</v>
      </c>
      <c r="V96" s="66">
        <f>SUMPRODUCT(MTOA!B96:G96,MTOA!B$102:G$102,MTOA!B$107:G$107)</f>
        <v>0</v>
      </c>
      <c r="W96" s="66">
        <f>SUMPRODUCT(MTOA!B96:G96,MTOA!B$101:G$101,MTOA!B$107:G$107)</f>
        <v>0</v>
      </c>
      <c r="X96">
        <v>0</v>
      </c>
      <c r="Y96" s="34">
        <f>IEX!L96</f>
        <v>0</v>
      </c>
      <c r="Z96" s="34">
        <f>IEX!R96</f>
        <v>0</v>
      </c>
      <c r="AA96" s="75">
        <f>STOA!L96</f>
        <v>0</v>
      </c>
      <c r="AB96" s="75">
        <f>-STOA!R96</f>
        <v>0</v>
      </c>
      <c r="AC96">
        <f t="shared" si="3"/>
        <v>0.16772994798736762</v>
      </c>
      <c r="AD96">
        <f t="shared" si="4"/>
        <v>18.892491414213499</v>
      </c>
      <c r="AE96">
        <f>'IDT-1'!D96</f>
        <v>0</v>
      </c>
      <c r="AF96" s="24"/>
      <c r="AG96">
        <f t="shared" si="5"/>
        <v>18.892491414213499</v>
      </c>
      <c r="AI96" s="34">
        <f>PXIL!L96</f>
        <v>0</v>
      </c>
      <c r="AJ96" s="34">
        <f>PXIL!R96</f>
        <v>0</v>
      </c>
      <c r="AK96" s="34">
        <f>RTM_IEX!L96</f>
        <v>5.66</v>
      </c>
      <c r="AL96" s="34">
        <f>RTM_IEX!R96</f>
        <v>0</v>
      </c>
      <c r="AM96" s="34">
        <f>RTM_PXI!L96</f>
        <v>0</v>
      </c>
      <c r="AN96" s="34">
        <f>RTM_PXI!R96</f>
        <v>0</v>
      </c>
      <c r="AO96" s="149">
        <f>GDAM_IEX!L96</f>
        <v>0</v>
      </c>
      <c r="AP96" s="149">
        <f>GDAM_IEX!R96</f>
        <v>0</v>
      </c>
      <c r="AQ96" s="149">
        <f>GDAM_PXI!L96</f>
        <v>0</v>
      </c>
      <c r="AR96" s="149">
        <f>GDAM_PXI!R96</f>
        <v>0</v>
      </c>
    </row>
    <row r="97" spans="1:44">
      <c r="A97" t="s">
        <v>139</v>
      </c>
      <c r="E97">
        <f>GT_NG!R97</f>
        <v>0</v>
      </c>
      <c r="F97">
        <f>GT_Spot!R97</f>
        <v>0</v>
      </c>
      <c r="G97">
        <f>PPCL_NG!R97</f>
        <v>7.5604877734047351</v>
      </c>
      <c r="H97">
        <f>PPCL_Spot!R97</f>
        <v>0</v>
      </c>
      <c r="I97">
        <f>Bawana_NG!R97</f>
        <v>5.8397298672464037</v>
      </c>
      <c r="J97">
        <f>Bawana_RLNG!R97</f>
        <v>0</v>
      </c>
      <c r="K97">
        <f>Bawana_Spot!R97</f>
        <v>0</v>
      </c>
      <c r="L97">
        <f>TWOMCL!Q97</f>
        <v>0</v>
      </c>
      <c r="M97">
        <f>EDWPCL!U97</f>
        <v>0</v>
      </c>
      <c r="N97">
        <f>'MSW BWN'!U97</f>
        <v>0</v>
      </c>
      <c r="O97">
        <v>0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SUMPRODUCT(LTA!J97:AN97,LTA!J$101:AN$101,LTA!J$107:AN$107)</f>
        <v>0</v>
      </c>
      <c r="U97" s="37">
        <f>SUMPRODUCT(LTA!J97:AN97,LTA!J$102:AN$102,LTA!J$107:AN$107)</f>
        <v>0</v>
      </c>
      <c r="V97" s="66">
        <f>SUMPRODUCT(MTOA!B97:G97,MTOA!B$102:G$102,MTOA!B$107:G$107)</f>
        <v>0</v>
      </c>
      <c r="W97" s="66">
        <f>SUMPRODUCT(MTOA!B97:G97,MTOA!B$101:G$101,MTOA!B$107:G$107)</f>
        <v>0</v>
      </c>
      <c r="X97">
        <v>0</v>
      </c>
      <c r="Y97" s="34">
        <f>IEX!L97</f>
        <v>0</v>
      </c>
      <c r="Z97" s="34">
        <f>IEX!R97</f>
        <v>0</v>
      </c>
      <c r="AA97" s="75">
        <f>STOA!L97</f>
        <v>0</v>
      </c>
      <c r="AB97" s="75">
        <f>-STOA!R97</f>
        <v>0</v>
      </c>
      <c r="AC97">
        <f t="shared" si="3"/>
        <v>0.16605791523773003</v>
      </c>
      <c r="AD97">
        <f t="shared" si="4"/>
        <v>18.704159725413408</v>
      </c>
      <c r="AE97">
        <f>'IDT-1'!D97</f>
        <v>0</v>
      </c>
      <c r="AF97" s="24"/>
      <c r="AG97">
        <f t="shared" si="5"/>
        <v>18.704159725413408</v>
      </c>
      <c r="AI97" s="34">
        <f>PXIL!L97</f>
        <v>0</v>
      </c>
      <c r="AJ97" s="34">
        <f>PXIL!R97</f>
        <v>0</v>
      </c>
      <c r="AK97" s="34">
        <f>RTM_IEX!L97</f>
        <v>5.47</v>
      </c>
      <c r="AL97" s="34">
        <f>RTM_IEX!R97</f>
        <v>0</v>
      </c>
      <c r="AM97" s="34">
        <f>RTM_PXI!L97</f>
        <v>0</v>
      </c>
      <c r="AN97" s="34">
        <f>RTM_PXI!R97</f>
        <v>0</v>
      </c>
      <c r="AO97" s="149">
        <f>GDAM_IEX!L97</f>
        <v>0</v>
      </c>
      <c r="AP97" s="149">
        <f>GDAM_IEX!R97</f>
        <v>0</v>
      </c>
      <c r="AQ97" s="149">
        <f>GDAM_PXI!L97</f>
        <v>0</v>
      </c>
      <c r="AR97" s="149">
        <f>GDAM_PXI!R97</f>
        <v>0</v>
      </c>
    </row>
    <row r="98" spans="1:44">
      <c r="A98" t="s">
        <v>140</v>
      </c>
      <c r="E98">
        <f>GT_NG!R98</f>
        <v>0</v>
      </c>
      <c r="F98">
        <f>GT_Spot!R98</f>
        <v>0</v>
      </c>
      <c r="G98">
        <f>PPCL_NG!R98</f>
        <v>7.5604877734047351</v>
      </c>
      <c r="H98">
        <f>PPCL_Spot!R98</f>
        <v>0</v>
      </c>
      <c r="I98">
        <f>Bawana_NG!R98</f>
        <v>5.8397298672464037</v>
      </c>
      <c r="J98">
        <f>Bawana_RLNG!R98</f>
        <v>0</v>
      </c>
      <c r="K98">
        <f>Bawana_Spot!R98</f>
        <v>0</v>
      </c>
      <c r="L98">
        <f>TWOMCL!Q98</f>
        <v>0</v>
      </c>
      <c r="M98">
        <f>EDWPCL!U98</f>
        <v>0</v>
      </c>
      <c r="N98">
        <f>'MSW BWN'!U98</f>
        <v>0</v>
      </c>
      <c r="O98">
        <v>0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SUMPRODUCT(LTA!J98:AN98,LTA!J$101:AN$101,LTA!J$107:AN$107)</f>
        <v>0</v>
      </c>
      <c r="U98" s="37">
        <f>SUMPRODUCT(LTA!J98:AN98,LTA!J$102:AN$102,LTA!J$107:AN$107)</f>
        <v>0</v>
      </c>
      <c r="V98" s="66">
        <f>SUMPRODUCT(MTOA!B98:G98,MTOA!B$102:G$102,MTOA!B$107:G$107)</f>
        <v>0</v>
      </c>
      <c r="W98" s="66">
        <f>SUMPRODUCT(MTOA!B98:G98,MTOA!B$101:G$101,MTOA!B$107:G$107)</f>
        <v>0</v>
      </c>
      <c r="X98">
        <v>0</v>
      </c>
      <c r="Y98" s="34">
        <f>IEX!L98</f>
        <v>0</v>
      </c>
      <c r="Z98" s="34">
        <f>IEX!R98</f>
        <v>0</v>
      </c>
      <c r="AA98" s="75">
        <f>STOA!L98</f>
        <v>0</v>
      </c>
      <c r="AB98" s="75">
        <f>-STOA!R98</f>
        <v>0</v>
      </c>
      <c r="AC98">
        <f t="shared" si="3"/>
        <v>0.16271391523773004</v>
      </c>
      <c r="AD98">
        <f t="shared" si="4"/>
        <v>18.327503725413408</v>
      </c>
      <c r="AE98">
        <f>'IDT-1'!D98</f>
        <v>0</v>
      </c>
      <c r="AF98" s="24"/>
      <c r="AG98">
        <f t="shared" si="5"/>
        <v>18.327503725413408</v>
      </c>
      <c r="AI98" s="34">
        <f>PXIL!L98</f>
        <v>0</v>
      </c>
      <c r="AJ98" s="34">
        <f>PXIL!R98</f>
        <v>0</v>
      </c>
      <c r="AK98" s="34">
        <f>RTM_IEX!L98</f>
        <v>5.09</v>
      </c>
      <c r="AL98" s="34">
        <f>RTM_IEX!R98</f>
        <v>0</v>
      </c>
      <c r="AM98" s="34">
        <f>RTM_PXI!L98</f>
        <v>0</v>
      </c>
      <c r="AN98" s="34">
        <f>RTM_PXI!R98</f>
        <v>0</v>
      </c>
      <c r="AO98" s="149">
        <f>GDAM_IEX!L98</f>
        <v>0</v>
      </c>
      <c r="AP98" s="149">
        <f>GDAM_IEX!R98</f>
        <v>0</v>
      </c>
      <c r="AQ98" s="149">
        <f>GDAM_PXI!L98</f>
        <v>0</v>
      </c>
      <c r="AR98" s="149">
        <f>GDAM_PXI!R98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0.20598451215225613</v>
      </c>
      <c r="H99">
        <f t="shared" si="6"/>
        <v>0</v>
      </c>
      <c r="I99">
        <f t="shared" si="6"/>
        <v>0.13976537613697726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</v>
      </c>
      <c r="P99" s="36">
        <f t="shared" si="6"/>
        <v>0</v>
      </c>
      <c r="Q99" s="36">
        <f t="shared" si="6"/>
        <v>0</v>
      </c>
      <c r="R99" s="38">
        <f t="shared" si="6"/>
        <v>0</v>
      </c>
      <c r="S99" s="38">
        <f t="shared" si="6"/>
        <v>0</v>
      </c>
      <c r="T99" s="37">
        <f t="shared" si="6"/>
        <v>0</v>
      </c>
      <c r="U99" s="37">
        <f t="shared" si="6"/>
        <v>0</v>
      </c>
      <c r="V99" s="66">
        <f t="shared" si="6"/>
        <v>0</v>
      </c>
      <c r="W99" s="66">
        <f t="shared" si="6"/>
        <v>0</v>
      </c>
      <c r="X99">
        <f t="shared" si="6"/>
        <v>0</v>
      </c>
      <c r="Y99" s="34">
        <f t="shared" si="6"/>
        <v>0</v>
      </c>
      <c r="Z99" s="34">
        <f t="shared" si="6"/>
        <v>0</v>
      </c>
      <c r="AA99" s="75">
        <f t="shared" si="6"/>
        <v>5.1034999999999997E-2</v>
      </c>
      <c r="AB99" s="75">
        <f t="shared" si="6"/>
        <v>0</v>
      </c>
      <c r="AC99">
        <f t="shared" si="6"/>
        <v>4.8275030169452563E-3</v>
      </c>
      <c r="AD99">
        <f t="shared" si="6"/>
        <v>0.54375238527228853</v>
      </c>
      <c r="AE99">
        <f t="shared" ref="AE99:AR99" si="7">SUM(AE3:AE98)/4000</f>
        <v>0</v>
      </c>
      <c r="AG99">
        <f t="shared" si="7"/>
        <v>0.54375238527228853</v>
      </c>
      <c r="AI99">
        <f t="shared" si="7"/>
        <v>0</v>
      </c>
      <c r="AJ99">
        <f t="shared" si="7"/>
        <v>0</v>
      </c>
      <c r="AK99">
        <f t="shared" si="7"/>
        <v>0.15179500000000004</v>
      </c>
      <c r="AL99">
        <f t="shared" si="7"/>
        <v>0</v>
      </c>
      <c r="AM99">
        <f t="shared" si="7"/>
        <v>0</v>
      </c>
      <c r="AN99">
        <f t="shared" si="7"/>
        <v>0</v>
      </c>
      <c r="AO99">
        <f t="shared" si="7"/>
        <v>0</v>
      </c>
      <c r="AP99">
        <f t="shared" si="7"/>
        <v>0</v>
      </c>
      <c r="AQ99">
        <f t="shared" si="7"/>
        <v>0</v>
      </c>
      <c r="AR99">
        <f t="shared" si="7"/>
        <v>0</v>
      </c>
    </row>
  </sheetData>
  <mergeCells count="36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theme="9" tint="0.39997558519241921"/>
  </sheetPr>
  <dimension ref="A1:AR99"/>
  <sheetViews>
    <sheetView workbookViewId="0">
      <pane xSplit="1" ySplit="2" topLeftCell="B93" activePane="bottomRight" state="frozen"/>
      <selection activeCell="M3" sqref="M3:M98"/>
      <selection pane="topRight" activeCell="M3" sqref="M3:M98"/>
      <selection pane="bottomLeft" activeCell="M3" sqref="M3:M98"/>
      <selection pane="bottomRight"/>
    </sheetView>
  </sheetViews>
  <sheetFormatPr defaultRowHeight="15"/>
  <cols>
    <col min="1" max="1" width="11.7109375" bestFit="1" customWidth="1"/>
    <col min="3" max="3" width="9.85546875" customWidth="1"/>
    <col min="12" max="14" width="9.85546875" customWidth="1"/>
    <col min="41" max="41" width="10.5703125" customWidth="1"/>
    <col min="42" max="42" width="10.42578125" customWidth="1"/>
    <col min="43" max="43" width="10.85546875" customWidth="1"/>
    <col min="44" max="44" width="10.5703125" customWidth="1"/>
  </cols>
  <sheetData>
    <row r="1" spans="1:44" ht="15" customHeight="1">
      <c r="A1" s="192">
        <f>Allocation_SG!A1</f>
        <v>45192</v>
      </c>
      <c r="B1" s="216"/>
      <c r="C1" s="216"/>
      <c r="D1" s="216"/>
      <c r="E1" s="216" t="s">
        <v>192</v>
      </c>
      <c r="F1" s="216" t="s">
        <v>193</v>
      </c>
      <c r="G1" s="216" t="s">
        <v>190</v>
      </c>
      <c r="H1" s="216" t="s">
        <v>191</v>
      </c>
      <c r="I1" s="216" t="s">
        <v>194</v>
      </c>
      <c r="J1" s="216" t="s">
        <v>195</v>
      </c>
      <c r="K1" s="216" t="s">
        <v>196</v>
      </c>
      <c r="L1" s="216" t="s">
        <v>200</v>
      </c>
      <c r="M1" s="216" t="s">
        <v>201</v>
      </c>
      <c r="N1" s="216" t="s">
        <v>202</v>
      </c>
      <c r="O1" s="216" t="s">
        <v>197</v>
      </c>
      <c r="P1" s="224" t="s">
        <v>143</v>
      </c>
      <c r="Q1" s="224" t="s">
        <v>144</v>
      </c>
      <c r="R1" s="228" t="s">
        <v>323</v>
      </c>
      <c r="S1" s="228" t="s">
        <v>482</v>
      </c>
      <c r="T1" s="40" t="s">
        <v>287</v>
      </c>
      <c r="U1" s="225" t="s">
        <v>288</v>
      </c>
      <c r="V1" s="65" t="s">
        <v>301</v>
      </c>
      <c r="W1" s="65" t="s">
        <v>287</v>
      </c>
      <c r="X1" s="216" t="s">
        <v>319</v>
      </c>
      <c r="Y1" s="227" t="s">
        <v>222</v>
      </c>
      <c r="Z1" s="227" t="s">
        <v>223</v>
      </c>
      <c r="AA1" s="226" t="s">
        <v>198</v>
      </c>
      <c r="AB1" s="226" t="s">
        <v>199</v>
      </c>
      <c r="AC1" s="25" t="s">
        <v>189</v>
      </c>
      <c r="AD1" s="216" t="s">
        <v>142</v>
      </c>
      <c r="AG1" s="216" t="s">
        <v>276</v>
      </c>
      <c r="AI1" s="227" t="s">
        <v>367</v>
      </c>
      <c r="AJ1" s="227" t="s">
        <v>368</v>
      </c>
      <c r="AK1" s="227" t="s">
        <v>369</v>
      </c>
      <c r="AL1" s="227" t="s">
        <v>370</v>
      </c>
      <c r="AM1" s="227" t="s">
        <v>371</v>
      </c>
      <c r="AN1" s="227" t="s">
        <v>372</v>
      </c>
      <c r="AO1" s="229" t="s">
        <v>395</v>
      </c>
      <c r="AP1" s="229" t="s">
        <v>396</v>
      </c>
      <c r="AQ1" s="229" t="s">
        <v>397</v>
      </c>
      <c r="AR1" s="229" t="s">
        <v>398</v>
      </c>
    </row>
    <row r="2" spans="1:44">
      <c r="A2" s="25" t="s">
        <v>44</v>
      </c>
      <c r="B2" s="216"/>
      <c r="C2" s="216"/>
      <c r="D2" s="216"/>
      <c r="E2" s="216"/>
      <c r="F2" s="216"/>
      <c r="G2" s="216"/>
      <c r="H2" s="216"/>
      <c r="I2" s="216"/>
      <c r="J2" s="216"/>
      <c r="K2" s="216"/>
      <c r="L2" s="216"/>
      <c r="M2" s="216"/>
      <c r="N2" s="216"/>
      <c r="O2" s="216"/>
      <c r="P2" s="224"/>
      <c r="Q2" s="224"/>
      <c r="R2" s="228"/>
      <c r="S2" s="228"/>
      <c r="T2" s="40" t="s">
        <v>300</v>
      </c>
      <c r="U2" s="225"/>
      <c r="V2" s="65" t="s">
        <v>289</v>
      </c>
      <c r="W2" s="65" t="s">
        <v>289</v>
      </c>
      <c r="X2" s="216"/>
      <c r="Y2" s="227"/>
      <c r="Z2" s="227"/>
      <c r="AA2" s="226"/>
      <c r="AB2" s="226"/>
      <c r="AC2" s="25">
        <f>Losses!B3</f>
        <v>8.8000000000000005E-3</v>
      </c>
      <c r="AD2" s="216"/>
      <c r="AE2" t="s">
        <v>274</v>
      </c>
      <c r="AG2" s="216"/>
      <c r="AI2" s="227"/>
      <c r="AJ2" s="227"/>
      <c r="AK2" s="227"/>
      <c r="AL2" s="227"/>
      <c r="AM2" s="227"/>
      <c r="AN2" s="227"/>
      <c r="AO2" s="229"/>
      <c r="AP2" s="229"/>
      <c r="AQ2" s="229"/>
      <c r="AR2" s="229"/>
    </row>
    <row r="3" spans="1:44">
      <c r="A3" t="s">
        <v>45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f>NRail_ISGS_exbus!DM3</f>
        <v>11.074458</v>
      </c>
      <c r="P3" s="36">
        <v>0</v>
      </c>
      <c r="Q3" s="36">
        <v>0</v>
      </c>
      <c r="R3" s="38">
        <v>0</v>
      </c>
      <c r="S3" s="38">
        <v>0</v>
      </c>
      <c r="T3" s="37">
        <f>SUMPRODUCT(LTA!J3:AN3,LTA!J$101:AN$101,LTA!J$108:AN$108)</f>
        <v>0</v>
      </c>
      <c r="U3" s="37">
        <f>SUMPRODUCT(LTA!J3:AN3,LTA!J$102:AN$102,LTA!J$108:AN$108)</f>
        <v>0</v>
      </c>
      <c r="V3" s="66">
        <f>SUMPRODUCT(MTOA!B3:G3,MTOA!B$102:G$102,MTOA!B$108:G$108)</f>
        <v>0</v>
      </c>
      <c r="W3" s="66">
        <f>SUMPRODUCT(MTOA!B3:G3,MTOA!B$101:G$101,MTOA!B$108:G$108)</f>
        <v>0</v>
      </c>
      <c r="X3">
        <v>0</v>
      </c>
      <c r="Y3" s="34">
        <f>IEX!M3</f>
        <v>2.2999999999999998</v>
      </c>
      <c r="Z3" s="34">
        <f>IEX!S3</f>
        <v>0</v>
      </c>
      <c r="AA3" s="75">
        <f>STOA!M3</f>
        <v>0</v>
      </c>
      <c r="AB3" s="75">
        <f>-STOA!S3</f>
        <v>0</v>
      </c>
      <c r="AC3">
        <f>SUMIF(B3:AB3,"&gt;0")*$AC$2-SUMIF(B3:AB3,"&lt;0")*($AC$2/(1-$AC$2))+SUMIF(AI3:AR3,"&gt;0")*$AC$2-SUMIF(AI3:AR3,"&lt;0")*($AC$2/(1-$AC$2))-SUM(T3,W3,R3)*$AC$2</f>
        <v>0.18527923040000002</v>
      </c>
      <c r="AD3">
        <f>SUM(B3:AB3,AI3:AR3)-AC3</f>
        <v>20.869178769600001</v>
      </c>
      <c r="AE3">
        <v>0</v>
      </c>
      <c r="AF3" s="24"/>
      <c r="AG3">
        <f>SUM(AD3:AF3)</f>
        <v>20.869178769600001</v>
      </c>
      <c r="AI3" s="34">
        <f>PXIL!M3</f>
        <v>0</v>
      </c>
      <c r="AJ3" s="34">
        <f>PXIL!S3</f>
        <v>0</v>
      </c>
      <c r="AK3" s="34">
        <f>RTM_IEX!M3</f>
        <v>7.68</v>
      </c>
      <c r="AL3" s="34">
        <f>RTM_IEX!S3</f>
        <v>0</v>
      </c>
      <c r="AM3" s="34">
        <f>RTM_PXI!M3</f>
        <v>0</v>
      </c>
      <c r="AN3" s="34">
        <f>RTM_PXI!S3</f>
        <v>0</v>
      </c>
      <c r="AO3" s="149">
        <f>GDAM_IEX!M3</f>
        <v>0</v>
      </c>
      <c r="AP3" s="149">
        <f>GDAM_IEX!S3</f>
        <v>0</v>
      </c>
      <c r="AQ3" s="149">
        <f>GDAM_PXI!M3</f>
        <v>0</v>
      </c>
      <c r="AR3" s="149">
        <f>GDAM_PXI!S3</f>
        <v>0</v>
      </c>
    </row>
    <row r="4" spans="1:44">
      <c r="A4" t="s">
        <v>46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f>NRail_ISGS_exbus!DM4</f>
        <v>11.074458</v>
      </c>
      <c r="P4" s="36">
        <v>0</v>
      </c>
      <c r="Q4" s="36">
        <v>0</v>
      </c>
      <c r="R4" s="38">
        <v>0</v>
      </c>
      <c r="S4" s="38">
        <v>0</v>
      </c>
      <c r="T4" s="37">
        <f>SUMPRODUCT(LTA!J4:AN4,LTA!J$101:AN$101,LTA!J$108:AN$108)</f>
        <v>0</v>
      </c>
      <c r="U4" s="37">
        <f>SUMPRODUCT(LTA!J4:AN4,LTA!J$102:AN$102,LTA!J$108:AN$108)</f>
        <v>0</v>
      </c>
      <c r="V4" s="66">
        <f>SUMPRODUCT(MTOA!B4:G4,MTOA!B$102:G$102,MTOA!B$108:G$108)</f>
        <v>0</v>
      </c>
      <c r="W4" s="66">
        <f>SUMPRODUCT(MTOA!B4:G4,MTOA!B$101:G$101,MTOA!B$108:G$108)</f>
        <v>0</v>
      </c>
      <c r="X4">
        <v>0</v>
      </c>
      <c r="Y4" s="34">
        <f>IEX!M4</f>
        <v>0</v>
      </c>
      <c r="Z4" s="34">
        <f>IEX!S4</f>
        <v>0</v>
      </c>
      <c r="AA4" s="75">
        <f>STOA!M4</f>
        <v>0</v>
      </c>
      <c r="AB4" s="75">
        <f>-STOA!S4</f>
        <v>0</v>
      </c>
      <c r="AC4">
        <f t="shared" ref="AC4:AC67" si="0">SUMIF(B4:AB4,"&gt;0")*$AC$2-SUMIF(B4:AB4,"&lt;0")*($AC$2/(1-$AC$2))+SUMIF(AI4:AR4,"&gt;0")*$AC$2-SUMIF(AI4:AR4,"&lt;0")*($AC$2/(1-$AC$2))-SUM(T4,W4,R4)*$AC$2</f>
        <v>0.1447112304</v>
      </c>
      <c r="AD4">
        <f t="shared" ref="AD4:AD67" si="1">SUM(B4:AB4,AI4:AR4)-AC4</f>
        <v>16.299746769600002</v>
      </c>
      <c r="AE4">
        <v>0</v>
      </c>
      <c r="AF4" s="24"/>
      <c r="AG4">
        <f t="shared" ref="AG4:AG67" si="2">SUM(AD4:AF4)</f>
        <v>16.299746769600002</v>
      </c>
      <c r="AI4" s="34">
        <f>PXIL!M4</f>
        <v>0</v>
      </c>
      <c r="AJ4" s="34">
        <f>PXIL!S4</f>
        <v>0</v>
      </c>
      <c r="AK4" s="34">
        <f>RTM_IEX!M4</f>
        <v>5.37</v>
      </c>
      <c r="AL4" s="34">
        <f>RTM_IEX!S4</f>
        <v>0</v>
      </c>
      <c r="AM4" s="34">
        <f>RTM_PXI!M4</f>
        <v>0</v>
      </c>
      <c r="AN4" s="34">
        <f>RTM_PXI!S4</f>
        <v>0</v>
      </c>
      <c r="AO4" s="149">
        <f>GDAM_IEX!M4</f>
        <v>0</v>
      </c>
      <c r="AP4" s="149">
        <f>GDAM_IEX!S4</f>
        <v>0</v>
      </c>
      <c r="AQ4" s="149">
        <f>GDAM_PXI!M4</f>
        <v>0</v>
      </c>
      <c r="AR4" s="149">
        <f>GDAM_PXI!S4</f>
        <v>0</v>
      </c>
    </row>
    <row r="5" spans="1:44">
      <c r="A5" t="s">
        <v>47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f>NRail_ISGS_exbus!DM5</f>
        <v>11.074458</v>
      </c>
      <c r="P5" s="36">
        <v>0</v>
      </c>
      <c r="Q5" s="36">
        <v>0</v>
      </c>
      <c r="R5" s="38">
        <v>0</v>
      </c>
      <c r="S5" s="38">
        <v>0</v>
      </c>
      <c r="T5" s="37">
        <f>SUMPRODUCT(LTA!J5:AN5,LTA!J$101:AN$101,LTA!J$108:AN$108)</f>
        <v>0</v>
      </c>
      <c r="U5" s="37">
        <f>SUMPRODUCT(LTA!J5:AN5,LTA!J$102:AN$102,LTA!J$108:AN$108)</f>
        <v>0</v>
      </c>
      <c r="V5" s="66">
        <f>SUMPRODUCT(MTOA!B5:G5,MTOA!B$102:G$102,MTOA!B$108:G$108)</f>
        <v>0</v>
      </c>
      <c r="W5" s="66">
        <f>SUMPRODUCT(MTOA!B5:G5,MTOA!B$101:G$101,MTOA!B$108:G$108)</f>
        <v>0</v>
      </c>
      <c r="X5">
        <v>0</v>
      </c>
      <c r="Y5" s="34">
        <f>IEX!M5</f>
        <v>0</v>
      </c>
      <c r="Z5" s="34">
        <f>IEX!S5</f>
        <v>0</v>
      </c>
      <c r="AA5" s="75">
        <f>STOA!M5</f>
        <v>0</v>
      </c>
      <c r="AB5" s="75">
        <f>-STOA!S5</f>
        <v>0</v>
      </c>
      <c r="AC5">
        <f t="shared" si="0"/>
        <v>0.14303923039999999</v>
      </c>
      <c r="AD5">
        <f t="shared" si="1"/>
        <v>16.1114187696</v>
      </c>
      <c r="AE5">
        <v>0</v>
      </c>
      <c r="AF5" s="24"/>
      <c r="AG5">
        <f t="shared" si="2"/>
        <v>16.1114187696</v>
      </c>
      <c r="AI5" s="34">
        <f>PXIL!M5</f>
        <v>0</v>
      </c>
      <c r="AJ5" s="34">
        <f>PXIL!S5</f>
        <v>0</v>
      </c>
      <c r="AK5" s="34">
        <f>RTM_IEX!M5</f>
        <v>5.18</v>
      </c>
      <c r="AL5" s="34">
        <f>RTM_IEX!S5</f>
        <v>0</v>
      </c>
      <c r="AM5" s="34">
        <f>RTM_PXI!M5</f>
        <v>0</v>
      </c>
      <c r="AN5" s="34">
        <f>RTM_PXI!S5</f>
        <v>0</v>
      </c>
      <c r="AO5" s="149">
        <f>GDAM_IEX!M5</f>
        <v>0</v>
      </c>
      <c r="AP5" s="149">
        <f>GDAM_IEX!S5</f>
        <v>0</v>
      </c>
      <c r="AQ5" s="149">
        <f>GDAM_PXI!M5</f>
        <v>0</v>
      </c>
      <c r="AR5" s="149">
        <f>GDAM_PXI!S5</f>
        <v>0</v>
      </c>
    </row>
    <row r="6" spans="1:44">
      <c r="A6" t="s">
        <v>48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f>NRail_ISGS_exbus!DM6</f>
        <v>11.074458</v>
      </c>
      <c r="P6" s="36">
        <v>0</v>
      </c>
      <c r="Q6" s="36">
        <v>0</v>
      </c>
      <c r="R6" s="38">
        <v>0</v>
      </c>
      <c r="S6" s="38">
        <v>0</v>
      </c>
      <c r="T6" s="37">
        <f>SUMPRODUCT(LTA!J6:AN6,LTA!J$101:AN$101,LTA!J$108:AN$108)</f>
        <v>0</v>
      </c>
      <c r="U6" s="37">
        <f>SUMPRODUCT(LTA!J6:AN6,LTA!J$102:AN$102,LTA!J$108:AN$108)</f>
        <v>0</v>
      </c>
      <c r="V6" s="66">
        <f>SUMPRODUCT(MTOA!B6:G6,MTOA!B$102:G$102,MTOA!B$108:G$108)</f>
        <v>0</v>
      </c>
      <c r="W6" s="66">
        <f>SUMPRODUCT(MTOA!B6:G6,MTOA!B$101:G$101,MTOA!B$108:G$108)</f>
        <v>0</v>
      </c>
      <c r="X6">
        <v>0</v>
      </c>
      <c r="Y6" s="34">
        <f>IEX!M6</f>
        <v>0</v>
      </c>
      <c r="Z6" s="34">
        <f>IEX!S6</f>
        <v>0</v>
      </c>
      <c r="AA6" s="75">
        <f>STOA!M6</f>
        <v>0</v>
      </c>
      <c r="AB6" s="75">
        <f>-STOA!S6</f>
        <v>0</v>
      </c>
      <c r="AC6">
        <f t="shared" si="0"/>
        <v>0.1261432304</v>
      </c>
      <c r="AD6">
        <f t="shared" si="1"/>
        <v>14.208314769599999</v>
      </c>
      <c r="AE6">
        <v>0</v>
      </c>
      <c r="AF6" s="24"/>
      <c r="AG6">
        <f t="shared" si="2"/>
        <v>14.208314769599999</v>
      </c>
      <c r="AI6" s="34">
        <f>PXIL!M6</f>
        <v>0</v>
      </c>
      <c r="AJ6" s="34">
        <f>PXIL!S6</f>
        <v>0</v>
      </c>
      <c r="AK6" s="34">
        <f>RTM_IEX!M6</f>
        <v>3.26</v>
      </c>
      <c r="AL6" s="34">
        <f>RTM_IEX!S6</f>
        <v>0</v>
      </c>
      <c r="AM6" s="34">
        <f>RTM_PXI!M6</f>
        <v>0</v>
      </c>
      <c r="AN6" s="34">
        <f>RTM_PXI!S6</f>
        <v>0</v>
      </c>
      <c r="AO6" s="149">
        <f>GDAM_IEX!M6</f>
        <v>0</v>
      </c>
      <c r="AP6" s="149">
        <f>GDAM_IEX!S6</f>
        <v>0</v>
      </c>
      <c r="AQ6" s="149">
        <f>GDAM_PXI!M6</f>
        <v>0</v>
      </c>
      <c r="AR6" s="149">
        <f>GDAM_PXI!S6</f>
        <v>0</v>
      </c>
    </row>
    <row r="7" spans="1:44">
      <c r="A7" t="s">
        <v>49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f>NRail_ISGS_exbus!DM7</f>
        <v>11.074458</v>
      </c>
      <c r="P7" s="36">
        <v>0</v>
      </c>
      <c r="Q7" s="36">
        <v>0</v>
      </c>
      <c r="R7" s="38">
        <v>0</v>
      </c>
      <c r="S7" s="38">
        <v>0</v>
      </c>
      <c r="T7" s="37">
        <f>SUMPRODUCT(LTA!J7:AN7,LTA!J$101:AN$101,LTA!J$108:AN$108)</f>
        <v>0</v>
      </c>
      <c r="U7" s="37">
        <f>SUMPRODUCT(LTA!J7:AN7,LTA!J$102:AN$102,LTA!J$108:AN$108)</f>
        <v>0</v>
      </c>
      <c r="V7" s="66">
        <f>SUMPRODUCT(MTOA!B7:G7,MTOA!B$102:G$102,MTOA!B$108:G$108)</f>
        <v>0</v>
      </c>
      <c r="W7" s="66">
        <f>SUMPRODUCT(MTOA!B7:G7,MTOA!B$101:G$101,MTOA!B$108:G$108)</f>
        <v>0</v>
      </c>
      <c r="X7">
        <v>0</v>
      </c>
      <c r="Y7" s="34">
        <f>IEX!M7</f>
        <v>0</v>
      </c>
      <c r="Z7" s="34">
        <f>IEX!S7</f>
        <v>0</v>
      </c>
      <c r="AA7" s="75">
        <f>STOA!M7</f>
        <v>0</v>
      </c>
      <c r="AB7" s="75">
        <f>-STOA!S7</f>
        <v>0</v>
      </c>
      <c r="AC7">
        <f t="shared" si="0"/>
        <v>0.14647123040000001</v>
      </c>
      <c r="AD7">
        <f t="shared" si="1"/>
        <v>16.497986769600001</v>
      </c>
      <c r="AE7">
        <v>0</v>
      </c>
      <c r="AF7" s="24"/>
      <c r="AG7">
        <f t="shared" si="2"/>
        <v>16.497986769600001</v>
      </c>
      <c r="AI7" s="34">
        <f>PXIL!M7</f>
        <v>0</v>
      </c>
      <c r="AJ7" s="34">
        <f>PXIL!S7</f>
        <v>0</v>
      </c>
      <c r="AK7" s="34">
        <f>RTM_IEX!M7</f>
        <v>5.57</v>
      </c>
      <c r="AL7" s="34">
        <f>RTM_IEX!S7</f>
        <v>0</v>
      </c>
      <c r="AM7" s="34">
        <f>RTM_PXI!M7</f>
        <v>0</v>
      </c>
      <c r="AN7" s="34">
        <f>RTM_PXI!S7</f>
        <v>0</v>
      </c>
      <c r="AO7" s="149">
        <f>GDAM_IEX!M7</f>
        <v>0</v>
      </c>
      <c r="AP7" s="149">
        <f>GDAM_IEX!S7</f>
        <v>0</v>
      </c>
      <c r="AQ7" s="149">
        <f>GDAM_PXI!M7</f>
        <v>0</v>
      </c>
      <c r="AR7" s="149">
        <f>GDAM_PXI!S7</f>
        <v>0</v>
      </c>
    </row>
    <row r="8" spans="1:44">
      <c r="A8" t="s">
        <v>50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f>NRail_ISGS_exbus!DM8</f>
        <v>11.074458</v>
      </c>
      <c r="P8" s="36">
        <v>0</v>
      </c>
      <c r="Q8" s="36">
        <v>0</v>
      </c>
      <c r="R8" s="38">
        <v>0</v>
      </c>
      <c r="S8" s="38">
        <v>0</v>
      </c>
      <c r="T8" s="37">
        <f>SUMPRODUCT(LTA!J8:AN8,LTA!J$101:AN$101,LTA!J$108:AN$108)</f>
        <v>0</v>
      </c>
      <c r="U8" s="37">
        <f>SUMPRODUCT(LTA!J8:AN8,LTA!J$102:AN$102,LTA!J$108:AN$108)</f>
        <v>0</v>
      </c>
      <c r="V8" s="66">
        <f>SUMPRODUCT(MTOA!B8:G8,MTOA!B$102:G$102,MTOA!B$108:G$108)</f>
        <v>0</v>
      </c>
      <c r="W8" s="66">
        <f>SUMPRODUCT(MTOA!B8:G8,MTOA!B$101:G$101,MTOA!B$108:G$108)</f>
        <v>0</v>
      </c>
      <c r="X8">
        <v>0</v>
      </c>
      <c r="Y8" s="34">
        <f>IEX!M8</f>
        <v>0</v>
      </c>
      <c r="Z8" s="34">
        <f>IEX!S8</f>
        <v>0</v>
      </c>
      <c r="AA8" s="75">
        <f>STOA!M8</f>
        <v>0</v>
      </c>
      <c r="AB8" s="75">
        <f>-STOA!S8</f>
        <v>0</v>
      </c>
      <c r="AC8">
        <f t="shared" si="0"/>
        <v>0.13714323040000001</v>
      </c>
      <c r="AD8">
        <f t="shared" si="1"/>
        <v>15.4473147696</v>
      </c>
      <c r="AE8">
        <v>0</v>
      </c>
      <c r="AF8" s="24"/>
      <c r="AG8">
        <f t="shared" si="2"/>
        <v>15.4473147696</v>
      </c>
      <c r="AI8" s="34">
        <f>PXIL!M8</f>
        <v>0</v>
      </c>
      <c r="AJ8" s="34">
        <f>PXIL!S8</f>
        <v>0</v>
      </c>
      <c r="AK8" s="34">
        <f>RTM_IEX!M8</f>
        <v>4.51</v>
      </c>
      <c r="AL8" s="34">
        <f>RTM_IEX!S8</f>
        <v>0</v>
      </c>
      <c r="AM8" s="34">
        <f>RTM_PXI!M8</f>
        <v>0</v>
      </c>
      <c r="AN8" s="34">
        <f>RTM_PXI!S8</f>
        <v>0</v>
      </c>
      <c r="AO8" s="149">
        <f>GDAM_IEX!M8</f>
        <v>0</v>
      </c>
      <c r="AP8" s="149">
        <f>GDAM_IEX!S8</f>
        <v>0</v>
      </c>
      <c r="AQ8" s="149">
        <f>GDAM_PXI!M8</f>
        <v>0</v>
      </c>
      <c r="AR8" s="149">
        <f>GDAM_PXI!S8</f>
        <v>0</v>
      </c>
    </row>
    <row r="9" spans="1:44">
      <c r="A9" t="s">
        <v>51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f>NRail_ISGS_exbus!DM9</f>
        <v>11.074458</v>
      </c>
      <c r="P9" s="36">
        <v>0</v>
      </c>
      <c r="Q9" s="36">
        <v>0</v>
      </c>
      <c r="R9" s="38">
        <v>0</v>
      </c>
      <c r="S9" s="38">
        <v>0</v>
      </c>
      <c r="T9" s="37">
        <f>SUMPRODUCT(LTA!J9:AN9,LTA!J$101:AN$101,LTA!J$108:AN$108)</f>
        <v>0</v>
      </c>
      <c r="U9" s="37">
        <f>SUMPRODUCT(LTA!J9:AN9,LTA!J$102:AN$102,LTA!J$108:AN$108)</f>
        <v>0</v>
      </c>
      <c r="V9" s="66">
        <f>SUMPRODUCT(MTOA!B9:G9,MTOA!B$102:G$102,MTOA!B$108:G$108)</f>
        <v>0</v>
      </c>
      <c r="W9" s="66">
        <f>SUMPRODUCT(MTOA!B9:G9,MTOA!B$101:G$101,MTOA!B$108:G$108)</f>
        <v>0</v>
      </c>
      <c r="X9">
        <v>0</v>
      </c>
      <c r="Y9" s="34">
        <f>IEX!M9</f>
        <v>0</v>
      </c>
      <c r="Z9" s="34">
        <f>IEX!S9</f>
        <v>0</v>
      </c>
      <c r="AA9" s="75">
        <f>STOA!M9</f>
        <v>0</v>
      </c>
      <c r="AB9" s="75">
        <f>-STOA!S9</f>
        <v>0</v>
      </c>
      <c r="AC9">
        <f t="shared" si="0"/>
        <v>0.15738323040000002</v>
      </c>
      <c r="AD9">
        <f t="shared" si="1"/>
        <v>17.727074769599998</v>
      </c>
      <c r="AE9">
        <v>0</v>
      </c>
      <c r="AF9" s="24"/>
      <c r="AG9">
        <f t="shared" si="2"/>
        <v>17.727074769599998</v>
      </c>
      <c r="AI9" s="34">
        <f>PXIL!M9</f>
        <v>0</v>
      </c>
      <c r="AJ9" s="34">
        <f>PXIL!S9</f>
        <v>0</v>
      </c>
      <c r="AK9" s="34">
        <f>RTM_IEX!M9</f>
        <v>6.81</v>
      </c>
      <c r="AL9" s="34">
        <f>RTM_IEX!S9</f>
        <v>0</v>
      </c>
      <c r="AM9" s="34">
        <f>RTM_PXI!M9</f>
        <v>0</v>
      </c>
      <c r="AN9" s="34">
        <f>RTM_PXI!S9</f>
        <v>0</v>
      </c>
      <c r="AO9" s="149">
        <f>GDAM_IEX!M9</f>
        <v>0</v>
      </c>
      <c r="AP9" s="149">
        <f>GDAM_IEX!S9</f>
        <v>0</v>
      </c>
      <c r="AQ9" s="149">
        <f>GDAM_PXI!M9</f>
        <v>0</v>
      </c>
      <c r="AR9" s="149">
        <f>GDAM_PXI!S9</f>
        <v>0</v>
      </c>
    </row>
    <row r="10" spans="1:44">
      <c r="A10" t="s">
        <v>52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f>NRail_ISGS_exbus!DM10</f>
        <v>11.074458</v>
      </c>
      <c r="P10" s="36">
        <v>0</v>
      </c>
      <c r="Q10" s="36">
        <v>0</v>
      </c>
      <c r="R10" s="38">
        <v>0</v>
      </c>
      <c r="S10" s="38">
        <v>0</v>
      </c>
      <c r="T10" s="37">
        <f>SUMPRODUCT(LTA!J10:AN10,LTA!J$101:AN$101,LTA!J$108:AN$108)</f>
        <v>0</v>
      </c>
      <c r="U10" s="37">
        <f>SUMPRODUCT(LTA!J10:AN10,LTA!J$102:AN$102,LTA!J$108:AN$108)</f>
        <v>0</v>
      </c>
      <c r="V10" s="66">
        <f>SUMPRODUCT(MTOA!B10:G10,MTOA!B$102:G$102,MTOA!B$108:G$108)</f>
        <v>0</v>
      </c>
      <c r="W10" s="66">
        <f>SUMPRODUCT(MTOA!B10:G10,MTOA!B$101:G$101,MTOA!B$108:G$108)</f>
        <v>0</v>
      </c>
      <c r="X10">
        <v>0</v>
      </c>
      <c r="Y10" s="34">
        <f>IEX!M10</f>
        <v>0</v>
      </c>
      <c r="Z10" s="34">
        <f>IEX!S10</f>
        <v>0</v>
      </c>
      <c r="AA10" s="75">
        <f>STOA!M10</f>
        <v>0</v>
      </c>
      <c r="AB10" s="75">
        <f>-STOA!S10</f>
        <v>0</v>
      </c>
      <c r="AC10">
        <f t="shared" si="0"/>
        <v>0.13969523040000001</v>
      </c>
      <c r="AD10">
        <f t="shared" si="1"/>
        <v>15.734762769600001</v>
      </c>
      <c r="AE10">
        <v>0</v>
      </c>
      <c r="AF10" s="24"/>
      <c r="AG10">
        <f t="shared" si="2"/>
        <v>15.734762769600001</v>
      </c>
      <c r="AI10" s="34">
        <f>PXIL!M10</f>
        <v>0</v>
      </c>
      <c r="AJ10" s="34">
        <f>PXIL!S10</f>
        <v>0</v>
      </c>
      <c r="AK10" s="34">
        <f>RTM_IEX!M10</f>
        <v>4.8</v>
      </c>
      <c r="AL10" s="34">
        <f>RTM_IEX!S10</f>
        <v>0</v>
      </c>
      <c r="AM10" s="34">
        <f>RTM_PXI!M10</f>
        <v>0</v>
      </c>
      <c r="AN10" s="34">
        <f>RTM_PXI!S10</f>
        <v>0</v>
      </c>
      <c r="AO10" s="149">
        <f>GDAM_IEX!M10</f>
        <v>0</v>
      </c>
      <c r="AP10" s="149">
        <f>GDAM_IEX!S10</f>
        <v>0</v>
      </c>
      <c r="AQ10" s="149">
        <f>GDAM_PXI!M10</f>
        <v>0</v>
      </c>
      <c r="AR10" s="149">
        <f>GDAM_PXI!S10</f>
        <v>0</v>
      </c>
    </row>
    <row r="11" spans="1:44">
      <c r="A11" t="s">
        <v>53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f>NRail_ISGS_exbus!DM11</f>
        <v>11.074458</v>
      </c>
      <c r="P11" s="36">
        <v>0</v>
      </c>
      <c r="Q11" s="36">
        <v>0</v>
      </c>
      <c r="R11" s="38">
        <v>0</v>
      </c>
      <c r="S11" s="38">
        <v>0</v>
      </c>
      <c r="T11" s="37">
        <f>SUMPRODUCT(LTA!J11:AN11,LTA!J$101:AN$101,LTA!J$108:AN$108)</f>
        <v>0</v>
      </c>
      <c r="U11" s="37">
        <f>SUMPRODUCT(LTA!J11:AN11,LTA!J$102:AN$102,LTA!J$108:AN$108)</f>
        <v>0</v>
      </c>
      <c r="V11" s="66">
        <f>SUMPRODUCT(MTOA!B11:G11,MTOA!B$102:G$102,MTOA!B$108:G$108)</f>
        <v>0</v>
      </c>
      <c r="W11" s="66">
        <f>SUMPRODUCT(MTOA!B11:G11,MTOA!B$101:G$101,MTOA!B$108:G$108)</f>
        <v>0</v>
      </c>
      <c r="X11">
        <v>0</v>
      </c>
      <c r="Y11" s="34">
        <f>IEX!M11</f>
        <v>0</v>
      </c>
      <c r="Z11" s="34">
        <f>IEX!S11</f>
        <v>0</v>
      </c>
      <c r="AA11" s="75">
        <f>STOA!M11</f>
        <v>0</v>
      </c>
      <c r="AB11" s="75">
        <f>-STOA!S11</f>
        <v>0</v>
      </c>
      <c r="AC11">
        <f t="shared" si="0"/>
        <v>0.13203923040000001</v>
      </c>
      <c r="AD11">
        <f t="shared" si="1"/>
        <v>14.872418769599999</v>
      </c>
      <c r="AE11">
        <v>0</v>
      </c>
      <c r="AF11" s="24"/>
      <c r="AG11">
        <f t="shared" si="2"/>
        <v>14.872418769599999</v>
      </c>
      <c r="AI11" s="34">
        <f>PXIL!M11</f>
        <v>0</v>
      </c>
      <c r="AJ11" s="34">
        <f>PXIL!S11</f>
        <v>0</v>
      </c>
      <c r="AK11" s="34">
        <f>RTM_IEX!M11</f>
        <v>3.93</v>
      </c>
      <c r="AL11" s="34">
        <f>RTM_IEX!S11</f>
        <v>0</v>
      </c>
      <c r="AM11" s="34">
        <f>RTM_PXI!M11</f>
        <v>0</v>
      </c>
      <c r="AN11" s="34">
        <f>RTM_PXI!S11</f>
        <v>0</v>
      </c>
      <c r="AO11" s="149">
        <f>GDAM_IEX!M11</f>
        <v>0</v>
      </c>
      <c r="AP11" s="149">
        <f>GDAM_IEX!S11</f>
        <v>0</v>
      </c>
      <c r="AQ11" s="149">
        <f>GDAM_PXI!M11</f>
        <v>0</v>
      </c>
      <c r="AR11" s="149">
        <f>GDAM_PXI!S11</f>
        <v>0</v>
      </c>
    </row>
    <row r="12" spans="1:44">
      <c r="A12" t="s">
        <v>54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f>NRail_ISGS_exbus!DM12</f>
        <v>11.074458</v>
      </c>
      <c r="P12" s="36">
        <v>0</v>
      </c>
      <c r="Q12" s="36">
        <v>0</v>
      </c>
      <c r="R12" s="38">
        <v>0</v>
      </c>
      <c r="S12" s="38">
        <v>0</v>
      </c>
      <c r="T12" s="37">
        <f>SUMPRODUCT(LTA!J12:AN12,LTA!J$101:AN$101,LTA!J$108:AN$108)</f>
        <v>0</v>
      </c>
      <c r="U12" s="37">
        <f>SUMPRODUCT(LTA!J12:AN12,LTA!J$102:AN$102,LTA!J$108:AN$108)</f>
        <v>0</v>
      </c>
      <c r="V12" s="66">
        <f>SUMPRODUCT(MTOA!B12:G12,MTOA!B$102:G$102,MTOA!B$108:G$108)</f>
        <v>0</v>
      </c>
      <c r="W12" s="66">
        <f>SUMPRODUCT(MTOA!B12:G12,MTOA!B$101:G$101,MTOA!B$108:G$108)</f>
        <v>0</v>
      </c>
      <c r="X12">
        <v>0</v>
      </c>
      <c r="Y12" s="34">
        <f>IEX!M12</f>
        <v>0</v>
      </c>
      <c r="Z12" s="34">
        <f>IEX!S12</f>
        <v>0</v>
      </c>
      <c r="AA12" s="75">
        <f>STOA!M12</f>
        <v>0</v>
      </c>
      <c r="AB12" s="75">
        <f>-STOA!S12</f>
        <v>0</v>
      </c>
      <c r="AC12">
        <f t="shared" si="0"/>
        <v>0.13547123040000003</v>
      </c>
      <c r="AD12">
        <f t="shared" si="1"/>
        <v>15.2589867696</v>
      </c>
      <c r="AE12">
        <v>0</v>
      </c>
      <c r="AF12" s="24"/>
      <c r="AG12">
        <f t="shared" si="2"/>
        <v>15.2589867696</v>
      </c>
      <c r="AI12" s="34">
        <f>PXIL!M12</f>
        <v>0</v>
      </c>
      <c r="AJ12" s="34">
        <f>PXIL!S12</f>
        <v>0</v>
      </c>
      <c r="AK12" s="34">
        <f>RTM_IEX!M12</f>
        <v>4.32</v>
      </c>
      <c r="AL12" s="34">
        <f>RTM_IEX!S12</f>
        <v>0</v>
      </c>
      <c r="AM12" s="34">
        <f>RTM_PXI!M12</f>
        <v>0</v>
      </c>
      <c r="AN12" s="34">
        <f>RTM_PXI!S12</f>
        <v>0</v>
      </c>
      <c r="AO12" s="149">
        <f>GDAM_IEX!M12</f>
        <v>0</v>
      </c>
      <c r="AP12" s="149">
        <f>GDAM_IEX!S12</f>
        <v>0</v>
      </c>
      <c r="AQ12" s="149">
        <f>GDAM_PXI!M12</f>
        <v>0</v>
      </c>
      <c r="AR12" s="149">
        <f>GDAM_PXI!S12</f>
        <v>0</v>
      </c>
    </row>
    <row r="13" spans="1:44">
      <c r="A13" t="s">
        <v>55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f>NRail_ISGS_exbus!DM13</f>
        <v>11.074458</v>
      </c>
      <c r="P13" s="36">
        <v>0</v>
      </c>
      <c r="Q13" s="36">
        <v>0</v>
      </c>
      <c r="R13" s="38">
        <v>0</v>
      </c>
      <c r="S13" s="38">
        <v>0</v>
      </c>
      <c r="T13" s="37">
        <f>SUMPRODUCT(LTA!J13:AN13,LTA!J$101:AN$101,LTA!J$108:AN$108)</f>
        <v>0</v>
      </c>
      <c r="U13" s="37">
        <f>SUMPRODUCT(LTA!J13:AN13,LTA!J$102:AN$102,LTA!J$108:AN$108)</f>
        <v>0</v>
      </c>
      <c r="V13" s="66">
        <f>SUMPRODUCT(MTOA!B13:G13,MTOA!B$102:G$102,MTOA!B$108:G$108)</f>
        <v>0</v>
      </c>
      <c r="W13" s="66">
        <f>SUMPRODUCT(MTOA!B13:G13,MTOA!B$101:G$101,MTOA!B$108:G$108)</f>
        <v>0</v>
      </c>
      <c r="X13">
        <v>0</v>
      </c>
      <c r="Y13" s="34">
        <f>IEX!M13</f>
        <v>0</v>
      </c>
      <c r="Z13" s="34">
        <f>IEX!S13</f>
        <v>0</v>
      </c>
      <c r="AA13" s="75">
        <f>STOA!M13</f>
        <v>0</v>
      </c>
      <c r="AB13" s="75">
        <f>-STOA!S13</f>
        <v>0</v>
      </c>
      <c r="AC13">
        <f t="shared" si="0"/>
        <v>0.14647123040000001</v>
      </c>
      <c r="AD13">
        <f t="shared" si="1"/>
        <v>16.497986769600001</v>
      </c>
      <c r="AE13">
        <v>0</v>
      </c>
      <c r="AF13" s="24"/>
      <c r="AG13">
        <f t="shared" si="2"/>
        <v>16.497986769600001</v>
      </c>
      <c r="AI13" s="34">
        <f>PXIL!M13</f>
        <v>0</v>
      </c>
      <c r="AJ13" s="34">
        <f>PXIL!S13</f>
        <v>0</v>
      </c>
      <c r="AK13" s="34">
        <f>RTM_IEX!M13</f>
        <v>5.57</v>
      </c>
      <c r="AL13" s="34">
        <f>RTM_IEX!S13</f>
        <v>0</v>
      </c>
      <c r="AM13" s="34">
        <f>RTM_PXI!M13</f>
        <v>0</v>
      </c>
      <c r="AN13" s="34">
        <f>RTM_PXI!S13</f>
        <v>0</v>
      </c>
      <c r="AO13" s="149">
        <f>GDAM_IEX!M13</f>
        <v>0</v>
      </c>
      <c r="AP13" s="149">
        <f>GDAM_IEX!S13</f>
        <v>0</v>
      </c>
      <c r="AQ13" s="149">
        <f>GDAM_PXI!M13</f>
        <v>0</v>
      </c>
      <c r="AR13" s="149">
        <f>GDAM_PXI!S13</f>
        <v>0</v>
      </c>
    </row>
    <row r="14" spans="1:44">
      <c r="A14" t="s">
        <v>56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f>NRail_ISGS_exbus!DM14</f>
        <v>11.074458</v>
      </c>
      <c r="P14" s="36">
        <v>0</v>
      </c>
      <c r="Q14" s="36">
        <v>0</v>
      </c>
      <c r="R14" s="38">
        <v>0</v>
      </c>
      <c r="S14" s="38">
        <v>0</v>
      </c>
      <c r="T14" s="37">
        <f>SUMPRODUCT(LTA!J14:AN14,LTA!J$101:AN$101,LTA!J$108:AN$108)</f>
        <v>0</v>
      </c>
      <c r="U14" s="37">
        <f>SUMPRODUCT(LTA!J14:AN14,LTA!J$102:AN$102,LTA!J$108:AN$108)</f>
        <v>0</v>
      </c>
      <c r="V14" s="66">
        <f>SUMPRODUCT(MTOA!B14:G14,MTOA!B$102:G$102,MTOA!B$108:G$108)</f>
        <v>0</v>
      </c>
      <c r="W14" s="66">
        <f>SUMPRODUCT(MTOA!B14:G14,MTOA!B$101:G$101,MTOA!B$108:G$108)</f>
        <v>0</v>
      </c>
      <c r="X14">
        <v>0</v>
      </c>
      <c r="Y14" s="34">
        <f>IEX!M14</f>
        <v>0</v>
      </c>
      <c r="Z14" s="34">
        <f>IEX!S14</f>
        <v>0</v>
      </c>
      <c r="AA14" s="75">
        <f>STOA!M14</f>
        <v>0</v>
      </c>
      <c r="AB14" s="75">
        <f>-STOA!S14</f>
        <v>0</v>
      </c>
      <c r="AC14">
        <f t="shared" si="0"/>
        <v>0.12957523040000002</v>
      </c>
      <c r="AD14">
        <f t="shared" si="1"/>
        <v>14.5948827696</v>
      </c>
      <c r="AE14">
        <v>0</v>
      </c>
      <c r="AF14" s="24"/>
      <c r="AG14">
        <f t="shared" si="2"/>
        <v>14.5948827696</v>
      </c>
      <c r="AI14" s="34">
        <f>PXIL!M14</f>
        <v>0</v>
      </c>
      <c r="AJ14" s="34">
        <f>PXIL!S14</f>
        <v>0</v>
      </c>
      <c r="AK14" s="34">
        <f>RTM_IEX!M14</f>
        <v>3.65</v>
      </c>
      <c r="AL14" s="34">
        <f>RTM_IEX!S14</f>
        <v>0</v>
      </c>
      <c r="AM14" s="34">
        <f>RTM_PXI!M14</f>
        <v>0</v>
      </c>
      <c r="AN14" s="34">
        <f>RTM_PXI!S14</f>
        <v>0</v>
      </c>
      <c r="AO14" s="149">
        <f>GDAM_IEX!M14</f>
        <v>0</v>
      </c>
      <c r="AP14" s="149">
        <f>GDAM_IEX!S14</f>
        <v>0</v>
      </c>
      <c r="AQ14" s="149">
        <f>GDAM_PXI!M14</f>
        <v>0</v>
      </c>
      <c r="AR14" s="149">
        <f>GDAM_PXI!S14</f>
        <v>0</v>
      </c>
    </row>
    <row r="15" spans="1:44">
      <c r="A15" t="s">
        <v>57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f>NRail_ISGS_exbus!DM15</f>
        <v>11.074458</v>
      </c>
      <c r="P15" s="36">
        <v>0</v>
      </c>
      <c r="Q15" s="36">
        <v>0</v>
      </c>
      <c r="R15" s="38">
        <v>0</v>
      </c>
      <c r="S15" s="38">
        <v>0</v>
      </c>
      <c r="T15" s="37">
        <f>SUMPRODUCT(LTA!J15:AN15,LTA!J$101:AN$101,LTA!J$108:AN$108)</f>
        <v>0</v>
      </c>
      <c r="U15" s="37">
        <f>SUMPRODUCT(LTA!J15:AN15,LTA!J$102:AN$102,LTA!J$108:AN$108)</f>
        <v>0</v>
      </c>
      <c r="V15" s="66">
        <f>SUMPRODUCT(MTOA!B15:G15,MTOA!B$102:G$102,MTOA!B$108:G$108)</f>
        <v>0</v>
      </c>
      <c r="W15" s="66">
        <f>SUMPRODUCT(MTOA!B15:G15,MTOA!B$101:G$101,MTOA!B$108:G$108)</f>
        <v>0</v>
      </c>
      <c r="X15">
        <v>0</v>
      </c>
      <c r="Y15" s="34">
        <f>IEX!M15</f>
        <v>0</v>
      </c>
      <c r="Z15" s="34">
        <f>IEX!S15</f>
        <v>0</v>
      </c>
      <c r="AA15" s="75">
        <f>STOA!M15</f>
        <v>0</v>
      </c>
      <c r="AB15" s="75">
        <f>-STOA!S15</f>
        <v>0</v>
      </c>
      <c r="AC15">
        <f t="shared" si="0"/>
        <v>0.16336723040000001</v>
      </c>
      <c r="AD15">
        <f t="shared" si="1"/>
        <v>18.401090769600003</v>
      </c>
      <c r="AE15">
        <v>0</v>
      </c>
      <c r="AF15" s="24"/>
      <c r="AG15">
        <f t="shared" si="2"/>
        <v>18.401090769600003</v>
      </c>
      <c r="AI15" s="34">
        <f>PXIL!M15</f>
        <v>0</v>
      </c>
      <c r="AJ15" s="34">
        <f>PXIL!S15</f>
        <v>0</v>
      </c>
      <c r="AK15" s="34">
        <f>RTM_IEX!M15</f>
        <v>7.49</v>
      </c>
      <c r="AL15" s="34">
        <f>RTM_IEX!S15</f>
        <v>0</v>
      </c>
      <c r="AM15" s="34">
        <f>RTM_PXI!M15</f>
        <v>0</v>
      </c>
      <c r="AN15" s="34">
        <f>RTM_PXI!S15</f>
        <v>0</v>
      </c>
      <c r="AO15" s="149">
        <f>GDAM_IEX!M15</f>
        <v>0</v>
      </c>
      <c r="AP15" s="149">
        <f>GDAM_IEX!S15</f>
        <v>0</v>
      </c>
      <c r="AQ15" s="149">
        <f>GDAM_PXI!M15</f>
        <v>0</v>
      </c>
      <c r="AR15" s="149">
        <f>GDAM_PXI!S15</f>
        <v>0</v>
      </c>
    </row>
    <row r="16" spans="1:44">
      <c r="A16" t="s">
        <v>58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f>NRail_ISGS_exbus!DM16</f>
        <v>11.074458</v>
      </c>
      <c r="P16" s="36">
        <v>0</v>
      </c>
      <c r="Q16" s="36">
        <v>0</v>
      </c>
      <c r="R16" s="38">
        <v>0</v>
      </c>
      <c r="S16" s="38">
        <v>0</v>
      </c>
      <c r="T16" s="37">
        <f>SUMPRODUCT(LTA!J16:AN16,LTA!J$101:AN$101,LTA!J$108:AN$108)</f>
        <v>0</v>
      </c>
      <c r="U16" s="37">
        <f>SUMPRODUCT(LTA!J16:AN16,LTA!J$102:AN$102,LTA!J$108:AN$108)</f>
        <v>0</v>
      </c>
      <c r="V16" s="66">
        <f>SUMPRODUCT(MTOA!B16:G16,MTOA!B$102:G$102,MTOA!B$108:G$108)</f>
        <v>0</v>
      </c>
      <c r="W16" s="66">
        <f>SUMPRODUCT(MTOA!B16:G16,MTOA!B$101:G$101,MTOA!B$108:G$108)</f>
        <v>0</v>
      </c>
      <c r="X16">
        <v>0</v>
      </c>
      <c r="Y16" s="34">
        <f>IEX!M16</f>
        <v>0.86</v>
      </c>
      <c r="Z16" s="34">
        <f>IEX!S16</f>
        <v>0</v>
      </c>
      <c r="AA16" s="75">
        <f>STOA!M16</f>
        <v>0</v>
      </c>
      <c r="AB16" s="75">
        <f>-STOA!S16</f>
        <v>0</v>
      </c>
      <c r="AC16">
        <f t="shared" si="0"/>
        <v>0.17595123039999999</v>
      </c>
      <c r="AD16">
        <f t="shared" si="1"/>
        <v>19.818506769599999</v>
      </c>
      <c r="AE16">
        <v>0</v>
      </c>
      <c r="AF16" s="24"/>
      <c r="AG16">
        <f t="shared" si="2"/>
        <v>19.818506769599999</v>
      </c>
      <c r="AI16" s="34">
        <f>PXIL!M16</f>
        <v>0</v>
      </c>
      <c r="AJ16" s="34">
        <f>PXIL!S16</f>
        <v>0</v>
      </c>
      <c r="AK16" s="34">
        <f>RTM_IEX!M16</f>
        <v>7.68</v>
      </c>
      <c r="AL16" s="34">
        <f>RTM_IEX!S16</f>
        <v>0</v>
      </c>
      <c r="AM16" s="34">
        <f>RTM_PXI!M16</f>
        <v>0</v>
      </c>
      <c r="AN16" s="34">
        <f>RTM_PXI!S16</f>
        <v>0</v>
      </c>
      <c r="AO16" s="149">
        <f>GDAM_IEX!M16</f>
        <v>0.38</v>
      </c>
      <c r="AP16" s="149">
        <f>GDAM_IEX!S16</f>
        <v>0</v>
      </c>
      <c r="AQ16" s="149">
        <f>GDAM_PXI!M16</f>
        <v>0</v>
      </c>
      <c r="AR16" s="149">
        <f>GDAM_PXI!S16</f>
        <v>0</v>
      </c>
    </row>
    <row r="17" spans="1:44">
      <c r="A17" t="s">
        <v>59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f>NRail_ISGS_exbus!DM17</f>
        <v>11.074458</v>
      </c>
      <c r="P17" s="36">
        <v>0</v>
      </c>
      <c r="Q17" s="36">
        <v>0</v>
      </c>
      <c r="R17" s="38">
        <v>0</v>
      </c>
      <c r="S17" s="38">
        <v>0</v>
      </c>
      <c r="T17" s="37">
        <f>SUMPRODUCT(LTA!J17:AN17,LTA!J$101:AN$101,LTA!J$108:AN$108)</f>
        <v>0</v>
      </c>
      <c r="U17" s="37">
        <f>SUMPRODUCT(LTA!J17:AN17,LTA!J$102:AN$102,LTA!J$108:AN$108)</f>
        <v>0</v>
      </c>
      <c r="V17" s="66">
        <f>SUMPRODUCT(MTOA!B17:G17,MTOA!B$102:G$102,MTOA!B$108:G$108)</f>
        <v>0</v>
      </c>
      <c r="W17" s="66">
        <f>SUMPRODUCT(MTOA!B17:G17,MTOA!B$101:G$101,MTOA!B$108:G$108)</f>
        <v>0</v>
      </c>
      <c r="X17">
        <v>0</v>
      </c>
      <c r="Y17" s="34">
        <f>IEX!M17</f>
        <v>0</v>
      </c>
      <c r="Z17" s="34">
        <f>IEX!S17</f>
        <v>0</v>
      </c>
      <c r="AA17" s="75">
        <f>STOA!M17</f>
        <v>0</v>
      </c>
      <c r="AB17" s="75">
        <f>-STOA!S17</f>
        <v>0</v>
      </c>
      <c r="AC17">
        <f t="shared" si="0"/>
        <v>0.1472632304</v>
      </c>
      <c r="AD17">
        <f t="shared" si="1"/>
        <v>16.5871947696</v>
      </c>
      <c r="AE17">
        <v>0</v>
      </c>
      <c r="AF17" s="24"/>
      <c r="AG17">
        <f t="shared" si="2"/>
        <v>16.5871947696</v>
      </c>
      <c r="AI17" s="34">
        <f>PXIL!M17</f>
        <v>0</v>
      </c>
      <c r="AJ17" s="34">
        <f>PXIL!S17</f>
        <v>0</v>
      </c>
      <c r="AK17" s="34">
        <f>RTM_IEX!M17</f>
        <v>5.66</v>
      </c>
      <c r="AL17" s="34">
        <f>RTM_IEX!S17</f>
        <v>0</v>
      </c>
      <c r="AM17" s="34">
        <f>RTM_PXI!M17</f>
        <v>0</v>
      </c>
      <c r="AN17" s="34">
        <f>RTM_PXI!S17</f>
        <v>0</v>
      </c>
      <c r="AO17" s="149">
        <f>GDAM_IEX!M17</f>
        <v>0</v>
      </c>
      <c r="AP17" s="149">
        <f>GDAM_IEX!S17</f>
        <v>0</v>
      </c>
      <c r="AQ17" s="149">
        <f>GDAM_PXI!M17</f>
        <v>0</v>
      </c>
      <c r="AR17" s="149">
        <f>GDAM_PXI!S17</f>
        <v>0</v>
      </c>
    </row>
    <row r="18" spans="1:44">
      <c r="A18" t="s">
        <v>60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f>NRail_ISGS_exbus!DM18</f>
        <v>11.074458</v>
      </c>
      <c r="P18" s="36">
        <v>0</v>
      </c>
      <c r="Q18" s="36">
        <v>0</v>
      </c>
      <c r="R18" s="38">
        <v>0</v>
      </c>
      <c r="S18" s="38">
        <v>0</v>
      </c>
      <c r="T18" s="37">
        <f>SUMPRODUCT(LTA!J18:AN18,LTA!J$101:AN$101,LTA!J$108:AN$108)</f>
        <v>0</v>
      </c>
      <c r="U18" s="37">
        <f>SUMPRODUCT(LTA!J18:AN18,LTA!J$102:AN$102,LTA!J$108:AN$108)</f>
        <v>0</v>
      </c>
      <c r="V18" s="66">
        <f>SUMPRODUCT(MTOA!B18:G18,MTOA!B$102:G$102,MTOA!B$108:G$108)</f>
        <v>0</v>
      </c>
      <c r="W18" s="66">
        <f>SUMPRODUCT(MTOA!B18:G18,MTOA!B$101:G$101,MTOA!B$108:G$108)</f>
        <v>0</v>
      </c>
      <c r="X18">
        <v>0</v>
      </c>
      <c r="Y18" s="34">
        <f>IEX!M18</f>
        <v>0</v>
      </c>
      <c r="Z18" s="34">
        <f>IEX!S18</f>
        <v>0</v>
      </c>
      <c r="AA18" s="75">
        <f>STOA!M18</f>
        <v>0</v>
      </c>
      <c r="AB18" s="75">
        <f>-STOA!S18</f>
        <v>0</v>
      </c>
      <c r="AC18">
        <f t="shared" si="0"/>
        <v>0.1472632304</v>
      </c>
      <c r="AD18">
        <f t="shared" si="1"/>
        <v>16.5871947696</v>
      </c>
      <c r="AE18">
        <v>0</v>
      </c>
      <c r="AF18" s="24"/>
      <c r="AG18">
        <f t="shared" si="2"/>
        <v>16.5871947696</v>
      </c>
      <c r="AI18" s="34">
        <f>PXIL!M18</f>
        <v>0</v>
      </c>
      <c r="AJ18" s="34">
        <f>PXIL!S18</f>
        <v>0</v>
      </c>
      <c r="AK18" s="34">
        <f>RTM_IEX!M18</f>
        <v>5.66</v>
      </c>
      <c r="AL18" s="34">
        <f>RTM_IEX!S18</f>
        <v>0</v>
      </c>
      <c r="AM18" s="34">
        <f>RTM_PXI!M18</f>
        <v>0</v>
      </c>
      <c r="AN18" s="34">
        <f>RTM_PXI!S18</f>
        <v>0</v>
      </c>
      <c r="AO18" s="149">
        <f>GDAM_IEX!M18</f>
        <v>0</v>
      </c>
      <c r="AP18" s="149">
        <f>GDAM_IEX!S18</f>
        <v>0</v>
      </c>
      <c r="AQ18" s="149">
        <f>GDAM_PXI!M18</f>
        <v>0</v>
      </c>
      <c r="AR18" s="149">
        <f>GDAM_PXI!S18</f>
        <v>0</v>
      </c>
    </row>
    <row r="19" spans="1:44">
      <c r="A19" t="s">
        <v>61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f>NRail_ISGS_exbus!DM19</f>
        <v>11.074458</v>
      </c>
      <c r="P19" s="36">
        <v>0</v>
      </c>
      <c r="Q19" s="36">
        <v>0</v>
      </c>
      <c r="R19" s="38">
        <v>0</v>
      </c>
      <c r="S19" s="38">
        <v>0</v>
      </c>
      <c r="T19" s="37">
        <f>SUMPRODUCT(LTA!J19:AN19,LTA!J$101:AN$101,LTA!J$108:AN$108)</f>
        <v>0</v>
      </c>
      <c r="U19" s="37">
        <f>SUMPRODUCT(LTA!J19:AN19,LTA!J$102:AN$102,LTA!J$108:AN$108)</f>
        <v>0</v>
      </c>
      <c r="V19" s="66">
        <f>SUMPRODUCT(MTOA!B19:G19,MTOA!B$102:G$102,MTOA!B$108:G$108)</f>
        <v>0</v>
      </c>
      <c r="W19" s="66">
        <f>SUMPRODUCT(MTOA!B19:G19,MTOA!B$101:G$101,MTOA!B$108:G$108)</f>
        <v>0</v>
      </c>
      <c r="X19">
        <v>0</v>
      </c>
      <c r="Y19" s="34">
        <f>IEX!M19</f>
        <v>0</v>
      </c>
      <c r="Z19" s="34">
        <f>IEX!S19</f>
        <v>0</v>
      </c>
      <c r="AA19" s="75">
        <f>STOA!M19</f>
        <v>0</v>
      </c>
      <c r="AB19" s="75">
        <f>-STOA!S19</f>
        <v>0</v>
      </c>
      <c r="AC19">
        <f t="shared" si="0"/>
        <v>0.15491923040000002</v>
      </c>
      <c r="AD19">
        <f t="shared" si="1"/>
        <v>17.4495387696</v>
      </c>
      <c r="AE19">
        <v>0</v>
      </c>
      <c r="AF19" s="24"/>
      <c r="AG19">
        <f t="shared" si="2"/>
        <v>17.4495387696</v>
      </c>
      <c r="AI19" s="34">
        <f>PXIL!M19</f>
        <v>0</v>
      </c>
      <c r="AJ19" s="34">
        <f>PXIL!S19</f>
        <v>0</v>
      </c>
      <c r="AK19" s="34">
        <f>RTM_IEX!M19</f>
        <v>6.53</v>
      </c>
      <c r="AL19" s="34">
        <f>RTM_IEX!S19</f>
        <v>0</v>
      </c>
      <c r="AM19" s="34">
        <f>RTM_PXI!M19</f>
        <v>0</v>
      </c>
      <c r="AN19" s="34">
        <f>RTM_PXI!S19</f>
        <v>0</v>
      </c>
      <c r="AO19" s="149">
        <f>GDAM_IEX!M19</f>
        <v>0</v>
      </c>
      <c r="AP19" s="149">
        <f>GDAM_IEX!S19</f>
        <v>0</v>
      </c>
      <c r="AQ19" s="149">
        <f>GDAM_PXI!M19</f>
        <v>0</v>
      </c>
      <c r="AR19" s="149">
        <f>GDAM_PXI!S19</f>
        <v>0</v>
      </c>
    </row>
    <row r="20" spans="1:44">
      <c r="A20" t="s">
        <v>62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f>NRail_ISGS_exbus!DM20</f>
        <v>11.074458</v>
      </c>
      <c r="P20" s="36">
        <v>0</v>
      </c>
      <c r="Q20" s="36">
        <v>0</v>
      </c>
      <c r="R20" s="38">
        <v>0</v>
      </c>
      <c r="S20" s="38">
        <v>0</v>
      </c>
      <c r="T20" s="37">
        <f>SUMPRODUCT(LTA!J20:AN20,LTA!J$101:AN$101,LTA!J$108:AN$108)</f>
        <v>0</v>
      </c>
      <c r="U20" s="37">
        <f>SUMPRODUCT(LTA!J20:AN20,LTA!J$102:AN$102,LTA!J$108:AN$108)</f>
        <v>0</v>
      </c>
      <c r="V20" s="66">
        <f>SUMPRODUCT(MTOA!B20:G20,MTOA!B$102:G$102,MTOA!B$108:G$108)</f>
        <v>0</v>
      </c>
      <c r="W20" s="66">
        <f>SUMPRODUCT(MTOA!B20:G20,MTOA!B$101:G$101,MTOA!B$108:G$108)</f>
        <v>0</v>
      </c>
      <c r="X20">
        <v>0</v>
      </c>
      <c r="Y20" s="34">
        <f>IEX!M20</f>
        <v>0</v>
      </c>
      <c r="Z20" s="34">
        <f>IEX!S20</f>
        <v>0</v>
      </c>
      <c r="AA20" s="75">
        <f>STOA!M20</f>
        <v>0</v>
      </c>
      <c r="AB20" s="75">
        <f>-STOA!S20</f>
        <v>0</v>
      </c>
      <c r="AC20">
        <f t="shared" si="0"/>
        <v>0.16415923040000002</v>
      </c>
      <c r="AD20">
        <f t="shared" si="1"/>
        <v>18.490298769599999</v>
      </c>
      <c r="AE20">
        <v>0</v>
      </c>
      <c r="AF20" s="24"/>
      <c r="AG20">
        <f t="shared" si="2"/>
        <v>18.490298769599999</v>
      </c>
      <c r="AI20" s="34">
        <f>PXIL!M20</f>
        <v>0</v>
      </c>
      <c r="AJ20" s="34">
        <f>PXIL!S20</f>
        <v>0</v>
      </c>
      <c r="AK20" s="34">
        <f>RTM_IEX!M20</f>
        <v>7.58</v>
      </c>
      <c r="AL20" s="34">
        <f>RTM_IEX!S20</f>
        <v>0</v>
      </c>
      <c r="AM20" s="34">
        <f>RTM_PXI!M20</f>
        <v>0</v>
      </c>
      <c r="AN20" s="34">
        <f>RTM_PXI!S20</f>
        <v>0</v>
      </c>
      <c r="AO20" s="149">
        <f>GDAM_IEX!M20</f>
        <v>0</v>
      </c>
      <c r="AP20" s="149">
        <f>GDAM_IEX!S20</f>
        <v>0</v>
      </c>
      <c r="AQ20" s="149">
        <f>GDAM_PXI!M20</f>
        <v>0</v>
      </c>
      <c r="AR20" s="149">
        <f>GDAM_PXI!S20</f>
        <v>0</v>
      </c>
    </row>
    <row r="21" spans="1:44">
      <c r="A21" t="s">
        <v>63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f>NRail_ISGS_exbus!DM21</f>
        <v>11.074458</v>
      </c>
      <c r="P21" s="36">
        <v>0</v>
      </c>
      <c r="Q21" s="36">
        <v>0</v>
      </c>
      <c r="R21" s="38">
        <v>0</v>
      </c>
      <c r="S21" s="38">
        <v>0</v>
      </c>
      <c r="T21" s="37">
        <f>SUMPRODUCT(LTA!J21:AN21,LTA!J$101:AN$101,LTA!J$108:AN$108)</f>
        <v>0</v>
      </c>
      <c r="U21" s="37">
        <f>SUMPRODUCT(LTA!J21:AN21,LTA!J$102:AN$102,LTA!J$108:AN$108)</f>
        <v>0</v>
      </c>
      <c r="V21" s="66">
        <f>SUMPRODUCT(MTOA!B21:G21,MTOA!B$102:G$102,MTOA!B$108:G$108)</f>
        <v>0</v>
      </c>
      <c r="W21" s="66">
        <f>SUMPRODUCT(MTOA!B21:G21,MTOA!B$101:G$101,MTOA!B$108:G$108)</f>
        <v>0</v>
      </c>
      <c r="X21">
        <v>0</v>
      </c>
      <c r="Y21" s="34">
        <f>IEX!M21</f>
        <v>0</v>
      </c>
      <c r="Z21" s="34">
        <f>IEX!S21</f>
        <v>0</v>
      </c>
      <c r="AA21" s="75">
        <f>STOA!M21</f>
        <v>0</v>
      </c>
      <c r="AB21" s="75">
        <f>-STOA!S21</f>
        <v>0</v>
      </c>
      <c r="AC21">
        <f t="shared" si="0"/>
        <v>0.15738323040000002</v>
      </c>
      <c r="AD21">
        <f t="shared" si="1"/>
        <v>17.727074769599998</v>
      </c>
      <c r="AE21">
        <v>0</v>
      </c>
      <c r="AF21" s="24"/>
      <c r="AG21">
        <f t="shared" si="2"/>
        <v>17.727074769599998</v>
      </c>
      <c r="AI21" s="34">
        <f>PXIL!M21</f>
        <v>0</v>
      </c>
      <c r="AJ21" s="34">
        <f>PXIL!S21</f>
        <v>0</v>
      </c>
      <c r="AK21" s="34">
        <f>RTM_IEX!M21</f>
        <v>6.81</v>
      </c>
      <c r="AL21" s="34">
        <f>RTM_IEX!S21</f>
        <v>0</v>
      </c>
      <c r="AM21" s="34">
        <f>RTM_PXI!M21</f>
        <v>0</v>
      </c>
      <c r="AN21" s="34">
        <f>RTM_PXI!S21</f>
        <v>0</v>
      </c>
      <c r="AO21" s="149">
        <f>GDAM_IEX!M21</f>
        <v>0</v>
      </c>
      <c r="AP21" s="149">
        <f>GDAM_IEX!S21</f>
        <v>0</v>
      </c>
      <c r="AQ21" s="149">
        <f>GDAM_PXI!M21</f>
        <v>0</v>
      </c>
      <c r="AR21" s="149">
        <f>GDAM_PXI!S21</f>
        <v>0</v>
      </c>
    </row>
    <row r="22" spans="1:44">
      <c r="A22" t="s">
        <v>64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f>NRail_ISGS_exbus!DM22</f>
        <v>11.074458</v>
      </c>
      <c r="P22" s="36">
        <v>0</v>
      </c>
      <c r="Q22" s="36">
        <v>0</v>
      </c>
      <c r="R22" s="38">
        <v>0</v>
      </c>
      <c r="S22" s="38">
        <v>0</v>
      </c>
      <c r="T22" s="37">
        <f>SUMPRODUCT(LTA!J22:AN22,LTA!J$101:AN$101,LTA!J$108:AN$108)</f>
        <v>0</v>
      </c>
      <c r="U22" s="37">
        <f>SUMPRODUCT(LTA!J22:AN22,LTA!J$102:AN$102,LTA!J$108:AN$108)</f>
        <v>0</v>
      </c>
      <c r="V22" s="66">
        <f>SUMPRODUCT(MTOA!B22:G22,MTOA!B$102:G$102,MTOA!B$108:G$108)</f>
        <v>0</v>
      </c>
      <c r="W22" s="66">
        <f>SUMPRODUCT(MTOA!B22:G22,MTOA!B$101:G$101,MTOA!B$108:G$108)</f>
        <v>0</v>
      </c>
      <c r="X22">
        <v>0</v>
      </c>
      <c r="Y22" s="34">
        <f>IEX!M22</f>
        <v>0</v>
      </c>
      <c r="Z22" s="34">
        <f>IEX!S22</f>
        <v>0</v>
      </c>
      <c r="AA22" s="75">
        <f>STOA!M22</f>
        <v>0</v>
      </c>
      <c r="AB22" s="75">
        <f>-STOA!S22</f>
        <v>0</v>
      </c>
      <c r="AC22">
        <f t="shared" si="0"/>
        <v>0.13547123040000003</v>
      </c>
      <c r="AD22">
        <f t="shared" si="1"/>
        <v>15.2589867696</v>
      </c>
      <c r="AE22">
        <v>0</v>
      </c>
      <c r="AF22" s="24"/>
      <c r="AG22">
        <f t="shared" si="2"/>
        <v>15.2589867696</v>
      </c>
      <c r="AI22" s="34">
        <f>PXIL!M22</f>
        <v>0</v>
      </c>
      <c r="AJ22" s="34">
        <f>PXIL!S22</f>
        <v>0</v>
      </c>
      <c r="AK22" s="34">
        <f>RTM_IEX!M22</f>
        <v>4.32</v>
      </c>
      <c r="AL22" s="34">
        <f>RTM_IEX!S22</f>
        <v>0</v>
      </c>
      <c r="AM22" s="34">
        <f>RTM_PXI!M22</f>
        <v>0</v>
      </c>
      <c r="AN22" s="34">
        <f>RTM_PXI!S22</f>
        <v>0</v>
      </c>
      <c r="AO22" s="149">
        <f>GDAM_IEX!M22</f>
        <v>0</v>
      </c>
      <c r="AP22" s="149">
        <f>GDAM_IEX!S22</f>
        <v>0</v>
      </c>
      <c r="AQ22" s="149">
        <f>GDAM_PXI!M22</f>
        <v>0</v>
      </c>
      <c r="AR22" s="149">
        <f>GDAM_PXI!S22</f>
        <v>0</v>
      </c>
    </row>
    <row r="23" spans="1:44">
      <c r="A23" t="s">
        <v>65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f>NRail_ISGS_exbus!DM23</f>
        <v>11.074458</v>
      </c>
      <c r="P23" s="36">
        <v>0</v>
      </c>
      <c r="Q23" s="36">
        <v>0</v>
      </c>
      <c r="R23" s="38">
        <v>0</v>
      </c>
      <c r="S23" s="38">
        <v>0</v>
      </c>
      <c r="T23" s="37">
        <f>SUMPRODUCT(LTA!J23:AN23,LTA!J$101:AN$101,LTA!J$108:AN$108)</f>
        <v>0</v>
      </c>
      <c r="U23" s="37">
        <f>SUMPRODUCT(LTA!J23:AN23,LTA!J$102:AN$102,LTA!J$108:AN$108)</f>
        <v>0</v>
      </c>
      <c r="V23" s="66">
        <f>SUMPRODUCT(MTOA!B23:G23,MTOA!B$102:G$102,MTOA!B$108:G$108)</f>
        <v>0</v>
      </c>
      <c r="W23" s="66">
        <f>SUMPRODUCT(MTOA!B23:G23,MTOA!B$101:G$101,MTOA!B$108:G$108)</f>
        <v>0</v>
      </c>
      <c r="X23">
        <v>0</v>
      </c>
      <c r="Y23" s="34">
        <f>IEX!M23</f>
        <v>0.19</v>
      </c>
      <c r="Z23" s="34">
        <f>IEX!S23</f>
        <v>0</v>
      </c>
      <c r="AA23" s="75">
        <f>STOA!M23</f>
        <v>0</v>
      </c>
      <c r="AB23" s="75">
        <f>-STOA!S23</f>
        <v>0</v>
      </c>
      <c r="AC23">
        <f t="shared" si="0"/>
        <v>0.16776723040000002</v>
      </c>
      <c r="AD23">
        <f t="shared" si="1"/>
        <v>18.896690769599999</v>
      </c>
      <c r="AE23">
        <v>0</v>
      </c>
      <c r="AF23" s="24"/>
      <c r="AG23">
        <f t="shared" si="2"/>
        <v>18.896690769599999</v>
      </c>
      <c r="AI23" s="34">
        <f>PXIL!M23</f>
        <v>0</v>
      </c>
      <c r="AJ23" s="34">
        <f>PXIL!S23</f>
        <v>0</v>
      </c>
      <c r="AK23" s="34">
        <f>RTM_IEX!M23</f>
        <v>7.68</v>
      </c>
      <c r="AL23" s="34">
        <f>RTM_IEX!S23</f>
        <v>0</v>
      </c>
      <c r="AM23" s="34">
        <f>RTM_PXI!M23</f>
        <v>0</v>
      </c>
      <c r="AN23" s="34">
        <f>RTM_PXI!S23</f>
        <v>0</v>
      </c>
      <c r="AO23" s="149">
        <f>GDAM_IEX!M23</f>
        <v>0.12</v>
      </c>
      <c r="AP23" s="149">
        <f>GDAM_IEX!S23</f>
        <v>0</v>
      </c>
      <c r="AQ23" s="149">
        <f>GDAM_PXI!M23</f>
        <v>0</v>
      </c>
      <c r="AR23" s="149">
        <f>GDAM_PXI!S23</f>
        <v>0</v>
      </c>
    </row>
    <row r="24" spans="1:44">
      <c r="A24" t="s">
        <v>66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f>NRail_ISGS_exbus!DM24</f>
        <v>11.074458</v>
      </c>
      <c r="P24" s="36">
        <v>0</v>
      </c>
      <c r="Q24" s="36">
        <v>0</v>
      </c>
      <c r="R24" s="38">
        <v>0</v>
      </c>
      <c r="S24" s="38">
        <v>0</v>
      </c>
      <c r="T24" s="37">
        <f>SUMPRODUCT(LTA!J24:AN24,LTA!J$101:AN$101,LTA!J$108:AN$108)</f>
        <v>0</v>
      </c>
      <c r="U24" s="37">
        <f>SUMPRODUCT(LTA!J24:AN24,LTA!J$102:AN$102,LTA!J$108:AN$108)</f>
        <v>0</v>
      </c>
      <c r="V24" s="66">
        <f>SUMPRODUCT(MTOA!B24:G24,MTOA!B$102:G$102,MTOA!B$108:G$108)</f>
        <v>0</v>
      </c>
      <c r="W24" s="66">
        <f>SUMPRODUCT(MTOA!B24:G24,MTOA!B$101:G$101,MTOA!B$108:G$108)</f>
        <v>0</v>
      </c>
      <c r="X24">
        <v>0</v>
      </c>
      <c r="Y24" s="34">
        <f>IEX!M24</f>
        <v>1.63</v>
      </c>
      <c r="Z24" s="34">
        <f>IEX!S24</f>
        <v>0</v>
      </c>
      <c r="AA24" s="75">
        <f>STOA!M24</f>
        <v>0</v>
      </c>
      <c r="AB24" s="75">
        <f>-STOA!S24</f>
        <v>0</v>
      </c>
      <c r="AC24">
        <f t="shared" si="0"/>
        <v>0.20006323039999999</v>
      </c>
      <c r="AD24">
        <f t="shared" si="1"/>
        <v>22.534394769599995</v>
      </c>
      <c r="AE24">
        <v>0</v>
      </c>
      <c r="AF24" s="24"/>
      <c r="AG24">
        <f t="shared" si="2"/>
        <v>22.534394769599995</v>
      </c>
      <c r="AI24" s="34">
        <f>PXIL!M24</f>
        <v>0</v>
      </c>
      <c r="AJ24" s="34">
        <f>PXIL!S24</f>
        <v>0</v>
      </c>
      <c r="AK24" s="34">
        <f>RTM_IEX!M24</f>
        <v>7.77</v>
      </c>
      <c r="AL24" s="34">
        <f>RTM_IEX!S24</f>
        <v>0</v>
      </c>
      <c r="AM24" s="34">
        <f>RTM_PXI!M24</f>
        <v>0</v>
      </c>
      <c r="AN24" s="34">
        <f>RTM_PXI!S24</f>
        <v>0</v>
      </c>
      <c r="AO24" s="149">
        <f>GDAM_IEX!M24</f>
        <v>2.2599999999999998</v>
      </c>
      <c r="AP24" s="149">
        <f>GDAM_IEX!S24</f>
        <v>0</v>
      </c>
      <c r="AQ24" s="149">
        <f>GDAM_PXI!M24</f>
        <v>0</v>
      </c>
      <c r="AR24" s="149">
        <f>GDAM_PXI!S24</f>
        <v>0</v>
      </c>
    </row>
    <row r="25" spans="1:44">
      <c r="A25" t="s">
        <v>67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f>NRail_ISGS_exbus!DM25</f>
        <v>11.074458</v>
      </c>
      <c r="P25" s="36">
        <v>0</v>
      </c>
      <c r="Q25" s="36">
        <v>0</v>
      </c>
      <c r="R25" s="38">
        <v>0</v>
      </c>
      <c r="S25" s="38">
        <v>0</v>
      </c>
      <c r="T25" s="37">
        <f>SUMPRODUCT(LTA!J25:AN25,LTA!J$101:AN$101,LTA!J$108:AN$108)</f>
        <v>0</v>
      </c>
      <c r="U25" s="37">
        <f>SUMPRODUCT(LTA!J25:AN25,LTA!J$102:AN$102,LTA!J$108:AN$108)</f>
        <v>0</v>
      </c>
      <c r="V25" s="66">
        <f>SUMPRODUCT(MTOA!B25:G25,MTOA!B$102:G$102,MTOA!B$108:G$108)</f>
        <v>0</v>
      </c>
      <c r="W25" s="66">
        <f>SUMPRODUCT(MTOA!B25:G25,MTOA!B$101:G$101,MTOA!B$108:G$108)</f>
        <v>0</v>
      </c>
      <c r="X25">
        <v>0</v>
      </c>
      <c r="Y25" s="34">
        <f>IEX!M25</f>
        <v>0.38</v>
      </c>
      <c r="Z25" s="34">
        <f>IEX!S25</f>
        <v>0</v>
      </c>
      <c r="AA25" s="75">
        <f>STOA!M25</f>
        <v>0</v>
      </c>
      <c r="AB25" s="75">
        <f>-STOA!S25</f>
        <v>0</v>
      </c>
      <c r="AC25">
        <f t="shared" si="0"/>
        <v>0.17603923040000002</v>
      </c>
      <c r="AD25">
        <f t="shared" si="1"/>
        <v>19.828418769599999</v>
      </c>
      <c r="AE25">
        <v>0</v>
      </c>
      <c r="AF25" s="24"/>
      <c r="AG25">
        <f t="shared" si="2"/>
        <v>19.828418769599999</v>
      </c>
      <c r="AI25" s="34">
        <f>PXIL!M25</f>
        <v>0</v>
      </c>
      <c r="AJ25" s="34">
        <f>PXIL!S25</f>
        <v>0</v>
      </c>
      <c r="AK25" s="34">
        <f>RTM_IEX!M25</f>
        <v>7.77</v>
      </c>
      <c r="AL25" s="34">
        <f>RTM_IEX!S25</f>
        <v>0</v>
      </c>
      <c r="AM25" s="34">
        <f>RTM_PXI!M25</f>
        <v>0</v>
      </c>
      <c r="AN25" s="34">
        <f>RTM_PXI!S25</f>
        <v>0</v>
      </c>
      <c r="AO25" s="149">
        <f>GDAM_IEX!M25</f>
        <v>0.78</v>
      </c>
      <c r="AP25" s="149">
        <f>GDAM_IEX!S25</f>
        <v>0</v>
      </c>
      <c r="AQ25" s="149">
        <f>GDAM_PXI!M25</f>
        <v>0</v>
      </c>
      <c r="AR25" s="149">
        <f>GDAM_PXI!S25</f>
        <v>0</v>
      </c>
    </row>
    <row r="26" spans="1:44">
      <c r="A26" t="s">
        <v>68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f>NRail_ISGS_exbus!DM26</f>
        <v>11.074458</v>
      </c>
      <c r="P26" s="36">
        <v>0</v>
      </c>
      <c r="Q26" s="36">
        <v>0</v>
      </c>
      <c r="R26" s="38">
        <v>0</v>
      </c>
      <c r="S26" s="38">
        <v>0</v>
      </c>
      <c r="T26" s="37">
        <f>SUMPRODUCT(LTA!J26:AN26,LTA!J$101:AN$101,LTA!J$108:AN$108)</f>
        <v>0</v>
      </c>
      <c r="U26" s="37">
        <f>SUMPRODUCT(LTA!J26:AN26,LTA!J$102:AN$102,LTA!J$108:AN$108)</f>
        <v>0</v>
      </c>
      <c r="V26" s="66">
        <f>SUMPRODUCT(MTOA!B26:G26,MTOA!B$102:G$102,MTOA!B$108:G$108)</f>
        <v>0</v>
      </c>
      <c r="W26" s="66">
        <f>SUMPRODUCT(MTOA!B26:G26,MTOA!B$101:G$101,MTOA!B$108:G$108)</f>
        <v>0</v>
      </c>
      <c r="X26">
        <v>0</v>
      </c>
      <c r="Y26" s="34">
        <f>IEX!M26</f>
        <v>3.26</v>
      </c>
      <c r="Z26" s="34">
        <f>IEX!S26</f>
        <v>0</v>
      </c>
      <c r="AA26" s="75">
        <f>STOA!M26</f>
        <v>0</v>
      </c>
      <c r="AB26" s="75">
        <f>-STOA!S26</f>
        <v>0</v>
      </c>
      <c r="AC26">
        <f t="shared" si="0"/>
        <v>0.19372723040000001</v>
      </c>
      <c r="AD26">
        <f t="shared" si="1"/>
        <v>21.820730769599997</v>
      </c>
      <c r="AE26">
        <v>0</v>
      </c>
      <c r="AF26" s="24"/>
      <c r="AG26">
        <f t="shared" si="2"/>
        <v>21.820730769599997</v>
      </c>
      <c r="AI26" s="34">
        <f>PXIL!M26</f>
        <v>0</v>
      </c>
      <c r="AJ26" s="34">
        <f>PXIL!S26</f>
        <v>0</v>
      </c>
      <c r="AK26" s="34">
        <f>RTM_IEX!M26</f>
        <v>7.68</v>
      </c>
      <c r="AL26" s="34">
        <f>RTM_IEX!S26</f>
        <v>0</v>
      </c>
      <c r="AM26" s="34">
        <f>RTM_PXI!M26</f>
        <v>0</v>
      </c>
      <c r="AN26" s="34">
        <f>RTM_PXI!S26</f>
        <v>0</v>
      </c>
      <c r="AO26" s="149">
        <f>GDAM_IEX!M26</f>
        <v>0</v>
      </c>
      <c r="AP26" s="149">
        <f>GDAM_IEX!S26</f>
        <v>0</v>
      </c>
      <c r="AQ26" s="149">
        <f>GDAM_PXI!M26</f>
        <v>0</v>
      </c>
      <c r="AR26" s="149">
        <f>GDAM_PXI!S26</f>
        <v>0</v>
      </c>
    </row>
    <row r="27" spans="1:44">
      <c r="A27" t="s">
        <v>69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f>NRail_ISGS_exbus!DM27</f>
        <v>8.4376820000000006</v>
      </c>
      <c r="P27" s="36">
        <v>0</v>
      </c>
      <c r="Q27" s="36">
        <v>0</v>
      </c>
      <c r="R27" s="38">
        <v>0</v>
      </c>
      <c r="S27" s="38">
        <v>0</v>
      </c>
      <c r="T27" s="37">
        <f>SUMPRODUCT(LTA!J27:AN27,LTA!J$101:AN$101,LTA!J$108:AN$108)</f>
        <v>0</v>
      </c>
      <c r="U27" s="37">
        <f>SUMPRODUCT(LTA!J27:AN27,LTA!J$102:AN$102,LTA!J$108:AN$108)</f>
        <v>0</v>
      </c>
      <c r="V27" s="66">
        <f>SUMPRODUCT(MTOA!B27:G27,MTOA!B$102:G$102,MTOA!B$108:G$108)</f>
        <v>0</v>
      </c>
      <c r="W27" s="66">
        <f>SUMPRODUCT(MTOA!B27:G27,MTOA!B$101:G$101,MTOA!B$108:G$108)</f>
        <v>0</v>
      </c>
      <c r="X27">
        <v>0</v>
      </c>
      <c r="Y27" s="34">
        <f>IEX!M27</f>
        <v>3.55</v>
      </c>
      <c r="Z27" s="34">
        <f>IEX!S27</f>
        <v>0</v>
      </c>
      <c r="AA27" s="75">
        <f>STOA!M27</f>
        <v>0</v>
      </c>
      <c r="AB27" s="75">
        <f>-STOA!S27</f>
        <v>0</v>
      </c>
      <c r="AC27">
        <f t="shared" si="0"/>
        <v>0.17307560160000002</v>
      </c>
      <c r="AD27">
        <f t="shared" si="1"/>
        <v>19.494606398399998</v>
      </c>
      <c r="AE27">
        <v>0</v>
      </c>
      <c r="AF27" s="24"/>
      <c r="AG27">
        <f t="shared" si="2"/>
        <v>19.494606398399998</v>
      </c>
      <c r="AI27" s="34">
        <f>PXIL!M27</f>
        <v>0</v>
      </c>
      <c r="AJ27" s="34">
        <f>PXIL!S27</f>
        <v>0</v>
      </c>
      <c r="AK27" s="34">
        <f>RTM_IEX!M27</f>
        <v>7.68</v>
      </c>
      <c r="AL27" s="34">
        <f>RTM_IEX!S27</f>
        <v>0</v>
      </c>
      <c r="AM27" s="34">
        <f>RTM_PXI!M27</f>
        <v>0</v>
      </c>
      <c r="AN27" s="34">
        <f>RTM_PXI!S27</f>
        <v>0</v>
      </c>
      <c r="AO27" s="149">
        <f>GDAM_IEX!M27</f>
        <v>0</v>
      </c>
      <c r="AP27" s="149">
        <f>GDAM_IEX!S27</f>
        <v>0</v>
      </c>
      <c r="AQ27" s="149">
        <f>GDAM_PXI!M27</f>
        <v>0</v>
      </c>
      <c r="AR27" s="149">
        <f>GDAM_PXI!S27</f>
        <v>0</v>
      </c>
    </row>
    <row r="28" spans="1:44">
      <c r="A28" t="s">
        <v>70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f>NRail_ISGS_exbus!DM28</f>
        <v>7.9103269999999997</v>
      </c>
      <c r="P28" s="36">
        <v>0</v>
      </c>
      <c r="Q28" s="36">
        <v>0</v>
      </c>
      <c r="R28" s="38">
        <v>0</v>
      </c>
      <c r="S28" s="38">
        <v>0</v>
      </c>
      <c r="T28" s="37">
        <f>SUMPRODUCT(LTA!J28:AN28,LTA!J$101:AN$101,LTA!J$108:AN$108)</f>
        <v>0</v>
      </c>
      <c r="U28" s="37">
        <f>SUMPRODUCT(LTA!J28:AN28,LTA!J$102:AN$102,LTA!J$108:AN$108)</f>
        <v>0</v>
      </c>
      <c r="V28" s="66">
        <f>SUMPRODUCT(MTOA!B28:G28,MTOA!B$102:G$102,MTOA!B$108:G$108)</f>
        <v>0</v>
      </c>
      <c r="W28" s="66">
        <f>SUMPRODUCT(MTOA!B28:G28,MTOA!B$101:G$101,MTOA!B$108:G$108)</f>
        <v>0</v>
      </c>
      <c r="X28">
        <v>0</v>
      </c>
      <c r="Y28" s="34">
        <f>IEX!M28</f>
        <v>4.8</v>
      </c>
      <c r="Z28" s="34">
        <f>IEX!S28</f>
        <v>0</v>
      </c>
      <c r="AA28" s="75">
        <f>STOA!M28</f>
        <v>0</v>
      </c>
      <c r="AB28" s="75">
        <f>-STOA!S28</f>
        <v>0</v>
      </c>
      <c r="AC28">
        <f t="shared" si="0"/>
        <v>0.17855487759999999</v>
      </c>
      <c r="AD28">
        <f t="shared" si="1"/>
        <v>20.111772122399998</v>
      </c>
      <c r="AE28">
        <v>0</v>
      </c>
      <c r="AF28" s="24"/>
      <c r="AG28">
        <f t="shared" si="2"/>
        <v>20.111772122399998</v>
      </c>
      <c r="AI28" s="34">
        <f>PXIL!M28</f>
        <v>0</v>
      </c>
      <c r="AJ28" s="34">
        <f>PXIL!S28</f>
        <v>0</v>
      </c>
      <c r="AK28" s="34">
        <f>RTM_IEX!M28</f>
        <v>7.58</v>
      </c>
      <c r="AL28" s="34">
        <f>RTM_IEX!S28</f>
        <v>0</v>
      </c>
      <c r="AM28" s="34">
        <f>RTM_PXI!M28</f>
        <v>0</v>
      </c>
      <c r="AN28" s="34">
        <f>RTM_PXI!S28</f>
        <v>0</v>
      </c>
      <c r="AO28" s="149">
        <f>GDAM_IEX!M28</f>
        <v>0</v>
      </c>
      <c r="AP28" s="149">
        <f>GDAM_IEX!S28</f>
        <v>0</v>
      </c>
      <c r="AQ28" s="149">
        <f>GDAM_PXI!M28</f>
        <v>0</v>
      </c>
      <c r="AR28" s="149">
        <f>GDAM_PXI!S28</f>
        <v>0</v>
      </c>
    </row>
    <row r="29" spans="1:44">
      <c r="A29" t="s">
        <v>71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f>NRail_ISGS_exbus!DM29</f>
        <v>7.9103269999999997</v>
      </c>
      <c r="P29" s="36">
        <v>0</v>
      </c>
      <c r="Q29" s="36">
        <v>0</v>
      </c>
      <c r="R29" s="38">
        <v>0</v>
      </c>
      <c r="S29" s="38">
        <v>0</v>
      </c>
      <c r="T29" s="37">
        <f>SUMPRODUCT(LTA!J29:AN29,LTA!J$101:AN$101,LTA!J$108:AN$108)</f>
        <v>0</v>
      </c>
      <c r="U29" s="37">
        <f>SUMPRODUCT(LTA!J29:AN29,LTA!J$102:AN$102,LTA!J$108:AN$108)</f>
        <v>0</v>
      </c>
      <c r="V29" s="66">
        <f>SUMPRODUCT(MTOA!B29:G29,MTOA!B$102:G$102,MTOA!B$108:G$108)</f>
        <v>0</v>
      </c>
      <c r="W29" s="66">
        <f>SUMPRODUCT(MTOA!B29:G29,MTOA!B$101:G$101,MTOA!B$108:G$108)</f>
        <v>0</v>
      </c>
      <c r="X29">
        <v>0</v>
      </c>
      <c r="Y29" s="34">
        <f>IEX!M29</f>
        <v>4.8</v>
      </c>
      <c r="Z29" s="34">
        <f>IEX!S29</f>
        <v>0</v>
      </c>
      <c r="AA29" s="75">
        <f>STOA!M29</f>
        <v>0</v>
      </c>
      <c r="AB29" s="75">
        <f>-STOA!S29</f>
        <v>0</v>
      </c>
      <c r="AC29">
        <f t="shared" si="0"/>
        <v>0.21234687759999998</v>
      </c>
      <c r="AD29">
        <f t="shared" si="1"/>
        <v>23.917980122399999</v>
      </c>
      <c r="AE29">
        <v>0</v>
      </c>
      <c r="AF29" s="24"/>
      <c r="AG29">
        <f t="shared" si="2"/>
        <v>23.917980122399999</v>
      </c>
      <c r="AI29" s="34">
        <f>PXIL!M29</f>
        <v>0</v>
      </c>
      <c r="AJ29" s="34">
        <f>PXIL!S29</f>
        <v>0</v>
      </c>
      <c r="AK29" s="34">
        <f>RTM_IEX!M29</f>
        <v>11.42</v>
      </c>
      <c r="AL29" s="34">
        <f>RTM_IEX!S29</f>
        <v>0</v>
      </c>
      <c r="AM29" s="34">
        <f>RTM_PXI!M29</f>
        <v>0</v>
      </c>
      <c r="AN29" s="34">
        <f>RTM_PXI!S29</f>
        <v>0</v>
      </c>
      <c r="AO29" s="149">
        <f>GDAM_IEX!M29</f>
        <v>0</v>
      </c>
      <c r="AP29" s="149">
        <f>GDAM_IEX!S29</f>
        <v>0</v>
      </c>
      <c r="AQ29" s="149">
        <f>GDAM_PXI!M29</f>
        <v>0</v>
      </c>
      <c r="AR29" s="149">
        <f>GDAM_PXI!S29</f>
        <v>0</v>
      </c>
    </row>
    <row r="30" spans="1:44">
      <c r="A30" t="s">
        <v>72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f>NRail_ISGS_exbus!DM30</f>
        <v>7.9103269999999997</v>
      </c>
      <c r="P30" s="36">
        <v>0</v>
      </c>
      <c r="Q30" s="36">
        <v>0</v>
      </c>
      <c r="R30" s="38">
        <v>0</v>
      </c>
      <c r="S30" s="38">
        <v>0</v>
      </c>
      <c r="T30" s="37">
        <f>SUMPRODUCT(LTA!J30:AN30,LTA!J$101:AN$101,LTA!J$108:AN$108)</f>
        <v>0</v>
      </c>
      <c r="U30" s="37">
        <f>SUMPRODUCT(LTA!J30:AN30,LTA!J$102:AN$102,LTA!J$108:AN$108)</f>
        <v>0</v>
      </c>
      <c r="V30" s="66">
        <f>SUMPRODUCT(MTOA!B30:G30,MTOA!B$102:G$102,MTOA!B$108:G$108)</f>
        <v>0</v>
      </c>
      <c r="W30" s="66">
        <f>SUMPRODUCT(MTOA!B30:G30,MTOA!B$101:G$101,MTOA!B$108:G$108)</f>
        <v>0</v>
      </c>
      <c r="X30">
        <v>0</v>
      </c>
      <c r="Y30" s="34">
        <f>IEX!M30</f>
        <v>4.8</v>
      </c>
      <c r="Z30" s="34">
        <f>IEX!S30</f>
        <v>0</v>
      </c>
      <c r="AA30" s="75">
        <f>STOA!M30</f>
        <v>0</v>
      </c>
      <c r="AB30" s="75">
        <f>-STOA!S30</f>
        <v>0</v>
      </c>
      <c r="AC30">
        <f t="shared" si="0"/>
        <v>0.21234687759999998</v>
      </c>
      <c r="AD30">
        <f t="shared" si="1"/>
        <v>23.917980122399999</v>
      </c>
      <c r="AE30">
        <v>0</v>
      </c>
      <c r="AF30" s="24"/>
      <c r="AG30">
        <f t="shared" si="2"/>
        <v>23.917980122399999</v>
      </c>
      <c r="AI30" s="34">
        <f>PXIL!M30</f>
        <v>0</v>
      </c>
      <c r="AJ30" s="34">
        <f>PXIL!S30</f>
        <v>0</v>
      </c>
      <c r="AK30" s="34">
        <f>RTM_IEX!M30</f>
        <v>11.42</v>
      </c>
      <c r="AL30" s="34">
        <f>RTM_IEX!S30</f>
        <v>0</v>
      </c>
      <c r="AM30" s="34">
        <f>RTM_PXI!M30</f>
        <v>0</v>
      </c>
      <c r="AN30" s="34">
        <f>RTM_PXI!S30</f>
        <v>0</v>
      </c>
      <c r="AO30" s="149">
        <f>GDAM_IEX!M30</f>
        <v>0</v>
      </c>
      <c r="AP30" s="149">
        <f>GDAM_IEX!S30</f>
        <v>0</v>
      </c>
      <c r="AQ30" s="149">
        <f>GDAM_PXI!M30</f>
        <v>0</v>
      </c>
      <c r="AR30" s="149">
        <f>GDAM_PXI!S30</f>
        <v>0</v>
      </c>
    </row>
    <row r="31" spans="1:44">
      <c r="A31" t="s">
        <v>73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f>NRail_ISGS_exbus!DM31</f>
        <v>7.9103269999999997</v>
      </c>
      <c r="P31" s="36">
        <v>0</v>
      </c>
      <c r="Q31" s="36">
        <v>0</v>
      </c>
      <c r="R31" s="38">
        <v>0</v>
      </c>
      <c r="S31" s="38">
        <v>0</v>
      </c>
      <c r="T31" s="37">
        <f>SUMPRODUCT(LTA!J31:AN31,LTA!J$101:AN$101,LTA!J$108:AN$108)</f>
        <v>0</v>
      </c>
      <c r="U31" s="37">
        <f>SUMPRODUCT(LTA!J31:AN31,LTA!J$102:AN$102,LTA!J$108:AN$108)</f>
        <v>0</v>
      </c>
      <c r="V31" s="66">
        <f>SUMPRODUCT(MTOA!B31:G31,MTOA!B$102:G$102,MTOA!B$108:G$108)</f>
        <v>0</v>
      </c>
      <c r="W31" s="66">
        <f>SUMPRODUCT(MTOA!B31:G31,MTOA!B$101:G$101,MTOA!B$108:G$108)</f>
        <v>0</v>
      </c>
      <c r="X31">
        <v>0</v>
      </c>
      <c r="Y31" s="34">
        <f>IEX!M31</f>
        <v>4.8</v>
      </c>
      <c r="Z31" s="34">
        <f>IEX!S31</f>
        <v>0</v>
      </c>
      <c r="AA31" s="75">
        <f>STOA!M31</f>
        <v>0</v>
      </c>
      <c r="AB31" s="75">
        <f>-STOA!S31</f>
        <v>0</v>
      </c>
      <c r="AC31">
        <f t="shared" si="0"/>
        <v>0.21234687759999998</v>
      </c>
      <c r="AD31">
        <f t="shared" si="1"/>
        <v>23.917980122399999</v>
      </c>
      <c r="AE31">
        <v>0</v>
      </c>
      <c r="AF31" s="24"/>
      <c r="AG31">
        <f t="shared" si="2"/>
        <v>23.917980122399999</v>
      </c>
      <c r="AI31" s="34">
        <f>PXIL!M31</f>
        <v>0</v>
      </c>
      <c r="AJ31" s="34">
        <f>PXIL!S31</f>
        <v>0</v>
      </c>
      <c r="AK31" s="34">
        <f>RTM_IEX!M31</f>
        <v>11.42</v>
      </c>
      <c r="AL31" s="34">
        <f>RTM_IEX!S31</f>
        <v>0</v>
      </c>
      <c r="AM31" s="34">
        <f>RTM_PXI!M31</f>
        <v>0</v>
      </c>
      <c r="AN31" s="34">
        <f>RTM_PXI!S31</f>
        <v>0</v>
      </c>
      <c r="AO31" s="149">
        <f>GDAM_IEX!M31</f>
        <v>0</v>
      </c>
      <c r="AP31" s="149">
        <f>GDAM_IEX!S31</f>
        <v>0</v>
      </c>
      <c r="AQ31" s="149">
        <f>GDAM_PXI!M31</f>
        <v>0</v>
      </c>
      <c r="AR31" s="149">
        <f>GDAM_PXI!S31</f>
        <v>0</v>
      </c>
    </row>
    <row r="32" spans="1:44">
      <c r="A32" t="s">
        <v>74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f>NRail_ISGS_exbus!DM32</f>
        <v>7.9103269999999997</v>
      </c>
      <c r="P32" s="36">
        <v>0</v>
      </c>
      <c r="Q32" s="36">
        <v>0</v>
      </c>
      <c r="R32" s="38">
        <v>0</v>
      </c>
      <c r="S32" s="38">
        <v>0</v>
      </c>
      <c r="T32" s="37">
        <f>SUMPRODUCT(LTA!J32:AN32,LTA!J$101:AN$101,LTA!J$108:AN$108)</f>
        <v>0</v>
      </c>
      <c r="U32" s="37">
        <f>SUMPRODUCT(LTA!J32:AN32,LTA!J$102:AN$102,LTA!J$108:AN$108)</f>
        <v>0</v>
      </c>
      <c r="V32" s="66">
        <f>SUMPRODUCT(MTOA!B32:G32,MTOA!B$102:G$102,MTOA!B$108:G$108)</f>
        <v>0</v>
      </c>
      <c r="W32" s="66">
        <f>SUMPRODUCT(MTOA!B32:G32,MTOA!B$101:G$101,MTOA!B$108:G$108)</f>
        <v>0</v>
      </c>
      <c r="X32">
        <v>0</v>
      </c>
      <c r="Y32" s="34">
        <f>IEX!M32</f>
        <v>4.8</v>
      </c>
      <c r="Z32" s="34">
        <f>IEX!S32</f>
        <v>0</v>
      </c>
      <c r="AA32" s="75">
        <f>STOA!M32</f>
        <v>0</v>
      </c>
      <c r="AB32" s="75">
        <f>-STOA!S32</f>
        <v>0</v>
      </c>
      <c r="AC32">
        <f t="shared" si="0"/>
        <v>0.21234687759999998</v>
      </c>
      <c r="AD32">
        <f t="shared" si="1"/>
        <v>23.917980122399999</v>
      </c>
      <c r="AE32">
        <v>0</v>
      </c>
      <c r="AF32" s="24"/>
      <c r="AG32">
        <f t="shared" si="2"/>
        <v>23.917980122399999</v>
      </c>
      <c r="AI32" s="34">
        <f>PXIL!M32</f>
        <v>0</v>
      </c>
      <c r="AJ32" s="34">
        <f>PXIL!S32</f>
        <v>0</v>
      </c>
      <c r="AK32" s="34">
        <f>RTM_IEX!M32</f>
        <v>11.42</v>
      </c>
      <c r="AL32" s="34">
        <f>RTM_IEX!S32</f>
        <v>0</v>
      </c>
      <c r="AM32" s="34">
        <f>RTM_PXI!M32</f>
        <v>0</v>
      </c>
      <c r="AN32" s="34">
        <f>RTM_PXI!S32</f>
        <v>0</v>
      </c>
      <c r="AO32" s="149">
        <f>GDAM_IEX!M32</f>
        <v>0</v>
      </c>
      <c r="AP32" s="149">
        <f>GDAM_IEX!S32</f>
        <v>0</v>
      </c>
      <c r="AQ32" s="149">
        <f>GDAM_PXI!M32</f>
        <v>0</v>
      </c>
      <c r="AR32" s="149">
        <f>GDAM_PXI!S32</f>
        <v>0</v>
      </c>
    </row>
    <row r="33" spans="1:44">
      <c r="A33" t="s">
        <v>75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f>NRail_ISGS_exbus!DM33</f>
        <v>7.9103269999999997</v>
      </c>
      <c r="P33" s="36">
        <v>0</v>
      </c>
      <c r="Q33" s="36">
        <v>0</v>
      </c>
      <c r="R33" s="38">
        <v>0</v>
      </c>
      <c r="S33" s="38">
        <v>0</v>
      </c>
      <c r="T33" s="37">
        <f>SUMPRODUCT(LTA!J33:AN33,LTA!J$101:AN$101,LTA!J$108:AN$108)</f>
        <v>0</v>
      </c>
      <c r="U33" s="37">
        <f>SUMPRODUCT(LTA!J33:AN33,LTA!J$102:AN$102,LTA!J$108:AN$108)</f>
        <v>0</v>
      </c>
      <c r="V33" s="66">
        <f>SUMPRODUCT(MTOA!B33:G33,MTOA!B$102:G$102,MTOA!B$108:G$108)</f>
        <v>0</v>
      </c>
      <c r="W33" s="66">
        <f>SUMPRODUCT(MTOA!B33:G33,MTOA!B$101:G$101,MTOA!B$108:G$108)</f>
        <v>0</v>
      </c>
      <c r="X33">
        <v>0</v>
      </c>
      <c r="Y33" s="34">
        <f>IEX!M33</f>
        <v>0</v>
      </c>
      <c r="Z33" s="34">
        <f>IEX!S33</f>
        <v>0</v>
      </c>
      <c r="AA33" s="75">
        <f>STOA!M33</f>
        <v>0</v>
      </c>
      <c r="AB33" s="75">
        <f>-STOA!S33</f>
        <v>0</v>
      </c>
      <c r="AC33">
        <f t="shared" si="0"/>
        <v>0.19633087760000001</v>
      </c>
      <c r="AD33">
        <f t="shared" si="1"/>
        <v>22.113996122399996</v>
      </c>
      <c r="AE33">
        <v>0</v>
      </c>
      <c r="AF33" s="24"/>
      <c r="AG33">
        <f t="shared" si="2"/>
        <v>22.113996122399996</v>
      </c>
      <c r="AI33" s="34">
        <f>PXIL!M33</f>
        <v>0</v>
      </c>
      <c r="AJ33" s="34">
        <f>PXIL!S33</f>
        <v>0</v>
      </c>
      <c r="AK33" s="34">
        <f>RTM_IEX!M33</f>
        <v>11.52</v>
      </c>
      <c r="AL33" s="34">
        <f>RTM_IEX!S33</f>
        <v>0</v>
      </c>
      <c r="AM33" s="34">
        <f>RTM_PXI!M33</f>
        <v>0</v>
      </c>
      <c r="AN33" s="34">
        <f>RTM_PXI!S33</f>
        <v>0</v>
      </c>
      <c r="AO33" s="149">
        <f>GDAM_IEX!M33</f>
        <v>2.88</v>
      </c>
      <c r="AP33" s="149">
        <f>GDAM_IEX!S33</f>
        <v>0</v>
      </c>
      <c r="AQ33" s="149">
        <f>GDAM_PXI!M33</f>
        <v>0</v>
      </c>
      <c r="AR33" s="149">
        <f>GDAM_PXI!S33</f>
        <v>0</v>
      </c>
    </row>
    <row r="34" spans="1:44">
      <c r="A34" t="s">
        <v>76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f>NRail_ISGS_exbus!DM34</f>
        <v>7.9103269999999997</v>
      </c>
      <c r="P34" s="36">
        <v>0</v>
      </c>
      <c r="Q34" s="36">
        <v>0</v>
      </c>
      <c r="R34" s="38">
        <v>0</v>
      </c>
      <c r="S34" s="38">
        <v>0</v>
      </c>
      <c r="T34" s="37">
        <f>SUMPRODUCT(LTA!J34:AN34,LTA!J$101:AN$101,LTA!J$108:AN$108)</f>
        <v>0</v>
      </c>
      <c r="U34" s="37">
        <f>SUMPRODUCT(LTA!J34:AN34,LTA!J$102:AN$102,LTA!J$108:AN$108)</f>
        <v>0</v>
      </c>
      <c r="V34" s="66">
        <f>SUMPRODUCT(MTOA!B34:G34,MTOA!B$102:G$102,MTOA!B$108:G$108)</f>
        <v>0</v>
      </c>
      <c r="W34" s="66">
        <f>SUMPRODUCT(MTOA!B34:G34,MTOA!B$101:G$101,MTOA!B$108:G$108)</f>
        <v>0</v>
      </c>
      <c r="X34">
        <v>0</v>
      </c>
      <c r="Y34" s="34">
        <f>IEX!M34</f>
        <v>0.1</v>
      </c>
      <c r="Z34" s="34">
        <f>IEX!S34</f>
        <v>0</v>
      </c>
      <c r="AA34" s="75">
        <f>STOA!M34</f>
        <v>0</v>
      </c>
      <c r="AB34" s="75">
        <f>-STOA!S34</f>
        <v>0</v>
      </c>
      <c r="AC34">
        <f t="shared" si="0"/>
        <v>0.18365887759999999</v>
      </c>
      <c r="AD34">
        <f t="shared" si="1"/>
        <v>20.686668122400004</v>
      </c>
      <c r="AE34">
        <v>0</v>
      </c>
      <c r="AF34" s="24"/>
      <c r="AG34">
        <f t="shared" si="2"/>
        <v>20.686668122400004</v>
      </c>
      <c r="AI34" s="34">
        <f>PXIL!M34</f>
        <v>0</v>
      </c>
      <c r="AJ34" s="34">
        <f>PXIL!S34</f>
        <v>0</v>
      </c>
      <c r="AK34" s="34">
        <f>RTM_IEX!M34</f>
        <v>11.51</v>
      </c>
      <c r="AL34" s="34">
        <f>RTM_IEX!S34</f>
        <v>0</v>
      </c>
      <c r="AM34" s="34">
        <f>RTM_PXI!M34</f>
        <v>0</v>
      </c>
      <c r="AN34" s="34">
        <f>RTM_PXI!S34</f>
        <v>0</v>
      </c>
      <c r="AO34" s="149">
        <f>GDAM_IEX!M34</f>
        <v>1.35</v>
      </c>
      <c r="AP34" s="149">
        <f>GDAM_IEX!S34</f>
        <v>0</v>
      </c>
      <c r="AQ34" s="149">
        <f>GDAM_PXI!M34</f>
        <v>0</v>
      </c>
      <c r="AR34" s="149">
        <f>GDAM_PXI!S34</f>
        <v>0</v>
      </c>
    </row>
    <row r="35" spans="1:44">
      <c r="A35" t="s">
        <v>77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f>NRail_ISGS_exbus!DM35</f>
        <v>7.9103269999999997</v>
      </c>
      <c r="P35" s="36">
        <v>0</v>
      </c>
      <c r="Q35" s="36">
        <v>0</v>
      </c>
      <c r="R35" s="38">
        <v>0</v>
      </c>
      <c r="S35" s="38">
        <v>0</v>
      </c>
      <c r="T35" s="37">
        <f>SUMPRODUCT(LTA!J35:AN35,LTA!J$101:AN$101,LTA!J$108:AN$108)</f>
        <v>0</v>
      </c>
      <c r="U35" s="37">
        <f>SUMPRODUCT(LTA!J35:AN35,LTA!J$102:AN$102,LTA!J$108:AN$108)</f>
        <v>0</v>
      </c>
      <c r="V35" s="66">
        <f>SUMPRODUCT(MTOA!B35:G35,MTOA!B$102:G$102,MTOA!B$108:G$108)</f>
        <v>0</v>
      </c>
      <c r="W35" s="66">
        <f>SUMPRODUCT(MTOA!B35:G35,MTOA!B$101:G$101,MTOA!B$108:G$108)</f>
        <v>0</v>
      </c>
      <c r="X35">
        <v>0</v>
      </c>
      <c r="Y35" s="34">
        <f>IEX!M35</f>
        <v>0.57999999999999996</v>
      </c>
      <c r="Z35" s="34">
        <f>IEX!S35</f>
        <v>0</v>
      </c>
      <c r="AA35" s="75">
        <f>STOA!M35</f>
        <v>0</v>
      </c>
      <c r="AB35" s="75">
        <f>-STOA!S35</f>
        <v>0</v>
      </c>
      <c r="AC35">
        <f t="shared" si="0"/>
        <v>0.21296287759999999</v>
      </c>
      <c r="AD35">
        <f t="shared" si="1"/>
        <v>23.987364122399999</v>
      </c>
      <c r="AE35">
        <v>0</v>
      </c>
      <c r="AF35" s="24"/>
      <c r="AG35">
        <f t="shared" si="2"/>
        <v>23.987364122399999</v>
      </c>
      <c r="AI35" s="34">
        <f>PXIL!M35</f>
        <v>0</v>
      </c>
      <c r="AJ35" s="34">
        <f>PXIL!S35</f>
        <v>0</v>
      </c>
      <c r="AK35" s="34">
        <f>RTM_IEX!M35</f>
        <v>11.52</v>
      </c>
      <c r="AL35" s="34">
        <f>RTM_IEX!S35</f>
        <v>0</v>
      </c>
      <c r="AM35" s="34">
        <f>RTM_PXI!M35</f>
        <v>0</v>
      </c>
      <c r="AN35" s="34">
        <f>RTM_PXI!S35</f>
        <v>0</v>
      </c>
      <c r="AO35" s="149">
        <f>GDAM_IEX!M35</f>
        <v>4.1900000000000004</v>
      </c>
      <c r="AP35" s="149">
        <f>GDAM_IEX!S35</f>
        <v>0</v>
      </c>
      <c r="AQ35" s="149">
        <f>GDAM_PXI!M35</f>
        <v>0</v>
      </c>
      <c r="AR35" s="149">
        <f>GDAM_PXI!S35</f>
        <v>0</v>
      </c>
    </row>
    <row r="36" spans="1:44">
      <c r="A36" t="s">
        <v>78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f>NRail_ISGS_exbus!DM36</f>
        <v>7.9103269999999997</v>
      </c>
      <c r="P36" s="36">
        <v>0</v>
      </c>
      <c r="Q36" s="36">
        <v>0</v>
      </c>
      <c r="R36" s="38">
        <v>0</v>
      </c>
      <c r="S36" s="38">
        <v>0</v>
      </c>
      <c r="T36" s="37">
        <f>SUMPRODUCT(LTA!J36:AN36,LTA!J$101:AN$101,LTA!J$108:AN$108)</f>
        <v>0</v>
      </c>
      <c r="U36" s="37">
        <f>SUMPRODUCT(LTA!J36:AN36,LTA!J$102:AN$102,LTA!J$108:AN$108)</f>
        <v>0</v>
      </c>
      <c r="V36" s="66">
        <f>SUMPRODUCT(MTOA!B36:G36,MTOA!B$102:G$102,MTOA!B$108:G$108)</f>
        <v>0</v>
      </c>
      <c r="W36" s="66">
        <f>SUMPRODUCT(MTOA!B36:G36,MTOA!B$101:G$101,MTOA!B$108:G$108)</f>
        <v>0</v>
      </c>
      <c r="X36">
        <v>0</v>
      </c>
      <c r="Y36" s="34">
        <f>IEX!M36</f>
        <v>4.8</v>
      </c>
      <c r="Z36" s="34">
        <f>IEX!S36</f>
        <v>0</v>
      </c>
      <c r="AA36" s="75">
        <f>STOA!M36</f>
        <v>0</v>
      </c>
      <c r="AB36" s="75">
        <f>-STOA!S36</f>
        <v>0</v>
      </c>
      <c r="AC36">
        <f t="shared" si="0"/>
        <v>0.21234687759999998</v>
      </c>
      <c r="AD36">
        <f t="shared" si="1"/>
        <v>23.917980122399999</v>
      </c>
      <c r="AE36">
        <v>0</v>
      </c>
      <c r="AF36" s="24"/>
      <c r="AG36">
        <f t="shared" si="2"/>
        <v>23.917980122399999</v>
      </c>
      <c r="AI36" s="34">
        <f>PXIL!M36</f>
        <v>0</v>
      </c>
      <c r="AJ36" s="34">
        <f>PXIL!S36</f>
        <v>0</v>
      </c>
      <c r="AK36" s="34">
        <f>RTM_IEX!M36</f>
        <v>11.42</v>
      </c>
      <c r="AL36" s="34">
        <f>RTM_IEX!S36</f>
        <v>0</v>
      </c>
      <c r="AM36" s="34">
        <f>RTM_PXI!M36</f>
        <v>0</v>
      </c>
      <c r="AN36" s="34">
        <f>RTM_PXI!S36</f>
        <v>0</v>
      </c>
      <c r="AO36" s="149">
        <f>GDAM_IEX!M36</f>
        <v>0</v>
      </c>
      <c r="AP36" s="149">
        <f>GDAM_IEX!S36</f>
        <v>0</v>
      </c>
      <c r="AQ36" s="149">
        <f>GDAM_PXI!M36</f>
        <v>0</v>
      </c>
      <c r="AR36" s="149">
        <f>GDAM_PXI!S36</f>
        <v>0</v>
      </c>
    </row>
    <row r="37" spans="1:44">
      <c r="A37" t="s">
        <v>79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f>NRail_ISGS_exbus!DM37</f>
        <v>7.9103269999999997</v>
      </c>
      <c r="P37" s="36">
        <v>0</v>
      </c>
      <c r="Q37" s="36">
        <v>0</v>
      </c>
      <c r="R37" s="38">
        <v>0</v>
      </c>
      <c r="S37" s="38">
        <v>0</v>
      </c>
      <c r="T37" s="37">
        <f>SUMPRODUCT(LTA!J37:AN37,LTA!J$101:AN$101,LTA!J$108:AN$108)</f>
        <v>0</v>
      </c>
      <c r="U37" s="37">
        <f>SUMPRODUCT(LTA!J37:AN37,LTA!J$102:AN$102,LTA!J$108:AN$108)</f>
        <v>0</v>
      </c>
      <c r="V37" s="66">
        <f>SUMPRODUCT(MTOA!B37:G37,MTOA!B$102:G$102,MTOA!B$108:G$108)</f>
        <v>0</v>
      </c>
      <c r="W37" s="66">
        <f>SUMPRODUCT(MTOA!B37:G37,MTOA!B$101:G$101,MTOA!B$108:G$108)</f>
        <v>0</v>
      </c>
      <c r="X37">
        <v>0</v>
      </c>
      <c r="Y37" s="34">
        <f>IEX!M37</f>
        <v>4.8</v>
      </c>
      <c r="Z37" s="34">
        <f>IEX!S37</f>
        <v>0</v>
      </c>
      <c r="AA37" s="75">
        <f>STOA!M37</f>
        <v>0</v>
      </c>
      <c r="AB37" s="75">
        <f>-STOA!S37</f>
        <v>0</v>
      </c>
      <c r="AC37">
        <f t="shared" si="0"/>
        <v>0.21234687759999998</v>
      </c>
      <c r="AD37">
        <f t="shared" si="1"/>
        <v>23.917980122399999</v>
      </c>
      <c r="AE37">
        <v>0</v>
      </c>
      <c r="AF37" s="24"/>
      <c r="AG37">
        <f t="shared" si="2"/>
        <v>23.917980122399999</v>
      </c>
      <c r="AI37" s="34">
        <f>PXIL!M37</f>
        <v>0</v>
      </c>
      <c r="AJ37" s="34">
        <f>PXIL!S37</f>
        <v>0</v>
      </c>
      <c r="AK37" s="34">
        <f>RTM_IEX!M37</f>
        <v>11.42</v>
      </c>
      <c r="AL37" s="34">
        <f>RTM_IEX!S37</f>
        <v>0</v>
      </c>
      <c r="AM37" s="34">
        <f>RTM_PXI!M37</f>
        <v>0</v>
      </c>
      <c r="AN37" s="34">
        <f>RTM_PXI!S37</f>
        <v>0</v>
      </c>
      <c r="AO37" s="149">
        <f>GDAM_IEX!M37</f>
        <v>0</v>
      </c>
      <c r="AP37" s="149">
        <f>GDAM_IEX!S37</f>
        <v>0</v>
      </c>
      <c r="AQ37" s="149">
        <f>GDAM_PXI!M37</f>
        <v>0</v>
      </c>
      <c r="AR37" s="149">
        <f>GDAM_PXI!S37</f>
        <v>0</v>
      </c>
    </row>
    <row r="38" spans="1:44">
      <c r="A38" t="s">
        <v>80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f>NRail_ISGS_exbus!DM38</f>
        <v>7.9103269999999997</v>
      </c>
      <c r="P38" s="36">
        <v>0</v>
      </c>
      <c r="Q38" s="36">
        <v>0</v>
      </c>
      <c r="R38" s="38">
        <v>0</v>
      </c>
      <c r="S38" s="38">
        <v>0</v>
      </c>
      <c r="T38" s="37">
        <f>SUMPRODUCT(LTA!J38:AN38,LTA!J$101:AN$101,LTA!J$108:AN$108)</f>
        <v>0</v>
      </c>
      <c r="U38" s="37">
        <f>SUMPRODUCT(LTA!J38:AN38,LTA!J$102:AN$102,LTA!J$108:AN$108)</f>
        <v>0</v>
      </c>
      <c r="V38" s="66">
        <f>SUMPRODUCT(MTOA!B38:G38,MTOA!B$102:G$102,MTOA!B$108:G$108)</f>
        <v>0</v>
      </c>
      <c r="W38" s="66">
        <f>SUMPRODUCT(MTOA!B38:G38,MTOA!B$101:G$101,MTOA!B$108:G$108)</f>
        <v>0</v>
      </c>
      <c r="X38">
        <v>0</v>
      </c>
      <c r="Y38" s="34">
        <f>IEX!M38</f>
        <v>4.8</v>
      </c>
      <c r="Z38" s="34">
        <f>IEX!S38</f>
        <v>0</v>
      </c>
      <c r="AA38" s="75">
        <f>STOA!M38</f>
        <v>0</v>
      </c>
      <c r="AB38" s="75">
        <f>-STOA!S38</f>
        <v>0</v>
      </c>
      <c r="AC38">
        <f t="shared" si="0"/>
        <v>0.21234687759999998</v>
      </c>
      <c r="AD38">
        <f t="shared" si="1"/>
        <v>23.917980122399999</v>
      </c>
      <c r="AE38">
        <v>0</v>
      </c>
      <c r="AF38" s="24"/>
      <c r="AG38">
        <f t="shared" si="2"/>
        <v>23.917980122399999</v>
      </c>
      <c r="AI38" s="34">
        <f>PXIL!M38</f>
        <v>0</v>
      </c>
      <c r="AJ38" s="34">
        <f>PXIL!S38</f>
        <v>0</v>
      </c>
      <c r="AK38" s="34">
        <f>RTM_IEX!M38</f>
        <v>11.42</v>
      </c>
      <c r="AL38" s="34">
        <f>RTM_IEX!S38</f>
        <v>0</v>
      </c>
      <c r="AM38" s="34">
        <f>RTM_PXI!M38</f>
        <v>0</v>
      </c>
      <c r="AN38" s="34">
        <f>RTM_PXI!S38</f>
        <v>0</v>
      </c>
      <c r="AO38" s="149">
        <f>GDAM_IEX!M38</f>
        <v>0</v>
      </c>
      <c r="AP38" s="149">
        <f>GDAM_IEX!S38</f>
        <v>0</v>
      </c>
      <c r="AQ38" s="149">
        <f>GDAM_PXI!M38</f>
        <v>0</v>
      </c>
      <c r="AR38" s="149">
        <f>GDAM_PXI!S38</f>
        <v>0</v>
      </c>
    </row>
    <row r="39" spans="1:44">
      <c r="A39" t="s">
        <v>81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f>NRail_ISGS_exbus!DM39</f>
        <v>7.9103269999999997</v>
      </c>
      <c r="P39" s="36">
        <v>0</v>
      </c>
      <c r="Q39" s="36">
        <v>0</v>
      </c>
      <c r="R39" s="38">
        <v>0</v>
      </c>
      <c r="S39" s="38">
        <v>0</v>
      </c>
      <c r="T39" s="37">
        <f>SUMPRODUCT(LTA!J39:AN39,LTA!J$101:AN$101,LTA!J$108:AN$108)</f>
        <v>0</v>
      </c>
      <c r="U39" s="37">
        <f>SUMPRODUCT(LTA!J39:AN39,LTA!J$102:AN$102,LTA!J$108:AN$108)</f>
        <v>0</v>
      </c>
      <c r="V39" s="66">
        <f>SUMPRODUCT(MTOA!B39:G39,MTOA!B$102:G$102,MTOA!B$108:G$108)</f>
        <v>0</v>
      </c>
      <c r="W39" s="66">
        <f>SUMPRODUCT(MTOA!B39:G39,MTOA!B$101:G$101,MTOA!B$108:G$108)</f>
        <v>0</v>
      </c>
      <c r="X39">
        <v>0</v>
      </c>
      <c r="Y39" s="34">
        <f>IEX!M39</f>
        <v>4.8</v>
      </c>
      <c r="Z39" s="34">
        <f>IEX!S39</f>
        <v>0</v>
      </c>
      <c r="AA39" s="75">
        <f>STOA!M39</f>
        <v>0</v>
      </c>
      <c r="AB39" s="75">
        <f>-STOA!S39</f>
        <v>0</v>
      </c>
      <c r="AC39">
        <f t="shared" si="0"/>
        <v>0.21234687759999998</v>
      </c>
      <c r="AD39">
        <f t="shared" si="1"/>
        <v>23.917980122399999</v>
      </c>
      <c r="AE39">
        <v>0</v>
      </c>
      <c r="AF39" s="24"/>
      <c r="AG39">
        <f t="shared" si="2"/>
        <v>23.917980122399999</v>
      </c>
      <c r="AI39" s="34">
        <f>PXIL!M39</f>
        <v>0</v>
      </c>
      <c r="AJ39" s="34">
        <f>PXIL!S39</f>
        <v>0</v>
      </c>
      <c r="AK39" s="34">
        <f>RTM_IEX!M39</f>
        <v>11.42</v>
      </c>
      <c r="AL39" s="34">
        <f>RTM_IEX!S39</f>
        <v>0</v>
      </c>
      <c r="AM39" s="34">
        <f>RTM_PXI!M39</f>
        <v>0</v>
      </c>
      <c r="AN39" s="34">
        <f>RTM_PXI!S39</f>
        <v>0</v>
      </c>
      <c r="AO39" s="149">
        <f>GDAM_IEX!M39</f>
        <v>0</v>
      </c>
      <c r="AP39" s="149">
        <f>GDAM_IEX!S39</f>
        <v>0</v>
      </c>
      <c r="AQ39" s="149">
        <f>GDAM_PXI!M39</f>
        <v>0</v>
      </c>
      <c r="AR39" s="149">
        <f>GDAM_PXI!S39</f>
        <v>0</v>
      </c>
    </row>
    <row r="40" spans="1:44">
      <c r="A40" t="s">
        <v>82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f>NRail_ISGS_exbus!DM40</f>
        <v>7.9103269999999997</v>
      </c>
      <c r="P40" s="36">
        <v>0</v>
      </c>
      <c r="Q40" s="36">
        <v>0</v>
      </c>
      <c r="R40" s="38">
        <v>0</v>
      </c>
      <c r="S40" s="38">
        <v>0</v>
      </c>
      <c r="T40" s="37">
        <f>SUMPRODUCT(LTA!J40:AN40,LTA!J$101:AN$101,LTA!J$108:AN$108)</f>
        <v>0</v>
      </c>
      <c r="U40" s="37">
        <f>SUMPRODUCT(LTA!J40:AN40,LTA!J$102:AN$102,LTA!J$108:AN$108)</f>
        <v>0</v>
      </c>
      <c r="V40" s="66">
        <f>SUMPRODUCT(MTOA!B40:G40,MTOA!B$102:G$102,MTOA!B$108:G$108)</f>
        <v>0</v>
      </c>
      <c r="W40" s="66">
        <f>SUMPRODUCT(MTOA!B40:G40,MTOA!B$101:G$101,MTOA!B$108:G$108)</f>
        <v>0</v>
      </c>
      <c r="X40">
        <v>0</v>
      </c>
      <c r="Y40" s="34">
        <f>IEX!M40</f>
        <v>4.8</v>
      </c>
      <c r="Z40" s="34">
        <f>IEX!S40</f>
        <v>0</v>
      </c>
      <c r="AA40" s="75">
        <f>STOA!M40</f>
        <v>0</v>
      </c>
      <c r="AB40" s="75">
        <f>-STOA!S40</f>
        <v>0</v>
      </c>
      <c r="AC40">
        <f t="shared" si="0"/>
        <v>0.21234687759999998</v>
      </c>
      <c r="AD40">
        <f t="shared" si="1"/>
        <v>23.917980122399999</v>
      </c>
      <c r="AE40">
        <v>0</v>
      </c>
      <c r="AF40" s="24"/>
      <c r="AG40">
        <f t="shared" si="2"/>
        <v>23.917980122399999</v>
      </c>
      <c r="AI40" s="34">
        <f>PXIL!M40</f>
        <v>0</v>
      </c>
      <c r="AJ40" s="34">
        <f>PXIL!S40</f>
        <v>0</v>
      </c>
      <c r="AK40" s="34">
        <f>RTM_IEX!M40</f>
        <v>11.42</v>
      </c>
      <c r="AL40" s="34">
        <f>RTM_IEX!S40</f>
        <v>0</v>
      </c>
      <c r="AM40" s="34">
        <f>RTM_PXI!M40</f>
        <v>0</v>
      </c>
      <c r="AN40" s="34">
        <f>RTM_PXI!S40</f>
        <v>0</v>
      </c>
      <c r="AO40" s="149">
        <f>GDAM_IEX!M40</f>
        <v>0</v>
      </c>
      <c r="AP40" s="149">
        <f>GDAM_IEX!S40</f>
        <v>0</v>
      </c>
      <c r="AQ40" s="149">
        <f>GDAM_PXI!M40</f>
        <v>0</v>
      </c>
      <c r="AR40" s="149">
        <f>GDAM_PXI!S40</f>
        <v>0</v>
      </c>
    </row>
    <row r="41" spans="1:44">
      <c r="A41" t="s">
        <v>83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f>NRail_ISGS_exbus!DM41</f>
        <v>7.9103269999999997</v>
      </c>
      <c r="P41" s="36">
        <v>0</v>
      </c>
      <c r="Q41" s="36">
        <v>0</v>
      </c>
      <c r="R41" s="38">
        <v>0</v>
      </c>
      <c r="S41" s="38">
        <v>0</v>
      </c>
      <c r="T41" s="37">
        <f>SUMPRODUCT(LTA!J41:AN41,LTA!J$101:AN$101,LTA!J$108:AN$108)</f>
        <v>0</v>
      </c>
      <c r="U41" s="37">
        <f>SUMPRODUCT(LTA!J41:AN41,LTA!J$102:AN$102,LTA!J$108:AN$108)</f>
        <v>0</v>
      </c>
      <c r="V41" s="66">
        <f>SUMPRODUCT(MTOA!B41:G41,MTOA!B$102:G$102,MTOA!B$108:G$108)</f>
        <v>0</v>
      </c>
      <c r="W41" s="66">
        <f>SUMPRODUCT(MTOA!B41:G41,MTOA!B$101:G$101,MTOA!B$108:G$108)</f>
        <v>0</v>
      </c>
      <c r="X41">
        <v>0</v>
      </c>
      <c r="Y41" s="34">
        <f>IEX!M41</f>
        <v>4.8</v>
      </c>
      <c r="Z41" s="34">
        <f>IEX!S41</f>
        <v>0</v>
      </c>
      <c r="AA41" s="75">
        <f>STOA!M41</f>
        <v>0</v>
      </c>
      <c r="AB41" s="75">
        <f>-STOA!S41</f>
        <v>0</v>
      </c>
      <c r="AC41">
        <f t="shared" si="0"/>
        <v>0.21234687759999998</v>
      </c>
      <c r="AD41">
        <f t="shared" si="1"/>
        <v>23.917980122399999</v>
      </c>
      <c r="AE41">
        <v>0</v>
      </c>
      <c r="AF41" s="24"/>
      <c r="AG41">
        <f t="shared" si="2"/>
        <v>23.917980122399999</v>
      </c>
      <c r="AI41" s="34">
        <f>PXIL!M41</f>
        <v>0</v>
      </c>
      <c r="AJ41" s="34">
        <f>PXIL!S41</f>
        <v>0</v>
      </c>
      <c r="AK41" s="34">
        <f>RTM_IEX!M41</f>
        <v>11.42</v>
      </c>
      <c r="AL41" s="34">
        <f>RTM_IEX!S41</f>
        <v>0</v>
      </c>
      <c r="AM41" s="34">
        <f>RTM_PXI!M41</f>
        <v>0</v>
      </c>
      <c r="AN41" s="34">
        <f>RTM_PXI!S41</f>
        <v>0</v>
      </c>
      <c r="AO41" s="149">
        <f>GDAM_IEX!M41</f>
        <v>0</v>
      </c>
      <c r="AP41" s="149">
        <f>GDAM_IEX!S41</f>
        <v>0</v>
      </c>
      <c r="AQ41" s="149">
        <f>GDAM_PXI!M41</f>
        <v>0</v>
      </c>
      <c r="AR41" s="149">
        <f>GDAM_PXI!S41</f>
        <v>0</v>
      </c>
    </row>
    <row r="42" spans="1:44">
      <c r="A42" t="s">
        <v>84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f>NRail_ISGS_exbus!DM42</f>
        <v>7.9103269999999997</v>
      </c>
      <c r="P42" s="36">
        <v>0</v>
      </c>
      <c r="Q42" s="36">
        <v>0</v>
      </c>
      <c r="R42" s="38">
        <v>0</v>
      </c>
      <c r="S42" s="38">
        <v>0</v>
      </c>
      <c r="T42" s="37">
        <f>SUMPRODUCT(LTA!J42:AN42,LTA!J$101:AN$101,LTA!J$108:AN$108)</f>
        <v>0</v>
      </c>
      <c r="U42" s="37">
        <f>SUMPRODUCT(LTA!J42:AN42,LTA!J$102:AN$102,LTA!J$108:AN$108)</f>
        <v>0</v>
      </c>
      <c r="V42" s="66">
        <f>SUMPRODUCT(MTOA!B42:G42,MTOA!B$102:G$102,MTOA!B$108:G$108)</f>
        <v>0</v>
      </c>
      <c r="W42" s="66">
        <f>SUMPRODUCT(MTOA!B42:G42,MTOA!B$101:G$101,MTOA!B$108:G$108)</f>
        <v>0</v>
      </c>
      <c r="X42">
        <v>0</v>
      </c>
      <c r="Y42" s="34">
        <f>IEX!M42</f>
        <v>4.8</v>
      </c>
      <c r="Z42" s="34">
        <f>IEX!S42</f>
        <v>0</v>
      </c>
      <c r="AA42" s="75">
        <f>STOA!M42</f>
        <v>0</v>
      </c>
      <c r="AB42" s="75">
        <f>-STOA!S42</f>
        <v>0</v>
      </c>
      <c r="AC42">
        <f t="shared" si="0"/>
        <v>0.21234687759999998</v>
      </c>
      <c r="AD42">
        <f t="shared" si="1"/>
        <v>23.917980122399999</v>
      </c>
      <c r="AE42">
        <v>0</v>
      </c>
      <c r="AF42" s="24"/>
      <c r="AG42">
        <f t="shared" si="2"/>
        <v>23.917980122399999</v>
      </c>
      <c r="AI42" s="34">
        <f>PXIL!M42</f>
        <v>0</v>
      </c>
      <c r="AJ42" s="34">
        <f>PXIL!S42</f>
        <v>0</v>
      </c>
      <c r="AK42" s="34">
        <f>RTM_IEX!M42</f>
        <v>11.42</v>
      </c>
      <c r="AL42" s="34">
        <f>RTM_IEX!S42</f>
        <v>0</v>
      </c>
      <c r="AM42" s="34">
        <f>RTM_PXI!M42</f>
        <v>0</v>
      </c>
      <c r="AN42" s="34">
        <f>RTM_PXI!S42</f>
        <v>0</v>
      </c>
      <c r="AO42" s="149">
        <f>GDAM_IEX!M42</f>
        <v>0</v>
      </c>
      <c r="AP42" s="149">
        <f>GDAM_IEX!S42</f>
        <v>0</v>
      </c>
      <c r="AQ42" s="149">
        <f>GDAM_PXI!M42</f>
        <v>0</v>
      </c>
      <c r="AR42" s="149">
        <f>GDAM_PXI!S42</f>
        <v>0</v>
      </c>
    </row>
    <row r="43" spans="1:44">
      <c r="A43" t="s">
        <v>85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f>NRail_ISGS_exbus!DM43</f>
        <v>7.9103269999999997</v>
      </c>
      <c r="P43" s="36">
        <v>0</v>
      </c>
      <c r="Q43" s="36">
        <v>0</v>
      </c>
      <c r="R43" s="38">
        <v>0</v>
      </c>
      <c r="S43" s="38">
        <v>0</v>
      </c>
      <c r="T43" s="37">
        <f>SUMPRODUCT(LTA!J43:AN43,LTA!J$101:AN$101,LTA!J$108:AN$108)</f>
        <v>0</v>
      </c>
      <c r="U43" s="37">
        <f>SUMPRODUCT(LTA!J43:AN43,LTA!J$102:AN$102,LTA!J$108:AN$108)</f>
        <v>0</v>
      </c>
      <c r="V43" s="66">
        <f>SUMPRODUCT(MTOA!B43:G43,MTOA!B$102:G$102,MTOA!B$108:G$108)</f>
        <v>0</v>
      </c>
      <c r="W43" s="66">
        <f>SUMPRODUCT(MTOA!B43:G43,MTOA!B$101:G$101,MTOA!B$108:G$108)</f>
        <v>0</v>
      </c>
      <c r="X43">
        <v>0</v>
      </c>
      <c r="Y43" s="34">
        <f>IEX!M43</f>
        <v>2.98</v>
      </c>
      <c r="Z43" s="34">
        <f>IEX!S43</f>
        <v>0</v>
      </c>
      <c r="AA43" s="75">
        <f>STOA!M43</f>
        <v>0</v>
      </c>
      <c r="AB43" s="75">
        <f>-STOA!S43</f>
        <v>0</v>
      </c>
      <c r="AC43">
        <f t="shared" si="0"/>
        <v>0.20363487759999999</v>
      </c>
      <c r="AD43">
        <f t="shared" si="1"/>
        <v>22.9366921224</v>
      </c>
      <c r="AE43">
        <v>0</v>
      </c>
      <c r="AF43" s="24"/>
      <c r="AG43">
        <f t="shared" si="2"/>
        <v>22.9366921224</v>
      </c>
      <c r="AI43" s="34">
        <f>PXIL!M43</f>
        <v>0</v>
      </c>
      <c r="AJ43" s="34">
        <f>PXIL!S43</f>
        <v>0</v>
      </c>
      <c r="AK43" s="34">
        <f>RTM_IEX!M43</f>
        <v>11.61</v>
      </c>
      <c r="AL43" s="34">
        <f>RTM_IEX!S43</f>
        <v>0</v>
      </c>
      <c r="AM43" s="34">
        <f>RTM_PXI!M43</f>
        <v>0</v>
      </c>
      <c r="AN43" s="34">
        <f>RTM_PXI!S43</f>
        <v>0</v>
      </c>
      <c r="AO43" s="149">
        <f>GDAM_IEX!M43</f>
        <v>0.64</v>
      </c>
      <c r="AP43" s="149">
        <f>GDAM_IEX!S43</f>
        <v>0</v>
      </c>
      <c r="AQ43" s="149">
        <f>GDAM_PXI!M43</f>
        <v>0</v>
      </c>
      <c r="AR43" s="149">
        <f>GDAM_PXI!S43</f>
        <v>0</v>
      </c>
    </row>
    <row r="44" spans="1:44">
      <c r="A44" t="s">
        <v>86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f>NRail_ISGS_exbus!DM44</f>
        <v>7.9103269999999997</v>
      </c>
      <c r="P44" s="36">
        <v>0</v>
      </c>
      <c r="Q44" s="36">
        <v>0</v>
      </c>
      <c r="R44" s="38">
        <v>0</v>
      </c>
      <c r="S44" s="38">
        <v>0</v>
      </c>
      <c r="T44" s="37">
        <f>SUMPRODUCT(LTA!J44:AN44,LTA!J$101:AN$101,LTA!J$108:AN$108)</f>
        <v>0</v>
      </c>
      <c r="U44" s="37">
        <f>SUMPRODUCT(LTA!J44:AN44,LTA!J$102:AN$102,LTA!J$108:AN$108)</f>
        <v>0</v>
      </c>
      <c r="V44" s="66">
        <f>SUMPRODUCT(MTOA!B44:G44,MTOA!B$102:G$102,MTOA!B$108:G$108)</f>
        <v>0</v>
      </c>
      <c r="W44" s="66">
        <f>SUMPRODUCT(MTOA!B44:G44,MTOA!B$101:G$101,MTOA!B$108:G$108)</f>
        <v>0</v>
      </c>
      <c r="X44">
        <v>0</v>
      </c>
      <c r="Y44" s="34">
        <f>IEX!M44</f>
        <v>3.36</v>
      </c>
      <c r="Z44" s="34">
        <f>IEX!S44</f>
        <v>0</v>
      </c>
      <c r="AA44" s="75">
        <f>STOA!M44</f>
        <v>0</v>
      </c>
      <c r="AB44" s="75">
        <f>-STOA!S44</f>
        <v>0</v>
      </c>
      <c r="AC44">
        <f t="shared" si="0"/>
        <v>0.2126988776</v>
      </c>
      <c r="AD44">
        <f t="shared" si="1"/>
        <v>23.957628122399996</v>
      </c>
      <c r="AE44">
        <v>0</v>
      </c>
      <c r="AF44" s="24"/>
      <c r="AG44">
        <f t="shared" si="2"/>
        <v>23.957628122399996</v>
      </c>
      <c r="AI44" s="34">
        <f>PXIL!M44</f>
        <v>0</v>
      </c>
      <c r="AJ44" s="34">
        <f>PXIL!S44</f>
        <v>0</v>
      </c>
      <c r="AK44" s="34">
        <f>RTM_IEX!M44</f>
        <v>11.52</v>
      </c>
      <c r="AL44" s="34">
        <f>RTM_IEX!S44</f>
        <v>0</v>
      </c>
      <c r="AM44" s="34">
        <f>RTM_PXI!M44</f>
        <v>0</v>
      </c>
      <c r="AN44" s="34">
        <f>RTM_PXI!S44</f>
        <v>0</v>
      </c>
      <c r="AO44" s="149">
        <f>GDAM_IEX!M44</f>
        <v>1.38</v>
      </c>
      <c r="AP44" s="149">
        <f>GDAM_IEX!S44</f>
        <v>0</v>
      </c>
      <c r="AQ44" s="149">
        <f>GDAM_PXI!M44</f>
        <v>0</v>
      </c>
      <c r="AR44" s="149">
        <f>GDAM_PXI!S44</f>
        <v>0</v>
      </c>
    </row>
    <row r="45" spans="1:44">
      <c r="A45" t="s">
        <v>87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f>NRail_ISGS_exbus!DM45</f>
        <v>7.9103269999999997</v>
      </c>
      <c r="P45" s="36">
        <v>0</v>
      </c>
      <c r="Q45" s="36">
        <v>0</v>
      </c>
      <c r="R45" s="38">
        <v>0</v>
      </c>
      <c r="S45" s="38">
        <v>0</v>
      </c>
      <c r="T45" s="37">
        <f>SUMPRODUCT(LTA!J45:AN45,LTA!J$101:AN$101,LTA!J$108:AN$108)</f>
        <v>0</v>
      </c>
      <c r="U45" s="37">
        <f>SUMPRODUCT(LTA!J45:AN45,LTA!J$102:AN$102,LTA!J$108:AN$108)</f>
        <v>0</v>
      </c>
      <c r="V45" s="66">
        <f>SUMPRODUCT(MTOA!B45:G45,MTOA!B$102:G$102,MTOA!B$108:G$108)</f>
        <v>0</v>
      </c>
      <c r="W45" s="66">
        <f>SUMPRODUCT(MTOA!B45:G45,MTOA!B$101:G$101,MTOA!B$108:G$108)</f>
        <v>0</v>
      </c>
      <c r="X45">
        <v>0</v>
      </c>
      <c r="Y45" s="34">
        <f>IEX!M45</f>
        <v>1.44</v>
      </c>
      <c r="Z45" s="34">
        <f>IEX!S45</f>
        <v>0</v>
      </c>
      <c r="AA45" s="75">
        <f>STOA!M45</f>
        <v>0</v>
      </c>
      <c r="AB45" s="75">
        <f>-STOA!S45</f>
        <v>0</v>
      </c>
      <c r="AC45">
        <f t="shared" si="0"/>
        <v>0.18753087760000001</v>
      </c>
      <c r="AD45">
        <f t="shared" si="1"/>
        <v>21.1227961224</v>
      </c>
      <c r="AE45">
        <v>0</v>
      </c>
      <c r="AF45" s="24"/>
      <c r="AG45">
        <f t="shared" si="2"/>
        <v>21.1227961224</v>
      </c>
      <c r="AI45" s="34">
        <f>PXIL!M45</f>
        <v>0</v>
      </c>
      <c r="AJ45" s="34">
        <f>PXIL!S45</f>
        <v>0</v>
      </c>
      <c r="AK45" s="34">
        <f>RTM_IEX!M45</f>
        <v>11.52</v>
      </c>
      <c r="AL45" s="34">
        <f>RTM_IEX!S45</f>
        <v>0</v>
      </c>
      <c r="AM45" s="34">
        <f>RTM_PXI!M45</f>
        <v>0</v>
      </c>
      <c r="AN45" s="34">
        <f>RTM_PXI!S45</f>
        <v>0</v>
      </c>
      <c r="AO45" s="149">
        <f>GDAM_IEX!M45</f>
        <v>0.44</v>
      </c>
      <c r="AP45" s="149">
        <f>GDAM_IEX!S45</f>
        <v>0</v>
      </c>
      <c r="AQ45" s="149">
        <f>GDAM_PXI!M45</f>
        <v>0</v>
      </c>
      <c r="AR45" s="149">
        <f>GDAM_PXI!S45</f>
        <v>0</v>
      </c>
    </row>
    <row r="46" spans="1:44">
      <c r="A46" t="s">
        <v>88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f>NRail_ISGS_exbus!DM46</f>
        <v>7.9103269999999997</v>
      </c>
      <c r="P46" s="36">
        <v>0</v>
      </c>
      <c r="Q46" s="36">
        <v>0</v>
      </c>
      <c r="R46" s="38">
        <v>0</v>
      </c>
      <c r="S46" s="38">
        <v>0</v>
      </c>
      <c r="T46" s="37">
        <f>SUMPRODUCT(LTA!J46:AN46,LTA!J$101:AN$101,LTA!J$108:AN$108)</f>
        <v>0</v>
      </c>
      <c r="U46" s="37">
        <f>SUMPRODUCT(LTA!J46:AN46,LTA!J$102:AN$102,LTA!J$108:AN$108)</f>
        <v>0</v>
      </c>
      <c r="V46" s="66">
        <f>SUMPRODUCT(MTOA!B46:G46,MTOA!B$102:G$102,MTOA!B$108:G$108)</f>
        <v>0</v>
      </c>
      <c r="W46" s="66">
        <f>SUMPRODUCT(MTOA!B46:G46,MTOA!B$101:G$101,MTOA!B$108:G$108)</f>
        <v>0</v>
      </c>
      <c r="X46">
        <v>0</v>
      </c>
      <c r="Y46" s="34">
        <f>IEX!M46</f>
        <v>0.38</v>
      </c>
      <c r="Z46" s="34">
        <f>IEX!S46</f>
        <v>0</v>
      </c>
      <c r="AA46" s="75">
        <f>STOA!M46</f>
        <v>0</v>
      </c>
      <c r="AB46" s="75">
        <f>-STOA!S46</f>
        <v>0</v>
      </c>
      <c r="AC46">
        <f t="shared" si="0"/>
        <v>0.17521087759999998</v>
      </c>
      <c r="AD46">
        <f t="shared" si="1"/>
        <v>19.735116122400001</v>
      </c>
      <c r="AE46">
        <v>0</v>
      </c>
      <c r="AF46" s="24"/>
      <c r="AG46">
        <f t="shared" si="2"/>
        <v>19.735116122400001</v>
      </c>
      <c r="AI46" s="34">
        <f>PXIL!M46</f>
        <v>0</v>
      </c>
      <c r="AJ46" s="34">
        <f>PXIL!S46</f>
        <v>0</v>
      </c>
      <c r="AK46" s="34">
        <f>RTM_IEX!M46</f>
        <v>11.52</v>
      </c>
      <c r="AL46" s="34">
        <f>RTM_IEX!S46</f>
        <v>0</v>
      </c>
      <c r="AM46" s="34">
        <f>RTM_PXI!M46</f>
        <v>0</v>
      </c>
      <c r="AN46" s="34">
        <f>RTM_PXI!S46</f>
        <v>0</v>
      </c>
      <c r="AO46" s="149">
        <f>GDAM_IEX!M46</f>
        <v>0.1</v>
      </c>
      <c r="AP46" s="149">
        <f>GDAM_IEX!S46</f>
        <v>0</v>
      </c>
      <c r="AQ46" s="149">
        <f>GDAM_PXI!M46</f>
        <v>0</v>
      </c>
      <c r="AR46" s="149">
        <f>GDAM_PXI!S46</f>
        <v>0</v>
      </c>
    </row>
    <row r="47" spans="1:44">
      <c r="A47" t="s">
        <v>89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f>NRail_ISGS_exbus!DM47</f>
        <v>7.9103269999999997</v>
      </c>
      <c r="P47" s="36">
        <v>0</v>
      </c>
      <c r="Q47" s="36">
        <v>0</v>
      </c>
      <c r="R47" s="38">
        <v>0</v>
      </c>
      <c r="S47" s="38">
        <v>0</v>
      </c>
      <c r="T47" s="37">
        <f>SUMPRODUCT(LTA!J47:AN47,LTA!J$101:AN$101,LTA!J$108:AN$108)</f>
        <v>0</v>
      </c>
      <c r="U47" s="37">
        <f>SUMPRODUCT(LTA!J47:AN47,LTA!J$102:AN$102,LTA!J$108:AN$108)</f>
        <v>0</v>
      </c>
      <c r="V47" s="66">
        <f>SUMPRODUCT(MTOA!B47:G47,MTOA!B$102:G$102,MTOA!B$108:G$108)</f>
        <v>0</v>
      </c>
      <c r="W47" s="66">
        <f>SUMPRODUCT(MTOA!B47:G47,MTOA!B$101:G$101,MTOA!B$108:G$108)</f>
        <v>0</v>
      </c>
      <c r="X47">
        <v>0</v>
      </c>
      <c r="Y47" s="34">
        <f>IEX!M47</f>
        <v>0</v>
      </c>
      <c r="Z47" s="34">
        <f>IEX!S47</f>
        <v>0</v>
      </c>
      <c r="AA47" s="75">
        <f>STOA!M47</f>
        <v>0</v>
      </c>
      <c r="AB47" s="75">
        <f>-STOA!S47</f>
        <v>0</v>
      </c>
      <c r="AC47">
        <f t="shared" si="0"/>
        <v>0.16500287759999999</v>
      </c>
      <c r="AD47">
        <f t="shared" si="1"/>
        <v>18.585324122399999</v>
      </c>
      <c r="AE47">
        <v>0</v>
      </c>
      <c r="AF47" s="24"/>
      <c r="AG47">
        <f t="shared" si="2"/>
        <v>18.585324122399999</v>
      </c>
      <c r="AI47" s="34">
        <f>PXIL!M47</f>
        <v>0</v>
      </c>
      <c r="AJ47" s="34">
        <f>PXIL!S47</f>
        <v>0</v>
      </c>
      <c r="AK47" s="34">
        <f>RTM_IEX!M47</f>
        <v>10.84</v>
      </c>
      <c r="AL47" s="34">
        <f>RTM_IEX!S47</f>
        <v>0</v>
      </c>
      <c r="AM47" s="34">
        <f>RTM_PXI!M47</f>
        <v>0</v>
      </c>
      <c r="AN47" s="34">
        <f>RTM_PXI!S47</f>
        <v>0</v>
      </c>
      <c r="AO47" s="149">
        <f>GDAM_IEX!M47</f>
        <v>0</v>
      </c>
      <c r="AP47" s="149">
        <f>GDAM_IEX!S47</f>
        <v>0</v>
      </c>
      <c r="AQ47" s="149">
        <f>GDAM_PXI!M47</f>
        <v>0</v>
      </c>
      <c r="AR47" s="149">
        <f>GDAM_PXI!S47</f>
        <v>0</v>
      </c>
    </row>
    <row r="48" spans="1:44">
      <c r="A48" t="s">
        <v>90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f>NRail_ISGS_exbus!DM48</f>
        <v>7.9103269999999997</v>
      </c>
      <c r="P48" s="36">
        <v>0</v>
      </c>
      <c r="Q48" s="36">
        <v>0</v>
      </c>
      <c r="R48" s="38">
        <v>0</v>
      </c>
      <c r="S48" s="38">
        <v>0</v>
      </c>
      <c r="T48" s="37">
        <f>SUMPRODUCT(LTA!J48:AN48,LTA!J$101:AN$101,LTA!J$108:AN$108)</f>
        <v>0</v>
      </c>
      <c r="U48" s="37">
        <f>SUMPRODUCT(LTA!J48:AN48,LTA!J$102:AN$102,LTA!J$108:AN$108)</f>
        <v>0</v>
      </c>
      <c r="V48" s="66">
        <f>SUMPRODUCT(MTOA!B48:G48,MTOA!B$102:G$102,MTOA!B$108:G$108)</f>
        <v>0</v>
      </c>
      <c r="W48" s="66">
        <f>SUMPRODUCT(MTOA!B48:G48,MTOA!B$101:G$101,MTOA!B$108:G$108)</f>
        <v>0</v>
      </c>
      <c r="X48">
        <v>0</v>
      </c>
      <c r="Y48" s="34">
        <f>IEX!M48</f>
        <v>0.19</v>
      </c>
      <c r="Z48" s="34">
        <f>IEX!S48</f>
        <v>0</v>
      </c>
      <c r="AA48" s="75">
        <f>STOA!M48</f>
        <v>0</v>
      </c>
      <c r="AB48" s="75">
        <f>-STOA!S48</f>
        <v>0</v>
      </c>
      <c r="AC48">
        <f t="shared" si="0"/>
        <v>0.1735388776</v>
      </c>
      <c r="AD48">
        <f t="shared" si="1"/>
        <v>19.546788122400002</v>
      </c>
      <c r="AE48">
        <v>0</v>
      </c>
      <c r="AF48" s="24"/>
      <c r="AG48">
        <f t="shared" si="2"/>
        <v>19.546788122400002</v>
      </c>
      <c r="AI48" s="34">
        <f>PXIL!M48</f>
        <v>0</v>
      </c>
      <c r="AJ48" s="34">
        <f>PXIL!S48</f>
        <v>0</v>
      </c>
      <c r="AK48" s="34">
        <f>RTM_IEX!M48</f>
        <v>11.61</v>
      </c>
      <c r="AL48" s="34">
        <f>RTM_IEX!S48</f>
        <v>0</v>
      </c>
      <c r="AM48" s="34">
        <f>RTM_PXI!M48</f>
        <v>0</v>
      </c>
      <c r="AN48" s="34">
        <f>RTM_PXI!S48</f>
        <v>0</v>
      </c>
      <c r="AO48" s="149">
        <f>GDAM_IEX!M48</f>
        <v>0.01</v>
      </c>
      <c r="AP48" s="149">
        <f>GDAM_IEX!S48</f>
        <v>0</v>
      </c>
      <c r="AQ48" s="149">
        <f>GDAM_PXI!M48</f>
        <v>0</v>
      </c>
      <c r="AR48" s="149">
        <f>GDAM_PXI!S48</f>
        <v>0</v>
      </c>
    </row>
    <row r="49" spans="1:44">
      <c r="A49" t="s">
        <v>91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f>NRail_ISGS_exbus!DM49</f>
        <v>7.9103269999999997</v>
      </c>
      <c r="P49" s="36">
        <v>0</v>
      </c>
      <c r="Q49" s="36">
        <v>0</v>
      </c>
      <c r="R49" s="38">
        <v>0</v>
      </c>
      <c r="S49" s="38">
        <v>0</v>
      </c>
      <c r="T49" s="37">
        <f>SUMPRODUCT(LTA!J49:AN49,LTA!J$101:AN$101,LTA!J$108:AN$108)</f>
        <v>0</v>
      </c>
      <c r="U49" s="37">
        <f>SUMPRODUCT(LTA!J49:AN49,LTA!J$102:AN$102,LTA!J$108:AN$108)</f>
        <v>0</v>
      </c>
      <c r="V49" s="66">
        <f>SUMPRODUCT(MTOA!B49:G49,MTOA!B$102:G$102,MTOA!B$108:G$108)</f>
        <v>0</v>
      </c>
      <c r="W49" s="66">
        <f>SUMPRODUCT(MTOA!B49:G49,MTOA!B$101:G$101,MTOA!B$108:G$108)</f>
        <v>0</v>
      </c>
      <c r="X49">
        <v>0</v>
      </c>
      <c r="Y49" s="34">
        <f>IEX!M49</f>
        <v>0.96</v>
      </c>
      <c r="Z49" s="34">
        <f>IEX!S49</f>
        <v>0</v>
      </c>
      <c r="AA49" s="75">
        <f>STOA!M49</f>
        <v>0</v>
      </c>
      <c r="AB49" s="75">
        <f>-STOA!S49</f>
        <v>0</v>
      </c>
      <c r="AC49">
        <f t="shared" si="0"/>
        <v>0.18031487760000001</v>
      </c>
      <c r="AD49">
        <f t="shared" si="1"/>
        <v>20.3100121224</v>
      </c>
      <c r="AE49">
        <v>0</v>
      </c>
      <c r="AF49" s="24"/>
      <c r="AG49">
        <f t="shared" si="2"/>
        <v>20.3100121224</v>
      </c>
      <c r="AI49" s="34">
        <f>PXIL!M49</f>
        <v>0</v>
      </c>
      <c r="AJ49" s="34">
        <f>PXIL!S49</f>
        <v>0</v>
      </c>
      <c r="AK49" s="34">
        <f>RTM_IEX!M49</f>
        <v>11.61</v>
      </c>
      <c r="AL49" s="34">
        <f>RTM_IEX!S49</f>
        <v>0</v>
      </c>
      <c r="AM49" s="34">
        <f>RTM_PXI!M49</f>
        <v>0</v>
      </c>
      <c r="AN49" s="34">
        <f>RTM_PXI!S49</f>
        <v>0</v>
      </c>
      <c r="AO49" s="149">
        <f>GDAM_IEX!M49</f>
        <v>0.01</v>
      </c>
      <c r="AP49" s="149">
        <f>GDAM_IEX!S49</f>
        <v>0</v>
      </c>
      <c r="AQ49" s="149">
        <f>GDAM_PXI!M49</f>
        <v>0</v>
      </c>
      <c r="AR49" s="149">
        <f>GDAM_PXI!S49</f>
        <v>0</v>
      </c>
    </row>
    <row r="50" spans="1:44">
      <c r="A50" t="s">
        <v>92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f>NRail_ISGS_exbus!DM50</f>
        <v>7.9103269999999997</v>
      </c>
      <c r="P50" s="36">
        <v>0</v>
      </c>
      <c r="Q50" s="36">
        <v>0</v>
      </c>
      <c r="R50" s="38">
        <v>0</v>
      </c>
      <c r="S50" s="38">
        <v>0</v>
      </c>
      <c r="T50" s="37">
        <f>SUMPRODUCT(LTA!J50:AN50,LTA!J$101:AN$101,LTA!J$108:AN$108)</f>
        <v>0</v>
      </c>
      <c r="U50" s="37">
        <f>SUMPRODUCT(LTA!J50:AN50,LTA!J$102:AN$102,LTA!J$108:AN$108)</f>
        <v>0</v>
      </c>
      <c r="V50" s="66">
        <f>SUMPRODUCT(MTOA!B50:G50,MTOA!B$102:G$102,MTOA!B$108:G$108)</f>
        <v>0</v>
      </c>
      <c r="W50" s="66">
        <f>SUMPRODUCT(MTOA!B50:G50,MTOA!B$101:G$101,MTOA!B$108:G$108)</f>
        <v>0</v>
      </c>
      <c r="X50">
        <v>0</v>
      </c>
      <c r="Y50" s="34">
        <f>IEX!M50</f>
        <v>1.06</v>
      </c>
      <c r="Z50" s="34">
        <f>IEX!S50</f>
        <v>0</v>
      </c>
      <c r="AA50" s="75">
        <f>STOA!M50</f>
        <v>0</v>
      </c>
      <c r="AB50" s="75">
        <f>-STOA!S50</f>
        <v>0</v>
      </c>
      <c r="AC50">
        <f t="shared" si="0"/>
        <v>0.18031487760000001</v>
      </c>
      <c r="AD50">
        <f t="shared" si="1"/>
        <v>20.3100121224</v>
      </c>
      <c r="AE50">
        <v>0</v>
      </c>
      <c r="AF50" s="24"/>
      <c r="AG50">
        <f t="shared" si="2"/>
        <v>20.3100121224</v>
      </c>
      <c r="AI50" s="34">
        <f>PXIL!M50</f>
        <v>0</v>
      </c>
      <c r="AJ50" s="34">
        <f>PXIL!S50</f>
        <v>0</v>
      </c>
      <c r="AK50" s="34">
        <f>RTM_IEX!M50</f>
        <v>11.52</v>
      </c>
      <c r="AL50" s="34">
        <f>RTM_IEX!S50</f>
        <v>0</v>
      </c>
      <c r="AM50" s="34">
        <f>RTM_PXI!M50</f>
        <v>0</v>
      </c>
      <c r="AN50" s="34">
        <f>RTM_PXI!S50</f>
        <v>0</v>
      </c>
      <c r="AO50" s="149">
        <f>GDAM_IEX!M50</f>
        <v>0</v>
      </c>
      <c r="AP50" s="149">
        <f>GDAM_IEX!S50</f>
        <v>0</v>
      </c>
      <c r="AQ50" s="149">
        <f>GDAM_PXI!M50</f>
        <v>0</v>
      </c>
      <c r="AR50" s="149">
        <f>GDAM_PXI!S50</f>
        <v>0</v>
      </c>
    </row>
    <row r="51" spans="1:44">
      <c r="A51" t="s">
        <v>93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f>NRail_ISGS_exbus!DM51</f>
        <v>7.9103269999999997</v>
      </c>
      <c r="P51" s="36">
        <v>0</v>
      </c>
      <c r="Q51" s="36">
        <v>0</v>
      </c>
      <c r="R51" s="38">
        <v>0</v>
      </c>
      <c r="S51" s="38">
        <v>0</v>
      </c>
      <c r="T51" s="37">
        <f>SUMPRODUCT(LTA!J51:AN51,LTA!J$101:AN$101,LTA!J$108:AN$108)</f>
        <v>0</v>
      </c>
      <c r="U51" s="37">
        <f>SUMPRODUCT(LTA!J51:AN51,LTA!J$102:AN$102,LTA!J$108:AN$108)</f>
        <v>0</v>
      </c>
      <c r="V51" s="66">
        <f>SUMPRODUCT(MTOA!B51:G51,MTOA!B$102:G$102,MTOA!B$108:G$108)</f>
        <v>0</v>
      </c>
      <c r="W51" s="66">
        <f>SUMPRODUCT(MTOA!B51:G51,MTOA!B$101:G$101,MTOA!B$108:G$108)</f>
        <v>0</v>
      </c>
      <c r="X51">
        <v>0</v>
      </c>
      <c r="Y51" s="34">
        <f>IEX!M51</f>
        <v>4.6100000000000003</v>
      </c>
      <c r="Z51" s="34">
        <f>IEX!S51</f>
        <v>0</v>
      </c>
      <c r="AA51" s="75">
        <f>STOA!M51</f>
        <v>0</v>
      </c>
      <c r="AB51" s="75">
        <f>-STOA!S51</f>
        <v>0</v>
      </c>
      <c r="AC51">
        <f t="shared" si="0"/>
        <v>0.21278687760000001</v>
      </c>
      <c r="AD51">
        <f t="shared" si="1"/>
        <v>23.967540122399999</v>
      </c>
      <c r="AE51">
        <v>0</v>
      </c>
      <c r="AF51" s="24"/>
      <c r="AG51">
        <f t="shared" si="2"/>
        <v>23.967540122399999</v>
      </c>
      <c r="AI51" s="34">
        <f>PXIL!M51</f>
        <v>0</v>
      </c>
      <c r="AJ51" s="34">
        <f>PXIL!S51</f>
        <v>0</v>
      </c>
      <c r="AK51" s="34">
        <f>RTM_IEX!M51</f>
        <v>11.52</v>
      </c>
      <c r="AL51" s="34">
        <f>RTM_IEX!S51</f>
        <v>0</v>
      </c>
      <c r="AM51" s="34">
        <f>RTM_PXI!M51</f>
        <v>0</v>
      </c>
      <c r="AN51" s="34">
        <f>RTM_PXI!S51</f>
        <v>0</v>
      </c>
      <c r="AO51" s="149">
        <f>GDAM_IEX!M51</f>
        <v>0.14000000000000001</v>
      </c>
      <c r="AP51" s="149">
        <f>GDAM_IEX!S51</f>
        <v>0</v>
      </c>
      <c r="AQ51" s="149">
        <f>GDAM_PXI!M51</f>
        <v>0</v>
      </c>
      <c r="AR51" s="149">
        <f>GDAM_PXI!S51</f>
        <v>0</v>
      </c>
    </row>
    <row r="52" spans="1:44">
      <c r="A52" t="s">
        <v>94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f>NRail_ISGS_exbus!DM52</f>
        <v>7.9103269999999997</v>
      </c>
      <c r="P52" s="36">
        <v>0</v>
      </c>
      <c r="Q52" s="36">
        <v>0</v>
      </c>
      <c r="R52" s="38">
        <v>0</v>
      </c>
      <c r="S52" s="38">
        <v>0</v>
      </c>
      <c r="T52" s="37">
        <f>SUMPRODUCT(LTA!J52:AN52,LTA!J$101:AN$101,LTA!J$108:AN$108)</f>
        <v>0</v>
      </c>
      <c r="U52" s="37">
        <f>SUMPRODUCT(LTA!J52:AN52,LTA!J$102:AN$102,LTA!J$108:AN$108)</f>
        <v>0</v>
      </c>
      <c r="V52" s="66">
        <f>SUMPRODUCT(MTOA!B52:G52,MTOA!B$102:G$102,MTOA!B$108:G$108)</f>
        <v>0</v>
      </c>
      <c r="W52" s="66">
        <f>SUMPRODUCT(MTOA!B52:G52,MTOA!B$101:G$101,MTOA!B$108:G$108)</f>
        <v>0</v>
      </c>
      <c r="X52">
        <v>0</v>
      </c>
      <c r="Y52" s="34">
        <f>IEX!M52</f>
        <v>2.98</v>
      </c>
      <c r="Z52" s="34">
        <f>IEX!S52</f>
        <v>0</v>
      </c>
      <c r="AA52" s="75">
        <f>STOA!M52</f>
        <v>0</v>
      </c>
      <c r="AB52" s="75">
        <f>-STOA!S52</f>
        <v>0</v>
      </c>
      <c r="AC52">
        <f t="shared" si="0"/>
        <v>0.19809087759999999</v>
      </c>
      <c r="AD52">
        <f t="shared" si="1"/>
        <v>22.312236122400002</v>
      </c>
      <c r="AE52">
        <v>0</v>
      </c>
      <c r="AF52" s="24"/>
      <c r="AG52">
        <f t="shared" si="2"/>
        <v>22.312236122400002</v>
      </c>
      <c r="AI52" s="34">
        <f>PXIL!M52</f>
        <v>0</v>
      </c>
      <c r="AJ52" s="34">
        <f>PXIL!S52</f>
        <v>0</v>
      </c>
      <c r="AK52" s="34">
        <f>RTM_IEX!M52</f>
        <v>11.52</v>
      </c>
      <c r="AL52" s="34">
        <f>RTM_IEX!S52</f>
        <v>0</v>
      </c>
      <c r="AM52" s="34">
        <f>RTM_PXI!M52</f>
        <v>0</v>
      </c>
      <c r="AN52" s="34">
        <f>RTM_PXI!S52</f>
        <v>0</v>
      </c>
      <c r="AO52" s="149">
        <f>GDAM_IEX!M52</f>
        <v>0.1</v>
      </c>
      <c r="AP52" s="149">
        <f>GDAM_IEX!S52</f>
        <v>0</v>
      </c>
      <c r="AQ52" s="149">
        <f>GDAM_PXI!M52</f>
        <v>0</v>
      </c>
      <c r="AR52" s="149">
        <f>GDAM_PXI!S52</f>
        <v>0</v>
      </c>
    </row>
    <row r="53" spans="1:44">
      <c r="A53" t="s">
        <v>95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f>NRail_ISGS_exbus!DM53</f>
        <v>7.9103269999999997</v>
      </c>
      <c r="P53" s="36">
        <v>0</v>
      </c>
      <c r="Q53" s="36">
        <v>0</v>
      </c>
      <c r="R53" s="38">
        <v>0</v>
      </c>
      <c r="S53" s="38">
        <v>0</v>
      </c>
      <c r="T53" s="37">
        <f>SUMPRODUCT(LTA!J53:AN53,LTA!J$101:AN$101,LTA!J$108:AN$108)</f>
        <v>0</v>
      </c>
      <c r="U53" s="37">
        <f>SUMPRODUCT(LTA!J53:AN53,LTA!J$102:AN$102,LTA!J$108:AN$108)</f>
        <v>0</v>
      </c>
      <c r="V53" s="66">
        <f>SUMPRODUCT(MTOA!B53:G53,MTOA!B$102:G$102,MTOA!B$108:G$108)</f>
        <v>0</v>
      </c>
      <c r="W53" s="66">
        <f>SUMPRODUCT(MTOA!B53:G53,MTOA!B$101:G$101,MTOA!B$108:G$108)</f>
        <v>0</v>
      </c>
      <c r="X53">
        <v>0</v>
      </c>
      <c r="Y53" s="34">
        <f>IEX!M53</f>
        <v>0.86</v>
      </c>
      <c r="Z53" s="34">
        <f>IEX!S53</f>
        <v>0</v>
      </c>
      <c r="AA53" s="75">
        <f>STOA!M53</f>
        <v>0</v>
      </c>
      <c r="AB53" s="75">
        <f>-STOA!S53</f>
        <v>0</v>
      </c>
      <c r="AC53">
        <f t="shared" si="0"/>
        <v>0.18040287760000001</v>
      </c>
      <c r="AD53">
        <f t="shared" si="1"/>
        <v>20.319924122400003</v>
      </c>
      <c r="AE53">
        <v>0</v>
      </c>
      <c r="AF53" s="24"/>
      <c r="AG53">
        <f t="shared" si="2"/>
        <v>20.319924122400003</v>
      </c>
      <c r="AI53" s="34">
        <f>PXIL!M53</f>
        <v>0</v>
      </c>
      <c r="AJ53" s="34">
        <f>PXIL!S53</f>
        <v>0</v>
      </c>
      <c r="AK53" s="34">
        <f>RTM_IEX!M53</f>
        <v>11.61</v>
      </c>
      <c r="AL53" s="34">
        <f>RTM_IEX!S53</f>
        <v>0</v>
      </c>
      <c r="AM53" s="34">
        <f>RTM_PXI!M53</f>
        <v>0</v>
      </c>
      <c r="AN53" s="34">
        <f>RTM_PXI!S53</f>
        <v>0</v>
      </c>
      <c r="AO53" s="149">
        <f>GDAM_IEX!M53</f>
        <v>0.12</v>
      </c>
      <c r="AP53" s="149">
        <f>GDAM_IEX!S53</f>
        <v>0</v>
      </c>
      <c r="AQ53" s="149">
        <f>GDAM_PXI!M53</f>
        <v>0</v>
      </c>
      <c r="AR53" s="149">
        <f>GDAM_PXI!S53</f>
        <v>0</v>
      </c>
    </row>
    <row r="54" spans="1:44">
      <c r="A54" t="s">
        <v>96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f>NRail_ISGS_exbus!DM54</f>
        <v>7.9103269999999997</v>
      </c>
      <c r="P54" s="36">
        <v>0</v>
      </c>
      <c r="Q54" s="36">
        <v>0</v>
      </c>
      <c r="R54" s="38">
        <v>0</v>
      </c>
      <c r="S54" s="38">
        <v>0</v>
      </c>
      <c r="T54" s="37">
        <f>SUMPRODUCT(LTA!J54:AN54,LTA!J$101:AN$101,LTA!J$108:AN$108)</f>
        <v>0</v>
      </c>
      <c r="U54" s="37">
        <f>SUMPRODUCT(LTA!J54:AN54,LTA!J$102:AN$102,LTA!J$108:AN$108)</f>
        <v>0</v>
      </c>
      <c r="V54" s="66">
        <f>SUMPRODUCT(MTOA!B54:G54,MTOA!B$102:G$102,MTOA!B$108:G$108)</f>
        <v>0</v>
      </c>
      <c r="W54" s="66">
        <f>SUMPRODUCT(MTOA!B54:G54,MTOA!B$101:G$101,MTOA!B$108:G$108)</f>
        <v>0</v>
      </c>
      <c r="X54">
        <v>0</v>
      </c>
      <c r="Y54" s="34">
        <f>IEX!M54</f>
        <v>3.36</v>
      </c>
      <c r="Z54" s="34">
        <f>IEX!S54</f>
        <v>0</v>
      </c>
      <c r="AA54" s="75">
        <f>STOA!M54</f>
        <v>0</v>
      </c>
      <c r="AB54" s="75">
        <f>-STOA!S54</f>
        <v>0</v>
      </c>
      <c r="AC54">
        <f t="shared" si="0"/>
        <v>0.20319487760000002</v>
      </c>
      <c r="AD54">
        <f t="shared" si="1"/>
        <v>22.887132122399997</v>
      </c>
      <c r="AE54">
        <v>0</v>
      </c>
      <c r="AF54" s="24"/>
      <c r="AG54">
        <f t="shared" si="2"/>
        <v>22.887132122399997</v>
      </c>
      <c r="AI54" s="34">
        <f>PXIL!M54</f>
        <v>0</v>
      </c>
      <c r="AJ54" s="34">
        <f>PXIL!S54</f>
        <v>0</v>
      </c>
      <c r="AK54" s="34">
        <f>RTM_IEX!M54</f>
        <v>11.52</v>
      </c>
      <c r="AL54" s="34">
        <f>RTM_IEX!S54</f>
        <v>0</v>
      </c>
      <c r="AM54" s="34">
        <f>RTM_PXI!M54</f>
        <v>0</v>
      </c>
      <c r="AN54" s="34">
        <f>RTM_PXI!S54</f>
        <v>0</v>
      </c>
      <c r="AO54" s="149">
        <f>GDAM_IEX!M54</f>
        <v>0.3</v>
      </c>
      <c r="AP54" s="149">
        <f>GDAM_IEX!S54</f>
        <v>0</v>
      </c>
      <c r="AQ54" s="149">
        <f>GDAM_PXI!M54</f>
        <v>0</v>
      </c>
      <c r="AR54" s="149">
        <f>GDAM_PXI!S54</f>
        <v>0</v>
      </c>
    </row>
    <row r="55" spans="1:44">
      <c r="A55" t="s">
        <v>97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f>NRail_ISGS_exbus!DM55</f>
        <v>7.9103269999999997</v>
      </c>
      <c r="P55" s="36">
        <v>0</v>
      </c>
      <c r="Q55" s="36">
        <v>0</v>
      </c>
      <c r="R55" s="38">
        <v>0</v>
      </c>
      <c r="S55" s="38">
        <v>0</v>
      </c>
      <c r="T55" s="37">
        <f>SUMPRODUCT(LTA!J55:AN55,LTA!J$101:AN$101,LTA!J$108:AN$108)</f>
        <v>0</v>
      </c>
      <c r="U55" s="37">
        <f>SUMPRODUCT(LTA!J55:AN55,LTA!J$102:AN$102,LTA!J$108:AN$108)</f>
        <v>0</v>
      </c>
      <c r="V55" s="66">
        <f>SUMPRODUCT(MTOA!B55:G55,MTOA!B$102:G$102,MTOA!B$108:G$108)</f>
        <v>0</v>
      </c>
      <c r="W55" s="66">
        <f>SUMPRODUCT(MTOA!B55:G55,MTOA!B$101:G$101,MTOA!B$108:G$108)</f>
        <v>0</v>
      </c>
      <c r="X55">
        <v>0</v>
      </c>
      <c r="Y55" s="34">
        <f>IEX!M55</f>
        <v>2.78</v>
      </c>
      <c r="Z55" s="34">
        <f>IEX!S55</f>
        <v>0</v>
      </c>
      <c r="AA55" s="75">
        <f>STOA!M55</f>
        <v>0</v>
      </c>
      <c r="AB55" s="75">
        <f>-STOA!S55</f>
        <v>0</v>
      </c>
      <c r="AC55">
        <f t="shared" si="0"/>
        <v>0.20636287759999999</v>
      </c>
      <c r="AD55">
        <f t="shared" si="1"/>
        <v>23.243964122399998</v>
      </c>
      <c r="AE55">
        <v>0</v>
      </c>
      <c r="AF55" s="24"/>
      <c r="AG55">
        <f t="shared" si="2"/>
        <v>23.243964122399998</v>
      </c>
      <c r="AI55" s="34">
        <f>PXIL!M55</f>
        <v>0</v>
      </c>
      <c r="AJ55" s="34">
        <f>PXIL!S55</f>
        <v>0</v>
      </c>
      <c r="AK55" s="34">
        <f>RTM_IEX!M55</f>
        <v>11.52</v>
      </c>
      <c r="AL55" s="34">
        <f>RTM_IEX!S55</f>
        <v>0</v>
      </c>
      <c r="AM55" s="34">
        <f>RTM_PXI!M55</f>
        <v>0</v>
      </c>
      <c r="AN55" s="34">
        <f>RTM_PXI!S55</f>
        <v>0</v>
      </c>
      <c r="AO55" s="149">
        <f>GDAM_IEX!M55</f>
        <v>1.24</v>
      </c>
      <c r="AP55" s="149">
        <f>GDAM_IEX!S55</f>
        <v>0</v>
      </c>
      <c r="AQ55" s="149">
        <f>GDAM_PXI!M55</f>
        <v>0</v>
      </c>
      <c r="AR55" s="149">
        <f>GDAM_PXI!S55</f>
        <v>0</v>
      </c>
    </row>
    <row r="56" spans="1:44">
      <c r="A56" t="s">
        <v>98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f>NRail_ISGS_exbus!DM56</f>
        <v>7.9103269999999997</v>
      </c>
      <c r="P56" s="36">
        <v>0</v>
      </c>
      <c r="Q56" s="36">
        <v>0</v>
      </c>
      <c r="R56" s="38">
        <v>0</v>
      </c>
      <c r="S56" s="38">
        <v>0</v>
      </c>
      <c r="T56" s="37">
        <f>SUMPRODUCT(LTA!J56:AN56,LTA!J$101:AN$101,LTA!J$108:AN$108)</f>
        <v>0</v>
      </c>
      <c r="U56" s="37">
        <f>SUMPRODUCT(LTA!J56:AN56,LTA!J$102:AN$102,LTA!J$108:AN$108)</f>
        <v>0</v>
      </c>
      <c r="V56" s="66">
        <f>SUMPRODUCT(MTOA!B56:G56,MTOA!B$102:G$102,MTOA!B$108:G$108)</f>
        <v>0</v>
      </c>
      <c r="W56" s="66">
        <f>SUMPRODUCT(MTOA!B56:G56,MTOA!B$101:G$101,MTOA!B$108:G$108)</f>
        <v>0</v>
      </c>
      <c r="X56">
        <v>0</v>
      </c>
      <c r="Y56" s="34">
        <f>IEX!M56</f>
        <v>2.4</v>
      </c>
      <c r="Z56" s="34">
        <f>IEX!S56</f>
        <v>0</v>
      </c>
      <c r="AA56" s="75">
        <f>STOA!M56</f>
        <v>0</v>
      </c>
      <c r="AB56" s="75">
        <f>-STOA!S56</f>
        <v>0</v>
      </c>
      <c r="AC56">
        <f t="shared" si="0"/>
        <v>0.19782687760000001</v>
      </c>
      <c r="AD56">
        <f t="shared" si="1"/>
        <v>22.282500122399995</v>
      </c>
      <c r="AE56">
        <v>0</v>
      </c>
      <c r="AF56" s="24"/>
      <c r="AG56">
        <f t="shared" si="2"/>
        <v>22.282500122399995</v>
      </c>
      <c r="AI56" s="34">
        <f>PXIL!M56</f>
        <v>0</v>
      </c>
      <c r="AJ56" s="34">
        <f>PXIL!S56</f>
        <v>0</v>
      </c>
      <c r="AK56" s="34">
        <f>RTM_IEX!M56</f>
        <v>11.52</v>
      </c>
      <c r="AL56" s="34">
        <f>RTM_IEX!S56</f>
        <v>0</v>
      </c>
      <c r="AM56" s="34">
        <f>RTM_PXI!M56</f>
        <v>0</v>
      </c>
      <c r="AN56" s="34">
        <f>RTM_PXI!S56</f>
        <v>0</v>
      </c>
      <c r="AO56" s="149">
        <f>GDAM_IEX!M56</f>
        <v>0.65</v>
      </c>
      <c r="AP56" s="149">
        <f>GDAM_IEX!S56</f>
        <v>0</v>
      </c>
      <c r="AQ56" s="149">
        <f>GDAM_PXI!M56</f>
        <v>0</v>
      </c>
      <c r="AR56" s="149">
        <f>GDAM_PXI!S56</f>
        <v>0</v>
      </c>
    </row>
    <row r="57" spans="1:44">
      <c r="A57" t="s">
        <v>99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f>NRail_ISGS_exbus!DM57</f>
        <v>7.9103269999999997</v>
      </c>
      <c r="P57" s="36">
        <v>0</v>
      </c>
      <c r="Q57" s="36">
        <v>0</v>
      </c>
      <c r="R57" s="38">
        <v>0</v>
      </c>
      <c r="S57" s="38">
        <v>0</v>
      </c>
      <c r="T57" s="37">
        <f>SUMPRODUCT(LTA!J57:AN57,LTA!J$101:AN$101,LTA!J$108:AN$108)</f>
        <v>0</v>
      </c>
      <c r="U57" s="37">
        <f>SUMPRODUCT(LTA!J57:AN57,LTA!J$102:AN$102,LTA!J$108:AN$108)</f>
        <v>0</v>
      </c>
      <c r="V57" s="66">
        <f>SUMPRODUCT(MTOA!B57:G57,MTOA!B$102:G$102,MTOA!B$108:G$108)</f>
        <v>0</v>
      </c>
      <c r="W57" s="66">
        <f>SUMPRODUCT(MTOA!B57:G57,MTOA!B$101:G$101,MTOA!B$108:G$108)</f>
        <v>0</v>
      </c>
      <c r="X57">
        <v>0</v>
      </c>
      <c r="Y57" s="34">
        <f>IEX!M57</f>
        <v>3.55</v>
      </c>
      <c r="Z57" s="34">
        <f>IEX!S57</f>
        <v>0</v>
      </c>
      <c r="AA57" s="75">
        <f>STOA!M57</f>
        <v>0</v>
      </c>
      <c r="AB57" s="75">
        <f>-STOA!S57</f>
        <v>0</v>
      </c>
      <c r="AC57">
        <f t="shared" si="0"/>
        <v>0.2131388776</v>
      </c>
      <c r="AD57">
        <f t="shared" si="1"/>
        <v>24.007188122399999</v>
      </c>
      <c r="AE57">
        <v>0</v>
      </c>
      <c r="AF57" s="24"/>
      <c r="AG57">
        <f t="shared" si="2"/>
        <v>24.007188122399999</v>
      </c>
      <c r="AI57" s="34">
        <f>PXIL!M57</f>
        <v>0</v>
      </c>
      <c r="AJ57" s="34">
        <f>PXIL!S57</f>
        <v>0</v>
      </c>
      <c r="AK57" s="34">
        <f>RTM_IEX!M57</f>
        <v>11.52</v>
      </c>
      <c r="AL57" s="34">
        <f>RTM_IEX!S57</f>
        <v>0</v>
      </c>
      <c r="AM57" s="34">
        <f>RTM_PXI!M57</f>
        <v>0</v>
      </c>
      <c r="AN57" s="34">
        <f>RTM_PXI!S57</f>
        <v>0</v>
      </c>
      <c r="AO57" s="149">
        <f>GDAM_IEX!M57</f>
        <v>1.24</v>
      </c>
      <c r="AP57" s="149">
        <f>GDAM_IEX!S57</f>
        <v>0</v>
      </c>
      <c r="AQ57" s="149">
        <f>GDAM_PXI!M57</f>
        <v>0</v>
      </c>
      <c r="AR57" s="149">
        <f>GDAM_PXI!S57</f>
        <v>0</v>
      </c>
    </row>
    <row r="58" spans="1:44">
      <c r="A58" t="s">
        <v>100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f>NRail_ISGS_exbus!DM58</f>
        <v>7.9103269999999997</v>
      </c>
      <c r="P58" s="36">
        <v>0</v>
      </c>
      <c r="Q58" s="36">
        <v>0</v>
      </c>
      <c r="R58" s="38">
        <v>0</v>
      </c>
      <c r="S58" s="38">
        <v>0</v>
      </c>
      <c r="T58" s="37">
        <f>SUMPRODUCT(LTA!J58:AN58,LTA!J$101:AN$101,LTA!J$108:AN$108)</f>
        <v>0</v>
      </c>
      <c r="U58" s="37">
        <f>SUMPRODUCT(LTA!J58:AN58,LTA!J$102:AN$102,LTA!J$108:AN$108)</f>
        <v>0</v>
      </c>
      <c r="V58" s="66">
        <f>SUMPRODUCT(MTOA!B58:G58,MTOA!B$102:G$102,MTOA!B$108:G$108)</f>
        <v>0</v>
      </c>
      <c r="W58" s="66">
        <f>SUMPRODUCT(MTOA!B58:G58,MTOA!B$101:G$101,MTOA!B$108:G$108)</f>
        <v>0</v>
      </c>
      <c r="X58">
        <v>0</v>
      </c>
      <c r="Y58" s="34">
        <f>IEX!M58</f>
        <v>1.82</v>
      </c>
      <c r="Z58" s="34">
        <f>IEX!S58</f>
        <v>0</v>
      </c>
      <c r="AA58" s="75">
        <f>STOA!M58</f>
        <v>0</v>
      </c>
      <c r="AB58" s="75">
        <f>-STOA!S58</f>
        <v>0</v>
      </c>
      <c r="AC58">
        <f t="shared" si="0"/>
        <v>0.1951868776</v>
      </c>
      <c r="AD58">
        <f t="shared" si="1"/>
        <v>21.985140122399997</v>
      </c>
      <c r="AE58">
        <v>0</v>
      </c>
      <c r="AF58" s="24"/>
      <c r="AG58">
        <f t="shared" si="2"/>
        <v>21.985140122399997</v>
      </c>
      <c r="AI58" s="34">
        <f>PXIL!M58</f>
        <v>0</v>
      </c>
      <c r="AJ58" s="34">
        <f>PXIL!S58</f>
        <v>0</v>
      </c>
      <c r="AK58" s="34">
        <f>RTM_IEX!M58</f>
        <v>11.52</v>
      </c>
      <c r="AL58" s="34">
        <f>RTM_IEX!S58</f>
        <v>0</v>
      </c>
      <c r="AM58" s="34">
        <f>RTM_PXI!M58</f>
        <v>0</v>
      </c>
      <c r="AN58" s="34">
        <f>RTM_PXI!S58</f>
        <v>0</v>
      </c>
      <c r="AO58" s="149">
        <f>GDAM_IEX!M58</f>
        <v>0.93</v>
      </c>
      <c r="AP58" s="149">
        <f>GDAM_IEX!S58</f>
        <v>0</v>
      </c>
      <c r="AQ58" s="149">
        <f>GDAM_PXI!M58</f>
        <v>0</v>
      </c>
      <c r="AR58" s="149">
        <f>GDAM_PXI!S58</f>
        <v>0</v>
      </c>
    </row>
    <row r="59" spans="1:44">
      <c r="A59" t="s">
        <v>101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f>NRail_ISGS_exbus!DM59</f>
        <v>7.9103269999999997</v>
      </c>
      <c r="P59" s="36">
        <v>0</v>
      </c>
      <c r="Q59" s="36">
        <v>0</v>
      </c>
      <c r="R59" s="38">
        <v>0</v>
      </c>
      <c r="S59" s="38">
        <v>0</v>
      </c>
      <c r="T59" s="37">
        <f>SUMPRODUCT(LTA!J59:AN59,LTA!J$101:AN$101,LTA!J$108:AN$108)</f>
        <v>0</v>
      </c>
      <c r="U59" s="37">
        <f>SUMPRODUCT(LTA!J59:AN59,LTA!J$102:AN$102,LTA!J$108:AN$108)</f>
        <v>0</v>
      </c>
      <c r="V59" s="66">
        <f>SUMPRODUCT(MTOA!B59:G59,MTOA!B$102:G$102,MTOA!B$108:G$108)</f>
        <v>0</v>
      </c>
      <c r="W59" s="66">
        <f>SUMPRODUCT(MTOA!B59:G59,MTOA!B$101:G$101,MTOA!B$108:G$108)</f>
        <v>0</v>
      </c>
      <c r="X59">
        <v>0</v>
      </c>
      <c r="Y59" s="34">
        <f>IEX!M59</f>
        <v>1.25</v>
      </c>
      <c r="Z59" s="34">
        <f>IEX!S59</f>
        <v>0</v>
      </c>
      <c r="AA59" s="75">
        <f>STOA!M59</f>
        <v>0</v>
      </c>
      <c r="AB59" s="75">
        <f>-STOA!S59</f>
        <v>0</v>
      </c>
      <c r="AC59">
        <f t="shared" si="0"/>
        <v>0.18876287759999999</v>
      </c>
      <c r="AD59">
        <f t="shared" si="1"/>
        <v>21.261564122399999</v>
      </c>
      <c r="AE59">
        <v>0</v>
      </c>
      <c r="AF59" s="24"/>
      <c r="AG59">
        <f t="shared" si="2"/>
        <v>21.261564122399999</v>
      </c>
      <c r="AI59" s="34">
        <f>PXIL!M59</f>
        <v>0</v>
      </c>
      <c r="AJ59" s="34">
        <f>PXIL!S59</f>
        <v>0</v>
      </c>
      <c r="AK59" s="34">
        <f>RTM_IEX!M59</f>
        <v>11.52</v>
      </c>
      <c r="AL59" s="34">
        <f>RTM_IEX!S59</f>
        <v>0</v>
      </c>
      <c r="AM59" s="34">
        <f>RTM_PXI!M59</f>
        <v>0</v>
      </c>
      <c r="AN59" s="34">
        <f>RTM_PXI!S59</f>
        <v>0</v>
      </c>
      <c r="AO59" s="149">
        <f>GDAM_IEX!M59</f>
        <v>0.77</v>
      </c>
      <c r="AP59" s="149">
        <f>GDAM_IEX!S59</f>
        <v>0</v>
      </c>
      <c r="AQ59" s="149">
        <f>GDAM_PXI!M59</f>
        <v>0</v>
      </c>
      <c r="AR59" s="149">
        <f>GDAM_PXI!S59</f>
        <v>0</v>
      </c>
    </row>
    <row r="60" spans="1:44">
      <c r="A60" t="s">
        <v>102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f>NRail_ISGS_exbus!DM60</f>
        <v>7.9103269999999997</v>
      </c>
      <c r="P60" s="36">
        <v>0</v>
      </c>
      <c r="Q60" s="36">
        <v>0</v>
      </c>
      <c r="R60" s="38">
        <v>0</v>
      </c>
      <c r="S60" s="38">
        <v>0</v>
      </c>
      <c r="T60" s="37">
        <f>SUMPRODUCT(LTA!J60:AN60,LTA!J$101:AN$101,LTA!J$108:AN$108)</f>
        <v>0</v>
      </c>
      <c r="U60" s="37">
        <f>SUMPRODUCT(LTA!J60:AN60,LTA!J$102:AN$102,LTA!J$108:AN$108)</f>
        <v>0</v>
      </c>
      <c r="V60" s="66">
        <f>SUMPRODUCT(MTOA!B60:G60,MTOA!B$102:G$102,MTOA!B$108:G$108)</f>
        <v>0</v>
      </c>
      <c r="W60" s="66">
        <f>SUMPRODUCT(MTOA!B60:G60,MTOA!B$101:G$101,MTOA!B$108:G$108)</f>
        <v>0</v>
      </c>
      <c r="X60">
        <v>0</v>
      </c>
      <c r="Y60" s="34">
        <f>IEX!M60</f>
        <v>1.92</v>
      </c>
      <c r="Z60" s="34">
        <f>IEX!S60</f>
        <v>0</v>
      </c>
      <c r="AA60" s="75">
        <f>STOA!M60</f>
        <v>0</v>
      </c>
      <c r="AB60" s="75">
        <f>-STOA!S60</f>
        <v>0</v>
      </c>
      <c r="AC60">
        <f t="shared" si="0"/>
        <v>0.19492287760000002</v>
      </c>
      <c r="AD60">
        <f t="shared" si="1"/>
        <v>21.955404122400001</v>
      </c>
      <c r="AE60">
        <v>0</v>
      </c>
      <c r="AF60" s="24"/>
      <c r="AG60">
        <f t="shared" si="2"/>
        <v>21.955404122400001</v>
      </c>
      <c r="AI60" s="34">
        <f>PXIL!M60</f>
        <v>0</v>
      </c>
      <c r="AJ60" s="34">
        <f>PXIL!S60</f>
        <v>0</v>
      </c>
      <c r="AK60" s="34">
        <f>RTM_IEX!M60</f>
        <v>11.52</v>
      </c>
      <c r="AL60" s="34">
        <f>RTM_IEX!S60</f>
        <v>0</v>
      </c>
      <c r="AM60" s="34">
        <f>RTM_PXI!M60</f>
        <v>0</v>
      </c>
      <c r="AN60" s="34">
        <f>RTM_PXI!S60</f>
        <v>0</v>
      </c>
      <c r="AO60" s="149">
        <f>GDAM_IEX!M60</f>
        <v>0.8</v>
      </c>
      <c r="AP60" s="149">
        <f>GDAM_IEX!S60</f>
        <v>0</v>
      </c>
      <c r="AQ60" s="149">
        <f>GDAM_PXI!M60</f>
        <v>0</v>
      </c>
      <c r="AR60" s="149">
        <f>GDAM_PXI!S60</f>
        <v>0</v>
      </c>
    </row>
    <row r="61" spans="1:44">
      <c r="A61" t="s">
        <v>103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f>NRail_ISGS_exbus!DM61</f>
        <v>7.9103269999999997</v>
      </c>
      <c r="P61" s="36">
        <v>0</v>
      </c>
      <c r="Q61" s="36">
        <v>0</v>
      </c>
      <c r="R61" s="38">
        <v>0</v>
      </c>
      <c r="S61" s="38">
        <v>0</v>
      </c>
      <c r="T61" s="37">
        <f>SUMPRODUCT(LTA!J61:AN61,LTA!J$101:AN$101,LTA!J$108:AN$108)</f>
        <v>0</v>
      </c>
      <c r="U61" s="37">
        <f>SUMPRODUCT(LTA!J61:AN61,LTA!J$102:AN$102,LTA!J$108:AN$108)</f>
        <v>0</v>
      </c>
      <c r="V61" s="66">
        <f>SUMPRODUCT(MTOA!B61:G61,MTOA!B$102:G$102,MTOA!B$108:G$108)</f>
        <v>0</v>
      </c>
      <c r="W61" s="66">
        <f>SUMPRODUCT(MTOA!B61:G61,MTOA!B$101:G$101,MTOA!B$108:G$108)</f>
        <v>0</v>
      </c>
      <c r="X61">
        <v>0</v>
      </c>
      <c r="Y61" s="34">
        <f>IEX!M61</f>
        <v>3.55</v>
      </c>
      <c r="Z61" s="34">
        <f>IEX!S61</f>
        <v>0</v>
      </c>
      <c r="AA61" s="75">
        <f>STOA!M61</f>
        <v>0</v>
      </c>
      <c r="AB61" s="75">
        <f>-STOA!S61</f>
        <v>0</v>
      </c>
      <c r="AC61">
        <f t="shared" si="0"/>
        <v>0.21234687760000001</v>
      </c>
      <c r="AD61">
        <f t="shared" si="1"/>
        <v>23.917980122399999</v>
      </c>
      <c r="AE61">
        <v>0</v>
      </c>
      <c r="AF61" s="24"/>
      <c r="AG61">
        <f t="shared" si="2"/>
        <v>23.917980122399999</v>
      </c>
      <c r="AI61" s="34">
        <f>PXIL!M61</f>
        <v>0</v>
      </c>
      <c r="AJ61" s="34">
        <f>PXIL!S61</f>
        <v>0</v>
      </c>
      <c r="AK61" s="34">
        <f>RTM_IEX!M61</f>
        <v>11.42</v>
      </c>
      <c r="AL61" s="34">
        <f>RTM_IEX!S61</f>
        <v>0</v>
      </c>
      <c r="AM61" s="34">
        <f>RTM_PXI!M61</f>
        <v>0</v>
      </c>
      <c r="AN61" s="34">
        <f>RTM_PXI!S61</f>
        <v>0</v>
      </c>
      <c r="AO61" s="149">
        <f>GDAM_IEX!M61</f>
        <v>1.25</v>
      </c>
      <c r="AP61" s="149">
        <f>GDAM_IEX!S61</f>
        <v>0</v>
      </c>
      <c r="AQ61" s="149">
        <f>GDAM_PXI!M61</f>
        <v>0</v>
      </c>
      <c r="AR61" s="149">
        <f>GDAM_PXI!S61</f>
        <v>0</v>
      </c>
    </row>
    <row r="62" spans="1:44">
      <c r="A62" t="s">
        <v>104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f>NRail_ISGS_exbus!DM62</f>
        <v>7.9103269999999997</v>
      </c>
      <c r="P62" s="36">
        <v>0</v>
      </c>
      <c r="Q62" s="36">
        <v>0</v>
      </c>
      <c r="R62" s="38">
        <v>0</v>
      </c>
      <c r="S62" s="38">
        <v>0</v>
      </c>
      <c r="T62" s="37">
        <f>SUMPRODUCT(LTA!J62:AN62,LTA!J$101:AN$101,LTA!J$108:AN$108)</f>
        <v>0</v>
      </c>
      <c r="U62" s="37">
        <f>SUMPRODUCT(LTA!J62:AN62,LTA!J$102:AN$102,LTA!J$108:AN$108)</f>
        <v>0</v>
      </c>
      <c r="V62" s="66">
        <f>SUMPRODUCT(MTOA!B62:G62,MTOA!B$102:G$102,MTOA!B$108:G$108)</f>
        <v>0</v>
      </c>
      <c r="W62" s="66">
        <f>SUMPRODUCT(MTOA!B62:G62,MTOA!B$101:G$101,MTOA!B$108:G$108)</f>
        <v>0</v>
      </c>
      <c r="X62">
        <v>0</v>
      </c>
      <c r="Y62" s="34">
        <f>IEX!M62</f>
        <v>4.6100000000000003</v>
      </c>
      <c r="Z62" s="34">
        <f>IEX!S62</f>
        <v>0</v>
      </c>
      <c r="AA62" s="75">
        <f>STOA!M62</f>
        <v>0</v>
      </c>
      <c r="AB62" s="75">
        <f>-STOA!S62</f>
        <v>0</v>
      </c>
      <c r="AC62">
        <f t="shared" si="0"/>
        <v>0.21296287759999999</v>
      </c>
      <c r="AD62">
        <f t="shared" si="1"/>
        <v>23.987364122399999</v>
      </c>
      <c r="AE62">
        <v>0</v>
      </c>
      <c r="AF62" s="24"/>
      <c r="AG62">
        <f t="shared" si="2"/>
        <v>23.987364122399999</v>
      </c>
      <c r="AI62" s="34">
        <f>PXIL!M62</f>
        <v>0</v>
      </c>
      <c r="AJ62" s="34">
        <f>PXIL!S62</f>
        <v>0</v>
      </c>
      <c r="AK62" s="34">
        <f>RTM_IEX!M62</f>
        <v>11.52</v>
      </c>
      <c r="AL62" s="34">
        <f>RTM_IEX!S62</f>
        <v>0</v>
      </c>
      <c r="AM62" s="34">
        <f>RTM_PXI!M62</f>
        <v>0</v>
      </c>
      <c r="AN62" s="34">
        <f>RTM_PXI!S62</f>
        <v>0</v>
      </c>
      <c r="AO62" s="149">
        <f>GDAM_IEX!M62</f>
        <v>0.16</v>
      </c>
      <c r="AP62" s="149">
        <f>GDAM_IEX!S62</f>
        <v>0</v>
      </c>
      <c r="AQ62" s="149">
        <f>GDAM_PXI!M62</f>
        <v>0</v>
      </c>
      <c r="AR62" s="149">
        <f>GDAM_PXI!S62</f>
        <v>0</v>
      </c>
    </row>
    <row r="63" spans="1:44">
      <c r="A63" t="s">
        <v>105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f>NRail_ISGS_exbus!DM63</f>
        <v>7.9103269999999997</v>
      </c>
      <c r="P63" s="36">
        <v>0</v>
      </c>
      <c r="Q63" s="36">
        <v>0</v>
      </c>
      <c r="R63" s="38">
        <v>0</v>
      </c>
      <c r="S63" s="38">
        <v>0</v>
      </c>
      <c r="T63" s="37">
        <f>SUMPRODUCT(LTA!J63:AN63,LTA!J$101:AN$101,LTA!J$108:AN$108)</f>
        <v>0</v>
      </c>
      <c r="U63" s="37">
        <f>SUMPRODUCT(LTA!J63:AN63,LTA!J$102:AN$102,LTA!J$108:AN$108)</f>
        <v>0</v>
      </c>
      <c r="V63" s="66">
        <f>SUMPRODUCT(MTOA!B63:G63,MTOA!B$102:G$102,MTOA!B$108:G$108)</f>
        <v>0</v>
      </c>
      <c r="W63" s="66">
        <f>SUMPRODUCT(MTOA!B63:G63,MTOA!B$101:G$101,MTOA!B$108:G$108)</f>
        <v>0</v>
      </c>
      <c r="X63">
        <v>0</v>
      </c>
      <c r="Y63" s="34">
        <f>IEX!M63</f>
        <v>1.06</v>
      </c>
      <c r="Z63" s="34">
        <f>IEX!S63</f>
        <v>0</v>
      </c>
      <c r="AA63" s="75">
        <f>STOA!M63</f>
        <v>0</v>
      </c>
      <c r="AB63" s="75">
        <f>-STOA!S63</f>
        <v>0</v>
      </c>
      <c r="AC63">
        <f t="shared" si="0"/>
        <v>0.18269087760000002</v>
      </c>
      <c r="AD63">
        <f t="shared" si="1"/>
        <v>20.577636122400001</v>
      </c>
      <c r="AE63">
        <v>0</v>
      </c>
      <c r="AF63" s="24"/>
      <c r="AG63">
        <f t="shared" si="2"/>
        <v>20.577636122400001</v>
      </c>
      <c r="AI63" s="34">
        <f>PXIL!M63</f>
        <v>0</v>
      </c>
      <c r="AJ63" s="34">
        <f>PXIL!S63</f>
        <v>0</v>
      </c>
      <c r="AK63" s="34">
        <f>RTM_IEX!M63</f>
        <v>10.56</v>
      </c>
      <c r="AL63" s="34">
        <f>RTM_IEX!S63</f>
        <v>0</v>
      </c>
      <c r="AM63" s="34">
        <f>RTM_PXI!M63</f>
        <v>0</v>
      </c>
      <c r="AN63" s="34">
        <f>RTM_PXI!S63</f>
        <v>0</v>
      </c>
      <c r="AO63" s="149">
        <f>GDAM_IEX!M63</f>
        <v>1.23</v>
      </c>
      <c r="AP63" s="149">
        <f>GDAM_IEX!S63</f>
        <v>0</v>
      </c>
      <c r="AQ63" s="149">
        <f>GDAM_PXI!M63</f>
        <v>0</v>
      </c>
      <c r="AR63" s="149">
        <f>GDAM_PXI!S63</f>
        <v>0</v>
      </c>
    </row>
    <row r="64" spans="1:44">
      <c r="A64" t="s">
        <v>106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f>NRail_ISGS_exbus!DM64</f>
        <v>7.9103269999999997</v>
      </c>
      <c r="P64" s="36">
        <v>0</v>
      </c>
      <c r="Q64" s="36">
        <v>0</v>
      </c>
      <c r="R64" s="38">
        <v>0</v>
      </c>
      <c r="S64" s="38">
        <v>0</v>
      </c>
      <c r="T64" s="37">
        <f>SUMPRODUCT(LTA!J64:AN64,LTA!J$101:AN$101,LTA!J$108:AN$108)</f>
        <v>0</v>
      </c>
      <c r="U64" s="37">
        <f>SUMPRODUCT(LTA!J64:AN64,LTA!J$102:AN$102,LTA!J$108:AN$108)</f>
        <v>0</v>
      </c>
      <c r="V64" s="66">
        <f>SUMPRODUCT(MTOA!B64:G64,MTOA!B$102:G$102,MTOA!B$108:G$108)</f>
        <v>0</v>
      </c>
      <c r="W64" s="66">
        <f>SUMPRODUCT(MTOA!B64:G64,MTOA!B$101:G$101,MTOA!B$108:G$108)</f>
        <v>0</v>
      </c>
      <c r="X64">
        <v>0</v>
      </c>
      <c r="Y64" s="34">
        <f>IEX!M64</f>
        <v>1.06</v>
      </c>
      <c r="Z64" s="34">
        <f>IEX!S64</f>
        <v>0</v>
      </c>
      <c r="AA64" s="75">
        <f>STOA!M64</f>
        <v>0</v>
      </c>
      <c r="AB64" s="75">
        <f>-STOA!S64</f>
        <v>0</v>
      </c>
      <c r="AC64">
        <f t="shared" si="0"/>
        <v>0.1787308776</v>
      </c>
      <c r="AD64">
        <f t="shared" si="1"/>
        <v>20.131596122400001</v>
      </c>
      <c r="AE64">
        <v>0</v>
      </c>
      <c r="AF64" s="24"/>
      <c r="AG64">
        <f t="shared" si="2"/>
        <v>20.131596122400001</v>
      </c>
      <c r="AI64" s="34">
        <f>PXIL!M64</f>
        <v>0</v>
      </c>
      <c r="AJ64" s="34">
        <f>PXIL!S64</f>
        <v>0</v>
      </c>
      <c r="AK64" s="34">
        <f>RTM_IEX!M64</f>
        <v>10.65</v>
      </c>
      <c r="AL64" s="34">
        <f>RTM_IEX!S64</f>
        <v>0</v>
      </c>
      <c r="AM64" s="34">
        <f>RTM_PXI!M64</f>
        <v>0</v>
      </c>
      <c r="AN64" s="34">
        <f>RTM_PXI!S64</f>
        <v>0</v>
      </c>
      <c r="AO64" s="149">
        <f>GDAM_IEX!M64</f>
        <v>0.69</v>
      </c>
      <c r="AP64" s="149">
        <f>GDAM_IEX!S64</f>
        <v>0</v>
      </c>
      <c r="AQ64" s="149">
        <f>GDAM_PXI!M64</f>
        <v>0</v>
      </c>
      <c r="AR64" s="149">
        <f>GDAM_PXI!S64</f>
        <v>0</v>
      </c>
    </row>
    <row r="65" spans="1:44">
      <c r="A65" t="s">
        <v>107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f>NRail_ISGS_exbus!DM65</f>
        <v>7.9103269999999997</v>
      </c>
      <c r="P65" s="36">
        <v>0</v>
      </c>
      <c r="Q65" s="36">
        <v>0</v>
      </c>
      <c r="R65" s="38">
        <v>0</v>
      </c>
      <c r="S65" s="38">
        <v>0</v>
      </c>
      <c r="T65" s="37">
        <f>SUMPRODUCT(LTA!J65:AN65,LTA!J$101:AN$101,LTA!J$108:AN$108)</f>
        <v>0</v>
      </c>
      <c r="U65" s="37">
        <f>SUMPRODUCT(LTA!J65:AN65,LTA!J$102:AN$102,LTA!J$108:AN$108)</f>
        <v>0</v>
      </c>
      <c r="V65" s="66">
        <f>SUMPRODUCT(MTOA!B65:G65,MTOA!B$102:G$102,MTOA!B$108:G$108)</f>
        <v>0</v>
      </c>
      <c r="W65" s="66">
        <f>SUMPRODUCT(MTOA!B65:G65,MTOA!B$101:G$101,MTOA!B$108:G$108)</f>
        <v>0</v>
      </c>
      <c r="X65">
        <v>0</v>
      </c>
      <c r="Y65" s="34">
        <f>IEX!M65</f>
        <v>2.59</v>
      </c>
      <c r="Z65" s="34">
        <f>IEX!S65</f>
        <v>0</v>
      </c>
      <c r="AA65" s="75">
        <f>STOA!M65</f>
        <v>0</v>
      </c>
      <c r="AB65" s="75">
        <f>-STOA!S65</f>
        <v>0</v>
      </c>
      <c r="AC65">
        <f t="shared" si="0"/>
        <v>0.20425087759999999</v>
      </c>
      <c r="AD65">
        <f t="shared" si="1"/>
        <v>23.0060761224</v>
      </c>
      <c r="AE65">
        <v>0</v>
      </c>
      <c r="AF65" s="24"/>
      <c r="AG65">
        <f t="shared" si="2"/>
        <v>23.0060761224</v>
      </c>
      <c r="AI65" s="34">
        <f>PXIL!M65</f>
        <v>0</v>
      </c>
      <c r="AJ65" s="34">
        <f>PXIL!S65</f>
        <v>0</v>
      </c>
      <c r="AK65" s="34">
        <f>RTM_IEX!M65</f>
        <v>10.56</v>
      </c>
      <c r="AL65" s="34">
        <f>RTM_IEX!S65</f>
        <v>0</v>
      </c>
      <c r="AM65" s="34">
        <f>RTM_PXI!M65</f>
        <v>0</v>
      </c>
      <c r="AN65" s="34">
        <f>RTM_PXI!S65</f>
        <v>0</v>
      </c>
      <c r="AO65" s="149">
        <f>GDAM_IEX!M65</f>
        <v>2.15</v>
      </c>
      <c r="AP65" s="149">
        <f>GDAM_IEX!S65</f>
        <v>0</v>
      </c>
      <c r="AQ65" s="149">
        <f>GDAM_PXI!M65</f>
        <v>0</v>
      </c>
      <c r="AR65" s="149">
        <f>GDAM_PXI!S65</f>
        <v>0</v>
      </c>
    </row>
    <row r="66" spans="1:44">
      <c r="A66" t="s">
        <v>108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f>NRail_ISGS_exbus!DM66</f>
        <v>7.9103269999999997</v>
      </c>
      <c r="P66" s="36">
        <v>0</v>
      </c>
      <c r="Q66" s="36">
        <v>0</v>
      </c>
      <c r="R66" s="38">
        <v>0</v>
      </c>
      <c r="S66" s="38">
        <v>0</v>
      </c>
      <c r="T66" s="37">
        <f>SUMPRODUCT(LTA!J66:AN66,LTA!J$101:AN$101,LTA!J$108:AN$108)</f>
        <v>0</v>
      </c>
      <c r="U66" s="37">
        <f>SUMPRODUCT(LTA!J66:AN66,LTA!J$102:AN$102,LTA!J$108:AN$108)</f>
        <v>0</v>
      </c>
      <c r="V66" s="66">
        <f>SUMPRODUCT(MTOA!B66:G66,MTOA!B$102:G$102,MTOA!B$108:G$108)</f>
        <v>0</v>
      </c>
      <c r="W66" s="66">
        <f>SUMPRODUCT(MTOA!B66:G66,MTOA!B$101:G$101,MTOA!B$108:G$108)</f>
        <v>0</v>
      </c>
      <c r="X66">
        <v>0</v>
      </c>
      <c r="Y66" s="34">
        <f>IEX!M66</f>
        <v>1.63</v>
      </c>
      <c r="Z66" s="34">
        <f>IEX!S66</f>
        <v>0</v>
      </c>
      <c r="AA66" s="75">
        <f>STOA!M66</f>
        <v>0</v>
      </c>
      <c r="AB66" s="75">
        <f>-STOA!S66</f>
        <v>0</v>
      </c>
      <c r="AC66">
        <f t="shared" si="0"/>
        <v>0.20433887760000002</v>
      </c>
      <c r="AD66">
        <f t="shared" si="1"/>
        <v>23.0159881224</v>
      </c>
      <c r="AE66">
        <v>0</v>
      </c>
      <c r="AF66" s="24"/>
      <c r="AG66">
        <f t="shared" si="2"/>
        <v>23.0159881224</v>
      </c>
      <c r="AI66" s="34">
        <f>PXIL!M66</f>
        <v>0</v>
      </c>
      <c r="AJ66" s="34">
        <f>PXIL!S66</f>
        <v>0</v>
      </c>
      <c r="AK66" s="34">
        <f>RTM_IEX!M66</f>
        <v>10.56</v>
      </c>
      <c r="AL66" s="34">
        <f>RTM_IEX!S66</f>
        <v>0</v>
      </c>
      <c r="AM66" s="34">
        <f>RTM_PXI!M66</f>
        <v>0</v>
      </c>
      <c r="AN66" s="34">
        <f>RTM_PXI!S66</f>
        <v>0</v>
      </c>
      <c r="AO66" s="149">
        <f>GDAM_IEX!M66</f>
        <v>3.12</v>
      </c>
      <c r="AP66" s="149">
        <f>GDAM_IEX!S66</f>
        <v>0</v>
      </c>
      <c r="AQ66" s="149">
        <f>GDAM_PXI!M66</f>
        <v>0</v>
      </c>
      <c r="AR66" s="149">
        <f>GDAM_PXI!S66</f>
        <v>0</v>
      </c>
    </row>
    <row r="67" spans="1:44">
      <c r="A67" t="s">
        <v>109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f>NRail_ISGS_exbus!DM67</f>
        <v>7.9103269999999997</v>
      </c>
      <c r="P67" s="36">
        <v>0</v>
      </c>
      <c r="Q67" s="36">
        <v>0</v>
      </c>
      <c r="R67" s="38">
        <v>0</v>
      </c>
      <c r="S67" s="38">
        <v>0</v>
      </c>
      <c r="T67" s="37">
        <f>SUMPRODUCT(LTA!J67:AN67,LTA!J$101:AN$101,LTA!J$108:AN$108)</f>
        <v>0</v>
      </c>
      <c r="U67" s="37">
        <f>SUMPRODUCT(LTA!J67:AN67,LTA!J$102:AN$102,LTA!J$108:AN$108)</f>
        <v>0</v>
      </c>
      <c r="V67" s="66">
        <f>SUMPRODUCT(MTOA!B67:G67,MTOA!B$102:G$102,MTOA!B$108:G$108)</f>
        <v>0</v>
      </c>
      <c r="W67" s="66">
        <f>SUMPRODUCT(MTOA!B67:G67,MTOA!B$101:G$101,MTOA!B$108:G$108)</f>
        <v>0</v>
      </c>
      <c r="X67">
        <v>0</v>
      </c>
      <c r="Y67" s="34">
        <f>IEX!M67</f>
        <v>1.73</v>
      </c>
      <c r="Z67" s="34">
        <f>IEX!S67</f>
        <v>0</v>
      </c>
      <c r="AA67" s="75">
        <f>STOA!M67</f>
        <v>0</v>
      </c>
      <c r="AB67" s="75">
        <f>-STOA!S67</f>
        <v>0</v>
      </c>
      <c r="AC67">
        <f t="shared" si="0"/>
        <v>0.18779487759999999</v>
      </c>
      <c r="AD67">
        <f t="shared" si="1"/>
        <v>21.152532122400004</v>
      </c>
      <c r="AE67">
        <v>0</v>
      </c>
      <c r="AF67" s="24"/>
      <c r="AG67">
        <f t="shared" si="2"/>
        <v>21.152532122400004</v>
      </c>
      <c r="AI67" s="34">
        <f>PXIL!M67</f>
        <v>0</v>
      </c>
      <c r="AJ67" s="34">
        <f>PXIL!S67</f>
        <v>0</v>
      </c>
      <c r="AK67" s="34">
        <f>RTM_IEX!M67</f>
        <v>9.6</v>
      </c>
      <c r="AL67" s="34">
        <f>RTM_IEX!S67</f>
        <v>0</v>
      </c>
      <c r="AM67" s="34">
        <f>RTM_PXI!M67</f>
        <v>0</v>
      </c>
      <c r="AN67" s="34">
        <f>RTM_PXI!S67</f>
        <v>0</v>
      </c>
      <c r="AO67" s="149">
        <f>GDAM_IEX!M67</f>
        <v>2.1</v>
      </c>
      <c r="AP67" s="149">
        <f>GDAM_IEX!S67</f>
        <v>0</v>
      </c>
      <c r="AQ67" s="149">
        <f>GDAM_PXI!M67</f>
        <v>0</v>
      </c>
      <c r="AR67" s="149">
        <f>GDAM_PXI!S67</f>
        <v>0</v>
      </c>
    </row>
    <row r="68" spans="1:44">
      <c r="A68" t="s">
        <v>110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f>NRail_ISGS_exbus!DM68</f>
        <v>7.9103269999999997</v>
      </c>
      <c r="P68" s="36">
        <v>0</v>
      </c>
      <c r="Q68" s="36">
        <v>0</v>
      </c>
      <c r="R68" s="38">
        <v>0</v>
      </c>
      <c r="S68" s="38">
        <v>0</v>
      </c>
      <c r="T68" s="37">
        <f>SUMPRODUCT(LTA!J68:AN68,LTA!J$101:AN$101,LTA!J$108:AN$108)</f>
        <v>0</v>
      </c>
      <c r="U68" s="37">
        <f>SUMPRODUCT(LTA!J68:AN68,LTA!J$102:AN$102,LTA!J$108:AN$108)</f>
        <v>0</v>
      </c>
      <c r="V68" s="66">
        <f>SUMPRODUCT(MTOA!B68:G68,MTOA!B$102:G$102,MTOA!B$108:G$108)</f>
        <v>0</v>
      </c>
      <c r="W68" s="66">
        <f>SUMPRODUCT(MTOA!B68:G68,MTOA!B$101:G$101,MTOA!B$108:G$108)</f>
        <v>0</v>
      </c>
      <c r="X68">
        <v>0</v>
      </c>
      <c r="Y68" s="34">
        <f>IEX!M68</f>
        <v>2.59</v>
      </c>
      <c r="Z68" s="34">
        <f>IEX!S68</f>
        <v>0</v>
      </c>
      <c r="AA68" s="75">
        <f>STOA!M68</f>
        <v>0</v>
      </c>
      <c r="AB68" s="75">
        <f>-STOA!S68</f>
        <v>0</v>
      </c>
      <c r="AC68">
        <f t="shared" ref="AC68:AC98" si="3">SUMIF(B68:AB68,"&gt;0")*$AC$2-SUMIF(B68:AB68,"&lt;0")*($AC$2/(1-$AC$2))+SUMIF(AI68:AR68,"&gt;0")*$AC$2-SUMIF(AI68:AR68,"&lt;0")*($AC$2/(1-$AC$2))-SUM(T68,W68,R68)*$AC$2</f>
        <v>0.1956268776</v>
      </c>
      <c r="AD68">
        <f t="shared" ref="AD68:AD98" si="4">SUM(B68:AB68,AI68:AR68)-AC68</f>
        <v>22.0347001224</v>
      </c>
      <c r="AE68">
        <v>0</v>
      </c>
      <c r="AF68" s="24"/>
      <c r="AG68">
        <f t="shared" ref="AG68:AG98" si="5">SUM(AD68:AF68)</f>
        <v>22.0347001224</v>
      </c>
      <c r="AI68" s="34">
        <f>PXIL!M68</f>
        <v>0</v>
      </c>
      <c r="AJ68" s="34">
        <f>PXIL!S68</f>
        <v>0</v>
      </c>
      <c r="AK68" s="34">
        <f>RTM_IEX!M68</f>
        <v>9.6</v>
      </c>
      <c r="AL68" s="34">
        <f>RTM_IEX!S68</f>
        <v>0</v>
      </c>
      <c r="AM68" s="34">
        <f>RTM_PXI!M68</f>
        <v>0</v>
      </c>
      <c r="AN68" s="34">
        <f>RTM_PXI!S68</f>
        <v>0</v>
      </c>
      <c r="AO68" s="149">
        <f>GDAM_IEX!M68</f>
        <v>2.13</v>
      </c>
      <c r="AP68" s="149">
        <f>GDAM_IEX!S68</f>
        <v>0</v>
      </c>
      <c r="AQ68" s="149">
        <f>GDAM_PXI!M68</f>
        <v>0</v>
      </c>
      <c r="AR68" s="149">
        <f>GDAM_PXI!S68</f>
        <v>0</v>
      </c>
    </row>
    <row r="69" spans="1:44">
      <c r="A69" t="s">
        <v>111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f>NRail_ISGS_exbus!DM69</f>
        <v>7.9103269999999997</v>
      </c>
      <c r="P69" s="36">
        <v>0</v>
      </c>
      <c r="Q69" s="36">
        <v>0</v>
      </c>
      <c r="R69" s="38">
        <v>0</v>
      </c>
      <c r="S69" s="38">
        <v>0</v>
      </c>
      <c r="T69" s="37">
        <f>SUMPRODUCT(LTA!J69:AN69,LTA!J$101:AN$101,LTA!J$108:AN$108)</f>
        <v>0</v>
      </c>
      <c r="U69" s="37">
        <f>SUMPRODUCT(LTA!J69:AN69,LTA!J$102:AN$102,LTA!J$108:AN$108)</f>
        <v>0</v>
      </c>
      <c r="V69" s="66">
        <f>SUMPRODUCT(MTOA!B69:G69,MTOA!B$102:G$102,MTOA!B$108:G$108)</f>
        <v>0</v>
      </c>
      <c r="W69" s="66">
        <f>SUMPRODUCT(MTOA!B69:G69,MTOA!B$101:G$101,MTOA!B$108:G$108)</f>
        <v>0</v>
      </c>
      <c r="X69">
        <v>0</v>
      </c>
      <c r="Y69" s="34">
        <f>IEX!M69</f>
        <v>2.69</v>
      </c>
      <c r="Z69" s="34">
        <f>IEX!S69</f>
        <v>0</v>
      </c>
      <c r="AA69" s="75">
        <f>STOA!M69</f>
        <v>0</v>
      </c>
      <c r="AB69" s="75">
        <f>-STOA!S69</f>
        <v>0</v>
      </c>
      <c r="AC69">
        <f t="shared" si="3"/>
        <v>0.19553887759999999</v>
      </c>
      <c r="AD69">
        <f t="shared" si="4"/>
        <v>22.0247881224</v>
      </c>
      <c r="AE69">
        <v>0</v>
      </c>
      <c r="AF69" s="24"/>
      <c r="AG69">
        <f t="shared" si="5"/>
        <v>22.0247881224</v>
      </c>
      <c r="AI69" s="34">
        <f>PXIL!M69</f>
        <v>0</v>
      </c>
      <c r="AJ69" s="34">
        <f>PXIL!S69</f>
        <v>0</v>
      </c>
      <c r="AK69" s="34">
        <f>RTM_IEX!M69</f>
        <v>9.6</v>
      </c>
      <c r="AL69" s="34">
        <f>RTM_IEX!S69</f>
        <v>0</v>
      </c>
      <c r="AM69" s="34">
        <f>RTM_PXI!M69</f>
        <v>0</v>
      </c>
      <c r="AN69" s="34">
        <f>RTM_PXI!S69</f>
        <v>0</v>
      </c>
      <c r="AO69" s="149">
        <f>GDAM_IEX!M69</f>
        <v>2.02</v>
      </c>
      <c r="AP69" s="149">
        <f>GDAM_IEX!S69</f>
        <v>0</v>
      </c>
      <c r="AQ69" s="149">
        <f>GDAM_PXI!M69</f>
        <v>0</v>
      </c>
      <c r="AR69" s="149">
        <f>GDAM_PXI!S69</f>
        <v>0</v>
      </c>
    </row>
    <row r="70" spans="1:44">
      <c r="A70" t="s">
        <v>112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f>NRail_ISGS_exbus!DM70</f>
        <v>7.9103269999999997</v>
      </c>
      <c r="P70" s="36">
        <v>0</v>
      </c>
      <c r="Q70" s="36">
        <v>0</v>
      </c>
      <c r="R70" s="38">
        <v>0</v>
      </c>
      <c r="S70" s="38">
        <v>0</v>
      </c>
      <c r="T70" s="37">
        <f>SUMPRODUCT(LTA!J70:AN70,LTA!J$101:AN$101,LTA!J$108:AN$108)</f>
        <v>0</v>
      </c>
      <c r="U70" s="37">
        <f>SUMPRODUCT(LTA!J70:AN70,LTA!J$102:AN$102,LTA!J$108:AN$108)</f>
        <v>0</v>
      </c>
      <c r="V70" s="66">
        <f>SUMPRODUCT(MTOA!B70:G70,MTOA!B$102:G$102,MTOA!B$108:G$108)</f>
        <v>0</v>
      </c>
      <c r="W70" s="66">
        <f>SUMPRODUCT(MTOA!B70:G70,MTOA!B$101:G$101,MTOA!B$108:G$108)</f>
        <v>0</v>
      </c>
      <c r="X70">
        <v>0</v>
      </c>
      <c r="Y70" s="34">
        <f>IEX!M70</f>
        <v>2.98</v>
      </c>
      <c r="Z70" s="34">
        <f>IEX!S70</f>
        <v>0</v>
      </c>
      <c r="AA70" s="75">
        <f>STOA!M70</f>
        <v>0</v>
      </c>
      <c r="AB70" s="75">
        <f>-STOA!S70</f>
        <v>0</v>
      </c>
      <c r="AC70">
        <f t="shared" si="3"/>
        <v>0.19589087760000001</v>
      </c>
      <c r="AD70">
        <f t="shared" si="4"/>
        <v>22.0644361224</v>
      </c>
      <c r="AE70">
        <v>0</v>
      </c>
      <c r="AF70" s="24"/>
      <c r="AG70">
        <f t="shared" si="5"/>
        <v>22.0644361224</v>
      </c>
      <c r="AI70" s="34">
        <f>PXIL!M70</f>
        <v>0</v>
      </c>
      <c r="AJ70" s="34">
        <f>PXIL!S70</f>
        <v>0</v>
      </c>
      <c r="AK70" s="34">
        <f>RTM_IEX!M70</f>
        <v>9.6</v>
      </c>
      <c r="AL70" s="34">
        <f>RTM_IEX!S70</f>
        <v>0</v>
      </c>
      <c r="AM70" s="34">
        <f>RTM_PXI!M70</f>
        <v>0</v>
      </c>
      <c r="AN70" s="34">
        <f>RTM_PXI!S70</f>
        <v>0</v>
      </c>
      <c r="AO70" s="149">
        <f>GDAM_IEX!M70</f>
        <v>1.77</v>
      </c>
      <c r="AP70" s="149">
        <f>GDAM_IEX!S70</f>
        <v>0</v>
      </c>
      <c r="AQ70" s="149">
        <f>GDAM_PXI!M70</f>
        <v>0</v>
      </c>
      <c r="AR70" s="149">
        <f>GDAM_PXI!S70</f>
        <v>0</v>
      </c>
    </row>
    <row r="71" spans="1:44">
      <c r="A71" t="s">
        <v>113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f>NRail_ISGS_exbus!DM71</f>
        <v>7.9103269999999997</v>
      </c>
      <c r="P71" s="36">
        <v>0</v>
      </c>
      <c r="Q71" s="36">
        <v>0</v>
      </c>
      <c r="R71" s="38">
        <v>0</v>
      </c>
      <c r="S71" s="38">
        <v>0</v>
      </c>
      <c r="T71" s="37">
        <f>SUMPRODUCT(LTA!J71:AN71,LTA!J$101:AN$101,LTA!J$108:AN$108)</f>
        <v>0</v>
      </c>
      <c r="U71" s="37">
        <f>SUMPRODUCT(LTA!J71:AN71,LTA!J$102:AN$102,LTA!J$108:AN$108)</f>
        <v>0</v>
      </c>
      <c r="V71" s="66">
        <f>SUMPRODUCT(MTOA!B71:G71,MTOA!B$102:G$102,MTOA!B$108:G$108)</f>
        <v>0</v>
      </c>
      <c r="W71" s="66">
        <f>SUMPRODUCT(MTOA!B71:G71,MTOA!B$101:G$101,MTOA!B$108:G$108)</f>
        <v>0</v>
      </c>
      <c r="X71">
        <v>0</v>
      </c>
      <c r="Y71" s="34">
        <f>IEX!M71</f>
        <v>3.45</v>
      </c>
      <c r="Z71" s="34">
        <f>IEX!S71</f>
        <v>0</v>
      </c>
      <c r="AA71" s="75">
        <f>STOA!M71</f>
        <v>0</v>
      </c>
      <c r="AB71" s="75">
        <f>-STOA!S71</f>
        <v>0</v>
      </c>
      <c r="AC71">
        <f t="shared" si="3"/>
        <v>0.19606687760000002</v>
      </c>
      <c r="AD71">
        <f t="shared" si="4"/>
        <v>22.0842601224</v>
      </c>
      <c r="AE71">
        <v>0</v>
      </c>
      <c r="AF71" s="24"/>
      <c r="AG71">
        <f t="shared" si="5"/>
        <v>22.0842601224</v>
      </c>
      <c r="AI71" s="34">
        <f>PXIL!M71</f>
        <v>0</v>
      </c>
      <c r="AJ71" s="34">
        <f>PXIL!S71</f>
        <v>0</v>
      </c>
      <c r="AK71" s="34">
        <f>RTM_IEX!M71</f>
        <v>9.6</v>
      </c>
      <c r="AL71" s="34">
        <f>RTM_IEX!S71</f>
        <v>0</v>
      </c>
      <c r="AM71" s="34">
        <f>RTM_PXI!M71</f>
        <v>0</v>
      </c>
      <c r="AN71" s="34">
        <f>RTM_PXI!S71</f>
        <v>0</v>
      </c>
      <c r="AO71" s="149">
        <f>GDAM_IEX!M71</f>
        <v>1.32</v>
      </c>
      <c r="AP71" s="149">
        <f>GDAM_IEX!S71</f>
        <v>0</v>
      </c>
      <c r="AQ71" s="149">
        <f>GDAM_PXI!M71</f>
        <v>0</v>
      </c>
      <c r="AR71" s="149">
        <f>GDAM_PXI!S71</f>
        <v>0</v>
      </c>
    </row>
    <row r="72" spans="1:44">
      <c r="A72" t="s">
        <v>114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f>NRail_ISGS_exbus!DM72</f>
        <v>7.9103269999999997</v>
      </c>
      <c r="P72" s="36">
        <v>0</v>
      </c>
      <c r="Q72" s="36">
        <v>0</v>
      </c>
      <c r="R72" s="38">
        <v>0</v>
      </c>
      <c r="S72" s="38">
        <v>0</v>
      </c>
      <c r="T72" s="37">
        <f>SUMPRODUCT(LTA!J72:AN72,LTA!J$101:AN$101,LTA!J$108:AN$108)</f>
        <v>0</v>
      </c>
      <c r="U72" s="37">
        <f>SUMPRODUCT(LTA!J72:AN72,LTA!J$102:AN$102,LTA!J$108:AN$108)</f>
        <v>0</v>
      </c>
      <c r="V72" s="66">
        <f>SUMPRODUCT(MTOA!B72:G72,MTOA!B$102:G$102,MTOA!B$108:G$108)</f>
        <v>0</v>
      </c>
      <c r="W72" s="66">
        <f>SUMPRODUCT(MTOA!B72:G72,MTOA!B$101:G$101,MTOA!B$108:G$108)</f>
        <v>0</v>
      </c>
      <c r="X72">
        <v>0</v>
      </c>
      <c r="Y72" s="34">
        <f>IEX!M72</f>
        <v>3.74</v>
      </c>
      <c r="Z72" s="34">
        <f>IEX!S72</f>
        <v>0</v>
      </c>
      <c r="AA72" s="75">
        <f>STOA!M72</f>
        <v>0</v>
      </c>
      <c r="AB72" s="75">
        <f>-STOA!S72</f>
        <v>0</v>
      </c>
      <c r="AC72">
        <f t="shared" si="3"/>
        <v>0.19606687760000002</v>
      </c>
      <c r="AD72">
        <f t="shared" si="4"/>
        <v>22.0842601224</v>
      </c>
      <c r="AE72">
        <v>0</v>
      </c>
      <c r="AF72" s="24"/>
      <c r="AG72">
        <f t="shared" si="5"/>
        <v>22.0842601224</v>
      </c>
      <c r="AI72" s="34">
        <f>PXIL!M72</f>
        <v>0</v>
      </c>
      <c r="AJ72" s="34">
        <f>PXIL!S72</f>
        <v>0</v>
      </c>
      <c r="AK72" s="34">
        <f>RTM_IEX!M72</f>
        <v>9.6</v>
      </c>
      <c r="AL72" s="34">
        <f>RTM_IEX!S72</f>
        <v>0</v>
      </c>
      <c r="AM72" s="34">
        <f>RTM_PXI!M72</f>
        <v>0</v>
      </c>
      <c r="AN72" s="34">
        <f>RTM_PXI!S72</f>
        <v>0</v>
      </c>
      <c r="AO72" s="149">
        <f>GDAM_IEX!M72</f>
        <v>1.03</v>
      </c>
      <c r="AP72" s="149">
        <f>GDAM_IEX!S72</f>
        <v>0</v>
      </c>
      <c r="AQ72" s="149">
        <f>GDAM_PXI!M72</f>
        <v>0</v>
      </c>
      <c r="AR72" s="149">
        <f>GDAM_PXI!S72</f>
        <v>0</v>
      </c>
    </row>
    <row r="73" spans="1:44">
      <c r="A73" t="s">
        <v>115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f>NRail_ISGS_exbus!DM73</f>
        <v>7.9103269999999997</v>
      </c>
      <c r="P73" s="36">
        <v>0</v>
      </c>
      <c r="Q73" s="36">
        <v>0</v>
      </c>
      <c r="R73" s="38">
        <v>0</v>
      </c>
      <c r="S73" s="38">
        <v>0</v>
      </c>
      <c r="T73" s="37">
        <f>SUMPRODUCT(LTA!J73:AN73,LTA!J$101:AN$101,LTA!J$108:AN$108)</f>
        <v>0</v>
      </c>
      <c r="U73" s="37">
        <f>SUMPRODUCT(LTA!J73:AN73,LTA!J$102:AN$102,LTA!J$108:AN$108)</f>
        <v>0</v>
      </c>
      <c r="V73" s="66">
        <f>SUMPRODUCT(MTOA!B73:G73,MTOA!B$102:G$102,MTOA!B$108:G$108)</f>
        <v>0</v>
      </c>
      <c r="W73" s="66">
        <f>SUMPRODUCT(MTOA!B73:G73,MTOA!B$101:G$101,MTOA!B$108:G$108)</f>
        <v>0</v>
      </c>
      <c r="X73">
        <v>0</v>
      </c>
      <c r="Y73" s="34">
        <f>IEX!M73</f>
        <v>3.74</v>
      </c>
      <c r="Z73" s="34">
        <f>IEX!S73</f>
        <v>0</v>
      </c>
      <c r="AA73" s="75">
        <f>STOA!M73</f>
        <v>0</v>
      </c>
      <c r="AB73" s="75">
        <f>-STOA!S73</f>
        <v>0</v>
      </c>
      <c r="AC73">
        <f t="shared" si="3"/>
        <v>0.19562687760000003</v>
      </c>
      <c r="AD73">
        <f t="shared" si="4"/>
        <v>22.0347001224</v>
      </c>
      <c r="AE73">
        <v>0</v>
      </c>
      <c r="AF73" s="24"/>
      <c r="AG73">
        <f t="shared" si="5"/>
        <v>22.0347001224</v>
      </c>
      <c r="AI73" s="34">
        <f>PXIL!M73</f>
        <v>0</v>
      </c>
      <c r="AJ73" s="34">
        <f>PXIL!S73</f>
        <v>0</v>
      </c>
      <c r="AK73" s="34">
        <f>RTM_IEX!M73</f>
        <v>9.6</v>
      </c>
      <c r="AL73" s="34">
        <f>RTM_IEX!S73</f>
        <v>0</v>
      </c>
      <c r="AM73" s="34">
        <f>RTM_PXI!M73</f>
        <v>0</v>
      </c>
      <c r="AN73" s="34">
        <f>RTM_PXI!S73</f>
        <v>0</v>
      </c>
      <c r="AO73" s="149">
        <f>GDAM_IEX!M73</f>
        <v>0.98</v>
      </c>
      <c r="AP73" s="149">
        <f>GDAM_IEX!S73</f>
        <v>0</v>
      </c>
      <c r="AQ73" s="149">
        <f>GDAM_PXI!M73</f>
        <v>0</v>
      </c>
      <c r="AR73" s="149">
        <f>GDAM_PXI!S73</f>
        <v>0</v>
      </c>
    </row>
    <row r="74" spans="1:44">
      <c r="A74" t="s">
        <v>116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f>NRail_ISGS_exbus!DM74</f>
        <v>7.9103269999999997</v>
      </c>
      <c r="P74" s="36">
        <v>0</v>
      </c>
      <c r="Q74" s="36">
        <v>0</v>
      </c>
      <c r="R74" s="38">
        <v>0</v>
      </c>
      <c r="S74" s="38">
        <v>0</v>
      </c>
      <c r="T74" s="37">
        <f>SUMPRODUCT(LTA!J74:AN74,LTA!J$101:AN$101,LTA!J$108:AN$108)</f>
        <v>0</v>
      </c>
      <c r="U74" s="37">
        <f>SUMPRODUCT(LTA!J74:AN74,LTA!J$102:AN$102,LTA!J$108:AN$108)</f>
        <v>0</v>
      </c>
      <c r="V74" s="66">
        <f>SUMPRODUCT(MTOA!B74:G74,MTOA!B$102:G$102,MTOA!B$108:G$108)</f>
        <v>0</v>
      </c>
      <c r="W74" s="66">
        <f>SUMPRODUCT(MTOA!B74:G74,MTOA!B$101:G$101,MTOA!B$108:G$108)</f>
        <v>0</v>
      </c>
      <c r="X74">
        <v>0</v>
      </c>
      <c r="Y74" s="34">
        <f>IEX!M74</f>
        <v>3.84</v>
      </c>
      <c r="Z74" s="34">
        <f>IEX!S74</f>
        <v>0</v>
      </c>
      <c r="AA74" s="75">
        <f>STOA!M74</f>
        <v>0</v>
      </c>
      <c r="AB74" s="75">
        <f>-STOA!S74</f>
        <v>0</v>
      </c>
      <c r="AC74">
        <f t="shared" si="3"/>
        <v>0.19545087760000002</v>
      </c>
      <c r="AD74">
        <f t="shared" si="4"/>
        <v>22.0148761224</v>
      </c>
      <c r="AE74">
        <v>0</v>
      </c>
      <c r="AF74" s="24"/>
      <c r="AG74">
        <f t="shared" si="5"/>
        <v>22.0148761224</v>
      </c>
      <c r="AI74" s="34">
        <f>PXIL!M74</f>
        <v>0</v>
      </c>
      <c r="AJ74" s="34">
        <f>PXIL!S74</f>
        <v>0</v>
      </c>
      <c r="AK74" s="34">
        <f>RTM_IEX!M74</f>
        <v>9.5</v>
      </c>
      <c r="AL74" s="34">
        <f>RTM_IEX!S74</f>
        <v>0</v>
      </c>
      <c r="AM74" s="34">
        <f>RTM_PXI!M74</f>
        <v>0</v>
      </c>
      <c r="AN74" s="34">
        <f>RTM_PXI!S74</f>
        <v>0</v>
      </c>
      <c r="AO74" s="149">
        <f>GDAM_IEX!M74</f>
        <v>0.96</v>
      </c>
      <c r="AP74" s="149">
        <f>GDAM_IEX!S74</f>
        <v>0</v>
      </c>
      <c r="AQ74" s="149">
        <f>GDAM_PXI!M74</f>
        <v>0</v>
      </c>
      <c r="AR74" s="149">
        <f>GDAM_PXI!S74</f>
        <v>0</v>
      </c>
    </row>
    <row r="75" spans="1:44">
      <c r="A75" t="s">
        <v>117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f>NRail_ISGS_exbus!DM75</f>
        <v>7.9103269999999997</v>
      </c>
      <c r="P75" s="36">
        <v>0</v>
      </c>
      <c r="Q75" s="36">
        <v>0</v>
      </c>
      <c r="R75" s="38">
        <v>0</v>
      </c>
      <c r="S75" s="38">
        <v>0</v>
      </c>
      <c r="T75" s="37">
        <f>SUMPRODUCT(LTA!J75:AN75,LTA!J$101:AN$101,LTA!J$108:AN$108)</f>
        <v>0</v>
      </c>
      <c r="U75" s="37">
        <f>SUMPRODUCT(LTA!J75:AN75,LTA!J$102:AN$102,LTA!J$108:AN$108)</f>
        <v>0</v>
      </c>
      <c r="V75" s="66">
        <f>SUMPRODUCT(MTOA!B75:G75,MTOA!B$102:G$102,MTOA!B$108:G$108)</f>
        <v>0</v>
      </c>
      <c r="W75" s="66">
        <f>SUMPRODUCT(MTOA!B75:G75,MTOA!B$101:G$101,MTOA!B$108:G$108)</f>
        <v>0</v>
      </c>
      <c r="X75">
        <v>0</v>
      </c>
      <c r="Y75" s="34">
        <f>IEX!M75</f>
        <v>4.8</v>
      </c>
      <c r="Z75" s="34">
        <f>IEX!S75</f>
        <v>0</v>
      </c>
      <c r="AA75" s="75">
        <f>STOA!M75</f>
        <v>0</v>
      </c>
      <c r="AB75" s="75">
        <f>-STOA!S75</f>
        <v>0</v>
      </c>
      <c r="AC75">
        <f t="shared" si="3"/>
        <v>0.19545087760000002</v>
      </c>
      <c r="AD75">
        <f t="shared" si="4"/>
        <v>22.0148761224</v>
      </c>
      <c r="AE75">
        <v>0</v>
      </c>
      <c r="AF75" s="24"/>
      <c r="AG75">
        <f t="shared" si="5"/>
        <v>22.0148761224</v>
      </c>
      <c r="AI75" s="34">
        <f>PXIL!M75</f>
        <v>0</v>
      </c>
      <c r="AJ75" s="34">
        <f>PXIL!S75</f>
        <v>0</v>
      </c>
      <c r="AK75" s="34">
        <f>RTM_IEX!M75</f>
        <v>9.5</v>
      </c>
      <c r="AL75" s="34">
        <f>RTM_IEX!S75</f>
        <v>0</v>
      </c>
      <c r="AM75" s="34">
        <f>RTM_PXI!M75</f>
        <v>0</v>
      </c>
      <c r="AN75" s="34">
        <f>RTM_PXI!S75</f>
        <v>0</v>
      </c>
      <c r="AO75" s="149">
        <f>GDAM_IEX!M75</f>
        <v>0</v>
      </c>
      <c r="AP75" s="149">
        <f>GDAM_IEX!S75</f>
        <v>0</v>
      </c>
      <c r="AQ75" s="149">
        <f>GDAM_PXI!M75</f>
        <v>0</v>
      </c>
      <c r="AR75" s="149">
        <f>GDAM_PXI!S75</f>
        <v>0</v>
      </c>
    </row>
    <row r="76" spans="1:44">
      <c r="A76" t="s">
        <v>118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f>NRail_ISGS_exbus!DM76</f>
        <v>7.9103269999999997</v>
      </c>
      <c r="P76" s="36">
        <v>0</v>
      </c>
      <c r="Q76" s="36">
        <v>0</v>
      </c>
      <c r="R76" s="38">
        <v>0</v>
      </c>
      <c r="S76" s="38">
        <v>0</v>
      </c>
      <c r="T76" s="37">
        <f>SUMPRODUCT(LTA!J76:AN76,LTA!J$101:AN$101,LTA!J$108:AN$108)</f>
        <v>0</v>
      </c>
      <c r="U76" s="37">
        <f>SUMPRODUCT(LTA!J76:AN76,LTA!J$102:AN$102,LTA!J$108:AN$108)</f>
        <v>0</v>
      </c>
      <c r="V76" s="66">
        <f>SUMPRODUCT(MTOA!B76:G76,MTOA!B$102:G$102,MTOA!B$108:G$108)</f>
        <v>0</v>
      </c>
      <c r="W76" s="66">
        <f>SUMPRODUCT(MTOA!B76:G76,MTOA!B$101:G$101,MTOA!B$108:G$108)</f>
        <v>0</v>
      </c>
      <c r="X76">
        <v>0</v>
      </c>
      <c r="Y76" s="34">
        <f>IEX!M76</f>
        <v>3.45</v>
      </c>
      <c r="Z76" s="34">
        <f>IEX!S76</f>
        <v>0</v>
      </c>
      <c r="AA76" s="75">
        <f>STOA!M76</f>
        <v>0</v>
      </c>
      <c r="AB76" s="75">
        <f>-STOA!S76</f>
        <v>0</v>
      </c>
      <c r="AC76">
        <f t="shared" si="3"/>
        <v>0.18445087760000001</v>
      </c>
      <c r="AD76">
        <f t="shared" si="4"/>
        <v>20.7758761224</v>
      </c>
      <c r="AE76">
        <v>0</v>
      </c>
      <c r="AF76" s="24"/>
      <c r="AG76">
        <f t="shared" si="5"/>
        <v>20.7758761224</v>
      </c>
      <c r="AI76" s="34">
        <f>PXIL!M76</f>
        <v>0</v>
      </c>
      <c r="AJ76" s="34">
        <f>PXIL!S76</f>
        <v>0</v>
      </c>
      <c r="AK76" s="34">
        <f>RTM_IEX!M76</f>
        <v>9.6</v>
      </c>
      <c r="AL76" s="34">
        <f>RTM_IEX!S76</f>
        <v>0</v>
      </c>
      <c r="AM76" s="34">
        <f>RTM_PXI!M76</f>
        <v>0</v>
      </c>
      <c r="AN76" s="34">
        <f>RTM_PXI!S76</f>
        <v>0</v>
      </c>
      <c r="AO76" s="149">
        <f>GDAM_IEX!M76</f>
        <v>0</v>
      </c>
      <c r="AP76" s="149">
        <f>GDAM_IEX!S76</f>
        <v>0</v>
      </c>
      <c r="AQ76" s="149">
        <f>GDAM_PXI!M76</f>
        <v>0</v>
      </c>
      <c r="AR76" s="149">
        <f>GDAM_PXI!S76</f>
        <v>0</v>
      </c>
    </row>
    <row r="77" spans="1:44">
      <c r="A77" t="s">
        <v>119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f>NRail_ISGS_exbus!DM77</f>
        <v>7.9103269999999997</v>
      </c>
      <c r="P77" s="36">
        <v>0</v>
      </c>
      <c r="Q77" s="36">
        <v>0</v>
      </c>
      <c r="R77" s="38">
        <v>0</v>
      </c>
      <c r="S77" s="38">
        <v>0</v>
      </c>
      <c r="T77" s="37">
        <f>SUMPRODUCT(LTA!J77:AN77,LTA!J$101:AN$101,LTA!J$108:AN$108)</f>
        <v>0</v>
      </c>
      <c r="U77" s="37">
        <f>SUMPRODUCT(LTA!J77:AN77,LTA!J$102:AN$102,LTA!J$108:AN$108)</f>
        <v>0</v>
      </c>
      <c r="V77" s="66">
        <f>SUMPRODUCT(MTOA!B77:G77,MTOA!B$102:G$102,MTOA!B$108:G$108)</f>
        <v>0</v>
      </c>
      <c r="W77" s="66">
        <f>SUMPRODUCT(MTOA!B77:G77,MTOA!B$101:G$101,MTOA!B$108:G$108)</f>
        <v>0</v>
      </c>
      <c r="X77">
        <v>0</v>
      </c>
      <c r="Y77" s="34">
        <f>IEX!M77</f>
        <v>1.92</v>
      </c>
      <c r="Z77" s="34">
        <f>IEX!S77</f>
        <v>0</v>
      </c>
      <c r="AA77" s="75">
        <f>STOA!M77</f>
        <v>0</v>
      </c>
      <c r="AB77" s="75">
        <f>-STOA!S77</f>
        <v>0</v>
      </c>
      <c r="AC77">
        <f t="shared" si="3"/>
        <v>0.1709868776</v>
      </c>
      <c r="AD77">
        <f t="shared" si="4"/>
        <v>19.259340122399998</v>
      </c>
      <c r="AE77">
        <v>0</v>
      </c>
      <c r="AF77" s="24"/>
      <c r="AG77">
        <f t="shared" si="5"/>
        <v>19.259340122399998</v>
      </c>
      <c r="AI77" s="34">
        <f>PXIL!M77</f>
        <v>0</v>
      </c>
      <c r="AJ77" s="34">
        <f>PXIL!S77</f>
        <v>0</v>
      </c>
      <c r="AK77" s="34">
        <f>RTM_IEX!M77</f>
        <v>9.6</v>
      </c>
      <c r="AL77" s="34">
        <f>RTM_IEX!S77</f>
        <v>0</v>
      </c>
      <c r="AM77" s="34">
        <f>RTM_PXI!M77</f>
        <v>0</v>
      </c>
      <c r="AN77" s="34">
        <f>RTM_PXI!S77</f>
        <v>0</v>
      </c>
      <c r="AO77" s="149">
        <f>GDAM_IEX!M77</f>
        <v>0</v>
      </c>
      <c r="AP77" s="149">
        <f>GDAM_IEX!S77</f>
        <v>0</v>
      </c>
      <c r="AQ77" s="149">
        <f>GDAM_PXI!M77</f>
        <v>0</v>
      </c>
      <c r="AR77" s="149">
        <f>GDAM_PXI!S77</f>
        <v>0</v>
      </c>
    </row>
    <row r="78" spans="1:44">
      <c r="A78" t="s">
        <v>120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f>NRail_ISGS_exbus!DM78</f>
        <v>7.9103269999999997</v>
      </c>
      <c r="P78" s="36">
        <v>0</v>
      </c>
      <c r="Q78" s="36">
        <v>0</v>
      </c>
      <c r="R78" s="38">
        <v>0</v>
      </c>
      <c r="S78" s="38">
        <v>0</v>
      </c>
      <c r="T78" s="37">
        <f>SUMPRODUCT(LTA!J78:AN78,LTA!J$101:AN$101,LTA!J$108:AN$108)</f>
        <v>0</v>
      </c>
      <c r="U78" s="37">
        <f>SUMPRODUCT(LTA!J78:AN78,LTA!J$102:AN$102,LTA!J$108:AN$108)</f>
        <v>0</v>
      </c>
      <c r="V78" s="66">
        <f>SUMPRODUCT(MTOA!B78:G78,MTOA!B$102:G$102,MTOA!B$108:G$108)</f>
        <v>0</v>
      </c>
      <c r="W78" s="66">
        <f>SUMPRODUCT(MTOA!B78:G78,MTOA!B$101:G$101,MTOA!B$108:G$108)</f>
        <v>0</v>
      </c>
      <c r="X78">
        <v>0</v>
      </c>
      <c r="Y78" s="34">
        <f>IEX!M78</f>
        <v>1.93</v>
      </c>
      <c r="Z78" s="34">
        <f>IEX!S78</f>
        <v>0</v>
      </c>
      <c r="AA78" s="75">
        <f>STOA!M78</f>
        <v>0</v>
      </c>
      <c r="AB78" s="75">
        <f>-STOA!S78</f>
        <v>0</v>
      </c>
      <c r="AC78">
        <f t="shared" si="3"/>
        <v>0.18876287759999999</v>
      </c>
      <c r="AD78">
        <f t="shared" si="4"/>
        <v>21.261564122400003</v>
      </c>
      <c r="AE78">
        <v>0</v>
      </c>
      <c r="AF78" s="24"/>
      <c r="AG78">
        <f t="shared" si="5"/>
        <v>21.261564122400003</v>
      </c>
      <c r="AI78" s="34">
        <f>PXIL!M78</f>
        <v>0</v>
      </c>
      <c r="AJ78" s="34">
        <f>PXIL!S78</f>
        <v>0</v>
      </c>
      <c r="AK78" s="34">
        <f>RTM_IEX!M78</f>
        <v>11.61</v>
      </c>
      <c r="AL78" s="34">
        <f>RTM_IEX!S78</f>
        <v>0</v>
      </c>
      <c r="AM78" s="34">
        <f>RTM_PXI!M78</f>
        <v>0</v>
      </c>
      <c r="AN78" s="34">
        <f>RTM_PXI!S78</f>
        <v>0</v>
      </c>
      <c r="AO78" s="149">
        <f>GDAM_IEX!M78</f>
        <v>0</v>
      </c>
      <c r="AP78" s="149">
        <f>GDAM_IEX!S78</f>
        <v>0</v>
      </c>
      <c r="AQ78" s="149">
        <f>GDAM_PXI!M78</f>
        <v>0</v>
      </c>
      <c r="AR78" s="149">
        <f>GDAM_PXI!S78</f>
        <v>0</v>
      </c>
    </row>
    <row r="79" spans="1:44">
      <c r="A79" t="s">
        <v>121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f>NRail_ISGS_exbus!DM79</f>
        <v>7.9103269999999997</v>
      </c>
      <c r="P79" s="36">
        <v>0</v>
      </c>
      <c r="Q79" s="36">
        <v>0</v>
      </c>
      <c r="R79" s="38">
        <v>0</v>
      </c>
      <c r="S79" s="38">
        <v>0</v>
      </c>
      <c r="T79" s="37">
        <f>SUMPRODUCT(LTA!J79:AN79,LTA!J$101:AN$101,LTA!J$108:AN$108)</f>
        <v>0</v>
      </c>
      <c r="U79" s="37">
        <f>SUMPRODUCT(LTA!J79:AN79,LTA!J$102:AN$102,LTA!J$108:AN$108)</f>
        <v>0</v>
      </c>
      <c r="V79" s="66">
        <f>SUMPRODUCT(MTOA!B79:G79,MTOA!B$102:G$102,MTOA!B$108:G$108)</f>
        <v>0</v>
      </c>
      <c r="W79" s="66">
        <f>SUMPRODUCT(MTOA!B79:G79,MTOA!B$101:G$101,MTOA!B$108:G$108)</f>
        <v>0</v>
      </c>
      <c r="X79">
        <v>0</v>
      </c>
      <c r="Y79" s="34">
        <f>IEX!M79</f>
        <v>1.96</v>
      </c>
      <c r="Z79" s="34">
        <f>IEX!S79</f>
        <v>0</v>
      </c>
      <c r="AA79" s="75">
        <f>STOA!M79</f>
        <v>0</v>
      </c>
      <c r="AB79" s="75">
        <f>-STOA!S79</f>
        <v>0</v>
      </c>
      <c r="AC79">
        <f t="shared" si="3"/>
        <v>0.19580287760000001</v>
      </c>
      <c r="AD79">
        <f t="shared" si="4"/>
        <v>22.0545241224</v>
      </c>
      <c r="AE79">
        <v>0</v>
      </c>
      <c r="AF79" s="24"/>
      <c r="AG79">
        <f t="shared" si="5"/>
        <v>22.0545241224</v>
      </c>
      <c r="AI79" s="34">
        <f>PXIL!M79</f>
        <v>0</v>
      </c>
      <c r="AJ79" s="34">
        <f>PXIL!S79</f>
        <v>0</v>
      </c>
      <c r="AK79" s="34">
        <f>RTM_IEX!M79</f>
        <v>12.38</v>
      </c>
      <c r="AL79" s="34">
        <f>RTM_IEX!S79</f>
        <v>0</v>
      </c>
      <c r="AM79" s="34">
        <f>RTM_PXI!M79</f>
        <v>0</v>
      </c>
      <c r="AN79" s="34">
        <f>RTM_PXI!S79</f>
        <v>0</v>
      </c>
      <c r="AO79" s="149">
        <f>GDAM_IEX!M79</f>
        <v>0</v>
      </c>
      <c r="AP79" s="149">
        <f>GDAM_IEX!S79</f>
        <v>0</v>
      </c>
      <c r="AQ79" s="149">
        <f>GDAM_PXI!M79</f>
        <v>0</v>
      </c>
      <c r="AR79" s="149">
        <f>GDAM_PXI!S79</f>
        <v>0</v>
      </c>
    </row>
    <row r="80" spans="1:44">
      <c r="A80" t="s">
        <v>122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f>NRail_ISGS_exbus!DM80</f>
        <v>7.9103269999999997</v>
      </c>
      <c r="P80" s="36">
        <v>0</v>
      </c>
      <c r="Q80" s="36">
        <v>0</v>
      </c>
      <c r="R80" s="38">
        <v>0</v>
      </c>
      <c r="S80" s="38">
        <v>0</v>
      </c>
      <c r="T80" s="37">
        <f>SUMPRODUCT(LTA!J80:AN80,LTA!J$101:AN$101,LTA!J$108:AN$108)</f>
        <v>0</v>
      </c>
      <c r="U80" s="37">
        <f>SUMPRODUCT(LTA!J80:AN80,LTA!J$102:AN$102,LTA!J$108:AN$108)</f>
        <v>0</v>
      </c>
      <c r="V80" s="66">
        <f>SUMPRODUCT(MTOA!B80:G80,MTOA!B$102:G$102,MTOA!B$108:G$108)</f>
        <v>0</v>
      </c>
      <c r="W80" s="66">
        <f>SUMPRODUCT(MTOA!B80:G80,MTOA!B$101:G$101,MTOA!B$108:G$108)</f>
        <v>0</v>
      </c>
      <c r="X80">
        <v>0</v>
      </c>
      <c r="Y80" s="34">
        <f>IEX!M80</f>
        <v>0.92</v>
      </c>
      <c r="Z80" s="34">
        <f>IEX!S80</f>
        <v>0</v>
      </c>
      <c r="AA80" s="75">
        <f>STOA!M80</f>
        <v>0</v>
      </c>
      <c r="AB80" s="75">
        <f>-STOA!S80</f>
        <v>0</v>
      </c>
      <c r="AC80">
        <f t="shared" si="3"/>
        <v>0.15963487760000003</v>
      </c>
      <c r="AD80">
        <f t="shared" si="4"/>
        <v>17.980692122400001</v>
      </c>
      <c r="AE80">
        <v>0</v>
      </c>
      <c r="AF80" s="24"/>
      <c r="AG80">
        <f t="shared" si="5"/>
        <v>17.980692122400001</v>
      </c>
      <c r="AI80" s="34">
        <f>PXIL!M80</f>
        <v>0</v>
      </c>
      <c r="AJ80" s="34">
        <f>PXIL!S80</f>
        <v>0</v>
      </c>
      <c r="AK80" s="34">
        <f>RTM_IEX!M80</f>
        <v>9.31</v>
      </c>
      <c r="AL80" s="34">
        <f>RTM_IEX!S80</f>
        <v>0</v>
      </c>
      <c r="AM80" s="34">
        <f>RTM_PXI!M80</f>
        <v>0</v>
      </c>
      <c r="AN80" s="34">
        <f>RTM_PXI!S80</f>
        <v>0</v>
      </c>
      <c r="AO80" s="149">
        <f>GDAM_IEX!M80</f>
        <v>0</v>
      </c>
      <c r="AP80" s="149">
        <f>GDAM_IEX!S80</f>
        <v>0</v>
      </c>
      <c r="AQ80" s="149">
        <f>GDAM_PXI!M80</f>
        <v>0</v>
      </c>
      <c r="AR80" s="149">
        <f>GDAM_PXI!S80</f>
        <v>0</v>
      </c>
    </row>
    <row r="81" spans="1:44">
      <c r="A81" t="s">
        <v>123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f>NRail_ISGS_exbus!DM81</f>
        <v>7.9103269999999997</v>
      </c>
      <c r="P81" s="36">
        <v>0</v>
      </c>
      <c r="Q81" s="36">
        <v>0</v>
      </c>
      <c r="R81" s="38">
        <v>0</v>
      </c>
      <c r="S81" s="38">
        <v>0</v>
      </c>
      <c r="T81" s="37">
        <f>SUMPRODUCT(LTA!J81:AN81,LTA!J$101:AN$101,LTA!J$108:AN$108)</f>
        <v>0</v>
      </c>
      <c r="U81" s="37">
        <f>SUMPRODUCT(LTA!J81:AN81,LTA!J$102:AN$102,LTA!J$108:AN$108)</f>
        <v>0</v>
      </c>
      <c r="V81" s="66">
        <f>SUMPRODUCT(MTOA!B81:G81,MTOA!B$102:G$102,MTOA!B$108:G$108)</f>
        <v>0</v>
      </c>
      <c r="W81" s="66">
        <f>SUMPRODUCT(MTOA!B81:G81,MTOA!B$101:G$101,MTOA!B$108:G$108)</f>
        <v>0</v>
      </c>
      <c r="X81">
        <v>0</v>
      </c>
      <c r="Y81" s="34">
        <f>IEX!M81</f>
        <v>1.82</v>
      </c>
      <c r="Z81" s="34">
        <f>IEX!S81</f>
        <v>0</v>
      </c>
      <c r="AA81" s="75">
        <f>STOA!M81</f>
        <v>0</v>
      </c>
      <c r="AB81" s="75">
        <f>-STOA!S81</f>
        <v>0</v>
      </c>
      <c r="AC81">
        <f t="shared" si="3"/>
        <v>0.2013468776</v>
      </c>
      <c r="AD81">
        <f t="shared" si="4"/>
        <v>22.678980122400002</v>
      </c>
      <c r="AE81">
        <v>0</v>
      </c>
      <c r="AF81" s="24"/>
      <c r="AG81">
        <f t="shared" si="5"/>
        <v>22.678980122400002</v>
      </c>
      <c r="AI81" s="34">
        <f>PXIL!M81</f>
        <v>0</v>
      </c>
      <c r="AJ81" s="34">
        <f>PXIL!S81</f>
        <v>0</v>
      </c>
      <c r="AK81" s="34">
        <f>RTM_IEX!M81</f>
        <v>13.15</v>
      </c>
      <c r="AL81" s="34">
        <f>RTM_IEX!S81</f>
        <v>0</v>
      </c>
      <c r="AM81" s="34">
        <f>RTM_PXI!M81</f>
        <v>0</v>
      </c>
      <c r="AN81" s="34">
        <f>RTM_PXI!S81</f>
        <v>0</v>
      </c>
      <c r="AO81" s="149">
        <f>GDAM_IEX!M81</f>
        <v>0</v>
      </c>
      <c r="AP81" s="149">
        <f>GDAM_IEX!S81</f>
        <v>0</v>
      </c>
      <c r="AQ81" s="149">
        <f>GDAM_PXI!M81</f>
        <v>0</v>
      </c>
      <c r="AR81" s="149">
        <f>GDAM_PXI!S81</f>
        <v>0</v>
      </c>
    </row>
    <row r="82" spans="1:44">
      <c r="A82" t="s">
        <v>124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f>NRail_ISGS_exbus!DM82</f>
        <v>7.9103269999999997</v>
      </c>
      <c r="P82" s="36">
        <v>0</v>
      </c>
      <c r="Q82" s="36">
        <v>0</v>
      </c>
      <c r="R82" s="38">
        <v>0</v>
      </c>
      <c r="S82" s="38">
        <v>0</v>
      </c>
      <c r="T82" s="37">
        <f>SUMPRODUCT(LTA!J82:AN82,LTA!J$101:AN$101,LTA!J$108:AN$108)</f>
        <v>0</v>
      </c>
      <c r="U82" s="37">
        <f>SUMPRODUCT(LTA!J82:AN82,LTA!J$102:AN$102,LTA!J$108:AN$108)</f>
        <v>0</v>
      </c>
      <c r="V82" s="66">
        <f>SUMPRODUCT(MTOA!B82:G82,MTOA!B$102:G$102,MTOA!B$108:G$108)</f>
        <v>0</v>
      </c>
      <c r="W82" s="66">
        <f>SUMPRODUCT(MTOA!B82:G82,MTOA!B$101:G$101,MTOA!B$108:G$108)</f>
        <v>0</v>
      </c>
      <c r="X82">
        <v>0</v>
      </c>
      <c r="Y82" s="34">
        <f>IEX!M82</f>
        <v>1.91</v>
      </c>
      <c r="Z82" s="34">
        <f>IEX!S82</f>
        <v>0</v>
      </c>
      <c r="AA82" s="75">
        <f>STOA!M82</f>
        <v>0</v>
      </c>
      <c r="AB82" s="75">
        <f>-STOA!S82</f>
        <v>0</v>
      </c>
      <c r="AC82">
        <f t="shared" si="3"/>
        <v>0.20213887759999999</v>
      </c>
      <c r="AD82">
        <f t="shared" si="4"/>
        <v>22.768188122399998</v>
      </c>
      <c r="AE82">
        <v>0</v>
      </c>
      <c r="AF82" s="24"/>
      <c r="AG82">
        <f t="shared" si="5"/>
        <v>22.768188122399998</v>
      </c>
      <c r="AI82" s="34">
        <f>PXIL!M82</f>
        <v>0</v>
      </c>
      <c r="AJ82" s="34">
        <f>PXIL!S82</f>
        <v>0</v>
      </c>
      <c r="AK82" s="34">
        <f>RTM_IEX!M82</f>
        <v>13.15</v>
      </c>
      <c r="AL82" s="34">
        <f>RTM_IEX!S82</f>
        <v>0</v>
      </c>
      <c r="AM82" s="34">
        <f>RTM_PXI!M82</f>
        <v>0</v>
      </c>
      <c r="AN82" s="34">
        <f>RTM_PXI!S82</f>
        <v>0</v>
      </c>
      <c r="AO82" s="149">
        <f>GDAM_IEX!M82</f>
        <v>0</v>
      </c>
      <c r="AP82" s="149">
        <f>GDAM_IEX!S82</f>
        <v>0</v>
      </c>
      <c r="AQ82" s="149">
        <f>GDAM_PXI!M82</f>
        <v>0</v>
      </c>
      <c r="AR82" s="149">
        <f>GDAM_PXI!S82</f>
        <v>0</v>
      </c>
    </row>
    <row r="83" spans="1:44">
      <c r="A83" t="s">
        <v>125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f>NRail_ISGS_exbus!DM83</f>
        <v>13.407009</v>
      </c>
      <c r="P83" s="36">
        <v>0</v>
      </c>
      <c r="Q83" s="36">
        <v>0</v>
      </c>
      <c r="R83" s="38">
        <v>0</v>
      </c>
      <c r="S83" s="38">
        <v>0</v>
      </c>
      <c r="T83" s="37">
        <f>SUMPRODUCT(LTA!J83:AN83,LTA!J$101:AN$101,LTA!J$108:AN$108)</f>
        <v>0</v>
      </c>
      <c r="U83" s="37">
        <f>SUMPRODUCT(LTA!J83:AN83,LTA!J$102:AN$102,LTA!J$108:AN$108)</f>
        <v>0</v>
      </c>
      <c r="V83" s="66">
        <f>SUMPRODUCT(MTOA!B83:G83,MTOA!B$102:G$102,MTOA!B$108:G$108)</f>
        <v>0</v>
      </c>
      <c r="W83" s="66">
        <f>SUMPRODUCT(MTOA!B83:G83,MTOA!B$101:G$101,MTOA!B$108:G$108)</f>
        <v>0</v>
      </c>
      <c r="X83">
        <v>0</v>
      </c>
      <c r="Y83" s="34">
        <f>IEX!M83</f>
        <v>2.58</v>
      </c>
      <c r="Z83" s="34">
        <f>IEX!S83</f>
        <v>0</v>
      </c>
      <c r="AA83" s="75">
        <f>STOA!M83</f>
        <v>0</v>
      </c>
      <c r="AB83" s="75">
        <f>-STOA!S83</f>
        <v>0</v>
      </c>
      <c r="AC83">
        <f t="shared" si="3"/>
        <v>0.21583767920000002</v>
      </c>
      <c r="AD83">
        <f t="shared" si="4"/>
        <v>24.3111713208</v>
      </c>
      <c r="AE83">
        <v>0</v>
      </c>
      <c r="AF83" s="24"/>
      <c r="AG83">
        <f t="shared" si="5"/>
        <v>24.3111713208</v>
      </c>
      <c r="AI83" s="34">
        <f>PXIL!M83</f>
        <v>0</v>
      </c>
      <c r="AJ83" s="34">
        <f>PXIL!S83</f>
        <v>0</v>
      </c>
      <c r="AK83" s="34">
        <f>RTM_IEX!M83</f>
        <v>8.5399999999999991</v>
      </c>
      <c r="AL83" s="34">
        <f>RTM_IEX!S83</f>
        <v>0</v>
      </c>
      <c r="AM83" s="34">
        <f>RTM_PXI!M83</f>
        <v>0</v>
      </c>
      <c r="AN83" s="34">
        <f>RTM_PXI!S83</f>
        <v>0</v>
      </c>
      <c r="AO83" s="149">
        <f>GDAM_IEX!M83</f>
        <v>0</v>
      </c>
      <c r="AP83" s="149">
        <f>GDAM_IEX!S83</f>
        <v>0</v>
      </c>
      <c r="AQ83" s="149">
        <f>GDAM_PXI!M83</f>
        <v>0</v>
      </c>
      <c r="AR83" s="149">
        <f>GDAM_PXI!S83</f>
        <v>0</v>
      </c>
    </row>
    <row r="84" spans="1:44">
      <c r="A84" t="s">
        <v>126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f>NRail_ISGS_exbus!DM84</f>
        <v>13.407009</v>
      </c>
      <c r="P84" s="36">
        <v>0</v>
      </c>
      <c r="Q84" s="36">
        <v>0</v>
      </c>
      <c r="R84" s="38">
        <v>0</v>
      </c>
      <c r="S84" s="38">
        <v>0</v>
      </c>
      <c r="T84" s="37">
        <f>SUMPRODUCT(LTA!J84:AN84,LTA!J$101:AN$101,LTA!J$108:AN$108)</f>
        <v>0</v>
      </c>
      <c r="U84" s="37">
        <f>SUMPRODUCT(LTA!J84:AN84,LTA!J$102:AN$102,LTA!J$108:AN$108)</f>
        <v>0</v>
      </c>
      <c r="V84" s="66">
        <f>SUMPRODUCT(MTOA!B84:G84,MTOA!B$102:G$102,MTOA!B$108:G$108)</f>
        <v>0</v>
      </c>
      <c r="W84" s="66">
        <f>SUMPRODUCT(MTOA!B84:G84,MTOA!B$101:G$101,MTOA!B$108:G$108)</f>
        <v>0</v>
      </c>
      <c r="X84">
        <v>0</v>
      </c>
      <c r="Y84" s="34">
        <f>IEX!M84</f>
        <v>3.75</v>
      </c>
      <c r="Z84" s="34">
        <f>IEX!S84</f>
        <v>0</v>
      </c>
      <c r="AA84" s="75">
        <f>STOA!M84</f>
        <v>0</v>
      </c>
      <c r="AB84" s="75">
        <f>-STOA!S84</f>
        <v>0</v>
      </c>
      <c r="AC84">
        <f t="shared" si="3"/>
        <v>0.22534167920000003</v>
      </c>
      <c r="AD84">
        <f t="shared" si="4"/>
        <v>25.381667320800002</v>
      </c>
      <c r="AE84">
        <v>0</v>
      </c>
      <c r="AF84" s="24"/>
      <c r="AG84">
        <f t="shared" si="5"/>
        <v>25.381667320800002</v>
      </c>
      <c r="AI84" s="34">
        <f>PXIL!M84</f>
        <v>0</v>
      </c>
      <c r="AJ84" s="34">
        <f>PXIL!S84</f>
        <v>0</v>
      </c>
      <c r="AK84" s="34">
        <f>RTM_IEX!M84</f>
        <v>8.4499999999999993</v>
      </c>
      <c r="AL84" s="34">
        <f>RTM_IEX!S84</f>
        <v>0</v>
      </c>
      <c r="AM84" s="34">
        <f>RTM_PXI!M84</f>
        <v>0</v>
      </c>
      <c r="AN84" s="34">
        <f>RTM_PXI!S84</f>
        <v>0</v>
      </c>
      <c r="AO84" s="149">
        <f>GDAM_IEX!M84</f>
        <v>0</v>
      </c>
      <c r="AP84" s="149">
        <f>GDAM_IEX!S84</f>
        <v>0</v>
      </c>
      <c r="AQ84" s="149">
        <f>GDAM_PXI!M84</f>
        <v>0</v>
      </c>
      <c r="AR84" s="149">
        <f>GDAM_PXI!S84</f>
        <v>0</v>
      </c>
    </row>
    <row r="85" spans="1:44">
      <c r="A85" t="s">
        <v>127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f>NRail_ISGS_exbus!DM85</f>
        <v>13.407009</v>
      </c>
      <c r="P85" s="36">
        <v>0</v>
      </c>
      <c r="Q85" s="36">
        <v>0</v>
      </c>
      <c r="R85" s="38">
        <v>0</v>
      </c>
      <c r="S85" s="38">
        <v>0</v>
      </c>
      <c r="T85" s="37">
        <f>SUMPRODUCT(LTA!J85:AN85,LTA!J$101:AN$101,LTA!J$108:AN$108)</f>
        <v>0</v>
      </c>
      <c r="U85" s="37">
        <f>SUMPRODUCT(LTA!J85:AN85,LTA!J$102:AN$102,LTA!J$108:AN$108)</f>
        <v>0</v>
      </c>
      <c r="V85" s="66">
        <f>SUMPRODUCT(MTOA!B85:G85,MTOA!B$102:G$102,MTOA!B$108:G$108)</f>
        <v>0</v>
      </c>
      <c r="W85" s="66">
        <f>SUMPRODUCT(MTOA!B85:G85,MTOA!B$101:G$101,MTOA!B$108:G$108)</f>
        <v>0</v>
      </c>
      <c r="X85">
        <v>0</v>
      </c>
      <c r="Y85" s="34">
        <f>IEX!M85</f>
        <v>4.3099999999999996</v>
      </c>
      <c r="Z85" s="34">
        <f>IEX!S85</f>
        <v>0</v>
      </c>
      <c r="AA85" s="75">
        <f>STOA!M85</f>
        <v>0</v>
      </c>
      <c r="AB85" s="75">
        <f>-STOA!S85</f>
        <v>0</v>
      </c>
      <c r="AC85">
        <f t="shared" si="3"/>
        <v>0.22428567920000003</v>
      </c>
      <c r="AD85">
        <f t="shared" si="4"/>
        <v>25.262723320799999</v>
      </c>
      <c r="AE85">
        <v>0</v>
      </c>
      <c r="AF85" s="24"/>
      <c r="AG85">
        <f t="shared" si="5"/>
        <v>25.262723320799999</v>
      </c>
      <c r="AI85" s="34">
        <f>PXIL!M85</f>
        <v>0</v>
      </c>
      <c r="AJ85" s="34">
        <f>PXIL!S85</f>
        <v>0</v>
      </c>
      <c r="AK85" s="34">
        <f>RTM_IEX!M85</f>
        <v>7.77</v>
      </c>
      <c r="AL85" s="34">
        <f>RTM_IEX!S85</f>
        <v>0</v>
      </c>
      <c r="AM85" s="34">
        <f>RTM_PXI!M85</f>
        <v>0</v>
      </c>
      <c r="AN85" s="34">
        <f>RTM_PXI!S85</f>
        <v>0</v>
      </c>
      <c r="AO85" s="149">
        <f>GDAM_IEX!M85</f>
        <v>0</v>
      </c>
      <c r="AP85" s="149">
        <f>GDAM_IEX!S85</f>
        <v>0</v>
      </c>
      <c r="AQ85" s="149">
        <f>GDAM_PXI!M85</f>
        <v>0</v>
      </c>
      <c r="AR85" s="149">
        <f>GDAM_PXI!S85</f>
        <v>0</v>
      </c>
    </row>
    <row r="86" spans="1:44">
      <c r="A86" t="s">
        <v>128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f>NRail_ISGS_exbus!DM86</f>
        <v>13.407009</v>
      </c>
      <c r="P86" s="36">
        <v>0</v>
      </c>
      <c r="Q86" s="36">
        <v>0</v>
      </c>
      <c r="R86" s="38">
        <v>0</v>
      </c>
      <c r="S86" s="38">
        <v>0</v>
      </c>
      <c r="T86" s="37">
        <f>SUMPRODUCT(LTA!J86:AN86,LTA!J$101:AN$101,LTA!J$108:AN$108)</f>
        <v>0</v>
      </c>
      <c r="U86" s="37">
        <f>SUMPRODUCT(LTA!J86:AN86,LTA!J$102:AN$102,LTA!J$108:AN$108)</f>
        <v>0</v>
      </c>
      <c r="V86" s="66">
        <f>SUMPRODUCT(MTOA!B86:G86,MTOA!B$102:G$102,MTOA!B$108:G$108)</f>
        <v>0</v>
      </c>
      <c r="W86" s="66">
        <f>SUMPRODUCT(MTOA!B86:G86,MTOA!B$101:G$101,MTOA!B$108:G$108)</f>
        <v>0</v>
      </c>
      <c r="X86">
        <v>0</v>
      </c>
      <c r="Y86" s="34">
        <f>IEX!M86</f>
        <v>4.16</v>
      </c>
      <c r="Z86" s="34">
        <f>IEX!S86</f>
        <v>0</v>
      </c>
      <c r="AA86" s="75">
        <f>STOA!M86</f>
        <v>0</v>
      </c>
      <c r="AB86" s="75">
        <f>-STOA!S86</f>
        <v>0</v>
      </c>
      <c r="AC86">
        <f t="shared" si="3"/>
        <v>0.21205367920000001</v>
      </c>
      <c r="AD86">
        <f t="shared" si="4"/>
        <v>23.8849553208</v>
      </c>
      <c r="AE86">
        <v>0</v>
      </c>
      <c r="AF86" s="24"/>
      <c r="AG86">
        <f t="shared" si="5"/>
        <v>23.8849553208</v>
      </c>
      <c r="AI86" s="34">
        <f>PXIL!M86</f>
        <v>0</v>
      </c>
      <c r="AJ86" s="34">
        <f>PXIL!S86</f>
        <v>0</v>
      </c>
      <c r="AK86" s="34">
        <f>RTM_IEX!M86</f>
        <v>6.53</v>
      </c>
      <c r="AL86" s="34">
        <f>RTM_IEX!S86</f>
        <v>0</v>
      </c>
      <c r="AM86" s="34">
        <f>RTM_PXI!M86</f>
        <v>0</v>
      </c>
      <c r="AN86" s="34">
        <f>RTM_PXI!S86</f>
        <v>0</v>
      </c>
      <c r="AO86" s="149">
        <f>GDAM_IEX!M86</f>
        <v>0</v>
      </c>
      <c r="AP86" s="149">
        <f>GDAM_IEX!S86</f>
        <v>0</v>
      </c>
      <c r="AQ86" s="149">
        <f>GDAM_PXI!M86</f>
        <v>0</v>
      </c>
      <c r="AR86" s="149">
        <f>GDAM_PXI!S86</f>
        <v>0</v>
      </c>
    </row>
    <row r="87" spans="1:44">
      <c r="A87" t="s">
        <v>129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f>NRail_ISGS_exbus!DM87</f>
        <v>13.407009</v>
      </c>
      <c r="P87" s="36">
        <v>0</v>
      </c>
      <c r="Q87" s="36">
        <v>0</v>
      </c>
      <c r="R87" s="38">
        <v>0</v>
      </c>
      <c r="S87" s="38">
        <v>0</v>
      </c>
      <c r="T87" s="37">
        <f>SUMPRODUCT(LTA!J87:AN87,LTA!J$101:AN$101,LTA!J$108:AN$108)</f>
        <v>0</v>
      </c>
      <c r="U87" s="37">
        <f>SUMPRODUCT(LTA!J87:AN87,LTA!J$102:AN$102,LTA!J$108:AN$108)</f>
        <v>0</v>
      </c>
      <c r="V87" s="66">
        <f>SUMPRODUCT(MTOA!B87:G87,MTOA!B$102:G$102,MTOA!B$108:G$108)</f>
        <v>0</v>
      </c>
      <c r="W87" s="66">
        <f>SUMPRODUCT(MTOA!B87:G87,MTOA!B$101:G$101,MTOA!B$108:G$108)</f>
        <v>0</v>
      </c>
      <c r="X87">
        <v>0</v>
      </c>
      <c r="Y87" s="34">
        <f>IEX!M87</f>
        <v>2.88</v>
      </c>
      <c r="Z87" s="34">
        <f>IEX!S87</f>
        <v>0</v>
      </c>
      <c r="AA87" s="75">
        <f>STOA!M87</f>
        <v>0</v>
      </c>
      <c r="AB87" s="75">
        <f>-STOA!S87</f>
        <v>0</v>
      </c>
      <c r="AC87">
        <f t="shared" si="3"/>
        <v>0.19656567920000004</v>
      </c>
      <c r="AD87">
        <f t="shared" si="4"/>
        <v>22.140443320800003</v>
      </c>
      <c r="AE87">
        <v>0</v>
      </c>
      <c r="AF87" s="24"/>
      <c r="AG87">
        <f t="shared" si="5"/>
        <v>22.140443320800003</v>
      </c>
      <c r="AI87" s="34">
        <f>PXIL!M87</f>
        <v>0</v>
      </c>
      <c r="AJ87" s="34">
        <f>PXIL!S87</f>
        <v>0</v>
      </c>
      <c r="AK87" s="34">
        <f>RTM_IEX!M87</f>
        <v>6.05</v>
      </c>
      <c r="AL87" s="34">
        <f>RTM_IEX!S87</f>
        <v>0</v>
      </c>
      <c r="AM87" s="34">
        <f>RTM_PXI!M87</f>
        <v>0</v>
      </c>
      <c r="AN87" s="34">
        <f>RTM_PXI!S87</f>
        <v>0</v>
      </c>
      <c r="AO87" s="149">
        <f>GDAM_IEX!M87</f>
        <v>0</v>
      </c>
      <c r="AP87" s="149">
        <f>GDAM_IEX!S87</f>
        <v>0</v>
      </c>
      <c r="AQ87" s="149">
        <f>GDAM_PXI!M87</f>
        <v>0</v>
      </c>
      <c r="AR87" s="149">
        <f>GDAM_PXI!S87</f>
        <v>0</v>
      </c>
    </row>
    <row r="88" spans="1:44">
      <c r="A88" t="s">
        <v>130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f>NRail_ISGS_exbus!DM88</f>
        <v>13.407009</v>
      </c>
      <c r="P88" s="36">
        <v>0</v>
      </c>
      <c r="Q88" s="36">
        <v>0</v>
      </c>
      <c r="R88" s="38">
        <v>0</v>
      </c>
      <c r="S88" s="38">
        <v>0</v>
      </c>
      <c r="T88" s="37">
        <f>SUMPRODUCT(LTA!J88:AN88,LTA!J$101:AN$101,LTA!J$108:AN$108)</f>
        <v>0</v>
      </c>
      <c r="U88" s="37">
        <f>SUMPRODUCT(LTA!J88:AN88,LTA!J$102:AN$102,LTA!J$108:AN$108)</f>
        <v>0</v>
      </c>
      <c r="V88" s="66">
        <f>SUMPRODUCT(MTOA!B88:G88,MTOA!B$102:G$102,MTOA!B$108:G$108)</f>
        <v>0</v>
      </c>
      <c r="W88" s="66">
        <f>SUMPRODUCT(MTOA!B88:G88,MTOA!B$101:G$101,MTOA!B$108:G$108)</f>
        <v>0</v>
      </c>
      <c r="X88">
        <v>0</v>
      </c>
      <c r="Y88" s="34">
        <f>IEX!M88</f>
        <v>2.1</v>
      </c>
      <c r="Z88" s="34">
        <f>IEX!S88</f>
        <v>0</v>
      </c>
      <c r="AA88" s="75">
        <f>STOA!M88</f>
        <v>0</v>
      </c>
      <c r="AB88" s="75">
        <f>-STOA!S88</f>
        <v>0</v>
      </c>
      <c r="AC88">
        <f t="shared" si="3"/>
        <v>0.20017367920000001</v>
      </c>
      <c r="AD88">
        <f t="shared" si="4"/>
        <v>22.546835320800003</v>
      </c>
      <c r="AE88">
        <v>0</v>
      </c>
      <c r="AF88" s="24"/>
      <c r="AG88">
        <f t="shared" si="5"/>
        <v>22.546835320800003</v>
      </c>
      <c r="AI88" s="34">
        <f>PXIL!M88</f>
        <v>0</v>
      </c>
      <c r="AJ88" s="34">
        <f>PXIL!S88</f>
        <v>0</v>
      </c>
      <c r="AK88" s="34">
        <f>RTM_IEX!M88</f>
        <v>6.14</v>
      </c>
      <c r="AL88" s="34">
        <f>RTM_IEX!S88</f>
        <v>0</v>
      </c>
      <c r="AM88" s="34">
        <f>RTM_PXI!M88</f>
        <v>0</v>
      </c>
      <c r="AN88" s="34">
        <f>RTM_PXI!S88</f>
        <v>0</v>
      </c>
      <c r="AO88" s="149">
        <f>GDAM_IEX!M88</f>
        <v>1.1000000000000001</v>
      </c>
      <c r="AP88" s="149">
        <f>GDAM_IEX!S88</f>
        <v>0</v>
      </c>
      <c r="AQ88" s="149">
        <f>GDAM_PXI!M88</f>
        <v>0</v>
      </c>
      <c r="AR88" s="149">
        <f>GDAM_PXI!S88</f>
        <v>0</v>
      </c>
    </row>
    <row r="89" spans="1:44">
      <c r="A89" t="s">
        <v>131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f>NRail_ISGS_exbus!DM89</f>
        <v>13.407009</v>
      </c>
      <c r="P89" s="36">
        <v>0</v>
      </c>
      <c r="Q89" s="36">
        <v>0</v>
      </c>
      <c r="R89" s="38">
        <v>0</v>
      </c>
      <c r="S89" s="38">
        <v>0</v>
      </c>
      <c r="T89" s="37">
        <f>SUMPRODUCT(LTA!J89:AN89,LTA!J$101:AN$101,LTA!J$108:AN$108)</f>
        <v>0</v>
      </c>
      <c r="U89" s="37">
        <f>SUMPRODUCT(LTA!J89:AN89,LTA!J$102:AN$102,LTA!J$108:AN$108)</f>
        <v>0</v>
      </c>
      <c r="V89" s="66">
        <f>SUMPRODUCT(MTOA!B89:G89,MTOA!B$102:G$102,MTOA!B$108:G$108)</f>
        <v>0</v>
      </c>
      <c r="W89" s="66">
        <f>SUMPRODUCT(MTOA!B89:G89,MTOA!B$101:G$101,MTOA!B$108:G$108)</f>
        <v>0</v>
      </c>
      <c r="X89">
        <v>0</v>
      </c>
      <c r="Y89" s="34">
        <f>IEX!M89</f>
        <v>1.89</v>
      </c>
      <c r="Z89" s="34">
        <f>IEX!S89</f>
        <v>0</v>
      </c>
      <c r="AA89" s="75">
        <f>STOA!M89</f>
        <v>0</v>
      </c>
      <c r="AB89" s="75">
        <f>-STOA!S89</f>
        <v>0</v>
      </c>
      <c r="AC89">
        <f t="shared" si="3"/>
        <v>0.19806167920000003</v>
      </c>
      <c r="AD89">
        <f t="shared" si="4"/>
        <v>22.308947320800002</v>
      </c>
      <c r="AE89">
        <v>0</v>
      </c>
      <c r="AF89" s="24"/>
      <c r="AG89">
        <f t="shared" si="5"/>
        <v>22.308947320800002</v>
      </c>
      <c r="AI89" s="34">
        <f>PXIL!M89</f>
        <v>0</v>
      </c>
      <c r="AJ89" s="34">
        <f>PXIL!S89</f>
        <v>0</v>
      </c>
      <c r="AK89" s="34">
        <f>RTM_IEX!M89</f>
        <v>6.14</v>
      </c>
      <c r="AL89" s="34">
        <f>RTM_IEX!S89</f>
        <v>0</v>
      </c>
      <c r="AM89" s="34">
        <f>RTM_PXI!M89</f>
        <v>0</v>
      </c>
      <c r="AN89" s="34">
        <f>RTM_PXI!S89</f>
        <v>0</v>
      </c>
      <c r="AO89" s="149">
        <f>GDAM_IEX!M89</f>
        <v>1.07</v>
      </c>
      <c r="AP89" s="149">
        <f>GDAM_IEX!S89</f>
        <v>0</v>
      </c>
      <c r="AQ89" s="149">
        <f>GDAM_PXI!M89</f>
        <v>0</v>
      </c>
      <c r="AR89" s="149">
        <f>GDAM_PXI!S89</f>
        <v>0</v>
      </c>
    </row>
    <row r="90" spans="1:44">
      <c r="A90" t="s">
        <v>132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f>NRail_ISGS_exbus!DM90</f>
        <v>13.407009</v>
      </c>
      <c r="P90" s="36">
        <v>0</v>
      </c>
      <c r="Q90" s="36">
        <v>0</v>
      </c>
      <c r="R90" s="38">
        <v>0</v>
      </c>
      <c r="S90" s="38">
        <v>0</v>
      </c>
      <c r="T90" s="37">
        <f>SUMPRODUCT(LTA!J90:AN90,LTA!J$101:AN$101,LTA!J$108:AN$108)</f>
        <v>0</v>
      </c>
      <c r="U90" s="37">
        <f>SUMPRODUCT(LTA!J90:AN90,LTA!J$102:AN$102,LTA!J$108:AN$108)</f>
        <v>0</v>
      </c>
      <c r="V90" s="66">
        <f>SUMPRODUCT(MTOA!B90:G90,MTOA!B$102:G$102,MTOA!B$108:G$108)</f>
        <v>0</v>
      </c>
      <c r="W90" s="66">
        <f>SUMPRODUCT(MTOA!B90:G90,MTOA!B$101:G$101,MTOA!B$108:G$108)</f>
        <v>0</v>
      </c>
      <c r="X90">
        <v>0</v>
      </c>
      <c r="Y90" s="34">
        <f>IEX!M90</f>
        <v>0.91</v>
      </c>
      <c r="Z90" s="34">
        <f>IEX!S90</f>
        <v>0</v>
      </c>
      <c r="AA90" s="75">
        <f>STOA!M90</f>
        <v>0</v>
      </c>
      <c r="AB90" s="75">
        <f>-STOA!S90</f>
        <v>0</v>
      </c>
      <c r="AC90">
        <f t="shared" si="3"/>
        <v>0.18310167920000001</v>
      </c>
      <c r="AD90">
        <f t="shared" si="4"/>
        <v>20.623907320800001</v>
      </c>
      <c r="AE90">
        <v>0</v>
      </c>
      <c r="AF90" s="24"/>
      <c r="AG90">
        <f t="shared" si="5"/>
        <v>20.623907320800001</v>
      </c>
      <c r="AI90" s="34">
        <f>PXIL!M90</f>
        <v>0</v>
      </c>
      <c r="AJ90" s="34">
        <f>PXIL!S90</f>
        <v>0</v>
      </c>
      <c r="AK90" s="34">
        <f>RTM_IEX!M90</f>
        <v>6.05</v>
      </c>
      <c r="AL90" s="34">
        <f>RTM_IEX!S90</f>
        <v>0</v>
      </c>
      <c r="AM90" s="34">
        <f>RTM_PXI!M90</f>
        <v>0</v>
      </c>
      <c r="AN90" s="34">
        <f>RTM_PXI!S90</f>
        <v>0</v>
      </c>
      <c r="AO90" s="149">
        <f>GDAM_IEX!M90</f>
        <v>0.44</v>
      </c>
      <c r="AP90" s="149">
        <f>GDAM_IEX!S90</f>
        <v>0</v>
      </c>
      <c r="AQ90" s="149">
        <f>GDAM_PXI!M90</f>
        <v>0</v>
      </c>
      <c r="AR90" s="149">
        <f>GDAM_PXI!S90</f>
        <v>0</v>
      </c>
    </row>
    <row r="91" spans="1:44">
      <c r="A91" t="s">
        <v>133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f>NRail_ISGS_exbus!DM91</f>
        <v>13.407009</v>
      </c>
      <c r="P91" s="36">
        <v>0</v>
      </c>
      <c r="Q91" s="36">
        <v>0</v>
      </c>
      <c r="R91" s="38">
        <v>0</v>
      </c>
      <c r="S91" s="38">
        <v>0</v>
      </c>
      <c r="T91" s="37">
        <f>SUMPRODUCT(LTA!J91:AN91,LTA!J$101:AN$101,LTA!J$108:AN$108)</f>
        <v>0</v>
      </c>
      <c r="U91" s="37">
        <f>SUMPRODUCT(LTA!J91:AN91,LTA!J$102:AN$102,LTA!J$108:AN$108)</f>
        <v>0</v>
      </c>
      <c r="V91" s="66">
        <f>SUMPRODUCT(MTOA!B91:G91,MTOA!B$102:G$102,MTOA!B$108:G$108)</f>
        <v>0</v>
      </c>
      <c r="W91" s="66">
        <f>SUMPRODUCT(MTOA!B91:G91,MTOA!B$101:G$101,MTOA!B$108:G$108)</f>
        <v>0</v>
      </c>
      <c r="X91">
        <v>0</v>
      </c>
      <c r="Y91" s="34">
        <f>IEX!M91</f>
        <v>1.73</v>
      </c>
      <c r="Z91" s="34">
        <f>IEX!S91</f>
        <v>0</v>
      </c>
      <c r="AA91" s="75">
        <f>STOA!M91</f>
        <v>0</v>
      </c>
      <c r="AB91" s="75">
        <f>-STOA!S91</f>
        <v>0</v>
      </c>
      <c r="AC91">
        <f t="shared" si="3"/>
        <v>0.19313367920000002</v>
      </c>
      <c r="AD91">
        <f t="shared" si="4"/>
        <v>21.753875320800002</v>
      </c>
      <c r="AE91">
        <v>0</v>
      </c>
      <c r="AF91" s="24"/>
      <c r="AG91">
        <f t="shared" si="5"/>
        <v>21.753875320800002</v>
      </c>
      <c r="AI91" s="34">
        <f>PXIL!M91</f>
        <v>0</v>
      </c>
      <c r="AJ91" s="34">
        <f>PXIL!S91</f>
        <v>0</v>
      </c>
      <c r="AK91" s="34">
        <f>RTM_IEX!M91</f>
        <v>5.95</v>
      </c>
      <c r="AL91" s="34">
        <f>RTM_IEX!S91</f>
        <v>0</v>
      </c>
      <c r="AM91" s="34">
        <f>RTM_PXI!M91</f>
        <v>0</v>
      </c>
      <c r="AN91" s="34">
        <f>RTM_PXI!S91</f>
        <v>0</v>
      </c>
      <c r="AO91" s="149">
        <f>GDAM_IEX!M91</f>
        <v>0.86</v>
      </c>
      <c r="AP91" s="149">
        <f>GDAM_IEX!S91</f>
        <v>0</v>
      </c>
      <c r="AQ91" s="149">
        <f>GDAM_PXI!M91</f>
        <v>0</v>
      </c>
      <c r="AR91" s="149">
        <f>GDAM_PXI!S91</f>
        <v>0</v>
      </c>
    </row>
    <row r="92" spans="1:44">
      <c r="A92" t="s">
        <v>134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f>NRail_ISGS_exbus!DM92</f>
        <v>13.407009</v>
      </c>
      <c r="P92" s="36">
        <v>0</v>
      </c>
      <c r="Q92" s="36">
        <v>0</v>
      </c>
      <c r="R92" s="38">
        <v>0</v>
      </c>
      <c r="S92" s="38">
        <v>0</v>
      </c>
      <c r="T92" s="37">
        <f>SUMPRODUCT(LTA!J92:AN92,LTA!J$101:AN$101,LTA!J$108:AN$108)</f>
        <v>0</v>
      </c>
      <c r="U92" s="37">
        <f>SUMPRODUCT(LTA!J92:AN92,LTA!J$102:AN$102,LTA!J$108:AN$108)</f>
        <v>0</v>
      </c>
      <c r="V92" s="66">
        <f>SUMPRODUCT(MTOA!B92:G92,MTOA!B$102:G$102,MTOA!B$108:G$108)</f>
        <v>0</v>
      </c>
      <c r="W92" s="66">
        <f>SUMPRODUCT(MTOA!B92:G92,MTOA!B$101:G$101,MTOA!B$108:G$108)</f>
        <v>0</v>
      </c>
      <c r="X92">
        <v>0</v>
      </c>
      <c r="Y92" s="34">
        <f>IEX!M92</f>
        <v>2.98</v>
      </c>
      <c r="Z92" s="34">
        <f>IEX!S92</f>
        <v>0</v>
      </c>
      <c r="AA92" s="75">
        <f>STOA!M92</f>
        <v>0</v>
      </c>
      <c r="AB92" s="75">
        <f>-STOA!S92</f>
        <v>0</v>
      </c>
      <c r="AC92">
        <f t="shared" si="3"/>
        <v>0.2093256792</v>
      </c>
      <c r="AD92">
        <f t="shared" si="4"/>
        <v>23.577683320799999</v>
      </c>
      <c r="AE92">
        <v>0</v>
      </c>
      <c r="AF92" s="24"/>
      <c r="AG92">
        <f t="shared" si="5"/>
        <v>23.577683320799999</v>
      </c>
      <c r="AI92" s="34">
        <f>PXIL!M92</f>
        <v>0</v>
      </c>
      <c r="AJ92" s="34">
        <f>PXIL!S92</f>
        <v>0</v>
      </c>
      <c r="AK92" s="34">
        <f>RTM_IEX!M92</f>
        <v>5.66</v>
      </c>
      <c r="AL92" s="34">
        <f>RTM_IEX!S92</f>
        <v>0</v>
      </c>
      <c r="AM92" s="34">
        <f>RTM_PXI!M92</f>
        <v>0</v>
      </c>
      <c r="AN92" s="34">
        <f>RTM_PXI!S92</f>
        <v>0</v>
      </c>
      <c r="AO92" s="149">
        <f>GDAM_IEX!M92</f>
        <v>1.74</v>
      </c>
      <c r="AP92" s="149">
        <f>GDAM_IEX!S92</f>
        <v>0</v>
      </c>
      <c r="AQ92" s="149">
        <f>GDAM_PXI!M92</f>
        <v>0</v>
      </c>
      <c r="AR92" s="149">
        <f>GDAM_PXI!S92</f>
        <v>0</v>
      </c>
    </row>
    <row r="93" spans="1:44">
      <c r="A93" t="s">
        <v>135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f>NRail_ISGS_exbus!DM93</f>
        <v>13.407009</v>
      </c>
      <c r="P93" s="36">
        <v>0</v>
      </c>
      <c r="Q93" s="36">
        <v>0</v>
      </c>
      <c r="R93" s="38">
        <v>0</v>
      </c>
      <c r="S93" s="38">
        <v>0</v>
      </c>
      <c r="T93" s="37">
        <f>SUMPRODUCT(LTA!J93:AN93,LTA!J$101:AN$101,LTA!J$108:AN$108)</f>
        <v>0</v>
      </c>
      <c r="U93" s="37">
        <f>SUMPRODUCT(LTA!J93:AN93,LTA!J$102:AN$102,LTA!J$108:AN$108)</f>
        <v>0</v>
      </c>
      <c r="V93" s="66">
        <f>SUMPRODUCT(MTOA!B93:G93,MTOA!B$102:G$102,MTOA!B$108:G$108)</f>
        <v>0</v>
      </c>
      <c r="W93" s="66">
        <f>SUMPRODUCT(MTOA!B93:G93,MTOA!B$101:G$101,MTOA!B$108:G$108)</f>
        <v>0</v>
      </c>
      <c r="X93">
        <v>0</v>
      </c>
      <c r="Y93" s="34">
        <f>IEX!M93</f>
        <v>2.11</v>
      </c>
      <c r="Z93" s="34">
        <f>IEX!S93</f>
        <v>0</v>
      </c>
      <c r="AA93" s="75">
        <f>STOA!M93</f>
        <v>0</v>
      </c>
      <c r="AB93" s="75">
        <f>-STOA!S93</f>
        <v>0</v>
      </c>
      <c r="AC93">
        <f t="shared" si="3"/>
        <v>0.19665367919999999</v>
      </c>
      <c r="AD93">
        <f t="shared" si="4"/>
        <v>22.150355320800003</v>
      </c>
      <c r="AE93">
        <v>0</v>
      </c>
      <c r="AF93" s="24"/>
      <c r="AG93">
        <f t="shared" si="5"/>
        <v>22.150355320800003</v>
      </c>
      <c r="AI93" s="34">
        <f>PXIL!M93</f>
        <v>0</v>
      </c>
      <c r="AJ93" s="34">
        <f>PXIL!S93</f>
        <v>0</v>
      </c>
      <c r="AK93" s="34">
        <f>RTM_IEX!M93</f>
        <v>5.57</v>
      </c>
      <c r="AL93" s="34">
        <f>RTM_IEX!S93</f>
        <v>0</v>
      </c>
      <c r="AM93" s="34">
        <f>RTM_PXI!M93</f>
        <v>0</v>
      </c>
      <c r="AN93" s="34">
        <f>RTM_PXI!S93</f>
        <v>0</v>
      </c>
      <c r="AO93" s="149">
        <f>GDAM_IEX!M93</f>
        <v>1.26</v>
      </c>
      <c r="AP93" s="149">
        <f>GDAM_IEX!S93</f>
        <v>0</v>
      </c>
      <c r="AQ93" s="149">
        <f>GDAM_PXI!M93</f>
        <v>0</v>
      </c>
      <c r="AR93" s="149">
        <f>GDAM_PXI!S93</f>
        <v>0</v>
      </c>
    </row>
    <row r="94" spans="1:44">
      <c r="A94" t="s">
        <v>136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f>NRail_ISGS_exbus!DM94</f>
        <v>13.407009</v>
      </c>
      <c r="P94" s="36">
        <v>0</v>
      </c>
      <c r="Q94" s="36">
        <v>0</v>
      </c>
      <c r="R94" s="38">
        <v>0</v>
      </c>
      <c r="S94" s="38">
        <v>0</v>
      </c>
      <c r="T94" s="37">
        <f>SUMPRODUCT(LTA!J94:AN94,LTA!J$101:AN$101,LTA!J$108:AN$108)</f>
        <v>0</v>
      </c>
      <c r="U94" s="37">
        <f>SUMPRODUCT(LTA!J94:AN94,LTA!J$102:AN$102,LTA!J$108:AN$108)</f>
        <v>0</v>
      </c>
      <c r="V94" s="66">
        <f>SUMPRODUCT(MTOA!B94:G94,MTOA!B$102:G$102,MTOA!B$108:G$108)</f>
        <v>0</v>
      </c>
      <c r="W94" s="66">
        <f>SUMPRODUCT(MTOA!B94:G94,MTOA!B$101:G$101,MTOA!B$108:G$108)</f>
        <v>0</v>
      </c>
      <c r="X94">
        <v>0</v>
      </c>
      <c r="Y94" s="34">
        <f>IEX!M94</f>
        <v>3.17</v>
      </c>
      <c r="Z94" s="34">
        <f>IEX!S94</f>
        <v>0</v>
      </c>
      <c r="AA94" s="75">
        <f>STOA!M94</f>
        <v>0</v>
      </c>
      <c r="AB94" s="75">
        <f>-STOA!S94</f>
        <v>0</v>
      </c>
      <c r="AC94">
        <f t="shared" si="3"/>
        <v>0.20914967919999999</v>
      </c>
      <c r="AD94">
        <f t="shared" si="4"/>
        <v>23.557859320800002</v>
      </c>
      <c r="AE94">
        <v>0</v>
      </c>
      <c r="AF94" s="24"/>
      <c r="AG94">
        <f t="shared" si="5"/>
        <v>23.557859320800002</v>
      </c>
      <c r="AI94" s="34">
        <f>PXIL!M94</f>
        <v>0</v>
      </c>
      <c r="AJ94" s="34">
        <f>PXIL!S94</f>
        <v>0</v>
      </c>
      <c r="AK94" s="34">
        <f>RTM_IEX!M94</f>
        <v>5.57</v>
      </c>
      <c r="AL94" s="34">
        <f>RTM_IEX!S94</f>
        <v>0</v>
      </c>
      <c r="AM94" s="34">
        <f>RTM_PXI!M94</f>
        <v>0</v>
      </c>
      <c r="AN94" s="34">
        <f>RTM_PXI!S94</f>
        <v>0</v>
      </c>
      <c r="AO94" s="149">
        <f>GDAM_IEX!M94</f>
        <v>1.62</v>
      </c>
      <c r="AP94" s="149">
        <f>GDAM_IEX!S94</f>
        <v>0</v>
      </c>
      <c r="AQ94" s="149">
        <f>GDAM_PXI!M94</f>
        <v>0</v>
      </c>
      <c r="AR94" s="149">
        <f>GDAM_PXI!S94</f>
        <v>0</v>
      </c>
    </row>
    <row r="95" spans="1:44">
      <c r="A95" t="s">
        <v>137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f>NRail_ISGS_exbus!DM95</f>
        <v>13.407009</v>
      </c>
      <c r="P95" s="36">
        <v>0</v>
      </c>
      <c r="Q95" s="36">
        <v>0</v>
      </c>
      <c r="R95" s="38">
        <v>0</v>
      </c>
      <c r="S95" s="38">
        <v>0</v>
      </c>
      <c r="T95" s="37">
        <f>SUMPRODUCT(LTA!J95:AN95,LTA!J$101:AN$101,LTA!J$108:AN$108)</f>
        <v>0</v>
      </c>
      <c r="U95" s="37">
        <f>SUMPRODUCT(LTA!J95:AN95,LTA!J$102:AN$102,LTA!J$108:AN$108)</f>
        <v>0</v>
      </c>
      <c r="V95" s="66">
        <f>SUMPRODUCT(MTOA!B95:G95,MTOA!B$102:G$102,MTOA!B$108:G$108)</f>
        <v>0</v>
      </c>
      <c r="W95" s="66">
        <f>SUMPRODUCT(MTOA!B95:G95,MTOA!B$101:G$101,MTOA!B$108:G$108)</f>
        <v>0</v>
      </c>
      <c r="X95">
        <v>0</v>
      </c>
      <c r="Y95" s="34">
        <f>IEX!M95</f>
        <v>2.88</v>
      </c>
      <c r="Z95" s="34">
        <f>IEX!S95</f>
        <v>0</v>
      </c>
      <c r="AA95" s="75">
        <f>STOA!M95</f>
        <v>0</v>
      </c>
      <c r="AB95" s="75">
        <f>-STOA!S95</f>
        <v>0</v>
      </c>
      <c r="AC95">
        <f t="shared" si="3"/>
        <v>0.20334167920000004</v>
      </c>
      <c r="AD95">
        <f t="shared" si="4"/>
        <v>22.9036673208</v>
      </c>
      <c r="AE95">
        <v>0</v>
      </c>
      <c r="AF95" s="24"/>
      <c r="AG95">
        <f t="shared" si="5"/>
        <v>22.9036673208</v>
      </c>
      <c r="AI95" s="34">
        <f>PXIL!M95</f>
        <v>0</v>
      </c>
      <c r="AJ95" s="34">
        <f>PXIL!S95</f>
        <v>0</v>
      </c>
      <c r="AK95" s="34">
        <f>RTM_IEX!M95</f>
        <v>5.66</v>
      </c>
      <c r="AL95" s="34">
        <f>RTM_IEX!S95</f>
        <v>0</v>
      </c>
      <c r="AM95" s="34">
        <f>RTM_PXI!M95</f>
        <v>0</v>
      </c>
      <c r="AN95" s="34">
        <f>RTM_PXI!S95</f>
        <v>0</v>
      </c>
      <c r="AO95" s="149">
        <f>GDAM_IEX!M95</f>
        <v>1.1599999999999999</v>
      </c>
      <c r="AP95" s="149">
        <f>GDAM_IEX!S95</f>
        <v>0</v>
      </c>
      <c r="AQ95" s="149">
        <f>GDAM_PXI!M95</f>
        <v>0</v>
      </c>
      <c r="AR95" s="149">
        <f>GDAM_PXI!S95</f>
        <v>0</v>
      </c>
    </row>
    <row r="96" spans="1:44">
      <c r="A96" t="s">
        <v>138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f>NRail_ISGS_exbus!DM96</f>
        <v>13.407009</v>
      </c>
      <c r="P96" s="36">
        <v>0</v>
      </c>
      <c r="Q96" s="36">
        <v>0</v>
      </c>
      <c r="R96" s="38">
        <v>0</v>
      </c>
      <c r="S96" s="38">
        <v>0</v>
      </c>
      <c r="T96" s="37">
        <f>SUMPRODUCT(LTA!J96:AN96,LTA!J$101:AN$101,LTA!J$108:AN$108)</f>
        <v>0</v>
      </c>
      <c r="U96" s="37">
        <f>SUMPRODUCT(LTA!J96:AN96,LTA!J$102:AN$102,LTA!J$108:AN$108)</f>
        <v>0</v>
      </c>
      <c r="V96" s="66">
        <f>SUMPRODUCT(MTOA!B96:G96,MTOA!B$102:G$102,MTOA!B$108:G$108)</f>
        <v>0</v>
      </c>
      <c r="W96" s="66">
        <f>SUMPRODUCT(MTOA!B96:G96,MTOA!B$101:G$101,MTOA!B$108:G$108)</f>
        <v>0</v>
      </c>
      <c r="X96">
        <v>0</v>
      </c>
      <c r="Y96" s="34">
        <f>IEX!M96</f>
        <v>2.21</v>
      </c>
      <c r="Z96" s="34">
        <f>IEX!S96</f>
        <v>0</v>
      </c>
      <c r="AA96" s="75">
        <f>STOA!M96</f>
        <v>0</v>
      </c>
      <c r="AB96" s="75">
        <f>-STOA!S96</f>
        <v>0</v>
      </c>
      <c r="AC96">
        <f t="shared" si="3"/>
        <v>0.19401367920000001</v>
      </c>
      <c r="AD96">
        <f t="shared" si="4"/>
        <v>21.852995320799998</v>
      </c>
      <c r="AE96">
        <v>0</v>
      </c>
      <c r="AF96" s="24"/>
      <c r="AG96">
        <f t="shared" si="5"/>
        <v>21.852995320799998</v>
      </c>
      <c r="AI96" s="34">
        <f>PXIL!M96</f>
        <v>0</v>
      </c>
      <c r="AJ96" s="34">
        <f>PXIL!S96</f>
        <v>0</v>
      </c>
      <c r="AK96" s="34">
        <f>RTM_IEX!M96</f>
        <v>5.57</v>
      </c>
      <c r="AL96" s="34">
        <f>RTM_IEX!S96</f>
        <v>0</v>
      </c>
      <c r="AM96" s="34">
        <f>RTM_PXI!M96</f>
        <v>0</v>
      </c>
      <c r="AN96" s="34">
        <f>RTM_PXI!S96</f>
        <v>0</v>
      </c>
      <c r="AO96" s="149">
        <f>GDAM_IEX!M96</f>
        <v>0.86</v>
      </c>
      <c r="AP96" s="149">
        <f>GDAM_IEX!S96</f>
        <v>0</v>
      </c>
      <c r="AQ96" s="149">
        <f>GDAM_PXI!M96</f>
        <v>0</v>
      </c>
      <c r="AR96" s="149">
        <f>GDAM_PXI!S96</f>
        <v>0</v>
      </c>
    </row>
    <row r="97" spans="1:44">
      <c r="A97" t="s">
        <v>139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f>NRail_ISGS_exbus!DM97</f>
        <v>13.407009</v>
      </c>
      <c r="P97" s="36">
        <v>0</v>
      </c>
      <c r="Q97" s="36">
        <v>0</v>
      </c>
      <c r="R97" s="38">
        <v>0</v>
      </c>
      <c r="S97" s="38">
        <v>0</v>
      </c>
      <c r="T97" s="37">
        <f>SUMPRODUCT(LTA!J97:AN97,LTA!J$101:AN$101,LTA!J$108:AN$108)</f>
        <v>0</v>
      </c>
      <c r="U97" s="37">
        <f>SUMPRODUCT(LTA!J97:AN97,LTA!J$102:AN$102,LTA!J$108:AN$108)</f>
        <v>0</v>
      </c>
      <c r="V97" s="66">
        <f>SUMPRODUCT(MTOA!B97:G97,MTOA!B$102:G$102,MTOA!B$108:G$108)</f>
        <v>0</v>
      </c>
      <c r="W97" s="66">
        <f>SUMPRODUCT(MTOA!B97:G97,MTOA!B$101:G$101,MTOA!B$108:G$108)</f>
        <v>0</v>
      </c>
      <c r="X97">
        <v>0</v>
      </c>
      <c r="Y97" s="34">
        <f>IEX!M97</f>
        <v>0.96</v>
      </c>
      <c r="Z97" s="34">
        <f>IEX!S97</f>
        <v>0</v>
      </c>
      <c r="AA97" s="75">
        <f>STOA!M97</f>
        <v>0</v>
      </c>
      <c r="AB97" s="75">
        <f>-STOA!S97</f>
        <v>0</v>
      </c>
      <c r="AC97">
        <f t="shared" si="3"/>
        <v>0.1798456792</v>
      </c>
      <c r="AD97">
        <f t="shared" si="4"/>
        <v>20.2571633208</v>
      </c>
      <c r="AE97">
        <v>0</v>
      </c>
      <c r="AF97" s="24"/>
      <c r="AG97">
        <f t="shared" si="5"/>
        <v>20.2571633208</v>
      </c>
      <c r="AI97" s="34">
        <f>PXIL!M97</f>
        <v>0</v>
      </c>
      <c r="AJ97" s="34">
        <f>PXIL!S97</f>
        <v>0</v>
      </c>
      <c r="AK97" s="34">
        <f>RTM_IEX!M97</f>
        <v>5.66</v>
      </c>
      <c r="AL97" s="34">
        <f>RTM_IEX!S97</f>
        <v>0</v>
      </c>
      <c r="AM97" s="34">
        <f>RTM_PXI!M97</f>
        <v>0</v>
      </c>
      <c r="AN97" s="34">
        <f>RTM_PXI!S97</f>
        <v>0</v>
      </c>
      <c r="AO97" s="149">
        <f>GDAM_IEX!M97</f>
        <v>0.41</v>
      </c>
      <c r="AP97" s="149">
        <f>GDAM_IEX!S97</f>
        <v>0</v>
      </c>
      <c r="AQ97" s="149">
        <f>GDAM_PXI!M97</f>
        <v>0</v>
      </c>
      <c r="AR97" s="149">
        <f>GDAM_PXI!S97</f>
        <v>0</v>
      </c>
    </row>
    <row r="98" spans="1:44">
      <c r="A98" t="s">
        <v>140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f>NRail_ISGS_exbus!DM98</f>
        <v>13.407009</v>
      </c>
      <c r="P98" s="36">
        <v>0</v>
      </c>
      <c r="Q98" s="36">
        <v>0</v>
      </c>
      <c r="R98" s="38">
        <v>0</v>
      </c>
      <c r="S98" s="38">
        <v>0</v>
      </c>
      <c r="T98" s="37">
        <f>SUMPRODUCT(LTA!J98:AN98,LTA!J$101:AN$101,LTA!J$108:AN$108)</f>
        <v>0</v>
      </c>
      <c r="U98" s="37">
        <f>SUMPRODUCT(LTA!J98:AN98,LTA!J$102:AN$102,LTA!J$108:AN$108)</f>
        <v>0</v>
      </c>
      <c r="V98" s="66">
        <f>SUMPRODUCT(MTOA!B98:G98,MTOA!B$102:G$102,MTOA!B$108:G$108)</f>
        <v>0</v>
      </c>
      <c r="W98" s="66">
        <f>SUMPRODUCT(MTOA!B98:G98,MTOA!B$101:G$101,MTOA!B$108:G$108)</f>
        <v>0</v>
      </c>
      <c r="X98">
        <v>0</v>
      </c>
      <c r="Y98" s="34">
        <f>IEX!M98</f>
        <v>0.86</v>
      </c>
      <c r="Z98" s="34">
        <f>IEX!S98</f>
        <v>0</v>
      </c>
      <c r="AA98" s="75">
        <f>STOA!M98</f>
        <v>0</v>
      </c>
      <c r="AB98" s="75">
        <f>-STOA!S98</f>
        <v>0</v>
      </c>
      <c r="AC98">
        <f t="shared" si="3"/>
        <v>0.17782167920000003</v>
      </c>
      <c r="AD98">
        <f t="shared" si="4"/>
        <v>20.029187320800002</v>
      </c>
      <c r="AE98">
        <v>0</v>
      </c>
      <c r="AF98" s="24"/>
      <c r="AG98">
        <f t="shared" si="5"/>
        <v>20.029187320800002</v>
      </c>
      <c r="AI98" s="34">
        <f>PXIL!M98</f>
        <v>0</v>
      </c>
      <c r="AJ98" s="34">
        <f>PXIL!S98</f>
        <v>0</v>
      </c>
      <c r="AK98" s="34">
        <f>RTM_IEX!M98</f>
        <v>5.57</v>
      </c>
      <c r="AL98" s="34">
        <f>RTM_IEX!S98</f>
        <v>0</v>
      </c>
      <c r="AM98" s="34">
        <f>RTM_PXI!M98</f>
        <v>0</v>
      </c>
      <c r="AN98" s="34">
        <f>RTM_PXI!S98</f>
        <v>0</v>
      </c>
      <c r="AO98" s="149">
        <f>GDAM_IEX!M98</f>
        <v>0.37</v>
      </c>
      <c r="AP98" s="149">
        <f>GDAM_IEX!S98</f>
        <v>0</v>
      </c>
      <c r="AQ98" s="149">
        <f>GDAM_PXI!M98</f>
        <v>0</v>
      </c>
      <c r="AR98" s="149">
        <f>GDAM_PXI!S98</f>
        <v>0</v>
      </c>
    </row>
    <row r="99" spans="1:44">
      <c r="A99" t="s">
        <v>141</v>
      </c>
      <c r="E99">
        <f t="shared" ref="E99:AD99" si="6">SUM(E3:E98)/4000</f>
        <v>0</v>
      </c>
      <c r="F99">
        <f t="shared" si="6"/>
        <v>0</v>
      </c>
      <c r="G99">
        <f t="shared" si="6"/>
        <v>0</v>
      </c>
      <c r="H99">
        <f t="shared" si="6"/>
        <v>0</v>
      </c>
      <c r="I99">
        <f t="shared" si="6"/>
        <v>0</v>
      </c>
      <c r="J99">
        <f t="shared" si="6"/>
        <v>0</v>
      </c>
      <c r="K99">
        <f t="shared" si="6"/>
        <v>0</v>
      </c>
      <c r="L99">
        <f t="shared" si="6"/>
        <v>0</v>
      </c>
      <c r="M99">
        <f t="shared" si="6"/>
        <v>0</v>
      </c>
      <c r="N99">
        <f t="shared" si="6"/>
        <v>0</v>
      </c>
      <c r="O99">
        <f t="shared" si="6"/>
        <v>0.23095120075000031</v>
      </c>
      <c r="P99" s="36">
        <f t="shared" ref="P99:X99" si="7">SUM(P3:P98)/4000</f>
        <v>0</v>
      </c>
      <c r="Q99" s="36">
        <f t="shared" si="7"/>
        <v>0</v>
      </c>
      <c r="R99" s="38">
        <f t="shared" si="7"/>
        <v>0</v>
      </c>
      <c r="S99" s="38">
        <f t="shared" si="7"/>
        <v>0</v>
      </c>
      <c r="T99" s="37">
        <f t="shared" si="7"/>
        <v>0</v>
      </c>
      <c r="U99" s="37">
        <f t="shared" si="7"/>
        <v>0</v>
      </c>
      <c r="V99" s="66">
        <f t="shared" si="7"/>
        <v>0</v>
      </c>
      <c r="W99" s="66">
        <f t="shared" si="7"/>
        <v>0</v>
      </c>
      <c r="X99">
        <f t="shared" si="7"/>
        <v>0</v>
      </c>
      <c r="Y99" s="34">
        <f t="shared" si="6"/>
        <v>5.0949999999999988E-2</v>
      </c>
      <c r="Z99" s="34">
        <f t="shared" si="6"/>
        <v>0</v>
      </c>
      <c r="AA99" s="75">
        <f t="shared" si="6"/>
        <v>0</v>
      </c>
      <c r="AB99" s="75">
        <f t="shared" si="6"/>
        <v>0</v>
      </c>
      <c r="AC99">
        <f t="shared" si="6"/>
        <v>4.4816965666000016E-3</v>
      </c>
      <c r="AD99">
        <f t="shared" si="6"/>
        <v>0.50480200418339982</v>
      </c>
      <c r="AE99">
        <f t="shared" ref="AE99:AR99" si="8">SUM(AE3:AE98)/4000</f>
        <v>0</v>
      </c>
      <c r="AG99">
        <f t="shared" si="8"/>
        <v>0.50480200418339982</v>
      </c>
      <c r="AI99">
        <f t="shared" si="8"/>
        <v>0</v>
      </c>
      <c r="AJ99">
        <f t="shared" si="8"/>
        <v>0</v>
      </c>
      <c r="AK99">
        <f t="shared" si="8"/>
        <v>0.21422499999999994</v>
      </c>
      <c r="AL99">
        <f t="shared" si="8"/>
        <v>0</v>
      </c>
      <c r="AM99">
        <f t="shared" si="8"/>
        <v>0</v>
      </c>
      <c r="AN99">
        <f t="shared" si="8"/>
        <v>0</v>
      </c>
      <c r="AO99">
        <f t="shared" si="8"/>
        <v>1.3157499999999997E-2</v>
      </c>
      <c r="AP99">
        <f t="shared" si="8"/>
        <v>0</v>
      </c>
      <c r="AQ99">
        <f t="shared" si="8"/>
        <v>0</v>
      </c>
      <c r="AR99">
        <f t="shared" si="8"/>
        <v>0</v>
      </c>
    </row>
  </sheetData>
  <mergeCells count="36">
    <mergeCell ref="AO1:AO2"/>
    <mergeCell ref="AP1:AP2"/>
    <mergeCell ref="AQ1:AQ2"/>
    <mergeCell ref="AR1:AR2"/>
    <mergeCell ref="AN1:AN2"/>
    <mergeCell ref="AI1:AI2"/>
    <mergeCell ref="AJ1:AJ2"/>
    <mergeCell ref="AK1:AK2"/>
    <mergeCell ref="AL1:AL2"/>
    <mergeCell ref="AM1:AM2"/>
    <mergeCell ref="B1:B2"/>
    <mergeCell ref="C1:C2"/>
    <mergeCell ref="D1:D2"/>
    <mergeCell ref="E1:E2"/>
    <mergeCell ref="F1:F2"/>
    <mergeCell ref="G1:G2"/>
    <mergeCell ref="H1:H2"/>
    <mergeCell ref="I1:I2"/>
    <mergeCell ref="J1:J2"/>
    <mergeCell ref="K1:K2"/>
    <mergeCell ref="L1:L2"/>
    <mergeCell ref="AG1:AG2"/>
    <mergeCell ref="AD1:AD2"/>
    <mergeCell ref="M1:M2"/>
    <mergeCell ref="N1:N2"/>
    <mergeCell ref="O1:O2"/>
    <mergeCell ref="P1:P2"/>
    <mergeCell ref="U1:U2"/>
    <mergeCell ref="Q1:Q2"/>
    <mergeCell ref="Y1:Y2"/>
    <mergeCell ref="Z1:Z2"/>
    <mergeCell ref="AA1:AA2"/>
    <mergeCell ref="AB1:AB2"/>
    <mergeCell ref="X1:X2"/>
    <mergeCell ref="R1:R2"/>
    <mergeCell ref="S1:S2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sheetPr>
    <tabColor rgb="FFFF0000"/>
  </sheetPr>
  <dimension ref="A1:S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/>
    </sheetView>
  </sheetViews>
  <sheetFormatPr defaultRowHeight="15"/>
  <cols>
    <col min="1" max="1" width="13.28515625" bestFit="1" customWidth="1"/>
  </cols>
  <sheetData>
    <row r="1" spans="1:18" ht="39">
      <c r="A1" s="193">
        <f>Allocation_SG!A1</f>
        <v>45192</v>
      </c>
      <c r="B1" s="3" t="s">
        <v>176</v>
      </c>
      <c r="C1" s="4" t="s">
        <v>176</v>
      </c>
      <c r="D1" s="4" t="s">
        <v>176</v>
      </c>
      <c r="E1" s="4" t="s">
        <v>176</v>
      </c>
      <c r="F1" s="5" t="s">
        <v>157</v>
      </c>
      <c r="G1" s="3" t="s">
        <v>177</v>
      </c>
      <c r="H1" s="4" t="s">
        <v>177</v>
      </c>
      <c r="I1" s="4" t="s">
        <v>177</v>
      </c>
      <c r="J1" s="4" t="s">
        <v>177</v>
      </c>
      <c r="K1" s="5" t="s">
        <v>177</v>
      </c>
      <c r="L1" s="6" t="s">
        <v>159</v>
      </c>
      <c r="M1" s="4" t="s">
        <v>178</v>
      </c>
      <c r="N1" s="4" t="s">
        <v>178</v>
      </c>
      <c r="O1" s="4" t="s">
        <v>178</v>
      </c>
      <c r="P1" s="4" t="s">
        <v>178</v>
      </c>
      <c r="Q1" s="5" t="s">
        <v>178</v>
      </c>
    </row>
    <row r="2" spans="1:18" ht="26.25">
      <c r="A2" s="9" t="s">
        <v>164</v>
      </c>
      <c r="B2" s="10" t="s">
        <v>165</v>
      </c>
      <c r="C2" s="11" t="s">
        <v>166</v>
      </c>
      <c r="D2" s="11" t="s">
        <v>169</v>
      </c>
      <c r="E2" s="11" t="s">
        <v>170</v>
      </c>
      <c r="F2" s="12" t="s">
        <v>187</v>
      </c>
      <c r="G2" s="10" t="s">
        <v>165</v>
      </c>
      <c r="H2" s="11" t="s">
        <v>166</v>
      </c>
      <c r="I2" s="11" t="s">
        <v>169</v>
      </c>
      <c r="J2" s="11" t="s">
        <v>170</v>
      </c>
      <c r="K2" s="12" t="s">
        <v>187</v>
      </c>
      <c r="L2" s="13" t="s">
        <v>172</v>
      </c>
      <c r="M2" s="11" t="s">
        <v>165</v>
      </c>
      <c r="N2" s="11" t="s">
        <v>166</v>
      </c>
      <c r="O2" s="11" t="s">
        <v>169</v>
      </c>
      <c r="P2" s="11" t="s">
        <v>170</v>
      </c>
      <c r="Q2" s="12" t="s">
        <v>187</v>
      </c>
    </row>
    <row r="3" spans="1:18">
      <c r="A3" s="8" t="s">
        <v>45</v>
      </c>
      <c r="B3" s="15">
        <f>'[1]23'!B5</f>
        <v>154</v>
      </c>
      <c r="C3" s="16">
        <f>'[1]23'!C5</f>
        <v>0</v>
      </c>
      <c r="D3" s="16">
        <f>'[1]23'!D5</f>
        <v>0</v>
      </c>
      <c r="E3" s="16">
        <f>'[1]23'!E5</f>
        <v>0</v>
      </c>
      <c r="F3" s="15">
        <f>SUM(B3:E3)</f>
        <v>154</v>
      </c>
      <c r="G3" s="15">
        <f>'[1]23'!H5</f>
        <v>154</v>
      </c>
      <c r="H3" s="16">
        <f>'[1]23'!I5</f>
        <v>0</v>
      </c>
      <c r="I3" s="16">
        <f>'[1]23'!J5</f>
        <v>0</v>
      </c>
      <c r="J3" s="16">
        <f>'[1]23'!K5</f>
        <v>0</v>
      </c>
      <c r="K3" s="15">
        <f>SUM(G3:J3)</f>
        <v>154</v>
      </c>
      <c r="L3" s="18">
        <f>frq!C3</f>
        <v>1</v>
      </c>
      <c r="M3" s="16">
        <f t="shared" ref="M3:M34" si="0">IF($L3=1,G3,IF(AND($L3=0.985,G3&gt;0.985*B3),B3*0.985,IF(AND($L3=0.965,G3&gt;0.965*B3),0.965*B3,G3)))</f>
        <v>154</v>
      </c>
      <c r="N3" s="16">
        <f t="shared" ref="N3:N34" si="1">IF($L3=1,H3,IF(AND($L3=0.985,H3&gt;0.985*C3),C3*0.985,IF(AND($L3=0.965,H3&gt;0.965*C3),0.965*C3,H3)))</f>
        <v>0</v>
      </c>
      <c r="O3" s="16">
        <f t="shared" ref="O3:O34" si="2">IF($L3=1,I3,IF(AND($L3=0.985,I3&gt;0.985*D3),D3*0.985,IF(AND($L3=0.965,I3&gt;0.965*D3),0.965*D3,I3)))</f>
        <v>0</v>
      </c>
      <c r="P3" s="16">
        <f t="shared" ref="P3:P34" si="3">IF($L3=1,J3,IF(AND($L3=0.985,J3&gt;0.985*E3),E3*0.985,IF(AND($L3=0.965,J3&gt;0.965*E3),0.965*E3,J3)))</f>
        <v>0</v>
      </c>
      <c r="Q3" s="17">
        <f>SUM(M3:P3)</f>
        <v>154</v>
      </c>
    </row>
    <row r="4" spans="1:18">
      <c r="A4" s="8" t="s">
        <v>46</v>
      </c>
      <c r="B4" s="15">
        <f>'[1]23'!B6</f>
        <v>154</v>
      </c>
      <c r="C4" s="16">
        <f>'[1]23'!C6</f>
        <v>0</v>
      </c>
      <c r="D4" s="16">
        <f>'[1]23'!D6</f>
        <v>0</v>
      </c>
      <c r="E4" s="16">
        <f>'[1]23'!E6</f>
        <v>0</v>
      </c>
      <c r="F4" s="15">
        <f>SUM(B4:E4)</f>
        <v>154</v>
      </c>
      <c r="G4" s="15">
        <f>'[1]23'!H6</f>
        <v>154</v>
      </c>
      <c r="H4" s="16">
        <f>'[1]23'!I6</f>
        <v>0</v>
      </c>
      <c r="I4" s="16">
        <f>'[1]23'!J6</f>
        <v>0</v>
      </c>
      <c r="J4" s="16">
        <f>'[1]23'!K6</f>
        <v>0</v>
      </c>
      <c r="K4" s="15">
        <f t="shared" ref="K4:K67" si="4">SUM(G4:J4)</f>
        <v>154</v>
      </c>
      <c r="L4" s="18">
        <f>frq!C4</f>
        <v>1</v>
      </c>
      <c r="M4" s="16">
        <f t="shared" si="0"/>
        <v>154</v>
      </c>
      <c r="N4" s="16">
        <f t="shared" si="1"/>
        <v>0</v>
      </c>
      <c r="O4" s="16">
        <f t="shared" si="2"/>
        <v>0</v>
      </c>
      <c r="P4" s="16">
        <f t="shared" si="3"/>
        <v>0</v>
      </c>
      <c r="Q4" s="17">
        <f t="shared" ref="Q4:Q67" si="5">SUM(M4:P4)</f>
        <v>154</v>
      </c>
    </row>
    <row r="5" spans="1:18">
      <c r="A5" s="8" t="s">
        <v>47</v>
      </c>
      <c r="B5" s="15">
        <f>'[1]23'!B7</f>
        <v>154</v>
      </c>
      <c r="C5" s="16">
        <f>'[1]23'!C7</f>
        <v>0</v>
      </c>
      <c r="D5" s="16">
        <f>'[1]23'!D7</f>
        <v>0</v>
      </c>
      <c r="E5" s="16">
        <f>'[1]23'!E7</f>
        <v>0</v>
      </c>
      <c r="F5" s="15">
        <f t="shared" ref="F5:F68" si="6">SUM(B5:E5)</f>
        <v>154</v>
      </c>
      <c r="G5" s="15">
        <f>'[1]23'!H7</f>
        <v>154</v>
      </c>
      <c r="H5" s="16">
        <f>'[1]23'!I7</f>
        <v>0</v>
      </c>
      <c r="I5" s="16">
        <f>'[1]23'!J7</f>
        <v>0</v>
      </c>
      <c r="J5" s="16">
        <f>'[1]23'!K7</f>
        <v>0</v>
      </c>
      <c r="K5" s="15">
        <f t="shared" si="4"/>
        <v>154</v>
      </c>
      <c r="L5" s="18">
        <f>frq!C5</f>
        <v>1</v>
      </c>
      <c r="M5" s="16">
        <f t="shared" si="0"/>
        <v>154</v>
      </c>
      <c r="N5" s="16">
        <f t="shared" si="1"/>
        <v>0</v>
      </c>
      <c r="O5" s="16">
        <f t="shared" si="2"/>
        <v>0</v>
      </c>
      <c r="P5" s="16">
        <f t="shared" si="3"/>
        <v>0</v>
      </c>
      <c r="Q5" s="17">
        <f t="shared" si="5"/>
        <v>154</v>
      </c>
      <c r="R5" s="125"/>
    </row>
    <row r="6" spans="1:18">
      <c r="A6" s="8" t="s">
        <v>48</v>
      </c>
      <c r="B6" s="15">
        <f>'[1]23'!B8</f>
        <v>154</v>
      </c>
      <c r="C6" s="16">
        <f>'[1]23'!C8</f>
        <v>0</v>
      </c>
      <c r="D6" s="16">
        <f>'[1]23'!D8</f>
        <v>0</v>
      </c>
      <c r="E6" s="16">
        <f>'[1]23'!E8</f>
        <v>0</v>
      </c>
      <c r="F6" s="15">
        <f t="shared" si="6"/>
        <v>154</v>
      </c>
      <c r="G6" s="15">
        <f>'[1]23'!H8</f>
        <v>154</v>
      </c>
      <c r="H6" s="16">
        <f>'[1]23'!I8</f>
        <v>0</v>
      </c>
      <c r="I6" s="16">
        <f>'[1]23'!J8</f>
        <v>0</v>
      </c>
      <c r="J6" s="16">
        <f>'[1]23'!K8</f>
        <v>0</v>
      </c>
      <c r="K6" s="15">
        <f t="shared" si="4"/>
        <v>154</v>
      </c>
      <c r="L6" s="18">
        <f>frq!C6</f>
        <v>1</v>
      </c>
      <c r="M6" s="16">
        <f t="shared" si="0"/>
        <v>154</v>
      </c>
      <c r="N6" s="16">
        <f t="shared" si="1"/>
        <v>0</v>
      </c>
      <c r="O6" s="16">
        <f t="shared" si="2"/>
        <v>0</v>
      </c>
      <c r="P6" s="16">
        <f t="shared" si="3"/>
        <v>0</v>
      </c>
      <c r="Q6" s="17">
        <f t="shared" si="5"/>
        <v>154</v>
      </c>
    </row>
    <row r="7" spans="1:18">
      <c r="A7" s="8" t="s">
        <v>49</v>
      </c>
      <c r="B7" s="15">
        <f>'[1]23'!B9</f>
        <v>154</v>
      </c>
      <c r="C7" s="16">
        <f>'[1]23'!C9</f>
        <v>0</v>
      </c>
      <c r="D7" s="16">
        <f>'[1]23'!D9</f>
        <v>0</v>
      </c>
      <c r="E7" s="16">
        <f>'[1]23'!E9</f>
        <v>0</v>
      </c>
      <c r="F7" s="15">
        <f t="shared" si="6"/>
        <v>154</v>
      </c>
      <c r="G7" s="15">
        <f>'[1]23'!H9</f>
        <v>154</v>
      </c>
      <c r="H7" s="16">
        <f>'[1]23'!I9</f>
        <v>0</v>
      </c>
      <c r="I7" s="16">
        <f>'[1]23'!J9</f>
        <v>0</v>
      </c>
      <c r="J7" s="16">
        <f>'[1]23'!K9</f>
        <v>0</v>
      </c>
      <c r="K7" s="15">
        <f t="shared" si="4"/>
        <v>154</v>
      </c>
      <c r="L7" s="18">
        <f>frq!C7</f>
        <v>1</v>
      </c>
      <c r="M7" s="16">
        <f t="shared" si="0"/>
        <v>154</v>
      </c>
      <c r="N7" s="16">
        <f t="shared" si="1"/>
        <v>0</v>
      </c>
      <c r="O7" s="16">
        <f t="shared" si="2"/>
        <v>0</v>
      </c>
      <c r="P7" s="16">
        <f t="shared" si="3"/>
        <v>0</v>
      </c>
      <c r="Q7" s="17">
        <f t="shared" si="5"/>
        <v>154</v>
      </c>
    </row>
    <row r="8" spans="1:18">
      <c r="A8" s="8" t="s">
        <v>50</v>
      </c>
      <c r="B8" s="15">
        <f>'[1]23'!B10</f>
        <v>154</v>
      </c>
      <c r="C8" s="16">
        <f>'[1]23'!C10</f>
        <v>0</v>
      </c>
      <c r="D8" s="16">
        <f>'[1]23'!D10</f>
        <v>0</v>
      </c>
      <c r="E8" s="16">
        <f>'[1]23'!E10</f>
        <v>0</v>
      </c>
      <c r="F8" s="15">
        <f t="shared" si="6"/>
        <v>154</v>
      </c>
      <c r="G8" s="15">
        <f>'[1]23'!H10</f>
        <v>154</v>
      </c>
      <c r="H8" s="16">
        <f>'[1]23'!I10</f>
        <v>0</v>
      </c>
      <c r="I8" s="16">
        <f>'[1]23'!J10</f>
        <v>0</v>
      </c>
      <c r="J8" s="16">
        <f>'[1]23'!K10</f>
        <v>0</v>
      </c>
      <c r="K8" s="15">
        <f t="shared" si="4"/>
        <v>154</v>
      </c>
      <c r="L8" s="18">
        <f>frq!C8</f>
        <v>1</v>
      </c>
      <c r="M8" s="16">
        <f t="shared" si="0"/>
        <v>154</v>
      </c>
      <c r="N8" s="16">
        <f t="shared" si="1"/>
        <v>0</v>
      </c>
      <c r="O8" s="16">
        <f t="shared" si="2"/>
        <v>0</v>
      </c>
      <c r="P8" s="16">
        <f t="shared" si="3"/>
        <v>0</v>
      </c>
      <c r="Q8" s="17">
        <f t="shared" si="5"/>
        <v>154</v>
      </c>
    </row>
    <row r="9" spans="1:18">
      <c r="A9" s="8" t="s">
        <v>51</v>
      </c>
      <c r="B9" s="15">
        <f>'[1]23'!B11</f>
        <v>154</v>
      </c>
      <c r="C9" s="16">
        <f>'[1]23'!C11</f>
        <v>0</v>
      </c>
      <c r="D9" s="16">
        <f>'[1]23'!D11</f>
        <v>0</v>
      </c>
      <c r="E9" s="16">
        <f>'[1]23'!E11</f>
        <v>0</v>
      </c>
      <c r="F9" s="15">
        <f t="shared" si="6"/>
        <v>154</v>
      </c>
      <c r="G9" s="15">
        <f>'[1]23'!H11</f>
        <v>154</v>
      </c>
      <c r="H9" s="16">
        <f>'[1]23'!I11</f>
        <v>0</v>
      </c>
      <c r="I9" s="16">
        <f>'[1]23'!J11</f>
        <v>0</v>
      </c>
      <c r="J9" s="16">
        <f>'[1]23'!K11</f>
        <v>0</v>
      </c>
      <c r="K9" s="15">
        <f t="shared" si="4"/>
        <v>154</v>
      </c>
      <c r="L9" s="18">
        <f>frq!C9</f>
        <v>1</v>
      </c>
      <c r="M9" s="16">
        <f t="shared" si="0"/>
        <v>154</v>
      </c>
      <c r="N9" s="16">
        <f t="shared" si="1"/>
        <v>0</v>
      </c>
      <c r="O9" s="16">
        <f t="shared" si="2"/>
        <v>0</v>
      </c>
      <c r="P9" s="16">
        <f t="shared" si="3"/>
        <v>0</v>
      </c>
      <c r="Q9" s="17">
        <f t="shared" si="5"/>
        <v>154</v>
      </c>
    </row>
    <row r="10" spans="1:18">
      <c r="A10" s="8" t="s">
        <v>52</v>
      </c>
      <c r="B10" s="15">
        <f>'[1]23'!B12</f>
        <v>154</v>
      </c>
      <c r="C10" s="16">
        <f>'[1]23'!C12</f>
        <v>0</v>
      </c>
      <c r="D10" s="16">
        <f>'[1]23'!D12</f>
        <v>0</v>
      </c>
      <c r="E10" s="16">
        <f>'[1]23'!E12</f>
        <v>0</v>
      </c>
      <c r="F10" s="15">
        <f t="shared" si="6"/>
        <v>154</v>
      </c>
      <c r="G10" s="15">
        <f>'[1]23'!H12</f>
        <v>154</v>
      </c>
      <c r="H10" s="16">
        <f>'[1]23'!I12</f>
        <v>0</v>
      </c>
      <c r="I10" s="16">
        <f>'[1]23'!J12</f>
        <v>0</v>
      </c>
      <c r="J10" s="16">
        <f>'[1]23'!K12</f>
        <v>0</v>
      </c>
      <c r="K10" s="15">
        <f t="shared" si="4"/>
        <v>154</v>
      </c>
      <c r="L10" s="18">
        <f>frq!C10</f>
        <v>1</v>
      </c>
      <c r="M10" s="16">
        <f t="shared" si="0"/>
        <v>154</v>
      </c>
      <c r="N10" s="16">
        <f t="shared" si="1"/>
        <v>0</v>
      </c>
      <c r="O10" s="16">
        <f t="shared" si="2"/>
        <v>0</v>
      </c>
      <c r="P10" s="16">
        <f t="shared" si="3"/>
        <v>0</v>
      </c>
      <c r="Q10" s="17">
        <f t="shared" si="5"/>
        <v>154</v>
      </c>
    </row>
    <row r="11" spans="1:18">
      <c r="A11" s="8" t="s">
        <v>53</v>
      </c>
      <c r="B11" s="15">
        <f>'[1]23'!B13</f>
        <v>154</v>
      </c>
      <c r="C11" s="16">
        <f>'[1]23'!C13</f>
        <v>0</v>
      </c>
      <c r="D11" s="16">
        <f>'[1]23'!D13</f>
        <v>0</v>
      </c>
      <c r="E11" s="16">
        <f>'[1]23'!E13</f>
        <v>0</v>
      </c>
      <c r="F11" s="15">
        <f t="shared" si="6"/>
        <v>154</v>
      </c>
      <c r="G11" s="15">
        <f>'[1]23'!H13</f>
        <v>152</v>
      </c>
      <c r="H11" s="16">
        <f>'[1]23'!I13</f>
        <v>0</v>
      </c>
      <c r="I11" s="16">
        <f>'[1]23'!J13</f>
        <v>0</v>
      </c>
      <c r="J11" s="16">
        <f>'[1]23'!K13</f>
        <v>0</v>
      </c>
      <c r="K11" s="15">
        <f t="shared" si="4"/>
        <v>152</v>
      </c>
      <c r="L11" s="18">
        <f>frq!C11</f>
        <v>1</v>
      </c>
      <c r="M11" s="16">
        <f t="shared" si="0"/>
        <v>152</v>
      </c>
      <c r="N11" s="16">
        <f t="shared" si="1"/>
        <v>0</v>
      </c>
      <c r="O11" s="16">
        <f t="shared" si="2"/>
        <v>0</v>
      </c>
      <c r="P11" s="16">
        <f t="shared" si="3"/>
        <v>0</v>
      </c>
      <c r="Q11" s="17">
        <f t="shared" si="5"/>
        <v>152</v>
      </c>
    </row>
    <row r="12" spans="1:18">
      <c r="A12" s="8" t="s">
        <v>54</v>
      </c>
      <c r="B12" s="15">
        <f>'[1]23'!B14</f>
        <v>152</v>
      </c>
      <c r="C12" s="16">
        <f>'[1]23'!C14</f>
        <v>0</v>
      </c>
      <c r="D12" s="16">
        <f>'[1]23'!D14</f>
        <v>0</v>
      </c>
      <c r="E12" s="16">
        <f>'[1]23'!E14</f>
        <v>0</v>
      </c>
      <c r="F12" s="15">
        <f t="shared" si="6"/>
        <v>152</v>
      </c>
      <c r="G12" s="15">
        <f>'[1]23'!H14</f>
        <v>152</v>
      </c>
      <c r="H12" s="16">
        <f>'[1]23'!I14</f>
        <v>0</v>
      </c>
      <c r="I12" s="16">
        <f>'[1]23'!J14</f>
        <v>0</v>
      </c>
      <c r="J12" s="16">
        <f>'[1]23'!K14</f>
        <v>0</v>
      </c>
      <c r="K12" s="15">
        <f t="shared" si="4"/>
        <v>152</v>
      </c>
      <c r="L12" s="18">
        <f>frq!C12</f>
        <v>1</v>
      </c>
      <c r="M12" s="16">
        <f t="shared" si="0"/>
        <v>152</v>
      </c>
      <c r="N12" s="16">
        <f t="shared" si="1"/>
        <v>0</v>
      </c>
      <c r="O12" s="16">
        <f t="shared" si="2"/>
        <v>0</v>
      </c>
      <c r="P12" s="16">
        <f t="shared" si="3"/>
        <v>0</v>
      </c>
      <c r="Q12" s="17">
        <f t="shared" si="5"/>
        <v>152</v>
      </c>
    </row>
    <row r="13" spans="1:18">
      <c r="A13" s="8" t="s">
        <v>55</v>
      </c>
      <c r="B13" s="15">
        <f>'[1]23'!B15</f>
        <v>152</v>
      </c>
      <c r="C13" s="16">
        <f>'[1]23'!C15</f>
        <v>0</v>
      </c>
      <c r="D13" s="16">
        <f>'[1]23'!D15</f>
        <v>0</v>
      </c>
      <c r="E13" s="16">
        <f>'[1]23'!E15</f>
        <v>0</v>
      </c>
      <c r="F13" s="15">
        <f t="shared" si="6"/>
        <v>152</v>
      </c>
      <c r="G13" s="15">
        <f>'[1]23'!H15</f>
        <v>152</v>
      </c>
      <c r="H13" s="16">
        <f>'[1]23'!I15</f>
        <v>0</v>
      </c>
      <c r="I13" s="16">
        <f>'[1]23'!J15</f>
        <v>0</v>
      </c>
      <c r="J13" s="16">
        <f>'[1]23'!K15</f>
        <v>0</v>
      </c>
      <c r="K13" s="15">
        <f t="shared" si="4"/>
        <v>152</v>
      </c>
      <c r="L13" s="18">
        <f>frq!C13</f>
        <v>1</v>
      </c>
      <c r="M13" s="16">
        <f t="shared" si="0"/>
        <v>152</v>
      </c>
      <c r="N13" s="16">
        <f t="shared" si="1"/>
        <v>0</v>
      </c>
      <c r="O13" s="16">
        <f t="shared" si="2"/>
        <v>0</v>
      </c>
      <c r="P13" s="16">
        <f t="shared" si="3"/>
        <v>0</v>
      </c>
      <c r="Q13" s="17">
        <f t="shared" si="5"/>
        <v>152</v>
      </c>
    </row>
    <row r="14" spans="1:18">
      <c r="A14" s="8" t="s">
        <v>56</v>
      </c>
      <c r="B14" s="15">
        <f>'[1]23'!B16</f>
        <v>152</v>
      </c>
      <c r="C14" s="16">
        <f>'[1]23'!C16</f>
        <v>0</v>
      </c>
      <c r="D14" s="16">
        <f>'[1]23'!D16</f>
        <v>0</v>
      </c>
      <c r="E14" s="16">
        <f>'[1]23'!E16</f>
        <v>0</v>
      </c>
      <c r="F14" s="15">
        <f t="shared" si="6"/>
        <v>152</v>
      </c>
      <c r="G14" s="15">
        <f>'[1]23'!H16</f>
        <v>152</v>
      </c>
      <c r="H14" s="16">
        <f>'[1]23'!I16</f>
        <v>0</v>
      </c>
      <c r="I14" s="16">
        <f>'[1]23'!J16</f>
        <v>0</v>
      </c>
      <c r="J14" s="16">
        <f>'[1]23'!K16</f>
        <v>0</v>
      </c>
      <c r="K14" s="15">
        <f t="shared" si="4"/>
        <v>152</v>
      </c>
      <c r="L14" s="18">
        <f>frq!C14</f>
        <v>1</v>
      </c>
      <c r="M14" s="16">
        <f t="shared" si="0"/>
        <v>152</v>
      </c>
      <c r="N14" s="16">
        <f t="shared" si="1"/>
        <v>0</v>
      </c>
      <c r="O14" s="16">
        <f t="shared" si="2"/>
        <v>0</v>
      </c>
      <c r="P14" s="16">
        <f t="shared" si="3"/>
        <v>0</v>
      </c>
      <c r="Q14" s="17">
        <f t="shared" si="5"/>
        <v>152</v>
      </c>
    </row>
    <row r="15" spans="1:18">
      <c r="A15" s="8" t="s">
        <v>57</v>
      </c>
      <c r="B15" s="15">
        <f>'[1]23'!B17</f>
        <v>152</v>
      </c>
      <c r="C15" s="16">
        <f>'[1]23'!C17</f>
        <v>0</v>
      </c>
      <c r="D15" s="16">
        <f>'[1]23'!D17</f>
        <v>0</v>
      </c>
      <c r="E15" s="16">
        <f>'[1]23'!E17</f>
        <v>0</v>
      </c>
      <c r="F15" s="15">
        <f t="shared" si="6"/>
        <v>152</v>
      </c>
      <c r="G15" s="15">
        <f>'[1]23'!H17</f>
        <v>152</v>
      </c>
      <c r="H15" s="16">
        <f>'[1]23'!I17</f>
        <v>0</v>
      </c>
      <c r="I15" s="16">
        <f>'[1]23'!J17</f>
        <v>0</v>
      </c>
      <c r="J15" s="16">
        <f>'[1]23'!K17</f>
        <v>0</v>
      </c>
      <c r="K15" s="15">
        <f t="shared" si="4"/>
        <v>152</v>
      </c>
      <c r="L15" s="18">
        <f>frq!C15</f>
        <v>1</v>
      </c>
      <c r="M15" s="16">
        <f t="shared" si="0"/>
        <v>152</v>
      </c>
      <c r="N15" s="16">
        <f t="shared" si="1"/>
        <v>0</v>
      </c>
      <c r="O15" s="16">
        <f t="shared" si="2"/>
        <v>0</v>
      </c>
      <c r="P15" s="16">
        <f t="shared" si="3"/>
        <v>0</v>
      </c>
      <c r="Q15" s="17">
        <f t="shared" si="5"/>
        <v>152</v>
      </c>
    </row>
    <row r="16" spans="1:18">
      <c r="A16" s="8" t="s">
        <v>58</v>
      </c>
      <c r="B16" s="15">
        <f>'[1]23'!B18</f>
        <v>152</v>
      </c>
      <c r="C16" s="16">
        <f>'[1]23'!C18</f>
        <v>0</v>
      </c>
      <c r="D16" s="16">
        <f>'[1]23'!D18</f>
        <v>0</v>
      </c>
      <c r="E16" s="16">
        <f>'[1]23'!E18</f>
        <v>0</v>
      </c>
      <c r="F16" s="15">
        <f t="shared" si="6"/>
        <v>152</v>
      </c>
      <c r="G16" s="15">
        <f>'[1]23'!H18</f>
        <v>152</v>
      </c>
      <c r="H16" s="16">
        <f>'[1]23'!I18</f>
        <v>0</v>
      </c>
      <c r="I16" s="16">
        <f>'[1]23'!J18</f>
        <v>0</v>
      </c>
      <c r="J16" s="16">
        <f>'[1]23'!K18</f>
        <v>0</v>
      </c>
      <c r="K16" s="15">
        <f t="shared" si="4"/>
        <v>152</v>
      </c>
      <c r="L16" s="18">
        <f>frq!C16</f>
        <v>1</v>
      </c>
      <c r="M16" s="16">
        <f t="shared" si="0"/>
        <v>152</v>
      </c>
      <c r="N16" s="16">
        <f t="shared" si="1"/>
        <v>0</v>
      </c>
      <c r="O16" s="16">
        <f t="shared" si="2"/>
        <v>0</v>
      </c>
      <c r="P16" s="16">
        <f t="shared" si="3"/>
        <v>0</v>
      </c>
      <c r="Q16" s="17">
        <f t="shared" si="5"/>
        <v>152</v>
      </c>
    </row>
    <row r="17" spans="1:17">
      <c r="A17" s="8" t="s">
        <v>59</v>
      </c>
      <c r="B17" s="15">
        <f>'[1]23'!B19</f>
        <v>152</v>
      </c>
      <c r="C17" s="16">
        <f>'[1]23'!C19</f>
        <v>0</v>
      </c>
      <c r="D17" s="16">
        <f>'[1]23'!D19</f>
        <v>0</v>
      </c>
      <c r="E17" s="16">
        <f>'[1]23'!E19</f>
        <v>0</v>
      </c>
      <c r="F17" s="15">
        <f t="shared" si="6"/>
        <v>152</v>
      </c>
      <c r="G17" s="15">
        <f>'[1]23'!H19</f>
        <v>152</v>
      </c>
      <c r="H17" s="16">
        <f>'[1]23'!I19</f>
        <v>0</v>
      </c>
      <c r="I17" s="16">
        <f>'[1]23'!J19</f>
        <v>0</v>
      </c>
      <c r="J17" s="16">
        <f>'[1]23'!K19</f>
        <v>0</v>
      </c>
      <c r="K17" s="15">
        <f t="shared" si="4"/>
        <v>152</v>
      </c>
      <c r="L17" s="18">
        <f>frq!C17</f>
        <v>1</v>
      </c>
      <c r="M17" s="16">
        <f t="shared" si="0"/>
        <v>152</v>
      </c>
      <c r="N17" s="16">
        <f t="shared" si="1"/>
        <v>0</v>
      </c>
      <c r="O17" s="16">
        <f t="shared" si="2"/>
        <v>0</v>
      </c>
      <c r="P17" s="16">
        <f t="shared" si="3"/>
        <v>0</v>
      </c>
      <c r="Q17" s="17">
        <f t="shared" si="5"/>
        <v>152</v>
      </c>
    </row>
    <row r="18" spans="1:17">
      <c r="A18" s="8" t="s">
        <v>60</v>
      </c>
      <c r="B18" s="15">
        <f>'[1]23'!B20</f>
        <v>152</v>
      </c>
      <c r="C18" s="16">
        <f>'[1]23'!C20</f>
        <v>0</v>
      </c>
      <c r="D18" s="16">
        <f>'[1]23'!D20</f>
        <v>0</v>
      </c>
      <c r="E18" s="16">
        <f>'[1]23'!E20</f>
        <v>0</v>
      </c>
      <c r="F18" s="15">
        <f t="shared" si="6"/>
        <v>152</v>
      </c>
      <c r="G18" s="15">
        <f>'[1]23'!H20</f>
        <v>152</v>
      </c>
      <c r="H18" s="16">
        <f>'[1]23'!I20</f>
        <v>0</v>
      </c>
      <c r="I18" s="16">
        <f>'[1]23'!J20</f>
        <v>0</v>
      </c>
      <c r="J18" s="16">
        <f>'[1]23'!K20</f>
        <v>0</v>
      </c>
      <c r="K18" s="15">
        <f t="shared" si="4"/>
        <v>152</v>
      </c>
      <c r="L18" s="18">
        <f>frq!C18</f>
        <v>1</v>
      </c>
      <c r="M18" s="16">
        <f t="shared" si="0"/>
        <v>152</v>
      </c>
      <c r="N18" s="16">
        <f t="shared" si="1"/>
        <v>0</v>
      </c>
      <c r="O18" s="16">
        <f t="shared" si="2"/>
        <v>0</v>
      </c>
      <c r="P18" s="16">
        <f t="shared" si="3"/>
        <v>0</v>
      </c>
      <c r="Q18" s="17">
        <f t="shared" si="5"/>
        <v>152</v>
      </c>
    </row>
    <row r="19" spans="1:17">
      <c r="A19" s="8" t="s">
        <v>61</v>
      </c>
      <c r="B19" s="15">
        <f>'[1]23'!B21</f>
        <v>152</v>
      </c>
      <c r="C19" s="16">
        <f>'[1]23'!C21</f>
        <v>0</v>
      </c>
      <c r="D19" s="16">
        <f>'[1]23'!D21</f>
        <v>0</v>
      </c>
      <c r="E19" s="16">
        <f>'[1]23'!E21</f>
        <v>0</v>
      </c>
      <c r="F19" s="15">
        <f t="shared" si="6"/>
        <v>152</v>
      </c>
      <c r="G19" s="15">
        <f>'[1]23'!H21</f>
        <v>152</v>
      </c>
      <c r="H19" s="16">
        <f>'[1]23'!I21</f>
        <v>0</v>
      </c>
      <c r="I19" s="16">
        <f>'[1]23'!J21</f>
        <v>0</v>
      </c>
      <c r="J19" s="16">
        <f>'[1]23'!K21</f>
        <v>0</v>
      </c>
      <c r="K19" s="15">
        <f t="shared" si="4"/>
        <v>152</v>
      </c>
      <c r="L19" s="18">
        <f>frq!C19</f>
        <v>1</v>
      </c>
      <c r="M19" s="16">
        <f t="shared" si="0"/>
        <v>152</v>
      </c>
      <c r="N19" s="16">
        <f t="shared" si="1"/>
        <v>0</v>
      </c>
      <c r="O19" s="16">
        <f t="shared" si="2"/>
        <v>0</v>
      </c>
      <c r="P19" s="16">
        <f t="shared" si="3"/>
        <v>0</v>
      </c>
      <c r="Q19" s="17">
        <f t="shared" si="5"/>
        <v>152</v>
      </c>
    </row>
    <row r="20" spans="1:17">
      <c r="A20" s="8" t="s">
        <v>62</v>
      </c>
      <c r="B20" s="15">
        <f>'[1]23'!B22</f>
        <v>152</v>
      </c>
      <c r="C20" s="16">
        <f>'[1]23'!C22</f>
        <v>0</v>
      </c>
      <c r="D20" s="16">
        <f>'[1]23'!D22</f>
        <v>0</v>
      </c>
      <c r="E20" s="16">
        <f>'[1]23'!E22</f>
        <v>0</v>
      </c>
      <c r="F20" s="15">
        <f t="shared" si="6"/>
        <v>152</v>
      </c>
      <c r="G20" s="15">
        <f>'[1]23'!H22</f>
        <v>152</v>
      </c>
      <c r="H20" s="16">
        <f>'[1]23'!I22</f>
        <v>0</v>
      </c>
      <c r="I20" s="16">
        <f>'[1]23'!J22</f>
        <v>0</v>
      </c>
      <c r="J20" s="16">
        <f>'[1]23'!K22</f>
        <v>0</v>
      </c>
      <c r="K20" s="15">
        <f t="shared" si="4"/>
        <v>152</v>
      </c>
      <c r="L20" s="18">
        <f>frq!C20</f>
        <v>1</v>
      </c>
      <c r="M20" s="16">
        <f t="shared" si="0"/>
        <v>152</v>
      </c>
      <c r="N20" s="16">
        <f t="shared" si="1"/>
        <v>0</v>
      </c>
      <c r="O20" s="16">
        <f t="shared" si="2"/>
        <v>0</v>
      </c>
      <c r="P20" s="16">
        <f t="shared" si="3"/>
        <v>0</v>
      </c>
      <c r="Q20" s="17">
        <f t="shared" si="5"/>
        <v>152</v>
      </c>
    </row>
    <row r="21" spans="1:17">
      <c r="A21" s="8" t="s">
        <v>63</v>
      </c>
      <c r="B21" s="15">
        <f>'[1]23'!B23</f>
        <v>152</v>
      </c>
      <c r="C21" s="16">
        <f>'[1]23'!C23</f>
        <v>0</v>
      </c>
      <c r="D21" s="16">
        <f>'[1]23'!D23</f>
        <v>0</v>
      </c>
      <c r="E21" s="16">
        <f>'[1]23'!E23</f>
        <v>0</v>
      </c>
      <c r="F21" s="15">
        <f t="shared" si="6"/>
        <v>152</v>
      </c>
      <c r="G21" s="15">
        <f>'[1]23'!H23</f>
        <v>152</v>
      </c>
      <c r="H21" s="16">
        <f>'[1]23'!I23</f>
        <v>0</v>
      </c>
      <c r="I21" s="16">
        <f>'[1]23'!J23</f>
        <v>0</v>
      </c>
      <c r="J21" s="16">
        <f>'[1]23'!K23</f>
        <v>0</v>
      </c>
      <c r="K21" s="15">
        <f t="shared" si="4"/>
        <v>152</v>
      </c>
      <c r="L21" s="18">
        <f>frq!C21</f>
        <v>1</v>
      </c>
      <c r="M21" s="16">
        <f t="shared" si="0"/>
        <v>152</v>
      </c>
      <c r="N21" s="16">
        <f t="shared" si="1"/>
        <v>0</v>
      </c>
      <c r="O21" s="16">
        <f t="shared" si="2"/>
        <v>0</v>
      </c>
      <c r="P21" s="16">
        <f t="shared" si="3"/>
        <v>0</v>
      </c>
      <c r="Q21" s="17">
        <f t="shared" si="5"/>
        <v>152</v>
      </c>
    </row>
    <row r="22" spans="1:17">
      <c r="A22" s="8" t="s">
        <v>64</v>
      </c>
      <c r="B22" s="15">
        <f>'[1]23'!B24</f>
        <v>152</v>
      </c>
      <c r="C22" s="16">
        <f>'[1]23'!C24</f>
        <v>0</v>
      </c>
      <c r="D22" s="16">
        <f>'[1]23'!D24</f>
        <v>0</v>
      </c>
      <c r="E22" s="16">
        <f>'[1]23'!E24</f>
        <v>0</v>
      </c>
      <c r="F22" s="15">
        <f t="shared" si="6"/>
        <v>152</v>
      </c>
      <c r="G22" s="15">
        <f>'[1]23'!H24</f>
        <v>152</v>
      </c>
      <c r="H22" s="16">
        <f>'[1]23'!I24</f>
        <v>0</v>
      </c>
      <c r="I22" s="16">
        <f>'[1]23'!J24</f>
        <v>0</v>
      </c>
      <c r="J22" s="16">
        <f>'[1]23'!K24</f>
        <v>0</v>
      </c>
      <c r="K22" s="15">
        <f t="shared" si="4"/>
        <v>152</v>
      </c>
      <c r="L22" s="18">
        <f>frq!C22</f>
        <v>1</v>
      </c>
      <c r="M22" s="16">
        <f t="shared" si="0"/>
        <v>152</v>
      </c>
      <c r="N22" s="16">
        <f t="shared" si="1"/>
        <v>0</v>
      </c>
      <c r="O22" s="16">
        <f t="shared" si="2"/>
        <v>0</v>
      </c>
      <c r="P22" s="16">
        <f t="shared" si="3"/>
        <v>0</v>
      </c>
      <c r="Q22" s="17">
        <f t="shared" si="5"/>
        <v>152</v>
      </c>
    </row>
    <row r="23" spans="1:17">
      <c r="A23" s="8" t="s">
        <v>65</v>
      </c>
      <c r="B23" s="15">
        <f>'[1]23'!B25</f>
        <v>152</v>
      </c>
      <c r="C23" s="16">
        <f>'[1]23'!C25</f>
        <v>0</v>
      </c>
      <c r="D23" s="16">
        <f>'[1]23'!D25</f>
        <v>0</v>
      </c>
      <c r="E23" s="16">
        <f>'[1]23'!E25</f>
        <v>0</v>
      </c>
      <c r="F23" s="15">
        <f t="shared" si="6"/>
        <v>152</v>
      </c>
      <c r="G23" s="15">
        <f>'[1]23'!H25</f>
        <v>152</v>
      </c>
      <c r="H23" s="16">
        <f>'[1]23'!I25</f>
        <v>0</v>
      </c>
      <c r="I23" s="16">
        <f>'[1]23'!J25</f>
        <v>0</v>
      </c>
      <c r="J23" s="16">
        <f>'[1]23'!K25</f>
        <v>0</v>
      </c>
      <c r="K23" s="15">
        <f t="shared" si="4"/>
        <v>152</v>
      </c>
      <c r="L23" s="18">
        <f>frq!C23</f>
        <v>1</v>
      </c>
      <c r="M23" s="16">
        <f t="shared" si="0"/>
        <v>152</v>
      </c>
      <c r="N23" s="16">
        <f t="shared" si="1"/>
        <v>0</v>
      </c>
      <c r="O23" s="16">
        <f t="shared" si="2"/>
        <v>0</v>
      </c>
      <c r="P23" s="16">
        <f t="shared" si="3"/>
        <v>0</v>
      </c>
      <c r="Q23" s="17">
        <f t="shared" si="5"/>
        <v>152</v>
      </c>
    </row>
    <row r="24" spans="1:17">
      <c r="A24" s="8" t="s">
        <v>66</v>
      </c>
      <c r="B24" s="15">
        <f>'[1]23'!B26</f>
        <v>152</v>
      </c>
      <c r="C24" s="16">
        <f>'[1]23'!C26</f>
        <v>0</v>
      </c>
      <c r="D24" s="16">
        <f>'[1]23'!D26</f>
        <v>0</v>
      </c>
      <c r="E24" s="16">
        <f>'[1]23'!E26</f>
        <v>0</v>
      </c>
      <c r="F24" s="15">
        <f t="shared" si="6"/>
        <v>152</v>
      </c>
      <c r="G24" s="15">
        <f>'[1]23'!H26</f>
        <v>152</v>
      </c>
      <c r="H24" s="16">
        <f>'[1]23'!I26</f>
        <v>0</v>
      </c>
      <c r="I24" s="16">
        <f>'[1]23'!J26</f>
        <v>0</v>
      </c>
      <c r="J24" s="16">
        <f>'[1]23'!K26</f>
        <v>0</v>
      </c>
      <c r="K24" s="15">
        <f t="shared" si="4"/>
        <v>152</v>
      </c>
      <c r="L24" s="18">
        <f>frq!C24</f>
        <v>1</v>
      </c>
      <c r="M24" s="16">
        <f t="shared" si="0"/>
        <v>152</v>
      </c>
      <c r="N24" s="16">
        <f t="shared" si="1"/>
        <v>0</v>
      </c>
      <c r="O24" s="16">
        <f t="shared" si="2"/>
        <v>0</v>
      </c>
      <c r="P24" s="16">
        <f t="shared" si="3"/>
        <v>0</v>
      </c>
      <c r="Q24" s="17">
        <f t="shared" si="5"/>
        <v>152</v>
      </c>
    </row>
    <row r="25" spans="1:17">
      <c r="A25" s="8" t="s">
        <v>67</v>
      </c>
      <c r="B25" s="15">
        <f>'[1]23'!B27</f>
        <v>152</v>
      </c>
      <c r="C25" s="16">
        <f>'[1]23'!C27</f>
        <v>0</v>
      </c>
      <c r="D25" s="16">
        <f>'[1]23'!D27</f>
        <v>0</v>
      </c>
      <c r="E25" s="16">
        <f>'[1]23'!E27</f>
        <v>0</v>
      </c>
      <c r="F25" s="15">
        <f t="shared" si="6"/>
        <v>152</v>
      </c>
      <c r="G25" s="15">
        <f>'[1]23'!H27</f>
        <v>152</v>
      </c>
      <c r="H25" s="16">
        <f>'[1]23'!I27</f>
        <v>0</v>
      </c>
      <c r="I25" s="16">
        <f>'[1]23'!J27</f>
        <v>0</v>
      </c>
      <c r="J25" s="16">
        <f>'[1]23'!K27</f>
        <v>0</v>
      </c>
      <c r="K25" s="15">
        <f t="shared" si="4"/>
        <v>152</v>
      </c>
      <c r="L25" s="18">
        <f>frq!C25</f>
        <v>1</v>
      </c>
      <c r="M25" s="16">
        <f t="shared" si="0"/>
        <v>152</v>
      </c>
      <c r="N25" s="16">
        <f t="shared" si="1"/>
        <v>0</v>
      </c>
      <c r="O25" s="16">
        <f t="shared" si="2"/>
        <v>0</v>
      </c>
      <c r="P25" s="16">
        <f t="shared" si="3"/>
        <v>0</v>
      </c>
      <c r="Q25" s="17">
        <f t="shared" si="5"/>
        <v>152</v>
      </c>
    </row>
    <row r="26" spans="1:17">
      <c r="A26" s="8" t="s">
        <v>68</v>
      </c>
      <c r="B26" s="15">
        <f>'[1]23'!B28</f>
        <v>152</v>
      </c>
      <c r="C26" s="16">
        <f>'[1]23'!C28</f>
        <v>0</v>
      </c>
      <c r="D26" s="16">
        <f>'[1]23'!D28</f>
        <v>0</v>
      </c>
      <c r="E26" s="16">
        <f>'[1]23'!E28</f>
        <v>0</v>
      </c>
      <c r="F26" s="15">
        <f t="shared" si="6"/>
        <v>152</v>
      </c>
      <c r="G26" s="15">
        <f>'[1]23'!H28</f>
        <v>152</v>
      </c>
      <c r="H26" s="16">
        <f>'[1]23'!I28</f>
        <v>0</v>
      </c>
      <c r="I26" s="16">
        <f>'[1]23'!J28</f>
        <v>0</v>
      </c>
      <c r="J26" s="16">
        <f>'[1]23'!K28</f>
        <v>0</v>
      </c>
      <c r="K26" s="15">
        <f t="shared" si="4"/>
        <v>152</v>
      </c>
      <c r="L26" s="18">
        <f>frq!C26</f>
        <v>1</v>
      </c>
      <c r="M26" s="16">
        <f t="shared" si="0"/>
        <v>152</v>
      </c>
      <c r="N26" s="16">
        <f t="shared" si="1"/>
        <v>0</v>
      </c>
      <c r="O26" s="16">
        <f t="shared" si="2"/>
        <v>0</v>
      </c>
      <c r="P26" s="16">
        <f t="shared" si="3"/>
        <v>0</v>
      </c>
      <c r="Q26" s="17">
        <f t="shared" si="5"/>
        <v>152</v>
      </c>
    </row>
    <row r="27" spans="1:17">
      <c r="A27" s="8" t="s">
        <v>69</v>
      </c>
      <c r="B27" s="15">
        <f>'[1]23'!B29</f>
        <v>152</v>
      </c>
      <c r="C27" s="16">
        <f>'[1]23'!C29</f>
        <v>0</v>
      </c>
      <c r="D27" s="16">
        <f>'[1]23'!D29</f>
        <v>0</v>
      </c>
      <c r="E27" s="16">
        <f>'[1]23'!E29</f>
        <v>0</v>
      </c>
      <c r="F27" s="15">
        <f t="shared" si="6"/>
        <v>152</v>
      </c>
      <c r="G27" s="15">
        <f>'[1]23'!H29</f>
        <v>152</v>
      </c>
      <c r="H27" s="16">
        <f>'[1]23'!I29</f>
        <v>0</v>
      </c>
      <c r="I27" s="16">
        <f>'[1]23'!J29</f>
        <v>0</v>
      </c>
      <c r="J27" s="16">
        <f>'[1]23'!K29</f>
        <v>0</v>
      </c>
      <c r="K27" s="15">
        <f t="shared" si="4"/>
        <v>152</v>
      </c>
      <c r="L27" s="18">
        <f>frq!C27</f>
        <v>1</v>
      </c>
      <c r="M27" s="16">
        <f t="shared" si="0"/>
        <v>152</v>
      </c>
      <c r="N27" s="16">
        <f t="shared" si="1"/>
        <v>0</v>
      </c>
      <c r="O27" s="16">
        <f t="shared" si="2"/>
        <v>0</v>
      </c>
      <c r="P27" s="16">
        <f t="shared" si="3"/>
        <v>0</v>
      </c>
      <c r="Q27" s="17">
        <f t="shared" si="5"/>
        <v>152</v>
      </c>
    </row>
    <row r="28" spans="1:17">
      <c r="A28" s="8" t="s">
        <v>70</v>
      </c>
      <c r="B28" s="15">
        <f>'[1]23'!B30</f>
        <v>152</v>
      </c>
      <c r="C28" s="16">
        <f>'[1]23'!C30</f>
        <v>0</v>
      </c>
      <c r="D28" s="16">
        <f>'[1]23'!D30</f>
        <v>0</v>
      </c>
      <c r="E28" s="16">
        <f>'[1]23'!E30</f>
        <v>0</v>
      </c>
      <c r="F28" s="15">
        <f t="shared" si="6"/>
        <v>152</v>
      </c>
      <c r="G28" s="15">
        <f>'[1]23'!H30</f>
        <v>152</v>
      </c>
      <c r="H28" s="16">
        <f>'[1]23'!I30</f>
        <v>0</v>
      </c>
      <c r="I28" s="16">
        <f>'[1]23'!J30</f>
        <v>0</v>
      </c>
      <c r="J28" s="16">
        <f>'[1]23'!K30</f>
        <v>0</v>
      </c>
      <c r="K28" s="15">
        <f t="shared" si="4"/>
        <v>152</v>
      </c>
      <c r="L28" s="18">
        <f>frq!C28</f>
        <v>1</v>
      </c>
      <c r="M28" s="16">
        <f t="shared" si="0"/>
        <v>152</v>
      </c>
      <c r="N28" s="16">
        <f t="shared" si="1"/>
        <v>0</v>
      </c>
      <c r="O28" s="16">
        <f t="shared" si="2"/>
        <v>0</v>
      </c>
      <c r="P28" s="16">
        <f t="shared" si="3"/>
        <v>0</v>
      </c>
      <c r="Q28" s="17">
        <f t="shared" si="5"/>
        <v>152</v>
      </c>
    </row>
    <row r="29" spans="1:17">
      <c r="A29" s="8" t="s">
        <v>71</v>
      </c>
      <c r="B29" s="15">
        <f>'[1]23'!B31</f>
        <v>152</v>
      </c>
      <c r="C29" s="16">
        <f>'[1]23'!C31</f>
        <v>0</v>
      </c>
      <c r="D29" s="16">
        <f>'[1]23'!D31</f>
        <v>0</v>
      </c>
      <c r="E29" s="16">
        <f>'[1]23'!E31</f>
        <v>0</v>
      </c>
      <c r="F29" s="15">
        <f t="shared" si="6"/>
        <v>152</v>
      </c>
      <c r="G29" s="15">
        <f>'[1]23'!H31</f>
        <v>152</v>
      </c>
      <c r="H29" s="16">
        <f>'[1]23'!I31</f>
        <v>0</v>
      </c>
      <c r="I29" s="16">
        <f>'[1]23'!J31</f>
        <v>0</v>
      </c>
      <c r="J29" s="16">
        <f>'[1]23'!K31</f>
        <v>0</v>
      </c>
      <c r="K29" s="15">
        <f t="shared" si="4"/>
        <v>152</v>
      </c>
      <c r="L29" s="18">
        <f>frq!C29</f>
        <v>1</v>
      </c>
      <c r="M29" s="16">
        <f t="shared" si="0"/>
        <v>152</v>
      </c>
      <c r="N29" s="16">
        <f t="shared" si="1"/>
        <v>0</v>
      </c>
      <c r="O29" s="16">
        <f t="shared" si="2"/>
        <v>0</v>
      </c>
      <c r="P29" s="16">
        <f t="shared" si="3"/>
        <v>0</v>
      </c>
      <c r="Q29" s="17">
        <f t="shared" si="5"/>
        <v>152</v>
      </c>
    </row>
    <row r="30" spans="1:17">
      <c r="A30" s="8" t="s">
        <v>72</v>
      </c>
      <c r="B30" s="15">
        <f>'[1]23'!B32</f>
        <v>152</v>
      </c>
      <c r="C30" s="16">
        <f>'[1]23'!C32</f>
        <v>0</v>
      </c>
      <c r="D30" s="16">
        <f>'[1]23'!D32</f>
        <v>0</v>
      </c>
      <c r="E30" s="16">
        <f>'[1]23'!E32</f>
        <v>0</v>
      </c>
      <c r="F30" s="15">
        <f t="shared" si="6"/>
        <v>152</v>
      </c>
      <c r="G30" s="15">
        <f>'[1]23'!H32</f>
        <v>152</v>
      </c>
      <c r="H30" s="16">
        <f>'[1]23'!I32</f>
        <v>0</v>
      </c>
      <c r="I30" s="16">
        <f>'[1]23'!J32</f>
        <v>0</v>
      </c>
      <c r="J30" s="16">
        <f>'[1]23'!K32</f>
        <v>0</v>
      </c>
      <c r="K30" s="15">
        <f t="shared" si="4"/>
        <v>152</v>
      </c>
      <c r="L30" s="18">
        <f>frq!C30</f>
        <v>1</v>
      </c>
      <c r="M30" s="16">
        <f t="shared" si="0"/>
        <v>152</v>
      </c>
      <c r="N30" s="16">
        <f t="shared" si="1"/>
        <v>0</v>
      </c>
      <c r="O30" s="16">
        <f t="shared" si="2"/>
        <v>0</v>
      </c>
      <c r="P30" s="16">
        <f t="shared" si="3"/>
        <v>0</v>
      </c>
      <c r="Q30" s="17">
        <f t="shared" si="5"/>
        <v>152</v>
      </c>
    </row>
    <row r="31" spans="1:17">
      <c r="A31" s="8" t="s">
        <v>73</v>
      </c>
      <c r="B31" s="15">
        <f>'[1]23'!B33</f>
        <v>152</v>
      </c>
      <c r="C31" s="16">
        <f>'[1]23'!C33</f>
        <v>0</v>
      </c>
      <c r="D31" s="16">
        <f>'[1]23'!D33</f>
        <v>0</v>
      </c>
      <c r="E31" s="16">
        <f>'[1]23'!E33</f>
        <v>0</v>
      </c>
      <c r="F31" s="15">
        <f t="shared" si="6"/>
        <v>152</v>
      </c>
      <c r="G31" s="15">
        <f>'[1]23'!H33</f>
        <v>152</v>
      </c>
      <c r="H31" s="16">
        <f>'[1]23'!I33</f>
        <v>0</v>
      </c>
      <c r="I31" s="16">
        <f>'[1]23'!J33</f>
        <v>0</v>
      </c>
      <c r="J31" s="16">
        <f>'[1]23'!K33</f>
        <v>0</v>
      </c>
      <c r="K31" s="15">
        <f t="shared" si="4"/>
        <v>152</v>
      </c>
      <c r="L31" s="18">
        <f>frq!C31</f>
        <v>1</v>
      </c>
      <c r="M31" s="16">
        <f t="shared" si="0"/>
        <v>152</v>
      </c>
      <c r="N31" s="16">
        <f t="shared" si="1"/>
        <v>0</v>
      </c>
      <c r="O31" s="16">
        <f t="shared" si="2"/>
        <v>0</v>
      </c>
      <c r="P31" s="16">
        <f t="shared" si="3"/>
        <v>0</v>
      </c>
      <c r="Q31" s="17">
        <f t="shared" si="5"/>
        <v>152</v>
      </c>
    </row>
    <row r="32" spans="1:17">
      <c r="A32" s="8" t="s">
        <v>74</v>
      </c>
      <c r="B32" s="15">
        <f>'[1]23'!B34</f>
        <v>152</v>
      </c>
      <c r="C32" s="16">
        <f>'[1]23'!C34</f>
        <v>0</v>
      </c>
      <c r="D32" s="16">
        <f>'[1]23'!D34</f>
        <v>0</v>
      </c>
      <c r="E32" s="16">
        <f>'[1]23'!E34</f>
        <v>0</v>
      </c>
      <c r="F32" s="15">
        <f t="shared" si="6"/>
        <v>152</v>
      </c>
      <c r="G32" s="15">
        <f>'[1]23'!H34</f>
        <v>152</v>
      </c>
      <c r="H32" s="16">
        <f>'[1]23'!I34</f>
        <v>0</v>
      </c>
      <c r="I32" s="16">
        <f>'[1]23'!J34</f>
        <v>0</v>
      </c>
      <c r="J32" s="16">
        <f>'[1]23'!K34</f>
        <v>0</v>
      </c>
      <c r="K32" s="15">
        <f t="shared" si="4"/>
        <v>152</v>
      </c>
      <c r="L32" s="18">
        <f>frq!C32</f>
        <v>1</v>
      </c>
      <c r="M32" s="16">
        <f t="shared" si="0"/>
        <v>152</v>
      </c>
      <c r="N32" s="16">
        <f t="shared" si="1"/>
        <v>0</v>
      </c>
      <c r="O32" s="16">
        <f t="shared" si="2"/>
        <v>0</v>
      </c>
      <c r="P32" s="16">
        <f t="shared" si="3"/>
        <v>0</v>
      </c>
      <c r="Q32" s="17">
        <f t="shared" si="5"/>
        <v>152</v>
      </c>
    </row>
    <row r="33" spans="1:17">
      <c r="A33" s="8" t="s">
        <v>75</v>
      </c>
      <c r="B33" s="15">
        <f>'[1]23'!B35</f>
        <v>152</v>
      </c>
      <c r="C33" s="16">
        <f>'[1]23'!C35</f>
        <v>0</v>
      </c>
      <c r="D33" s="16">
        <f>'[1]23'!D35</f>
        <v>0</v>
      </c>
      <c r="E33" s="16">
        <f>'[1]23'!E35</f>
        <v>0</v>
      </c>
      <c r="F33" s="15">
        <f t="shared" si="6"/>
        <v>152</v>
      </c>
      <c r="G33" s="15">
        <f>'[1]23'!H35</f>
        <v>152</v>
      </c>
      <c r="H33" s="16">
        <f>'[1]23'!I35</f>
        <v>0</v>
      </c>
      <c r="I33" s="16">
        <f>'[1]23'!J35</f>
        <v>0</v>
      </c>
      <c r="J33" s="16">
        <f>'[1]23'!K35</f>
        <v>0</v>
      </c>
      <c r="K33" s="15">
        <f t="shared" si="4"/>
        <v>152</v>
      </c>
      <c r="L33" s="18">
        <f>frq!C33</f>
        <v>1</v>
      </c>
      <c r="M33" s="16">
        <f t="shared" si="0"/>
        <v>152</v>
      </c>
      <c r="N33" s="16">
        <f t="shared" si="1"/>
        <v>0</v>
      </c>
      <c r="O33" s="16">
        <f t="shared" si="2"/>
        <v>0</v>
      </c>
      <c r="P33" s="16">
        <f t="shared" si="3"/>
        <v>0</v>
      </c>
      <c r="Q33" s="17">
        <f t="shared" si="5"/>
        <v>152</v>
      </c>
    </row>
    <row r="34" spans="1:17">
      <c r="A34" s="8" t="s">
        <v>76</v>
      </c>
      <c r="B34" s="15">
        <f>'[1]23'!B36</f>
        <v>152</v>
      </c>
      <c r="C34" s="16">
        <f>'[1]23'!C36</f>
        <v>0</v>
      </c>
      <c r="D34" s="16">
        <f>'[1]23'!D36</f>
        <v>0</v>
      </c>
      <c r="E34" s="16">
        <f>'[1]23'!E36</f>
        <v>0</v>
      </c>
      <c r="F34" s="15">
        <f t="shared" si="6"/>
        <v>152</v>
      </c>
      <c r="G34" s="15">
        <f>'[1]23'!H36</f>
        <v>152</v>
      </c>
      <c r="H34" s="16">
        <f>'[1]23'!I36</f>
        <v>0</v>
      </c>
      <c r="I34" s="16">
        <f>'[1]23'!J36</f>
        <v>0</v>
      </c>
      <c r="J34" s="16">
        <f>'[1]23'!K36</f>
        <v>0</v>
      </c>
      <c r="K34" s="15">
        <f t="shared" si="4"/>
        <v>152</v>
      </c>
      <c r="L34" s="18">
        <f>frq!C34</f>
        <v>1</v>
      </c>
      <c r="M34" s="16">
        <f t="shared" si="0"/>
        <v>152</v>
      </c>
      <c r="N34" s="16">
        <f t="shared" si="1"/>
        <v>0</v>
      </c>
      <c r="O34" s="16">
        <f t="shared" si="2"/>
        <v>0</v>
      </c>
      <c r="P34" s="16">
        <f t="shared" si="3"/>
        <v>0</v>
      </c>
      <c r="Q34" s="17">
        <f t="shared" si="5"/>
        <v>152</v>
      </c>
    </row>
    <row r="35" spans="1:17">
      <c r="A35" s="8" t="s">
        <v>77</v>
      </c>
      <c r="B35" s="15">
        <f>'[1]23'!B37</f>
        <v>152</v>
      </c>
      <c r="C35" s="16">
        <f>'[1]23'!C37</f>
        <v>0</v>
      </c>
      <c r="D35" s="16">
        <f>'[1]23'!D37</f>
        <v>0</v>
      </c>
      <c r="E35" s="16">
        <f>'[1]23'!E37</f>
        <v>0</v>
      </c>
      <c r="F35" s="15">
        <f t="shared" si="6"/>
        <v>152</v>
      </c>
      <c r="G35" s="15">
        <f>'[1]23'!H37</f>
        <v>152</v>
      </c>
      <c r="H35" s="16">
        <f>'[1]23'!I37</f>
        <v>0</v>
      </c>
      <c r="I35" s="16">
        <f>'[1]23'!J37</f>
        <v>0</v>
      </c>
      <c r="J35" s="16">
        <f>'[1]23'!K37</f>
        <v>0</v>
      </c>
      <c r="K35" s="15">
        <f t="shared" si="4"/>
        <v>152</v>
      </c>
      <c r="L35" s="18">
        <f>frq!C35</f>
        <v>1</v>
      </c>
      <c r="M35" s="16">
        <f t="shared" ref="M35:M66" si="7">IF($L35=1,G35,IF(AND($L35=0.985,G35&gt;0.985*B35),B35*0.985,IF(AND($L35=0.965,G35&gt;0.965*B35),0.965*B35,G35)))</f>
        <v>152</v>
      </c>
      <c r="N35" s="16">
        <f t="shared" ref="N35:N66" si="8">IF($L35=1,H35,IF(AND($L35=0.985,H35&gt;0.985*C35),C35*0.985,IF(AND($L35=0.965,H35&gt;0.965*C35),0.965*C35,H35)))</f>
        <v>0</v>
      </c>
      <c r="O35" s="16">
        <f t="shared" ref="O35:O66" si="9">IF($L35=1,I35,IF(AND($L35=0.985,I35&gt;0.985*D35),D35*0.985,IF(AND($L35=0.965,I35&gt;0.965*D35),0.965*D35,I35)))</f>
        <v>0</v>
      </c>
      <c r="P35" s="16">
        <f t="shared" ref="P35:P66" si="10">IF($L35=1,J35,IF(AND($L35=0.985,J35&gt;0.985*E35),E35*0.985,IF(AND($L35=0.965,J35&gt;0.965*E35),0.965*E35,J35)))</f>
        <v>0</v>
      </c>
      <c r="Q35" s="17">
        <f t="shared" si="5"/>
        <v>152</v>
      </c>
    </row>
    <row r="36" spans="1:17">
      <c r="A36" s="8" t="s">
        <v>78</v>
      </c>
      <c r="B36" s="15">
        <f>'[1]23'!B38</f>
        <v>152</v>
      </c>
      <c r="C36" s="16">
        <f>'[1]23'!C38</f>
        <v>0</v>
      </c>
      <c r="D36" s="16">
        <f>'[1]23'!D38</f>
        <v>0</v>
      </c>
      <c r="E36" s="16">
        <f>'[1]23'!E38</f>
        <v>0</v>
      </c>
      <c r="F36" s="15">
        <f t="shared" si="6"/>
        <v>152</v>
      </c>
      <c r="G36" s="15">
        <f>'[1]23'!H38</f>
        <v>152</v>
      </c>
      <c r="H36" s="16">
        <f>'[1]23'!I38</f>
        <v>0</v>
      </c>
      <c r="I36" s="16">
        <f>'[1]23'!J38</f>
        <v>0</v>
      </c>
      <c r="J36" s="16">
        <f>'[1]23'!K38</f>
        <v>0</v>
      </c>
      <c r="K36" s="15">
        <f t="shared" si="4"/>
        <v>152</v>
      </c>
      <c r="L36" s="18">
        <f>frq!C36</f>
        <v>1</v>
      </c>
      <c r="M36" s="16">
        <f t="shared" si="7"/>
        <v>152</v>
      </c>
      <c r="N36" s="16">
        <f t="shared" si="8"/>
        <v>0</v>
      </c>
      <c r="O36" s="16">
        <f t="shared" si="9"/>
        <v>0</v>
      </c>
      <c r="P36" s="16">
        <f t="shared" si="10"/>
        <v>0</v>
      </c>
      <c r="Q36" s="17">
        <f t="shared" si="5"/>
        <v>152</v>
      </c>
    </row>
    <row r="37" spans="1:17">
      <c r="A37" s="8" t="s">
        <v>79</v>
      </c>
      <c r="B37" s="15">
        <f>'[1]23'!B39</f>
        <v>152</v>
      </c>
      <c r="C37" s="16">
        <f>'[1]23'!C39</f>
        <v>0</v>
      </c>
      <c r="D37" s="16">
        <f>'[1]23'!D39</f>
        <v>0</v>
      </c>
      <c r="E37" s="16">
        <f>'[1]23'!E39</f>
        <v>0</v>
      </c>
      <c r="F37" s="15">
        <f t="shared" si="6"/>
        <v>152</v>
      </c>
      <c r="G37" s="15">
        <f>'[1]23'!H39</f>
        <v>152</v>
      </c>
      <c r="H37" s="16">
        <f>'[1]23'!I39</f>
        <v>0</v>
      </c>
      <c r="I37" s="16">
        <f>'[1]23'!J39</f>
        <v>0</v>
      </c>
      <c r="J37" s="16">
        <f>'[1]23'!K39</f>
        <v>0</v>
      </c>
      <c r="K37" s="15">
        <f t="shared" si="4"/>
        <v>152</v>
      </c>
      <c r="L37" s="18">
        <f>frq!C37</f>
        <v>1</v>
      </c>
      <c r="M37" s="16">
        <f t="shared" si="7"/>
        <v>152</v>
      </c>
      <c r="N37" s="16">
        <f t="shared" si="8"/>
        <v>0</v>
      </c>
      <c r="O37" s="16">
        <f t="shared" si="9"/>
        <v>0</v>
      </c>
      <c r="P37" s="16">
        <f t="shared" si="10"/>
        <v>0</v>
      </c>
      <c r="Q37" s="17">
        <f t="shared" si="5"/>
        <v>152</v>
      </c>
    </row>
    <row r="38" spans="1:17">
      <c r="A38" s="8" t="s">
        <v>80</v>
      </c>
      <c r="B38" s="15">
        <f>'[1]23'!B40</f>
        <v>152</v>
      </c>
      <c r="C38" s="16">
        <f>'[1]23'!C40</f>
        <v>0</v>
      </c>
      <c r="D38" s="16">
        <f>'[1]23'!D40</f>
        <v>0</v>
      </c>
      <c r="E38" s="16">
        <f>'[1]23'!E40</f>
        <v>0</v>
      </c>
      <c r="F38" s="15">
        <f t="shared" si="6"/>
        <v>152</v>
      </c>
      <c r="G38" s="15">
        <f>'[1]23'!H40</f>
        <v>152</v>
      </c>
      <c r="H38" s="16">
        <f>'[1]23'!I40</f>
        <v>0</v>
      </c>
      <c r="I38" s="16">
        <f>'[1]23'!J40</f>
        <v>0</v>
      </c>
      <c r="J38" s="16">
        <f>'[1]23'!K40</f>
        <v>0</v>
      </c>
      <c r="K38" s="15">
        <f t="shared" si="4"/>
        <v>152</v>
      </c>
      <c r="L38" s="18">
        <f>frq!C38</f>
        <v>1</v>
      </c>
      <c r="M38" s="16">
        <f t="shared" si="7"/>
        <v>152</v>
      </c>
      <c r="N38" s="16">
        <f t="shared" si="8"/>
        <v>0</v>
      </c>
      <c r="O38" s="16">
        <f t="shared" si="9"/>
        <v>0</v>
      </c>
      <c r="P38" s="16">
        <f t="shared" si="10"/>
        <v>0</v>
      </c>
      <c r="Q38" s="17">
        <f t="shared" si="5"/>
        <v>152</v>
      </c>
    </row>
    <row r="39" spans="1:17">
      <c r="A39" s="8" t="s">
        <v>81</v>
      </c>
      <c r="B39" s="15">
        <f>'[1]23'!B41</f>
        <v>152</v>
      </c>
      <c r="C39" s="16">
        <f>'[1]23'!C41</f>
        <v>0</v>
      </c>
      <c r="D39" s="16">
        <f>'[1]23'!D41</f>
        <v>0</v>
      </c>
      <c r="E39" s="16">
        <f>'[1]23'!E41</f>
        <v>0</v>
      </c>
      <c r="F39" s="15">
        <f t="shared" si="6"/>
        <v>152</v>
      </c>
      <c r="G39" s="15">
        <f>'[1]23'!H41</f>
        <v>152</v>
      </c>
      <c r="H39" s="16">
        <f>'[1]23'!I41</f>
        <v>0</v>
      </c>
      <c r="I39" s="16">
        <f>'[1]23'!J41</f>
        <v>0</v>
      </c>
      <c r="J39" s="16">
        <f>'[1]23'!K41</f>
        <v>0</v>
      </c>
      <c r="K39" s="15">
        <f t="shared" si="4"/>
        <v>152</v>
      </c>
      <c r="L39" s="18">
        <f>frq!C39</f>
        <v>1</v>
      </c>
      <c r="M39" s="16">
        <f t="shared" si="7"/>
        <v>152</v>
      </c>
      <c r="N39" s="16">
        <f t="shared" si="8"/>
        <v>0</v>
      </c>
      <c r="O39" s="16">
        <f t="shared" si="9"/>
        <v>0</v>
      </c>
      <c r="P39" s="16">
        <f t="shared" si="10"/>
        <v>0</v>
      </c>
      <c r="Q39" s="17">
        <f t="shared" si="5"/>
        <v>152</v>
      </c>
    </row>
    <row r="40" spans="1:17">
      <c r="A40" s="8" t="s">
        <v>82</v>
      </c>
      <c r="B40" s="15">
        <f>'[1]23'!B42</f>
        <v>152</v>
      </c>
      <c r="C40" s="16">
        <f>'[1]23'!C42</f>
        <v>0</v>
      </c>
      <c r="D40" s="16">
        <f>'[1]23'!D42</f>
        <v>0</v>
      </c>
      <c r="E40" s="16">
        <f>'[1]23'!E42</f>
        <v>0</v>
      </c>
      <c r="F40" s="15">
        <f t="shared" si="6"/>
        <v>152</v>
      </c>
      <c r="G40" s="15">
        <f>'[1]23'!H42</f>
        <v>152</v>
      </c>
      <c r="H40" s="16">
        <f>'[1]23'!I42</f>
        <v>0</v>
      </c>
      <c r="I40" s="16">
        <f>'[1]23'!J42</f>
        <v>0</v>
      </c>
      <c r="J40" s="16">
        <f>'[1]23'!K42</f>
        <v>0</v>
      </c>
      <c r="K40" s="15">
        <f t="shared" si="4"/>
        <v>152</v>
      </c>
      <c r="L40" s="18">
        <f>frq!C40</f>
        <v>1</v>
      </c>
      <c r="M40" s="16">
        <f t="shared" si="7"/>
        <v>152</v>
      </c>
      <c r="N40" s="16">
        <f t="shared" si="8"/>
        <v>0</v>
      </c>
      <c r="O40" s="16">
        <f t="shared" si="9"/>
        <v>0</v>
      </c>
      <c r="P40" s="16">
        <f t="shared" si="10"/>
        <v>0</v>
      </c>
      <c r="Q40" s="17">
        <f t="shared" si="5"/>
        <v>152</v>
      </c>
    </row>
    <row r="41" spans="1:17">
      <c r="A41" s="8" t="s">
        <v>83</v>
      </c>
      <c r="B41" s="15">
        <f>'[1]23'!B43</f>
        <v>152</v>
      </c>
      <c r="C41" s="16">
        <f>'[1]23'!C43</f>
        <v>0</v>
      </c>
      <c r="D41" s="16">
        <f>'[1]23'!D43</f>
        <v>0</v>
      </c>
      <c r="E41" s="16">
        <f>'[1]23'!E43</f>
        <v>0</v>
      </c>
      <c r="F41" s="15">
        <f t="shared" si="6"/>
        <v>152</v>
      </c>
      <c r="G41" s="15">
        <f>'[1]23'!H43</f>
        <v>152</v>
      </c>
      <c r="H41" s="16">
        <f>'[1]23'!I43</f>
        <v>0</v>
      </c>
      <c r="I41" s="16">
        <f>'[1]23'!J43</f>
        <v>0</v>
      </c>
      <c r="J41" s="16">
        <f>'[1]23'!K43</f>
        <v>0</v>
      </c>
      <c r="K41" s="15">
        <f t="shared" si="4"/>
        <v>152</v>
      </c>
      <c r="L41" s="18">
        <f>frq!C41</f>
        <v>1</v>
      </c>
      <c r="M41" s="16">
        <f t="shared" si="7"/>
        <v>152</v>
      </c>
      <c r="N41" s="16">
        <f t="shared" si="8"/>
        <v>0</v>
      </c>
      <c r="O41" s="16">
        <f t="shared" si="9"/>
        <v>0</v>
      </c>
      <c r="P41" s="16">
        <f t="shared" si="10"/>
        <v>0</v>
      </c>
      <c r="Q41" s="17">
        <f t="shared" si="5"/>
        <v>152</v>
      </c>
    </row>
    <row r="42" spans="1:17">
      <c r="A42" s="8" t="s">
        <v>84</v>
      </c>
      <c r="B42" s="15">
        <f>'[1]23'!B44</f>
        <v>152</v>
      </c>
      <c r="C42" s="16">
        <f>'[1]23'!C44</f>
        <v>0</v>
      </c>
      <c r="D42" s="16">
        <f>'[1]23'!D44</f>
        <v>0</v>
      </c>
      <c r="E42" s="16">
        <f>'[1]23'!E44</f>
        <v>0</v>
      </c>
      <c r="F42" s="15">
        <f t="shared" si="6"/>
        <v>152</v>
      </c>
      <c r="G42" s="15">
        <f>'[1]23'!H44</f>
        <v>152</v>
      </c>
      <c r="H42" s="16">
        <f>'[1]23'!I44</f>
        <v>0</v>
      </c>
      <c r="I42" s="16">
        <f>'[1]23'!J44</f>
        <v>0</v>
      </c>
      <c r="J42" s="16">
        <f>'[1]23'!K44</f>
        <v>0</v>
      </c>
      <c r="K42" s="15">
        <f t="shared" si="4"/>
        <v>152</v>
      </c>
      <c r="L42" s="18">
        <f>frq!C42</f>
        <v>1</v>
      </c>
      <c r="M42" s="16">
        <f t="shared" si="7"/>
        <v>152</v>
      </c>
      <c r="N42" s="16">
        <f t="shared" si="8"/>
        <v>0</v>
      </c>
      <c r="O42" s="16">
        <f t="shared" si="9"/>
        <v>0</v>
      </c>
      <c r="P42" s="16">
        <f t="shared" si="10"/>
        <v>0</v>
      </c>
      <c r="Q42" s="17">
        <f t="shared" si="5"/>
        <v>152</v>
      </c>
    </row>
    <row r="43" spans="1:17">
      <c r="A43" s="8" t="s">
        <v>85</v>
      </c>
      <c r="B43" s="15">
        <f>'[1]23'!B45</f>
        <v>152</v>
      </c>
      <c r="C43" s="16">
        <f>'[1]23'!C45</f>
        <v>0</v>
      </c>
      <c r="D43" s="16">
        <f>'[1]23'!D45</f>
        <v>0</v>
      </c>
      <c r="E43" s="16">
        <f>'[1]23'!E45</f>
        <v>0</v>
      </c>
      <c r="F43" s="15">
        <f t="shared" si="6"/>
        <v>152</v>
      </c>
      <c r="G43" s="15">
        <f>'[1]23'!H45</f>
        <v>152</v>
      </c>
      <c r="H43" s="16">
        <f>'[1]23'!I45</f>
        <v>0</v>
      </c>
      <c r="I43" s="16">
        <f>'[1]23'!J45</f>
        <v>0</v>
      </c>
      <c r="J43" s="16">
        <f>'[1]23'!K45</f>
        <v>0</v>
      </c>
      <c r="K43" s="15">
        <f t="shared" si="4"/>
        <v>152</v>
      </c>
      <c r="L43" s="18">
        <f>frq!C43</f>
        <v>1</v>
      </c>
      <c r="M43" s="16">
        <f t="shared" si="7"/>
        <v>152</v>
      </c>
      <c r="N43" s="16">
        <f t="shared" si="8"/>
        <v>0</v>
      </c>
      <c r="O43" s="16">
        <f t="shared" si="9"/>
        <v>0</v>
      </c>
      <c r="P43" s="16">
        <f t="shared" si="10"/>
        <v>0</v>
      </c>
      <c r="Q43" s="17">
        <f t="shared" si="5"/>
        <v>152</v>
      </c>
    </row>
    <row r="44" spans="1:17">
      <c r="A44" s="8" t="s">
        <v>86</v>
      </c>
      <c r="B44" s="15">
        <f>'[1]23'!B46</f>
        <v>152</v>
      </c>
      <c r="C44" s="16">
        <f>'[1]23'!C46</f>
        <v>0</v>
      </c>
      <c r="D44" s="16">
        <f>'[1]23'!D46</f>
        <v>0</v>
      </c>
      <c r="E44" s="16">
        <f>'[1]23'!E46</f>
        <v>0</v>
      </c>
      <c r="F44" s="15">
        <f t="shared" si="6"/>
        <v>152</v>
      </c>
      <c r="G44" s="15">
        <f>'[1]23'!H46</f>
        <v>152</v>
      </c>
      <c r="H44" s="16">
        <f>'[1]23'!I46</f>
        <v>0</v>
      </c>
      <c r="I44" s="16">
        <f>'[1]23'!J46</f>
        <v>0</v>
      </c>
      <c r="J44" s="16">
        <f>'[1]23'!K46</f>
        <v>0</v>
      </c>
      <c r="K44" s="15">
        <f t="shared" si="4"/>
        <v>152</v>
      </c>
      <c r="L44" s="18">
        <f>frq!C44</f>
        <v>1</v>
      </c>
      <c r="M44" s="16">
        <f t="shared" si="7"/>
        <v>152</v>
      </c>
      <c r="N44" s="16">
        <f t="shared" si="8"/>
        <v>0</v>
      </c>
      <c r="O44" s="16">
        <f t="shared" si="9"/>
        <v>0</v>
      </c>
      <c r="P44" s="16">
        <f t="shared" si="10"/>
        <v>0</v>
      </c>
      <c r="Q44" s="17">
        <f t="shared" si="5"/>
        <v>152</v>
      </c>
    </row>
    <row r="45" spans="1:17">
      <c r="A45" s="8" t="s">
        <v>87</v>
      </c>
      <c r="B45" s="15">
        <f>'[1]23'!B47</f>
        <v>152</v>
      </c>
      <c r="C45" s="16">
        <f>'[1]23'!C47</f>
        <v>0</v>
      </c>
      <c r="D45" s="16">
        <f>'[1]23'!D47</f>
        <v>0</v>
      </c>
      <c r="E45" s="16">
        <f>'[1]23'!E47</f>
        <v>0</v>
      </c>
      <c r="F45" s="15">
        <f t="shared" si="6"/>
        <v>152</v>
      </c>
      <c r="G45" s="15">
        <f>'[1]23'!H47</f>
        <v>152</v>
      </c>
      <c r="H45" s="16">
        <f>'[1]23'!I47</f>
        <v>0</v>
      </c>
      <c r="I45" s="16">
        <f>'[1]23'!J47</f>
        <v>0</v>
      </c>
      <c r="J45" s="16">
        <f>'[1]23'!K47</f>
        <v>0</v>
      </c>
      <c r="K45" s="15">
        <f t="shared" si="4"/>
        <v>152</v>
      </c>
      <c r="L45" s="18">
        <f>frq!C45</f>
        <v>1</v>
      </c>
      <c r="M45" s="16">
        <f t="shared" si="7"/>
        <v>152</v>
      </c>
      <c r="N45" s="16">
        <f t="shared" si="8"/>
        <v>0</v>
      </c>
      <c r="O45" s="16">
        <f t="shared" si="9"/>
        <v>0</v>
      </c>
      <c r="P45" s="16">
        <f t="shared" si="10"/>
        <v>0</v>
      </c>
      <c r="Q45" s="17">
        <f t="shared" si="5"/>
        <v>152</v>
      </c>
    </row>
    <row r="46" spans="1:17">
      <c r="A46" s="8" t="s">
        <v>88</v>
      </c>
      <c r="B46" s="15">
        <f>'[1]23'!B48</f>
        <v>152</v>
      </c>
      <c r="C46" s="16">
        <f>'[1]23'!C48</f>
        <v>0</v>
      </c>
      <c r="D46" s="16">
        <f>'[1]23'!D48</f>
        <v>0</v>
      </c>
      <c r="E46" s="16">
        <f>'[1]23'!E48</f>
        <v>0</v>
      </c>
      <c r="F46" s="15">
        <f t="shared" si="6"/>
        <v>152</v>
      </c>
      <c r="G46" s="15">
        <f>'[1]23'!H48</f>
        <v>152</v>
      </c>
      <c r="H46" s="16">
        <f>'[1]23'!I48</f>
        <v>0</v>
      </c>
      <c r="I46" s="16">
        <f>'[1]23'!J48</f>
        <v>0</v>
      </c>
      <c r="J46" s="16">
        <f>'[1]23'!K48</f>
        <v>0</v>
      </c>
      <c r="K46" s="15">
        <f t="shared" si="4"/>
        <v>152</v>
      </c>
      <c r="L46" s="18">
        <f>frq!C46</f>
        <v>1</v>
      </c>
      <c r="M46" s="16">
        <f t="shared" si="7"/>
        <v>152</v>
      </c>
      <c r="N46" s="16">
        <f t="shared" si="8"/>
        <v>0</v>
      </c>
      <c r="O46" s="16">
        <f t="shared" si="9"/>
        <v>0</v>
      </c>
      <c r="P46" s="16">
        <f t="shared" si="10"/>
        <v>0</v>
      </c>
      <c r="Q46" s="17">
        <f t="shared" si="5"/>
        <v>152</v>
      </c>
    </row>
    <row r="47" spans="1:17">
      <c r="A47" s="8" t="s">
        <v>89</v>
      </c>
      <c r="B47" s="15">
        <f>'[1]23'!B49</f>
        <v>152</v>
      </c>
      <c r="C47" s="16">
        <f>'[1]23'!C49</f>
        <v>0</v>
      </c>
      <c r="D47" s="16">
        <f>'[1]23'!D49</f>
        <v>0</v>
      </c>
      <c r="E47" s="16">
        <f>'[1]23'!E49</f>
        <v>0</v>
      </c>
      <c r="F47" s="15">
        <f t="shared" si="6"/>
        <v>152</v>
      </c>
      <c r="G47" s="15">
        <f>'[1]23'!H49</f>
        <v>152</v>
      </c>
      <c r="H47" s="16">
        <f>'[1]23'!I49</f>
        <v>0</v>
      </c>
      <c r="I47" s="16">
        <f>'[1]23'!J49</f>
        <v>0</v>
      </c>
      <c r="J47" s="16">
        <f>'[1]23'!K49</f>
        <v>0</v>
      </c>
      <c r="K47" s="15">
        <f t="shared" si="4"/>
        <v>152</v>
      </c>
      <c r="L47" s="18">
        <f>frq!C47</f>
        <v>1</v>
      </c>
      <c r="M47" s="16">
        <f t="shared" si="7"/>
        <v>152</v>
      </c>
      <c r="N47" s="16">
        <f t="shared" si="8"/>
        <v>0</v>
      </c>
      <c r="O47" s="16">
        <f t="shared" si="9"/>
        <v>0</v>
      </c>
      <c r="P47" s="16">
        <f t="shared" si="10"/>
        <v>0</v>
      </c>
      <c r="Q47" s="17">
        <f t="shared" si="5"/>
        <v>152</v>
      </c>
    </row>
    <row r="48" spans="1:17">
      <c r="A48" s="8" t="s">
        <v>90</v>
      </c>
      <c r="B48" s="15">
        <f>'[1]23'!B50</f>
        <v>152</v>
      </c>
      <c r="C48" s="16">
        <f>'[1]23'!C50</f>
        <v>0</v>
      </c>
      <c r="D48" s="16">
        <f>'[1]23'!D50</f>
        <v>0</v>
      </c>
      <c r="E48" s="16">
        <f>'[1]23'!E50</f>
        <v>0</v>
      </c>
      <c r="F48" s="15">
        <f t="shared" si="6"/>
        <v>152</v>
      </c>
      <c r="G48" s="15">
        <f>'[1]23'!H50</f>
        <v>152</v>
      </c>
      <c r="H48" s="16">
        <f>'[1]23'!I50</f>
        <v>0</v>
      </c>
      <c r="I48" s="16">
        <f>'[1]23'!J50</f>
        <v>0</v>
      </c>
      <c r="J48" s="16">
        <f>'[1]23'!K50</f>
        <v>0</v>
      </c>
      <c r="K48" s="15">
        <f t="shared" si="4"/>
        <v>152</v>
      </c>
      <c r="L48" s="18">
        <f>frq!C48</f>
        <v>1</v>
      </c>
      <c r="M48" s="16">
        <f t="shared" si="7"/>
        <v>152</v>
      </c>
      <c r="N48" s="16">
        <f t="shared" si="8"/>
        <v>0</v>
      </c>
      <c r="O48" s="16">
        <f t="shared" si="9"/>
        <v>0</v>
      </c>
      <c r="P48" s="16">
        <f t="shared" si="10"/>
        <v>0</v>
      </c>
      <c r="Q48" s="17">
        <f t="shared" si="5"/>
        <v>152</v>
      </c>
    </row>
    <row r="49" spans="1:17">
      <c r="A49" s="8" t="s">
        <v>91</v>
      </c>
      <c r="B49" s="15">
        <f>'[1]23'!B51</f>
        <v>148</v>
      </c>
      <c r="C49" s="16">
        <f>'[1]23'!C51</f>
        <v>0</v>
      </c>
      <c r="D49" s="16">
        <f>'[1]23'!D51</f>
        <v>0</v>
      </c>
      <c r="E49" s="16">
        <f>'[1]23'!E51</f>
        <v>0</v>
      </c>
      <c r="F49" s="15">
        <f t="shared" si="6"/>
        <v>148</v>
      </c>
      <c r="G49" s="15">
        <f>'[1]23'!H51</f>
        <v>148</v>
      </c>
      <c r="H49" s="16">
        <f>'[1]23'!I51</f>
        <v>0</v>
      </c>
      <c r="I49" s="16">
        <f>'[1]23'!J51</f>
        <v>0</v>
      </c>
      <c r="J49" s="16">
        <f>'[1]23'!K51</f>
        <v>0</v>
      </c>
      <c r="K49" s="15">
        <f t="shared" si="4"/>
        <v>148</v>
      </c>
      <c r="L49" s="18">
        <f>frq!C49</f>
        <v>1</v>
      </c>
      <c r="M49" s="16">
        <f t="shared" si="7"/>
        <v>148</v>
      </c>
      <c r="N49" s="16">
        <f t="shared" si="8"/>
        <v>0</v>
      </c>
      <c r="O49" s="16">
        <f t="shared" si="9"/>
        <v>0</v>
      </c>
      <c r="P49" s="16">
        <f t="shared" si="10"/>
        <v>0</v>
      </c>
      <c r="Q49" s="17">
        <f t="shared" si="5"/>
        <v>148</v>
      </c>
    </row>
    <row r="50" spans="1:17">
      <c r="A50" s="8" t="s">
        <v>92</v>
      </c>
      <c r="B50" s="15">
        <f>'[1]23'!B52</f>
        <v>148</v>
      </c>
      <c r="C50" s="16">
        <f>'[1]23'!C52</f>
        <v>0</v>
      </c>
      <c r="D50" s="16">
        <f>'[1]23'!D52</f>
        <v>0</v>
      </c>
      <c r="E50" s="16">
        <f>'[1]23'!E52</f>
        <v>0</v>
      </c>
      <c r="F50" s="15">
        <f t="shared" si="6"/>
        <v>148</v>
      </c>
      <c r="G50" s="15">
        <f>'[1]23'!H52</f>
        <v>148</v>
      </c>
      <c r="H50" s="16">
        <f>'[1]23'!I52</f>
        <v>0</v>
      </c>
      <c r="I50" s="16">
        <f>'[1]23'!J52</f>
        <v>0</v>
      </c>
      <c r="J50" s="16">
        <f>'[1]23'!K52</f>
        <v>0</v>
      </c>
      <c r="K50" s="15">
        <f t="shared" si="4"/>
        <v>148</v>
      </c>
      <c r="L50" s="18">
        <f>frq!C50</f>
        <v>1</v>
      </c>
      <c r="M50" s="16">
        <f t="shared" si="7"/>
        <v>148</v>
      </c>
      <c r="N50" s="16">
        <f t="shared" si="8"/>
        <v>0</v>
      </c>
      <c r="O50" s="16">
        <f t="shared" si="9"/>
        <v>0</v>
      </c>
      <c r="P50" s="16">
        <f t="shared" si="10"/>
        <v>0</v>
      </c>
      <c r="Q50" s="17">
        <f t="shared" si="5"/>
        <v>148</v>
      </c>
    </row>
    <row r="51" spans="1:17">
      <c r="A51" s="8" t="s">
        <v>93</v>
      </c>
      <c r="B51" s="15">
        <f>'[1]23'!B53</f>
        <v>148</v>
      </c>
      <c r="C51" s="16">
        <f>'[1]23'!C53</f>
        <v>0</v>
      </c>
      <c r="D51" s="16">
        <f>'[1]23'!D53</f>
        <v>0</v>
      </c>
      <c r="E51" s="16">
        <f>'[1]23'!E53</f>
        <v>0</v>
      </c>
      <c r="F51" s="15">
        <f t="shared" si="6"/>
        <v>148</v>
      </c>
      <c r="G51" s="15">
        <f>'[1]23'!H53</f>
        <v>148</v>
      </c>
      <c r="H51" s="16">
        <f>'[1]23'!I53</f>
        <v>0</v>
      </c>
      <c r="I51" s="16">
        <f>'[1]23'!J53</f>
        <v>0</v>
      </c>
      <c r="J51" s="16">
        <f>'[1]23'!K53</f>
        <v>0</v>
      </c>
      <c r="K51" s="15">
        <f t="shared" si="4"/>
        <v>148</v>
      </c>
      <c r="L51" s="18">
        <f>frq!C51</f>
        <v>1</v>
      </c>
      <c r="M51" s="16">
        <f t="shared" si="7"/>
        <v>148</v>
      </c>
      <c r="N51" s="16">
        <f t="shared" si="8"/>
        <v>0</v>
      </c>
      <c r="O51" s="16">
        <f t="shared" si="9"/>
        <v>0</v>
      </c>
      <c r="P51" s="16">
        <f t="shared" si="10"/>
        <v>0</v>
      </c>
      <c r="Q51" s="17">
        <f t="shared" si="5"/>
        <v>148</v>
      </c>
    </row>
    <row r="52" spans="1:17">
      <c r="A52" s="8" t="s">
        <v>94</v>
      </c>
      <c r="B52" s="15">
        <f>'[1]23'!B54</f>
        <v>148</v>
      </c>
      <c r="C52" s="16">
        <f>'[1]23'!C54</f>
        <v>0</v>
      </c>
      <c r="D52" s="16">
        <f>'[1]23'!D54</f>
        <v>0</v>
      </c>
      <c r="E52" s="16">
        <f>'[1]23'!E54</f>
        <v>0</v>
      </c>
      <c r="F52" s="15">
        <f t="shared" si="6"/>
        <v>148</v>
      </c>
      <c r="G52" s="15">
        <f>'[1]23'!H54</f>
        <v>148</v>
      </c>
      <c r="H52" s="16">
        <f>'[1]23'!I54</f>
        <v>0</v>
      </c>
      <c r="I52" s="16">
        <f>'[1]23'!J54</f>
        <v>0</v>
      </c>
      <c r="J52" s="16">
        <f>'[1]23'!K54</f>
        <v>0</v>
      </c>
      <c r="K52" s="15">
        <f t="shared" si="4"/>
        <v>148</v>
      </c>
      <c r="L52" s="18">
        <f>frq!C52</f>
        <v>1</v>
      </c>
      <c r="M52" s="16">
        <f t="shared" si="7"/>
        <v>148</v>
      </c>
      <c r="N52" s="16">
        <f t="shared" si="8"/>
        <v>0</v>
      </c>
      <c r="O52" s="16">
        <f t="shared" si="9"/>
        <v>0</v>
      </c>
      <c r="P52" s="16">
        <f t="shared" si="10"/>
        <v>0</v>
      </c>
      <c r="Q52" s="17">
        <f t="shared" si="5"/>
        <v>148</v>
      </c>
    </row>
    <row r="53" spans="1:17">
      <c r="A53" s="8" t="s">
        <v>95</v>
      </c>
      <c r="B53" s="15">
        <f>'[1]23'!B55</f>
        <v>148</v>
      </c>
      <c r="C53" s="16">
        <f>'[1]23'!C55</f>
        <v>0</v>
      </c>
      <c r="D53" s="16">
        <f>'[1]23'!D55</f>
        <v>0</v>
      </c>
      <c r="E53" s="16">
        <f>'[1]23'!E55</f>
        <v>0</v>
      </c>
      <c r="F53" s="15">
        <f t="shared" si="6"/>
        <v>148</v>
      </c>
      <c r="G53" s="15">
        <f>'[1]23'!H55</f>
        <v>148</v>
      </c>
      <c r="H53" s="16">
        <f>'[1]23'!I55</f>
        <v>0</v>
      </c>
      <c r="I53" s="16">
        <f>'[1]23'!J55</f>
        <v>0</v>
      </c>
      <c r="J53" s="16">
        <f>'[1]23'!K55</f>
        <v>0</v>
      </c>
      <c r="K53" s="15">
        <f t="shared" si="4"/>
        <v>148</v>
      </c>
      <c r="L53" s="18">
        <f>frq!C53</f>
        <v>1</v>
      </c>
      <c r="M53" s="16">
        <f t="shared" si="7"/>
        <v>148</v>
      </c>
      <c r="N53" s="16">
        <f t="shared" si="8"/>
        <v>0</v>
      </c>
      <c r="O53" s="16">
        <f t="shared" si="9"/>
        <v>0</v>
      </c>
      <c r="P53" s="16">
        <f t="shared" si="10"/>
        <v>0</v>
      </c>
      <c r="Q53" s="17">
        <f t="shared" si="5"/>
        <v>148</v>
      </c>
    </row>
    <row r="54" spans="1:17">
      <c r="A54" s="8" t="s">
        <v>96</v>
      </c>
      <c r="B54" s="15">
        <f>'[1]23'!B56</f>
        <v>148</v>
      </c>
      <c r="C54" s="16">
        <f>'[1]23'!C56</f>
        <v>0</v>
      </c>
      <c r="D54" s="16">
        <f>'[1]23'!D56</f>
        <v>0</v>
      </c>
      <c r="E54" s="16">
        <f>'[1]23'!E56</f>
        <v>0</v>
      </c>
      <c r="F54" s="15">
        <f t="shared" si="6"/>
        <v>148</v>
      </c>
      <c r="G54" s="15">
        <f>'[1]23'!H56</f>
        <v>148</v>
      </c>
      <c r="H54" s="16">
        <f>'[1]23'!I56</f>
        <v>0</v>
      </c>
      <c r="I54" s="16">
        <f>'[1]23'!J56</f>
        <v>0</v>
      </c>
      <c r="J54" s="16">
        <f>'[1]23'!K56</f>
        <v>0</v>
      </c>
      <c r="K54" s="15">
        <f t="shared" si="4"/>
        <v>148</v>
      </c>
      <c r="L54" s="18">
        <f>frq!C54</f>
        <v>1</v>
      </c>
      <c r="M54" s="16">
        <f t="shared" si="7"/>
        <v>148</v>
      </c>
      <c r="N54" s="16">
        <f t="shared" si="8"/>
        <v>0</v>
      </c>
      <c r="O54" s="16">
        <f t="shared" si="9"/>
        <v>0</v>
      </c>
      <c r="P54" s="16">
        <f t="shared" si="10"/>
        <v>0</v>
      </c>
      <c r="Q54" s="17">
        <f t="shared" si="5"/>
        <v>148</v>
      </c>
    </row>
    <row r="55" spans="1:17">
      <c r="A55" s="8" t="s">
        <v>97</v>
      </c>
      <c r="B55" s="15">
        <f>'[1]23'!B57</f>
        <v>148</v>
      </c>
      <c r="C55" s="16">
        <f>'[1]23'!C57</f>
        <v>0</v>
      </c>
      <c r="D55" s="16">
        <f>'[1]23'!D57</f>
        <v>0</v>
      </c>
      <c r="E55" s="16">
        <f>'[1]23'!E57</f>
        <v>0</v>
      </c>
      <c r="F55" s="15">
        <f t="shared" si="6"/>
        <v>148</v>
      </c>
      <c r="G55" s="15">
        <f>'[1]23'!H57</f>
        <v>148</v>
      </c>
      <c r="H55" s="16">
        <f>'[1]23'!I57</f>
        <v>0</v>
      </c>
      <c r="I55" s="16">
        <f>'[1]23'!J57</f>
        <v>0</v>
      </c>
      <c r="J55" s="16">
        <f>'[1]23'!K57</f>
        <v>0</v>
      </c>
      <c r="K55" s="15">
        <f t="shared" si="4"/>
        <v>148</v>
      </c>
      <c r="L55" s="18">
        <f>frq!C55</f>
        <v>1</v>
      </c>
      <c r="M55" s="16">
        <f t="shared" si="7"/>
        <v>148</v>
      </c>
      <c r="N55" s="16">
        <f t="shared" si="8"/>
        <v>0</v>
      </c>
      <c r="O55" s="16">
        <f t="shared" si="9"/>
        <v>0</v>
      </c>
      <c r="P55" s="16">
        <f t="shared" si="10"/>
        <v>0</v>
      </c>
      <c r="Q55" s="17">
        <f t="shared" si="5"/>
        <v>148</v>
      </c>
    </row>
    <row r="56" spans="1:17">
      <c r="A56" s="8" t="s">
        <v>98</v>
      </c>
      <c r="B56" s="15">
        <f>'[1]23'!B58</f>
        <v>148</v>
      </c>
      <c r="C56" s="16">
        <f>'[1]23'!C58</f>
        <v>0</v>
      </c>
      <c r="D56" s="16">
        <f>'[1]23'!D58</f>
        <v>0</v>
      </c>
      <c r="E56" s="16">
        <f>'[1]23'!E58</f>
        <v>0</v>
      </c>
      <c r="F56" s="15">
        <f t="shared" si="6"/>
        <v>148</v>
      </c>
      <c r="G56" s="15">
        <f>'[1]23'!H58</f>
        <v>148</v>
      </c>
      <c r="H56" s="16">
        <f>'[1]23'!I58</f>
        <v>0</v>
      </c>
      <c r="I56" s="16">
        <f>'[1]23'!J58</f>
        <v>0</v>
      </c>
      <c r="J56" s="16">
        <f>'[1]23'!K58</f>
        <v>0</v>
      </c>
      <c r="K56" s="15">
        <f t="shared" si="4"/>
        <v>148</v>
      </c>
      <c r="L56" s="18">
        <f>frq!C56</f>
        <v>1</v>
      </c>
      <c r="M56" s="16">
        <f t="shared" si="7"/>
        <v>148</v>
      </c>
      <c r="N56" s="16">
        <f t="shared" si="8"/>
        <v>0</v>
      </c>
      <c r="O56" s="16">
        <f t="shared" si="9"/>
        <v>0</v>
      </c>
      <c r="P56" s="16">
        <f t="shared" si="10"/>
        <v>0</v>
      </c>
      <c r="Q56" s="17">
        <f t="shared" si="5"/>
        <v>148</v>
      </c>
    </row>
    <row r="57" spans="1:17">
      <c r="A57" s="8" t="s">
        <v>99</v>
      </c>
      <c r="B57" s="15">
        <f>'[1]23'!B59</f>
        <v>146</v>
      </c>
      <c r="C57" s="16">
        <f>'[1]23'!C59</f>
        <v>0</v>
      </c>
      <c r="D57" s="16">
        <f>'[1]23'!D59</f>
        <v>0</v>
      </c>
      <c r="E57" s="16">
        <f>'[1]23'!E59</f>
        <v>0</v>
      </c>
      <c r="F57" s="15">
        <f t="shared" si="6"/>
        <v>146</v>
      </c>
      <c r="G57" s="15">
        <f>'[1]23'!H59</f>
        <v>148</v>
      </c>
      <c r="H57" s="16">
        <f>'[1]23'!I59</f>
        <v>0</v>
      </c>
      <c r="I57" s="16">
        <f>'[1]23'!J59</f>
        <v>0</v>
      </c>
      <c r="J57" s="16">
        <f>'[1]23'!K59</f>
        <v>0</v>
      </c>
      <c r="K57" s="15">
        <f t="shared" si="4"/>
        <v>148</v>
      </c>
      <c r="L57" s="18">
        <f>frq!C57</f>
        <v>1</v>
      </c>
      <c r="M57" s="16">
        <f t="shared" si="7"/>
        <v>148</v>
      </c>
      <c r="N57" s="16">
        <f t="shared" si="8"/>
        <v>0</v>
      </c>
      <c r="O57" s="16">
        <f t="shared" si="9"/>
        <v>0</v>
      </c>
      <c r="P57" s="16">
        <f t="shared" si="10"/>
        <v>0</v>
      </c>
      <c r="Q57" s="17">
        <f t="shared" si="5"/>
        <v>148</v>
      </c>
    </row>
    <row r="58" spans="1:17">
      <c r="A58" s="8" t="s">
        <v>100</v>
      </c>
      <c r="B58" s="15">
        <f>'[1]23'!B60</f>
        <v>146</v>
      </c>
      <c r="C58" s="16">
        <f>'[1]23'!C60</f>
        <v>0</v>
      </c>
      <c r="D58" s="16">
        <f>'[1]23'!D60</f>
        <v>0</v>
      </c>
      <c r="E58" s="16">
        <f>'[1]23'!E60</f>
        <v>0</v>
      </c>
      <c r="F58" s="15">
        <f t="shared" si="6"/>
        <v>146</v>
      </c>
      <c r="G58" s="15">
        <f>'[1]23'!H60</f>
        <v>146</v>
      </c>
      <c r="H58" s="16">
        <f>'[1]23'!I60</f>
        <v>0</v>
      </c>
      <c r="I58" s="16">
        <f>'[1]23'!J60</f>
        <v>0</v>
      </c>
      <c r="J58" s="16">
        <f>'[1]23'!K60</f>
        <v>0</v>
      </c>
      <c r="K58" s="15">
        <f t="shared" si="4"/>
        <v>146</v>
      </c>
      <c r="L58" s="18">
        <f>frq!C58</f>
        <v>1</v>
      </c>
      <c r="M58" s="16">
        <f t="shared" si="7"/>
        <v>146</v>
      </c>
      <c r="N58" s="16">
        <f t="shared" si="8"/>
        <v>0</v>
      </c>
      <c r="O58" s="16">
        <f t="shared" si="9"/>
        <v>0</v>
      </c>
      <c r="P58" s="16">
        <f t="shared" si="10"/>
        <v>0</v>
      </c>
      <c r="Q58" s="17">
        <f t="shared" si="5"/>
        <v>146</v>
      </c>
    </row>
    <row r="59" spans="1:17">
      <c r="A59" s="8" t="s">
        <v>101</v>
      </c>
      <c r="B59" s="15">
        <f>'[1]23'!B61</f>
        <v>146</v>
      </c>
      <c r="C59" s="16">
        <f>'[1]23'!C61</f>
        <v>0</v>
      </c>
      <c r="D59" s="16">
        <f>'[1]23'!D61</f>
        <v>0</v>
      </c>
      <c r="E59" s="16">
        <f>'[1]23'!E61</f>
        <v>0</v>
      </c>
      <c r="F59" s="15">
        <f t="shared" si="6"/>
        <v>146</v>
      </c>
      <c r="G59" s="15">
        <f>'[1]23'!H61</f>
        <v>146</v>
      </c>
      <c r="H59" s="16">
        <f>'[1]23'!I61</f>
        <v>0</v>
      </c>
      <c r="I59" s="16">
        <f>'[1]23'!J61</f>
        <v>0</v>
      </c>
      <c r="J59" s="16">
        <f>'[1]23'!K61</f>
        <v>0</v>
      </c>
      <c r="K59" s="15">
        <f t="shared" si="4"/>
        <v>146</v>
      </c>
      <c r="L59" s="18">
        <f>frq!C59</f>
        <v>1</v>
      </c>
      <c r="M59" s="16">
        <f t="shared" si="7"/>
        <v>146</v>
      </c>
      <c r="N59" s="16">
        <f t="shared" si="8"/>
        <v>0</v>
      </c>
      <c r="O59" s="16">
        <f t="shared" si="9"/>
        <v>0</v>
      </c>
      <c r="P59" s="16">
        <f t="shared" si="10"/>
        <v>0</v>
      </c>
      <c r="Q59" s="17">
        <f t="shared" si="5"/>
        <v>146</v>
      </c>
    </row>
    <row r="60" spans="1:17">
      <c r="A60" s="8" t="s">
        <v>102</v>
      </c>
      <c r="B60" s="15">
        <f>'[1]23'!B62</f>
        <v>146</v>
      </c>
      <c r="C60" s="16">
        <f>'[1]23'!C62</f>
        <v>0</v>
      </c>
      <c r="D60" s="16">
        <f>'[1]23'!D62</f>
        <v>0</v>
      </c>
      <c r="E60" s="16">
        <f>'[1]23'!E62</f>
        <v>0</v>
      </c>
      <c r="F60" s="15">
        <f t="shared" si="6"/>
        <v>146</v>
      </c>
      <c r="G60" s="15">
        <f>'[1]23'!H62</f>
        <v>146</v>
      </c>
      <c r="H60" s="16">
        <f>'[1]23'!I62</f>
        <v>0</v>
      </c>
      <c r="I60" s="16">
        <f>'[1]23'!J62</f>
        <v>0</v>
      </c>
      <c r="J60" s="16">
        <f>'[1]23'!K62</f>
        <v>0</v>
      </c>
      <c r="K60" s="15">
        <f t="shared" si="4"/>
        <v>146</v>
      </c>
      <c r="L60" s="18">
        <f>frq!C60</f>
        <v>1</v>
      </c>
      <c r="M60" s="16">
        <f t="shared" si="7"/>
        <v>146</v>
      </c>
      <c r="N60" s="16">
        <f t="shared" si="8"/>
        <v>0</v>
      </c>
      <c r="O60" s="16">
        <f t="shared" si="9"/>
        <v>0</v>
      </c>
      <c r="P60" s="16">
        <f t="shared" si="10"/>
        <v>0</v>
      </c>
      <c r="Q60" s="17">
        <f t="shared" si="5"/>
        <v>146</v>
      </c>
    </row>
    <row r="61" spans="1:17">
      <c r="A61" s="8" t="s">
        <v>103</v>
      </c>
      <c r="B61" s="15">
        <f>'[1]23'!B63</f>
        <v>146</v>
      </c>
      <c r="C61" s="16">
        <f>'[1]23'!C63</f>
        <v>0</v>
      </c>
      <c r="D61" s="16">
        <f>'[1]23'!D63</f>
        <v>0</v>
      </c>
      <c r="E61" s="16">
        <f>'[1]23'!E63</f>
        <v>0</v>
      </c>
      <c r="F61" s="15">
        <f t="shared" si="6"/>
        <v>146</v>
      </c>
      <c r="G61" s="15">
        <f>'[1]23'!H63</f>
        <v>146</v>
      </c>
      <c r="H61" s="16">
        <f>'[1]23'!I63</f>
        <v>0</v>
      </c>
      <c r="I61" s="16">
        <f>'[1]23'!J63</f>
        <v>0</v>
      </c>
      <c r="J61" s="16">
        <f>'[1]23'!K63</f>
        <v>0</v>
      </c>
      <c r="K61" s="15">
        <f t="shared" si="4"/>
        <v>146</v>
      </c>
      <c r="L61" s="18">
        <f>frq!C61</f>
        <v>1</v>
      </c>
      <c r="M61" s="16">
        <f t="shared" si="7"/>
        <v>146</v>
      </c>
      <c r="N61" s="16">
        <f t="shared" si="8"/>
        <v>0</v>
      </c>
      <c r="O61" s="16">
        <f t="shared" si="9"/>
        <v>0</v>
      </c>
      <c r="P61" s="16">
        <f t="shared" si="10"/>
        <v>0</v>
      </c>
      <c r="Q61" s="17">
        <f t="shared" si="5"/>
        <v>146</v>
      </c>
    </row>
    <row r="62" spans="1:17">
      <c r="A62" s="8" t="s">
        <v>104</v>
      </c>
      <c r="B62" s="15">
        <f>'[1]23'!B64</f>
        <v>146</v>
      </c>
      <c r="C62" s="16">
        <f>'[1]23'!C64</f>
        <v>0</v>
      </c>
      <c r="D62" s="16">
        <f>'[1]23'!D64</f>
        <v>0</v>
      </c>
      <c r="E62" s="16">
        <f>'[1]23'!E64</f>
        <v>0</v>
      </c>
      <c r="F62" s="15">
        <f t="shared" si="6"/>
        <v>146</v>
      </c>
      <c r="G62" s="15">
        <f>'[1]23'!H64</f>
        <v>146</v>
      </c>
      <c r="H62" s="16">
        <f>'[1]23'!I64</f>
        <v>0</v>
      </c>
      <c r="I62" s="16">
        <f>'[1]23'!J64</f>
        <v>0</v>
      </c>
      <c r="J62" s="16">
        <f>'[1]23'!K64</f>
        <v>0</v>
      </c>
      <c r="K62" s="15">
        <f t="shared" si="4"/>
        <v>146</v>
      </c>
      <c r="L62" s="18">
        <f>frq!C62</f>
        <v>1</v>
      </c>
      <c r="M62" s="16">
        <f t="shared" si="7"/>
        <v>146</v>
      </c>
      <c r="N62" s="16">
        <f t="shared" si="8"/>
        <v>0</v>
      </c>
      <c r="O62" s="16">
        <f t="shared" si="9"/>
        <v>0</v>
      </c>
      <c r="P62" s="16">
        <f t="shared" si="10"/>
        <v>0</v>
      </c>
      <c r="Q62" s="17">
        <f t="shared" si="5"/>
        <v>146</v>
      </c>
    </row>
    <row r="63" spans="1:17">
      <c r="A63" s="8" t="s">
        <v>105</v>
      </c>
      <c r="B63" s="15">
        <f>'[1]23'!B65</f>
        <v>146</v>
      </c>
      <c r="C63" s="16">
        <f>'[1]23'!C65</f>
        <v>0</v>
      </c>
      <c r="D63" s="16">
        <f>'[1]23'!D65</f>
        <v>0</v>
      </c>
      <c r="E63" s="16">
        <f>'[1]23'!E65</f>
        <v>0</v>
      </c>
      <c r="F63" s="15">
        <f t="shared" si="6"/>
        <v>146</v>
      </c>
      <c r="G63" s="15">
        <f>'[1]23'!H65</f>
        <v>146</v>
      </c>
      <c r="H63" s="16">
        <f>'[1]23'!I65</f>
        <v>0</v>
      </c>
      <c r="I63" s="16">
        <f>'[1]23'!J65</f>
        <v>0</v>
      </c>
      <c r="J63" s="16">
        <f>'[1]23'!K65</f>
        <v>0</v>
      </c>
      <c r="K63" s="15">
        <f t="shared" si="4"/>
        <v>146</v>
      </c>
      <c r="L63" s="18">
        <f>frq!C63</f>
        <v>1</v>
      </c>
      <c r="M63" s="16">
        <f t="shared" si="7"/>
        <v>146</v>
      </c>
      <c r="N63" s="16">
        <f t="shared" si="8"/>
        <v>0</v>
      </c>
      <c r="O63" s="16">
        <f t="shared" si="9"/>
        <v>0</v>
      </c>
      <c r="P63" s="16">
        <f t="shared" si="10"/>
        <v>0</v>
      </c>
      <c r="Q63" s="17">
        <f t="shared" si="5"/>
        <v>146</v>
      </c>
    </row>
    <row r="64" spans="1:17">
      <c r="A64" s="8" t="s">
        <v>106</v>
      </c>
      <c r="B64" s="15">
        <f>'[1]23'!B66</f>
        <v>146</v>
      </c>
      <c r="C64" s="16">
        <f>'[1]23'!C66</f>
        <v>0</v>
      </c>
      <c r="D64" s="16">
        <f>'[1]23'!D66</f>
        <v>0</v>
      </c>
      <c r="E64" s="16">
        <f>'[1]23'!E66</f>
        <v>0</v>
      </c>
      <c r="F64" s="15">
        <f t="shared" si="6"/>
        <v>146</v>
      </c>
      <c r="G64" s="15">
        <f>'[1]23'!H66</f>
        <v>146</v>
      </c>
      <c r="H64" s="16">
        <f>'[1]23'!I66</f>
        <v>0</v>
      </c>
      <c r="I64" s="16">
        <f>'[1]23'!J66</f>
        <v>0</v>
      </c>
      <c r="J64" s="16">
        <f>'[1]23'!K66</f>
        <v>0</v>
      </c>
      <c r="K64" s="15">
        <f t="shared" si="4"/>
        <v>146</v>
      </c>
      <c r="L64" s="18">
        <f>frq!C64</f>
        <v>1</v>
      </c>
      <c r="M64" s="16">
        <f t="shared" si="7"/>
        <v>146</v>
      </c>
      <c r="N64" s="16">
        <f t="shared" si="8"/>
        <v>0</v>
      </c>
      <c r="O64" s="16">
        <f t="shared" si="9"/>
        <v>0</v>
      </c>
      <c r="P64" s="16">
        <f t="shared" si="10"/>
        <v>0</v>
      </c>
      <c r="Q64" s="17">
        <f t="shared" si="5"/>
        <v>146</v>
      </c>
    </row>
    <row r="65" spans="1:19">
      <c r="A65" s="8" t="s">
        <v>107</v>
      </c>
      <c r="B65" s="15">
        <f>'[1]23'!B67</f>
        <v>150</v>
      </c>
      <c r="C65" s="16">
        <f>'[1]23'!C67</f>
        <v>0</v>
      </c>
      <c r="D65" s="16">
        <f>'[1]23'!D67</f>
        <v>55</v>
      </c>
      <c r="E65" s="16">
        <f>'[1]23'!E67</f>
        <v>0</v>
      </c>
      <c r="F65" s="15">
        <f t="shared" si="6"/>
        <v>205</v>
      </c>
      <c r="G65" s="15">
        <f>'[1]23'!H67</f>
        <v>150</v>
      </c>
      <c r="H65" s="16">
        <f>'[1]23'!I67</f>
        <v>0</v>
      </c>
      <c r="I65" s="16">
        <f>'[1]23'!J67</f>
        <v>0</v>
      </c>
      <c r="J65" s="16">
        <f>'[1]23'!K67</f>
        <v>0</v>
      </c>
      <c r="K65" s="15">
        <f t="shared" si="4"/>
        <v>150</v>
      </c>
      <c r="L65" s="18">
        <f>frq!C65</f>
        <v>1</v>
      </c>
      <c r="M65" s="16">
        <f t="shared" si="7"/>
        <v>150</v>
      </c>
      <c r="N65" s="16">
        <f t="shared" si="8"/>
        <v>0</v>
      </c>
      <c r="O65" s="16">
        <f t="shared" si="9"/>
        <v>0</v>
      </c>
      <c r="P65" s="16">
        <f t="shared" si="10"/>
        <v>0</v>
      </c>
      <c r="Q65" s="17">
        <f t="shared" si="5"/>
        <v>150</v>
      </c>
    </row>
    <row r="66" spans="1:19">
      <c r="A66" s="8" t="s">
        <v>108</v>
      </c>
      <c r="B66" s="15">
        <f>'[1]23'!B68</f>
        <v>150</v>
      </c>
      <c r="C66" s="16">
        <f>'[1]23'!C68</f>
        <v>0</v>
      </c>
      <c r="D66" s="16">
        <f>'[1]23'!D68</f>
        <v>55</v>
      </c>
      <c r="E66" s="16">
        <f>'[1]23'!E68</f>
        <v>0</v>
      </c>
      <c r="F66" s="15">
        <f t="shared" si="6"/>
        <v>205</v>
      </c>
      <c r="G66" s="15">
        <f>'[1]23'!H68</f>
        <v>150</v>
      </c>
      <c r="H66" s="16">
        <f>'[1]23'!I68</f>
        <v>0</v>
      </c>
      <c r="I66" s="16">
        <f>'[1]23'!J68</f>
        <v>0</v>
      </c>
      <c r="J66" s="16">
        <f>'[1]23'!K68</f>
        <v>0</v>
      </c>
      <c r="K66" s="15">
        <f t="shared" si="4"/>
        <v>150</v>
      </c>
      <c r="L66" s="18">
        <f>frq!C66</f>
        <v>1</v>
      </c>
      <c r="M66" s="16">
        <f t="shared" si="7"/>
        <v>150</v>
      </c>
      <c r="N66" s="16">
        <f t="shared" si="8"/>
        <v>0</v>
      </c>
      <c r="O66" s="16">
        <f t="shared" si="9"/>
        <v>0</v>
      </c>
      <c r="P66" s="16">
        <f t="shared" si="10"/>
        <v>0</v>
      </c>
      <c r="Q66" s="17">
        <f t="shared" si="5"/>
        <v>150</v>
      </c>
    </row>
    <row r="67" spans="1:19">
      <c r="A67" s="8" t="s">
        <v>109</v>
      </c>
      <c r="B67" s="15">
        <f>'[1]23'!B69</f>
        <v>265</v>
      </c>
      <c r="C67" s="16">
        <f>'[1]23'!C69</f>
        <v>0</v>
      </c>
      <c r="D67" s="16">
        <f>'[1]23'!D69</f>
        <v>55</v>
      </c>
      <c r="E67" s="16">
        <f>'[1]23'!E69</f>
        <v>0</v>
      </c>
      <c r="F67" s="15">
        <f t="shared" si="6"/>
        <v>320</v>
      </c>
      <c r="G67" s="15">
        <f>'[1]23'!H69</f>
        <v>152</v>
      </c>
      <c r="H67" s="16">
        <f>'[1]23'!I69</f>
        <v>0</v>
      </c>
      <c r="I67" s="16">
        <f>'[1]23'!J69</f>
        <v>0</v>
      </c>
      <c r="J67" s="16">
        <f>'[1]23'!K69</f>
        <v>0</v>
      </c>
      <c r="K67" s="15">
        <f t="shared" si="4"/>
        <v>152</v>
      </c>
      <c r="L67" s="18">
        <f>frq!C67</f>
        <v>1</v>
      </c>
      <c r="M67" s="16">
        <f t="shared" ref="M67:M98" si="11">IF($L67=1,G67,IF(AND($L67=0.985,G67&gt;0.985*B67),B67*0.985,IF(AND($L67=0.965,G67&gt;0.965*B67),0.965*B67,G67)))</f>
        <v>152</v>
      </c>
      <c r="N67" s="16">
        <f t="shared" ref="N67:N98" si="12">IF($L67=1,H67,IF(AND($L67=0.985,H67&gt;0.985*C67),C67*0.985,IF(AND($L67=0.965,H67&gt;0.965*C67),0.965*C67,H67)))</f>
        <v>0</v>
      </c>
      <c r="O67" s="16">
        <f t="shared" ref="O67:O98" si="13">IF($L67=1,I67,IF(AND($L67=0.985,I67&gt;0.985*D67),D67*0.985,IF(AND($L67=0.965,I67&gt;0.965*D67),0.965*D67,I67)))</f>
        <v>0</v>
      </c>
      <c r="P67" s="16">
        <f t="shared" ref="P67:P98" si="14">IF($L67=1,J67,IF(AND($L67=0.985,J67&gt;0.985*E67),E67*0.985,IF(AND($L67=0.965,J67&gt;0.965*E67),0.965*E67,J67)))</f>
        <v>0</v>
      </c>
      <c r="Q67" s="17">
        <f t="shared" si="5"/>
        <v>152</v>
      </c>
    </row>
    <row r="68" spans="1:19">
      <c r="A68" s="8" t="s">
        <v>110</v>
      </c>
      <c r="B68" s="15">
        <f>'[1]23'!B70</f>
        <v>265</v>
      </c>
      <c r="C68" s="16">
        <f>'[1]23'!C70</f>
        <v>0</v>
      </c>
      <c r="D68" s="16">
        <f>'[1]23'!D70</f>
        <v>55</v>
      </c>
      <c r="E68" s="16">
        <f>'[1]23'!E70</f>
        <v>0</v>
      </c>
      <c r="F68" s="15">
        <f t="shared" si="6"/>
        <v>320</v>
      </c>
      <c r="G68" s="15">
        <f>'[1]23'!H70</f>
        <v>152</v>
      </c>
      <c r="H68" s="16">
        <f>'[1]23'!I70</f>
        <v>0</v>
      </c>
      <c r="I68" s="16">
        <f>'[1]23'!J70</f>
        <v>0</v>
      </c>
      <c r="J68" s="16">
        <f>'[1]23'!K70</f>
        <v>0</v>
      </c>
      <c r="K68" s="15">
        <f t="shared" ref="K68:K98" si="15">SUM(G68:J68)</f>
        <v>152</v>
      </c>
      <c r="L68" s="18">
        <f>frq!C68</f>
        <v>1</v>
      </c>
      <c r="M68" s="16">
        <f t="shared" si="11"/>
        <v>152</v>
      </c>
      <c r="N68" s="16">
        <f t="shared" si="12"/>
        <v>0</v>
      </c>
      <c r="O68" s="16">
        <f t="shared" si="13"/>
        <v>0</v>
      </c>
      <c r="P68" s="16">
        <f t="shared" si="14"/>
        <v>0</v>
      </c>
      <c r="Q68" s="17">
        <f t="shared" ref="Q68:Q98" si="16">SUM(M68:P68)</f>
        <v>152</v>
      </c>
    </row>
    <row r="69" spans="1:19">
      <c r="A69" s="8" t="s">
        <v>111</v>
      </c>
      <c r="B69" s="15">
        <f>'[1]23'!B71</f>
        <v>265</v>
      </c>
      <c r="C69" s="16">
        <f>'[1]23'!C71</f>
        <v>0</v>
      </c>
      <c r="D69" s="16">
        <f>'[1]23'!D71</f>
        <v>55</v>
      </c>
      <c r="E69" s="16">
        <f>'[1]23'!E71</f>
        <v>0</v>
      </c>
      <c r="F69" s="15">
        <f t="shared" ref="F69:F98" si="17">SUM(B69:E69)</f>
        <v>320</v>
      </c>
      <c r="G69" s="15">
        <f>'[1]23'!H71</f>
        <v>152</v>
      </c>
      <c r="H69" s="16">
        <f>'[1]23'!I71</f>
        <v>0</v>
      </c>
      <c r="I69" s="16">
        <f>'[1]23'!J71</f>
        <v>0</v>
      </c>
      <c r="J69" s="16">
        <f>'[1]23'!K71</f>
        <v>0</v>
      </c>
      <c r="K69" s="15">
        <f t="shared" si="15"/>
        <v>152</v>
      </c>
      <c r="L69" s="18">
        <f>frq!C69</f>
        <v>1</v>
      </c>
      <c r="M69" s="16">
        <f t="shared" si="11"/>
        <v>152</v>
      </c>
      <c r="N69" s="16">
        <f t="shared" si="12"/>
        <v>0</v>
      </c>
      <c r="O69" s="16">
        <f t="shared" si="13"/>
        <v>0</v>
      </c>
      <c r="P69" s="16">
        <f t="shared" si="14"/>
        <v>0</v>
      </c>
      <c r="Q69" s="17">
        <f t="shared" si="16"/>
        <v>152</v>
      </c>
      <c r="S69">
        <f>96*4</f>
        <v>384</v>
      </c>
    </row>
    <row r="70" spans="1:19">
      <c r="A70" s="8" t="s">
        <v>112</v>
      </c>
      <c r="B70" s="15">
        <f>'[1]23'!B72</f>
        <v>265</v>
      </c>
      <c r="C70" s="16">
        <f>'[1]23'!C72</f>
        <v>0</v>
      </c>
      <c r="D70" s="16">
        <f>'[1]23'!D72</f>
        <v>55</v>
      </c>
      <c r="E70" s="16">
        <f>'[1]23'!E72</f>
        <v>0</v>
      </c>
      <c r="F70" s="15">
        <f t="shared" si="17"/>
        <v>320</v>
      </c>
      <c r="G70" s="15">
        <f>'[1]23'!H72</f>
        <v>154</v>
      </c>
      <c r="H70" s="16">
        <f>'[1]23'!I72</f>
        <v>0</v>
      </c>
      <c r="I70" s="16">
        <f>'[1]23'!J72</f>
        <v>0</v>
      </c>
      <c r="J70" s="16">
        <f>'[1]23'!K72</f>
        <v>0</v>
      </c>
      <c r="K70" s="15">
        <f t="shared" si="15"/>
        <v>154</v>
      </c>
      <c r="L70" s="18">
        <f>frq!C70</f>
        <v>1</v>
      </c>
      <c r="M70" s="16">
        <f t="shared" si="11"/>
        <v>154</v>
      </c>
      <c r="N70" s="16">
        <f t="shared" si="12"/>
        <v>0</v>
      </c>
      <c r="O70" s="16">
        <f t="shared" si="13"/>
        <v>0</v>
      </c>
      <c r="P70" s="16">
        <f t="shared" si="14"/>
        <v>0</v>
      </c>
      <c r="Q70" s="17">
        <f t="shared" si="16"/>
        <v>154</v>
      </c>
    </row>
    <row r="71" spans="1:19">
      <c r="A71" s="8" t="s">
        <v>113</v>
      </c>
      <c r="B71" s="15">
        <f>'[1]23'!B73</f>
        <v>265</v>
      </c>
      <c r="C71" s="16">
        <f>'[1]23'!C73</f>
        <v>0</v>
      </c>
      <c r="D71" s="16">
        <f>'[1]23'!D73</f>
        <v>55</v>
      </c>
      <c r="E71" s="16">
        <f>'[1]23'!E73</f>
        <v>0</v>
      </c>
      <c r="F71" s="15">
        <f t="shared" si="17"/>
        <v>320</v>
      </c>
      <c r="G71" s="15">
        <f>'[1]23'!H73</f>
        <v>152</v>
      </c>
      <c r="H71" s="16">
        <f>'[1]23'!I73</f>
        <v>0</v>
      </c>
      <c r="I71" s="16">
        <f>'[1]23'!J73</f>
        <v>0</v>
      </c>
      <c r="J71" s="16">
        <f>'[1]23'!K73</f>
        <v>0</v>
      </c>
      <c r="K71" s="15">
        <f t="shared" si="15"/>
        <v>152</v>
      </c>
      <c r="L71" s="18">
        <f>frq!C71</f>
        <v>1</v>
      </c>
      <c r="M71" s="16">
        <f t="shared" si="11"/>
        <v>152</v>
      </c>
      <c r="N71" s="16">
        <f t="shared" si="12"/>
        <v>0</v>
      </c>
      <c r="O71" s="16">
        <f t="shared" si="13"/>
        <v>0</v>
      </c>
      <c r="P71" s="16">
        <f t="shared" si="14"/>
        <v>0</v>
      </c>
      <c r="Q71" s="17">
        <f t="shared" si="16"/>
        <v>152</v>
      </c>
    </row>
    <row r="72" spans="1:19">
      <c r="A72" s="8" t="s">
        <v>114</v>
      </c>
      <c r="B72" s="15">
        <f>'[1]23'!B74</f>
        <v>265</v>
      </c>
      <c r="C72" s="16">
        <f>'[1]23'!C74</f>
        <v>0</v>
      </c>
      <c r="D72" s="16">
        <f>'[1]23'!D74</f>
        <v>55</v>
      </c>
      <c r="E72" s="16">
        <f>'[1]23'!E74</f>
        <v>0</v>
      </c>
      <c r="F72" s="15">
        <f t="shared" si="17"/>
        <v>320</v>
      </c>
      <c r="G72" s="15">
        <f>'[1]23'!H74</f>
        <v>152</v>
      </c>
      <c r="H72" s="16">
        <f>'[1]23'!I74</f>
        <v>0</v>
      </c>
      <c r="I72" s="16">
        <f>'[1]23'!J74</f>
        <v>0</v>
      </c>
      <c r="J72" s="16">
        <f>'[1]23'!K74</f>
        <v>0</v>
      </c>
      <c r="K72" s="15">
        <f t="shared" si="15"/>
        <v>152</v>
      </c>
      <c r="L72" s="18">
        <f>frq!C72</f>
        <v>1</v>
      </c>
      <c r="M72" s="16">
        <f t="shared" si="11"/>
        <v>152</v>
      </c>
      <c r="N72" s="16">
        <f t="shared" si="12"/>
        <v>0</v>
      </c>
      <c r="O72" s="16">
        <f t="shared" si="13"/>
        <v>0</v>
      </c>
      <c r="P72" s="16">
        <f t="shared" si="14"/>
        <v>0</v>
      </c>
      <c r="Q72" s="17">
        <f t="shared" si="16"/>
        <v>152</v>
      </c>
    </row>
    <row r="73" spans="1:19">
      <c r="A73" s="8" t="s">
        <v>115</v>
      </c>
      <c r="B73" s="15">
        <f>'[1]23'!B75</f>
        <v>265</v>
      </c>
      <c r="C73" s="16">
        <f>'[1]23'!C75</f>
        <v>0</v>
      </c>
      <c r="D73" s="16">
        <f>'[1]23'!D75</f>
        <v>55</v>
      </c>
      <c r="E73" s="16">
        <f>'[1]23'!E75</f>
        <v>0</v>
      </c>
      <c r="F73" s="15">
        <f t="shared" si="17"/>
        <v>320</v>
      </c>
      <c r="G73" s="15">
        <f>'[1]23'!H75</f>
        <v>152</v>
      </c>
      <c r="H73" s="16">
        <f>'[1]23'!I75</f>
        <v>0</v>
      </c>
      <c r="I73" s="16">
        <f>'[1]23'!J75</f>
        <v>0</v>
      </c>
      <c r="J73" s="16">
        <f>'[1]23'!K75</f>
        <v>0</v>
      </c>
      <c r="K73" s="15">
        <f t="shared" si="15"/>
        <v>152</v>
      </c>
      <c r="L73" s="18">
        <f>frq!C73</f>
        <v>1</v>
      </c>
      <c r="M73" s="16">
        <f t="shared" si="11"/>
        <v>152</v>
      </c>
      <c r="N73" s="16">
        <f t="shared" si="12"/>
        <v>0</v>
      </c>
      <c r="O73" s="16">
        <f t="shared" si="13"/>
        <v>0</v>
      </c>
      <c r="P73" s="16">
        <f t="shared" si="14"/>
        <v>0</v>
      </c>
      <c r="Q73" s="17">
        <f t="shared" si="16"/>
        <v>152</v>
      </c>
    </row>
    <row r="74" spans="1:19">
      <c r="A74" s="8" t="s">
        <v>116</v>
      </c>
      <c r="B74" s="15">
        <f>'[1]23'!B76</f>
        <v>265</v>
      </c>
      <c r="C74" s="16">
        <f>'[1]23'!C76</f>
        <v>0</v>
      </c>
      <c r="D74" s="16">
        <f>'[1]23'!D76</f>
        <v>55</v>
      </c>
      <c r="E74" s="16">
        <f>'[1]23'!E76</f>
        <v>0</v>
      </c>
      <c r="F74" s="15">
        <f t="shared" si="17"/>
        <v>320</v>
      </c>
      <c r="G74" s="15">
        <f>'[1]23'!H76</f>
        <v>152</v>
      </c>
      <c r="H74" s="16">
        <f>'[1]23'!I76</f>
        <v>0</v>
      </c>
      <c r="I74" s="16">
        <f>'[1]23'!J76</f>
        <v>0</v>
      </c>
      <c r="J74" s="16">
        <f>'[1]23'!K76</f>
        <v>0</v>
      </c>
      <c r="K74" s="15">
        <f t="shared" si="15"/>
        <v>152</v>
      </c>
      <c r="L74" s="18">
        <f>frq!C74</f>
        <v>1</v>
      </c>
      <c r="M74" s="16">
        <f t="shared" si="11"/>
        <v>152</v>
      </c>
      <c r="N74" s="16">
        <f t="shared" si="12"/>
        <v>0</v>
      </c>
      <c r="O74" s="16">
        <f t="shared" si="13"/>
        <v>0</v>
      </c>
      <c r="P74" s="16">
        <f t="shared" si="14"/>
        <v>0</v>
      </c>
      <c r="Q74" s="17">
        <f t="shared" si="16"/>
        <v>152</v>
      </c>
    </row>
    <row r="75" spans="1:19">
      <c r="A75" s="8" t="s">
        <v>117</v>
      </c>
      <c r="B75" s="15">
        <f>'[1]23'!B77</f>
        <v>265</v>
      </c>
      <c r="C75" s="16">
        <f>'[1]23'!C77</f>
        <v>0</v>
      </c>
      <c r="D75" s="16">
        <f>'[1]23'!D77</f>
        <v>55</v>
      </c>
      <c r="E75" s="16">
        <f>'[1]23'!E77</f>
        <v>0</v>
      </c>
      <c r="F75" s="15">
        <f t="shared" si="17"/>
        <v>320</v>
      </c>
      <c r="G75" s="15">
        <f>'[1]23'!H77</f>
        <v>152</v>
      </c>
      <c r="H75" s="16">
        <f>'[1]23'!I77</f>
        <v>0</v>
      </c>
      <c r="I75" s="16">
        <f>'[1]23'!J77</f>
        <v>0</v>
      </c>
      <c r="J75" s="16">
        <f>'[1]23'!K77</f>
        <v>0</v>
      </c>
      <c r="K75" s="15">
        <f t="shared" si="15"/>
        <v>152</v>
      </c>
      <c r="L75" s="18">
        <f>frq!C75</f>
        <v>1</v>
      </c>
      <c r="M75" s="16">
        <f t="shared" si="11"/>
        <v>152</v>
      </c>
      <c r="N75" s="16">
        <f t="shared" si="12"/>
        <v>0</v>
      </c>
      <c r="O75" s="16">
        <f t="shared" si="13"/>
        <v>0</v>
      </c>
      <c r="P75" s="16">
        <f t="shared" si="14"/>
        <v>0</v>
      </c>
      <c r="Q75" s="17">
        <f t="shared" si="16"/>
        <v>152</v>
      </c>
    </row>
    <row r="76" spans="1:19">
      <c r="A76" s="8" t="s">
        <v>118</v>
      </c>
      <c r="B76" s="15">
        <f>'[1]23'!B78</f>
        <v>265</v>
      </c>
      <c r="C76" s="16">
        <f>'[1]23'!C78</f>
        <v>0</v>
      </c>
      <c r="D76" s="16">
        <f>'[1]23'!D78</f>
        <v>55</v>
      </c>
      <c r="E76" s="16">
        <f>'[1]23'!E78</f>
        <v>0</v>
      </c>
      <c r="F76" s="15">
        <f t="shared" si="17"/>
        <v>320</v>
      </c>
      <c r="G76" s="15">
        <f>'[1]23'!H78</f>
        <v>152</v>
      </c>
      <c r="H76" s="16">
        <f>'[1]23'!I78</f>
        <v>0</v>
      </c>
      <c r="I76" s="16">
        <f>'[1]23'!J78</f>
        <v>0</v>
      </c>
      <c r="J76" s="16">
        <f>'[1]23'!K78</f>
        <v>0</v>
      </c>
      <c r="K76" s="15">
        <f t="shared" si="15"/>
        <v>152</v>
      </c>
      <c r="L76" s="18">
        <f>frq!C76</f>
        <v>1</v>
      </c>
      <c r="M76" s="16">
        <f t="shared" si="11"/>
        <v>152</v>
      </c>
      <c r="N76" s="16">
        <f t="shared" si="12"/>
        <v>0</v>
      </c>
      <c r="O76" s="16">
        <f t="shared" si="13"/>
        <v>0</v>
      </c>
      <c r="P76" s="16">
        <f t="shared" si="14"/>
        <v>0</v>
      </c>
      <c r="Q76" s="17">
        <f t="shared" si="16"/>
        <v>152</v>
      </c>
    </row>
    <row r="77" spans="1:19">
      <c r="A77" s="8" t="s">
        <v>119</v>
      </c>
      <c r="B77" s="15">
        <f>'[1]23'!B79</f>
        <v>265</v>
      </c>
      <c r="C77" s="16">
        <f>'[1]23'!C79</f>
        <v>0</v>
      </c>
      <c r="D77" s="16">
        <f>'[1]23'!D79</f>
        <v>55</v>
      </c>
      <c r="E77" s="16">
        <f>'[1]23'!E79</f>
        <v>0</v>
      </c>
      <c r="F77" s="15">
        <f t="shared" si="17"/>
        <v>320</v>
      </c>
      <c r="G77" s="15">
        <f>'[1]23'!H79</f>
        <v>152</v>
      </c>
      <c r="H77" s="16">
        <f>'[1]23'!I79</f>
        <v>0</v>
      </c>
      <c r="I77" s="16">
        <f>'[1]23'!J79</f>
        <v>0</v>
      </c>
      <c r="J77" s="16">
        <f>'[1]23'!K79</f>
        <v>0</v>
      </c>
      <c r="K77" s="15">
        <f t="shared" si="15"/>
        <v>152</v>
      </c>
      <c r="L77" s="18">
        <f>frq!C77</f>
        <v>1</v>
      </c>
      <c r="M77" s="16">
        <f t="shared" si="11"/>
        <v>152</v>
      </c>
      <c r="N77" s="16">
        <f t="shared" si="12"/>
        <v>0</v>
      </c>
      <c r="O77" s="16">
        <f t="shared" si="13"/>
        <v>0</v>
      </c>
      <c r="P77" s="16">
        <f t="shared" si="14"/>
        <v>0</v>
      </c>
      <c r="Q77" s="17">
        <f t="shared" si="16"/>
        <v>152</v>
      </c>
    </row>
    <row r="78" spans="1:19">
      <c r="A78" s="8" t="s">
        <v>120</v>
      </c>
      <c r="B78" s="15">
        <f>'[1]23'!B80</f>
        <v>265</v>
      </c>
      <c r="C78" s="16">
        <f>'[1]23'!C80</f>
        <v>0</v>
      </c>
      <c r="D78" s="16">
        <f>'[1]23'!D80</f>
        <v>55</v>
      </c>
      <c r="E78" s="16">
        <f>'[1]23'!E80</f>
        <v>0</v>
      </c>
      <c r="F78" s="15">
        <f t="shared" si="17"/>
        <v>320</v>
      </c>
      <c r="G78" s="15">
        <f>'[1]23'!H80</f>
        <v>152</v>
      </c>
      <c r="H78" s="16">
        <f>'[1]23'!I80</f>
        <v>0</v>
      </c>
      <c r="I78" s="16">
        <f>'[1]23'!J80</f>
        <v>0</v>
      </c>
      <c r="J78" s="16">
        <f>'[1]23'!K80</f>
        <v>0</v>
      </c>
      <c r="K78" s="15">
        <f t="shared" si="15"/>
        <v>152</v>
      </c>
      <c r="L78" s="18">
        <f>frq!C78</f>
        <v>1</v>
      </c>
      <c r="M78" s="16">
        <f t="shared" si="11"/>
        <v>152</v>
      </c>
      <c r="N78" s="16">
        <f t="shared" si="12"/>
        <v>0</v>
      </c>
      <c r="O78" s="16">
        <f t="shared" si="13"/>
        <v>0</v>
      </c>
      <c r="P78" s="16">
        <f t="shared" si="14"/>
        <v>0</v>
      </c>
      <c r="Q78" s="17">
        <f t="shared" si="16"/>
        <v>152</v>
      </c>
    </row>
    <row r="79" spans="1:19">
      <c r="A79" s="8" t="s">
        <v>121</v>
      </c>
      <c r="B79" s="15">
        <f>'[1]23'!B81</f>
        <v>265</v>
      </c>
      <c r="C79" s="16">
        <f>'[1]23'!C81</f>
        <v>0</v>
      </c>
      <c r="D79" s="16">
        <f>'[1]23'!D81</f>
        <v>55</v>
      </c>
      <c r="E79" s="16">
        <f>'[1]23'!E81</f>
        <v>0</v>
      </c>
      <c r="F79" s="15">
        <f t="shared" si="17"/>
        <v>320</v>
      </c>
      <c r="G79" s="15">
        <f>'[1]23'!H81</f>
        <v>152</v>
      </c>
      <c r="H79" s="16">
        <f>'[1]23'!I81</f>
        <v>0</v>
      </c>
      <c r="I79" s="16">
        <f>'[1]23'!J81</f>
        <v>0</v>
      </c>
      <c r="J79" s="16">
        <f>'[1]23'!K81</f>
        <v>0</v>
      </c>
      <c r="K79" s="15">
        <f t="shared" si="15"/>
        <v>152</v>
      </c>
      <c r="L79" s="18">
        <f>frq!C79</f>
        <v>1</v>
      </c>
      <c r="M79" s="16">
        <f t="shared" si="11"/>
        <v>152</v>
      </c>
      <c r="N79" s="16">
        <f t="shared" si="12"/>
        <v>0</v>
      </c>
      <c r="O79" s="16">
        <f t="shared" si="13"/>
        <v>0</v>
      </c>
      <c r="P79" s="16">
        <f t="shared" si="14"/>
        <v>0</v>
      </c>
      <c r="Q79" s="17">
        <f t="shared" si="16"/>
        <v>152</v>
      </c>
    </row>
    <row r="80" spans="1:19">
      <c r="A80" s="8" t="s">
        <v>122</v>
      </c>
      <c r="B80" s="15">
        <f>'[1]23'!B82</f>
        <v>265</v>
      </c>
      <c r="C80" s="16">
        <f>'[1]23'!C82</f>
        <v>0</v>
      </c>
      <c r="D80" s="16">
        <f>'[1]23'!D82</f>
        <v>55</v>
      </c>
      <c r="E80" s="16">
        <f>'[1]23'!E82</f>
        <v>0</v>
      </c>
      <c r="F80" s="15">
        <f t="shared" si="17"/>
        <v>320</v>
      </c>
      <c r="G80" s="15">
        <f>'[1]23'!H82</f>
        <v>152</v>
      </c>
      <c r="H80" s="16">
        <f>'[1]23'!I82</f>
        <v>0</v>
      </c>
      <c r="I80" s="16">
        <f>'[1]23'!J82</f>
        <v>0</v>
      </c>
      <c r="J80" s="16">
        <f>'[1]23'!K82</f>
        <v>0</v>
      </c>
      <c r="K80" s="15">
        <f t="shared" si="15"/>
        <v>152</v>
      </c>
      <c r="L80" s="18">
        <f>frq!C80</f>
        <v>1</v>
      </c>
      <c r="M80" s="16">
        <f t="shared" si="11"/>
        <v>152</v>
      </c>
      <c r="N80" s="16">
        <f t="shared" si="12"/>
        <v>0</v>
      </c>
      <c r="O80" s="16">
        <f t="shared" si="13"/>
        <v>0</v>
      </c>
      <c r="P80" s="16">
        <f t="shared" si="14"/>
        <v>0</v>
      </c>
      <c r="Q80" s="17">
        <f t="shared" si="16"/>
        <v>152</v>
      </c>
    </row>
    <row r="81" spans="1:17">
      <c r="A81" s="8" t="s">
        <v>123</v>
      </c>
      <c r="B81" s="15">
        <f>'[1]23'!B83</f>
        <v>265</v>
      </c>
      <c r="C81" s="16">
        <f>'[1]23'!C83</f>
        <v>0</v>
      </c>
      <c r="D81" s="16">
        <f>'[1]23'!D83</f>
        <v>55</v>
      </c>
      <c r="E81" s="16">
        <f>'[1]23'!E83</f>
        <v>0</v>
      </c>
      <c r="F81" s="15">
        <f t="shared" si="17"/>
        <v>320</v>
      </c>
      <c r="G81" s="15">
        <f>'[1]23'!H83</f>
        <v>152</v>
      </c>
      <c r="H81" s="16">
        <f>'[1]23'!I83</f>
        <v>0</v>
      </c>
      <c r="I81" s="16">
        <f>'[1]23'!J83</f>
        <v>0</v>
      </c>
      <c r="J81" s="16">
        <f>'[1]23'!K83</f>
        <v>0</v>
      </c>
      <c r="K81" s="15">
        <f t="shared" si="15"/>
        <v>152</v>
      </c>
      <c r="L81" s="18">
        <f>frq!C81</f>
        <v>1</v>
      </c>
      <c r="M81" s="16">
        <f t="shared" si="11"/>
        <v>152</v>
      </c>
      <c r="N81" s="16">
        <f t="shared" si="12"/>
        <v>0</v>
      </c>
      <c r="O81" s="16">
        <f t="shared" si="13"/>
        <v>0</v>
      </c>
      <c r="P81" s="16">
        <f t="shared" si="14"/>
        <v>0</v>
      </c>
      <c r="Q81" s="17">
        <f t="shared" si="16"/>
        <v>152</v>
      </c>
    </row>
    <row r="82" spans="1:17">
      <c r="A82" s="8" t="s">
        <v>124</v>
      </c>
      <c r="B82" s="15">
        <f>'[1]23'!B84</f>
        <v>265</v>
      </c>
      <c r="C82" s="16">
        <f>'[1]23'!C84</f>
        <v>0</v>
      </c>
      <c r="D82" s="16">
        <f>'[1]23'!D84</f>
        <v>55</v>
      </c>
      <c r="E82" s="16">
        <f>'[1]23'!E84</f>
        <v>0</v>
      </c>
      <c r="F82" s="15">
        <f t="shared" si="17"/>
        <v>320</v>
      </c>
      <c r="G82" s="15">
        <f>'[1]23'!H84</f>
        <v>152</v>
      </c>
      <c r="H82" s="16">
        <f>'[1]23'!I84</f>
        <v>0</v>
      </c>
      <c r="I82" s="16">
        <f>'[1]23'!J84</f>
        <v>0</v>
      </c>
      <c r="J82" s="16">
        <f>'[1]23'!K84</f>
        <v>0</v>
      </c>
      <c r="K82" s="15">
        <f t="shared" si="15"/>
        <v>152</v>
      </c>
      <c r="L82" s="18">
        <f>frq!C82</f>
        <v>1</v>
      </c>
      <c r="M82" s="16">
        <f t="shared" si="11"/>
        <v>152</v>
      </c>
      <c r="N82" s="16">
        <f t="shared" si="12"/>
        <v>0</v>
      </c>
      <c r="O82" s="16">
        <f t="shared" si="13"/>
        <v>0</v>
      </c>
      <c r="P82" s="16">
        <f t="shared" si="14"/>
        <v>0</v>
      </c>
      <c r="Q82" s="17">
        <f t="shared" si="16"/>
        <v>152</v>
      </c>
    </row>
    <row r="83" spans="1:17">
      <c r="A83" s="8" t="s">
        <v>125</v>
      </c>
      <c r="B83" s="15">
        <f>'[1]23'!B85</f>
        <v>265</v>
      </c>
      <c r="C83" s="16">
        <f>'[1]23'!C85</f>
        <v>0</v>
      </c>
      <c r="D83" s="16">
        <f>'[1]23'!D85</f>
        <v>55</v>
      </c>
      <c r="E83" s="16">
        <f>'[1]23'!E85</f>
        <v>0</v>
      </c>
      <c r="F83" s="15">
        <f t="shared" si="17"/>
        <v>320</v>
      </c>
      <c r="G83" s="15">
        <f>'[1]23'!H85</f>
        <v>155</v>
      </c>
      <c r="H83" s="16">
        <f>'[1]23'!I85</f>
        <v>0</v>
      </c>
      <c r="I83" s="16">
        <f>'[1]23'!J85</f>
        <v>0</v>
      </c>
      <c r="J83" s="16">
        <f>'[1]23'!K85</f>
        <v>0</v>
      </c>
      <c r="K83" s="15">
        <f t="shared" si="15"/>
        <v>155</v>
      </c>
      <c r="L83" s="18">
        <f>frq!C83</f>
        <v>1</v>
      </c>
      <c r="M83" s="16">
        <f t="shared" si="11"/>
        <v>155</v>
      </c>
      <c r="N83" s="16">
        <f t="shared" si="12"/>
        <v>0</v>
      </c>
      <c r="O83" s="16">
        <f t="shared" si="13"/>
        <v>0</v>
      </c>
      <c r="P83" s="16">
        <f t="shared" si="14"/>
        <v>0</v>
      </c>
      <c r="Q83" s="17">
        <f t="shared" si="16"/>
        <v>155</v>
      </c>
    </row>
    <row r="84" spans="1:17">
      <c r="A84" s="8" t="s">
        <v>126</v>
      </c>
      <c r="B84" s="15">
        <f>'[1]23'!B86</f>
        <v>265</v>
      </c>
      <c r="C84" s="16">
        <f>'[1]23'!C86</f>
        <v>0</v>
      </c>
      <c r="D84" s="16">
        <f>'[1]23'!D86</f>
        <v>55</v>
      </c>
      <c r="E84" s="16">
        <f>'[1]23'!E86</f>
        <v>0</v>
      </c>
      <c r="F84" s="15">
        <f t="shared" si="17"/>
        <v>320</v>
      </c>
      <c r="G84" s="15">
        <f>'[1]23'!H86</f>
        <v>155</v>
      </c>
      <c r="H84" s="16">
        <f>'[1]23'!I86</f>
        <v>0</v>
      </c>
      <c r="I84" s="16">
        <f>'[1]23'!J86</f>
        <v>0</v>
      </c>
      <c r="J84" s="16">
        <f>'[1]23'!K86</f>
        <v>0</v>
      </c>
      <c r="K84" s="15">
        <f t="shared" si="15"/>
        <v>155</v>
      </c>
      <c r="L84" s="18">
        <f>frq!C84</f>
        <v>1</v>
      </c>
      <c r="M84" s="16">
        <f t="shared" si="11"/>
        <v>155</v>
      </c>
      <c r="N84" s="16">
        <f t="shared" si="12"/>
        <v>0</v>
      </c>
      <c r="O84" s="16">
        <f t="shared" si="13"/>
        <v>0</v>
      </c>
      <c r="P84" s="16">
        <f t="shared" si="14"/>
        <v>0</v>
      </c>
      <c r="Q84" s="17">
        <f t="shared" si="16"/>
        <v>155</v>
      </c>
    </row>
    <row r="85" spans="1:17">
      <c r="A85" s="8" t="s">
        <v>127</v>
      </c>
      <c r="B85" s="15">
        <f>'[1]23'!B87</f>
        <v>265</v>
      </c>
      <c r="C85" s="16">
        <f>'[1]23'!C87</f>
        <v>0</v>
      </c>
      <c r="D85" s="16">
        <f>'[1]23'!D87</f>
        <v>55</v>
      </c>
      <c r="E85" s="16">
        <f>'[1]23'!E87</f>
        <v>0</v>
      </c>
      <c r="F85" s="15">
        <f t="shared" si="17"/>
        <v>320</v>
      </c>
      <c r="G85" s="15">
        <f>'[1]23'!H87</f>
        <v>155</v>
      </c>
      <c r="H85" s="16">
        <f>'[1]23'!I87</f>
        <v>0</v>
      </c>
      <c r="I85" s="16">
        <f>'[1]23'!J87</f>
        <v>0</v>
      </c>
      <c r="J85" s="16">
        <f>'[1]23'!K87</f>
        <v>0</v>
      </c>
      <c r="K85" s="15">
        <f t="shared" si="15"/>
        <v>155</v>
      </c>
      <c r="L85" s="18">
        <f>frq!C85</f>
        <v>1</v>
      </c>
      <c r="M85" s="16">
        <f t="shared" si="11"/>
        <v>155</v>
      </c>
      <c r="N85" s="16">
        <f t="shared" si="12"/>
        <v>0</v>
      </c>
      <c r="O85" s="16">
        <f t="shared" si="13"/>
        <v>0</v>
      </c>
      <c r="P85" s="16">
        <f t="shared" si="14"/>
        <v>0</v>
      </c>
      <c r="Q85" s="17">
        <f t="shared" si="16"/>
        <v>155</v>
      </c>
    </row>
    <row r="86" spans="1:17">
      <c r="A86" s="8" t="s">
        <v>128</v>
      </c>
      <c r="B86" s="15">
        <f>'[1]23'!B88</f>
        <v>265</v>
      </c>
      <c r="C86" s="16">
        <f>'[1]23'!C88</f>
        <v>0</v>
      </c>
      <c r="D86" s="16">
        <f>'[1]23'!D88</f>
        <v>55</v>
      </c>
      <c r="E86" s="16">
        <f>'[1]23'!E88</f>
        <v>0</v>
      </c>
      <c r="F86" s="15">
        <f t="shared" si="17"/>
        <v>320</v>
      </c>
      <c r="G86" s="15">
        <f>'[1]23'!H88</f>
        <v>155</v>
      </c>
      <c r="H86" s="16">
        <f>'[1]23'!I88</f>
        <v>0</v>
      </c>
      <c r="I86" s="16">
        <f>'[1]23'!J88</f>
        <v>0</v>
      </c>
      <c r="J86" s="16">
        <f>'[1]23'!K88</f>
        <v>0</v>
      </c>
      <c r="K86" s="15">
        <f t="shared" si="15"/>
        <v>155</v>
      </c>
      <c r="L86" s="18">
        <f>frq!C86</f>
        <v>1</v>
      </c>
      <c r="M86" s="16">
        <f t="shared" si="11"/>
        <v>155</v>
      </c>
      <c r="N86" s="16">
        <f t="shared" si="12"/>
        <v>0</v>
      </c>
      <c r="O86" s="16">
        <f t="shared" si="13"/>
        <v>0</v>
      </c>
      <c r="P86" s="16">
        <f t="shared" si="14"/>
        <v>0</v>
      </c>
      <c r="Q86" s="17">
        <f t="shared" si="16"/>
        <v>155</v>
      </c>
    </row>
    <row r="87" spans="1:17">
      <c r="A87" s="8" t="s">
        <v>129</v>
      </c>
      <c r="B87" s="15">
        <f>'[1]23'!B89</f>
        <v>265</v>
      </c>
      <c r="C87" s="16">
        <f>'[1]23'!C89</f>
        <v>0</v>
      </c>
      <c r="D87" s="16">
        <f>'[1]23'!D89</f>
        <v>55</v>
      </c>
      <c r="E87" s="16">
        <f>'[1]23'!E89</f>
        <v>0</v>
      </c>
      <c r="F87" s="15">
        <f t="shared" si="17"/>
        <v>320</v>
      </c>
      <c r="G87" s="15">
        <f>'[1]23'!H89</f>
        <v>155</v>
      </c>
      <c r="H87" s="16">
        <f>'[1]23'!I89</f>
        <v>0</v>
      </c>
      <c r="I87" s="16">
        <f>'[1]23'!J89</f>
        <v>0</v>
      </c>
      <c r="J87" s="16">
        <f>'[1]23'!K89</f>
        <v>0</v>
      </c>
      <c r="K87" s="15">
        <f t="shared" si="15"/>
        <v>155</v>
      </c>
      <c r="L87" s="18">
        <f>frq!C87</f>
        <v>1</v>
      </c>
      <c r="M87" s="16">
        <f t="shared" si="11"/>
        <v>155</v>
      </c>
      <c r="N87" s="16">
        <f t="shared" si="12"/>
        <v>0</v>
      </c>
      <c r="O87" s="16">
        <f t="shared" si="13"/>
        <v>0</v>
      </c>
      <c r="P87" s="16">
        <f t="shared" si="14"/>
        <v>0</v>
      </c>
      <c r="Q87" s="17">
        <f t="shared" si="16"/>
        <v>155</v>
      </c>
    </row>
    <row r="88" spans="1:17">
      <c r="A88" s="8" t="s">
        <v>130</v>
      </c>
      <c r="B88" s="15">
        <f>'[1]23'!B90</f>
        <v>265</v>
      </c>
      <c r="C88" s="16">
        <f>'[1]23'!C90</f>
        <v>0</v>
      </c>
      <c r="D88" s="16">
        <f>'[1]23'!D90</f>
        <v>55</v>
      </c>
      <c r="E88" s="16">
        <f>'[1]23'!E90</f>
        <v>0</v>
      </c>
      <c r="F88" s="15">
        <f t="shared" si="17"/>
        <v>320</v>
      </c>
      <c r="G88" s="15">
        <f>'[1]23'!H90</f>
        <v>155</v>
      </c>
      <c r="H88" s="16">
        <f>'[1]23'!I90</f>
        <v>0</v>
      </c>
      <c r="I88" s="16">
        <f>'[1]23'!J90</f>
        <v>0</v>
      </c>
      <c r="J88" s="16">
        <f>'[1]23'!K90</f>
        <v>0</v>
      </c>
      <c r="K88" s="15">
        <f t="shared" si="15"/>
        <v>155</v>
      </c>
      <c r="L88" s="18">
        <f>frq!C88</f>
        <v>1</v>
      </c>
      <c r="M88" s="16">
        <f t="shared" si="11"/>
        <v>155</v>
      </c>
      <c r="N88" s="16">
        <f t="shared" si="12"/>
        <v>0</v>
      </c>
      <c r="O88" s="16">
        <f t="shared" si="13"/>
        <v>0</v>
      </c>
      <c r="P88" s="16">
        <f t="shared" si="14"/>
        <v>0</v>
      </c>
      <c r="Q88" s="17">
        <f t="shared" si="16"/>
        <v>155</v>
      </c>
    </row>
    <row r="89" spans="1:17">
      <c r="A89" s="8" t="s">
        <v>131</v>
      </c>
      <c r="B89" s="15">
        <f>'[1]23'!B91</f>
        <v>265</v>
      </c>
      <c r="C89" s="16">
        <f>'[1]23'!C91</f>
        <v>0</v>
      </c>
      <c r="D89" s="16">
        <f>'[1]23'!D91</f>
        <v>55</v>
      </c>
      <c r="E89" s="16">
        <f>'[1]23'!E91</f>
        <v>0</v>
      </c>
      <c r="F89" s="15">
        <f t="shared" si="17"/>
        <v>320</v>
      </c>
      <c r="G89" s="15">
        <f>'[1]23'!H91</f>
        <v>155</v>
      </c>
      <c r="H89" s="16">
        <f>'[1]23'!I91</f>
        <v>0</v>
      </c>
      <c r="I89" s="16">
        <f>'[1]23'!J91</f>
        <v>0</v>
      </c>
      <c r="J89" s="16">
        <f>'[1]23'!K91</f>
        <v>0</v>
      </c>
      <c r="K89" s="15">
        <f t="shared" si="15"/>
        <v>155</v>
      </c>
      <c r="L89" s="18">
        <f>frq!C89</f>
        <v>1</v>
      </c>
      <c r="M89" s="16">
        <f t="shared" si="11"/>
        <v>155</v>
      </c>
      <c r="N89" s="16">
        <f t="shared" si="12"/>
        <v>0</v>
      </c>
      <c r="O89" s="16">
        <f t="shared" si="13"/>
        <v>0</v>
      </c>
      <c r="P89" s="16">
        <f t="shared" si="14"/>
        <v>0</v>
      </c>
      <c r="Q89" s="17">
        <f t="shared" si="16"/>
        <v>155</v>
      </c>
    </row>
    <row r="90" spans="1:17">
      <c r="A90" s="8" t="s">
        <v>132</v>
      </c>
      <c r="B90" s="15">
        <f>'[1]23'!B92</f>
        <v>265</v>
      </c>
      <c r="C90" s="16">
        <f>'[1]23'!C92</f>
        <v>0</v>
      </c>
      <c r="D90" s="16">
        <f>'[1]23'!D92</f>
        <v>55</v>
      </c>
      <c r="E90" s="16">
        <f>'[1]23'!E92</f>
        <v>0</v>
      </c>
      <c r="F90" s="15">
        <f t="shared" si="17"/>
        <v>320</v>
      </c>
      <c r="G90" s="15">
        <f>'[1]23'!H92</f>
        <v>155</v>
      </c>
      <c r="H90" s="16">
        <f>'[1]23'!I92</f>
        <v>0</v>
      </c>
      <c r="I90" s="16">
        <f>'[1]23'!J92</f>
        <v>0</v>
      </c>
      <c r="J90" s="16">
        <f>'[1]23'!K92</f>
        <v>0</v>
      </c>
      <c r="K90" s="15">
        <f t="shared" si="15"/>
        <v>155</v>
      </c>
      <c r="L90" s="18">
        <f>frq!C90</f>
        <v>1</v>
      </c>
      <c r="M90" s="16">
        <f t="shared" si="11"/>
        <v>155</v>
      </c>
      <c r="N90" s="16">
        <f t="shared" si="12"/>
        <v>0</v>
      </c>
      <c r="O90" s="16">
        <f t="shared" si="13"/>
        <v>0</v>
      </c>
      <c r="P90" s="16">
        <f t="shared" si="14"/>
        <v>0</v>
      </c>
      <c r="Q90" s="17">
        <f t="shared" si="16"/>
        <v>155</v>
      </c>
    </row>
    <row r="91" spans="1:17">
      <c r="A91" s="8" t="s">
        <v>133</v>
      </c>
      <c r="B91" s="15">
        <f>'[1]23'!B93</f>
        <v>265</v>
      </c>
      <c r="C91" s="16">
        <f>'[1]23'!C93</f>
        <v>0</v>
      </c>
      <c r="D91" s="16">
        <f>'[1]23'!D93</f>
        <v>55</v>
      </c>
      <c r="E91" s="16">
        <f>'[1]23'!E93</f>
        <v>0</v>
      </c>
      <c r="F91" s="15">
        <f t="shared" si="17"/>
        <v>320</v>
      </c>
      <c r="G91" s="15">
        <f>'[1]23'!H93</f>
        <v>155</v>
      </c>
      <c r="H91" s="16">
        <f>'[1]23'!I93</f>
        <v>0</v>
      </c>
      <c r="I91" s="16">
        <f>'[1]23'!J93</f>
        <v>0</v>
      </c>
      <c r="J91" s="16">
        <f>'[1]23'!K93</f>
        <v>0</v>
      </c>
      <c r="K91" s="15">
        <f t="shared" si="15"/>
        <v>155</v>
      </c>
      <c r="L91" s="18">
        <f>frq!C91</f>
        <v>1</v>
      </c>
      <c r="M91" s="16">
        <f t="shared" si="11"/>
        <v>155</v>
      </c>
      <c r="N91" s="16">
        <f t="shared" si="12"/>
        <v>0</v>
      </c>
      <c r="O91" s="16">
        <f t="shared" si="13"/>
        <v>0</v>
      </c>
      <c r="P91" s="16">
        <f t="shared" si="14"/>
        <v>0</v>
      </c>
      <c r="Q91" s="17">
        <f t="shared" si="16"/>
        <v>155</v>
      </c>
    </row>
    <row r="92" spans="1:17">
      <c r="A92" s="8" t="s">
        <v>134</v>
      </c>
      <c r="B92" s="15">
        <f>'[1]23'!B94</f>
        <v>265</v>
      </c>
      <c r="C92" s="16">
        <f>'[1]23'!C94</f>
        <v>0</v>
      </c>
      <c r="D92" s="16">
        <f>'[1]23'!D94</f>
        <v>55</v>
      </c>
      <c r="E92" s="16">
        <f>'[1]23'!E94</f>
        <v>0</v>
      </c>
      <c r="F92" s="15">
        <f t="shared" si="17"/>
        <v>320</v>
      </c>
      <c r="G92" s="15">
        <f>'[1]23'!H94</f>
        <v>155</v>
      </c>
      <c r="H92" s="16">
        <f>'[1]23'!I94</f>
        <v>0</v>
      </c>
      <c r="I92" s="16">
        <f>'[1]23'!J94</f>
        <v>0</v>
      </c>
      <c r="J92" s="16">
        <f>'[1]23'!K94</f>
        <v>0</v>
      </c>
      <c r="K92" s="15">
        <f t="shared" si="15"/>
        <v>155</v>
      </c>
      <c r="L92" s="18">
        <f>frq!C92</f>
        <v>1</v>
      </c>
      <c r="M92" s="16">
        <f t="shared" si="11"/>
        <v>155</v>
      </c>
      <c r="N92" s="16">
        <f t="shared" si="12"/>
        <v>0</v>
      </c>
      <c r="O92" s="16">
        <f t="shared" si="13"/>
        <v>0</v>
      </c>
      <c r="P92" s="16">
        <f t="shared" si="14"/>
        <v>0</v>
      </c>
      <c r="Q92" s="17">
        <f t="shared" si="16"/>
        <v>155</v>
      </c>
    </row>
    <row r="93" spans="1:17">
      <c r="A93" s="8" t="s">
        <v>135</v>
      </c>
      <c r="B93" s="15">
        <f>'[1]23'!B95</f>
        <v>265</v>
      </c>
      <c r="C93" s="16">
        <f>'[1]23'!C95</f>
        <v>0</v>
      </c>
      <c r="D93" s="16">
        <f>'[1]23'!D95</f>
        <v>55</v>
      </c>
      <c r="E93" s="16">
        <f>'[1]23'!E95</f>
        <v>0</v>
      </c>
      <c r="F93" s="15">
        <f t="shared" si="17"/>
        <v>320</v>
      </c>
      <c r="G93" s="15">
        <f>'[1]23'!H95</f>
        <v>155</v>
      </c>
      <c r="H93" s="16">
        <f>'[1]23'!I95</f>
        <v>0</v>
      </c>
      <c r="I93" s="16">
        <f>'[1]23'!J95</f>
        <v>0</v>
      </c>
      <c r="J93" s="16">
        <f>'[1]23'!K95</f>
        <v>0</v>
      </c>
      <c r="K93" s="15">
        <f t="shared" si="15"/>
        <v>155</v>
      </c>
      <c r="L93" s="18">
        <f>frq!C93</f>
        <v>1</v>
      </c>
      <c r="M93" s="16">
        <f t="shared" si="11"/>
        <v>155</v>
      </c>
      <c r="N93" s="16">
        <f t="shared" si="12"/>
        <v>0</v>
      </c>
      <c r="O93" s="16">
        <f t="shared" si="13"/>
        <v>0</v>
      </c>
      <c r="P93" s="16">
        <f t="shared" si="14"/>
        <v>0</v>
      </c>
      <c r="Q93" s="17">
        <f t="shared" si="16"/>
        <v>155</v>
      </c>
    </row>
    <row r="94" spans="1:17">
      <c r="A94" s="8" t="s">
        <v>136</v>
      </c>
      <c r="B94" s="15">
        <f>'[1]23'!B96</f>
        <v>265</v>
      </c>
      <c r="C94" s="16">
        <f>'[1]23'!C96</f>
        <v>0</v>
      </c>
      <c r="D94" s="16">
        <f>'[1]23'!D96</f>
        <v>55</v>
      </c>
      <c r="E94" s="16">
        <f>'[1]23'!E96</f>
        <v>0</v>
      </c>
      <c r="F94" s="15">
        <f t="shared" si="17"/>
        <v>320</v>
      </c>
      <c r="G94" s="15">
        <f>'[1]23'!H96</f>
        <v>155</v>
      </c>
      <c r="H94" s="16">
        <f>'[1]23'!I96</f>
        <v>0</v>
      </c>
      <c r="I94" s="16">
        <f>'[1]23'!J96</f>
        <v>0</v>
      </c>
      <c r="J94" s="16">
        <f>'[1]23'!K96</f>
        <v>0</v>
      </c>
      <c r="K94" s="15">
        <f t="shared" si="15"/>
        <v>155</v>
      </c>
      <c r="L94" s="18">
        <f>frq!C94</f>
        <v>1</v>
      </c>
      <c r="M94" s="16">
        <f t="shared" si="11"/>
        <v>155</v>
      </c>
      <c r="N94" s="16">
        <f t="shared" si="12"/>
        <v>0</v>
      </c>
      <c r="O94" s="16">
        <f t="shared" si="13"/>
        <v>0</v>
      </c>
      <c r="P94" s="16">
        <f t="shared" si="14"/>
        <v>0</v>
      </c>
      <c r="Q94" s="17">
        <f t="shared" si="16"/>
        <v>155</v>
      </c>
    </row>
    <row r="95" spans="1:17">
      <c r="A95" s="8" t="s">
        <v>137</v>
      </c>
      <c r="B95" s="15">
        <f>'[1]23'!B97</f>
        <v>265</v>
      </c>
      <c r="C95" s="16">
        <f>'[1]23'!C97</f>
        <v>0</v>
      </c>
      <c r="D95" s="16">
        <f>'[1]23'!D97</f>
        <v>55</v>
      </c>
      <c r="E95" s="16">
        <f>'[1]23'!E97</f>
        <v>0</v>
      </c>
      <c r="F95" s="15">
        <f t="shared" si="17"/>
        <v>320</v>
      </c>
      <c r="G95" s="15">
        <f>'[1]23'!H97</f>
        <v>155</v>
      </c>
      <c r="H95" s="16">
        <f>'[1]23'!I97</f>
        <v>0</v>
      </c>
      <c r="I95" s="16">
        <f>'[1]23'!J97</f>
        <v>0</v>
      </c>
      <c r="J95" s="16">
        <f>'[1]23'!K97</f>
        <v>0</v>
      </c>
      <c r="K95" s="15">
        <f t="shared" si="15"/>
        <v>155</v>
      </c>
      <c r="L95" s="18">
        <f>frq!C95</f>
        <v>1</v>
      </c>
      <c r="M95" s="16">
        <f t="shared" si="11"/>
        <v>155</v>
      </c>
      <c r="N95" s="16">
        <f t="shared" si="12"/>
        <v>0</v>
      </c>
      <c r="O95" s="16">
        <f t="shared" si="13"/>
        <v>0</v>
      </c>
      <c r="P95" s="16">
        <f t="shared" si="14"/>
        <v>0</v>
      </c>
      <c r="Q95" s="17">
        <f t="shared" si="16"/>
        <v>155</v>
      </c>
    </row>
    <row r="96" spans="1:17">
      <c r="A96" s="8" t="s">
        <v>138</v>
      </c>
      <c r="B96" s="15">
        <f>'[1]23'!B98</f>
        <v>265</v>
      </c>
      <c r="C96" s="16">
        <f>'[1]23'!C98</f>
        <v>0</v>
      </c>
      <c r="D96" s="16">
        <f>'[1]23'!D98</f>
        <v>55</v>
      </c>
      <c r="E96" s="16">
        <f>'[1]23'!E98</f>
        <v>0</v>
      </c>
      <c r="F96" s="15">
        <f t="shared" si="17"/>
        <v>320</v>
      </c>
      <c r="G96" s="15">
        <f>'[1]23'!H98</f>
        <v>155</v>
      </c>
      <c r="H96" s="16">
        <f>'[1]23'!I98</f>
        <v>0</v>
      </c>
      <c r="I96" s="16">
        <f>'[1]23'!J98</f>
        <v>0</v>
      </c>
      <c r="J96" s="16">
        <f>'[1]23'!K98</f>
        <v>0</v>
      </c>
      <c r="K96" s="15">
        <f t="shared" si="15"/>
        <v>155</v>
      </c>
      <c r="L96" s="18">
        <f>frq!C96</f>
        <v>1</v>
      </c>
      <c r="M96" s="16">
        <f t="shared" si="11"/>
        <v>155</v>
      </c>
      <c r="N96" s="16">
        <f t="shared" si="12"/>
        <v>0</v>
      </c>
      <c r="O96" s="16">
        <f t="shared" si="13"/>
        <v>0</v>
      </c>
      <c r="P96" s="16">
        <f t="shared" si="14"/>
        <v>0</v>
      </c>
      <c r="Q96" s="17">
        <f t="shared" si="16"/>
        <v>155</v>
      </c>
    </row>
    <row r="97" spans="1:17">
      <c r="A97" s="8" t="s">
        <v>139</v>
      </c>
      <c r="B97" s="15">
        <f>'[1]23'!B99</f>
        <v>265</v>
      </c>
      <c r="C97" s="16">
        <f>'[1]23'!C99</f>
        <v>0</v>
      </c>
      <c r="D97" s="16">
        <f>'[1]23'!D99</f>
        <v>55</v>
      </c>
      <c r="E97" s="16">
        <f>'[1]23'!E99</f>
        <v>0</v>
      </c>
      <c r="F97" s="15">
        <f t="shared" si="17"/>
        <v>320</v>
      </c>
      <c r="G97" s="15">
        <f>'[1]23'!H99</f>
        <v>155</v>
      </c>
      <c r="H97" s="16">
        <f>'[1]23'!I99</f>
        <v>0</v>
      </c>
      <c r="I97" s="16">
        <f>'[1]23'!J99</f>
        <v>0</v>
      </c>
      <c r="J97" s="16">
        <f>'[1]23'!K99</f>
        <v>0</v>
      </c>
      <c r="K97" s="15">
        <f t="shared" si="15"/>
        <v>155</v>
      </c>
      <c r="L97" s="18">
        <f>frq!C97</f>
        <v>1</v>
      </c>
      <c r="M97" s="16">
        <f t="shared" si="11"/>
        <v>155</v>
      </c>
      <c r="N97" s="16">
        <f t="shared" si="12"/>
        <v>0</v>
      </c>
      <c r="O97" s="16">
        <f t="shared" si="13"/>
        <v>0</v>
      </c>
      <c r="P97" s="16">
        <f t="shared" si="14"/>
        <v>0</v>
      </c>
      <c r="Q97" s="17">
        <f t="shared" si="16"/>
        <v>155</v>
      </c>
    </row>
    <row r="98" spans="1:17">
      <c r="A98" s="8" t="s">
        <v>140</v>
      </c>
      <c r="B98" s="15">
        <f>'[1]23'!B100</f>
        <v>265</v>
      </c>
      <c r="C98" s="16">
        <f>'[1]23'!C100</f>
        <v>0</v>
      </c>
      <c r="D98" s="16">
        <f>'[1]23'!D100</f>
        <v>55</v>
      </c>
      <c r="E98" s="16">
        <f>'[1]23'!E100</f>
        <v>0</v>
      </c>
      <c r="F98" s="15">
        <f t="shared" si="17"/>
        <v>320</v>
      </c>
      <c r="G98" s="15">
        <f>'[1]23'!H100</f>
        <v>155</v>
      </c>
      <c r="H98" s="16">
        <f>'[1]23'!I100</f>
        <v>0</v>
      </c>
      <c r="I98" s="16">
        <f>'[1]23'!J100</f>
        <v>0</v>
      </c>
      <c r="J98" s="16">
        <f>'[1]23'!K100</f>
        <v>0</v>
      </c>
      <c r="K98" s="15">
        <f t="shared" si="15"/>
        <v>155</v>
      </c>
      <c r="L98" s="18">
        <f>frq!C98</f>
        <v>1</v>
      </c>
      <c r="M98" s="16">
        <f t="shared" si="11"/>
        <v>155</v>
      </c>
      <c r="N98" s="16">
        <f t="shared" si="12"/>
        <v>0</v>
      </c>
      <c r="O98" s="16">
        <f t="shared" si="13"/>
        <v>0</v>
      </c>
      <c r="P98" s="16">
        <f t="shared" si="14"/>
        <v>0</v>
      </c>
      <c r="Q98" s="17">
        <f t="shared" si="16"/>
        <v>155</v>
      </c>
    </row>
    <row r="99" spans="1:17">
      <c r="A99" s="8" t="s">
        <v>175</v>
      </c>
      <c r="B99" s="15">
        <f t="shared" ref="B99:Q99" si="18">SUM(B3:B98)/4000</f>
        <v>4.5354999999999999</v>
      </c>
      <c r="C99" s="15">
        <f t="shared" si="18"/>
        <v>0</v>
      </c>
      <c r="D99" s="15">
        <f t="shared" si="18"/>
        <v>0.46750000000000003</v>
      </c>
      <c r="E99" s="15">
        <f t="shared" si="18"/>
        <v>0</v>
      </c>
      <c r="F99" s="15">
        <f t="shared" si="18"/>
        <v>5.0030000000000001</v>
      </c>
      <c r="G99" s="15">
        <f t="shared" si="18"/>
        <v>3.6440000000000001</v>
      </c>
      <c r="H99" s="15">
        <f t="shared" si="18"/>
        <v>0</v>
      </c>
      <c r="I99" s="15">
        <f t="shared" si="18"/>
        <v>0</v>
      </c>
      <c r="J99" s="15">
        <f t="shared" si="18"/>
        <v>0</v>
      </c>
      <c r="K99" s="15">
        <f t="shared" si="18"/>
        <v>3.6440000000000001</v>
      </c>
      <c r="L99" s="15">
        <f t="shared" si="18"/>
        <v>2.4E-2</v>
      </c>
      <c r="M99" s="15">
        <f t="shared" si="18"/>
        <v>3.6440000000000001</v>
      </c>
      <c r="N99" s="15">
        <f t="shared" si="18"/>
        <v>0</v>
      </c>
      <c r="O99" s="15">
        <f t="shared" si="18"/>
        <v>0</v>
      </c>
      <c r="P99" s="15">
        <f t="shared" si="18"/>
        <v>0</v>
      </c>
      <c r="Q99" s="15">
        <f t="shared" si="18"/>
        <v>3.6440000000000001</v>
      </c>
    </row>
  </sheetData>
  <conditionalFormatting sqref="B1:F99">
    <cfRule type="dataBar" priority="2">
      <dataBar>
        <cfvo type="min" val="0"/>
        <cfvo type="max" val="0"/>
        <color rgb="FFFFB628"/>
      </dataBar>
    </cfRule>
  </conditionalFormatting>
  <conditionalFormatting sqref="G1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  <pageSetup orientation="portrait" horizontalDpi="300" verticalDpi="300" r:id="rId1"/>
</worksheet>
</file>

<file path=xl/worksheets/sheet25.xml><?xml version="1.0" encoding="utf-8"?>
<worksheet xmlns="http://schemas.openxmlformats.org/spreadsheetml/2006/main" xmlns:r="http://schemas.openxmlformats.org/officeDocument/2006/relationships">
  <sheetPr>
    <tabColor rgb="FFFF0000"/>
  </sheetPr>
  <dimension ref="A1:R99"/>
  <sheetViews>
    <sheetView tabSelected="1" topLeftCell="A87" workbookViewId="0">
      <selection activeCell="T109" sqref="T109"/>
    </sheetView>
  </sheetViews>
  <sheetFormatPr defaultRowHeight="15"/>
  <cols>
    <col min="1" max="1" width="13.28515625" bestFit="1" customWidth="1"/>
  </cols>
  <sheetData>
    <row r="1" spans="1:18" ht="39">
      <c r="A1" s="194">
        <f>Allocation_SG!A1</f>
        <v>45192</v>
      </c>
      <c r="B1" s="3" t="s">
        <v>179</v>
      </c>
      <c r="C1" s="4" t="s">
        <v>179</v>
      </c>
      <c r="D1" s="4" t="s">
        <v>179</v>
      </c>
      <c r="E1" s="4" t="s">
        <v>179</v>
      </c>
      <c r="F1" s="5" t="s">
        <v>157</v>
      </c>
      <c r="G1" s="3" t="s">
        <v>180</v>
      </c>
      <c r="H1" s="4" t="s">
        <v>180</v>
      </c>
      <c r="I1" s="4" t="s">
        <v>180</v>
      </c>
      <c r="J1" s="4" t="s">
        <v>180</v>
      </c>
      <c r="K1" s="5" t="s">
        <v>180</v>
      </c>
      <c r="L1" s="6" t="s">
        <v>159</v>
      </c>
      <c r="M1" s="3" t="s">
        <v>181</v>
      </c>
      <c r="N1" s="4" t="s">
        <v>181</v>
      </c>
      <c r="O1" s="4" t="s">
        <v>181</v>
      </c>
      <c r="P1" s="4" t="s">
        <v>181</v>
      </c>
      <c r="Q1" s="4" t="s">
        <v>181</v>
      </c>
      <c r="R1" s="6" t="s">
        <v>182</v>
      </c>
    </row>
    <row r="2" spans="1:18" ht="27" thickBot="1">
      <c r="A2" s="120" t="s">
        <v>164</v>
      </c>
      <c r="B2" s="120" t="s">
        <v>165</v>
      </c>
      <c r="C2" s="121" t="s">
        <v>166</v>
      </c>
      <c r="D2" s="121" t="s">
        <v>169</v>
      </c>
      <c r="E2" s="121" t="s">
        <v>170</v>
      </c>
      <c r="F2" s="122" t="s">
        <v>188</v>
      </c>
      <c r="G2" s="120" t="s">
        <v>165</v>
      </c>
      <c r="H2" s="121" t="s">
        <v>166</v>
      </c>
      <c r="I2" s="121" t="s">
        <v>169</v>
      </c>
      <c r="J2" s="121" t="s">
        <v>170</v>
      </c>
      <c r="K2" s="122" t="s">
        <v>188</v>
      </c>
      <c r="L2" s="123" t="s">
        <v>172</v>
      </c>
      <c r="M2" s="120" t="s">
        <v>165</v>
      </c>
      <c r="N2" s="121" t="s">
        <v>166</v>
      </c>
      <c r="O2" s="121" t="s">
        <v>169</v>
      </c>
      <c r="P2" s="121" t="s">
        <v>170</v>
      </c>
      <c r="Q2" s="121" t="s">
        <v>188</v>
      </c>
      <c r="R2" s="123" t="s">
        <v>341</v>
      </c>
    </row>
    <row r="3" spans="1:18">
      <c r="A3" s="8" t="s">
        <v>45</v>
      </c>
      <c r="B3" s="195">
        <f>'[2]23'!B5</f>
        <v>0</v>
      </c>
      <c r="C3" s="196">
        <f>'[2]23'!C5</f>
        <v>60</v>
      </c>
      <c r="D3" s="196">
        <f>'[2]23'!D5</f>
        <v>0</v>
      </c>
      <c r="E3" s="196">
        <f>'[2]23'!E5</f>
        <v>0</v>
      </c>
      <c r="F3" s="15">
        <f>SUM(B3:E3)</f>
        <v>60</v>
      </c>
      <c r="G3" s="195">
        <f>'[2]23'!H5</f>
        <v>0</v>
      </c>
      <c r="H3" s="196">
        <f>'[2]23'!I5</f>
        <v>0</v>
      </c>
      <c r="I3" s="196">
        <f>'[2]23'!J5</f>
        <v>0</v>
      </c>
      <c r="J3" s="196">
        <f>'[2]23'!K5</f>
        <v>0</v>
      </c>
      <c r="K3" s="15">
        <f>SUM(G3:J3)</f>
        <v>0</v>
      </c>
      <c r="L3" s="18">
        <f>frq!C3</f>
        <v>1</v>
      </c>
      <c r="M3" s="124">
        <f>IF($L3=1,G3,IF(AND($L3=0.985,G3&gt;0.985*B3),B3*0.985,IF(AND($L3=0.965,G3&gt;0.965*B3),0.965*B3,G3)))-R3</f>
        <v>-0.4</v>
      </c>
      <c r="N3" s="16">
        <f t="shared" ref="N3:N34" si="0">IF($L3=1,H3,IF(AND($L3=0.985,H3&gt;0.985*C3),C3*0.985,IF(AND($L3=0.965,H3&gt;0.965*C3),0.965*C3,H3)))</f>
        <v>0</v>
      </c>
      <c r="O3" s="16">
        <f t="shared" ref="O3:O34" si="1">IF($L3=1,I3,IF(AND($L3=0.985,I3&gt;0.985*D3),D3*0.985,IF(AND($L3=0.965,I3&gt;0.965*D3),0.965*D3,I3)))</f>
        <v>0</v>
      </c>
      <c r="P3" s="16">
        <f t="shared" ref="P3:P34" si="2">IF($L3=1,J3,IF(AND($L3=0.985,J3&gt;0.985*E3),E3*0.985,IF(AND($L3=0.965,J3&gt;0.965*E3),0.965*E3,J3)))</f>
        <v>0</v>
      </c>
      <c r="Q3" s="17">
        <f>SUM(M3:P3)</f>
        <v>-0.4</v>
      </c>
      <c r="R3" s="18">
        <v>0.4</v>
      </c>
    </row>
    <row r="4" spans="1:18">
      <c r="A4" s="8" t="s">
        <v>46</v>
      </c>
      <c r="B4" s="195">
        <f>'[2]23'!B6</f>
        <v>0</v>
      </c>
      <c r="C4" s="196">
        <f>'[2]23'!C6</f>
        <v>60</v>
      </c>
      <c r="D4" s="196">
        <f>'[2]23'!D6</f>
        <v>0</v>
      </c>
      <c r="E4" s="196">
        <f>'[2]23'!E6</f>
        <v>0</v>
      </c>
      <c r="F4" s="15">
        <f>SUM(B4:E4)</f>
        <v>60</v>
      </c>
      <c r="G4" s="195">
        <f>'[2]23'!H6</f>
        <v>0</v>
      </c>
      <c r="H4" s="196">
        <f>'[2]23'!I6</f>
        <v>0</v>
      </c>
      <c r="I4" s="196">
        <f>'[2]23'!J6</f>
        <v>0</v>
      </c>
      <c r="J4" s="196">
        <f>'[2]23'!K6</f>
        <v>0</v>
      </c>
      <c r="K4" s="15">
        <f t="shared" ref="K4:K67" si="3">SUM(G4:J4)</f>
        <v>0</v>
      </c>
      <c r="L4" s="18">
        <f>frq!C4</f>
        <v>1</v>
      </c>
      <c r="M4" s="124">
        <f t="shared" ref="M4:M67" si="4">IF($L4=1,G4,IF(AND($L4=0.985,G4&gt;0.985*B4),B4*0.985,IF(AND($L4=0.965,G4&gt;0.965*B4),0.965*B4,G4)))-R4</f>
        <v>-0.4</v>
      </c>
      <c r="N4" s="16">
        <f t="shared" si="0"/>
        <v>0</v>
      </c>
      <c r="O4" s="16">
        <f t="shared" si="1"/>
        <v>0</v>
      </c>
      <c r="P4" s="16">
        <f t="shared" si="2"/>
        <v>0</v>
      </c>
      <c r="Q4" s="17">
        <f t="shared" ref="Q4:Q67" si="5">SUM(M4:P4)</f>
        <v>-0.4</v>
      </c>
      <c r="R4" s="18">
        <v>0.4</v>
      </c>
    </row>
    <row r="5" spans="1:18">
      <c r="A5" s="8" t="s">
        <v>47</v>
      </c>
      <c r="B5" s="195">
        <f>'[2]23'!B7</f>
        <v>0</v>
      </c>
      <c r="C5" s="196">
        <f>'[2]23'!C7</f>
        <v>60</v>
      </c>
      <c r="D5" s="196">
        <f>'[2]23'!D7</f>
        <v>0</v>
      </c>
      <c r="E5" s="196">
        <f>'[2]23'!E7</f>
        <v>0</v>
      </c>
      <c r="F5" s="15">
        <f t="shared" ref="F5:F68" si="6">SUM(B5:E5)</f>
        <v>60</v>
      </c>
      <c r="G5" s="195">
        <f>'[2]23'!H7</f>
        <v>0</v>
      </c>
      <c r="H5" s="196">
        <f>'[2]23'!I7</f>
        <v>0</v>
      </c>
      <c r="I5" s="196">
        <f>'[2]23'!J7</f>
        <v>0</v>
      </c>
      <c r="J5" s="196">
        <f>'[2]23'!K7</f>
        <v>0</v>
      </c>
      <c r="K5" s="15">
        <f t="shared" si="3"/>
        <v>0</v>
      </c>
      <c r="L5" s="18">
        <f>frq!C5</f>
        <v>1</v>
      </c>
      <c r="M5" s="124">
        <f t="shared" si="4"/>
        <v>-0.4</v>
      </c>
      <c r="N5" s="16">
        <f t="shared" si="0"/>
        <v>0</v>
      </c>
      <c r="O5" s="16">
        <f t="shared" si="1"/>
        <v>0</v>
      </c>
      <c r="P5" s="16">
        <f t="shared" si="2"/>
        <v>0</v>
      </c>
      <c r="Q5" s="17">
        <f t="shared" si="5"/>
        <v>-0.4</v>
      </c>
      <c r="R5" s="18">
        <v>0.4</v>
      </c>
    </row>
    <row r="6" spans="1:18">
      <c r="A6" s="8" t="s">
        <v>48</v>
      </c>
      <c r="B6" s="195">
        <f>'[2]23'!B8</f>
        <v>0</v>
      </c>
      <c r="C6" s="196">
        <f>'[2]23'!C8</f>
        <v>60</v>
      </c>
      <c r="D6" s="196">
        <f>'[2]23'!D8</f>
        <v>0</v>
      </c>
      <c r="E6" s="196">
        <f>'[2]23'!E8</f>
        <v>0</v>
      </c>
      <c r="F6" s="15">
        <f t="shared" si="6"/>
        <v>60</v>
      </c>
      <c r="G6" s="195">
        <f>'[2]23'!H8</f>
        <v>0</v>
      </c>
      <c r="H6" s="196">
        <f>'[2]23'!I8</f>
        <v>0</v>
      </c>
      <c r="I6" s="196">
        <f>'[2]23'!J8</f>
        <v>0</v>
      </c>
      <c r="J6" s="196">
        <f>'[2]23'!K8</f>
        <v>0</v>
      </c>
      <c r="K6" s="15">
        <f t="shared" si="3"/>
        <v>0</v>
      </c>
      <c r="L6" s="18">
        <f>frq!C6</f>
        <v>1</v>
      </c>
      <c r="M6" s="124">
        <f t="shared" si="4"/>
        <v>-0.4</v>
      </c>
      <c r="N6" s="16">
        <f t="shared" si="0"/>
        <v>0</v>
      </c>
      <c r="O6" s="16">
        <f t="shared" si="1"/>
        <v>0</v>
      </c>
      <c r="P6" s="16">
        <f t="shared" si="2"/>
        <v>0</v>
      </c>
      <c r="Q6" s="17">
        <f t="shared" si="5"/>
        <v>-0.4</v>
      </c>
      <c r="R6" s="18">
        <v>0.4</v>
      </c>
    </row>
    <row r="7" spans="1:18">
      <c r="A7" s="8" t="s">
        <v>49</v>
      </c>
      <c r="B7" s="195">
        <f>'[2]23'!B9</f>
        <v>0</v>
      </c>
      <c r="C7" s="196">
        <f>'[2]23'!C9</f>
        <v>60</v>
      </c>
      <c r="D7" s="196">
        <f>'[2]23'!D9</f>
        <v>0</v>
      </c>
      <c r="E7" s="196">
        <f>'[2]23'!E9</f>
        <v>0</v>
      </c>
      <c r="F7" s="15">
        <f t="shared" si="6"/>
        <v>60</v>
      </c>
      <c r="G7" s="195">
        <f>'[2]23'!H9</f>
        <v>0</v>
      </c>
      <c r="H7" s="196">
        <f>'[2]23'!I9</f>
        <v>0</v>
      </c>
      <c r="I7" s="196">
        <f>'[2]23'!J9</f>
        <v>0</v>
      </c>
      <c r="J7" s="196">
        <f>'[2]23'!K9</f>
        <v>0</v>
      </c>
      <c r="K7" s="15">
        <f t="shared" si="3"/>
        <v>0</v>
      </c>
      <c r="L7" s="18">
        <f>frq!C7</f>
        <v>1</v>
      </c>
      <c r="M7" s="124">
        <f t="shared" si="4"/>
        <v>-0.4</v>
      </c>
      <c r="N7" s="16">
        <f t="shared" si="0"/>
        <v>0</v>
      </c>
      <c r="O7" s="16">
        <f t="shared" si="1"/>
        <v>0</v>
      </c>
      <c r="P7" s="16">
        <f t="shared" si="2"/>
        <v>0</v>
      </c>
      <c r="Q7" s="17">
        <f t="shared" si="5"/>
        <v>-0.4</v>
      </c>
      <c r="R7" s="18">
        <v>0.4</v>
      </c>
    </row>
    <row r="8" spans="1:18">
      <c r="A8" s="8" t="s">
        <v>50</v>
      </c>
      <c r="B8" s="195">
        <f>'[2]23'!B10</f>
        <v>0</v>
      </c>
      <c r="C8" s="196">
        <f>'[2]23'!C10</f>
        <v>60</v>
      </c>
      <c r="D8" s="196">
        <f>'[2]23'!D10</f>
        <v>0</v>
      </c>
      <c r="E8" s="196">
        <f>'[2]23'!E10</f>
        <v>0</v>
      </c>
      <c r="F8" s="15">
        <f t="shared" si="6"/>
        <v>60</v>
      </c>
      <c r="G8" s="195">
        <f>'[2]23'!H10</f>
        <v>0</v>
      </c>
      <c r="H8" s="196">
        <f>'[2]23'!I10</f>
        <v>0</v>
      </c>
      <c r="I8" s="196">
        <f>'[2]23'!J10</f>
        <v>0</v>
      </c>
      <c r="J8" s="196">
        <f>'[2]23'!K10</f>
        <v>0</v>
      </c>
      <c r="K8" s="15">
        <f t="shared" si="3"/>
        <v>0</v>
      </c>
      <c r="L8" s="18">
        <f>frq!C8</f>
        <v>1</v>
      </c>
      <c r="M8" s="124">
        <f t="shared" si="4"/>
        <v>-0.4</v>
      </c>
      <c r="N8" s="16">
        <f t="shared" si="0"/>
        <v>0</v>
      </c>
      <c r="O8" s="16">
        <f t="shared" si="1"/>
        <v>0</v>
      </c>
      <c r="P8" s="16">
        <f t="shared" si="2"/>
        <v>0</v>
      </c>
      <c r="Q8" s="17">
        <f t="shared" si="5"/>
        <v>-0.4</v>
      </c>
      <c r="R8" s="18">
        <v>0.4</v>
      </c>
    </row>
    <row r="9" spans="1:18">
      <c r="A9" s="8" t="s">
        <v>51</v>
      </c>
      <c r="B9" s="195">
        <f>'[2]23'!B11</f>
        <v>0</v>
      </c>
      <c r="C9" s="196">
        <f>'[2]23'!C11</f>
        <v>60</v>
      </c>
      <c r="D9" s="196">
        <f>'[2]23'!D11</f>
        <v>0</v>
      </c>
      <c r="E9" s="196">
        <f>'[2]23'!E11</f>
        <v>0</v>
      </c>
      <c r="F9" s="15">
        <f t="shared" si="6"/>
        <v>60</v>
      </c>
      <c r="G9" s="195">
        <f>'[2]23'!H11</f>
        <v>0</v>
      </c>
      <c r="H9" s="196">
        <f>'[2]23'!I11</f>
        <v>0</v>
      </c>
      <c r="I9" s="196">
        <f>'[2]23'!J11</f>
        <v>0</v>
      </c>
      <c r="J9" s="196">
        <f>'[2]23'!K11</f>
        <v>0</v>
      </c>
      <c r="K9" s="15">
        <f t="shared" si="3"/>
        <v>0</v>
      </c>
      <c r="L9" s="18">
        <f>frq!C9</f>
        <v>1</v>
      </c>
      <c r="M9" s="124">
        <f t="shared" si="4"/>
        <v>-0.4</v>
      </c>
      <c r="N9" s="16">
        <f t="shared" si="0"/>
        <v>0</v>
      </c>
      <c r="O9" s="16">
        <f t="shared" si="1"/>
        <v>0</v>
      </c>
      <c r="P9" s="16">
        <f t="shared" si="2"/>
        <v>0</v>
      </c>
      <c r="Q9" s="17">
        <f t="shared" si="5"/>
        <v>-0.4</v>
      </c>
      <c r="R9" s="18">
        <v>0.4</v>
      </c>
    </row>
    <row r="10" spans="1:18">
      <c r="A10" s="8" t="s">
        <v>52</v>
      </c>
      <c r="B10" s="195">
        <f>'[2]23'!B12</f>
        <v>0</v>
      </c>
      <c r="C10" s="196">
        <f>'[2]23'!C12</f>
        <v>60</v>
      </c>
      <c r="D10" s="196">
        <f>'[2]23'!D12</f>
        <v>0</v>
      </c>
      <c r="E10" s="196">
        <f>'[2]23'!E12</f>
        <v>0</v>
      </c>
      <c r="F10" s="15">
        <f t="shared" si="6"/>
        <v>60</v>
      </c>
      <c r="G10" s="195">
        <f>'[2]23'!H12</f>
        <v>0</v>
      </c>
      <c r="H10" s="196">
        <f>'[2]23'!I12</f>
        <v>0</v>
      </c>
      <c r="I10" s="196">
        <f>'[2]23'!J12</f>
        <v>0</v>
      </c>
      <c r="J10" s="196">
        <f>'[2]23'!K12</f>
        <v>0</v>
      </c>
      <c r="K10" s="15">
        <f t="shared" si="3"/>
        <v>0</v>
      </c>
      <c r="L10" s="18">
        <f>frq!C10</f>
        <v>1</v>
      </c>
      <c r="M10" s="124">
        <f t="shared" si="4"/>
        <v>-0.4</v>
      </c>
      <c r="N10" s="16">
        <f t="shared" si="0"/>
        <v>0</v>
      </c>
      <c r="O10" s="16">
        <f t="shared" si="1"/>
        <v>0</v>
      </c>
      <c r="P10" s="16">
        <f t="shared" si="2"/>
        <v>0</v>
      </c>
      <c r="Q10" s="17">
        <f t="shared" si="5"/>
        <v>-0.4</v>
      </c>
      <c r="R10" s="18">
        <v>0.4</v>
      </c>
    </row>
    <row r="11" spans="1:18">
      <c r="A11" s="8" t="s">
        <v>53</v>
      </c>
      <c r="B11" s="195">
        <f>'[2]23'!B13</f>
        <v>0</v>
      </c>
      <c r="C11" s="196">
        <f>'[2]23'!C13</f>
        <v>60</v>
      </c>
      <c r="D11" s="196">
        <f>'[2]23'!D13</f>
        <v>0</v>
      </c>
      <c r="E11" s="196">
        <f>'[2]23'!E13</f>
        <v>0</v>
      </c>
      <c r="F11" s="15">
        <f t="shared" si="6"/>
        <v>60</v>
      </c>
      <c r="G11" s="195">
        <f>'[2]23'!H13</f>
        <v>0</v>
      </c>
      <c r="H11" s="196">
        <f>'[2]23'!I13</f>
        <v>0</v>
      </c>
      <c r="I11" s="196">
        <f>'[2]23'!J13</f>
        <v>0</v>
      </c>
      <c r="J11" s="196">
        <f>'[2]23'!K13</f>
        <v>0</v>
      </c>
      <c r="K11" s="15">
        <f t="shared" si="3"/>
        <v>0</v>
      </c>
      <c r="L11" s="18">
        <f>frq!C11</f>
        <v>1</v>
      </c>
      <c r="M11" s="124">
        <f t="shared" si="4"/>
        <v>-0.4</v>
      </c>
      <c r="N11" s="16">
        <f t="shared" si="0"/>
        <v>0</v>
      </c>
      <c r="O11" s="16">
        <f t="shared" si="1"/>
        <v>0</v>
      </c>
      <c r="P11" s="16">
        <f t="shared" si="2"/>
        <v>0</v>
      </c>
      <c r="Q11" s="17">
        <f t="shared" si="5"/>
        <v>-0.4</v>
      </c>
      <c r="R11" s="18">
        <v>0.4</v>
      </c>
    </row>
    <row r="12" spans="1:18">
      <c r="A12" s="8" t="s">
        <v>54</v>
      </c>
      <c r="B12" s="195">
        <f>'[2]23'!B14</f>
        <v>0</v>
      </c>
      <c r="C12" s="196">
        <f>'[2]23'!C14</f>
        <v>60</v>
      </c>
      <c r="D12" s="196">
        <f>'[2]23'!D14</f>
        <v>0</v>
      </c>
      <c r="E12" s="196">
        <f>'[2]23'!E14</f>
        <v>0</v>
      </c>
      <c r="F12" s="15">
        <f t="shared" si="6"/>
        <v>60</v>
      </c>
      <c r="G12" s="195">
        <f>'[2]23'!H14</f>
        <v>0</v>
      </c>
      <c r="H12" s="196">
        <f>'[2]23'!I14</f>
        <v>0</v>
      </c>
      <c r="I12" s="196">
        <f>'[2]23'!J14</f>
        <v>0</v>
      </c>
      <c r="J12" s="196">
        <f>'[2]23'!K14</f>
        <v>0</v>
      </c>
      <c r="K12" s="15">
        <f t="shared" si="3"/>
        <v>0</v>
      </c>
      <c r="L12" s="18">
        <f>frq!C12</f>
        <v>1</v>
      </c>
      <c r="M12" s="124">
        <f t="shared" si="4"/>
        <v>-0.4</v>
      </c>
      <c r="N12" s="16">
        <f t="shared" si="0"/>
        <v>0</v>
      </c>
      <c r="O12" s="16">
        <f t="shared" si="1"/>
        <v>0</v>
      </c>
      <c r="P12" s="16">
        <f t="shared" si="2"/>
        <v>0</v>
      </c>
      <c r="Q12" s="17">
        <f t="shared" si="5"/>
        <v>-0.4</v>
      </c>
      <c r="R12" s="18">
        <v>0.4</v>
      </c>
    </row>
    <row r="13" spans="1:18">
      <c r="A13" s="8" t="s">
        <v>55</v>
      </c>
      <c r="B13" s="195">
        <f>'[2]23'!B15</f>
        <v>0</v>
      </c>
      <c r="C13" s="196">
        <f>'[2]23'!C15</f>
        <v>60</v>
      </c>
      <c r="D13" s="196">
        <f>'[2]23'!D15</f>
        <v>0</v>
      </c>
      <c r="E13" s="196">
        <f>'[2]23'!E15</f>
        <v>0</v>
      </c>
      <c r="F13" s="15">
        <f t="shared" si="6"/>
        <v>60</v>
      </c>
      <c r="G13" s="195">
        <f>'[2]23'!H15</f>
        <v>0</v>
      </c>
      <c r="H13" s="196">
        <f>'[2]23'!I15</f>
        <v>0</v>
      </c>
      <c r="I13" s="196">
        <f>'[2]23'!J15</f>
        <v>0</v>
      </c>
      <c r="J13" s="196">
        <f>'[2]23'!K15</f>
        <v>0</v>
      </c>
      <c r="K13" s="15">
        <f t="shared" si="3"/>
        <v>0</v>
      </c>
      <c r="L13" s="18">
        <f>frq!C13</f>
        <v>1</v>
      </c>
      <c r="M13" s="124">
        <f t="shared" si="4"/>
        <v>-0.4</v>
      </c>
      <c r="N13" s="16">
        <f t="shared" si="0"/>
        <v>0</v>
      </c>
      <c r="O13" s="16">
        <f t="shared" si="1"/>
        <v>0</v>
      </c>
      <c r="P13" s="16">
        <f t="shared" si="2"/>
        <v>0</v>
      </c>
      <c r="Q13" s="17">
        <f t="shared" si="5"/>
        <v>-0.4</v>
      </c>
      <c r="R13" s="18">
        <v>0.4</v>
      </c>
    </row>
    <row r="14" spans="1:18">
      <c r="A14" s="8" t="s">
        <v>56</v>
      </c>
      <c r="B14" s="195">
        <f>'[2]23'!B16</f>
        <v>0</v>
      </c>
      <c r="C14" s="196">
        <f>'[2]23'!C16</f>
        <v>60</v>
      </c>
      <c r="D14" s="196">
        <f>'[2]23'!D16</f>
        <v>0</v>
      </c>
      <c r="E14" s="196">
        <f>'[2]23'!E16</f>
        <v>0</v>
      </c>
      <c r="F14" s="15">
        <f t="shared" si="6"/>
        <v>60</v>
      </c>
      <c r="G14" s="195">
        <f>'[2]23'!H16</f>
        <v>0</v>
      </c>
      <c r="H14" s="196">
        <f>'[2]23'!I16</f>
        <v>0</v>
      </c>
      <c r="I14" s="196">
        <f>'[2]23'!J16</f>
        <v>0</v>
      </c>
      <c r="J14" s="196">
        <f>'[2]23'!K16</f>
        <v>0</v>
      </c>
      <c r="K14" s="15">
        <f t="shared" si="3"/>
        <v>0</v>
      </c>
      <c r="L14" s="18">
        <f>frq!C14</f>
        <v>1</v>
      </c>
      <c r="M14" s="124">
        <f t="shared" si="4"/>
        <v>-0.4</v>
      </c>
      <c r="N14" s="16">
        <f t="shared" si="0"/>
        <v>0</v>
      </c>
      <c r="O14" s="16">
        <f t="shared" si="1"/>
        <v>0</v>
      </c>
      <c r="P14" s="16">
        <f t="shared" si="2"/>
        <v>0</v>
      </c>
      <c r="Q14" s="17">
        <f t="shared" si="5"/>
        <v>-0.4</v>
      </c>
      <c r="R14" s="18">
        <v>0.4</v>
      </c>
    </row>
    <row r="15" spans="1:18">
      <c r="A15" s="8" t="s">
        <v>57</v>
      </c>
      <c r="B15" s="195">
        <f>'[2]23'!B17</f>
        <v>0</v>
      </c>
      <c r="C15" s="196">
        <f>'[2]23'!C17</f>
        <v>60</v>
      </c>
      <c r="D15" s="196">
        <f>'[2]23'!D17</f>
        <v>0</v>
      </c>
      <c r="E15" s="196">
        <f>'[2]23'!E17</f>
        <v>0</v>
      </c>
      <c r="F15" s="15">
        <f t="shared" si="6"/>
        <v>60</v>
      </c>
      <c r="G15" s="195">
        <f>'[2]23'!H17</f>
        <v>0</v>
      </c>
      <c r="H15" s="196">
        <f>'[2]23'!I17</f>
        <v>0</v>
      </c>
      <c r="I15" s="196">
        <f>'[2]23'!J17</f>
        <v>0</v>
      </c>
      <c r="J15" s="196">
        <f>'[2]23'!K17</f>
        <v>0</v>
      </c>
      <c r="K15" s="15">
        <f t="shared" si="3"/>
        <v>0</v>
      </c>
      <c r="L15" s="18">
        <f>frq!C15</f>
        <v>1</v>
      </c>
      <c r="M15" s="124">
        <f t="shared" si="4"/>
        <v>-0.4</v>
      </c>
      <c r="N15" s="16">
        <f t="shared" si="0"/>
        <v>0</v>
      </c>
      <c r="O15" s="16">
        <f t="shared" si="1"/>
        <v>0</v>
      </c>
      <c r="P15" s="16">
        <f t="shared" si="2"/>
        <v>0</v>
      </c>
      <c r="Q15" s="17">
        <f t="shared" si="5"/>
        <v>-0.4</v>
      </c>
      <c r="R15" s="18">
        <v>0.4</v>
      </c>
    </row>
    <row r="16" spans="1:18">
      <c r="A16" s="8" t="s">
        <v>58</v>
      </c>
      <c r="B16" s="195">
        <f>'[2]23'!B18</f>
        <v>0</v>
      </c>
      <c r="C16" s="196">
        <f>'[2]23'!C18</f>
        <v>60</v>
      </c>
      <c r="D16" s="196">
        <f>'[2]23'!D18</f>
        <v>0</v>
      </c>
      <c r="E16" s="196">
        <f>'[2]23'!E18</f>
        <v>0</v>
      </c>
      <c r="F16" s="15">
        <f t="shared" si="6"/>
        <v>60</v>
      </c>
      <c r="G16" s="195">
        <f>'[2]23'!H18</f>
        <v>0</v>
      </c>
      <c r="H16" s="196">
        <f>'[2]23'!I18</f>
        <v>0</v>
      </c>
      <c r="I16" s="196">
        <f>'[2]23'!J18</f>
        <v>0</v>
      </c>
      <c r="J16" s="196">
        <f>'[2]23'!K18</f>
        <v>0</v>
      </c>
      <c r="K16" s="15">
        <f t="shared" si="3"/>
        <v>0</v>
      </c>
      <c r="L16" s="18">
        <f>frq!C16</f>
        <v>1</v>
      </c>
      <c r="M16" s="124">
        <f t="shared" si="4"/>
        <v>-0.4</v>
      </c>
      <c r="N16" s="16">
        <f t="shared" si="0"/>
        <v>0</v>
      </c>
      <c r="O16" s="16">
        <f t="shared" si="1"/>
        <v>0</v>
      </c>
      <c r="P16" s="16">
        <f t="shared" si="2"/>
        <v>0</v>
      </c>
      <c r="Q16" s="17">
        <f t="shared" si="5"/>
        <v>-0.4</v>
      </c>
      <c r="R16" s="18">
        <v>0.4</v>
      </c>
    </row>
    <row r="17" spans="1:18">
      <c r="A17" s="8" t="s">
        <v>59</v>
      </c>
      <c r="B17" s="195">
        <f>'[2]23'!B19</f>
        <v>0</v>
      </c>
      <c r="C17" s="196">
        <f>'[2]23'!C19</f>
        <v>60</v>
      </c>
      <c r="D17" s="196">
        <f>'[2]23'!D19</f>
        <v>0</v>
      </c>
      <c r="E17" s="196">
        <f>'[2]23'!E19</f>
        <v>0</v>
      </c>
      <c r="F17" s="15">
        <f t="shared" si="6"/>
        <v>60</v>
      </c>
      <c r="G17" s="195">
        <f>'[2]23'!H19</f>
        <v>0</v>
      </c>
      <c r="H17" s="196">
        <f>'[2]23'!I19</f>
        <v>0</v>
      </c>
      <c r="I17" s="196">
        <f>'[2]23'!J19</f>
        <v>0</v>
      </c>
      <c r="J17" s="196">
        <f>'[2]23'!K19</f>
        <v>0</v>
      </c>
      <c r="K17" s="15">
        <f t="shared" si="3"/>
        <v>0</v>
      </c>
      <c r="L17" s="18">
        <f>frq!C17</f>
        <v>1</v>
      </c>
      <c r="M17" s="124">
        <f t="shared" si="4"/>
        <v>-0.4</v>
      </c>
      <c r="N17" s="16">
        <f t="shared" si="0"/>
        <v>0</v>
      </c>
      <c r="O17" s="16">
        <f t="shared" si="1"/>
        <v>0</v>
      </c>
      <c r="P17" s="16">
        <f t="shared" si="2"/>
        <v>0</v>
      </c>
      <c r="Q17" s="17">
        <f t="shared" si="5"/>
        <v>-0.4</v>
      </c>
      <c r="R17" s="18">
        <v>0.4</v>
      </c>
    </row>
    <row r="18" spans="1:18">
      <c r="A18" s="8" t="s">
        <v>60</v>
      </c>
      <c r="B18" s="195">
        <f>'[2]23'!B20</f>
        <v>0</v>
      </c>
      <c r="C18" s="196">
        <f>'[2]23'!C20</f>
        <v>60</v>
      </c>
      <c r="D18" s="196">
        <f>'[2]23'!D20</f>
        <v>0</v>
      </c>
      <c r="E18" s="196">
        <f>'[2]23'!E20</f>
        <v>0</v>
      </c>
      <c r="F18" s="15">
        <f t="shared" si="6"/>
        <v>60</v>
      </c>
      <c r="G18" s="195">
        <f>'[2]23'!H20</f>
        <v>0</v>
      </c>
      <c r="H18" s="196">
        <f>'[2]23'!I20</f>
        <v>0</v>
      </c>
      <c r="I18" s="196">
        <f>'[2]23'!J20</f>
        <v>0</v>
      </c>
      <c r="J18" s="196">
        <f>'[2]23'!K20</f>
        <v>0</v>
      </c>
      <c r="K18" s="15">
        <f t="shared" si="3"/>
        <v>0</v>
      </c>
      <c r="L18" s="18">
        <f>frq!C18</f>
        <v>1</v>
      </c>
      <c r="M18" s="124">
        <f t="shared" si="4"/>
        <v>-0.4</v>
      </c>
      <c r="N18" s="16">
        <f t="shared" si="0"/>
        <v>0</v>
      </c>
      <c r="O18" s="16">
        <f t="shared" si="1"/>
        <v>0</v>
      </c>
      <c r="P18" s="16">
        <f t="shared" si="2"/>
        <v>0</v>
      </c>
      <c r="Q18" s="17">
        <f t="shared" si="5"/>
        <v>-0.4</v>
      </c>
      <c r="R18" s="18">
        <v>0.4</v>
      </c>
    </row>
    <row r="19" spans="1:18">
      <c r="A19" s="8" t="s">
        <v>61</v>
      </c>
      <c r="B19" s="195">
        <f>'[2]23'!B21</f>
        <v>0</v>
      </c>
      <c r="C19" s="196">
        <f>'[2]23'!C21</f>
        <v>60</v>
      </c>
      <c r="D19" s="196">
        <f>'[2]23'!D21</f>
        <v>0</v>
      </c>
      <c r="E19" s="196">
        <f>'[2]23'!E21</f>
        <v>0</v>
      </c>
      <c r="F19" s="15">
        <f t="shared" si="6"/>
        <v>60</v>
      </c>
      <c r="G19" s="195">
        <f>'[2]23'!H21</f>
        <v>0</v>
      </c>
      <c r="H19" s="196">
        <f>'[2]23'!I21</f>
        <v>0</v>
      </c>
      <c r="I19" s="196">
        <f>'[2]23'!J21</f>
        <v>0</v>
      </c>
      <c r="J19" s="196">
        <f>'[2]23'!K21</f>
        <v>0</v>
      </c>
      <c r="K19" s="15">
        <f t="shared" si="3"/>
        <v>0</v>
      </c>
      <c r="L19" s="18">
        <f>frq!C19</f>
        <v>1</v>
      </c>
      <c r="M19" s="124">
        <f t="shared" si="4"/>
        <v>-0.4</v>
      </c>
      <c r="N19" s="16">
        <f t="shared" si="0"/>
        <v>0</v>
      </c>
      <c r="O19" s="16">
        <f t="shared" si="1"/>
        <v>0</v>
      </c>
      <c r="P19" s="16">
        <f t="shared" si="2"/>
        <v>0</v>
      </c>
      <c r="Q19" s="17">
        <f t="shared" si="5"/>
        <v>-0.4</v>
      </c>
      <c r="R19" s="18">
        <v>0.4</v>
      </c>
    </row>
    <row r="20" spans="1:18">
      <c r="A20" s="8" t="s">
        <v>62</v>
      </c>
      <c r="B20" s="195">
        <f>'[2]23'!B22</f>
        <v>0</v>
      </c>
      <c r="C20" s="196">
        <f>'[2]23'!C22</f>
        <v>60</v>
      </c>
      <c r="D20" s="196">
        <f>'[2]23'!D22</f>
        <v>0</v>
      </c>
      <c r="E20" s="196">
        <f>'[2]23'!E22</f>
        <v>0</v>
      </c>
      <c r="F20" s="15">
        <f t="shared" si="6"/>
        <v>60</v>
      </c>
      <c r="G20" s="195">
        <f>'[2]23'!H22</f>
        <v>0</v>
      </c>
      <c r="H20" s="196">
        <f>'[2]23'!I22</f>
        <v>0</v>
      </c>
      <c r="I20" s="196">
        <f>'[2]23'!J22</f>
        <v>0</v>
      </c>
      <c r="J20" s="196">
        <f>'[2]23'!K22</f>
        <v>0</v>
      </c>
      <c r="K20" s="15">
        <f t="shared" si="3"/>
        <v>0</v>
      </c>
      <c r="L20" s="18">
        <f>frq!C20</f>
        <v>1</v>
      </c>
      <c r="M20" s="124">
        <f t="shared" si="4"/>
        <v>-0.4</v>
      </c>
      <c r="N20" s="16">
        <f t="shared" si="0"/>
        <v>0</v>
      </c>
      <c r="O20" s="16">
        <f t="shared" si="1"/>
        <v>0</v>
      </c>
      <c r="P20" s="16">
        <f t="shared" si="2"/>
        <v>0</v>
      </c>
      <c r="Q20" s="17">
        <f t="shared" si="5"/>
        <v>-0.4</v>
      </c>
      <c r="R20" s="18">
        <v>0.4</v>
      </c>
    </row>
    <row r="21" spans="1:18">
      <c r="A21" s="8" t="s">
        <v>63</v>
      </c>
      <c r="B21" s="195">
        <f>'[2]23'!B23</f>
        <v>0</v>
      </c>
      <c r="C21" s="196">
        <f>'[2]23'!C23</f>
        <v>60</v>
      </c>
      <c r="D21" s="196">
        <f>'[2]23'!D23</f>
        <v>0</v>
      </c>
      <c r="E21" s="196">
        <f>'[2]23'!E23</f>
        <v>0</v>
      </c>
      <c r="F21" s="15">
        <f t="shared" si="6"/>
        <v>60</v>
      </c>
      <c r="G21" s="195">
        <f>'[2]23'!H23</f>
        <v>0</v>
      </c>
      <c r="H21" s="196">
        <f>'[2]23'!I23</f>
        <v>0</v>
      </c>
      <c r="I21" s="196">
        <f>'[2]23'!J23</f>
        <v>0</v>
      </c>
      <c r="J21" s="196">
        <f>'[2]23'!K23</f>
        <v>0</v>
      </c>
      <c r="K21" s="15">
        <f t="shared" si="3"/>
        <v>0</v>
      </c>
      <c r="L21" s="18">
        <f>frq!C21</f>
        <v>1</v>
      </c>
      <c r="M21" s="124">
        <f t="shared" si="4"/>
        <v>-0.4</v>
      </c>
      <c r="N21" s="16">
        <f t="shared" si="0"/>
        <v>0</v>
      </c>
      <c r="O21" s="16">
        <f t="shared" si="1"/>
        <v>0</v>
      </c>
      <c r="P21" s="16">
        <f t="shared" si="2"/>
        <v>0</v>
      </c>
      <c r="Q21" s="17">
        <f t="shared" si="5"/>
        <v>-0.4</v>
      </c>
      <c r="R21" s="18">
        <v>0.4</v>
      </c>
    </row>
    <row r="22" spans="1:18">
      <c r="A22" s="8" t="s">
        <v>64</v>
      </c>
      <c r="B22" s="195">
        <f>'[2]23'!B24</f>
        <v>0</v>
      </c>
      <c r="C22" s="196">
        <f>'[2]23'!C24</f>
        <v>60</v>
      </c>
      <c r="D22" s="196">
        <f>'[2]23'!D24</f>
        <v>0</v>
      </c>
      <c r="E22" s="196">
        <f>'[2]23'!E24</f>
        <v>0</v>
      </c>
      <c r="F22" s="15">
        <f t="shared" si="6"/>
        <v>60</v>
      </c>
      <c r="G22" s="195">
        <f>'[2]23'!H24</f>
        <v>0</v>
      </c>
      <c r="H22" s="196">
        <f>'[2]23'!I24</f>
        <v>0</v>
      </c>
      <c r="I22" s="196">
        <f>'[2]23'!J24</f>
        <v>0</v>
      </c>
      <c r="J22" s="196">
        <f>'[2]23'!K24</f>
        <v>0</v>
      </c>
      <c r="K22" s="15">
        <f t="shared" si="3"/>
        <v>0</v>
      </c>
      <c r="L22" s="18">
        <f>frq!C22</f>
        <v>1</v>
      </c>
      <c r="M22" s="124">
        <f t="shared" si="4"/>
        <v>-0.4</v>
      </c>
      <c r="N22" s="16">
        <f t="shared" si="0"/>
        <v>0</v>
      </c>
      <c r="O22" s="16">
        <f t="shared" si="1"/>
        <v>0</v>
      </c>
      <c r="P22" s="16">
        <f t="shared" si="2"/>
        <v>0</v>
      </c>
      <c r="Q22" s="17">
        <f t="shared" si="5"/>
        <v>-0.4</v>
      </c>
      <c r="R22" s="18">
        <v>0.4</v>
      </c>
    </row>
    <row r="23" spans="1:18">
      <c r="A23" s="8" t="s">
        <v>65</v>
      </c>
      <c r="B23" s="195">
        <f>'[2]23'!B25</f>
        <v>0</v>
      </c>
      <c r="C23" s="196">
        <f>'[2]23'!C25</f>
        <v>60</v>
      </c>
      <c r="D23" s="196">
        <f>'[2]23'!D25</f>
        <v>0</v>
      </c>
      <c r="E23" s="196">
        <f>'[2]23'!E25</f>
        <v>0</v>
      </c>
      <c r="F23" s="15">
        <f t="shared" si="6"/>
        <v>60</v>
      </c>
      <c r="G23" s="195">
        <f>'[2]23'!H25</f>
        <v>0</v>
      </c>
      <c r="H23" s="196">
        <f>'[2]23'!I25</f>
        <v>0</v>
      </c>
      <c r="I23" s="196">
        <f>'[2]23'!J25</f>
        <v>0</v>
      </c>
      <c r="J23" s="196">
        <f>'[2]23'!K25</f>
        <v>0</v>
      </c>
      <c r="K23" s="15">
        <f t="shared" si="3"/>
        <v>0</v>
      </c>
      <c r="L23" s="18">
        <f>frq!C23</f>
        <v>1</v>
      </c>
      <c r="M23" s="124">
        <f t="shared" si="4"/>
        <v>-0.4</v>
      </c>
      <c r="N23" s="16">
        <f t="shared" si="0"/>
        <v>0</v>
      </c>
      <c r="O23" s="16">
        <f t="shared" si="1"/>
        <v>0</v>
      </c>
      <c r="P23" s="16">
        <f t="shared" si="2"/>
        <v>0</v>
      </c>
      <c r="Q23" s="17">
        <f t="shared" si="5"/>
        <v>-0.4</v>
      </c>
      <c r="R23" s="18">
        <v>0.4</v>
      </c>
    </row>
    <row r="24" spans="1:18">
      <c r="A24" s="8" t="s">
        <v>66</v>
      </c>
      <c r="B24" s="195">
        <f>'[2]23'!B26</f>
        <v>0</v>
      </c>
      <c r="C24" s="196">
        <f>'[2]23'!C26</f>
        <v>60</v>
      </c>
      <c r="D24" s="196">
        <f>'[2]23'!D26</f>
        <v>0</v>
      </c>
      <c r="E24" s="196">
        <f>'[2]23'!E26</f>
        <v>0</v>
      </c>
      <c r="F24" s="15">
        <f t="shared" si="6"/>
        <v>60</v>
      </c>
      <c r="G24" s="195">
        <f>'[2]23'!H26</f>
        <v>0</v>
      </c>
      <c r="H24" s="196">
        <f>'[2]23'!I26</f>
        <v>0</v>
      </c>
      <c r="I24" s="196">
        <f>'[2]23'!J26</f>
        <v>0</v>
      </c>
      <c r="J24" s="196">
        <f>'[2]23'!K26</f>
        <v>0</v>
      </c>
      <c r="K24" s="15">
        <f t="shared" si="3"/>
        <v>0</v>
      </c>
      <c r="L24" s="18">
        <f>frq!C24</f>
        <v>1</v>
      </c>
      <c r="M24" s="124">
        <f t="shared" si="4"/>
        <v>-0.4</v>
      </c>
      <c r="N24" s="16">
        <f t="shared" si="0"/>
        <v>0</v>
      </c>
      <c r="O24" s="16">
        <f t="shared" si="1"/>
        <v>0</v>
      </c>
      <c r="P24" s="16">
        <f t="shared" si="2"/>
        <v>0</v>
      </c>
      <c r="Q24" s="17">
        <f t="shared" si="5"/>
        <v>-0.4</v>
      </c>
      <c r="R24" s="18">
        <v>0.4</v>
      </c>
    </row>
    <row r="25" spans="1:18">
      <c r="A25" s="8" t="s">
        <v>67</v>
      </c>
      <c r="B25" s="195">
        <f>'[2]23'!B27</f>
        <v>0</v>
      </c>
      <c r="C25" s="196">
        <f>'[2]23'!C27</f>
        <v>60</v>
      </c>
      <c r="D25" s="196">
        <f>'[2]23'!D27</f>
        <v>0</v>
      </c>
      <c r="E25" s="196">
        <f>'[2]23'!E27</f>
        <v>0</v>
      </c>
      <c r="F25" s="15">
        <f t="shared" si="6"/>
        <v>60</v>
      </c>
      <c r="G25" s="195">
        <f>'[2]23'!H27</f>
        <v>0</v>
      </c>
      <c r="H25" s="196">
        <f>'[2]23'!I27</f>
        <v>0</v>
      </c>
      <c r="I25" s="196">
        <f>'[2]23'!J27</f>
        <v>0</v>
      </c>
      <c r="J25" s="196">
        <f>'[2]23'!K27</f>
        <v>0</v>
      </c>
      <c r="K25" s="15">
        <f t="shared" si="3"/>
        <v>0</v>
      </c>
      <c r="L25" s="18">
        <f>frq!C25</f>
        <v>1</v>
      </c>
      <c r="M25" s="124">
        <f t="shared" si="4"/>
        <v>-0.4</v>
      </c>
      <c r="N25" s="16">
        <f t="shared" si="0"/>
        <v>0</v>
      </c>
      <c r="O25" s="16">
        <f t="shared" si="1"/>
        <v>0</v>
      </c>
      <c r="P25" s="16">
        <f t="shared" si="2"/>
        <v>0</v>
      </c>
      <c r="Q25" s="17">
        <f t="shared" si="5"/>
        <v>-0.4</v>
      </c>
      <c r="R25" s="18">
        <v>0.4</v>
      </c>
    </row>
    <row r="26" spans="1:18">
      <c r="A26" s="8" t="s">
        <v>68</v>
      </c>
      <c r="B26" s="195">
        <f>'[2]23'!B28</f>
        <v>0</v>
      </c>
      <c r="C26" s="196">
        <f>'[2]23'!C28</f>
        <v>60</v>
      </c>
      <c r="D26" s="196">
        <f>'[2]23'!D28</f>
        <v>0</v>
      </c>
      <c r="E26" s="196">
        <f>'[2]23'!E28</f>
        <v>0</v>
      </c>
      <c r="F26" s="15">
        <f t="shared" si="6"/>
        <v>60</v>
      </c>
      <c r="G26" s="195">
        <f>'[2]23'!H28</f>
        <v>0</v>
      </c>
      <c r="H26" s="196">
        <f>'[2]23'!I28</f>
        <v>0</v>
      </c>
      <c r="I26" s="196">
        <f>'[2]23'!J28</f>
        <v>0</v>
      </c>
      <c r="J26" s="196">
        <f>'[2]23'!K28</f>
        <v>0</v>
      </c>
      <c r="K26" s="15">
        <f t="shared" si="3"/>
        <v>0</v>
      </c>
      <c r="L26" s="18">
        <f>frq!C26</f>
        <v>1</v>
      </c>
      <c r="M26" s="124">
        <f t="shared" si="4"/>
        <v>-0.4</v>
      </c>
      <c r="N26" s="16">
        <f t="shared" si="0"/>
        <v>0</v>
      </c>
      <c r="O26" s="16">
        <f t="shared" si="1"/>
        <v>0</v>
      </c>
      <c r="P26" s="16">
        <f t="shared" si="2"/>
        <v>0</v>
      </c>
      <c r="Q26" s="17">
        <f t="shared" si="5"/>
        <v>-0.4</v>
      </c>
      <c r="R26" s="18">
        <v>0.4</v>
      </c>
    </row>
    <row r="27" spans="1:18">
      <c r="A27" s="8" t="s">
        <v>69</v>
      </c>
      <c r="B27" s="195">
        <f>'[2]23'!B29</f>
        <v>0</v>
      </c>
      <c r="C27" s="196">
        <f>'[2]23'!C29</f>
        <v>60</v>
      </c>
      <c r="D27" s="196">
        <f>'[2]23'!D29</f>
        <v>0</v>
      </c>
      <c r="E27" s="196">
        <f>'[2]23'!E29</f>
        <v>0</v>
      </c>
      <c r="F27" s="15">
        <f t="shared" si="6"/>
        <v>60</v>
      </c>
      <c r="G27" s="195">
        <f>'[2]23'!H29</f>
        <v>0</v>
      </c>
      <c r="H27" s="196">
        <f>'[2]23'!I29</f>
        <v>0</v>
      </c>
      <c r="I27" s="196">
        <f>'[2]23'!J29</f>
        <v>0</v>
      </c>
      <c r="J27" s="196">
        <f>'[2]23'!K29</f>
        <v>0</v>
      </c>
      <c r="K27" s="15">
        <f t="shared" si="3"/>
        <v>0</v>
      </c>
      <c r="L27" s="18">
        <f>frq!C27</f>
        <v>1</v>
      </c>
      <c r="M27" s="124">
        <f t="shared" si="4"/>
        <v>-0.4</v>
      </c>
      <c r="N27" s="16">
        <f t="shared" si="0"/>
        <v>0</v>
      </c>
      <c r="O27" s="16">
        <f t="shared" si="1"/>
        <v>0</v>
      </c>
      <c r="P27" s="16">
        <f t="shared" si="2"/>
        <v>0</v>
      </c>
      <c r="Q27" s="17">
        <f t="shared" si="5"/>
        <v>-0.4</v>
      </c>
      <c r="R27" s="18">
        <v>0.4</v>
      </c>
    </row>
    <row r="28" spans="1:18">
      <c r="A28" s="8" t="s">
        <v>70</v>
      </c>
      <c r="B28" s="195">
        <f>'[2]23'!B30</f>
        <v>0</v>
      </c>
      <c r="C28" s="196">
        <f>'[2]23'!C30</f>
        <v>60</v>
      </c>
      <c r="D28" s="196">
        <f>'[2]23'!D30</f>
        <v>0</v>
      </c>
      <c r="E28" s="196">
        <f>'[2]23'!E30</f>
        <v>0</v>
      </c>
      <c r="F28" s="15">
        <f t="shared" si="6"/>
        <v>60</v>
      </c>
      <c r="G28" s="195">
        <f>'[2]23'!H30</f>
        <v>0</v>
      </c>
      <c r="H28" s="196">
        <f>'[2]23'!I30</f>
        <v>0</v>
      </c>
      <c r="I28" s="196">
        <f>'[2]23'!J30</f>
        <v>0</v>
      </c>
      <c r="J28" s="196">
        <f>'[2]23'!K30</f>
        <v>0</v>
      </c>
      <c r="K28" s="15">
        <f t="shared" si="3"/>
        <v>0</v>
      </c>
      <c r="L28" s="18">
        <f>frq!C28</f>
        <v>1</v>
      </c>
      <c r="M28" s="124">
        <f t="shared" si="4"/>
        <v>-0.4</v>
      </c>
      <c r="N28" s="16">
        <f t="shared" si="0"/>
        <v>0</v>
      </c>
      <c r="O28" s="16">
        <f t="shared" si="1"/>
        <v>0</v>
      </c>
      <c r="P28" s="16">
        <f t="shared" si="2"/>
        <v>0</v>
      </c>
      <c r="Q28" s="17">
        <f t="shared" si="5"/>
        <v>-0.4</v>
      </c>
      <c r="R28" s="18">
        <v>0.4</v>
      </c>
    </row>
    <row r="29" spans="1:18">
      <c r="A29" s="8" t="s">
        <v>71</v>
      </c>
      <c r="B29" s="195">
        <f>'[2]23'!B31</f>
        <v>0</v>
      </c>
      <c r="C29" s="196">
        <f>'[2]23'!C31</f>
        <v>60</v>
      </c>
      <c r="D29" s="196">
        <f>'[2]23'!D31</f>
        <v>0</v>
      </c>
      <c r="E29" s="196">
        <f>'[2]23'!E31</f>
        <v>0</v>
      </c>
      <c r="F29" s="15">
        <f t="shared" si="6"/>
        <v>60</v>
      </c>
      <c r="G29" s="195">
        <f>'[2]23'!H31</f>
        <v>0</v>
      </c>
      <c r="H29" s="196">
        <f>'[2]23'!I31</f>
        <v>0</v>
      </c>
      <c r="I29" s="196">
        <f>'[2]23'!J31</f>
        <v>0</v>
      </c>
      <c r="J29" s="196">
        <f>'[2]23'!K31</f>
        <v>0</v>
      </c>
      <c r="K29" s="15">
        <f t="shared" si="3"/>
        <v>0</v>
      </c>
      <c r="L29" s="18">
        <f>frq!C29</f>
        <v>1</v>
      </c>
      <c r="M29" s="124">
        <f t="shared" si="4"/>
        <v>-0.4</v>
      </c>
      <c r="N29" s="16">
        <f t="shared" si="0"/>
        <v>0</v>
      </c>
      <c r="O29" s="16">
        <f t="shared" si="1"/>
        <v>0</v>
      </c>
      <c r="P29" s="16">
        <f t="shared" si="2"/>
        <v>0</v>
      </c>
      <c r="Q29" s="17">
        <f t="shared" si="5"/>
        <v>-0.4</v>
      </c>
      <c r="R29" s="18">
        <v>0.4</v>
      </c>
    </row>
    <row r="30" spans="1:18">
      <c r="A30" s="8" t="s">
        <v>72</v>
      </c>
      <c r="B30" s="195">
        <f>'[2]23'!B32</f>
        <v>0</v>
      </c>
      <c r="C30" s="196">
        <f>'[2]23'!C32</f>
        <v>60</v>
      </c>
      <c r="D30" s="196">
        <f>'[2]23'!D32</f>
        <v>0</v>
      </c>
      <c r="E30" s="196">
        <f>'[2]23'!E32</f>
        <v>0</v>
      </c>
      <c r="F30" s="15">
        <f t="shared" si="6"/>
        <v>60</v>
      </c>
      <c r="G30" s="195">
        <f>'[2]23'!H32</f>
        <v>0</v>
      </c>
      <c r="H30" s="196">
        <f>'[2]23'!I32</f>
        <v>0</v>
      </c>
      <c r="I30" s="196">
        <f>'[2]23'!J32</f>
        <v>0</v>
      </c>
      <c r="J30" s="196">
        <f>'[2]23'!K32</f>
        <v>0</v>
      </c>
      <c r="K30" s="15">
        <f t="shared" si="3"/>
        <v>0</v>
      </c>
      <c r="L30" s="18">
        <f>frq!C30</f>
        <v>1</v>
      </c>
      <c r="M30" s="124">
        <f t="shared" si="4"/>
        <v>-0.4</v>
      </c>
      <c r="N30" s="16">
        <f t="shared" si="0"/>
        <v>0</v>
      </c>
      <c r="O30" s="16">
        <f t="shared" si="1"/>
        <v>0</v>
      </c>
      <c r="P30" s="16">
        <f t="shared" si="2"/>
        <v>0</v>
      </c>
      <c r="Q30" s="17">
        <f t="shared" si="5"/>
        <v>-0.4</v>
      </c>
      <c r="R30" s="18">
        <v>0.4</v>
      </c>
    </row>
    <row r="31" spans="1:18">
      <c r="A31" s="8" t="s">
        <v>73</v>
      </c>
      <c r="B31" s="195">
        <f>'[2]23'!B33</f>
        <v>0</v>
      </c>
      <c r="C31" s="196">
        <f>'[2]23'!C33</f>
        <v>60</v>
      </c>
      <c r="D31" s="196">
        <f>'[2]23'!D33</f>
        <v>0</v>
      </c>
      <c r="E31" s="196">
        <f>'[2]23'!E33</f>
        <v>0</v>
      </c>
      <c r="F31" s="15">
        <f t="shared" si="6"/>
        <v>60</v>
      </c>
      <c r="G31" s="195">
        <f>'[2]23'!H33</f>
        <v>0</v>
      </c>
      <c r="H31" s="196">
        <f>'[2]23'!I33</f>
        <v>0</v>
      </c>
      <c r="I31" s="196">
        <f>'[2]23'!J33</f>
        <v>0</v>
      </c>
      <c r="J31" s="196">
        <f>'[2]23'!K33</f>
        <v>0</v>
      </c>
      <c r="K31" s="15">
        <f t="shared" si="3"/>
        <v>0</v>
      </c>
      <c r="L31" s="18">
        <f>frq!C31</f>
        <v>1</v>
      </c>
      <c r="M31" s="124">
        <f t="shared" si="4"/>
        <v>-0.4</v>
      </c>
      <c r="N31" s="16">
        <f t="shared" si="0"/>
        <v>0</v>
      </c>
      <c r="O31" s="16">
        <f t="shared" si="1"/>
        <v>0</v>
      </c>
      <c r="P31" s="16">
        <f t="shared" si="2"/>
        <v>0</v>
      </c>
      <c r="Q31" s="17">
        <f t="shared" si="5"/>
        <v>-0.4</v>
      </c>
      <c r="R31" s="18">
        <v>0.4</v>
      </c>
    </row>
    <row r="32" spans="1:18">
      <c r="A32" s="8" t="s">
        <v>74</v>
      </c>
      <c r="B32" s="195">
        <f>'[2]23'!B34</f>
        <v>0</v>
      </c>
      <c r="C32" s="196">
        <f>'[2]23'!C34</f>
        <v>60</v>
      </c>
      <c r="D32" s="196">
        <f>'[2]23'!D34</f>
        <v>0</v>
      </c>
      <c r="E32" s="196">
        <f>'[2]23'!E34</f>
        <v>0</v>
      </c>
      <c r="F32" s="15">
        <f t="shared" si="6"/>
        <v>60</v>
      </c>
      <c r="G32" s="195">
        <f>'[2]23'!H34</f>
        <v>0</v>
      </c>
      <c r="H32" s="196">
        <f>'[2]23'!I34</f>
        <v>0</v>
      </c>
      <c r="I32" s="196">
        <f>'[2]23'!J34</f>
        <v>0</v>
      </c>
      <c r="J32" s="196">
        <f>'[2]23'!K34</f>
        <v>0</v>
      </c>
      <c r="K32" s="15">
        <f t="shared" si="3"/>
        <v>0</v>
      </c>
      <c r="L32" s="18">
        <f>frq!C32</f>
        <v>1</v>
      </c>
      <c r="M32" s="124">
        <f t="shared" si="4"/>
        <v>-0.4</v>
      </c>
      <c r="N32" s="16">
        <f t="shared" si="0"/>
        <v>0</v>
      </c>
      <c r="O32" s="16">
        <f t="shared" si="1"/>
        <v>0</v>
      </c>
      <c r="P32" s="16">
        <f t="shared" si="2"/>
        <v>0</v>
      </c>
      <c r="Q32" s="17">
        <f t="shared" si="5"/>
        <v>-0.4</v>
      </c>
      <c r="R32" s="18">
        <v>0.4</v>
      </c>
    </row>
    <row r="33" spans="1:18">
      <c r="A33" s="8" t="s">
        <v>75</v>
      </c>
      <c r="B33" s="195">
        <f>'[2]23'!B35</f>
        <v>0</v>
      </c>
      <c r="C33" s="196">
        <f>'[2]23'!C35</f>
        <v>60</v>
      </c>
      <c r="D33" s="196">
        <f>'[2]23'!D35</f>
        <v>0</v>
      </c>
      <c r="E33" s="196">
        <f>'[2]23'!E35</f>
        <v>0</v>
      </c>
      <c r="F33" s="15">
        <f t="shared" si="6"/>
        <v>60</v>
      </c>
      <c r="G33" s="195">
        <f>'[2]23'!H35</f>
        <v>0</v>
      </c>
      <c r="H33" s="196">
        <f>'[2]23'!I35</f>
        <v>0</v>
      </c>
      <c r="I33" s="196">
        <f>'[2]23'!J35</f>
        <v>0</v>
      </c>
      <c r="J33" s="196">
        <f>'[2]23'!K35</f>
        <v>0</v>
      </c>
      <c r="K33" s="15">
        <f t="shared" si="3"/>
        <v>0</v>
      </c>
      <c r="L33" s="18">
        <f>frq!C33</f>
        <v>1</v>
      </c>
      <c r="M33" s="124">
        <f t="shared" si="4"/>
        <v>-0.4</v>
      </c>
      <c r="N33" s="16">
        <f t="shared" si="0"/>
        <v>0</v>
      </c>
      <c r="O33" s="16">
        <f t="shared" si="1"/>
        <v>0</v>
      </c>
      <c r="P33" s="16">
        <f t="shared" si="2"/>
        <v>0</v>
      </c>
      <c r="Q33" s="17">
        <f t="shared" si="5"/>
        <v>-0.4</v>
      </c>
      <c r="R33" s="18">
        <v>0.4</v>
      </c>
    </row>
    <row r="34" spans="1:18">
      <c r="A34" s="8" t="s">
        <v>76</v>
      </c>
      <c r="B34" s="195">
        <f>'[2]23'!B36</f>
        <v>0</v>
      </c>
      <c r="C34" s="196">
        <f>'[2]23'!C36</f>
        <v>60</v>
      </c>
      <c r="D34" s="196">
        <f>'[2]23'!D36</f>
        <v>0</v>
      </c>
      <c r="E34" s="196">
        <f>'[2]23'!E36</f>
        <v>0</v>
      </c>
      <c r="F34" s="15">
        <f t="shared" si="6"/>
        <v>60</v>
      </c>
      <c r="G34" s="195">
        <f>'[2]23'!H36</f>
        <v>0</v>
      </c>
      <c r="H34" s="196">
        <f>'[2]23'!I36</f>
        <v>0</v>
      </c>
      <c r="I34" s="196">
        <f>'[2]23'!J36</f>
        <v>0</v>
      </c>
      <c r="J34" s="196">
        <f>'[2]23'!K36</f>
        <v>0</v>
      </c>
      <c r="K34" s="15">
        <f t="shared" si="3"/>
        <v>0</v>
      </c>
      <c r="L34" s="18">
        <f>frq!C34</f>
        <v>1</v>
      </c>
      <c r="M34" s="124">
        <f t="shared" si="4"/>
        <v>-0.4</v>
      </c>
      <c r="N34" s="16">
        <f t="shared" si="0"/>
        <v>0</v>
      </c>
      <c r="O34" s="16">
        <f t="shared" si="1"/>
        <v>0</v>
      </c>
      <c r="P34" s="16">
        <f t="shared" si="2"/>
        <v>0</v>
      </c>
      <c r="Q34" s="17">
        <f t="shared" si="5"/>
        <v>-0.4</v>
      </c>
      <c r="R34" s="18">
        <v>0.4</v>
      </c>
    </row>
    <row r="35" spans="1:18">
      <c r="A35" s="8" t="s">
        <v>77</v>
      </c>
      <c r="B35" s="195">
        <f>'[2]23'!B37</f>
        <v>0</v>
      </c>
      <c r="C35" s="196">
        <f>'[2]23'!C37</f>
        <v>60</v>
      </c>
      <c r="D35" s="196">
        <f>'[2]23'!D37</f>
        <v>0</v>
      </c>
      <c r="E35" s="196">
        <f>'[2]23'!E37</f>
        <v>0</v>
      </c>
      <c r="F35" s="15">
        <f t="shared" si="6"/>
        <v>60</v>
      </c>
      <c r="G35" s="195">
        <f>'[2]23'!H37</f>
        <v>0</v>
      </c>
      <c r="H35" s="196">
        <f>'[2]23'!I37</f>
        <v>0</v>
      </c>
      <c r="I35" s="196">
        <f>'[2]23'!J37</f>
        <v>0</v>
      </c>
      <c r="J35" s="196">
        <f>'[2]23'!K37</f>
        <v>0</v>
      </c>
      <c r="K35" s="15">
        <f t="shared" si="3"/>
        <v>0</v>
      </c>
      <c r="L35" s="18">
        <f>frq!C35</f>
        <v>1</v>
      </c>
      <c r="M35" s="124">
        <f t="shared" si="4"/>
        <v>-0.4</v>
      </c>
      <c r="N35" s="16">
        <f t="shared" ref="N35:N66" si="7">IF($L35=1,H35,IF(AND($L35=0.985,H35&gt;0.985*C35),C35*0.985,IF(AND($L35=0.965,H35&gt;0.965*C35),0.965*C35,H35)))</f>
        <v>0</v>
      </c>
      <c r="O35" s="16">
        <f t="shared" ref="O35:O66" si="8">IF($L35=1,I35,IF(AND($L35=0.985,I35&gt;0.985*D35),D35*0.985,IF(AND($L35=0.965,I35&gt;0.965*D35),0.965*D35,I35)))</f>
        <v>0</v>
      </c>
      <c r="P35" s="16">
        <f t="shared" ref="P35:P66" si="9">IF($L35=1,J35,IF(AND($L35=0.985,J35&gt;0.985*E35),E35*0.985,IF(AND($L35=0.965,J35&gt;0.965*E35),0.965*E35,J35)))</f>
        <v>0</v>
      </c>
      <c r="Q35" s="17">
        <f t="shared" si="5"/>
        <v>-0.4</v>
      </c>
      <c r="R35" s="18">
        <v>0.4</v>
      </c>
    </row>
    <row r="36" spans="1:18">
      <c r="A36" s="8" t="s">
        <v>78</v>
      </c>
      <c r="B36" s="195">
        <f>'[2]23'!B38</f>
        <v>0</v>
      </c>
      <c r="C36" s="196">
        <f>'[2]23'!C38</f>
        <v>60</v>
      </c>
      <c r="D36" s="196">
        <f>'[2]23'!D38</f>
        <v>0</v>
      </c>
      <c r="E36" s="196">
        <f>'[2]23'!E38</f>
        <v>0</v>
      </c>
      <c r="F36" s="15">
        <f t="shared" si="6"/>
        <v>60</v>
      </c>
      <c r="G36" s="195">
        <f>'[2]23'!H38</f>
        <v>0</v>
      </c>
      <c r="H36" s="196">
        <f>'[2]23'!I38</f>
        <v>0</v>
      </c>
      <c r="I36" s="196">
        <f>'[2]23'!J38</f>
        <v>0</v>
      </c>
      <c r="J36" s="196">
        <f>'[2]23'!K38</f>
        <v>0</v>
      </c>
      <c r="K36" s="15">
        <f t="shared" si="3"/>
        <v>0</v>
      </c>
      <c r="L36" s="18">
        <f>frq!C36</f>
        <v>1</v>
      </c>
      <c r="M36" s="124">
        <f t="shared" si="4"/>
        <v>-0.4</v>
      </c>
      <c r="N36" s="16">
        <f t="shared" si="7"/>
        <v>0</v>
      </c>
      <c r="O36" s="16">
        <f t="shared" si="8"/>
        <v>0</v>
      </c>
      <c r="P36" s="16">
        <f t="shared" si="9"/>
        <v>0</v>
      </c>
      <c r="Q36" s="17">
        <f t="shared" si="5"/>
        <v>-0.4</v>
      </c>
      <c r="R36" s="18">
        <v>0.4</v>
      </c>
    </row>
    <row r="37" spans="1:18">
      <c r="A37" s="8" t="s">
        <v>79</v>
      </c>
      <c r="B37" s="195">
        <f>'[2]23'!B39</f>
        <v>0</v>
      </c>
      <c r="C37" s="196">
        <f>'[2]23'!C39</f>
        <v>60</v>
      </c>
      <c r="D37" s="196">
        <f>'[2]23'!D39</f>
        <v>0</v>
      </c>
      <c r="E37" s="196">
        <f>'[2]23'!E39</f>
        <v>0</v>
      </c>
      <c r="F37" s="15">
        <f t="shared" si="6"/>
        <v>60</v>
      </c>
      <c r="G37" s="195">
        <f>'[2]23'!H39</f>
        <v>0</v>
      </c>
      <c r="H37" s="196">
        <f>'[2]23'!I39</f>
        <v>0</v>
      </c>
      <c r="I37" s="196">
        <f>'[2]23'!J39</f>
        <v>0</v>
      </c>
      <c r="J37" s="196">
        <f>'[2]23'!K39</f>
        <v>0</v>
      </c>
      <c r="K37" s="15">
        <f t="shared" si="3"/>
        <v>0</v>
      </c>
      <c r="L37" s="18">
        <f>frq!C37</f>
        <v>1</v>
      </c>
      <c r="M37" s="124">
        <f t="shared" si="4"/>
        <v>-0.4</v>
      </c>
      <c r="N37" s="16">
        <f t="shared" si="7"/>
        <v>0</v>
      </c>
      <c r="O37" s="16">
        <f t="shared" si="8"/>
        <v>0</v>
      </c>
      <c r="P37" s="16">
        <f t="shared" si="9"/>
        <v>0</v>
      </c>
      <c r="Q37" s="17">
        <f t="shared" si="5"/>
        <v>-0.4</v>
      </c>
      <c r="R37" s="18">
        <v>0.4</v>
      </c>
    </row>
    <row r="38" spans="1:18">
      <c r="A38" s="8" t="s">
        <v>80</v>
      </c>
      <c r="B38" s="195">
        <f>'[2]23'!B40</f>
        <v>0</v>
      </c>
      <c r="C38" s="196">
        <f>'[2]23'!C40</f>
        <v>60</v>
      </c>
      <c r="D38" s="196">
        <f>'[2]23'!D40</f>
        <v>0</v>
      </c>
      <c r="E38" s="196">
        <f>'[2]23'!E40</f>
        <v>0</v>
      </c>
      <c r="F38" s="15">
        <f t="shared" si="6"/>
        <v>60</v>
      </c>
      <c r="G38" s="195">
        <f>'[2]23'!H40</f>
        <v>0</v>
      </c>
      <c r="H38" s="196">
        <f>'[2]23'!I40</f>
        <v>0</v>
      </c>
      <c r="I38" s="196">
        <f>'[2]23'!J40</f>
        <v>0</v>
      </c>
      <c r="J38" s="196">
        <f>'[2]23'!K40</f>
        <v>0</v>
      </c>
      <c r="K38" s="15">
        <f t="shared" si="3"/>
        <v>0</v>
      </c>
      <c r="L38" s="18">
        <f>frq!C38</f>
        <v>1</v>
      </c>
      <c r="M38" s="124">
        <f t="shared" si="4"/>
        <v>-0.4</v>
      </c>
      <c r="N38" s="16">
        <f t="shared" si="7"/>
        <v>0</v>
      </c>
      <c r="O38" s="16">
        <f t="shared" si="8"/>
        <v>0</v>
      </c>
      <c r="P38" s="16">
        <f t="shared" si="9"/>
        <v>0</v>
      </c>
      <c r="Q38" s="17">
        <f t="shared" si="5"/>
        <v>-0.4</v>
      </c>
      <c r="R38" s="18">
        <v>0.4</v>
      </c>
    </row>
    <row r="39" spans="1:18">
      <c r="A39" s="8" t="s">
        <v>81</v>
      </c>
      <c r="B39" s="195">
        <f>'[2]23'!B41</f>
        <v>0</v>
      </c>
      <c r="C39" s="196">
        <f>'[2]23'!C41</f>
        <v>60</v>
      </c>
      <c r="D39" s="196">
        <f>'[2]23'!D41</f>
        <v>0</v>
      </c>
      <c r="E39" s="196">
        <f>'[2]23'!E41</f>
        <v>0</v>
      </c>
      <c r="F39" s="15">
        <f t="shared" si="6"/>
        <v>60</v>
      </c>
      <c r="G39" s="195">
        <f>'[2]23'!H41</f>
        <v>0</v>
      </c>
      <c r="H39" s="196">
        <f>'[2]23'!I41</f>
        <v>0</v>
      </c>
      <c r="I39" s="196">
        <f>'[2]23'!J41</f>
        <v>0</v>
      </c>
      <c r="J39" s="196">
        <f>'[2]23'!K41</f>
        <v>0</v>
      </c>
      <c r="K39" s="15">
        <f t="shared" si="3"/>
        <v>0</v>
      </c>
      <c r="L39" s="18">
        <f>frq!C39</f>
        <v>1</v>
      </c>
      <c r="M39" s="124">
        <f t="shared" si="4"/>
        <v>-0.4</v>
      </c>
      <c r="N39" s="16">
        <f t="shared" si="7"/>
        <v>0</v>
      </c>
      <c r="O39" s="16">
        <f t="shared" si="8"/>
        <v>0</v>
      </c>
      <c r="P39" s="16">
        <f t="shared" si="9"/>
        <v>0</v>
      </c>
      <c r="Q39" s="17">
        <f t="shared" si="5"/>
        <v>-0.4</v>
      </c>
      <c r="R39" s="18">
        <v>0.4</v>
      </c>
    </row>
    <row r="40" spans="1:18">
      <c r="A40" s="8" t="s">
        <v>82</v>
      </c>
      <c r="B40" s="195">
        <f>'[2]23'!B42</f>
        <v>0</v>
      </c>
      <c r="C40" s="196">
        <f>'[2]23'!C42</f>
        <v>60</v>
      </c>
      <c r="D40" s="196">
        <f>'[2]23'!D42</f>
        <v>0</v>
      </c>
      <c r="E40" s="196">
        <f>'[2]23'!E42</f>
        <v>0</v>
      </c>
      <c r="F40" s="15">
        <f t="shared" si="6"/>
        <v>60</v>
      </c>
      <c r="G40" s="195">
        <f>'[2]23'!H42</f>
        <v>0</v>
      </c>
      <c r="H40" s="196">
        <f>'[2]23'!I42</f>
        <v>0</v>
      </c>
      <c r="I40" s="196">
        <f>'[2]23'!J42</f>
        <v>0</v>
      </c>
      <c r="J40" s="196">
        <f>'[2]23'!K42</f>
        <v>0</v>
      </c>
      <c r="K40" s="15">
        <f t="shared" si="3"/>
        <v>0</v>
      </c>
      <c r="L40" s="18">
        <f>frq!C40</f>
        <v>1</v>
      </c>
      <c r="M40" s="124">
        <f t="shared" si="4"/>
        <v>-0.4</v>
      </c>
      <c r="N40" s="16">
        <f t="shared" si="7"/>
        <v>0</v>
      </c>
      <c r="O40" s="16">
        <f t="shared" si="8"/>
        <v>0</v>
      </c>
      <c r="P40" s="16">
        <f t="shared" si="9"/>
        <v>0</v>
      </c>
      <c r="Q40" s="17">
        <f t="shared" si="5"/>
        <v>-0.4</v>
      </c>
      <c r="R40" s="18">
        <v>0.4</v>
      </c>
    </row>
    <row r="41" spans="1:18">
      <c r="A41" s="8" t="s">
        <v>83</v>
      </c>
      <c r="B41" s="195">
        <f>'[2]23'!B43</f>
        <v>0</v>
      </c>
      <c r="C41" s="196">
        <f>'[2]23'!C43</f>
        <v>60</v>
      </c>
      <c r="D41" s="196">
        <f>'[2]23'!D43</f>
        <v>0</v>
      </c>
      <c r="E41" s="196">
        <f>'[2]23'!E43</f>
        <v>0</v>
      </c>
      <c r="F41" s="15">
        <f t="shared" si="6"/>
        <v>60</v>
      </c>
      <c r="G41" s="195">
        <f>'[2]23'!H43</f>
        <v>0</v>
      </c>
      <c r="H41" s="196">
        <f>'[2]23'!I43</f>
        <v>0</v>
      </c>
      <c r="I41" s="196">
        <f>'[2]23'!J43</f>
        <v>0</v>
      </c>
      <c r="J41" s="196">
        <f>'[2]23'!K43</f>
        <v>0</v>
      </c>
      <c r="K41" s="15">
        <f t="shared" si="3"/>
        <v>0</v>
      </c>
      <c r="L41" s="18">
        <f>frq!C41</f>
        <v>1</v>
      </c>
      <c r="M41" s="124">
        <f t="shared" si="4"/>
        <v>-0.4</v>
      </c>
      <c r="N41" s="16">
        <f t="shared" si="7"/>
        <v>0</v>
      </c>
      <c r="O41" s="16">
        <f t="shared" si="8"/>
        <v>0</v>
      </c>
      <c r="P41" s="16">
        <f t="shared" si="9"/>
        <v>0</v>
      </c>
      <c r="Q41" s="17">
        <f t="shared" si="5"/>
        <v>-0.4</v>
      </c>
      <c r="R41" s="18">
        <v>0.4</v>
      </c>
    </row>
    <row r="42" spans="1:18">
      <c r="A42" s="8" t="s">
        <v>84</v>
      </c>
      <c r="B42" s="195">
        <f>'[2]23'!B44</f>
        <v>0</v>
      </c>
      <c r="C42" s="196">
        <f>'[2]23'!C44</f>
        <v>60</v>
      </c>
      <c r="D42" s="196">
        <f>'[2]23'!D44</f>
        <v>0</v>
      </c>
      <c r="E42" s="196">
        <f>'[2]23'!E44</f>
        <v>0</v>
      </c>
      <c r="F42" s="15">
        <f t="shared" si="6"/>
        <v>60</v>
      </c>
      <c r="G42" s="195">
        <f>'[2]23'!H44</f>
        <v>0</v>
      </c>
      <c r="H42" s="196">
        <f>'[2]23'!I44</f>
        <v>0</v>
      </c>
      <c r="I42" s="196">
        <f>'[2]23'!J44</f>
        <v>0</v>
      </c>
      <c r="J42" s="196">
        <f>'[2]23'!K44</f>
        <v>0</v>
      </c>
      <c r="K42" s="15">
        <f t="shared" si="3"/>
        <v>0</v>
      </c>
      <c r="L42" s="18">
        <f>frq!C42</f>
        <v>1</v>
      </c>
      <c r="M42" s="124">
        <f t="shared" si="4"/>
        <v>-0.4</v>
      </c>
      <c r="N42" s="16">
        <f t="shared" si="7"/>
        <v>0</v>
      </c>
      <c r="O42" s="16">
        <f t="shared" si="8"/>
        <v>0</v>
      </c>
      <c r="P42" s="16">
        <f t="shared" si="9"/>
        <v>0</v>
      </c>
      <c r="Q42" s="17">
        <f t="shared" si="5"/>
        <v>-0.4</v>
      </c>
      <c r="R42" s="18">
        <v>0.4</v>
      </c>
    </row>
    <row r="43" spans="1:18">
      <c r="A43" s="8" t="s">
        <v>85</v>
      </c>
      <c r="B43" s="195">
        <f>'[2]23'!B45</f>
        <v>0</v>
      </c>
      <c r="C43" s="196">
        <f>'[2]23'!C45</f>
        <v>60</v>
      </c>
      <c r="D43" s="196">
        <f>'[2]23'!D45</f>
        <v>0</v>
      </c>
      <c r="E43" s="196">
        <f>'[2]23'!E45</f>
        <v>0</v>
      </c>
      <c r="F43" s="15">
        <f t="shared" si="6"/>
        <v>60</v>
      </c>
      <c r="G43" s="195">
        <f>'[2]23'!H45</f>
        <v>0</v>
      </c>
      <c r="H43" s="196">
        <f>'[2]23'!I45</f>
        <v>0</v>
      </c>
      <c r="I43" s="196">
        <f>'[2]23'!J45</f>
        <v>0</v>
      </c>
      <c r="J43" s="196">
        <f>'[2]23'!K45</f>
        <v>0</v>
      </c>
      <c r="K43" s="15">
        <f t="shared" si="3"/>
        <v>0</v>
      </c>
      <c r="L43" s="18">
        <f>frq!C43</f>
        <v>1</v>
      </c>
      <c r="M43" s="124">
        <f t="shared" si="4"/>
        <v>-0.4</v>
      </c>
      <c r="N43" s="16">
        <f t="shared" si="7"/>
        <v>0</v>
      </c>
      <c r="O43" s="16">
        <f t="shared" si="8"/>
        <v>0</v>
      </c>
      <c r="P43" s="16">
        <f t="shared" si="9"/>
        <v>0</v>
      </c>
      <c r="Q43" s="17">
        <f t="shared" si="5"/>
        <v>-0.4</v>
      </c>
      <c r="R43" s="18">
        <v>0.4</v>
      </c>
    </row>
    <row r="44" spans="1:18">
      <c r="A44" s="8" t="s">
        <v>86</v>
      </c>
      <c r="B44" s="195">
        <f>'[2]23'!B46</f>
        <v>0</v>
      </c>
      <c r="C44" s="196">
        <f>'[2]23'!C46</f>
        <v>60</v>
      </c>
      <c r="D44" s="196">
        <f>'[2]23'!D46</f>
        <v>0</v>
      </c>
      <c r="E44" s="196">
        <f>'[2]23'!E46</f>
        <v>0</v>
      </c>
      <c r="F44" s="15">
        <f t="shared" si="6"/>
        <v>60</v>
      </c>
      <c r="G44" s="195">
        <f>'[2]23'!H46</f>
        <v>0</v>
      </c>
      <c r="H44" s="196">
        <f>'[2]23'!I46</f>
        <v>0</v>
      </c>
      <c r="I44" s="196">
        <f>'[2]23'!J46</f>
        <v>0</v>
      </c>
      <c r="J44" s="196">
        <f>'[2]23'!K46</f>
        <v>0</v>
      </c>
      <c r="K44" s="15">
        <f t="shared" si="3"/>
        <v>0</v>
      </c>
      <c r="L44" s="18">
        <f>frq!C44</f>
        <v>1</v>
      </c>
      <c r="M44" s="124">
        <f t="shared" si="4"/>
        <v>-0.4</v>
      </c>
      <c r="N44" s="16">
        <f t="shared" si="7"/>
        <v>0</v>
      </c>
      <c r="O44" s="16">
        <f t="shared" si="8"/>
        <v>0</v>
      </c>
      <c r="P44" s="16">
        <f t="shared" si="9"/>
        <v>0</v>
      </c>
      <c r="Q44" s="17">
        <f t="shared" si="5"/>
        <v>-0.4</v>
      </c>
      <c r="R44" s="18">
        <v>0.4</v>
      </c>
    </row>
    <row r="45" spans="1:18">
      <c r="A45" s="8" t="s">
        <v>87</v>
      </c>
      <c r="B45" s="195">
        <f>'[2]23'!B47</f>
        <v>0</v>
      </c>
      <c r="C45" s="196">
        <f>'[2]23'!C47</f>
        <v>60</v>
      </c>
      <c r="D45" s="196">
        <f>'[2]23'!D47</f>
        <v>0</v>
      </c>
      <c r="E45" s="196">
        <f>'[2]23'!E47</f>
        <v>0</v>
      </c>
      <c r="F45" s="15">
        <f t="shared" si="6"/>
        <v>60</v>
      </c>
      <c r="G45" s="195">
        <f>'[2]23'!H47</f>
        <v>0</v>
      </c>
      <c r="H45" s="196">
        <f>'[2]23'!I47</f>
        <v>0</v>
      </c>
      <c r="I45" s="196">
        <f>'[2]23'!J47</f>
        <v>0</v>
      </c>
      <c r="J45" s="196">
        <f>'[2]23'!K47</f>
        <v>0</v>
      </c>
      <c r="K45" s="15">
        <f t="shared" si="3"/>
        <v>0</v>
      </c>
      <c r="L45" s="18">
        <f>frq!C45</f>
        <v>1</v>
      </c>
      <c r="M45" s="124">
        <f t="shared" si="4"/>
        <v>-0.4</v>
      </c>
      <c r="N45" s="16">
        <f t="shared" si="7"/>
        <v>0</v>
      </c>
      <c r="O45" s="16">
        <f t="shared" si="8"/>
        <v>0</v>
      </c>
      <c r="P45" s="16">
        <f t="shared" si="9"/>
        <v>0</v>
      </c>
      <c r="Q45" s="17">
        <f t="shared" si="5"/>
        <v>-0.4</v>
      </c>
      <c r="R45" s="18">
        <v>0.4</v>
      </c>
    </row>
    <row r="46" spans="1:18">
      <c r="A46" s="8" t="s">
        <v>88</v>
      </c>
      <c r="B46" s="195">
        <f>'[2]23'!B48</f>
        <v>0</v>
      </c>
      <c r="C46" s="196">
        <f>'[2]23'!C48</f>
        <v>60</v>
      </c>
      <c r="D46" s="196">
        <f>'[2]23'!D48</f>
        <v>0</v>
      </c>
      <c r="E46" s="196">
        <f>'[2]23'!E48</f>
        <v>0</v>
      </c>
      <c r="F46" s="15">
        <f t="shared" si="6"/>
        <v>60</v>
      </c>
      <c r="G46" s="195">
        <f>'[2]23'!H48</f>
        <v>0</v>
      </c>
      <c r="H46" s="196">
        <f>'[2]23'!I48</f>
        <v>0</v>
      </c>
      <c r="I46" s="196">
        <f>'[2]23'!J48</f>
        <v>0</v>
      </c>
      <c r="J46" s="196">
        <f>'[2]23'!K48</f>
        <v>0</v>
      </c>
      <c r="K46" s="15">
        <f t="shared" si="3"/>
        <v>0</v>
      </c>
      <c r="L46" s="18">
        <f>frq!C46</f>
        <v>1</v>
      </c>
      <c r="M46" s="124">
        <f t="shared" si="4"/>
        <v>-0.4</v>
      </c>
      <c r="N46" s="16">
        <f t="shared" si="7"/>
        <v>0</v>
      </c>
      <c r="O46" s="16">
        <f t="shared" si="8"/>
        <v>0</v>
      </c>
      <c r="P46" s="16">
        <f t="shared" si="9"/>
        <v>0</v>
      </c>
      <c r="Q46" s="17">
        <f t="shared" si="5"/>
        <v>-0.4</v>
      </c>
      <c r="R46" s="18">
        <v>0.4</v>
      </c>
    </row>
    <row r="47" spans="1:18">
      <c r="A47" s="8" t="s">
        <v>89</v>
      </c>
      <c r="B47" s="195">
        <f>'[2]23'!B49</f>
        <v>0</v>
      </c>
      <c r="C47" s="196">
        <f>'[2]23'!C49</f>
        <v>60</v>
      </c>
      <c r="D47" s="196">
        <f>'[2]23'!D49</f>
        <v>0</v>
      </c>
      <c r="E47" s="196">
        <f>'[2]23'!E49</f>
        <v>0</v>
      </c>
      <c r="F47" s="15">
        <f t="shared" si="6"/>
        <v>60</v>
      </c>
      <c r="G47" s="195">
        <f>'[2]23'!H49</f>
        <v>0</v>
      </c>
      <c r="H47" s="196">
        <f>'[2]23'!I49</f>
        <v>0</v>
      </c>
      <c r="I47" s="196">
        <f>'[2]23'!J49</f>
        <v>0</v>
      </c>
      <c r="J47" s="196">
        <f>'[2]23'!K49</f>
        <v>0</v>
      </c>
      <c r="K47" s="15">
        <f t="shared" si="3"/>
        <v>0</v>
      </c>
      <c r="L47" s="18">
        <f>frq!C47</f>
        <v>1</v>
      </c>
      <c r="M47" s="124">
        <f t="shared" si="4"/>
        <v>-0.4</v>
      </c>
      <c r="N47" s="16">
        <f t="shared" si="7"/>
        <v>0</v>
      </c>
      <c r="O47" s="16">
        <f t="shared" si="8"/>
        <v>0</v>
      </c>
      <c r="P47" s="16">
        <f t="shared" si="9"/>
        <v>0</v>
      </c>
      <c r="Q47" s="17">
        <f t="shared" si="5"/>
        <v>-0.4</v>
      </c>
      <c r="R47" s="18">
        <v>0.4</v>
      </c>
    </row>
    <row r="48" spans="1:18">
      <c r="A48" s="8" t="s">
        <v>90</v>
      </c>
      <c r="B48" s="195">
        <f>'[2]23'!B50</f>
        <v>0</v>
      </c>
      <c r="C48" s="196">
        <f>'[2]23'!C50</f>
        <v>60</v>
      </c>
      <c r="D48" s="196">
        <f>'[2]23'!D50</f>
        <v>0</v>
      </c>
      <c r="E48" s="196">
        <f>'[2]23'!E50</f>
        <v>0</v>
      </c>
      <c r="F48" s="15">
        <f t="shared" si="6"/>
        <v>60</v>
      </c>
      <c r="G48" s="195">
        <f>'[2]23'!H50</f>
        <v>0</v>
      </c>
      <c r="H48" s="196">
        <f>'[2]23'!I50</f>
        <v>0</v>
      </c>
      <c r="I48" s="196">
        <f>'[2]23'!J50</f>
        <v>0</v>
      </c>
      <c r="J48" s="196">
        <f>'[2]23'!K50</f>
        <v>0</v>
      </c>
      <c r="K48" s="15">
        <f t="shared" si="3"/>
        <v>0</v>
      </c>
      <c r="L48" s="18">
        <f>frq!C48</f>
        <v>1</v>
      </c>
      <c r="M48" s="124">
        <f t="shared" si="4"/>
        <v>-0.4</v>
      </c>
      <c r="N48" s="16">
        <f t="shared" si="7"/>
        <v>0</v>
      </c>
      <c r="O48" s="16">
        <f t="shared" si="8"/>
        <v>0</v>
      </c>
      <c r="P48" s="16">
        <f t="shared" si="9"/>
        <v>0</v>
      </c>
      <c r="Q48" s="17">
        <f t="shared" si="5"/>
        <v>-0.4</v>
      </c>
      <c r="R48" s="18">
        <v>0.4</v>
      </c>
    </row>
    <row r="49" spans="1:18">
      <c r="A49" s="8" t="s">
        <v>91</v>
      </c>
      <c r="B49" s="195">
        <f>'[2]23'!B51</f>
        <v>0</v>
      </c>
      <c r="C49" s="196">
        <f>'[2]23'!C51</f>
        <v>60</v>
      </c>
      <c r="D49" s="196">
        <f>'[2]23'!D51</f>
        <v>0</v>
      </c>
      <c r="E49" s="196">
        <f>'[2]23'!E51</f>
        <v>0</v>
      </c>
      <c r="F49" s="15">
        <f t="shared" si="6"/>
        <v>60</v>
      </c>
      <c r="G49" s="195">
        <f>'[2]23'!H51</f>
        <v>0</v>
      </c>
      <c r="H49" s="196">
        <f>'[2]23'!I51</f>
        <v>0</v>
      </c>
      <c r="I49" s="196">
        <f>'[2]23'!J51</f>
        <v>0</v>
      </c>
      <c r="J49" s="196">
        <f>'[2]23'!K51</f>
        <v>0</v>
      </c>
      <c r="K49" s="15">
        <f t="shared" si="3"/>
        <v>0</v>
      </c>
      <c r="L49" s="18">
        <f>frq!C49</f>
        <v>1</v>
      </c>
      <c r="M49" s="124">
        <f t="shared" si="4"/>
        <v>-0.4</v>
      </c>
      <c r="N49" s="16">
        <f t="shared" si="7"/>
        <v>0</v>
      </c>
      <c r="O49" s="16">
        <f t="shared" si="8"/>
        <v>0</v>
      </c>
      <c r="P49" s="16">
        <f t="shared" si="9"/>
        <v>0</v>
      </c>
      <c r="Q49" s="17">
        <f t="shared" si="5"/>
        <v>-0.4</v>
      </c>
      <c r="R49" s="18">
        <v>0.4</v>
      </c>
    </row>
    <row r="50" spans="1:18">
      <c r="A50" s="8" t="s">
        <v>92</v>
      </c>
      <c r="B50" s="195">
        <f>'[2]23'!B52</f>
        <v>0</v>
      </c>
      <c r="C50" s="196">
        <f>'[2]23'!C52</f>
        <v>60</v>
      </c>
      <c r="D50" s="196">
        <f>'[2]23'!D52</f>
        <v>0</v>
      </c>
      <c r="E50" s="196">
        <f>'[2]23'!E52</f>
        <v>0</v>
      </c>
      <c r="F50" s="15">
        <f t="shared" si="6"/>
        <v>60</v>
      </c>
      <c r="G50" s="195">
        <f>'[2]23'!H52</f>
        <v>0</v>
      </c>
      <c r="H50" s="196">
        <f>'[2]23'!I52</f>
        <v>0</v>
      </c>
      <c r="I50" s="196">
        <f>'[2]23'!J52</f>
        <v>0</v>
      </c>
      <c r="J50" s="196">
        <f>'[2]23'!K52</f>
        <v>0</v>
      </c>
      <c r="K50" s="15">
        <f t="shared" si="3"/>
        <v>0</v>
      </c>
      <c r="L50" s="18">
        <f>frq!C50</f>
        <v>1</v>
      </c>
      <c r="M50" s="124">
        <f t="shared" si="4"/>
        <v>-0.4</v>
      </c>
      <c r="N50" s="16">
        <f t="shared" si="7"/>
        <v>0</v>
      </c>
      <c r="O50" s="16">
        <f t="shared" si="8"/>
        <v>0</v>
      </c>
      <c r="P50" s="16">
        <f t="shared" si="9"/>
        <v>0</v>
      </c>
      <c r="Q50" s="17">
        <f t="shared" si="5"/>
        <v>-0.4</v>
      </c>
      <c r="R50" s="18">
        <v>0.4</v>
      </c>
    </row>
    <row r="51" spans="1:18">
      <c r="A51" s="8" t="s">
        <v>93</v>
      </c>
      <c r="B51" s="195">
        <f>'[2]23'!B53</f>
        <v>0</v>
      </c>
      <c r="C51" s="196">
        <f>'[2]23'!C53</f>
        <v>60</v>
      </c>
      <c r="D51" s="196">
        <f>'[2]23'!D53</f>
        <v>0</v>
      </c>
      <c r="E51" s="196">
        <f>'[2]23'!E53</f>
        <v>0</v>
      </c>
      <c r="F51" s="15">
        <f t="shared" si="6"/>
        <v>60</v>
      </c>
      <c r="G51" s="195">
        <f>'[2]23'!H53</f>
        <v>0</v>
      </c>
      <c r="H51" s="196">
        <f>'[2]23'!I53</f>
        <v>0</v>
      </c>
      <c r="I51" s="196">
        <f>'[2]23'!J53</f>
        <v>0</v>
      </c>
      <c r="J51" s="196">
        <f>'[2]23'!K53</f>
        <v>0</v>
      </c>
      <c r="K51" s="15">
        <f t="shared" si="3"/>
        <v>0</v>
      </c>
      <c r="L51" s="18">
        <f>frq!C51</f>
        <v>1</v>
      </c>
      <c r="M51" s="124">
        <f t="shared" si="4"/>
        <v>-0.4</v>
      </c>
      <c r="N51" s="16">
        <f t="shared" si="7"/>
        <v>0</v>
      </c>
      <c r="O51" s="16">
        <f t="shared" si="8"/>
        <v>0</v>
      </c>
      <c r="P51" s="16">
        <f t="shared" si="9"/>
        <v>0</v>
      </c>
      <c r="Q51" s="17">
        <f t="shared" si="5"/>
        <v>-0.4</v>
      </c>
      <c r="R51" s="18">
        <v>0.4</v>
      </c>
    </row>
    <row r="52" spans="1:18">
      <c r="A52" s="8" t="s">
        <v>94</v>
      </c>
      <c r="B52" s="195">
        <f>'[2]23'!B54</f>
        <v>0</v>
      </c>
      <c r="C52" s="196">
        <f>'[2]23'!C54</f>
        <v>60</v>
      </c>
      <c r="D52" s="196">
        <f>'[2]23'!D54</f>
        <v>0</v>
      </c>
      <c r="E52" s="196">
        <f>'[2]23'!E54</f>
        <v>0</v>
      </c>
      <c r="F52" s="15">
        <f t="shared" si="6"/>
        <v>60</v>
      </c>
      <c r="G52" s="195">
        <f>'[2]23'!H54</f>
        <v>0</v>
      </c>
      <c r="H52" s="196">
        <f>'[2]23'!I54</f>
        <v>0</v>
      </c>
      <c r="I52" s="196">
        <f>'[2]23'!J54</f>
        <v>0</v>
      </c>
      <c r="J52" s="196">
        <f>'[2]23'!K54</f>
        <v>0</v>
      </c>
      <c r="K52" s="15">
        <f t="shared" si="3"/>
        <v>0</v>
      </c>
      <c r="L52" s="18">
        <f>frq!C52</f>
        <v>1</v>
      </c>
      <c r="M52" s="124">
        <f t="shared" si="4"/>
        <v>-0.4</v>
      </c>
      <c r="N52" s="16">
        <f t="shared" si="7"/>
        <v>0</v>
      </c>
      <c r="O52" s="16">
        <f t="shared" si="8"/>
        <v>0</v>
      </c>
      <c r="P52" s="16">
        <f t="shared" si="9"/>
        <v>0</v>
      </c>
      <c r="Q52" s="17">
        <f t="shared" si="5"/>
        <v>-0.4</v>
      </c>
      <c r="R52" s="18">
        <v>0.4</v>
      </c>
    </row>
    <row r="53" spans="1:18">
      <c r="A53" s="8" t="s">
        <v>95</v>
      </c>
      <c r="B53" s="195">
        <f>'[2]23'!B55</f>
        <v>0</v>
      </c>
      <c r="C53" s="196">
        <f>'[2]23'!C55</f>
        <v>60</v>
      </c>
      <c r="D53" s="196">
        <f>'[2]23'!D55</f>
        <v>0</v>
      </c>
      <c r="E53" s="196">
        <f>'[2]23'!E55</f>
        <v>0</v>
      </c>
      <c r="F53" s="15">
        <f t="shared" si="6"/>
        <v>60</v>
      </c>
      <c r="G53" s="195">
        <f>'[2]23'!H55</f>
        <v>0</v>
      </c>
      <c r="H53" s="196">
        <f>'[2]23'!I55</f>
        <v>0</v>
      </c>
      <c r="I53" s="196">
        <f>'[2]23'!J55</f>
        <v>0</v>
      </c>
      <c r="J53" s="196">
        <f>'[2]23'!K55</f>
        <v>0</v>
      </c>
      <c r="K53" s="15">
        <f t="shared" si="3"/>
        <v>0</v>
      </c>
      <c r="L53" s="18">
        <f>frq!C53</f>
        <v>1</v>
      </c>
      <c r="M53" s="124">
        <f t="shared" si="4"/>
        <v>-0.4</v>
      </c>
      <c r="N53" s="16">
        <f t="shared" si="7"/>
        <v>0</v>
      </c>
      <c r="O53" s="16">
        <f t="shared" si="8"/>
        <v>0</v>
      </c>
      <c r="P53" s="16">
        <f t="shared" si="9"/>
        <v>0</v>
      </c>
      <c r="Q53" s="17">
        <f t="shared" si="5"/>
        <v>-0.4</v>
      </c>
      <c r="R53" s="18">
        <v>0.4</v>
      </c>
    </row>
    <row r="54" spans="1:18">
      <c r="A54" s="8" t="s">
        <v>96</v>
      </c>
      <c r="B54" s="195">
        <f>'[2]23'!B56</f>
        <v>0</v>
      </c>
      <c r="C54" s="196">
        <f>'[2]23'!C56</f>
        <v>60</v>
      </c>
      <c r="D54" s="196">
        <f>'[2]23'!D56</f>
        <v>0</v>
      </c>
      <c r="E54" s="196">
        <f>'[2]23'!E56</f>
        <v>0</v>
      </c>
      <c r="F54" s="15">
        <f t="shared" si="6"/>
        <v>60</v>
      </c>
      <c r="G54" s="195">
        <f>'[2]23'!H56</f>
        <v>0</v>
      </c>
      <c r="H54" s="196">
        <f>'[2]23'!I56</f>
        <v>0</v>
      </c>
      <c r="I54" s="196">
        <f>'[2]23'!J56</f>
        <v>0</v>
      </c>
      <c r="J54" s="196">
        <f>'[2]23'!K56</f>
        <v>0</v>
      </c>
      <c r="K54" s="15">
        <f t="shared" si="3"/>
        <v>0</v>
      </c>
      <c r="L54" s="18">
        <f>frq!C54</f>
        <v>1</v>
      </c>
      <c r="M54" s="124">
        <f t="shared" si="4"/>
        <v>-0.4</v>
      </c>
      <c r="N54" s="16">
        <f t="shared" si="7"/>
        <v>0</v>
      </c>
      <c r="O54" s="16">
        <f t="shared" si="8"/>
        <v>0</v>
      </c>
      <c r="P54" s="16">
        <f t="shared" si="9"/>
        <v>0</v>
      </c>
      <c r="Q54" s="17">
        <f t="shared" si="5"/>
        <v>-0.4</v>
      </c>
      <c r="R54" s="18">
        <v>0.4</v>
      </c>
    </row>
    <row r="55" spans="1:18">
      <c r="A55" s="8" t="s">
        <v>97</v>
      </c>
      <c r="B55" s="195">
        <f>'[2]23'!B57</f>
        <v>0</v>
      </c>
      <c r="C55" s="196">
        <f>'[2]23'!C57</f>
        <v>60</v>
      </c>
      <c r="D55" s="196">
        <f>'[2]23'!D57</f>
        <v>0</v>
      </c>
      <c r="E55" s="196">
        <f>'[2]23'!E57</f>
        <v>0</v>
      </c>
      <c r="F55" s="15">
        <f t="shared" si="6"/>
        <v>60</v>
      </c>
      <c r="G55" s="195">
        <f>'[2]23'!H57</f>
        <v>0</v>
      </c>
      <c r="H55" s="196">
        <f>'[2]23'!I57</f>
        <v>0</v>
      </c>
      <c r="I55" s="196">
        <f>'[2]23'!J57</f>
        <v>0</v>
      </c>
      <c r="J55" s="196">
        <f>'[2]23'!K57</f>
        <v>0</v>
      </c>
      <c r="K55" s="15">
        <f t="shared" si="3"/>
        <v>0</v>
      </c>
      <c r="L55" s="18">
        <f>frq!C55</f>
        <v>1</v>
      </c>
      <c r="M55" s="124">
        <f t="shared" si="4"/>
        <v>-0.4</v>
      </c>
      <c r="N55" s="16">
        <f t="shared" si="7"/>
        <v>0</v>
      </c>
      <c r="O55" s="16">
        <f t="shared" si="8"/>
        <v>0</v>
      </c>
      <c r="P55" s="16">
        <f t="shared" si="9"/>
        <v>0</v>
      </c>
      <c r="Q55" s="17">
        <f t="shared" si="5"/>
        <v>-0.4</v>
      </c>
      <c r="R55" s="18">
        <v>0.4</v>
      </c>
    </row>
    <row r="56" spans="1:18">
      <c r="A56" s="8" t="s">
        <v>98</v>
      </c>
      <c r="B56" s="195">
        <f>'[2]23'!B58</f>
        <v>0</v>
      </c>
      <c r="C56" s="196">
        <f>'[2]23'!C58</f>
        <v>60</v>
      </c>
      <c r="D56" s="196">
        <f>'[2]23'!D58</f>
        <v>0</v>
      </c>
      <c r="E56" s="196">
        <f>'[2]23'!E58</f>
        <v>0</v>
      </c>
      <c r="F56" s="15">
        <f t="shared" si="6"/>
        <v>60</v>
      </c>
      <c r="G56" s="195">
        <f>'[2]23'!H58</f>
        <v>0</v>
      </c>
      <c r="H56" s="196">
        <f>'[2]23'!I58</f>
        <v>0</v>
      </c>
      <c r="I56" s="196">
        <f>'[2]23'!J58</f>
        <v>0</v>
      </c>
      <c r="J56" s="196">
        <f>'[2]23'!K58</f>
        <v>0</v>
      </c>
      <c r="K56" s="15">
        <f t="shared" si="3"/>
        <v>0</v>
      </c>
      <c r="L56" s="18">
        <f>frq!C56</f>
        <v>1</v>
      </c>
      <c r="M56" s="124">
        <f t="shared" si="4"/>
        <v>-0.4</v>
      </c>
      <c r="N56" s="16">
        <f t="shared" si="7"/>
        <v>0</v>
      </c>
      <c r="O56" s="16">
        <f t="shared" si="8"/>
        <v>0</v>
      </c>
      <c r="P56" s="16">
        <f t="shared" si="9"/>
        <v>0</v>
      </c>
      <c r="Q56" s="17">
        <f t="shared" si="5"/>
        <v>-0.4</v>
      </c>
      <c r="R56" s="18">
        <v>0.4</v>
      </c>
    </row>
    <row r="57" spans="1:18">
      <c r="A57" s="8" t="s">
        <v>99</v>
      </c>
      <c r="B57" s="195">
        <f>'[2]23'!B59</f>
        <v>0</v>
      </c>
      <c r="C57" s="196">
        <f>'[2]23'!C59</f>
        <v>60</v>
      </c>
      <c r="D57" s="196">
        <f>'[2]23'!D59</f>
        <v>0</v>
      </c>
      <c r="E57" s="196">
        <f>'[2]23'!E59</f>
        <v>0</v>
      </c>
      <c r="F57" s="15">
        <f t="shared" si="6"/>
        <v>60</v>
      </c>
      <c r="G57" s="195">
        <f>'[2]23'!H59</f>
        <v>0</v>
      </c>
      <c r="H57" s="196">
        <f>'[2]23'!I59</f>
        <v>0</v>
      </c>
      <c r="I57" s="196">
        <f>'[2]23'!J59</f>
        <v>0</v>
      </c>
      <c r="J57" s="196">
        <f>'[2]23'!K59</f>
        <v>0</v>
      </c>
      <c r="K57" s="15">
        <f t="shared" si="3"/>
        <v>0</v>
      </c>
      <c r="L57" s="18">
        <f>frq!C57</f>
        <v>1</v>
      </c>
      <c r="M57" s="124">
        <f t="shared" si="4"/>
        <v>-0.4</v>
      </c>
      <c r="N57" s="16">
        <f t="shared" si="7"/>
        <v>0</v>
      </c>
      <c r="O57" s="16">
        <f t="shared" si="8"/>
        <v>0</v>
      </c>
      <c r="P57" s="16">
        <f t="shared" si="9"/>
        <v>0</v>
      </c>
      <c r="Q57" s="17">
        <f t="shared" si="5"/>
        <v>-0.4</v>
      </c>
      <c r="R57" s="18">
        <v>0.4</v>
      </c>
    </row>
    <row r="58" spans="1:18">
      <c r="A58" s="8" t="s">
        <v>100</v>
      </c>
      <c r="B58" s="195">
        <f>'[2]23'!B60</f>
        <v>0</v>
      </c>
      <c r="C58" s="196">
        <f>'[2]23'!C60</f>
        <v>60</v>
      </c>
      <c r="D58" s="196">
        <f>'[2]23'!D60</f>
        <v>0</v>
      </c>
      <c r="E58" s="196">
        <f>'[2]23'!E60</f>
        <v>0</v>
      </c>
      <c r="F58" s="15">
        <f t="shared" si="6"/>
        <v>60</v>
      </c>
      <c r="G58" s="195">
        <f>'[2]23'!H60</f>
        <v>0</v>
      </c>
      <c r="H58" s="196">
        <f>'[2]23'!I60</f>
        <v>0</v>
      </c>
      <c r="I58" s="196">
        <f>'[2]23'!J60</f>
        <v>0</v>
      </c>
      <c r="J58" s="196">
        <f>'[2]23'!K60</f>
        <v>0</v>
      </c>
      <c r="K58" s="15">
        <f t="shared" si="3"/>
        <v>0</v>
      </c>
      <c r="L58" s="18">
        <f>frq!C58</f>
        <v>1</v>
      </c>
      <c r="M58" s="124">
        <f t="shared" si="4"/>
        <v>-0.4</v>
      </c>
      <c r="N58" s="16">
        <f t="shared" si="7"/>
        <v>0</v>
      </c>
      <c r="O58" s="16">
        <f t="shared" si="8"/>
        <v>0</v>
      </c>
      <c r="P58" s="16">
        <f t="shared" si="9"/>
        <v>0</v>
      </c>
      <c r="Q58" s="17">
        <f t="shared" si="5"/>
        <v>-0.4</v>
      </c>
      <c r="R58" s="18">
        <v>0.4</v>
      </c>
    </row>
    <row r="59" spans="1:18">
      <c r="A59" s="8" t="s">
        <v>101</v>
      </c>
      <c r="B59" s="195">
        <f>'[2]23'!B61</f>
        <v>0</v>
      </c>
      <c r="C59" s="196">
        <f>'[2]23'!C61</f>
        <v>60</v>
      </c>
      <c r="D59" s="196">
        <f>'[2]23'!D61</f>
        <v>0</v>
      </c>
      <c r="E59" s="196">
        <f>'[2]23'!E61</f>
        <v>0</v>
      </c>
      <c r="F59" s="15">
        <f t="shared" si="6"/>
        <v>60</v>
      </c>
      <c r="G59" s="195">
        <f>'[2]23'!H61</f>
        <v>0</v>
      </c>
      <c r="H59" s="196">
        <f>'[2]23'!I61</f>
        <v>0</v>
      </c>
      <c r="I59" s="196">
        <f>'[2]23'!J61</f>
        <v>0</v>
      </c>
      <c r="J59" s="196">
        <f>'[2]23'!K61</f>
        <v>0</v>
      </c>
      <c r="K59" s="15">
        <f t="shared" si="3"/>
        <v>0</v>
      </c>
      <c r="L59" s="18">
        <f>frq!C59</f>
        <v>1</v>
      </c>
      <c r="M59" s="124">
        <f t="shared" si="4"/>
        <v>-0.4</v>
      </c>
      <c r="N59" s="16">
        <f t="shared" si="7"/>
        <v>0</v>
      </c>
      <c r="O59" s="16">
        <f t="shared" si="8"/>
        <v>0</v>
      </c>
      <c r="P59" s="16">
        <f t="shared" si="9"/>
        <v>0</v>
      </c>
      <c r="Q59" s="17">
        <f t="shared" si="5"/>
        <v>-0.4</v>
      </c>
      <c r="R59" s="18">
        <v>0.4</v>
      </c>
    </row>
    <row r="60" spans="1:18">
      <c r="A60" s="8" t="s">
        <v>102</v>
      </c>
      <c r="B60" s="195">
        <f>'[2]23'!B62</f>
        <v>0</v>
      </c>
      <c r="C60" s="196">
        <f>'[2]23'!C62</f>
        <v>60</v>
      </c>
      <c r="D60" s="196">
        <f>'[2]23'!D62</f>
        <v>0</v>
      </c>
      <c r="E60" s="196">
        <f>'[2]23'!E62</f>
        <v>0</v>
      </c>
      <c r="F60" s="15">
        <f t="shared" si="6"/>
        <v>60</v>
      </c>
      <c r="G60" s="195">
        <f>'[2]23'!H62</f>
        <v>0</v>
      </c>
      <c r="H60" s="196">
        <f>'[2]23'!I62</f>
        <v>0</v>
      </c>
      <c r="I60" s="196">
        <f>'[2]23'!J62</f>
        <v>0</v>
      </c>
      <c r="J60" s="196">
        <f>'[2]23'!K62</f>
        <v>0</v>
      </c>
      <c r="K60" s="15">
        <f t="shared" si="3"/>
        <v>0</v>
      </c>
      <c r="L60" s="18">
        <f>frq!C60</f>
        <v>1</v>
      </c>
      <c r="M60" s="124">
        <f t="shared" si="4"/>
        <v>-0.4</v>
      </c>
      <c r="N60" s="16">
        <f t="shared" si="7"/>
        <v>0</v>
      </c>
      <c r="O60" s="16">
        <f t="shared" si="8"/>
        <v>0</v>
      </c>
      <c r="P60" s="16">
        <f t="shared" si="9"/>
        <v>0</v>
      </c>
      <c r="Q60" s="17">
        <f t="shared" si="5"/>
        <v>-0.4</v>
      </c>
      <c r="R60" s="18">
        <v>0.4</v>
      </c>
    </row>
    <row r="61" spans="1:18">
      <c r="A61" s="8" t="s">
        <v>103</v>
      </c>
      <c r="B61" s="195">
        <f>'[2]23'!B63</f>
        <v>0</v>
      </c>
      <c r="C61" s="196">
        <f>'[2]23'!C63</f>
        <v>60</v>
      </c>
      <c r="D61" s="196">
        <f>'[2]23'!D63</f>
        <v>0</v>
      </c>
      <c r="E61" s="196">
        <f>'[2]23'!E63</f>
        <v>0</v>
      </c>
      <c r="F61" s="15">
        <f t="shared" si="6"/>
        <v>60</v>
      </c>
      <c r="G61" s="195">
        <f>'[2]23'!H63</f>
        <v>0</v>
      </c>
      <c r="H61" s="196">
        <f>'[2]23'!I63</f>
        <v>0</v>
      </c>
      <c r="I61" s="196">
        <f>'[2]23'!J63</f>
        <v>0</v>
      </c>
      <c r="J61" s="196">
        <f>'[2]23'!K63</f>
        <v>0</v>
      </c>
      <c r="K61" s="15">
        <f t="shared" si="3"/>
        <v>0</v>
      </c>
      <c r="L61" s="18">
        <f>frq!C61</f>
        <v>1</v>
      </c>
      <c r="M61" s="124">
        <f t="shared" si="4"/>
        <v>-0.4</v>
      </c>
      <c r="N61" s="16">
        <f t="shared" si="7"/>
        <v>0</v>
      </c>
      <c r="O61" s="16">
        <f t="shared" si="8"/>
        <v>0</v>
      </c>
      <c r="P61" s="16">
        <f t="shared" si="9"/>
        <v>0</v>
      </c>
      <c r="Q61" s="17">
        <f t="shared" si="5"/>
        <v>-0.4</v>
      </c>
      <c r="R61" s="18">
        <v>0.4</v>
      </c>
    </row>
    <row r="62" spans="1:18">
      <c r="A62" s="8" t="s">
        <v>104</v>
      </c>
      <c r="B62" s="195">
        <f>'[2]23'!B64</f>
        <v>0</v>
      </c>
      <c r="C62" s="196">
        <f>'[2]23'!C64</f>
        <v>60</v>
      </c>
      <c r="D62" s="196">
        <f>'[2]23'!D64</f>
        <v>0</v>
      </c>
      <c r="E62" s="196">
        <f>'[2]23'!E64</f>
        <v>0</v>
      </c>
      <c r="F62" s="15">
        <f t="shared" si="6"/>
        <v>60</v>
      </c>
      <c r="G62" s="195">
        <f>'[2]23'!H64</f>
        <v>0</v>
      </c>
      <c r="H62" s="196">
        <f>'[2]23'!I64</f>
        <v>0</v>
      </c>
      <c r="I62" s="196">
        <f>'[2]23'!J64</f>
        <v>0</v>
      </c>
      <c r="J62" s="196">
        <f>'[2]23'!K64</f>
        <v>0</v>
      </c>
      <c r="K62" s="15">
        <f t="shared" si="3"/>
        <v>0</v>
      </c>
      <c r="L62" s="18">
        <f>frq!C62</f>
        <v>1</v>
      </c>
      <c r="M62" s="124">
        <f t="shared" si="4"/>
        <v>-0.4</v>
      </c>
      <c r="N62" s="16">
        <f t="shared" si="7"/>
        <v>0</v>
      </c>
      <c r="O62" s="16">
        <f t="shared" si="8"/>
        <v>0</v>
      </c>
      <c r="P62" s="16">
        <f t="shared" si="9"/>
        <v>0</v>
      </c>
      <c r="Q62" s="17">
        <f t="shared" si="5"/>
        <v>-0.4</v>
      </c>
      <c r="R62" s="18">
        <v>0.4</v>
      </c>
    </row>
    <row r="63" spans="1:18">
      <c r="A63" s="8" t="s">
        <v>105</v>
      </c>
      <c r="B63" s="195">
        <f>'[2]23'!B65</f>
        <v>42</v>
      </c>
      <c r="C63" s="196">
        <f>'[2]23'!C65</f>
        <v>30</v>
      </c>
      <c r="D63" s="196">
        <f>'[2]23'!D65</f>
        <v>0</v>
      </c>
      <c r="E63" s="196">
        <f>'[2]23'!E65</f>
        <v>0</v>
      </c>
      <c r="F63" s="15">
        <f t="shared" si="6"/>
        <v>72</v>
      </c>
      <c r="G63" s="195">
        <f>'[2]23'!H65</f>
        <v>-0.5</v>
      </c>
      <c r="H63" s="196">
        <f>'[2]23'!I65</f>
        <v>0</v>
      </c>
      <c r="I63" s="196">
        <f>'[2]23'!J65</f>
        <v>0</v>
      </c>
      <c r="J63" s="196">
        <f>'[2]23'!K65</f>
        <v>0</v>
      </c>
      <c r="K63" s="15">
        <f t="shared" si="3"/>
        <v>-0.5</v>
      </c>
      <c r="L63" s="18">
        <f>frq!C63</f>
        <v>1</v>
      </c>
      <c r="M63" s="124">
        <f t="shared" si="4"/>
        <v>-0.9</v>
      </c>
      <c r="N63" s="16">
        <f t="shared" si="7"/>
        <v>0</v>
      </c>
      <c r="O63" s="16">
        <f t="shared" si="8"/>
        <v>0</v>
      </c>
      <c r="P63" s="16">
        <f t="shared" si="9"/>
        <v>0</v>
      </c>
      <c r="Q63" s="17">
        <f t="shared" si="5"/>
        <v>-0.9</v>
      </c>
      <c r="R63" s="18">
        <v>0.4</v>
      </c>
    </row>
    <row r="64" spans="1:18">
      <c r="A64" s="8" t="s">
        <v>106</v>
      </c>
      <c r="B64" s="195">
        <f>'[2]23'!B66</f>
        <v>42</v>
      </c>
      <c r="C64" s="196">
        <f>'[2]23'!C66</f>
        <v>30</v>
      </c>
      <c r="D64" s="196">
        <f>'[2]23'!D66</f>
        <v>0</v>
      </c>
      <c r="E64" s="196">
        <f>'[2]23'!E66</f>
        <v>0</v>
      </c>
      <c r="F64" s="15">
        <f t="shared" si="6"/>
        <v>72</v>
      </c>
      <c r="G64" s="195">
        <f>'[2]23'!H66</f>
        <v>-0.5</v>
      </c>
      <c r="H64" s="196">
        <f>'[2]23'!I66</f>
        <v>0</v>
      </c>
      <c r="I64" s="196">
        <f>'[2]23'!J66</f>
        <v>0</v>
      </c>
      <c r="J64" s="196">
        <f>'[2]23'!K66</f>
        <v>0</v>
      </c>
      <c r="K64" s="15">
        <f t="shared" si="3"/>
        <v>-0.5</v>
      </c>
      <c r="L64" s="18">
        <f>frq!C64</f>
        <v>1</v>
      </c>
      <c r="M64" s="124">
        <f t="shared" si="4"/>
        <v>-0.9</v>
      </c>
      <c r="N64" s="16">
        <f t="shared" si="7"/>
        <v>0</v>
      </c>
      <c r="O64" s="16">
        <f t="shared" si="8"/>
        <v>0</v>
      </c>
      <c r="P64" s="16">
        <f t="shared" si="9"/>
        <v>0</v>
      </c>
      <c r="Q64" s="17">
        <f t="shared" si="5"/>
        <v>-0.9</v>
      </c>
      <c r="R64" s="18">
        <v>0.4</v>
      </c>
    </row>
    <row r="65" spans="1:18">
      <c r="A65" s="8" t="s">
        <v>107</v>
      </c>
      <c r="B65" s="195">
        <f>'[2]23'!B67</f>
        <v>42</v>
      </c>
      <c r="C65" s="196">
        <f>'[2]23'!C67</f>
        <v>30</v>
      </c>
      <c r="D65" s="196">
        <f>'[2]23'!D67</f>
        <v>0</v>
      </c>
      <c r="E65" s="196">
        <f>'[2]23'!E67</f>
        <v>0</v>
      </c>
      <c r="F65" s="15">
        <f t="shared" si="6"/>
        <v>72</v>
      </c>
      <c r="G65" s="195">
        <f>'[2]23'!H67</f>
        <v>-0.5</v>
      </c>
      <c r="H65" s="196">
        <f>'[2]23'!I67</f>
        <v>0</v>
      </c>
      <c r="I65" s="196">
        <f>'[2]23'!J67</f>
        <v>0</v>
      </c>
      <c r="J65" s="196">
        <f>'[2]23'!K67</f>
        <v>0</v>
      </c>
      <c r="K65" s="15">
        <f t="shared" si="3"/>
        <v>-0.5</v>
      </c>
      <c r="L65" s="18">
        <f>frq!C65</f>
        <v>1</v>
      </c>
      <c r="M65" s="124">
        <f t="shared" si="4"/>
        <v>-0.9</v>
      </c>
      <c r="N65" s="16">
        <f t="shared" si="7"/>
        <v>0</v>
      </c>
      <c r="O65" s="16">
        <f t="shared" si="8"/>
        <v>0</v>
      </c>
      <c r="P65" s="16">
        <f t="shared" si="9"/>
        <v>0</v>
      </c>
      <c r="Q65" s="17">
        <f t="shared" si="5"/>
        <v>-0.9</v>
      </c>
      <c r="R65" s="18">
        <v>0.4</v>
      </c>
    </row>
    <row r="66" spans="1:18">
      <c r="A66" s="8" t="s">
        <v>108</v>
      </c>
      <c r="B66" s="195">
        <f>'[2]23'!B68</f>
        <v>42</v>
      </c>
      <c r="C66" s="196">
        <f>'[2]23'!C68</f>
        <v>30</v>
      </c>
      <c r="D66" s="196">
        <f>'[2]23'!D68</f>
        <v>0</v>
      </c>
      <c r="E66" s="196">
        <f>'[2]23'!E68</f>
        <v>0</v>
      </c>
      <c r="F66" s="15">
        <f t="shared" si="6"/>
        <v>72</v>
      </c>
      <c r="G66" s="195">
        <f>'[2]23'!H68</f>
        <v>-0.5</v>
      </c>
      <c r="H66" s="196">
        <f>'[2]23'!I68</f>
        <v>0</v>
      </c>
      <c r="I66" s="196">
        <f>'[2]23'!J68</f>
        <v>0</v>
      </c>
      <c r="J66" s="196">
        <f>'[2]23'!K68</f>
        <v>0</v>
      </c>
      <c r="K66" s="15">
        <f t="shared" si="3"/>
        <v>-0.5</v>
      </c>
      <c r="L66" s="18">
        <f>frq!C66</f>
        <v>1</v>
      </c>
      <c r="M66" s="124">
        <f t="shared" si="4"/>
        <v>-0.9</v>
      </c>
      <c r="N66" s="16">
        <f t="shared" si="7"/>
        <v>0</v>
      </c>
      <c r="O66" s="16">
        <f t="shared" si="8"/>
        <v>0</v>
      </c>
      <c r="P66" s="16">
        <f t="shared" si="9"/>
        <v>0</v>
      </c>
      <c r="Q66" s="17">
        <f t="shared" si="5"/>
        <v>-0.9</v>
      </c>
      <c r="R66" s="18">
        <v>0.4</v>
      </c>
    </row>
    <row r="67" spans="1:18">
      <c r="A67" s="8" t="s">
        <v>109</v>
      </c>
      <c r="B67" s="195">
        <f>'[2]23'!B69</f>
        <v>42</v>
      </c>
      <c r="C67" s="196">
        <f>'[2]23'!C69</f>
        <v>30</v>
      </c>
      <c r="D67" s="196">
        <f>'[2]23'!D69</f>
        <v>0</v>
      </c>
      <c r="E67" s="196">
        <f>'[2]23'!E69</f>
        <v>0</v>
      </c>
      <c r="F67" s="15">
        <f t="shared" si="6"/>
        <v>72</v>
      </c>
      <c r="G67" s="195">
        <f>'[2]23'!H69</f>
        <v>-0.5</v>
      </c>
      <c r="H67" s="196">
        <f>'[2]23'!I69</f>
        <v>0</v>
      </c>
      <c r="I67" s="196">
        <f>'[2]23'!J69</f>
        <v>0</v>
      </c>
      <c r="J67" s="196">
        <f>'[2]23'!K69</f>
        <v>0</v>
      </c>
      <c r="K67" s="15">
        <f t="shared" si="3"/>
        <v>-0.5</v>
      </c>
      <c r="L67" s="18">
        <f>frq!C67</f>
        <v>1</v>
      </c>
      <c r="M67" s="124">
        <f t="shared" si="4"/>
        <v>-0.9</v>
      </c>
      <c r="N67" s="16">
        <f t="shared" ref="N67:N98" si="10">IF($L67=1,H67,IF(AND($L67=0.985,H67&gt;0.985*C67),C67*0.985,IF(AND($L67=0.965,H67&gt;0.965*C67),0.965*C67,H67)))</f>
        <v>0</v>
      </c>
      <c r="O67" s="16">
        <f t="shared" ref="O67:O98" si="11">IF($L67=1,I67,IF(AND($L67=0.985,I67&gt;0.985*D67),D67*0.985,IF(AND($L67=0.965,I67&gt;0.965*D67),0.965*D67,I67)))</f>
        <v>0</v>
      </c>
      <c r="P67" s="16">
        <f t="shared" ref="P67:P98" si="12">IF($L67=1,J67,IF(AND($L67=0.985,J67&gt;0.985*E67),E67*0.985,IF(AND($L67=0.965,J67&gt;0.965*E67),0.965*E67,J67)))</f>
        <v>0</v>
      </c>
      <c r="Q67" s="17">
        <f t="shared" si="5"/>
        <v>-0.9</v>
      </c>
      <c r="R67" s="18">
        <v>0.4</v>
      </c>
    </row>
    <row r="68" spans="1:18">
      <c r="A68" s="8" t="s">
        <v>110</v>
      </c>
      <c r="B68" s="195">
        <f>'[2]23'!B70</f>
        <v>42</v>
      </c>
      <c r="C68" s="196">
        <f>'[2]23'!C70</f>
        <v>30</v>
      </c>
      <c r="D68" s="196">
        <f>'[2]23'!D70</f>
        <v>0</v>
      </c>
      <c r="E68" s="196">
        <f>'[2]23'!E70</f>
        <v>0</v>
      </c>
      <c r="F68" s="15">
        <f t="shared" si="6"/>
        <v>72</v>
      </c>
      <c r="G68" s="195">
        <f>'[2]23'!H70</f>
        <v>-0.5</v>
      </c>
      <c r="H68" s="196">
        <f>'[2]23'!I70</f>
        <v>0</v>
      </c>
      <c r="I68" s="196">
        <f>'[2]23'!J70</f>
        <v>0</v>
      </c>
      <c r="J68" s="196">
        <f>'[2]23'!K70</f>
        <v>0</v>
      </c>
      <c r="K68" s="15">
        <f t="shared" ref="K68:K98" si="13">SUM(G68:J68)</f>
        <v>-0.5</v>
      </c>
      <c r="L68" s="18">
        <f>frq!C68</f>
        <v>1</v>
      </c>
      <c r="M68" s="124">
        <f t="shared" ref="M68:M98" si="14">IF($L68=1,G68,IF(AND($L68=0.985,G68&gt;0.985*B68),B68*0.985,IF(AND($L68=0.965,G68&gt;0.965*B68),0.965*B68,G68)))-R68</f>
        <v>-0.9</v>
      </c>
      <c r="N68" s="16">
        <f t="shared" si="10"/>
        <v>0</v>
      </c>
      <c r="O68" s="16">
        <f t="shared" si="11"/>
        <v>0</v>
      </c>
      <c r="P68" s="16">
        <f t="shared" si="12"/>
        <v>0</v>
      </c>
      <c r="Q68" s="17">
        <f t="shared" ref="Q68:Q98" si="15">SUM(M68:P68)</f>
        <v>-0.9</v>
      </c>
      <c r="R68" s="18">
        <v>0.4</v>
      </c>
    </row>
    <row r="69" spans="1:18">
      <c r="A69" s="8" t="s">
        <v>111</v>
      </c>
      <c r="B69" s="195">
        <f>'[2]23'!B71</f>
        <v>42</v>
      </c>
      <c r="C69" s="196">
        <f>'[2]23'!C71</f>
        <v>30</v>
      </c>
      <c r="D69" s="196">
        <f>'[2]23'!D71</f>
        <v>0</v>
      </c>
      <c r="E69" s="196">
        <f>'[2]23'!E71</f>
        <v>0</v>
      </c>
      <c r="F69" s="15">
        <f t="shared" ref="F69:F98" si="16">SUM(B69:E69)</f>
        <v>72</v>
      </c>
      <c r="G69" s="195">
        <f>'[2]23'!H71</f>
        <v>-0.5</v>
      </c>
      <c r="H69" s="196">
        <f>'[2]23'!I71</f>
        <v>0</v>
      </c>
      <c r="I69" s="196">
        <f>'[2]23'!J71</f>
        <v>0</v>
      </c>
      <c r="J69" s="196">
        <f>'[2]23'!K71</f>
        <v>0</v>
      </c>
      <c r="K69" s="15">
        <f t="shared" si="13"/>
        <v>-0.5</v>
      </c>
      <c r="L69" s="18">
        <f>frq!C69</f>
        <v>1</v>
      </c>
      <c r="M69" s="124">
        <f t="shared" si="14"/>
        <v>-0.9</v>
      </c>
      <c r="N69" s="16">
        <f t="shared" si="10"/>
        <v>0</v>
      </c>
      <c r="O69" s="16">
        <f t="shared" si="11"/>
        <v>0</v>
      </c>
      <c r="P69" s="16">
        <f t="shared" si="12"/>
        <v>0</v>
      </c>
      <c r="Q69" s="17">
        <f t="shared" si="15"/>
        <v>-0.9</v>
      </c>
      <c r="R69" s="18">
        <v>0.4</v>
      </c>
    </row>
    <row r="70" spans="1:18">
      <c r="A70" s="8" t="s">
        <v>112</v>
      </c>
      <c r="B70" s="195">
        <f>'[2]23'!B72</f>
        <v>42</v>
      </c>
      <c r="C70" s="196">
        <f>'[2]23'!C72</f>
        <v>30</v>
      </c>
      <c r="D70" s="196">
        <f>'[2]23'!D72</f>
        <v>0</v>
      </c>
      <c r="E70" s="196">
        <f>'[2]23'!E72</f>
        <v>0</v>
      </c>
      <c r="F70" s="15">
        <f t="shared" si="16"/>
        <v>72</v>
      </c>
      <c r="G70" s="195">
        <f>'[2]23'!H72</f>
        <v>-0.5</v>
      </c>
      <c r="H70" s="196">
        <f>'[2]23'!I72</f>
        <v>0</v>
      </c>
      <c r="I70" s="196">
        <f>'[2]23'!J72</f>
        <v>0</v>
      </c>
      <c r="J70" s="196">
        <f>'[2]23'!K72</f>
        <v>0</v>
      </c>
      <c r="K70" s="15">
        <f t="shared" si="13"/>
        <v>-0.5</v>
      </c>
      <c r="L70" s="18">
        <f>frq!C70</f>
        <v>1</v>
      </c>
      <c r="M70" s="124">
        <f t="shared" si="14"/>
        <v>-0.9</v>
      </c>
      <c r="N70" s="16">
        <f t="shared" si="10"/>
        <v>0</v>
      </c>
      <c r="O70" s="16">
        <f t="shared" si="11"/>
        <v>0</v>
      </c>
      <c r="P70" s="16">
        <f t="shared" si="12"/>
        <v>0</v>
      </c>
      <c r="Q70" s="17">
        <f t="shared" si="15"/>
        <v>-0.9</v>
      </c>
      <c r="R70" s="18">
        <v>0.4</v>
      </c>
    </row>
    <row r="71" spans="1:18">
      <c r="A71" s="8" t="s">
        <v>113</v>
      </c>
      <c r="B71" s="195">
        <f>'[2]23'!B73</f>
        <v>42</v>
      </c>
      <c r="C71" s="196">
        <f>'[2]23'!C73</f>
        <v>30</v>
      </c>
      <c r="D71" s="196">
        <f>'[2]23'!D73</f>
        <v>0</v>
      </c>
      <c r="E71" s="196">
        <f>'[2]23'!E73</f>
        <v>0</v>
      </c>
      <c r="F71" s="15">
        <f t="shared" si="16"/>
        <v>72</v>
      </c>
      <c r="G71" s="195">
        <f>'[2]23'!H73</f>
        <v>-0.5</v>
      </c>
      <c r="H71" s="196">
        <f>'[2]23'!I73</f>
        <v>0</v>
      </c>
      <c r="I71" s="196">
        <f>'[2]23'!J73</f>
        <v>0</v>
      </c>
      <c r="J71" s="196">
        <f>'[2]23'!K73</f>
        <v>0</v>
      </c>
      <c r="K71" s="15">
        <f t="shared" si="13"/>
        <v>-0.5</v>
      </c>
      <c r="L71" s="18">
        <f>frq!C71</f>
        <v>1</v>
      </c>
      <c r="M71" s="124">
        <f t="shared" si="14"/>
        <v>-0.9</v>
      </c>
      <c r="N71" s="16">
        <f t="shared" si="10"/>
        <v>0</v>
      </c>
      <c r="O71" s="16">
        <f t="shared" si="11"/>
        <v>0</v>
      </c>
      <c r="P71" s="16">
        <f t="shared" si="12"/>
        <v>0</v>
      </c>
      <c r="Q71" s="17">
        <f t="shared" si="15"/>
        <v>-0.9</v>
      </c>
      <c r="R71" s="18">
        <v>0.4</v>
      </c>
    </row>
    <row r="72" spans="1:18">
      <c r="A72" s="8" t="s">
        <v>114</v>
      </c>
      <c r="B72" s="195">
        <f>'[2]23'!B74</f>
        <v>42</v>
      </c>
      <c r="C72" s="196">
        <f>'[2]23'!C74</f>
        <v>30</v>
      </c>
      <c r="D72" s="196">
        <f>'[2]23'!D74</f>
        <v>0</v>
      </c>
      <c r="E72" s="196">
        <f>'[2]23'!E74</f>
        <v>0</v>
      </c>
      <c r="F72" s="15">
        <f t="shared" si="16"/>
        <v>72</v>
      </c>
      <c r="G72" s="195">
        <f>'[2]23'!H74</f>
        <v>-0.5</v>
      </c>
      <c r="H72" s="196">
        <f>'[2]23'!I74</f>
        <v>0</v>
      </c>
      <c r="I72" s="196">
        <f>'[2]23'!J74</f>
        <v>0</v>
      </c>
      <c r="J72" s="196">
        <f>'[2]23'!K74</f>
        <v>0</v>
      </c>
      <c r="K72" s="15">
        <f t="shared" si="13"/>
        <v>-0.5</v>
      </c>
      <c r="L72" s="18">
        <f>frq!C72</f>
        <v>1</v>
      </c>
      <c r="M72" s="124">
        <f t="shared" si="14"/>
        <v>-0.9</v>
      </c>
      <c r="N72" s="16">
        <f t="shared" si="10"/>
        <v>0</v>
      </c>
      <c r="O72" s="16">
        <f t="shared" si="11"/>
        <v>0</v>
      </c>
      <c r="P72" s="16">
        <f t="shared" si="12"/>
        <v>0</v>
      </c>
      <c r="Q72" s="17">
        <f t="shared" si="15"/>
        <v>-0.9</v>
      </c>
      <c r="R72" s="18">
        <v>0.4</v>
      </c>
    </row>
    <row r="73" spans="1:18">
      <c r="A73" s="8" t="s">
        <v>115</v>
      </c>
      <c r="B73" s="195">
        <f>'[2]23'!B75</f>
        <v>42</v>
      </c>
      <c r="C73" s="196">
        <f>'[2]23'!C75</f>
        <v>30</v>
      </c>
      <c r="D73" s="196">
        <f>'[2]23'!D75</f>
        <v>0</v>
      </c>
      <c r="E73" s="196">
        <f>'[2]23'!E75</f>
        <v>0</v>
      </c>
      <c r="F73" s="15">
        <f t="shared" si="16"/>
        <v>72</v>
      </c>
      <c r="G73" s="195">
        <f>'[2]23'!H75</f>
        <v>-0.5</v>
      </c>
      <c r="H73" s="196">
        <f>'[2]23'!I75</f>
        <v>0</v>
      </c>
      <c r="I73" s="196">
        <f>'[2]23'!J75</f>
        <v>0</v>
      </c>
      <c r="J73" s="196">
        <f>'[2]23'!K75</f>
        <v>0</v>
      </c>
      <c r="K73" s="15">
        <f t="shared" si="13"/>
        <v>-0.5</v>
      </c>
      <c r="L73" s="18">
        <f>frq!C73</f>
        <v>1</v>
      </c>
      <c r="M73" s="124">
        <f t="shared" si="14"/>
        <v>-0.9</v>
      </c>
      <c r="N73" s="16">
        <f t="shared" si="10"/>
        <v>0</v>
      </c>
      <c r="O73" s="16">
        <f t="shared" si="11"/>
        <v>0</v>
      </c>
      <c r="P73" s="16">
        <f t="shared" si="12"/>
        <v>0</v>
      </c>
      <c r="Q73" s="17">
        <f t="shared" si="15"/>
        <v>-0.9</v>
      </c>
      <c r="R73" s="18">
        <v>0.4</v>
      </c>
    </row>
    <row r="74" spans="1:18">
      <c r="A74" s="8" t="s">
        <v>116</v>
      </c>
      <c r="B74" s="195">
        <f>'[2]23'!B76</f>
        <v>42</v>
      </c>
      <c r="C74" s="196">
        <f>'[2]23'!C76</f>
        <v>30</v>
      </c>
      <c r="D74" s="196">
        <f>'[2]23'!D76</f>
        <v>0</v>
      </c>
      <c r="E74" s="196">
        <f>'[2]23'!E76</f>
        <v>0</v>
      </c>
      <c r="F74" s="15">
        <f t="shared" si="16"/>
        <v>72</v>
      </c>
      <c r="G74" s="195">
        <f>'[2]23'!H76</f>
        <v>-0.5</v>
      </c>
      <c r="H74" s="196">
        <f>'[2]23'!I76</f>
        <v>0</v>
      </c>
      <c r="I74" s="196">
        <f>'[2]23'!J76</f>
        <v>0</v>
      </c>
      <c r="J74" s="196">
        <f>'[2]23'!K76</f>
        <v>0</v>
      </c>
      <c r="K74" s="15">
        <f t="shared" si="13"/>
        <v>-0.5</v>
      </c>
      <c r="L74" s="18">
        <f>frq!C74</f>
        <v>1</v>
      </c>
      <c r="M74" s="124">
        <f t="shared" si="14"/>
        <v>-0.9</v>
      </c>
      <c r="N74" s="16">
        <f t="shared" si="10"/>
        <v>0</v>
      </c>
      <c r="O74" s="16">
        <f t="shared" si="11"/>
        <v>0</v>
      </c>
      <c r="P74" s="16">
        <f t="shared" si="12"/>
        <v>0</v>
      </c>
      <c r="Q74" s="17">
        <f t="shared" si="15"/>
        <v>-0.9</v>
      </c>
      <c r="R74" s="18">
        <v>0.4</v>
      </c>
    </row>
    <row r="75" spans="1:18">
      <c r="A75" s="8" t="s">
        <v>117</v>
      </c>
      <c r="B75" s="195">
        <f>'[2]23'!B77</f>
        <v>42</v>
      </c>
      <c r="C75" s="196">
        <f>'[2]23'!C77</f>
        <v>30</v>
      </c>
      <c r="D75" s="196">
        <f>'[2]23'!D77</f>
        <v>0</v>
      </c>
      <c r="E75" s="196">
        <f>'[2]23'!E77</f>
        <v>0</v>
      </c>
      <c r="F75" s="15">
        <f t="shared" si="16"/>
        <v>72</v>
      </c>
      <c r="G75" s="195">
        <f>'[2]23'!H77</f>
        <v>-0.5</v>
      </c>
      <c r="H75" s="196">
        <f>'[2]23'!I77</f>
        <v>0</v>
      </c>
      <c r="I75" s="196">
        <f>'[2]23'!J77</f>
        <v>0</v>
      </c>
      <c r="J75" s="196">
        <f>'[2]23'!K77</f>
        <v>0</v>
      </c>
      <c r="K75" s="15">
        <f t="shared" si="13"/>
        <v>-0.5</v>
      </c>
      <c r="L75" s="18">
        <f>frq!C75</f>
        <v>1</v>
      </c>
      <c r="M75" s="124">
        <f t="shared" si="14"/>
        <v>-0.9</v>
      </c>
      <c r="N75" s="16">
        <f t="shared" si="10"/>
        <v>0</v>
      </c>
      <c r="O75" s="16">
        <f t="shared" si="11"/>
        <v>0</v>
      </c>
      <c r="P75" s="16">
        <f t="shared" si="12"/>
        <v>0</v>
      </c>
      <c r="Q75" s="17">
        <f t="shared" si="15"/>
        <v>-0.9</v>
      </c>
      <c r="R75" s="18">
        <v>0.4</v>
      </c>
    </row>
    <row r="76" spans="1:18">
      <c r="A76" s="8" t="s">
        <v>118</v>
      </c>
      <c r="B76" s="195">
        <f>'[2]23'!B78</f>
        <v>42</v>
      </c>
      <c r="C76" s="196">
        <f>'[2]23'!C78</f>
        <v>30</v>
      </c>
      <c r="D76" s="196">
        <f>'[2]23'!D78</f>
        <v>0</v>
      </c>
      <c r="E76" s="196">
        <f>'[2]23'!E78</f>
        <v>0</v>
      </c>
      <c r="F76" s="15">
        <f t="shared" si="16"/>
        <v>72</v>
      </c>
      <c r="G76" s="195">
        <f>'[2]23'!H78</f>
        <v>-0.5</v>
      </c>
      <c r="H76" s="196">
        <f>'[2]23'!I78</f>
        <v>0</v>
      </c>
      <c r="I76" s="196">
        <f>'[2]23'!J78</f>
        <v>0</v>
      </c>
      <c r="J76" s="196">
        <f>'[2]23'!K78</f>
        <v>0</v>
      </c>
      <c r="K76" s="15">
        <f t="shared" si="13"/>
        <v>-0.5</v>
      </c>
      <c r="L76" s="18">
        <f>frq!C76</f>
        <v>1</v>
      </c>
      <c r="M76" s="124">
        <f t="shared" si="14"/>
        <v>-0.9</v>
      </c>
      <c r="N76" s="16">
        <f t="shared" si="10"/>
        <v>0</v>
      </c>
      <c r="O76" s="16">
        <f t="shared" si="11"/>
        <v>0</v>
      </c>
      <c r="P76" s="16">
        <f t="shared" si="12"/>
        <v>0</v>
      </c>
      <c r="Q76" s="17">
        <f t="shared" si="15"/>
        <v>-0.9</v>
      </c>
      <c r="R76" s="18">
        <v>0.4</v>
      </c>
    </row>
    <row r="77" spans="1:18">
      <c r="A77" s="8" t="s">
        <v>119</v>
      </c>
      <c r="B77" s="195">
        <f>'[2]23'!B79</f>
        <v>42</v>
      </c>
      <c r="C77" s="196">
        <f>'[2]23'!C79</f>
        <v>30</v>
      </c>
      <c r="D77" s="196">
        <f>'[2]23'!D79</f>
        <v>0</v>
      </c>
      <c r="E77" s="196">
        <f>'[2]23'!E79</f>
        <v>0</v>
      </c>
      <c r="F77" s="15">
        <f t="shared" si="16"/>
        <v>72</v>
      </c>
      <c r="G77" s="195">
        <f>'[2]23'!H79</f>
        <v>-0.5</v>
      </c>
      <c r="H77" s="196">
        <f>'[2]23'!I79</f>
        <v>0</v>
      </c>
      <c r="I77" s="196">
        <f>'[2]23'!J79</f>
        <v>0</v>
      </c>
      <c r="J77" s="196">
        <f>'[2]23'!K79</f>
        <v>0</v>
      </c>
      <c r="K77" s="15">
        <f t="shared" si="13"/>
        <v>-0.5</v>
      </c>
      <c r="L77" s="18">
        <f>frq!C77</f>
        <v>1</v>
      </c>
      <c r="M77" s="124">
        <f t="shared" si="14"/>
        <v>-0.9</v>
      </c>
      <c r="N77" s="16">
        <f t="shared" si="10"/>
        <v>0</v>
      </c>
      <c r="O77" s="16">
        <f t="shared" si="11"/>
        <v>0</v>
      </c>
      <c r="P77" s="16">
        <f t="shared" si="12"/>
        <v>0</v>
      </c>
      <c r="Q77" s="17">
        <f t="shared" si="15"/>
        <v>-0.9</v>
      </c>
      <c r="R77" s="18">
        <v>0.4</v>
      </c>
    </row>
    <row r="78" spans="1:18">
      <c r="A78" s="8" t="s">
        <v>120</v>
      </c>
      <c r="B78" s="195">
        <f>'[2]23'!B80</f>
        <v>42</v>
      </c>
      <c r="C78" s="196">
        <f>'[2]23'!C80</f>
        <v>30</v>
      </c>
      <c r="D78" s="196">
        <f>'[2]23'!D80</f>
        <v>0</v>
      </c>
      <c r="E78" s="196">
        <f>'[2]23'!E80</f>
        <v>0</v>
      </c>
      <c r="F78" s="15">
        <f t="shared" si="16"/>
        <v>72</v>
      </c>
      <c r="G78" s="195">
        <f>'[2]23'!H80</f>
        <v>-0.5</v>
      </c>
      <c r="H78" s="196">
        <f>'[2]23'!I80</f>
        <v>0</v>
      </c>
      <c r="I78" s="196">
        <f>'[2]23'!J80</f>
        <v>0</v>
      </c>
      <c r="J78" s="196">
        <f>'[2]23'!K80</f>
        <v>0</v>
      </c>
      <c r="K78" s="15">
        <f t="shared" si="13"/>
        <v>-0.5</v>
      </c>
      <c r="L78" s="18">
        <f>frq!C78</f>
        <v>1</v>
      </c>
      <c r="M78" s="124">
        <f t="shared" si="14"/>
        <v>-0.9</v>
      </c>
      <c r="N78" s="16">
        <f t="shared" si="10"/>
        <v>0</v>
      </c>
      <c r="O78" s="16">
        <f t="shared" si="11"/>
        <v>0</v>
      </c>
      <c r="P78" s="16">
        <f t="shared" si="12"/>
        <v>0</v>
      </c>
      <c r="Q78" s="17">
        <f t="shared" si="15"/>
        <v>-0.9</v>
      </c>
      <c r="R78" s="18">
        <v>0.4</v>
      </c>
    </row>
    <row r="79" spans="1:18">
      <c r="A79" s="8" t="s">
        <v>121</v>
      </c>
      <c r="B79" s="195">
        <f>'[2]23'!B81</f>
        <v>42</v>
      </c>
      <c r="C79" s="196">
        <f>'[2]23'!C81</f>
        <v>30</v>
      </c>
      <c r="D79" s="196">
        <f>'[2]23'!D81</f>
        <v>0</v>
      </c>
      <c r="E79" s="196">
        <f>'[2]23'!E81</f>
        <v>0</v>
      </c>
      <c r="F79" s="15">
        <f t="shared" si="16"/>
        <v>72</v>
      </c>
      <c r="G79" s="195">
        <f>'[2]23'!H81</f>
        <v>-0.5</v>
      </c>
      <c r="H79" s="196">
        <f>'[2]23'!I81</f>
        <v>0</v>
      </c>
      <c r="I79" s="196">
        <f>'[2]23'!J81</f>
        <v>0</v>
      </c>
      <c r="J79" s="196">
        <f>'[2]23'!K81</f>
        <v>0</v>
      </c>
      <c r="K79" s="15">
        <f t="shared" si="13"/>
        <v>-0.5</v>
      </c>
      <c r="L79" s="18">
        <f>frq!C79</f>
        <v>1</v>
      </c>
      <c r="M79" s="124">
        <f t="shared" si="14"/>
        <v>-0.9</v>
      </c>
      <c r="N79" s="16">
        <f t="shared" si="10"/>
        <v>0</v>
      </c>
      <c r="O79" s="16">
        <f t="shared" si="11"/>
        <v>0</v>
      </c>
      <c r="P79" s="16">
        <f t="shared" si="12"/>
        <v>0</v>
      </c>
      <c r="Q79" s="17">
        <f t="shared" si="15"/>
        <v>-0.9</v>
      </c>
      <c r="R79" s="18">
        <v>0.4</v>
      </c>
    </row>
    <row r="80" spans="1:18">
      <c r="A80" s="8" t="s">
        <v>122</v>
      </c>
      <c r="B80" s="195">
        <f>'[2]23'!B82</f>
        <v>42</v>
      </c>
      <c r="C80" s="196">
        <f>'[2]23'!C82</f>
        <v>30</v>
      </c>
      <c r="D80" s="196">
        <f>'[2]23'!D82</f>
        <v>0</v>
      </c>
      <c r="E80" s="196">
        <f>'[2]23'!E82</f>
        <v>0</v>
      </c>
      <c r="F80" s="15">
        <f t="shared" si="16"/>
        <v>72</v>
      </c>
      <c r="G80" s="195">
        <f>'[2]23'!H82</f>
        <v>-0.5</v>
      </c>
      <c r="H80" s="196">
        <f>'[2]23'!I82</f>
        <v>0</v>
      </c>
      <c r="I80" s="196">
        <f>'[2]23'!J82</f>
        <v>0</v>
      </c>
      <c r="J80" s="196">
        <f>'[2]23'!K82</f>
        <v>0</v>
      </c>
      <c r="K80" s="15">
        <f t="shared" si="13"/>
        <v>-0.5</v>
      </c>
      <c r="L80" s="18">
        <f>frq!C80</f>
        <v>1</v>
      </c>
      <c r="M80" s="124">
        <f t="shared" si="14"/>
        <v>-0.9</v>
      </c>
      <c r="N80" s="16">
        <f t="shared" si="10"/>
        <v>0</v>
      </c>
      <c r="O80" s="16">
        <f t="shared" si="11"/>
        <v>0</v>
      </c>
      <c r="P80" s="16">
        <f t="shared" si="12"/>
        <v>0</v>
      </c>
      <c r="Q80" s="17">
        <f t="shared" si="15"/>
        <v>-0.9</v>
      </c>
      <c r="R80" s="18">
        <v>0.4</v>
      </c>
    </row>
    <row r="81" spans="1:18">
      <c r="A81" s="8" t="s">
        <v>123</v>
      </c>
      <c r="B81" s="195">
        <f>'[2]23'!B83</f>
        <v>42</v>
      </c>
      <c r="C81" s="196">
        <f>'[2]23'!C83</f>
        <v>30</v>
      </c>
      <c r="D81" s="196">
        <f>'[2]23'!D83</f>
        <v>0</v>
      </c>
      <c r="E81" s="196">
        <f>'[2]23'!E83</f>
        <v>0</v>
      </c>
      <c r="F81" s="15">
        <f t="shared" si="16"/>
        <v>72</v>
      </c>
      <c r="G81" s="195">
        <f>'[2]23'!H83</f>
        <v>-0.5</v>
      </c>
      <c r="H81" s="196">
        <f>'[2]23'!I83</f>
        <v>0</v>
      </c>
      <c r="I81" s="196">
        <f>'[2]23'!J83</f>
        <v>0</v>
      </c>
      <c r="J81" s="196">
        <f>'[2]23'!K83</f>
        <v>0</v>
      </c>
      <c r="K81" s="15">
        <f t="shared" si="13"/>
        <v>-0.5</v>
      </c>
      <c r="L81" s="18">
        <f>frq!C81</f>
        <v>1</v>
      </c>
      <c r="M81" s="124">
        <f t="shared" si="14"/>
        <v>-0.9</v>
      </c>
      <c r="N81" s="16">
        <f t="shared" si="10"/>
        <v>0</v>
      </c>
      <c r="O81" s="16">
        <f t="shared" si="11"/>
        <v>0</v>
      </c>
      <c r="P81" s="16">
        <f t="shared" si="12"/>
        <v>0</v>
      </c>
      <c r="Q81" s="17">
        <f t="shared" si="15"/>
        <v>-0.9</v>
      </c>
      <c r="R81" s="18">
        <v>0.4</v>
      </c>
    </row>
    <row r="82" spans="1:18">
      <c r="A82" s="8" t="s">
        <v>124</v>
      </c>
      <c r="B82" s="195">
        <f>'[2]23'!B84</f>
        <v>42</v>
      </c>
      <c r="C82" s="196">
        <f>'[2]23'!C84</f>
        <v>30</v>
      </c>
      <c r="D82" s="196">
        <f>'[2]23'!D84</f>
        <v>0</v>
      </c>
      <c r="E82" s="196">
        <f>'[2]23'!E84</f>
        <v>0</v>
      </c>
      <c r="F82" s="15">
        <f t="shared" si="16"/>
        <v>72</v>
      </c>
      <c r="G82" s="195">
        <f>'[2]23'!H84</f>
        <v>-0.5</v>
      </c>
      <c r="H82" s="196">
        <f>'[2]23'!I84</f>
        <v>0</v>
      </c>
      <c r="I82" s="196">
        <f>'[2]23'!J84</f>
        <v>0</v>
      </c>
      <c r="J82" s="196">
        <f>'[2]23'!K84</f>
        <v>0</v>
      </c>
      <c r="K82" s="15">
        <f t="shared" si="13"/>
        <v>-0.5</v>
      </c>
      <c r="L82" s="18">
        <f>frq!C82</f>
        <v>1</v>
      </c>
      <c r="M82" s="124">
        <f t="shared" si="14"/>
        <v>-0.9</v>
      </c>
      <c r="N82" s="16">
        <f t="shared" si="10"/>
        <v>0</v>
      </c>
      <c r="O82" s="16">
        <f t="shared" si="11"/>
        <v>0</v>
      </c>
      <c r="P82" s="16">
        <f t="shared" si="12"/>
        <v>0</v>
      </c>
      <c r="Q82" s="17">
        <f t="shared" si="15"/>
        <v>-0.9</v>
      </c>
      <c r="R82" s="18">
        <v>0.4</v>
      </c>
    </row>
    <row r="83" spans="1:18">
      <c r="A83" s="8" t="s">
        <v>125</v>
      </c>
      <c r="B83" s="195">
        <f>'[2]23'!B85</f>
        <v>42</v>
      </c>
      <c r="C83" s="196">
        <f>'[2]23'!C85</f>
        <v>30</v>
      </c>
      <c r="D83" s="196">
        <f>'[2]23'!D85</f>
        <v>0</v>
      </c>
      <c r="E83" s="196">
        <f>'[2]23'!E85</f>
        <v>0</v>
      </c>
      <c r="F83" s="15">
        <f t="shared" si="16"/>
        <v>72</v>
      </c>
      <c r="G83" s="195">
        <f>'[2]23'!H85</f>
        <v>-0.5</v>
      </c>
      <c r="H83" s="196">
        <f>'[2]23'!I85</f>
        <v>0</v>
      </c>
      <c r="I83" s="196">
        <f>'[2]23'!J85</f>
        <v>0</v>
      </c>
      <c r="J83" s="196">
        <f>'[2]23'!K85</f>
        <v>0</v>
      </c>
      <c r="K83" s="15">
        <f t="shared" si="13"/>
        <v>-0.5</v>
      </c>
      <c r="L83" s="18">
        <f>frq!C83</f>
        <v>1</v>
      </c>
      <c r="M83" s="124">
        <f t="shared" si="14"/>
        <v>-0.9</v>
      </c>
      <c r="N83" s="16">
        <f t="shared" si="10"/>
        <v>0</v>
      </c>
      <c r="O83" s="16">
        <f t="shared" si="11"/>
        <v>0</v>
      </c>
      <c r="P83" s="16">
        <f t="shared" si="12"/>
        <v>0</v>
      </c>
      <c r="Q83" s="17">
        <f t="shared" si="15"/>
        <v>-0.9</v>
      </c>
      <c r="R83" s="18">
        <v>0.4</v>
      </c>
    </row>
    <row r="84" spans="1:18">
      <c r="A84" s="8" t="s">
        <v>126</v>
      </c>
      <c r="B84" s="195">
        <f>'[2]23'!B86</f>
        <v>42</v>
      </c>
      <c r="C84" s="196">
        <f>'[2]23'!C86</f>
        <v>30</v>
      </c>
      <c r="D84" s="196">
        <f>'[2]23'!D86</f>
        <v>0</v>
      </c>
      <c r="E84" s="196">
        <f>'[2]23'!E86</f>
        <v>0</v>
      </c>
      <c r="F84" s="15">
        <f t="shared" si="16"/>
        <v>72</v>
      </c>
      <c r="G84" s="195">
        <f>'[2]23'!H86</f>
        <v>-0.5</v>
      </c>
      <c r="H84" s="196">
        <f>'[2]23'!I86</f>
        <v>0</v>
      </c>
      <c r="I84" s="196">
        <f>'[2]23'!J86</f>
        <v>0</v>
      </c>
      <c r="J84" s="196">
        <f>'[2]23'!K86</f>
        <v>0</v>
      </c>
      <c r="K84" s="15">
        <f t="shared" si="13"/>
        <v>-0.5</v>
      </c>
      <c r="L84" s="18">
        <f>frq!C84</f>
        <v>1</v>
      </c>
      <c r="M84" s="124">
        <f t="shared" si="14"/>
        <v>-0.9</v>
      </c>
      <c r="N84" s="16">
        <f t="shared" si="10"/>
        <v>0</v>
      </c>
      <c r="O84" s="16">
        <f t="shared" si="11"/>
        <v>0</v>
      </c>
      <c r="P84" s="16">
        <f t="shared" si="12"/>
        <v>0</v>
      </c>
      <c r="Q84" s="17">
        <f t="shared" si="15"/>
        <v>-0.9</v>
      </c>
      <c r="R84" s="18">
        <v>0.4</v>
      </c>
    </row>
    <row r="85" spans="1:18">
      <c r="A85" s="8" t="s">
        <v>127</v>
      </c>
      <c r="B85" s="195">
        <f>'[2]23'!B87</f>
        <v>42</v>
      </c>
      <c r="C85" s="196">
        <f>'[2]23'!C87</f>
        <v>30</v>
      </c>
      <c r="D85" s="196">
        <f>'[2]23'!D87</f>
        <v>0</v>
      </c>
      <c r="E85" s="196">
        <f>'[2]23'!E87</f>
        <v>0</v>
      </c>
      <c r="F85" s="15">
        <f t="shared" si="16"/>
        <v>72</v>
      </c>
      <c r="G85" s="195">
        <f>'[2]23'!H87</f>
        <v>-0.5</v>
      </c>
      <c r="H85" s="196">
        <f>'[2]23'!I87</f>
        <v>0</v>
      </c>
      <c r="I85" s="196">
        <f>'[2]23'!J87</f>
        <v>0</v>
      </c>
      <c r="J85" s="196">
        <f>'[2]23'!K87</f>
        <v>0</v>
      </c>
      <c r="K85" s="15">
        <f t="shared" si="13"/>
        <v>-0.5</v>
      </c>
      <c r="L85" s="18">
        <f>frq!C85</f>
        <v>1</v>
      </c>
      <c r="M85" s="124">
        <f t="shared" si="14"/>
        <v>-0.9</v>
      </c>
      <c r="N85" s="16">
        <f t="shared" si="10"/>
        <v>0</v>
      </c>
      <c r="O85" s="16">
        <f t="shared" si="11"/>
        <v>0</v>
      </c>
      <c r="P85" s="16">
        <f t="shared" si="12"/>
        <v>0</v>
      </c>
      <c r="Q85" s="17">
        <f t="shared" si="15"/>
        <v>-0.9</v>
      </c>
      <c r="R85" s="18">
        <v>0.4</v>
      </c>
    </row>
    <row r="86" spans="1:18">
      <c r="A86" s="8" t="s">
        <v>128</v>
      </c>
      <c r="B86" s="195">
        <f>'[2]23'!B88</f>
        <v>42</v>
      </c>
      <c r="C86" s="196">
        <f>'[2]23'!C88</f>
        <v>30</v>
      </c>
      <c r="D86" s="196">
        <f>'[2]23'!D88</f>
        <v>0</v>
      </c>
      <c r="E86" s="196">
        <f>'[2]23'!E88</f>
        <v>0</v>
      </c>
      <c r="F86" s="15">
        <f t="shared" si="16"/>
        <v>72</v>
      </c>
      <c r="G86" s="195">
        <f>'[2]23'!H88</f>
        <v>-0.5</v>
      </c>
      <c r="H86" s="196">
        <f>'[2]23'!I88</f>
        <v>0</v>
      </c>
      <c r="I86" s="196">
        <f>'[2]23'!J88</f>
        <v>0</v>
      </c>
      <c r="J86" s="196">
        <f>'[2]23'!K88</f>
        <v>0</v>
      </c>
      <c r="K86" s="15">
        <f t="shared" si="13"/>
        <v>-0.5</v>
      </c>
      <c r="L86" s="18">
        <f>frq!C86</f>
        <v>1</v>
      </c>
      <c r="M86" s="124">
        <f t="shared" si="14"/>
        <v>-0.9</v>
      </c>
      <c r="N86" s="16">
        <f t="shared" si="10"/>
        <v>0</v>
      </c>
      <c r="O86" s="16">
        <f t="shared" si="11"/>
        <v>0</v>
      </c>
      <c r="P86" s="16">
        <f t="shared" si="12"/>
        <v>0</v>
      </c>
      <c r="Q86" s="17">
        <f t="shared" si="15"/>
        <v>-0.9</v>
      </c>
      <c r="R86" s="18">
        <v>0.4</v>
      </c>
    </row>
    <row r="87" spans="1:18">
      <c r="A87" s="8" t="s">
        <v>129</v>
      </c>
      <c r="B87" s="195">
        <f>'[2]23'!B89</f>
        <v>42</v>
      </c>
      <c r="C87" s="196">
        <f>'[2]23'!C89</f>
        <v>30</v>
      </c>
      <c r="D87" s="196">
        <f>'[2]23'!D89</f>
        <v>0</v>
      </c>
      <c r="E87" s="196">
        <f>'[2]23'!E89</f>
        <v>0</v>
      </c>
      <c r="F87" s="15">
        <f t="shared" si="16"/>
        <v>72</v>
      </c>
      <c r="G87" s="195">
        <f>'[2]23'!H89</f>
        <v>-0.5</v>
      </c>
      <c r="H87" s="196">
        <f>'[2]23'!I89</f>
        <v>0</v>
      </c>
      <c r="I87" s="196">
        <f>'[2]23'!J89</f>
        <v>0</v>
      </c>
      <c r="J87" s="196">
        <f>'[2]23'!K89</f>
        <v>0</v>
      </c>
      <c r="K87" s="15">
        <f t="shared" si="13"/>
        <v>-0.5</v>
      </c>
      <c r="L87" s="18">
        <f>frq!C87</f>
        <v>1</v>
      </c>
      <c r="M87" s="124">
        <f t="shared" si="14"/>
        <v>-0.9</v>
      </c>
      <c r="N87" s="16">
        <f t="shared" si="10"/>
        <v>0</v>
      </c>
      <c r="O87" s="16">
        <f t="shared" si="11"/>
        <v>0</v>
      </c>
      <c r="P87" s="16">
        <f t="shared" si="12"/>
        <v>0</v>
      </c>
      <c r="Q87" s="17">
        <f t="shared" si="15"/>
        <v>-0.9</v>
      </c>
      <c r="R87" s="18">
        <v>0.4</v>
      </c>
    </row>
    <row r="88" spans="1:18">
      <c r="A88" s="8" t="s">
        <v>130</v>
      </c>
      <c r="B88" s="195">
        <f>'[2]23'!B90</f>
        <v>42</v>
      </c>
      <c r="C88" s="196">
        <f>'[2]23'!C90</f>
        <v>30</v>
      </c>
      <c r="D88" s="196">
        <f>'[2]23'!D90</f>
        <v>0</v>
      </c>
      <c r="E88" s="196">
        <f>'[2]23'!E90</f>
        <v>0</v>
      </c>
      <c r="F88" s="15">
        <f t="shared" si="16"/>
        <v>72</v>
      </c>
      <c r="G88" s="195">
        <f>'[2]23'!H90</f>
        <v>-0.5</v>
      </c>
      <c r="H88" s="196">
        <f>'[2]23'!I90</f>
        <v>0</v>
      </c>
      <c r="I88" s="196">
        <f>'[2]23'!J90</f>
        <v>0</v>
      </c>
      <c r="J88" s="196">
        <f>'[2]23'!K90</f>
        <v>0</v>
      </c>
      <c r="K88" s="15">
        <f t="shared" si="13"/>
        <v>-0.5</v>
      </c>
      <c r="L88" s="18">
        <f>frq!C88</f>
        <v>1</v>
      </c>
      <c r="M88" s="124">
        <f t="shared" si="14"/>
        <v>-0.9</v>
      </c>
      <c r="N88" s="16">
        <f t="shared" si="10"/>
        <v>0</v>
      </c>
      <c r="O88" s="16">
        <f t="shared" si="11"/>
        <v>0</v>
      </c>
      <c r="P88" s="16">
        <f t="shared" si="12"/>
        <v>0</v>
      </c>
      <c r="Q88" s="17">
        <f t="shared" si="15"/>
        <v>-0.9</v>
      </c>
      <c r="R88" s="18">
        <v>0.4</v>
      </c>
    </row>
    <row r="89" spans="1:18">
      <c r="A89" s="8" t="s">
        <v>131</v>
      </c>
      <c r="B89" s="195">
        <f>'[2]23'!B91</f>
        <v>42</v>
      </c>
      <c r="C89" s="196">
        <f>'[2]23'!C91</f>
        <v>30</v>
      </c>
      <c r="D89" s="196">
        <f>'[2]23'!D91</f>
        <v>0</v>
      </c>
      <c r="E89" s="196">
        <f>'[2]23'!E91</f>
        <v>0</v>
      </c>
      <c r="F89" s="15">
        <f t="shared" si="16"/>
        <v>72</v>
      </c>
      <c r="G89" s="195">
        <f>'[2]23'!H91</f>
        <v>-0.5</v>
      </c>
      <c r="H89" s="196">
        <f>'[2]23'!I91</f>
        <v>0</v>
      </c>
      <c r="I89" s="196">
        <f>'[2]23'!J91</f>
        <v>0</v>
      </c>
      <c r="J89" s="196">
        <f>'[2]23'!K91</f>
        <v>0</v>
      </c>
      <c r="K89" s="15">
        <f t="shared" si="13"/>
        <v>-0.5</v>
      </c>
      <c r="L89" s="18">
        <f>frq!C89</f>
        <v>1</v>
      </c>
      <c r="M89" s="124">
        <f t="shared" si="14"/>
        <v>-0.9</v>
      </c>
      <c r="N89" s="16">
        <f t="shared" si="10"/>
        <v>0</v>
      </c>
      <c r="O89" s="16">
        <f t="shared" si="11"/>
        <v>0</v>
      </c>
      <c r="P89" s="16">
        <f t="shared" si="12"/>
        <v>0</v>
      </c>
      <c r="Q89" s="17">
        <f t="shared" si="15"/>
        <v>-0.9</v>
      </c>
      <c r="R89" s="18">
        <v>0.4</v>
      </c>
    </row>
    <row r="90" spans="1:18">
      <c r="A90" s="8" t="s">
        <v>132</v>
      </c>
      <c r="B90" s="195">
        <f>'[2]23'!B92</f>
        <v>42</v>
      </c>
      <c r="C90" s="196">
        <f>'[2]23'!C92</f>
        <v>30</v>
      </c>
      <c r="D90" s="196">
        <f>'[2]23'!D92</f>
        <v>0</v>
      </c>
      <c r="E90" s="196">
        <f>'[2]23'!E92</f>
        <v>0</v>
      </c>
      <c r="F90" s="15">
        <f t="shared" si="16"/>
        <v>72</v>
      </c>
      <c r="G90" s="195">
        <f>'[2]23'!H92</f>
        <v>-0.5</v>
      </c>
      <c r="H90" s="196">
        <f>'[2]23'!I92</f>
        <v>0</v>
      </c>
      <c r="I90" s="196">
        <f>'[2]23'!J92</f>
        <v>0</v>
      </c>
      <c r="J90" s="196">
        <f>'[2]23'!K92</f>
        <v>0</v>
      </c>
      <c r="K90" s="15">
        <f t="shared" si="13"/>
        <v>-0.5</v>
      </c>
      <c r="L90" s="18">
        <f>frq!C90</f>
        <v>1</v>
      </c>
      <c r="M90" s="124">
        <f t="shared" si="14"/>
        <v>-0.9</v>
      </c>
      <c r="N90" s="16">
        <f t="shared" si="10"/>
        <v>0</v>
      </c>
      <c r="O90" s="16">
        <f t="shared" si="11"/>
        <v>0</v>
      </c>
      <c r="P90" s="16">
        <f t="shared" si="12"/>
        <v>0</v>
      </c>
      <c r="Q90" s="17">
        <f t="shared" si="15"/>
        <v>-0.9</v>
      </c>
      <c r="R90" s="18">
        <v>0.4</v>
      </c>
    </row>
    <row r="91" spans="1:18">
      <c r="A91" s="8" t="s">
        <v>133</v>
      </c>
      <c r="B91" s="195">
        <f>'[2]23'!B93</f>
        <v>42</v>
      </c>
      <c r="C91" s="196">
        <f>'[2]23'!C93</f>
        <v>30</v>
      </c>
      <c r="D91" s="196">
        <f>'[2]23'!D93</f>
        <v>0</v>
      </c>
      <c r="E91" s="196">
        <f>'[2]23'!E93</f>
        <v>0</v>
      </c>
      <c r="F91" s="15">
        <f t="shared" si="16"/>
        <v>72</v>
      </c>
      <c r="G91" s="195">
        <f>'[2]23'!H93</f>
        <v>-0.5</v>
      </c>
      <c r="H91" s="196">
        <f>'[2]23'!I93</f>
        <v>0</v>
      </c>
      <c r="I91" s="196">
        <f>'[2]23'!J93</f>
        <v>0</v>
      </c>
      <c r="J91" s="196">
        <f>'[2]23'!K93</f>
        <v>0</v>
      </c>
      <c r="K91" s="15">
        <f t="shared" si="13"/>
        <v>-0.5</v>
      </c>
      <c r="L91" s="18">
        <f>frq!C91</f>
        <v>1</v>
      </c>
      <c r="M91" s="124">
        <f t="shared" si="14"/>
        <v>-0.9</v>
      </c>
      <c r="N91" s="16">
        <f t="shared" si="10"/>
        <v>0</v>
      </c>
      <c r="O91" s="16">
        <f t="shared" si="11"/>
        <v>0</v>
      </c>
      <c r="P91" s="16">
        <f t="shared" si="12"/>
        <v>0</v>
      </c>
      <c r="Q91" s="17">
        <f t="shared" si="15"/>
        <v>-0.9</v>
      </c>
      <c r="R91" s="18">
        <v>0.4</v>
      </c>
    </row>
    <row r="92" spans="1:18">
      <c r="A92" s="8" t="s">
        <v>134</v>
      </c>
      <c r="B92" s="195">
        <f>'[2]23'!B94</f>
        <v>42</v>
      </c>
      <c r="C92" s="196">
        <f>'[2]23'!C94</f>
        <v>30</v>
      </c>
      <c r="D92" s="196">
        <f>'[2]23'!D94</f>
        <v>0</v>
      </c>
      <c r="E92" s="196">
        <f>'[2]23'!E94</f>
        <v>0</v>
      </c>
      <c r="F92" s="15">
        <f t="shared" si="16"/>
        <v>72</v>
      </c>
      <c r="G92" s="195">
        <f>'[2]23'!H94</f>
        <v>-0.5</v>
      </c>
      <c r="H92" s="196">
        <f>'[2]23'!I94</f>
        <v>0</v>
      </c>
      <c r="I92" s="196">
        <f>'[2]23'!J94</f>
        <v>0</v>
      </c>
      <c r="J92" s="196">
        <f>'[2]23'!K94</f>
        <v>0</v>
      </c>
      <c r="K92" s="15">
        <f t="shared" si="13"/>
        <v>-0.5</v>
      </c>
      <c r="L92" s="18">
        <f>frq!C92</f>
        <v>1</v>
      </c>
      <c r="M92" s="124">
        <f t="shared" si="14"/>
        <v>-0.9</v>
      </c>
      <c r="N92" s="16">
        <f t="shared" si="10"/>
        <v>0</v>
      </c>
      <c r="O92" s="16">
        <f t="shared" si="11"/>
        <v>0</v>
      </c>
      <c r="P92" s="16">
        <f t="shared" si="12"/>
        <v>0</v>
      </c>
      <c r="Q92" s="17">
        <f t="shared" si="15"/>
        <v>-0.9</v>
      </c>
      <c r="R92" s="18">
        <v>0.4</v>
      </c>
    </row>
    <row r="93" spans="1:18">
      <c r="A93" s="8" t="s">
        <v>135</v>
      </c>
      <c r="B93" s="195">
        <f>'[2]23'!B95</f>
        <v>42</v>
      </c>
      <c r="C93" s="196">
        <f>'[2]23'!C95</f>
        <v>30</v>
      </c>
      <c r="D93" s="196">
        <f>'[2]23'!D95</f>
        <v>0</v>
      </c>
      <c r="E93" s="196">
        <f>'[2]23'!E95</f>
        <v>0</v>
      </c>
      <c r="F93" s="15">
        <f t="shared" si="16"/>
        <v>72</v>
      </c>
      <c r="G93" s="195">
        <f>'[2]23'!H95</f>
        <v>-0.5</v>
      </c>
      <c r="H93" s="196">
        <f>'[2]23'!I95</f>
        <v>0</v>
      </c>
      <c r="I93" s="196">
        <f>'[2]23'!J95</f>
        <v>0</v>
      </c>
      <c r="J93" s="196">
        <f>'[2]23'!K95</f>
        <v>0</v>
      </c>
      <c r="K93" s="15">
        <f t="shared" si="13"/>
        <v>-0.5</v>
      </c>
      <c r="L93" s="18">
        <f>frq!C93</f>
        <v>1</v>
      </c>
      <c r="M93" s="124">
        <f t="shared" si="14"/>
        <v>-0.9</v>
      </c>
      <c r="N93" s="16">
        <f t="shared" si="10"/>
        <v>0</v>
      </c>
      <c r="O93" s="16">
        <f t="shared" si="11"/>
        <v>0</v>
      </c>
      <c r="P93" s="16">
        <f t="shared" si="12"/>
        <v>0</v>
      </c>
      <c r="Q93" s="17">
        <f t="shared" si="15"/>
        <v>-0.9</v>
      </c>
      <c r="R93" s="18">
        <v>0.4</v>
      </c>
    </row>
    <row r="94" spans="1:18">
      <c r="A94" s="8" t="s">
        <v>136</v>
      </c>
      <c r="B94" s="195">
        <f>'[2]23'!B96</f>
        <v>42</v>
      </c>
      <c r="C94" s="196">
        <f>'[2]23'!C96</f>
        <v>30</v>
      </c>
      <c r="D94" s="196">
        <f>'[2]23'!D96</f>
        <v>0</v>
      </c>
      <c r="E94" s="196">
        <f>'[2]23'!E96</f>
        <v>0</v>
      </c>
      <c r="F94" s="15">
        <f t="shared" si="16"/>
        <v>72</v>
      </c>
      <c r="G94" s="195">
        <f>'[2]23'!H96</f>
        <v>-0.5</v>
      </c>
      <c r="H94" s="196">
        <f>'[2]23'!I96</f>
        <v>0</v>
      </c>
      <c r="I94" s="196">
        <f>'[2]23'!J96</f>
        <v>0</v>
      </c>
      <c r="J94" s="196">
        <f>'[2]23'!K96</f>
        <v>0</v>
      </c>
      <c r="K94" s="15">
        <f t="shared" si="13"/>
        <v>-0.5</v>
      </c>
      <c r="L94" s="18">
        <f>frq!C94</f>
        <v>1</v>
      </c>
      <c r="M94" s="124">
        <f t="shared" si="14"/>
        <v>-0.9</v>
      </c>
      <c r="N94" s="16">
        <f t="shared" si="10"/>
        <v>0</v>
      </c>
      <c r="O94" s="16">
        <f t="shared" si="11"/>
        <v>0</v>
      </c>
      <c r="P94" s="16">
        <f t="shared" si="12"/>
        <v>0</v>
      </c>
      <c r="Q94" s="17">
        <f t="shared" si="15"/>
        <v>-0.9</v>
      </c>
      <c r="R94" s="18">
        <v>0.4</v>
      </c>
    </row>
    <row r="95" spans="1:18">
      <c r="A95" s="8" t="s">
        <v>137</v>
      </c>
      <c r="B95" s="195">
        <f>'[2]23'!B97</f>
        <v>42</v>
      </c>
      <c r="C95" s="196">
        <f>'[2]23'!C97</f>
        <v>30</v>
      </c>
      <c r="D95" s="196">
        <f>'[2]23'!D97</f>
        <v>0</v>
      </c>
      <c r="E95" s="196">
        <f>'[2]23'!E97</f>
        <v>0</v>
      </c>
      <c r="F95" s="15">
        <f t="shared" si="16"/>
        <v>72</v>
      </c>
      <c r="G95" s="195">
        <f>'[2]23'!H97</f>
        <v>-0.5</v>
      </c>
      <c r="H95" s="196">
        <f>'[2]23'!I97</f>
        <v>0</v>
      </c>
      <c r="I95" s="196">
        <f>'[2]23'!J97</f>
        <v>0</v>
      </c>
      <c r="J95" s="196">
        <f>'[2]23'!K97</f>
        <v>0</v>
      </c>
      <c r="K95" s="15">
        <f t="shared" si="13"/>
        <v>-0.5</v>
      </c>
      <c r="L95" s="18">
        <f>frq!C95</f>
        <v>1</v>
      </c>
      <c r="M95" s="124">
        <f t="shared" si="14"/>
        <v>-0.9</v>
      </c>
      <c r="N95" s="16">
        <f t="shared" si="10"/>
        <v>0</v>
      </c>
      <c r="O95" s="16">
        <f t="shared" si="11"/>
        <v>0</v>
      </c>
      <c r="P95" s="16">
        <f t="shared" si="12"/>
        <v>0</v>
      </c>
      <c r="Q95" s="17">
        <f t="shared" si="15"/>
        <v>-0.9</v>
      </c>
      <c r="R95" s="18">
        <v>0.4</v>
      </c>
    </row>
    <row r="96" spans="1:18">
      <c r="A96" s="8" t="s">
        <v>138</v>
      </c>
      <c r="B96" s="195">
        <f>'[2]23'!B98</f>
        <v>42</v>
      </c>
      <c r="C96" s="196">
        <f>'[2]23'!C98</f>
        <v>30</v>
      </c>
      <c r="D96" s="196">
        <f>'[2]23'!D98</f>
        <v>0</v>
      </c>
      <c r="E96" s="196">
        <f>'[2]23'!E98</f>
        <v>0</v>
      </c>
      <c r="F96" s="15">
        <f t="shared" si="16"/>
        <v>72</v>
      </c>
      <c r="G96" s="195">
        <f>'[2]23'!H98</f>
        <v>-0.5</v>
      </c>
      <c r="H96" s="196">
        <f>'[2]23'!I98</f>
        <v>0</v>
      </c>
      <c r="I96" s="196">
        <f>'[2]23'!J98</f>
        <v>0</v>
      </c>
      <c r="J96" s="196">
        <f>'[2]23'!K98</f>
        <v>0</v>
      </c>
      <c r="K96" s="15">
        <f t="shared" si="13"/>
        <v>-0.5</v>
      </c>
      <c r="L96" s="18">
        <f>frq!C96</f>
        <v>1</v>
      </c>
      <c r="M96" s="124">
        <f t="shared" si="14"/>
        <v>-0.9</v>
      </c>
      <c r="N96" s="16">
        <f t="shared" si="10"/>
        <v>0</v>
      </c>
      <c r="O96" s="16">
        <f t="shared" si="11"/>
        <v>0</v>
      </c>
      <c r="P96" s="16">
        <f t="shared" si="12"/>
        <v>0</v>
      </c>
      <c r="Q96" s="17">
        <f t="shared" si="15"/>
        <v>-0.9</v>
      </c>
      <c r="R96" s="18">
        <v>0.4</v>
      </c>
    </row>
    <row r="97" spans="1:18">
      <c r="A97" s="8" t="s">
        <v>139</v>
      </c>
      <c r="B97" s="195">
        <f>'[2]23'!B99</f>
        <v>42</v>
      </c>
      <c r="C97" s="196">
        <f>'[2]23'!C99</f>
        <v>30</v>
      </c>
      <c r="D97" s="196">
        <f>'[2]23'!D99</f>
        <v>0</v>
      </c>
      <c r="E97" s="196">
        <f>'[2]23'!E99</f>
        <v>0</v>
      </c>
      <c r="F97" s="15">
        <f t="shared" si="16"/>
        <v>72</v>
      </c>
      <c r="G97" s="195">
        <f>'[2]23'!H99</f>
        <v>-0.5</v>
      </c>
      <c r="H97" s="196">
        <f>'[2]23'!I99</f>
        <v>0</v>
      </c>
      <c r="I97" s="196">
        <f>'[2]23'!J99</f>
        <v>0</v>
      </c>
      <c r="J97" s="196">
        <f>'[2]23'!K99</f>
        <v>0</v>
      </c>
      <c r="K97" s="15">
        <f t="shared" si="13"/>
        <v>-0.5</v>
      </c>
      <c r="L97" s="18">
        <f>frq!C97</f>
        <v>1</v>
      </c>
      <c r="M97" s="124">
        <f t="shared" si="14"/>
        <v>-0.9</v>
      </c>
      <c r="N97" s="16">
        <f t="shared" si="10"/>
        <v>0</v>
      </c>
      <c r="O97" s="16">
        <f t="shared" si="11"/>
        <v>0</v>
      </c>
      <c r="P97" s="16">
        <f t="shared" si="12"/>
        <v>0</v>
      </c>
      <c r="Q97" s="17">
        <f t="shared" si="15"/>
        <v>-0.9</v>
      </c>
      <c r="R97" s="18">
        <v>0.4</v>
      </c>
    </row>
    <row r="98" spans="1:18" ht="15.75" thickBot="1">
      <c r="A98" s="8" t="s">
        <v>140</v>
      </c>
      <c r="B98" s="195">
        <f>'[2]23'!B100</f>
        <v>42</v>
      </c>
      <c r="C98" s="196">
        <f>'[2]23'!C100</f>
        <v>30</v>
      </c>
      <c r="D98" s="196">
        <f>'[2]23'!D100</f>
        <v>0</v>
      </c>
      <c r="E98" s="196">
        <f>'[2]23'!E100</f>
        <v>0</v>
      </c>
      <c r="F98" s="15">
        <f t="shared" si="16"/>
        <v>72</v>
      </c>
      <c r="G98" s="195">
        <f>'[2]23'!H100</f>
        <v>-0.5</v>
      </c>
      <c r="H98" s="196">
        <f>'[2]23'!I100</f>
        <v>0</v>
      </c>
      <c r="I98" s="196">
        <f>'[2]23'!J100</f>
        <v>0</v>
      </c>
      <c r="J98" s="196">
        <f>'[2]23'!K100</f>
        <v>0</v>
      </c>
      <c r="K98" s="15">
        <f t="shared" si="13"/>
        <v>-0.5</v>
      </c>
      <c r="L98" s="18">
        <f>frq!C98</f>
        <v>1</v>
      </c>
      <c r="M98" s="124">
        <f t="shared" si="14"/>
        <v>-0.9</v>
      </c>
      <c r="N98" s="16">
        <f t="shared" si="10"/>
        <v>0</v>
      </c>
      <c r="O98" s="16">
        <f t="shared" si="11"/>
        <v>0</v>
      </c>
      <c r="P98" s="16">
        <f t="shared" si="12"/>
        <v>0</v>
      </c>
      <c r="Q98" s="17">
        <f t="shared" si="15"/>
        <v>-0.9</v>
      </c>
      <c r="R98" s="18">
        <v>0.4</v>
      </c>
    </row>
    <row r="99" spans="1:18" ht="15.75" thickBot="1">
      <c r="A99" s="128" t="s">
        <v>175</v>
      </c>
      <c r="B99" s="128">
        <f t="shared" ref="B99:R99" si="17">SUM(B3:B98)/4000</f>
        <v>0.378</v>
      </c>
      <c r="C99" s="128">
        <f t="shared" si="17"/>
        <v>1.17</v>
      </c>
      <c r="D99" s="128">
        <f t="shared" si="17"/>
        <v>0</v>
      </c>
      <c r="E99" s="128">
        <f t="shared" si="17"/>
        <v>0</v>
      </c>
      <c r="F99" s="128">
        <f t="shared" si="17"/>
        <v>1.548</v>
      </c>
      <c r="G99" s="128">
        <f t="shared" si="17"/>
        <v>-4.4999999999999997E-3</v>
      </c>
      <c r="H99" s="128">
        <f t="shared" si="17"/>
        <v>0</v>
      </c>
      <c r="I99" s="128">
        <f t="shared" si="17"/>
        <v>0</v>
      </c>
      <c r="J99" s="128">
        <f t="shared" si="17"/>
        <v>0</v>
      </c>
      <c r="K99" s="128">
        <f t="shared" si="17"/>
        <v>-4.4999999999999997E-3</v>
      </c>
      <c r="L99" s="128">
        <f t="shared" si="17"/>
        <v>2.4E-2</v>
      </c>
      <c r="M99" s="128">
        <f t="shared" si="17"/>
        <v>-1.4099999999999982E-2</v>
      </c>
      <c r="N99" s="128">
        <f t="shared" si="17"/>
        <v>0</v>
      </c>
      <c r="O99" s="128">
        <f t="shared" si="17"/>
        <v>0</v>
      </c>
      <c r="P99" s="128">
        <f t="shared" si="17"/>
        <v>0</v>
      </c>
      <c r="Q99" s="128">
        <f t="shared" si="17"/>
        <v>-1.4099999999999982E-2</v>
      </c>
      <c r="R99" s="129">
        <f t="shared" si="17"/>
        <v>9.5999999999999818E-3</v>
      </c>
    </row>
  </sheetData>
  <conditionalFormatting sqref="B3:F99">
    <cfRule type="dataBar" priority="2">
      <dataBar>
        <cfvo type="min" val="0"/>
        <cfvo type="max" val="0"/>
        <color rgb="FFFFB628"/>
      </dataBar>
    </cfRule>
  </conditionalFormatting>
  <conditionalFormatting sqref="G3:K99">
    <cfRule type="dataBar" priority="1">
      <dataBar>
        <cfvo type="min" val="0"/>
        <cfvo type="max" val="0"/>
        <color rgb="FF63C384"/>
      </dataBar>
    </cfRule>
  </conditionalFormatting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>
  <sheetPr>
    <tabColor rgb="FFFF0000"/>
  </sheetPr>
  <dimension ref="A1:BQ101"/>
  <sheetViews>
    <sheetView workbookViewId="0">
      <pane xSplit="1" ySplit="2" topLeftCell="AJ3" activePane="bottomRight" state="frozen"/>
      <selection activeCell="B3" sqref="B3"/>
      <selection pane="topRight" activeCell="B3" sqref="B3"/>
      <selection pane="bottomLeft" activeCell="B3" sqref="B3"/>
      <selection pane="bottomRight" activeCell="AT3" sqref="AT3:AT98"/>
    </sheetView>
  </sheetViews>
  <sheetFormatPr defaultRowHeight="12.75"/>
  <cols>
    <col min="1" max="1" width="11.7109375" style="8" customWidth="1"/>
    <col min="2" max="2" width="9.140625" style="15"/>
    <col min="3" max="7" width="9.140625" style="16"/>
    <col min="8" max="8" width="9.140625" style="17"/>
    <col min="9" max="9" width="9.140625" style="15"/>
    <col min="10" max="14" width="9.140625" style="16"/>
    <col min="15" max="15" width="9.140625" style="17"/>
    <col min="16" max="16" width="9.140625" style="18"/>
    <col min="17" max="17" width="9.140625" style="15"/>
    <col min="18" max="22" width="9.140625" style="16"/>
    <col min="23" max="23" width="9.140625" style="17"/>
    <col min="24" max="63" width="9.140625" style="8"/>
    <col min="64" max="64" width="10.42578125" style="8" customWidth="1"/>
    <col min="65" max="66" width="9.85546875" style="8" customWidth="1"/>
    <col min="67" max="254" width="9.140625" style="8"/>
    <col min="255" max="255" width="11.7109375" style="8" customWidth="1"/>
    <col min="256" max="510" width="9.140625" style="8"/>
    <col min="511" max="511" width="11.7109375" style="8" customWidth="1"/>
    <col min="512" max="766" width="9.140625" style="8"/>
    <col min="767" max="767" width="11.7109375" style="8" customWidth="1"/>
    <col min="768" max="1022" width="9.140625" style="8"/>
    <col min="1023" max="1023" width="11.7109375" style="8" customWidth="1"/>
    <col min="1024" max="1278" width="9.140625" style="8"/>
    <col min="1279" max="1279" width="11.7109375" style="8" customWidth="1"/>
    <col min="1280" max="1534" width="9.140625" style="8"/>
    <col min="1535" max="1535" width="11.7109375" style="8" customWidth="1"/>
    <col min="1536" max="1790" width="9.140625" style="8"/>
    <col min="1791" max="1791" width="11.7109375" style="8" customWidth="1"/>
    <col min="1792" max="2046" width="9.140625" style="8"/>
    <col min="2047" max="2047" width="11.7109375" style="8" customWidth="1"/>
    <col min="2048" max="2302" width="9.140625" style="8"/>
    <col min="2303" max="2303" width="11.7109375" style="8" customWidth="1"/>
    <col min="2304" max="2558" width="9.140625" style="8"/>
    <col min="2559" max="2559" width="11.7109375" style="8" customWidth="1"/>
    <col min="2560" max="2814" width="9.140625" style="8"/>
    <col min="2815" max="2815" width="11.7109375" style="8" customWidth="1"/>
    <col min="2816" max="3070" width="9.140625" style="8"/>
    <col min="3071" max="3071" width="11.7109375" style="8" customWidth="1"/>
    <col min="3072" max="3326" width="9.140625" style="8"/>
    <col min="3327" max="3327" width="11.7109375" style="8" customWidth="1"/>
    <col min="3328" max="3582" width="9.140625" style="8"/>
    <col min="3583" max="3583" width="11.7109375" style="8" customWidth="1"/>
    <col min="3584" max="3838" width="9.140625" style="8"/>
    <col min="3839" max="3839" width="11.7109375" style="8" customWidth="1"/>
    <col min="3840" max="4094" width="9.140625" style="8"/>
    <col min="4095" max="4095" width="11.7109375" style="8" customWidth="1"/>
    <col min="4096" max="4350" width="9.140625" style="8"/>
    <col min="4351" max="4351" width="11.7109375" style="8" customWidth="1"/>
    <col min="4352" max="4606" width="9.140625" style="8"/>
    <col min="4607" max="4607" width="11.7109375" style="8" customWidth="1"/>
    <col min="4608" max="4862" width="9.140625" style="8"/>
    <col min="4863" max="4863" width="11.7109375" style="8" customWidth="1"/>
    <col min="4864" max="5118" width="9.140625" style="8"/>
    <col min="5119" max="5119" width="11.7109375" style="8" customWidth="1"/>
    <col min="5120" max="5374" width="9.140625" style="8"/>
    <col min="5375" max="5375" width="11.7109375" style="8" customWidth="1"/>
    <col min="5376" max="5630" width="9.140625" style="8"/>
    <col min="5631" max="5631" width="11.7109375" style="8" customWidth="1"/>
    <col min="5632" max="5886" width="9.140625" style="8"/>
    <col min="5887" max="5887" width="11.7109375" style="8" customWidth="1"/>
    <col min="5888" max="6142" width="9.140625" style="8"/>
    <col min="6143" max="6143" width="11.7109375" style="8" customWidth="1"/>
    <col min="6144" max="6398" width="9.140625" style="8"/>
    <col min="6399" max="6399" width="11.7109375" style="8" customWidth="1"/>
    <col min="6400" max="6654" width="9.140625" style="8"/>
    <col min="6655" max="6655" width="11.7109375" style="8" customWidth="1"/>
    <col min="6656" max="6910" width="9.140625" style="8"/>
    <col min="6911" max="6911" width="11.7109375" style="8" customWidth="1"/>
    <col min="6912" max="7166" width="9.140625" style="8"/>
    <col min="7167" max="7167" width="11.7109375" style="8" customWidth="1"/>
    <col min="7168" max="7422" width="9.140625" style="8"/>
    <col min="7423" max="7423" width="11.7109375" style="8" customWidth="1"/>
    <col min="7424" max="7678" width="9.140625" style="8"/>
    <col min="7679" max="7679" width="11.7109375" style="8" customWidth="1"/>
    <col min="7680" max="7934" width="9.140625" style="8"/>
    <col min="7935" max="7935" width="11.7109375" style="8" customWidth="1"/>
    <col min="7936" max="8190" width="9.140625" style="8"/>
    <col min="8191" max="8191" width="11.7109375" style="8" customWidth="1"/>
    <col min="8192" max="8446" width="9.140625" style="8"/>
    <col min="8447" max="8447" width="11.7109375" style="8" customWidth="1"/>
    <col min="8448" max="8702" width="9.140625" style="8"/>
    <col min="8703" max="8703" width="11.7109375" style="8" customWidth="1"/>
    <col min="8704" max="8958" width="9.140625" style="8"/>
    <col min="8959" max="8959" width="11.7109375" style="8" customWidth="1"/>
    <col min="8960" max="9214" width="9.140625" style="8"/>
    <col min="9215" max="9215" width="11.7109375" style="8" customWidth="1"/>
    <col min="9216" max="9470" width="9.140625" style="8"/>
    <col min="9471" max="9471" width="11.7109375" style="8" customWidth="1"/>
    <col min="9472" max="9726" width="9.140625" style="8"/>
    <col min="9727" max="9727" width="11.7109375" style="8" customWidth="1"/>
    <col min="9728" max="9982" width="9.140625" style="8"/>
    <col min="9983" max="9983" width="11.7109375" style="8" customWidth="1"/>
    <col min="9984" max="10238" width="9.140625" style="8"/>
    <col min="10239" max="10239" width="11.7109375" style="8" customWidth="1"/>
    <col min="10240" max="10494" width="9.140625" style="8"/>
    <col min="10495" max="10495" width="11.7109375" style="8" customWidth="1"/>
    <col min="10496" max="10750" width="9.140625" style="8"/>
    <col min="10751" max="10751" width="11.7109375" style="8" customWidth="1"/>
    <col min="10752" max="11006" width="9.140625" style="8"/>
    <col min="11007" max="11007" width="11.7109375" style="8" customWidth="1"/>
    <col min="11008" max="11262" width="9.140625" style="8"/>
    <col min="11263" max="11263" width="11.7109375" style="8" customWidth="1"/>
    <col min="11264" max="11518" width="9.140625" style="8"/>
    <col min="11519" max="11519" width="11.7109375" style="8" customWidth="1"/>
    <col min="11520" max="11774" width="9.140625" style="8"/>
    <col min="11775" max="11775" width="11.7109375" style="8" customWidth="1"/>
    <col min="11776" max="12030" width="9.140625" style="8"/>
    <col min="12031" max="12031" width="11.7109375" style="8" customWidth="1"/>
    <col min="12032" max="12286" width="9.140625" style="8"/>
    <col min="12287" max="12287" width="11.7109375" style="8" customWidth="1"/>
    <col min="12288" max="12542" width="9.140625" style="8"/>
    <col min="12543" max="12543" width="11.7109375" style="8" customWidth="1"/>
    <col min="12544" max="12798" width="9.140625" style="8"/>
    <col min="12799" max="12799" width="11.7109375" style="8" customWidth="1"/>
    <col min="12800" max="13054" width="9.140625" style="8"/>
    <col min="13055" max="13055" width="11.7109375" style="8" customWidth="1"/>
    <col min="13056" max="13310" width="9.140625" style="8"/>
    <col min="13311" max="13311" width="11.7109375" style="8" customWidth="1"/>
    <col min="13312" max="13566" width="9.140625" style="8"/>
    <col min="13567" max="13567" width="11.7109375" style="8" customWidth="1"/>
    <col min="13568" max="13822" width="9.140625" style="8"/>
    <col min="13823" max="13823" width="11.7109375" style="8" customWidth="1"/>
    <col min="13824" max="14078" width="9.140625" style="8"/>
    <col min="14079" max="14079" width="11.7109375" style="8" customWidth="1"/>
    <col min="14080" max="14334" width="9.140625" style="8"/>
    <col min="14335" max="14335" width="11.7109375" style="8" customWidth="1"/>
    <col min="14336" max="14590" width="9.140625" style="8"/>
    <col min="14591" max="14591" width="11.7109375" style="8" customWidth="1"/>
    <col min="14592" max="14846" width="9.140625" style="8"/>
    <col min="14847" max="14847" width="11.7109375" style="8" customWidth="1"/>
    <col min="14848" max="15102" width="9.140625" style="8"/>
    <col min="15103" max="15103" width="11.7109375" style="8" customWidth="1"/>
    <col min="15104" max="15358" width="9.140625" style="8"/>
    <col min="15359" max="15359" width="11.7109375" style="8" customWidth="1"/>
    <col min="15360" max="15614" width="9.140625" style="8"/>
    <col min="15615" max="15615" width="11.7109375" style="8" customWidth="1"/>
    <col min="15616" max="15870" width="9.140625" style="8"/>
    <col min="15871" max="15871" width="11.7109375" style="8" customWidth="1"/>
    <col min="15872" max="16126" width="9.140625" style="8"/>
    <col min="16127" max="16127" width="11.7109375" style="8" customWidth="1"/>
    <col min="16128" max="16384" width="9.140625" style="8"/>
  </cols>
  <sheetData>
    <row r="1" spans="1:69" ht="51.75">
      <c r="A1" s="193">
        <f>Allocation_SG!A1</f>
        <v>45192</v>
      </c>
      <c r="B1" s="3" t="s">
        <v>156</v>
      </c>
      <c r="C1" s="4" t="s">
        <v>156</v>
      </c>
      <c r="D1" s="4" t="s">
        <v>156</v>
      </c>
      <c r="E1" s="4" t="s">
        <v>156</v>
      </c>
      <c r="F1" s="4" t="s">
        <v>156</v>
      </c>
      <c r="G1" s="4" t="s">
        <v>156</v>
      </c>
      <c r="H1" s="5" t="s">
        <v>157</v>
      </c>
      <c r="I1" s="3" t="s">
        <v>158</v>
      </c>
      <c r="J1" s="4" t="s">
        <v>158</v>
      </c>
      <c r="K1" s="4" t="s">
        <v>158</v>
      </c>
      <c r="L1" s="4" t="s">
        <v>158</v>
      </c>
      <c r="M1" s="4" t="s">
        <v>158</v>
      </c>
      <c r="N1" s="4" t="s">
        <v>158</v>
      </c>
      <c r="O1" s="5" t="s">
        <v>158</v>
      </c>
      <c r="P1" s="6" t="s">
        <v>159</v>
      </c>
      <c r="Q1" s="7" t="s">
        <v>160</v>
      </c>
      <c r="R1" s="4" t="s">
        <v>160</v>
      </c>
      <c r="S1" s="4" t="s">
        <v>160</v>
      </c>
      <c r="T1" s="4" t="s">
        <v>160</v>
      </c>
      <c r="U1" s="4" t="s">
        <v>160</v>
      </c>
      <c r="V1" s="4" t="s">
        <v>160</v>
      </c>
      <c r="W1" s="5" t="s">
        <v>160</v>
      </c>
      <c r="X1" s="3" t="s">
        <v>161</v>
      </c>
      <c r="Y1" s="4" t="s">
        <v>161</v>
      </c>
      <c r="Z1" s="4" t="s">
        <v>161</v>
      </c>
      <c r="AA1" s="4" t="s">
        <v>161</v>
      </c>
      <c r="AB1" s="4" t="s">
        <v>161</v>
      </c>
      <c r="AC1" s="4" t="s">
        <v>161</v>
      </c>
      <c r="AD1" s="5" t="s">
        <v>161</v>
      </c>
      <c r="AE1" s="3" t="s">
        <v>162</v>
      </c>
      <c r="AF1" s="4" t="s">
        <v>162</v>
      </c>
      <c r="AG1" s="4" t="s">
        <v>162</v>
      </c>
      <c r="AH1" s="4" t="s">
        <v>162</v>
      </c>
      <c r="AI1" s="4" t="s">
        <v>162</v>
      </c>
      <c r="AJ1" s="4" t="s">
        <v>162</v>
      </c>
      <c r="AK1" s="5" t="s">
        <v>162</v>
      </c>
      <c r="AL1" s="3" t="s">
        <v>163</v>
      </c>
      <c r="AM1" s="4" t="s">
        <v>163</v>
      </c>
      <c r="AN1" s="4" t="s">
        <v>163</v>
      </c>
      <c r="AO1" s="4" t="s">
        <v>163</v>
      </c>
      <c r="AP1" s="4" t="s">
        <v>163</v>
      </c>
      <c r="AQ1" s="4" t="s">
        <v>163</v>
      </c>
      <c r="AR1" s="5" t="s">
        <v>163</v>
      </c>
      <c r="AT1" t="s">
        <v>203</v>
      </c>
      <c r="AU1" t="s">
        <v>204</v>
      </c>
      <c r="AW1" s="230" t="s">
        <v>173</v>
      </c>
      <c r="AX1" s="230"/>
      <c r="AY1" s="230"/>
      <c r="AZ1" s="230"/>
      <c r="BA1" s="230"/>
      <c r="BB1" s="230"/>
      <c r="BD1" s="230" t="s">
        <v>174</v>
      </c>
      <c r="BE1" s="230"/>
      <c r="BF1" s="230"/>
      <c r="BG1" s="230"/>
      <c r="BH1" s="230"/>
      <c r="BI1" s="230"/>
      <c r="BL1" s="8" t="s">
        <v>203</v>
      </c>
      <c r="BM1" s="8" t="s">
        <v>204</v>
      </c>
      <c r="BN1" s="230" t="s">
        <v>357</v>
      </c>
      <c r="BO1" s="230"/>
      <c r="BP1" s="231" t="s">
        <v>356</v>
      </c>
      <c r="BQ1" s="231"/>
    </row>
    <row r="2" spans="1:69" ht="38.25">
      <c r="A2" s="9" t="s">
        <v>164</v>
      </c>
      <c r="B2" s="10" t="s">
        <v>165</v>
      </c>
      <c r="C2" s="11" t="s">
        <v>166</v>
      </c>
      <c r="D2" s="11" t="s">
        <v>167</v>
      </c>
      <c r="E2" s="11" t="s">
        <v>168</v>
      </c>
      <c r="F2" s="11" t="s">
        <v>169</v>
      </c>
      <c r="G2" s="11" t="s">
        <v>170</v>
      </c>
      <c r="H2" s="12" t="s">
        <v>171</v>
      </c>
      <c r="I2" s="10" t="s">
        <v>165</v>
      </c>
      <c r="J2" s="11" t="s">
        <v>166</v>
      </c>
      <c r="K2" s="11" t="s">
        <v>167</v>
      </c>
      <c r="L2" s="11" t="s">
        <v>168</v>
      </c>
      <c r="M2" s="11" t="s">
        <v>169</v>
      </c>
      <c r="N2" s="11" t="s">
        <v>170</v>
      </c>
      <c r="O2" s="12" t="s">
        <v>171</v>
      </c>
      <c r="P2" s="13" t="s">
        <v>172</v>
      </c>
      <c r="Q2" s="10" t="s">
        <v>165</v>
      </c>
      <c r="R2" s="11" t="s">
        <v>166</v>
      </c>
      <c r="S2" s="11" t="s">
        <v>167</v>
      </c>
      <c r="T2" s="11" t="s">
        <v>168</v>
      </c>
      <c r="U2" s="11" t="s">
        <v>169</v>
      </c>
      <c r="V2" s="11" t="s">
        <v>170</v>
      </c>
      <c r="W2" s="14" t="s">
        <v>171</v>
      </c>
      <c r="X2" s="10" t="s">
        <v>165</v>
      </c>
      <c r="Y2" s="11" t="s">
        <v>166</v>
      </c>
      <c r="Z2" s="11" t="s">
        <v>167</v>
      </c>
      <c r="AA2" s="11" t="s">
        <v>168</v>
      </c>
      <c r="AB2" s="11" t="s">
        <v>169</v>
      </c>
      <c r="AC2" s="11" t="s">
        <v>170</v>
      </c>
      <c r="AD2" s="12" t="s">
        <v>171</v>
      </c>
      <c r="AE2" s="10" t="s">
        <v>165</v>
      </c>
      <c r="AF2" s="11" t="s">
        <v>166</v>
      </c>
      <c r="AG2" s="11" t="s">
        <v>167</v>
      </c>
      <c r="AH2" s="11" t="s">
        <v>168</v>
      </c>
      <c r="AI2" s="11" t="s">
        <v>169</v>
      </c>
      <c r="AJ2" s="11" t="s">
        <v>170</v>
      </c>
      <c r="AK2" s="12" t="s">
        <v>171</v>
      </c>
      <c r="AL2" s="10" t="s">
        <v>165</v>
      </c>
      <c r="AM2" s="11" t="s">
        <v>166</v>
      </c>
      <c r="AN2" s="11" t="s">
        <v>167</v>
      </c>
      <c r="AO2" s="11" t="s">
        <v>168</v>
      </c>
      <c r="AP2" s="11" t="s">
        <v>169</v>
      </c>
      <c r="AQ2" s="11" t="s">
        <v>170</v>
      </c>
      <c r="AR2" s="12" t="s">
        <v>171</v>
      </c>
      <c r="AT2" s="8" t="s">
        <v>173</v>
      </c>
      <c r="AU2" s="8" t="s">
        <v>174</v>
      </c>
      <c r="AW2" s="10" t="s">
        <v>165</v>
      </c>
      <c r="AX2" s="11" t="s">
        <v>166</v>
      </c>
      <c r="AY2" s="11" t="s">
        <v>167</v>
      </c>
      <c r="AZ2" s="11" t="s">
        <v>168</v>
      </c>
      <c r="BA2" s="11" t="s">
        <v>169</v>
      </c>
      <c r="BB2" s="11" t="s">
        <v>170</v>
      </c>
      <c r="BC2" s="8" t="s">
        <v>142</v>
      </c>
      <c r="BD2" s="10" t="s">
        <v>165</v>
      </c>
      <c r="BE2" s="11" t="s">
        <v>166</v>
      </c>
      <c r="BF2" s="11" t="s">
        <v>167</v>
      </c>
      <c r="BG2" s="11" t="s">
        <v>168</v>
      </c>
      <c r="BH2" s="11" t="s">
        <v>169</v>
      </c>
      <c r="BI2" s="11" t="s">
        <v>170</v>
      </c>
      <c r="BJ2" s="8" t="s">
        <v>142</v>
      </c>
      <c r="BL2" s="8" t="s">
        <v>173</v>
      </c>
      <c r="BM2" s="8" t="s">
        <v>174</v>
      </c>
      <c r="BN2" s="8" t="s">
        <v>173</v>
      </c>
      <c r="BO2" s="8" t="s">
        <v>174</v>
      </c>
      <c r="BP2" s="137" t="s">
        <v>336</v>
      </c>
      <c r="BQ2" s="137" t="s">
        <v>337</v>
      </c>
    </row>
    <row r="3" spans="1:69">
      <c r="A3" s="8" t="s">
        <v>45</v>
      </c>
      <c r="B3" s="15">
        <f>'[3]23'!B5</f>
        <v>320</v>
      </c>
      <c r="C3" s="16">
        <f>'[3]23'!C5</f>
        <v>0</v>
      </c>
      <c r="D3" s="16">
        <f>'[3]23'!D5</f>
        <v>0</v>
      </c>
      <c r="E3" s="16">
        <f>'[3]23'!E5</f>
        <v>0</v>
      </c>
      <c r="F3" s="16">
        <f>'[3]23'!F5</f>
        <v>980</v>
      </c>
      <c r="G3" s="16">
        <f>'[3]23'!G5</f>
        <v>0</v>
      </c>
      <c r="H3" s="17">
        <f>SUM(B3:G3)</f>
        <v>1300</v>
      </c>
      <c r="I3" s="15">
        <f>'[3]23'!J5</f>
        <v>239.05</v>
      </c>
      <c r="J3" s="16">
        <f>'[3]23'!K5</f>
        <v>0</v>
      </c>
      <c r="K3" s="16">
        <f>'[3]23'!L5</f>
        <v>0</v>
      </c>
      <c r="L3" s="16">
        <f>'[3]23'!M5</f>
        <v>0</v>
      </c>
      <c r="M3" s="16">
        <f>'[3]23'!N5</f>
        <v>0</v>
      </c>
      <c r="N3" s="16">
        <f>'[3]23'!O5</f>
        <v>0</v>
      </c>
      <c r="O3" s="17">
        <f>SUM(I3:N3)</f>
        <v>239.05</v>
      </c>
      <c r="P3" s="18">
        <f>frq!C3</f>
        <v>1</v>
      </c>
      <c r="Q3" s="15">
        <f t="shared" ref="Q3:V18" si="0">IF($P3=1,I3,IF(AND($P3=0.985,I3&gt;0.985*B3),B3*0.985,IF(AND($P3=0.965,I3&gt;0.965*B3),0.965*B3,I3)))</f>
        <v>239.05</v>
      </c>
      <c r="R3" s="16">
        <f t="shared" si="0"/>
        <v>0</v>
      </c>
      <c r="S3" s="16">
        <f t="shared" si="0"/>
        <v>0</v>
      </c>
      <c r="T3" s="16">
        <f t="shared" si="0"/>
        <v>0</v>
      </c>
      <c r="U3" s="16">
        <f t="shared" si="0"/>
        <v>0</v>
      </c>
      <c r="V3" s="16">
        <f t="shared" si="0"/>
        <v>0</v>
      </c>
      <c r="W3" s="17">
        <f>SUM(Q3:V3)</f>
        <v>239.05</v>
      </c>
      <c r="X3" s="8">
        <f>AW3</f>
        <v>32</v>
      </c>
      <c r="Y3" s="8">
        <f t="shared" ref="Y3:AD3" si="1">AX3</f>
        <v>0</v>
      </c>
      <c r="Z3" s="8">
        <f t="shared" si="1"/>
        <v>0</v>
      </c>
      <c r="AA3" s="8">
        <f t="shared" si="1"/>
        <v>0</v>
      </c>
      <c r="AB3" s="8">
        <f t="shared" si="1"/>
        <v>0</v>
      </c>
      <c r="AC3" s="8">
        <f t="shared" si="1"/>
        <v>0</v>
      </c>
      <c r="AD3" s="8">
        <f t="shared" si="1"/>
        <v>32</v>
      </c>
      <c r="AE3" s="8">
        <f>BD3</f>
        <v>0</v>
      </c>
      <c r="AF3" s="8">
        <f t="shared" ref="AF3:AK3" si="2">BE3</f>
        <v>0</v>
      </c>
      <c r="AG3" s="8">
        <f t="shared" si="2"/>
        <v>0</v>
      </c>
      <c r="AH3" s="8">
        <f t="shared" si="2"/>
        <v>0</v>
      </c>
      <c r="AI3" s="8">
        <f t="shared" si="2"/>
        <v>0</v>
      </c>
      <c r="AJ3" s="8">
        <f t="shared" si="2"/>
        <v>0</v>
      </c>
      <c r="AK3" s="8">
        <f t="shared" si="2"/>
        <v>0</v>
      </c>
      <c r="AL3" s="8">
        <f t="shared" ref="AL3:AQ18" si="3">Q3-X3-AE3</f>
        <v>207.05</v>
      </c>
      <c r="AM3" s="8">
        <f t="shared" si="3"/>
        <v>0</v>
      </c>
      <c r="AN3" s="8">
        <f t="shared" si="3"/>
        <v>0</v>
      </c>
      <c r="AO3" s="8">
        <f t="shared" si="3"/>
        <v>0</v>
      </c>
      <c r="AP3" s="8">
        <f t="shared" si="3"/>
        <v>0</v>
      </c>
      <c r="AQ3" s="8">
        <f t="shared" si="3"/>
        <v>0</v>
      </c>
      <c r="AR3" s="8">
        <f>SUM(AL3:AQ3)</f>
        <v>207.05</v>
      </c>
      <c r="AT3" s="8">
        <v>30.71</v>
      </c>
      <c r="AU3" s="8">
        <v>25.91</v>
      </c>
      <c r="AW3" s="199">
        <v>32</v>
      </c>
      <c r="AX3" s="199">
        <v>0</v>
      </c>
      <c r="AY3" s="199">
        <v>0</v>
      </c>
      <c r="AZ3" s="199">
        <v>0</v>
      </c>
      <c r="BA3" s="199">
        <v>0</v>
      </c>
      <c r="BB3" s="199">
        <v>0</v>
      </c>
      <c r="BC3" s="8">
        <f>SUM(AW3:BB3)</f>
        <v>32</v>
      </c>
      <c r="BD3" s="199">
        <v>0</v>
      </c>
      <c r="BE3" s="199">
        <v>0</v>
      </c>
      <c r="BF3" s="199">
        <v>0</v>
      </c>
      <c r="BG3" s="199">
        <v>0</v>
      </c>
      <c r="BH3" s="199">
        <v>0</v>
      </c>
      <c r="BI3" s="199">
        <v>0</v>
      </c>
      <c r="BJ3" s="8">
        <f>SUM(BD3:BI3)</f>
        <v>0</v>
      </c>
      <c r="BL3" s="8">
        <f>AT3</f>
        <v>30.71</v>
      </c>
      <c r="BM3" s="8">
        <f>AU3</f>
        <v>25.91</v>
      </c>
      <c r="BN3" s="8">
        <f>BC3</f>
        <v>32</v>
      </c>
      <c r="BO3" s="8">
        <f>BJ3</f>
        <v>0</v>
      </c>
      <c r="BP3" s="139">
        <f>BL3-BN3</f>
        <v>-1.2899999999999991</v>
      </c>
      <c r="BQ3" s="139">
        <f>BM3-BO3</f>
        <v>25.91</v>
      </c>
    </row>
    <row r="4" spans="1:69">
      <c r="A4" s="8" t="s">
        <v>46</v>
      </c>
      <c r="B4" s="15">
        <f>'[3]23'!B6</f>
        <v>320</v>
      </c>
      <c r="C4" s="16">
        <f>'[3]23'!C6</f>
        <v>0</v>
      </c>
      <c r="D4" s="16">
        <f>'[3]23'!D6</f>
        <v>0</v>
      </c>
      <c r="E4" s="16">
        <f>'[3]23'!E6</f>
        <v>0</v>
      </c>
      <c r="F4" s="16">
        <f>'[3]23'!F6</f>
        <v>980</v>
      </c>
      <c r="G4" s="16">
        <f>'[3]23'!G6</f>
        <v>0</v>
      </c>
      <c r="H4" s="17">
        <f>SUM(B4:G4)</f>
        <v>1300</v>
      </c>
      <c r="I4" s="15">
        <f>'[3]23'!J6</f>
        <v>239.05</v>
      </c>
      <c r="J4" s="16">
        <f>'[3]23'!K6</f>
        <v>0</v>
      </c>
      <c r="K4" s="16">
        <f>'[3]23'!L6</f>
        <v>0</v>
      </c>
      <c r="L4" s="16">
        <f>'[3]23'!M6</f>
        <v>0</v>
      </c>
      <c r="M4" s="16">
        <f>'[3]23'!N6</f>
        <v>0</v>
      </c>
      <c r="N4" s="16">
        <f>'[3]23'!O6</f>
        <v>0</v>
      </c>
      <c r="O4" s="17">
        <f>SUM(I4:N4)</f>
        <v>239.05</v>
      </c>
      <c r="P4" s="18">
        <f>frq!C4</f>
        <v>1</v>
      </c>
      <c r="Q4" s="15">
        <f>IF($P4=1,I4,IF(AND($P4=0.985,I4&gt;0.985*B4),B4*0.985,IF(AND($P4=0.965,I4&gt;0.965*B4),0.965*B4,I4)))</f>
        <v>239.05</v>
      </c>
      <c r="R4" s="16">
        <f>IF($P4=1,J4,IF(AND($P4=0.985,J4&gt;0.985*C4),C4*0.985,IF(AND($P4=0.965,J4&gt;0.965*C4),0.965*C4,J4)))</f>
        <v>0</v>
      </c>
      <c r="S4" s="16">
        <f t="shared" si="0"/>
        <v>0</v>
      </c>
      <c r="T4" s="16">
        <f t="shared" si="0"/>
        <v>0</v>
      </c>
      <c r="U4" s="16">
        <f>IF($P4=1,M4,IF(AND($P4=0.985,M4&gt;0.985*F4),F4*0.985,IF(AND($P4=0.965,M4&gt;0.965*F4),0.965*F4,M4)))</f>
        <v>0</v>
      </c>
      <c r="V4" s="16">
        <f>IF($P4=1,N4,IF(AND($P4=0.985,N4&gt;0.985*G4),G4*0.985,IF(AND($P4=0.965,N4&gt;0.965*G4),0.965*G4,N4)))</f>
        <v>0</v>
      </c>
      <c r="W4" s="17">
        <f>SUM(Q4:V4)</f>
        <v>239.05</v>
      </c>
      <c r="X4" s="8">
        <f t="shared" ref="X4:X67" si="4">AW4</f>
        <v>32</v>
      </c>
      <c r="Y4" s="8">
        <f t="shared" ref="Y4:Y67" si="5">AX4</f>
        <v>0</v>
      </c>
      <c r="Z4" s="8">
        <f t="shared" ref="Z4:Z67" si="6">AY4</f>
        <v>0</v>
      </c>
      <c r="AA4" s="8">
        <f t="shared" ref="AA4:AA67" si="7">AZ4</f>
        <v>0</v>
      </c>
      <c r="AB4" s="8">
        <f t="shared" ref="AB4:AB67" si="8">BA4</f>
        <v>0</v>
      </c>
      <c r="AC4" s="8">
        <f t="shared" ref="AC4:AC67" si="9">BB4</f>
        <v>0</v>
      </c>
      <c r="AD4" s="8">
        <f t="shared" ref="AD4:AD67" si="10">BC4</f>
        <v>32</v>
      </c>
      <c r="AE4" s="8">
        <f t="shared" ref="AE4:AE67" si="11">BD4</f>
        <v>0</v>
      </c>
      <c r="AF4" s="8">
        <f t="shared" ref="AF4:AF67" si="12">BE4</f>
        <v>0</v>
      </c>
      <c r="AG4" s="8">
        <f t="shared" ref="AG4:AG67" si="13">BF4</f>
        <v>0</v>
      </c>
      <c r="AH4" s="8">
        <f t="shared" ref="AH4:AH67" si="14">BG4</f>
        <v>0</v>
      </c>
      <c r="AI4" s="8">
        <f t="shared" ref="AI4:AI67" si="15">BH4</f>
        <v>0</v>
      </c>
      <c r="AJ4" s="8">
        <f t="shared" ref="AJ4:AJ67" si="16">BI4</f>
        <v>0</v>
      </c>
      <c r="AK4" s="8">
        <f t="shared" ref="AK4:AK67" si="17">BJ4</f>
        <v>0</v>
      </c>
      <c r="AL4" s="8">
        <f t="shared" si="3"/>
        <v>207.05</v>
      </c>
      <c r="AM4" s="8">
        <f t="shared" si="3"/>
        <v>0</v>
      </c>
      <c r="AN4" s="8">
        <f t="shared" si="3"/>
        <v>0</v>
      </c>
      <c r="AO4" s="8">
        <f t="shared" si="3"/>
        <v>0</v>
      </c>
      <c r="AP4" s="8">
        <f t="shared" si="3"/>
        <v>0</v>
      </c>
      <c r="AQ4" s="8">
        <f t="shared" si="3"/>
        <v>0</v>
      </c>
      <c r="AR4" s="8">
        <f t="shared" ref="AR4:AR67" si="18">SUM(AL4:AQ4)</f>
        <v>207.05</v>
      </c>
      <c r="AT4" s="8">
        <v>30.71</v>
      </c>
      <c r="AU4" s="8">
        <v>25.91</v>
      </c>
      <c r="AW4" s="199">
        <v>32</v>
      </c>
      <c r="AX4" s="199">
        <v>0</v>
      </c>
      <c r="AY4" s="199">
        <v>0</v>
      </c>
      <c r="AZ4" s="199">
        <v>0</v>
      </c>
      <c r="BA4" s="199">
        <v>0</v>
      </c>
      <c r="BB4" s="199">
        <v>0</v>
      </c>
      <c r="BC4" s="8">
        <f t="shared" ref="BC4:BC67" si="19">SUM(AW4:BB4)</f>
        <v>32</v>
      </c>
      <c r="BD4" s="199">
        <v>0</v>
      </c>
      <c r="BE4" s="199">
        <v>0</v>
      </c>
      <c r="BF4" s="199">
        <v>0</v>
      </c>
      <c r="BG4" s="199">
        <v>0</v>
      </c>
      <c r="BH4" s="199">
        <v>0</v>
      </c>
      <c r="BI4" s="199">
        <v>0</v>
      </c>
      <c r="BJ4" s="8">
        <f t="shared" ref="BJ4:BJ67" si="20">SUM(BD4:BI4)</f>
        <v>0</v>
      </c>
      <c r="BL4" s="8">
        <f t="shared" ref="BL4:BL67" si="21">AT4</f>
        <v>30.71</v>
      </c>
      <c r="BM4" s="8">
        <f t="shared" ref="BM4:BM67" si="22">AU4</f>
        <v>25.91</v>
      </c>
      <c r="BN4" s="8">
        <f t="shared" ref="BN4:BN67" si="23">BC4</f>
        <v>32</v>
      </c>
      <c r="BO4" s="8">
        <f t="shared" ref="BO4:BO67" si="24">BJ4</f>
        <v>0</v>
      </c>
      <c r="BP4" s="139">
        <f t="shared" ref="BP4:BP67" si="25">BL4-BN4</f>
        <v>-1.2899999999999991</v>
      </c>
      <c r="BQ4" s="139">
        <f t="shared" ref="BQ4:BQ67" si="26">BM4-BO4</f>
        <v>25.91</v>
      </c>
    </row>
    <row r="5" spans="1:69">
      <c r="A5" s="8" t="s">
        <v>47</v>
      </c>
      <c r="B5" s="15">
        <f>'[3]23'!B7</f>
        <v>320</v>
      </c>
      <c r="C5" s="16">
        <f>'[3]23'!C7</f>
        <v>0</v>
      </c>
      <c r="D5" s="16">
        <f>'[3]23'!D7</f>
        <v>0</v>
      </c>
      <c r="E5" s="16">
        <f>'[3]23'!E7</f>
        <v>0</v>
      </c>
      <c r="F5" s="16">
        <f>'[3]23'!F7</f>
        <v>980</v>
      </c>
      <c r="G5" s="16">
        <f>'[3]23'!G7</f>
        <v>0</v>
      </c>
      <c r="H5" s="17">
        <f t="shared" ref="H5:H68" si="27">SUM(B5:G5)</f>
        <v>1300</v>
      </c>
      <c r="I5" s="15">
        <f>'[3]23'!J7</f>
        <v>271.05</v>
      </c>
      <c r="J5" s="16">
        <f>'[3]23'!K7</f>
        <v>0</v>
      </c>
      <c r="K5" s="16">
        <f>'[3]23'!L7</f>
        <v>0</v>
      </c>
      <c r="L5" s="16">
        <f>'[3]23'!M7</f>
        <v>0</v>
      </c>
      <c r="M5" s="16">
        <f>'[3]23'!N7</f>
        <v>0</v>
      </c>
      <c r="N5" s="16">
        <f>'[3]23'!O7</f>
        <v>0</v>
      </c>
      <c r="O5" s="17">
        <f t="shared" ref="O5:O68" si="28">SUM(I5:N5)</f>
        <v>271.05</v>
      </c>
      <c r="P5" s="18">
        <f>frq!C5</f>
        <v>1</v>
      </c>
      <c r="Q5" s="15">
        <f t="shared" ref="Q5:V56" si="29">IF($P5=1,I5,IF(AND($P5=0.985,I5&gt;0.985*B5),B5*0.985,IF(AND($P5=0.965,I5&gt;0.965*B5),0.965*B5,I5)))</f>
        <v>271.05</v>
      </c>
      <c r="R5" s="16">
        <f t="shared" si="29"/>
        <v>0</v>
      </c>
      <c r="S5" s="16">
        <f t="shared" si="0"/>
        <v>0</v>
      </c>
      <c r="T5" s="16">
        <f t="shared" si="0"/>
        <v>0</v>
      </c>
      <c r="U5" s="16">
        <f t="shared" si="0"/>
        <v>0</v>
      </c>
      <c r="V5" s="16">
        <f t="shared" si="0"/>
        <v>0</v>
      </c>
      <c r="W5" s="17">
        <f t="shared" ref="W5:W68" si="30">SUM(Q5:V5)</f>
        <v>271.05</v>
      </c>
      <c r="X5" s="8">
        <f t="shared" si="4"/>
        <v>32</v>
      </c>
      <c r="Y5" s="8">
        <f t="shared" si="5"/>
        <v>0</v>
      </c>
      <c r="Z5" s="8">
        <f t="shared" si="6"/>
        <v>0</v>
      </c>
      <c r="AA5" s="8">
        <f t="shared" si="7"/>
        <v>0</v>
      </c>
      <c r="AB5" s="8">
        <f t="shared" si="8"/>
        <v>0</v>
      </c>
      <c r="AC5" s="8">
        <f t="shared" si="9"/>
        <v>0</v>
      </c>
      <c r="AD5" s="8">
        <f t="shared" si="10"/>
        <v>32</v>
      </c>
      <c r="AE5" s="8">
        <f t="shared" si="11"/>
        <v>0</v>
      </c>
      <c r="AF5" s="8">
        <f t="shared" si="12"/>
        <v>0</v>
      </c>
      <c r="AG5" s="8">
        <f t="shared" si="13"/>
        <v>0</v>
      </c>
      <c r="AH5" s="8">
        <f t="shared" si="14"/>
        <v>0</v>
      </c>
      <c r="AI5" s="8">
        <f t="shared" si="15"/>
        <v>0</v>
      </c>
      <c r="AJ5" s="8">
        <f t="shared" si="16"/>
        <v>0</v>
      </c>
      <c r="AK5" s="8">
        <f t="shared" si="17"/>
        <v>0</v>
      </c>
      <c r="AL5" s="8">
        <f t="shared" si="3"/>
        <v>239.05</v>
      </c>
      <c r="AM5" s="8">
        <f t="shared" si="3"/>
        <v>0</v>
      </c>
      <c r="AN5" s="8">
        <f t="shared" si="3"/>
        <v>0</v>
      </c>
      <c r="AO5" s="8">
        <f t="shared" si="3"/>
        <v>0</v>
      </c>
      <c r="AP5" s="8">
        <f t="shared" si="3"/>
        <v>0</v>
      </c>
      <c r="AQ5" s="8">
        <f t="shared" si="3"/>
        <v>0</v>
      </c>
      <c r="AR5" s="8">
        <f t="shared" si="18"/>
        <v>239.05</v>
      </c>
      <c r="AT5" s="8">
        <v>30.71</v>
      </c>
      <c r="AU5" s="8">
        <v>0</v>
      </c>
      <c r="AW5" s="199">
        <v>32</v>
      </c>
      <c r="AX5" s="199">
        <v>0</v>
      </c>
      <c r="AY5" s="199">
        <v>0</v>
      </c>
      <c r="AZ5" s="199">
        <v>0</v>
      </c>
      <c r="BA5" s="199">
        <v>0</v>
      </c>
      <c r="BB5" s="199">
        <v>0</v>
      </c>
      <c r="BC5" s="8">
        <f t="shared" si="19"/>
        <v>32</v>
      </c>
      <c r="BD5" s="199">
        <v>0</v>
      </c>
      <c r="BE5" s="199">
        <v>0</v>
      </c>
      <c r="BF5" s="199">
        <v>0</v>
      </c>
      <c r="BG5" s="199">
        <v>0</v>
      </c>
      <c r="BH5" s="199">
        <v>0</v>
      </c>
      <c r="BI5" s="199">
        <v>0</v>
      </c>
      <c r="BJ5" s="8">
        <f t="shared" si="20"/>
        <v>0</v>
      </c>
      <c r="BL5" s="8">
        <f t="shared" si="21"/>
        <v>30.71</v>
      </c>
      <c r="BM5" s="8">
        <f t="shared" si="22"/>
        <v>0</v>
      </c>
      <c r="BN5" s="8">
        <f t="shared" si="23"/>
        <v>32</v>
      </c>
      <c r="BO5" s="8">
        <f t="shared" si="24"/>
        <v>0</v>
      </c>
      <c r="BP5" s="139">
        <f t="shared" si="25"/>
        <v>-1.2899999999999991</v>
      </c>
      <c r="BQ5" s="139">
        <f t="shared" si="26"/>
        <v>0</v>
      </c>
    </row>
    <row r="6" spans="1:69">
      <c r="A6" s="8" t="s">
        <v>48</v>
      </c>
      <c r="B6" s="15">
        <f>'[3]23'!B8</f>
        <v>320</v>
      </c>
      <c r="C6" s="16">
        <f>'[3]23'!C8</f>
        <v>0</v>
      </c>
      <c r="D6" s="16">
        <f>'[3]23'!D8</f>
        <v>0</v>
      </c>
      <c r="E6" s="16">
        <f>'[3]23'!E8</f>
        <v>0</v>
      </c>
      <c r="F6" s="16">
        <f>'[3]23'!F8</f>
        <v>980</v>
      </c>
      <c r="G6" s="16">
        <f>'[3]23'!G8</f>
        <v>0</v>
      </c>
      <c r="H6" s="17">
        <f t="shared" si="27"/>
        <v>1300</v>
      </c>
      <c r="I6" s="15">
        <f>'[3]23'!J8</f>
        <v>271.05</v>
      </c>
      <c r="J6" s="16">
        <f>'[3]23'!K8</f>
        <v>0</v>
      </c>
      <c r="K6" s="16">
        <f>'[3]23'!L8</f>
        <v>0</v>
      </c>
      <c r="L6" s="16">
        <f>'[3]23'!M8</f>
        <v>0</v>
      </c>
      <c r="M6" s="16">
        <f>'[3]23'!N8</f>
        <v>0</v>
      </c>
      <c r="N6" s="16">
        <f>'[3]23'!O8</f>
        <v>0</v>
      </c>
      <c r="O6" s="17">
        <f t="shared" si="28"/>
        <v>271.05</v>
      </c>
      <c r="P6" s="18">
        <f>frq!C6</f>
        <v>1</v>
      </c>
      <c r="Q6" s="15">
        <f t="shared" si="29"/>
        <v>271.05</v>
      </c>
      <c r="R6" s="16">
        <f t="shared" si="29"/>
        <v>0</v>
      </c>
      <c r="S6" s="16">
        <f t="shared" si="0"/>
        <v>0</v>
      </c>
      <c r="T6" s="16">
        <f t="shared" si="0"/>
        <v>0</v>
      </c>
      <c r="U6" s="16">
        <f t="shared" si="0"/>
        <v>0</v>
      </c>
      <c r="V6" s="16">
        <f t="shared" si="0"/>
        <v>0</v>
      </c>
      <c r="W6" s="17">
        <f t="shared" si="30"/>
        <v>271.05</v>
      </c>
      <c r="X6" s="8">
        <f t="shared" si="4"/>
        <v>32</v>
      </c>
      <c r="Y6" s="8">
        <f t="shared" si="5"/>
        <v>0</v>
      </c>
      <c r="Z6" s="8">
        <f t="shared" si="6"/>
        <v>0</v>
      </c>
      <c r="AA6" s="8">
        <f t="shared" si="7"/>
        <v>0</v>
      </c>
      <c r="AB6" s="8">
        <f t="shared" si="8"/>
        <v>0</v>
      </c>
      <c r="AC6" s="8">
        <f t="shared" si="9"/>
        <v>0</v>
      </c>
      <c r="AD6" s="8">
        <f t="shared" si="10"/>
        <v>32</v>
      </c>
      <c r="AE6" s="8">
        <f t="shared" si="11"/>
        <v>0</v>
      </c>
      <c r="AF6" s="8">
        <f t="shared" si="12"/>
        <v>0</v>
      </c>
      <c r="AG6" s="8">
        <f t="shared" si="13"/>
        <v>0</v>
      </c>
      <c r="AH6" s="8">
        <f t="shared" si="14"/>
        <v>0</v>
      </c>
      <c r="AI6" s="8">
        <f t="shared" si="15"/>
        <v>0</v>
      </c>
      <c r="AJ6" s="8">
        <f t="shared" si="16"/>
        <v>0</v>
      </c>
      <c r="AK6" s="8">
        <f t="shared" si="17"/>
        <v>0</v>
      </c>
      <c r="AL6" s="8">
        <f t="shared" si="3"/>
        <v>239.05</v>
      </c>
      <c r="AM6" s="8">
        <f t="shared" si="3"/>
        <v>0</v>
      </c>
      <c r="AN6" s="8">
        <f t="shared" si="3"/>
        <v>0</v>
      </c>
      <c r="AO6" s="8">
        <f t="shared" si="3"/>
        <v>0</v>
      </c>
      <c r="AP6" s="8">
        <f t="shared" si="3"/>
        <v>0</v>
      </c>
      <c r="AQ6" s="8">
        <f t="shared" si="3"/>
        <v>0</v>
      </c>
      <c r="AR6" s="8">
        <f t="shared" si="18"/>
        <v>239.05</v>
      </c>
      <c r="AT6" s="8">
        <v>30.71</v>
      </c>
      <c r="AU6" s="8">
        <v>0</v>
      </c>
      <c r="AW6" s="199">
        <v>32</v>
      </c>
      <c r="AX6" s="199">
        <v>0</v>
      </c>
      <c r="AY6" s="199">
        <v>0</v>
      </c>
      <c r="AZ6" s="199">
        <v>0</v>
      </c>
      <c r="BA6" s="199">
        <v>0</v>
      </c>
      <c r="BB6" s="199">
        <v>0</v>
      </c>
      <c r="BC6" s="8">
        <f t="shared" si="19"/>
        <v>32</v>
      </c>
      <c r="BD6" s="199">
        <v>0</v>
      </c>
      <c r="BE6" s="199">
        <v>0</v>
      </c>
      <c r="BF6" s="199">
        <v>0</v>
      </c>
      <c r="BG6" s="199">
        <v>0</v>
      </c>
      <c r="BH6" s="199">
        <v>0</v>
      </c>
      <c r="BI6" s="199">
        <v>0</v>
      </c>
      <c r="BJ6" s="8">
        <f t="shared" si="20"/>
        <v>0</v>
      </c>
      <c r="BL6" s="8">
        <f t="shared" si="21"/>
        <v>30.71</v>
      </c>
      <c r="BM6" s="8">
        <f t="shared" si="22"/>
        <v>0</v>
      </c>
      <c r="BN6" s="8">
        <f t="shared" si="23"/>
        <v>32</v>
      </c>
      <c r="BO6" s="8">
        <f t="shared" si="24"/>
        <v>0</v>
      </c>
      <c r="BP6" s="139">
        <f t="shared" si="25"/>
        <v>-1.2899999999999991</v>
      </c>
      <c r="BQ6" s="139">
        <f t="shared" si="26"/>
        <v>0</v>
      </c>
    </row>
    <row r="7" spans="1:69">
      <c r="A7" s="8" t="s">
        <v>49</v>
      </c>
      <c r="B7" s="15">
        <f>'[3]23'!B9</f>
        <v>320</v>
      </c>
      <c r="C7" s="16">
        <f>'[3]23'!C9</f>
        <v>0</v>
      </c>
      <c r="D7" s="16">
        <f>'[3]23'!D9</f>
        <v>0</v>
      </c>
      <c r="E7" s="16">
        <f>'[3]23'!E9</f>
        <v>0</v>
      </c>
      <c r="F7" s="16">
        <f>'[3]23'!F9</f>
        <v>980</v>
      </c>
      <c r="G7" s="16">
        <f>'[3]23'!G9</f>
        <v>0</v>
      </c>
      <c r="H7" s="17">
        <f t="shared" si="27"/>
        <v>1300</v>
      </c>
      <c r="I7" s="15">
        <f>'[3]23'!J9</f>
        <v>271.05</v>
      </c>
      <c r="J7" s="16">
        <f>'[3]23'!K9</f>
        <v>0</v>
      </c>
      <c r="K7" s="16">
        <f>'[3]23'!L9</f>
        <v>0</v>
      </c>
      <c r="L7" s="16">
        <f>'[3]23'!M9</f>
        <v>0</v>
      </c>
      <c r="M7" s="16">
        <f>'[3]23'!N9</f>
        <v>0</v>
      </c>
      <c r="N7" s="16">
        <f>'[3]23'!O9</f>
        <v>0</v>
      </c>
      <c r="O7" s="17">
        <f t="shared" si="28"/>
        <v>271.05</v>
      </c>
      <c r="P7" s="18">
        <f>frq!C7</f>
        <v>1</v>
      </c>
      <c r="Q7" s="15">
        <f t="shared" si="29"/>
        <v>271.05</v>
      </c>
      <c r="R7" s="16">
        <f t="shared" si="29"/>
        <v>0</v>
      </c>
      <c r="S7" s="16">
        <f t="shared" si="0"/>
        <v>0</v>
      </c>
      <c r="T7" s="16">
        <f t="shared" si="0"/>
        <v>0</v>
      </c>
      <c r="U7" s="16">
        <f t="shared" si="0"/>
        <v>0</v>
      </c>
      <c r="V7" s="16">
        <f t="shared" si="0"/>
        <v>0</v>
      </c>
      <c r="W7" s="17">
        <f t="shared" si="30"/>
        <v>271.05</v>
      </c>
      <c r="X7" s="8">
        <f t="shared" si="4"/>
        <v>32</v>
      </c>
      <c r="Y7" s="8">
        <f t="shared" si="5"/>
        <v>0</v>
      </c>
      <c r="Z7" s="8">
        <f t="shared" si="6"/>
        <v>0</v>
      </c>
      <c r="AA7" s="8">
        <f t="shared" si="7"/>
        <v>0</v>
      </c>
      <c r="AB7" s="8">
        <f t="shared" si="8"/>
        <v>0</v>
      </c>
      <c r="AC7" s="8">
        <f t="shared" si="9"/>
        <v>0</v>
      </c>
      <c r="AD7" s="8">
        <f t="shared" si="10"/>
        <v>32</v>
      </c>
      <c r="AE7" s="8">
        <f t="shared" si="11"/>
        <v>0</v>
      </c>
      <c r="AF7" s="8">
        <f t="shared" si="12"/>
        <v>0</v>
      </c>
      <c r="AG7" s="8">
        <f t="shared" si="13"/>
        <v>0</v>
      </c>
      <c r="AH7" s="8">
        <f t="shared" si="14"/>
        <v>0</v>
      </c>
      <c r="AI7" s="8">
        <f t="shared" si="15"/>
        <v>0</v>
      </c>
      <c r="AJ7" s="8">
        <f t="shared" si="16"/>
        <v>0</v>
      </c>
      <c r="AK7" s="8">
        <f t="shared" si="17"/>
        <v>0</v>
      </c>
      <c r="AL7" s="8">
        <f t="shared" si="3"/>
        <v>239.05</v>
      </c>
      <c r="AM7" s="8">
        <f t="shared" si="3"/>
        <v>0</v>
      </c>
      <c r="AN7" s="8">
        <f t="shared" si="3"/>
        <v>0</v>
      </c>
      <c r="AO7" s="8">
        <f t="shared" si="3"/>
        <v>0</v>
      </c>
      <c r="AP7" s="8">
        <f t="shared" si="3"/>
        <v>0</v>
      </c>
      <c r="AQ7" s="8">
        <f t="shared" si="3"/>
        <v>0</v>
      </c>
      <c r="AR7" s="8">
        <f t="shared" si="18"/>
        <v>239.05</v>
      </c>
      <c r="AT7" s="8">
        <v>30.71</v>
      </c>
      <c r="AU7" s="8">
        <v>0</v>
      </c>
      <c r="AW7" s="199">
        <v>32</v>
      </c>
      <c r="AX7" s="199">
        <v>0</v>
      </c>
      <c r="AY7" s="199">
        <v>0</v>
      </c>
      <c r="AZ7" s="199">
        <v>0</v>
      </c>
      <c r="BA7" s="199">
        <v>0</v>
      </c>
      <c r="BB7" s="199">
        <v>0</v>
      </c>
      <c r="BC7" s="8">
        <f t="shared" si="19"/>
        <v>32</v>
      </c>
      <c r="BD7" s="199">
        <v>0</v>
      </c>
      <c r="BE7" s="199">
        <v>0</v>
      </c>
      <c r="BF7" s="199">
        <v>0</v>
      </c>
      <c r="BG7" s="199">
        <v>0</v>
      </c>
      <c r="BH7" s="199">
        <v>0</v>
      </c>
      <c r="BI7" s="199">
        <v>0</v>
      </c>
      <c r="BJ7" s="8">
        <f t="shared" si="20"/>
        <v>0</v>
      </c>
      <c r="BL7" s="8">
        <f t="shared" si="21"/>
        <v>30.71</v>
      </c>
      <c r="BM7" s="8">
        <f t="shared" si="22"/>
        <v>0</v>
      </c>
      <c r="BN7" s="8">
        <f t="shared" si="23"/>
        <v>32</v>
      </c>
      <c r="BO7" s="8">
        <f t="shared" si="24"/>
        <v>0</v>
      </c>
      <c r="BP7" s="139">
        <f t="shared" si="25"/>
        <v>-1.2899999999999991</v>
      </c>
      <c r="BQ7" s="139">
        <f t="shared" si="26"/>
        <v>0</v>
      </c>
    </row>
    <row r="8" spans="1:69">
      <c r="A8" s="8" t="s">
        <v>50</v>
      </c>
      <c r="B8" s="15">
        <f>'[3]23'!B10</f>
        <v>320</v>
      </c>
      <c r="C8" s="16">
        <f>'[3]23'!C10</f>
        <v>0</v>
      </c>
      <c r="D8" s="16">
        <f>'[3]23'!D10</f>
        <v>0</v>
      </c>
      <c r="E8" s="16">
        <f>'[3]23'!E10</f>
        <v>0</v>
      </c>
      <c r="F8" s="16">
        <f>'[3]23'!F10</f>
        <v>980</v>
      </c>
      <c r="G8" s="16">
        <f>'[3]23'!G10</f>
        <v>0</v>
      </c>
      <c r="H8" s="17">
        <f t="shared" si="27"/>
        <v>1300</v>
      </c>
      <c r="I8" s="15">
        <f>'[3]23'!J10</f>
        <v>271.05</v>
      </c>
      <c r="J8" s="16">
        <f>'[3]23'!K10</f>
        <v>0</v>
      </c>
      <c r="K8" s="16">
        <f>'[3]23'!L10</f>
        <v>0</v>
      </c>
      <c r="L8" s="16">
        <f>'[3]23'!M10</f>
        <v>0</v>
      </c>
      <c r="M8" s="16">
        <f>'[3]23'!N10</f>
        <v>0</v>
      </c>
      <c r="N8" s="16">
        <f>'[3]23'!O10</f>
        <v>0</v>
      </c>
      <c r="O8" s="17">
        <f t="shared" si="28"/>
        <v>271.05</v>
      </c>
      <c r="P8" s="18">
        <f>frq!C8</f>
        <v>1</v>
      </c>
      <c r="Q8" s="15">
        <f t="shared" si="29"/>
        <v>271.05</v>
      </c>
      <c r="R8" s="16">
        <f t="shared" si="29"/>
        <v>0</v>
      </c>
      <c r="S8" s="16">
        <f t="shared" si="0"/>
        <v>0</v>
      </c>
      <c r="T8" s="16">
        <f t="shared" si="0"/>
        <v>0</v>
      </c>
      <c r="U8" s="16">
        <f t="shared" si="0"/>
        <v>0</v>
      </c>
      <c r="V8" s="16">
        <f t="shared" si="0"/>
        <v>0</v>
      </c>
      <c r="W8" s="17">
        <f t="shared" si="30"/>
        <v>271.05</v>
      </c>
      <c r="X8" s="8">
        <f t="shared" si="4"/>
        <v>32</v>
      </c>
      <c r="Y8" s="8">
        <f t="shared" si="5"/>
        <v>0</v>
      </c>
      <c r="Z8" s="8">
        <f t="shared" si="6"/>
        <v>0</v>
      </c>
      <c r="AA8" s="8">
        <f t="shared" si="7"/>
        <v>0</v>
      </c>
      <c r="AB8" s="8">
        <f t="shared" si="8"/>
        <v>0</v>
      </c>
      <c r="AC8" s="8">
        <f t="shared" si="9"/>
        <v>0</v>
      </c>
      <c r="AD8" s="8">
        <f t="shared" si="10"/>
        <v>32</v>
      </c>
      <c r="AE8" s="8">
        <f t="shared" si="11"/>
        <v>0</v>
      </c>
      <c r="AF8" s="8">
        <f t="shared" si="12"/>
        <v>0</v>
      </c>
      <c r="AG8" s="8">
        <f t="shared" si="13"/>
        <v>0</v>
      </c>
      <c r="AH8" s="8">
        <f t="shared" si="14"/>
        <v>0</v>
      </c>
      <c r="AI8" s="8">
        <f t="shared" si="15"/>
        <v>0</v>
      </c>
      <c r="AJ8" s="8">
        <f t="shared" si="16"/>
        <v>0</v>
      </c>
      <c r="AK8" s="8">
        <f t="shared" si="17"/>
        <v>0</v>
      </c>
      <c r="AL8" s="8">
        <f t="shared" si="3"/>
        <v>239.05</v>
      </c>
      <c r="AM8" s="8">
        <f t="shared" si="3"/>
        <v>0</v>
      </c>
      <c r="AN8" s="8">
        <f t="shared" si="3"/>
        <v>0</v>
      </c>
      <c r="AO8" s="8">
        <f t="shared" si="3"/>
        <v>0</v>
      </c>
      <c r="AP8" s="8">
        <f t="shared" si="3"/>
        <v>0</v>
      </c>
      <c r="AQ8" s="8">
        <f t="shared" si="3"/>
        <v>0</v>
      </c>
      <c r="AR8" s="8">
        <f t="shared" si="18"/>
        <v>239.05</v>
      </c>
      <c r="AT8" s="8">
        <v>30.71</v>
      </c>
      <c r="AU8" s="8">
        <v>0</v>
      </c>
      <c r="AW8" s="199">
        <v>32</v>
      </c>
      <c r="AX8" s="199">
        <v>0</v>
      </c>
      <c r="AY8" s="199">
        <v>0</v>
      </c>
      <c r="AZ8" s="199">
        <v>0</v>
      </c>
      <c r="BA8" s="199">
        <v>0</v>
      </c>
      <c r="BB8" s="199">
        <v>0</v>
      </c>
      <c r="BC8" s="8">
        <f t="shared" si="19"/>
        <v>32</v>
      </c>
      <c r="BD8" s="199">
        <v>0</v>
      </c>
      <c r="BE8" s="199">
        <v>0</v>
      </c>
      <c r="BF8" s="199">
        <v>0</v>
      </c>
      <c r="BG8" s="199">
        <v>0</v>
      </c>
      <c r="BH8" s="199">
        <v>0</v>
      </c>
      <c r="BI8" s="199">
        <v>0</v>
      </c>
      <c r="BJ8" s="8">
        <f t="shared" si="20"/>
        <v>0</v>
      </c>
      <c r="BL8" s="8">
        <f t="shared" si="21"/>
        <v>30.71</v>
      </c>
      <c r="BM8" s="8">
        <f t="shared" si="22"/>
        <v>0</v>
      </c>
      <c r="BN8" s="8">
        <f t="shared" si="23"/>
        <v>32</v>
      </c>
      <c r="BO8" s="8">
        <f t="shared" si="24"/>
        <v>0</v>
      </c>
      <c r="BP8" s="139">
        <f t="shared" si="25"/>
        <v>-1.2899999999999991</v>
      </c>
      <c r="BQ8" s="139">
        <f t="shared" si="26"/>
        <v>0</v>
      </c>
    </row>
    <row r="9" spans="1:69">
      <c r="A9" s="8" t="s">
        <v>51</v>
      </c>
      <c r="B9" s="15">
        <f>'[3]23'!B11</f>
        <v>320</v>
      </c>
      <c r="C9" s="16">
        <f>'[3]23'!C11</f>
        <v>0</v>
      </c>
      <c r="D9" s="16">
        <f>'[3]23'!D11</f>
        <v>0</v>
      </c>
      <c r="E9" s="16">
        <f>'[3]23'!E11</f>
        <v>0</v>
      </c>
      <c r="F9" s="16">
        <f>'[3]23'!F11</f>
        <v>980</v>
      </c>
      <c r="G9" s="16">
        <f>'[3]23'!G11</f>
        <v>0</v>
      </c>
      <c r="H9" s="17">
        <f t="shared" si="27"/>
        <v>1300</v>
      </c>
      <c r="I9" s="15">
        <f>'[3]23'!J11</f>
        <v>271.05</v>
      </c>
      <c r="J9" s="16">
        <f>'[3]23'!K11</f>
        <v>0</v>
      </c>
      <c r="K9" s="16">
        <f>'[3]23'!L11</f>
        <v>0</v>
      </c>
      <c r="L9" s="16">
        <f>'[3]23'!M11</f>
        <v>0</v>
      </c>
      <c r="M9" s="16">
        <f>'[3]23'!N11</f>
        <v>0</v>
      </c>
      <c r="N9" s="16">
        <f>'[3]23'!O11</f>
        <v>0</v>
      </c>
      <c r="O9" s="17">
        <f t="shared" si="28"/>
        <v>271.05</v>
      </c>
      <c r="P9" s="18">
        <f>frq!C9</f>
        <v>1</v>
      </c>
      <c r="Q9" s="15">
        <f t="shared" si="29"/>
        <v>271.05</v>
      </c>
      <c r="R9" s="16">
        <f t="shared" si="29"/>
        <v>0</v>
      </c>
      <c r="S9" s="16">
        <f t="shared" si="0"/>
        <v>0</v>
      </c>
      <c r="T9" s="16">
        <f t="shared" si="0"/>
        <v>0</v>
      </c>
      <c r="U9" s="16">
        <f t="shared" si="0"/>
        <v>0</v>
      </c>
      <c r="V9" s="16">
        <f t="shared" si="0"/>
        <v>0</v>
      </c>
      <c r="W9" s="17">
        <f t="shared" si="30"/>
        <v>271.05</v>
      </c>
      <c r="X9" s="8">
        <f t="shared" si="4"/>
        <v>32</v>
      </c>
      <c r="Y9" s="8">
        <f t="shared" si="5"/>
        <v>0</v>
      </c>
      <c r="Z9" s="8">
        <f t="shared" si="6"/>
        <v>0</v>
      </c>
      <c r="AA9" s="8">
        <f t="shared" si="7"/>
        <v>0</v>
      </c>
      <c r="AB9" s="8">
        <f t="shared" si="8"/>
        <v>0</v>
      </c>
      <c r="AC9" s="8">
        <f t="shared" si="9"/>
        <v>0</v>
      </c>
      <c r="AD9" s="8">
        <f t="shared" si="10"/>
        <v>32</v>
      </c>
      <c r="AE9" s="8">
        <f t="shared" si="11"/>
        <v>0</v>
      </c>
      <c r="AF9" s="8">
        <f t="shared" si="12"/>
        <v>0</v>
      </c>
      <c r="AG9" s="8">
        <f t="shared" si="13"/>
        <v>0</v>
      </c>
      <c r="AH9" s="8">
        <f t="shared" si="14"/>
        <v>0</v>
      </c>
      <c r="AI9" s="8">
        <f t="shared" si="15"/>
        <v>0</v>
      </c>
      <c r="AJ9" s="8">
        <f t="shared" si="16"/>
        <v>0</v>
      </c>
      <c r="AK9" s="8">
        <f t="shared" si="17"/>
        <v>0</v>
      </c>
      <c r="AL9" s="8">
        <f t="shared" si="3"/>
        <v>239.05</v>
      </c>
      <c r="AM9" s="8">
        <f t="shared" si="3"/>
        <v>0</v>
      </c>
      <c r="AN9" s="8">
        <f t="shared" si="3"/>
        <v>0</v>
      </c>
      <c r="AO9" s="8">
        <f t="shared" si="3"/>
        <v>0</v>
      </c>
      <c r="AP9" s="8">
        <f t="shared" si="3"/>
        <v>0</v>
      </c>
      <c r="AQ9" s="8">
        <f t="shared" si="3"/>
        <v>0</v>
      </c>
      <c r="AR9" s="8">
        <f t="shared" si="18"/>
        <v>239.05</v>
      </c>
      <c r="AT9" s="8">
        <v>30.71</v>
      </c>
      <c r="AU9" s="8">
        <v>0</v>
      </c>
      <c r="AW9" s="199">
        <v>32</v>
      </c>
      <c r="AX9" s="199">
        <v>0</v>
      </c>
      <c r="AY9" s="199">
        <v>0</v>
      </c>
      <c r="AZ9" s="199">
        <v>0</v>
      </c>
      <c r="BA9" s="199">
        <v>0</v>
      </c>
      <c r="BB9" s="199">
        <v>0</v>
      </c>
      <c r="BC9" s="8">
        <f t="shared" si="19"/>
        <v>32</v>
      </c>
      <c r="BD9" s="199">
        <v>0</v>
      </c>
      <c r="BE9" s="199">
        <v>0</v>
      </c>
      <c r="BF9" s="199">
        <v>0</v>
      </c>
      <c r="BG9" s="199">
        <v>0</v>
      </c>
      <c r="BH9" s="199">
        <v>0</v>
      </c>
      <c r="BI9" s="199">
        <v>0</v>
      </c>
      <c r="BJ9" s="8">
        <f t="shared" si="20"/>
        <v>0</v>
      </c>
      <c r="BL9" s="8">
        <f t="shared" si="21"/>
        <v>30.71</v>
      </c>
      <c r="BM9" s="8">
        <f t="shared" si="22"/>
        <v>0</v>
      </c>
      <c r="BN9" s="8">
        <f t="shared" si="23"/>
        <v>32</v>
      </c>
      <c r="BO9" s="8">
        <f t="shared" si="24"/>
        <v>0</v>
      </c>
      <c r="BP9" s="139">
        <f t="shared" si="25"/>
        <v>-1.2899999999999991</v>
      </c>
      <c r="BQ9" s="139">
        <f t="shared" si="26"/>
        <v>0</v>
      </c>
    </row>
    <row r="10" spans="1:69">
      <c r="A10" s="8" t="s">
        <v>52</v>
      </c>
      <c r="B10" s="15">
        <f>'[3]23'!B12</f>
        <v>320</v>
      </c>
      <c r="C10" s="16">
        <f>'[3]23'!C12</f>
        <v>0</v>
      </c>
      <c r="D10" s="16">
        <f>'[3]23'!D12</f>
        <v>0</v>
      </c>
      <c r="E10" s="16">
        <f>'[3]23'!E12</f>
        <v>0</v>
      </c>
      <c r="F10" s="16">
        <f>'[3]23'!F12</f>
        <v>980</v>
      </c>
      <c r="G10" s="16">
        <f>'[3]23'!G12</f>
        <v>0</v>
      </c>
      <c r="H10" s="17">
        <f t="shared" si="27"/>
        <v>1300</v>
      </c>
      <c r="I10" s="15">
        <f>'[3]23'!J12</f>
        <v>271.05</v>
      </c>
      <c r="J10" s="16">
        <f>'[3]23'!K12</f>
        <v>0</v>
      </c>
      <c r="K10" s="16">
        <f>'[3]23'!L12</f>
        <v>0</v>
      </c>
      <c r="L10" s="16">
        <f>'[3]23'!M12</f>
        <v>0</v>
      </c>
      <c r="M10" s="16">
        <f>'[3]23'!N12</f>
        <v>0</v>
      </c>
      <c r="N10" s="16">
        <f>'[3]23'!O12</f>
        <v>0</v>
      </c>
      <c r="O10" s="17">
        <f t="shared" si="28"/>
        <v>271.05</v>
      </c>
      <c r="P10" s="18">
        <f>frq!C10</f>
        <v>1</v>
      </c>
      <c r="Q10" s="15">
        <f t="shared" si="29"/>
        <v>271.05</v>
      </c>
      <c r="R10" s="16">
        <f t="shared" si="29"/>
        <v>0</v>
      </c>
      <c r="S10" s="16">
        <f t="shared" si="0"/>
        <v>0</v>
      </c>
      <c r="T10" s="16">
        <f t="shared" si="0"/>
        <v>0</v>
      </c>
      <c r="U10" s="16">
        <f t="shared" si="0"/>
        <v>0</v>
      </c>
      <c r="V10" s="16">
        <f t="shared" si="0"/>
        <v>0</v>
      </c>
      <c r="W10" s="17">
        <f t="shared" si="30"/>
        <v>271.05</v>
      </c>
      <c r="X10" s="8">
        <f t="shared" si="4"/>
        <v>32</v>
      </c>
      <c r="Y10" s="8">
        <f t="shared" si="5"/>
        <v>0</v>
      </c>
      <c r="Z10" s="8">
        <f t="shared" si="6"/>
        <v>0</v>
      </c>
      <c r="AA10" s="8">
        <f t="shared" si="7"/>
        <v>0</v>
      </c>
      <c r="AB10" s="8">
        <f t="shared" si="8"/>
        <v>0</v>
      </c>
      <c r="AC10" s="8">
        <f t="shared" si="9"/>
        <v>0</v>
      </c>
      <c r="AD10" s="8">
        <f t="shared" si="10"/>
        <v>32</v>
      </c>
      <c r="AE10" s="8">
        <f t="shared" si="11"/>
        <v>0</v>
      </c>
      <c r="AF10" s="8">
        <f t="shared" si="12"/>
        <v>0</v>
      </c>
      <c r="AG10" s="8">
        <f t="shared" si="13"/>
        <v>0</v>
      </c>
      <c r="AH10" s="8">
        <f t="shared" si="14"/>
        <v>0</v>
      </c>
      <c r="AI10" s="8">
        <f t="shared" si="15"/>
        <v>0</v>
      </c>
      <c r="AJ10" s="8">
        <f t="shared" si="16"/>
        <v>0</v>
      </c>
      <c r="AK10" s="8">
        <f t="shared" si="17"/>
        <v>0</v>
      </c>
      <c r="AL10" s="8">
        <f t="shared" si="3"/>
        <v>239.05</v>
      </c>
      <c r="AM10" s="8">
        <f t="shared" si="3"/>
        <v>0</v>
      </c>
      <c r="AN10" s="8">
        <f t="shared" si="3"/>
        <v>0</v>
      </c>
      <c r="AO10" s="8">
        <f t="shared" si="3"/>
        <v>0</v>
      </c>
      <c r="AP10" s="8">
        <f t="shared" si="3"/>
        <v>0</v>
      </c>
      <c r="AQ10" s="8">
        <f t="shared" si="3"/>
        <v>0</v>
      </c>
      <c r="AR10" s="8">
        <f t="shared" si="18"/>
        <v>239.05</v>
      </c>
      <c r="AT10" s="8">
        <v>30.71</v>
      </c>
      <c r="AU10" s="8">
        <v>0</v>
      </c>
      <c r="AW10" s="199">
        <v>32</v>
      </c>
      <c r="AX10" s="199">
        <v>0</v>
      </c>
      <c r="AY10" s="199">
        <v>0</v>
      </c>
      <c r="AZ10" s="199">
        <v>0</v>
      </c>
      <c r="BA10" s="199">
        <v>0</v>
      </c>
      <c r="BB10" s="199">
        <v>0</v>
      </c>
      <c r="BC10" s="8">
        <f t="shared" si="19"/>
        <v>32</v>
      </c>
      <c r="BD10" s="199">
        <v>0</v>
      </c>
      <c r="BE10" s="199">
        <v>0</v>
      </c>
      <c r="BF10" s="199">
        <v>0</v>
      </c>
      <c r="BG10" s="199">
        <v>0</v>
      </c>
      <c r="BH10" s="199">
        <v>0</v>
      </c>
      <c r="BI10" s="199">
        <v>0</v>
      </c>
      <c r="BJ10" s="8">
        <f t="shared" si="20"/>
        <v>0</v>
      </c>
      <c r="BL10" s="8">
        <f t="shared" si="21"/>
        <v>30.71</v>
      </c>
      <c r="BM10" s="8">
        <f t="shared" si="22"/>
        <v>0</v>
      </c>
      <c r="BN10" s="8">
        <f t="shared" si="23"/>
        <v>32</v>
      </c>
      <c r="BO10" s="8">
        <f t="shared" si="24"/>
        <v>0</v>
      </c>
      <c r="BP10" s="139">
        <f t="shared" si="25"/>
        <v>-1.2899999999999991</v>
      </c>
      <c r="BQ10" s="139">
        <f t="shared" si="26"/>
        <v>0</v>
      </c>
    </row>
    <row r="11" spans="1:69">
      <c r="A11" s="8" t="s">
        <v>53</v>
      </c>
      <c r="B11" s="15">
        <f>'[3]23'!B13</f>
        <v>320</v>
      </c>
      <c r="C11" s="16">
        <f>'[3]23'!C13</f>
        <v>0</v>
      </c>
      <c r="D11" s="16">
        <f>'[3]23'!D13</f>
        <v>0</v>
      </c>
      <c r="E11" s="16">
        <f>'[3]23'!E13</f>
        <v>0</v>
      </c>
      <c r="F11" s="16">
        <f>'[3]23'!F13</f>
        <v>980</v>
      </c>
      <c r="G11" s="16">
        <f>'[3]23'!G13</f>
        <v>0</v>
      </c>
      <c r="H11" s="17">
        <f t="shared" si="27"/>
        <v>1300</v>
      </c>
      <c r="I11" s="15">
        <f>'[3]23'!J13</f>
        <v>271.05</v>
      </c>
      <c r="J11" s="16">
        <f>'[3]23'!K13</f>
        <v>0</v>
      </c>
      <c r="K11" s="16">
        <f>'[3]23'!L13</f>
        <v>0</v>
      </c>
      <c r="L11" s="16">
        <f>'[3]23'!M13</f>
        <v>0</v>
      </c>
      <c r="M11" s="16">
        <f>'[3]23'!N13</f>
        <v>0</v>
      </c>
      <c r="N11" s="16">
        <f>'[3]23'!O13</f>
        <v>0</v>
      </c>
      <c r="O11" s="17">
        <f t="shared" si="28"/>
        <v>271.05</v>
      </c>
      <c r="P11" s="18">
        <f>frq!C11</f>
        <v>1</v>
      </c>
      <c r="Q11" s="15">
        <f t="shared" si="29"/>
        <v>271.05</v>
      </c>
      <c r="R11" s="16">
        <f t="shared" si="29"/>
        <v>0</v>
      </c>
      <c r="S11" s="16">
        <f t="shared" si="0"/>
        <v>0</v>
      </c>
      <c r="T11" s="16">
        <f t="shared" si="0"/>
        <v>0</v>
      </c>
      <c r="U11" s="16">
        <f t="shared" si="0"/>
        <v>0</v>
      </c>
      <c r="V11" s="16">
        <f t="shared" si="0"/>
        <v>0</v>
      </c>
      <c r="W11" s="17">
        <f t="shared" si="30"/>
        <v>271.05</v>
      </c>
      <c r="X11" s="8">
        <f t="shared" si="4"/>
        <v>32</v>
      </c>
      <c r="Y11" s="8">
        <f t="shared" si="5"/>
        <v>0</v>
      </c>
      <c r="Z11" s="8">
        <f t="shared" si="6"/>
        <v>0</v>
      </c>
      <c r="AA11" s="8">
        <f t="shared" si="7"/>
        <v>0</v>
      </c>
      <c r="AB11" s="8">
        <f t="shared" si="8"/>
        <v>0</v>
      </c>
      <c r="AC11" s="8">
        <f t="shared" si="9"/>
        <v>0</v>
      </c>
      <c r="AD11" s="8">
        <f t="shared" si="10"/>
        <v>32</v>
      </c>
      <c r="AE11" s="8">
        <f t="shared" si="11"/>
        <v>0</v>
      </c>
      <c r="AF11" s="8">
        <f t="shared" si="12"/>
        <v>0</v>
      </c>
      <c r="AG11" s="8">
        <f t="shared" si="13"/>
        <v>0</v>
      </c>
      <c r="AH11" s="8">
        <f t="shared" si="14"/>
        <v>0</v>
      </c>
      <c r="AI11" s="8">
        <f t="shared" si="15"/>
        <v>0</v>
      </c>
      <c r="AJ11" s="8">
        <f t="shared" si="16"/>
        <v>0</v>
      </c>
      <c r="AK11" s="8">
        <f t="shared" si="17"/>
        <v>0</v>
      </c>
      <c r="AL11" s="8">
        <f t="shared" si="3"/>
        <v>239.05</v>
      </c>
      <c r="AM11" s="8">
        <f t="shared" si="3"/>
        <v>0</v>
      </c>
      <c r="AN11" s="8">
        <f t="shared" si="3"/>
        <v>0</v>
      </c>
      <c r="AO11" s="8">
        <f t="shared" si="3"/>
        <v>0</v>
      </c>
      <c r="AP11" s="8">
        <f t="shared" si="3"/>
        <v>0</v>
      </c>
      <c r="AQ11" s="8">
        <f t="shared" si="3"/>
        <v>0</v>
      </c>
      <c r="AR11" s="8">
        <f t="shared" si="18"/>
        <v>239.05</v>
      </c>
      <c r="AT11" s="8">
        <v>30.71</v>
      </c>
      <c r="AU11" s="8">
        <v>0</v>
      </c>
      <c r="AW11" s="199">
        <v>32</v>
      </c>
      <c r="AX11" s="199">
        <v>0</v>
      </c>
      <c r="AY11" s="199">
        <v>0</v>
      </c>
      <c r="AZ11" s="199">
        <v>0</v>
      </c>
      <c r="BA11" s="199">
        <v>0</v>
      </c>
      <c r="BB11" s="199">
        <v>0</v>
      </c>
      <c r="BC11" s="8">
        <f t="shared" si="19"/>
        <v>32</v>
      </c>
      <c r="BD11" s="199">
        <v>0</v>
      </c>
      <c r="BE11" s="199">
        <v>0</v>
      </c>
      <c r="BF11" s="199">
        <v>0</v>
      </c>
      <c r="BG11" s="199">
        <v>0</v>
      </c>
      <c r="BH11" s="199">
        <v>0</v>
      </c>
      <c r="BI11" s="199">
        <v>0</v>
      </c>
      <c r="BJ11" s="8">
        <f t="shared" si="20"/>
        <v>0</v>
      </c>
      <c r="BL11" s="8">
        <f t="shared" si="21"/>
        <v>30.71</v>
      </c>
      <c r="BM11" s="8">
        <f t="shared" si="22"/>
        <v>0</v>
      </c>
      <c r="BN11" s="8">
        <f t="shared" si="23"/>
        <v>32</v>
      </c>
      <c r="BO11" s="8">
        <f t="shared" si="24"/>
        <v>0</v>
      </c>
      <c r="BP11" s="139">
        <f t="shared" si="25"/>
        <v>-1.2899999999999991</v>
      </c>
      <c r="BQ11" s="139">
        <f t="shared" si="26"/>
        <v>0</v>
      </c>
    </row>
    <row r="12" spans="1:69">
      <c r="A12" s="8" t="s">
        <v>54</v>
      </c>
      <c r="B12" s="15">
        <f>'[3]23'!B14</f>
        <v>320</v>
      </c>
      <c r="C12" s="16">
        <f>'[3]23'!C14</f>
        <v>0</v>
      </c>
      <c r="D12" s="16">
        <f>'[3]23'!D14</f>
        <v>0</v>
      </c>
      <c r="E12" s="16">
        <f>'[3]23'!E14</f>
        <v>0</v>
      </c>
      <c r="F12" s="16">
        <f>'[3]23'!F14</f>
        <v>980</v>
      </c>
      <c r="G12" s="16">
        <f>'[3]23'!G14</f>
        <v>0</v>
      </c>
      <c r="H12" s="17">
        <f t="shared" si="27"/>
        <v>1300</v>
      </c>
      <c r="I12" s="15">
        <f>'[3]23'!J14</f>
        <v>271.05</v>
      </c>
      <c r="J12" s="16">
        <f>'[3]23'!K14</f>
        <v>0</v>
      </c>
      <c r="K12" s="16">
        <f>'[3]23'!L14</f>
        <v>0</v>
      </c>
      <c r="L12" s="16">
        <f>'[3]23'!M14</f>
        <v>0</v>
      </c>
      <c r="M12" s="16">
        <f>'[3]23'!N14</f>
        <v>0</v>
      </c>
      <c r="N12" s="16">
        <f>'[3]23'!O14</f>
        <v>0</v>
      </c>
      <c r="O12" s="17">
        <f t="shared" si="28"/>
        <v>271.05</v>
      </c>
      <c r="P12" s="18">
        <f>frq!C12</f>
        <v>1</v>
      </c>
      <c r="Q12" s="15">
        <f t="shared" si="29"/>
        <v>271.05</v>
      </c>
      <c r="R12" s="16">
        <f t="shared" si="29"/>
        <v>0</v>
      </c>
      <c r="S12" s="16">
        <f t="shared" si="0"/>
        <v>0</v>
      </c>
      <c r="T12" s="16">
        <f t="shared" si="0"/>
        <v>0</v>
      </c>
      <c r="U12" s="16">
        <f t="shared" si="0"/>
        <v>0</v>
      </c>
      <c r="V12" s="16">
        <f t="shared" si="0"/>
        <v>0</v>
      </c>
      <c r="W12" s="17">
        <f t="shared" si="30"/>
        <v>271.05</v>
      </c>
      <c r="X12" s="8">
        <f t="shared" si="4"/>
        <v>32</v>
      </c>
      <c r="Y12" s="8">
        <f t="shared" si="5"/>
        <v>0</v>
      </c>
      <c r="Z12" s="8">
        <f t="shared" si="6"/>
        <v>0</v>
      </c>
      <c r="AA12" s="8">
        <f t="shared" si="7"/>
        <v>0</v>
      </c>
      <c r="AB12" s="8">
        <f t="shared" si="8"/>
        <v>0</v>
      </c>
      <c r="AC12" s="8">
        <f t="shared" si="9"/>
        <v>0</v>
      </c>
      <c r="AD12" s="8">
        <f t="shared" si="10"/>
        <v>32</v>
      </c>
      <c r="AE12" s="8">
        <f t="shared" si="11"/>
        <v>0</v>
      </c>
      <c r="AF12" s="8">
        <f t="shared" si="12"/>
        <v>0</v>
      </c>
      <c r="AG12" s="8">
        <f t="shared" si="13"/>
        <v>0</v>
      </c>
      <c r="AH12" s="8">
        <f t="shared" si="14"/>
        <v>0</v>
      </c>
      <c r="AI12" s="8">
        <f t="shared" si="15"/>
        <v>0</v>
      </c>
      <c r="AJ12" s="8">
        <f t="shared" si="16"/>
        <v>0</v>
      </c>
      <c r="AK12" s="8">
        <f t="shared" si="17"/>
        <v>0</v>
      </c>
      <c r="AL12" s="8">
        <f t="shared" si="3"/>
        <v>239.05</v>
      </c>
      <c r="AM12" s="8">
        <f t="shared" si="3"/>
        <v>0</v>
      </c>
      <c r="AN12" s="8">
        <f t="shared" si="3"/>
        <v>0</v>
      </c>
      <c r="AO12" s="8">
        <f t="shared" si="3"/>
        <v>0</v>
      </c>
      <c r="AP12" s="8">
        <f t="shared" si="3"/>
        <v>0</v>
      </c>
      <c r="AQ12" s="8">
        <f t="shared" si="3"/>
        <v>0</v>
      </c>
      <c r="AR12" s="8">
        <f t="shared" si="18"/>
        <v>239.05</v>
      </c>
      <c r="AT12" s="8">
        <v>30.71</v>
      </c>
      <c r="AU12" s="8">
        <v>0</v>
      </c>
      <c r="AW12" s="199">
        <v>32</v>
      </c>
      <c r="AX12" s="199">
        <v>0</v>
      </c>
      <c r="AY12" s="199">
        <v>0</v>
      </c>
      <c r="AZ12" s="199">
        <v>0</v>
      </c>
      <c r="BA12" s="199">
        <v>0</v>
      </c>
      <c r="BB12" s="199">
        <v>0</v>
      </c>
      <c r="BC12" s="8">
        <f t="shared" si="19"/>
        <v>32</v>
      </c>
      <c r="BD12" s="199">
        <v>0</v>
      </c>
      <c r="BE12" s="199">
        <v>0</v>
      </c>
      <c r="BF12" s="199">
        <v>0</v>
      </c>
      <c r="BG12" s="199">
        <v>0</v>
      </c>
      <c r="BH12" s="199">
        <v>0</v>
      </c>
      <c r="BI12" s="199">
        <v>0</v>
      </c>
      <c r="BJ12" s="8">
        <f t="shared" si="20"/>
        <v>0</v>
      </c>
      <c r="BL12" s="8">
        <f t="shared" si="21"/>
        <v>30.71</v>
      </c>
      <c r="BM12" s="8">
        <f t="shared" si="22"/>
        <v>0</v>
      </c>
      <c r="BN12" s="8">
        <f t="shared" si="23"/>
        <v>32</v>
      </c>
      <c r="BO12" s="8">
        <f t="shared" si="24"/>
        <v>0</v>
      </c>
      <c r="BP12" s="139">
        <f t="shared" si="25"/>
        <v>-1.2899999999999991</v>
      </c>
      <c r="BQ12" s="139">
        <f t="shared" si="26"/>
        <v>0</v>
      </c>
    </row>
    <row r="13" spans="1:69">
      <c r="A13" s="8" t="s">
        <v>55</v>
      </c>
      <c r="B13" s="15">
        <f>'[3]23'!B15</f>
        <v>320</v>
      </c>
      <c r="C13" s="16">
        <f>'[3]23'!C15</f>
        <v>0</v>
      </c>
      <c r="D13" s="16">
        <f>'[3]23'!D15</f>
        <v>0</v>
      </c>
      <c r="E13" s="16">
        <f>'[3]23'!E15</f>
        <v>0</v>
      </c>
      <c r="F13" s="16">
        <f>'[3]23'!F15</f>
        <v>980</v>
      </c>
      <c r="G13" s="16">
        <f>'[3]23'!G15</f>
        <v>0</v>
      </c>
      <c r="H13" s="17">
        <f t="shared" si="27"/>
        <v>1300</v>
      </c>
      <c r="I13" s="15">
        <f>'[3]23'!J15</f>
        <v>271.05</v>
      </c>
      <c r="J13" s="16">
        <f>'[3]23'!K15</f>
        <v>0</v>
      </c>
      <c r="K13" s="16">
        <f>'[3]23'!L15</f>
        <v>0</v>
      </c>
      <c r="L13" s="16">
        <f>'[3]23'!M15</f>
        <v>0</v>
      </c>
      <c r="M13" s="16">
        <f>'[3]23'!N15</f>
        <v>0</v>
      </c>
      <c r="N13" s="16">
        <f>'[3]23'!O15</f>
        <v>0</v>
      </c>
      <c r="O13" s="17">
        <f t="shared" si="28"/>
        <v>271.05</v>
      </c>
      <c r="P13" s="18">
        <f>frq!C13</f>
        <v>1</v>
      </c>
      <c r="Q13" s="15">
        <f t="shared" si="29"/>
        <v>271.05</v>
      </c>
      <c r="R13" s="16">
        <f t="shared" si="29"/>
        <v>0</v>
      </c>
      <c r="S13" s="16">
        <f t="shared" si="0"/>
        <v>0</v>
      </c>
      <c r="T13" s="16">
        <f t="shared" si="0"/>
        <v>0</v>
      </c>
      <c r="U13" s="16">
        <f t="shared" si="0"/>
        <v>0</v>
      </c>
      <c r="V13" s="16">
        <f t="shared" si="0"/>
        <v>0</v>
      </c>
      <c r="W13" s="17">
        <f t="shared" si="30"/>
        <v>271.05</v>
      </c>
      <c r="X13" s="8">
        <f t="shared" si="4"/>
        <v>32</v>
      </c>
      <c r="Y13" s="8">
        <f t="shared" si="5"/>
        <v>0</v>
      </c>
      <c r="Z13" s="8">
        <f t="shared" si="6"/>
        <v>0</v>
      </c>
      <c r="AA13" s="8">
        <f t="shared" si="7"/>
        <v>0</v>
      </c>
      <c r="AB13" s="8">
        <f t="shared" si="8"/>
        <v>0</v>
      </c>
      <c r="AC13" s="8">
        <f t="shared" si="9"/>
        <v>0</v>
      </c>
      <c r="AD13" s="8">
        <f t="shared" si="10"/>
        <v>32</v>
      </c>
      <c r="AE13" s="8">
        <f t="shared" si="11"/>
        <v>0</v>
      </c>
      <c r="AF13" s="8">
        <f t="shared" si="12"/>
        <v>0</v>
      </c>
      <c r="AG13" s="8">
        <f t="shared" si="13"/>
        <v>0</v>
      </c>
      <c r="AH13" s="8">
        <f t="shared" si="14"/>
        <v>0</v>
      </c>
      <c r="AI13" s="8">
        <f t="shared" si="15"/>
        <v>0</v>
      </c>
      <c r="AJ13" s="8">
        <f t="shared" si="16"/>
        <v>0</v>
      </c>
      <c r="AK13" s="8">
        <f t="shared" si="17"/>
        <v>0</v>
      </c>
      <c r="AL13" s="8">
        <f t="shared" si="3"/>
        <v>239.05</v>
      </c>
      <c r="AM13" s="8">
        <f t="shared" si="3"/>
        <v>0</v>
      </c>
      <c r="AN13" s="8">
        <f t="shared" si="3"/>
        <v>0</v>
      </c>
      <c r="AO13" s="8">
        <f t="shared" si="3"/>
        <v>0</v>
      </c>
      <c r="AP13" s="8">
        <f t="shared" si="3"/>
        <v>0</v>
      </c>
      <c r="AQ13" s="8">
        <f t="shared" si="3"/>
        <v>0</v>
      </c>
      <c r="AR13" s="8">
        <f t="shared" si="18"/>
        <v>239.05</v>
      </c>
      <c r="AT13" s="8">
        <v>30.71</v>
      </c>
      <c r="AU13" s="8">
        <v>17.8</v>
      </c>
      <c r="AW13" s="199">
        <v>32</v>
      </c>
      <c r="AX13" s="199">
        <v>0</v>
      </c>
      <c r="AY13" s="199">
        <v>0</v>
      </c>
      <c r="AZ13" s="199">
        <v>0</v>
      </c>
      <c r="BA13" s="199">
        <v>0</v>
      </c>
      <c r="BB13" s="199">
        <v>0</v>
      </c>
      <c r="BC13" s="8">
        <f t="shared" si="19"/>
        <v>32</v>
      </c>
      <c r="BD13" s="199">
        <v>0</v>
      </c>
      <c r="BE13" s="199">
        <v>0</v>
      </c>
      <c r="BF13" s="199">
        <v>0</v>
      </c>
      <c r="BG13" s="199">
        <v>0</v>
      </c>
      <c r="BH13" s="199">
        <v>0</v>
      </c>
      <c r="BI13" s="199">
        <v>0</v>
      </c>
      <c r="BJ13" s="8">
        <f t="shared" si="20"/>
        <v>0</v>
      </c>
      <c r="BL13" s="8">
        <f t="shared" si="21"/>
        <v>30.71</v>
      </c>
      <c r="BM13" s="8">
        <f t="shared" si="22"/>
        <v>17.8</v>
      </c>
      <c r="BN13" s="8">
        <f t="shared" si="23"/>
        <v>32</v>
      </c>
      <c r="BO13" s="8">
        <f t="shared" si="24"/>
        <v>0</v>
      </c>
      <c r="BP13" s="139">
        <f t="shared" si="25"/>
        <v>-1.2899999999999991</v>
      </c>
      <c r="BQ13" s="139">
        <f t="shared" si="26"/>
        <v>17.8</v>
      </c>
    </row>
    <row r="14" spans="1:69">
      <c r="A14" s="8" t="s">
        <v>56</v>
      </c>
      <c r="B14" s="15">
        <f>'[3]23'!B16</f>
        <v>320</v>
      </c>
      <c r="C14" s="16">
        <f>'[3]23'!C16</f>
        <v>0</v>
      </c>
      <c r="D14" s="16">
        <f>'[3]23'!D16</f>
        <v>0</v>
      </c>
      <c r="E14" s="16">
        <f>'[3]23'!E16</f>
        <v>0</v>
      </c>
      <c r="F14" s="16">
        <f>'[3]23'!F16</f>
        <v>980</v>
      </c>
      <c r="G14" s="16">
        <f>'[3]23'!G16</f>
        <v>0</v>
      </c>
      <c r="H14" s="17">
        <f t="shared" si="27"/>
        <v>1300</v>
      </c>
      <c r="I14" s="15">
        <f>'[3]23'!J16</f>
        <v>270</v>
      </c>
      <c r="J14" s="16">
        <f>'[3]23'!K16</f>
        <v>0</v>
      </c>
      <c r="K14" s="16">
        <f>'[3]23'!L16</f>
        <v>0</v>
      </c>
      <c r="L14" s="16">
        <f>'[3]23'!M16</f>
        <v>0</v>
      </c>
      <c r="M14" s="16">
        <f>'[3]23'!N16</f>
        <v>0</v>
      </c>
      <c r="N14" s="16">
        <f>'[3]23'!O16</f>
        <v>0</v>
      </c>
      <c r="O14" s="17">
        <f t="shared" si="28"/>
        <v>270</v>
      </c>
      <c r="P14" s="18">
        <f>frq!C14</f>
        <v>1</v>
      </c>
      <c r="Q14" s="15">
        <f t="shared" si="29"/>
        <v>270</v>
      </c>
      <c r="R14" s="16">
        <f t="shared" si="29"/>
        <v>0</v>
      </c>
      <c r="S14" s="16">
        <f t="shared" si="0"/>
        <v>0</v>
      </c>
      <c r="T14" s="16">
        <f t="shared" si="0"/>
        <v>0</v>
      </c>
      <c r="U14" s="16">
        <f t="shared" si="0"/>
        <v>0</v>
      </c>
      <c r="V14" s="16">
        <f t="shared" si="0"/>
        <v>0</v>
      </c>
      <c r="W14" s="17">
        <f t="shared" si="30"/>
        <v>270</v>
      </c>
      <c r="X14" s="8">
        <f t="shared" si="4"/>
        <v>15.47</v>
      </c>
      <c r="Y14" s="8">
        <f t="shared" si="5"/>
        <v>0</v>
      </c>
      <c r="Z14" s="8">
        <f t="shared" si="6"/>
        <v>0</v>
      </c>
      <c r="AA14" s="8">
        <f t="shared" si="7"/>
        <v>0</v>
      </c>
      <c r="AB14" s="8">
        <f t="shared" si="8"/>
        <v>0</v>
      </c>
      <c r="AC14" s="8">
        <f t="shared" si="9"/>
        <v>0</v>
      </c>
      <c r="AD14" s="8">
        <f t="shared" si="10"/>
        <v>15.47</v>
      </c>
      <c r="AE14" s="8">
        <f t="shared" si="11"/>
        <v>15.47</v>
      </c>
      <c r="AF14" s="8">
        <f t="shared" si="12"/>
        <v>0</v>
      </c>
      <c r="AG14" s="8">
        <f t="shared" si="13"/>
        <v>0</v>
      </c>
      <c r="AH14" s="8">
        <f t="shared" si="14"/>
        <v>0</v>
      </c>
      <c r="AI14" s="8">
        <f t="shared" si="15"/>
        <v>0</v>
      </c>
      <c r="AJ14" s="8">
        <f t="shared" si="16"/>
        <v>0</v>
      </c>
      <c r="AK14" s="8">
        <f t="shared" si="17"/>
        <v>15.47</v>
      </c>
      <c r="AL14" s="8">
        <f t="shared" si="3"/>
        <v>239.06</v>
      </c>
      <c r="AM14" s="8">
        <f t="shared" si="3"/>
        <v>0</v>
      </c>
      <c r="AN14" s="8">
        <f t="shared" si="3"/>
        <v>0</v>
      </c>
      <c r="AO14" s="8">
        <f t="shared" si="3"/>
        <v>0</v>
      </c>
      <c r="AP14" s="8">
        <f t="shared" si="3"/>
        <v>0</v>
      </c>
      <c r="AQ14" s="8">
        <f t="shared" si="3"/>
        <v>0</v>
      </c>
      <c r="AR14" s="8">
        <f t="shared" si="18"/>
        <v>239.06</v>
      </c>
      <c r="AT14" s="8">
        <v>23.11</v>
      </c>
      <c r="AU14" s="8">
        <v>23.11</v>
      </c>
      <c r="AW14" s="199">
        <v>15.47</v>
      </c>
      <c r="AX14" s="199">
        <v>0</v>
      </c>
      <c r="AY14" s="199">
        <v>0</v>
      </c>
      <c r="AZ14" s="199">
        <v>0</v>
      </c>
      <c r="BA14" s="199">
        <v>0</v>
      </c>
      <c r="BB14" s="199">
        <v>0</v>
      </c>
      <c r="BC14" s="8">
        <f t="shared" si="19"/>
        <v>15.47</v>
      </c>
      <c r="BD14" s="199">
        <v>15.47</v>
      </c>
      <c r="BE14" s="199">
        <v>0</v>
      </c>
      <c r="BF14" s="199">
        <v>0</v>
      </c>
      <c r="BG14" s="199">
        <v>0</v>
      </c>
      <c r="BH14" s="199">
        <v>0</v>
      </c>
      <c r="BI14" s="199">
        <v>0</v>
      </c>
      <c r="BJ14" s="8">
        <f t="shared" si="20"/>
        <v>15.47</v>
      </c>
      <c r="BL14" s="8">
        <f t="shared" si="21"/>
        <v>23.11</v>
      </c>
      <c r="BM14" s="8">
        <f t="shared" si="22"/>
        <v>23.11</v>
      </c>
      <c r="BN14" s="8">
        <f t="shared" si="23"/>
        <v>15.47</v>
      </c>
      <c r="BO14" s="8">
        <f t="shared" si="24"/>
        <v>15.47</v>
      </c>
      <c r="BP14" s="139">
        <f t="shared" si="25"/>
        <v>7.6399999999999988</v>
      </c>
      <c r="BQ14" s="139">
        <f t="shared" si="26"/>
        <v>7.6399999999999988</v>
      </c>
    </row>
    <row r="15" spans="1:69">
      <c r="A15" s="8" t="s">
        <v>57</v>
      </c>
      <c r="B15" s="15">
        <f>'[3]23'!B17</f>
        <v>320</v>
      </c>
      <c r="C15" s="16">
        <f>'[3]23'!C17</f>
        <v>0</v>
      </c>
      <c r="D15" s="16">
        <f>'[3]23'!D17</f>
        <v>0</v>
      </c>
      <c r="E15" s="16">
        <f>'[3]23'!E17</f>
        <v>0</v>
      </c>
      <c r="F15" s="16">
        <f>'[3]23'!F17</f>
        <v>980</v>
      </c>
      <c r="G15" s="16">
        <f>'[3]23'!G17</f>
        <v>0</v>
      </c>
      <c r="H15" s="17">
        <f t="shared" si="27"/>
        <v>1300</v>
      </c>
      <c r="I15" s="15">
        <f>'[3]23'!J17</f>
        <v>270</v>
      </c>
      <c r="J15" s="16">
        <f>'[3]23'!K17</f>
        <v>0</v>
      </c>
      <c r="K15" s="16">
        <f>'[3]23'!L17</f>
        <v>0</v>
      </c>
      <c r="L15" s="16">
        <f>'[3]23'!M17</f>
        <v>0</v>
      </c>
      <c r="M15" s="16">
        <f>'[3]23'!N17</f>
        <v>0</v>
      </c>
      <c r="N15" s="16">
        <f>'[3]23'!O17</f>
        <v>0</v>
      </c>
      <c r="O15" s="17">
        <f t="shared" si="28"/>
        <v>270</v>
      </c>
      <c r="P15" s="18">
        <f>frq!C15</f>
        <v>1</v>
      </c>
      <c r="Q15" s="15">
        <f t="shared" si="29"/>
        <v>270</v>
      </c>
      <c r="R15" s="16">
        <f t="shared" si="29"/>
        <v>0</v>
      </c>
      <c r="S15" s="16">
        <f t="shared" si="0"/>
        <v>0</v>
      </c>
      <c r="T15" s="16">
        <f t="shared" si="0"/>
        <v>0</v>
      </c>
      <c r="U15" s="16">
        <f t="shared" si="0"/>
        <v>0</v>
      </c>
      <c r="V15" s="16">
        <f t="shared" si="0"/>
        <v>0</v>
      </c>
      <c r="W15" s="17">
        <f t="shared" si="30"/>
        <v>270</v>
      </c>
      <c r="X15" s="8">
        <f t="shared" si="4"/>
        <v>24.08</v>
      </c>
      <c r="Y15" s="8">
        <f t="shared" si="5"/>
        <v>0</v>
      </c>
      <c r="Z15" s="8">
        <f t="shared" si="6"/>
        <v>0</v>
      </c>
      <c r="AA15" s="8">
        <f t="shared" si="7"/>
        <v>0</v>
      </c>
      <c r="AB15" s="8">
        <f t="shared" si="8"/>
        <v>0</v>
      </c>
      <c r="AC15" s="8">
        <f t="shared" si="9"/>
        <v>0</v>
      </c>
      <c r="AD15" s="8">
        <f t="shared" si="10"/>
        <v>24.08</v>
      </c>
      <c r="AE15" s="8">
        <f t="shared" si="11"/>
        <v>24.08</v>
      </c>
      <c r="AF15" s="8">
        <f t="shared" si="12"/>
        <v>0</v>
      </c>
      <c r="AG15" s="8">
        <f t="shared" si="13"/>
        <v>0</v>
      </c>
      <c r="AH15" s="8">
        <f t="shared" si="14"/>
        <v>0</v>
      </c>
      <c r="AI15" s="8">
        <f t="shared" si="15"/>
        <v>0</v>
      </c>
      <c r="AJ15" s="8">
        <f t="shared" si="16"/>
        <v>0</v>
      </c>
      <c r="AK15" s="8">
        <f t="shared" si="17"/>
        <v>24.08</v>
      </c>
      <c r="AL15" s="8">
        <f t="shared" si="3"/>
        <v>221.84000000000003</v>
      </c>
      <c r="AM15" s="8">
        <f t="shared" si="3"/>
        <v>0</v>
      </c>
      <c r="AN15" s="8">
        <f t="shared" si="3"/>
        <v>0</v>
      </c>
      <c r="AO15" s="8">
        <f t="shared" si="3"/>
        <v>0</v>
      </c>
      <c r="AP15" s="8">
        <f t="shared" si="3"/>
        <v>0</v>
      </c>
      <c r="AQ15" s="8">
        <f t="shared" si="3"/>
        <v>0</v>
      </c>
      <c r="AR15" s="8">
        <f t="shared" si="18"/>
        <v>221.84000000000003</v>
      </c>
      <c r="AT15" s="8">
        <v>23.11</v>
      </c>
      <c r="AU15" s="8">
        <v>23.11</v>
      </c>
      <c r="AW15" s="199">
        <v>24.08</v>
      </c>
      <c r="AX15" s="199">
        <v>0</v>
      </c>
      <c r="AY15" s="199">
        <v>0</v>
      </c>
      <c r="AZ15" s="199">
        <v>0</v>
      </c>
      <c r="BA15" s="199">
        <v>0</v>
      </c>
      <c r="BB15" s="199">
        <v>0</v>
      </c>
      <c r="BC15" s="8">
        <f t="shared" si="19"/>
        <v>24.08</v>
      </c>
      <c r="BD15" s="199">
        <v>24.08</v>
      </c>
      <c r="BE15" s="199">
        <v>0</v>
      </c>
      <c r="BF15" s="199">
        <v>0</v>
      </c>
      <c r="BG15" s="199">
        <v>0</v>
      </c>
      <c r="BH15" s="199">
        <v>0</v>
      </c>
      <c r="BI15" s="199">
        <v>0</v>
      </c>
      <c r="BJ15" s="8">
        <f t="shared" si="20"/>
        <v>24.08</v>
      </c>
      <c r="BL15" s="8">
        <f t="shared" si="21"/>
        <v>23.11</v>
      </c>
      <c r="BM15" s="8">
        <f t="shared" si="22"/>
        <v>23.11</v>
      </c>
      <c r="BN15" s="8">
        <f t="shared" si="23"/>
        <v>24.08</v>
      </c>
      <c r="BO15" s="8">
        <f t="shared" si="24"/>
        <v>24.08</v>
      </c>
      <c r="BP15" s="139">
        <f t="shared" si="25"/>
        <v>-0.96999999999999886</v>
      </c>
      <c r="BQ15" s="139">
        <f t="shared" si="26"/>
        <v>-0.96999999999999886</v>
      </c>
    </row>
    <row r="16" spans="1:69">
      <c r="A16" s="8" t="s">
        <v>58</v>
      </c>
      <c r="B16" s="15">
        <f>'[3]23'!B18</f>
        <v>320</v>
      </c>
      <c r="C16" s="16">
        <f>'[3]23'!C18</f>
        <v>0</v>
      </c>
      <c r="D16" s="16">
        <f>'[3]23'!D18</f>
        <v>0</v>
      </c>
      <c r="E16" s="16">
        <f>'[3]23'!E18</f>
        <v>0</v>
      </c>
      <c r="F16" s="16">
        <f>'[3]23'!F18</f>
        <v>980</v>
      </c>
      <c r="G16" s="16">
        <f>'[3]23'!G18</f>
        <v>0</v>
      </c>
      <c r="H16" s="17">
        <f t="shared" si="27"/>
        <v>1300</v>
      </c>
      <c r="I16" s="15">
        <f>'[3]23'!J18</f>
        <v>270</v>
      </c>
      <c r="J16" s="16">
        <f>'[3]23'!K18</f>
        <v>0</v>
      </c>
      <c r="K16" s="16">
        <f>'[3]23'!L18</f>
        <v>0</v>
      </c>
      <c r="L16" s="16">
        <f>'[3]23'!M18</f>
        <v>0</v>
      </c>
      <c r="M16" s="16">
        <f>'[3]23'!N18</f>
        <v>0</v>
      </c>
      <c r="N16" s="16">
        <f>'[3]23'!O18</f>
        <v>0</v>
      </c>
      <c r="O16" s="17">
        <f t="shared" si="28"/>
        <v>270</v>
      </c>
      <c r="P16" s="18">
        <f>frq!C16</f>
        <v>1</v>
      </c>
      <c r="Q16" s="15">
        <f t="shared" si="29"/>
        <v>270</v>
      </c>
      <c r="R16" s="16">
        <f t="shared" si="29"/>
        <v>0</v>
      </c>
      <c r="S16" s="16">
        <f t="shared" si="0"/>
        <v>0</v>
      </c>
      <c r="T16" s="16">
        <f t="shared" si="0"/>
        <v>0</v>
      </c>
      <c r="U16" s="16">
        <f t="shared" si="0"/>
        <v>0</v>
      </c>
      <c r="V16" s="16">
        <f t="shared" si="0"/>
        <v>0</v>
      </c>
      <c r="W16" s="17">
        <f t="shared" si="30"/>
        <v>270</v>
      </c>
      <c r="X16" s="8">
        <f t="shared" si="4"/>
        <v>24.08</v>
      </c>
      <c r="Y16" s="8">
        <f t="shared" si="5"/>
        <v>0</v>
      </c>
      <c r="Z16" s="8">
        <f t="shared" si="6"/>
        <v>0</v>
      </c>
      <c r="AA16" s="8">
        <f t="shared" si="7"/>
        <v>0</v>
      </c>
      <c r="AB16" s="8">
        <f t="shared" si="8"/>
        <v>0</v>
      </c>
      <c r="AC16" s="8">
        <f t="shared" si="9"/>
        <v>0</v>
      </c>
      <c r="AD16" s="8">
        <f t="shared" si="10"/>
        <v>24.08</v>
      </c>
      <c r="AE16" s="8">
        <f t="shared" si="11"/>
        <v>24.08</v>
      </c>
      <c r="AF16" s="8">
        <f t="shared" si="12"/>
        <v>0</v>
      </c>
      <c r="AG16" s="8">
        <f t="shared" si="13"/>
        <v>0</v>
      </c>
      <c r="AH16" s="8">
        <f t="shared" si="14"/>
        <v>0</v>
      </c>
      <c r="AI16" s="8">
        <f t="shared" si="15"/>
        <v>0</v>
      </c>
      <c r="AJ16" s="8">
        <f t="shared" si="16"/>
        <v>0</v>
      </c>
      <c r="AK16" s="8">
        <f t="shared" si="17"/>
        <v>24.08</v>
      </c>
      <c r="AL16" s="8">
        <f t="shared" si="3"/>
        <v>221.84000000000003</v>
      </c>
      <c r="AM16" s="8">
        <f t="shared" si="3"/>
        <v>0</v>
      </c>
      <c r="AN16" s="8">
        <f t="shared" si="3"/>
        <v>0</v>
      </c>
      <c r="AO16" s="8">
        <f t="shared" si="3"/>
        <v>0</v>
      </c>
      <c r="AP16" s="8">
        <f t="shared" si="3"/>
        <v>0</v>
      </c>
      <c r="AQ16" s="8">
        <f t="shared" si="3"/>
        <v>0</v>
      </c>
      <c r="AR16" s="8">
        <f t="shared" si="18"/>
        <v>221.84000000000003</v>
      </c>
      <c r="AT16" s="8">
        <v>23.11</v>
      </c>
      <c r="AU16" s="8">
        <v>23.11</v>
      </c>
      <c r="AW16" s="199">
        <v>24.08</v>
      </c>
      <c r="AX16" s="199">
        <v>0</v>
      </c>
      <c r="AY16" s="199">
        <v>0</v>
      </c>
      <c r="AZ16" s="199">
        <v>0</v>
      </c>
      <c r="BA16" s="199">
        <v>0</v>
      </c>
      <c r="BB16" s="199">
        <v>0</v>
      </c>
      <c r="BC16" s="8">
        <f t="shared" si="19"/>
        <v>24.08</v>
      </c>
      <c r="BD16" s="199">
        <v>24.08</v>
      </c>
      <c r="BE16" s="199">
        <v>0</v>
      </c>
      <c r="BF16" s="199">
        <v>0</v>
      </c>
      <c r="BG16" s="199">
        <v>0</v>
      </c>
      <c r="BH16" s="199">
        <v>0</v>
      </c>
      <c r="BI16" s="199">
        <v>0</v>
      </c>
      <c r="BJ16" s="8">
        <f t="shared" si="20"/>
        <v>24.08</v>
      </c>
      <c r="BL16" s="8">
        <f t="shared" si="21"/>
        <v>23.11</v>
      </c>
      <c r="BM16" s="8">
        <f t="shared" si="22"/>
        <v>23.11</v>
      </c>
      <c r="BN16" s="8">
        <f t="shared" si="23"/>
        <v>24.08</v>
      </c>
      <c r="BO16" s="8">
        <f t="shared" si="24"/>
        <v>24.08</v>
      </c>
      <c r="BP16" s="139">
        <f t="shared" si="25"/>
        <v>-0.96999999999999886</v>
      </c>
      <c r="BQ16" s="139">
        <f t="shared" si="26"/>
        <v>-0.96999999999999886</v>
      </c>
    </row>
    <row r="17" spans="1:69">
      <c r="A17" s="8" t="s">
        <v>59</v>
      </c>
      <c r="B17" s="15">
        <f>'[3]23'!B19</f>
        <v>320</v>
      </c>
      <c r="C17" s="16">
        <f>'[3]23'!C19</f>
        <v>0</v>
      </c>
      <c r="D17" s="16">
        <f>'[3]23'!D19</f>
        <v>0</v>
      </c>
      <c r="E17" s="16">
        <f>'[3]23'!E19</f>
        <v>0</v>
      </c>
      <c r="F17" s="16">
        <f>'[3]23'!F19</f>
        <v>980</v>
      </c>
      <c r="G17" s="16">
        <f>'[3]23'!G19</f>
        <v>0</v>
      </c>
      <c r="H17" s="17">
        <f t="shared" si="27"/>
        <v>1300</v>
      </c>
      <c r="I17" s="15">
        <f>'[3]23'!J19</f>
        <v>270</v>
      </c>
      <c r="J17" s="16">
        <f>'[3]23'!K19</f>
        <v>0</v>
      </c>
      <c r="K17" s="16">
        <f>'[3]23'!L19</f>
        <v>0</v>
      </c>
      <c r="L17" s="16">
        <f>'[3]23'!M19</f>
        <v>0</v>
      </c>
      <c r="M17" s="16">
        <f>'[3]23'!N19</f>
        <v>0</v>
      </c>
      <c r="N17" s="16">
        <f>'[3]23'!O19</f>
        <v>0</v>
      </c>
      <c r="O17" s="17">
        <f t="shared" si="28"/>
        <v>270</v>
      </c>
      <c r="P17" s="18">
        <f>frq!C17</f>
        <v>1</v>
      </c>
      <c r="Q17" s="15">
        <f t="shared" si="29"/>
        <v>270</v>
      </c>
      <c r="R17" s="16">
        <f t="shared" si="29"/>
        <v>0</v>
      </c>
      <c r="S17" s="16">
        <f t="shared" si="0"/>
        <v>0</v>
      </c>
      <c r="T17" s="16">
        <f t="shared" si="0"/>
        <v>0</v>
      </c>
      <c r="U17" s="16">
        <f t="shared" si="0"/>
        <v>0</v>
      </c>
      <c r="V17" s="16">
        <f t="shared" si="0"/>
        <v>0</v>
      </c>
      <c r="W17" s="17">
        <f t="shared" si="30"/>
        <v>270</v>
      </c>
      <c r="X17" s="8">
        <f t="shared" si="4"/>
        <v>24.08</v>
      </c>
      <c r="Y17" s="8">
        <f t="shared" si="5"/>
        <v>0</v>
      </c>
      <c r="Z17" s="8">
        <f t="shared" si="6"/>
        <v>0</v>
      </c>
      <c r="AA17" s="8">
        <f t="shared" si="7"/>
        <v>0</v>
      </c>
      <c r="AB17" s="8">
        <f t="shared" si="8"/>
        <v>0</v>
      </c>
      <c r="AC17" s="8">
        <f t="shared" si="9"/>
        <v>0</v>
      </c>
      <c r="AD17" s="8">
        <f t="shared" si="10"/>
        <v>24.08</v>
      </c>
      <c r="AE17" s="8">
        <f t="shared" si="11"/>
        <v>24.08</v>
      </c>
      <c r="AF17" s="8">
        <f t="shared" si="12"/>
        <v>0</v>
      </c>
      <c r="AG17" s="8">
        <f t="shared" si="13"/>
        <v>0</v>
      </c>
      <c r="AH17" s="8">
        <f t="shared" si="14"/>
        <v>0</v>
      </c>
      <c r="AI17" s="8">
        <f t="shared" si="15"/>
        <v>0</v>
      </c>
      <c r="AJ17" s="8">
        <f t="shared" si="16"/>
        <v>0</v>
      </c>
      <c r="AK17" s="8">
        <f t="shared" si="17"/>
        <v>24.08</v>
      </c>
      <c r="AL17" s="8">
        <f t="shared" si="3"/>
        <v>221.84000000000003</v>
      </c>
      <c r="AM17" s="8">
        <f t="shared" si="3"/>
        <v>0</v>
      </c>
      <c r="AN17" s="8">
        <f t="shared" si="3"/>
        <v>0</v>
      </c>
      <c r="AO17" s="8">
        <f t="shared" si="3"/>
        <v>0</v>
      </c>
      <c r="AP17" s="8">
        <f t="shared" si="3"/>
        <v>0</v>
      </c>
      <c r="AQ17" s="8">
        <f t="shared" si="3"/>
        <v>0</v>
      </c>
      <c r="AR17" s="8">
        <f t="shared" si="18"/>
        <v>221.84000000000003</v>
      </c>
      <c r="AT17" s="8">
        <v>23.11</v>
      </c>
      <c r="AU17" s="8">
        <v>23.11</v>
      </c>
      <c r="AW17" s="199">
        <v>24.08</v>
      </c>
      <c r="AX17" s="199">
        <v>0</v>
      </c>
      <c r="AY17" s="199">
        <v>0</v>
      </c>
      <c r="AZ17" s="199">
        <v>0</v>
      </c>
      <c r="BA17" s="199">
        <v>0</v>
      </c>
      <c r="BB17" s="199">
        <v>0</v>
      </c>
      <c r="BC17" s="8">
        <f t="shared" si="19"/>
        <v>24.08</v>
      </c>
      <c r="BD17" s="199">
        <v>24.08</v>
      </c>
      <c r="BE17" s="199">
        <v>0</v>
      </c>
      <c r="BF17" s="199">
        <v>0</v>
      </c>
      <c r="BG17" s="199">
        <v>0</v>
      </c>
      <c r="BH17" s="199">
        <v>0</v>
      </c>
      <c r="BI17" s="199">
        <v>0</v>
      </c>
      <c r="BJ17" s="8">
        <f t="shared" si="20"/>
        <v>24.08</v>
      </c>
      <c r="BL17" s="8">
        <f t="shared" si="21"/>
        <v>23.11</v>
      </c>
      <c r="BM17" s="8">
        <f t="shared" si="22"/>
        <v>23.11</v>
      </c>
      <c r="BN17" s="8">
        <f t="shared" si="23"/>
        <v>24.08</v>
      </c>
      <c r="BO17" s="8">
        <f t="shared" si="24"/>
        <v>24.08</v>
      </c>
      <c r="BP17" s="139">
        <f t="shared" si="25"/>
        <v>-0.96999999999999886</v>
      </c>
      <c r="BQ17" s="139">
        <f t="shared" si="26"/>
        <v>-0.96999999999999886</v>
      </c>
    </row>
    <row r="18" spans="1:69">
      <c r="A18" s="8" t="s">
        <v>60</v>
      </c>
      <c r="B18" s="15">
        <f>'[3]23'!B20</f>
        <v>320</v>
      </c>
      <c r="C18" s="16">
        <f>'[3]23'!C20</f>
        <v>0</v>
      </c>
      <c r="D18" s="16">
        <f>'[3]23'!D20</f>
        <v>0</v>
      </c>
      <c r="E18" s="16">
        <f>'[3]23'!E20</f>
        <v>0</v>
      </c>
      <c r="F18" s="16">
        <f>'[3]23'!F20</f>
        <v>980</v>
      </c>
      <c r="G18" s="16">
        <f>'[3]23'!G20</f>
        <v>0</v>
      </c>
      <c r="H18" s="17">
        <f t="shared" si="27"/>
        <v>1300</v>
      </c>
      <c r="I18" s="15">
        <f>'[3]23'!J20</f>
        <v>270</v>
      </c>
      <c r="J18" s="16">
        <f>'[3]23'!K20</f>
        <v>0</v>
      </c>
      <c r="K18" s="16">
        <f>'[3]23'!L20</f>
        <v>0</v>
      </c>
      <c r="L18" s="16">
        <f>'[3]23'!M20</f>
        <v>0</v>
      </c>
      <c r="M18" s="16">
        <f>'[3]23'!N20</f>
        <v>0</v>
      </c>
      <c r="N18" s="16">
        <f>'[3]23'!O20</f>
        <v>0</v>
      </c>
      <c r="O18" s="17">
        <f t="shared" si="28"/>
        <v>270</v>
      </c>
      <c r="P18" s="18">
        <f>frq!C18</f>
        <v>1</v>
      </c>
      <c r="Q18" s="15">
        <f t="shared" si="29"/>
        <v>270</v>
      </c>
      <c r="R18" s="16">
        <f t="shared" si="29"/>
        <v>0</v>
      </c>
      <c r="S18" s="16">
        <f t="shared" si="0"/>
        <v>0</v>
      </c>
      <c r="T18" s="16">
        <f t="shared" si="0"/>
        <v>0</v>
      </c>
      <c r="U18" s="16">
        <f t="shared" si="0"/>
        <v>0</v>
      </c>
      <c r="V18" s="16">
        <f t="shared" si="0"/>
        <v>0</v>
      </c>
      <c r="W18" s="17">
        <f t="shared" si="30"/>
        <v>270</v>
      </c>
      <c r="X18" s="8">
        <f t="shared" si="4"/>
        <v>24.08</v>
      </c>
      <c r="Y18" s="8">
        <f t="shared" si="5"/>
        <v>0</v>
      </c>
      <c r="Z18" s="8">
        <f t="shared" si="6"/>
        <v>0</v>
      </c>
      <c r="AA18" s="8">
        <f t="shared" si="7"/>
        <v>0</v>
      </c>
      <c r="AB18" s="8">
        <f t="shared" si="8"/>
        <v>0</v>
      </c>
      <c r="AC18" s="8">
        <f t="shared" si="9"/>
        <v>0</v>
      </c>
      <c r="AD18" s="8">
        <f t="shared" si="10"/>
        <v>24.08</v>
      </c>
      <c r="AE18" s="8">
        <f t="shared" si="11"/>
        <v>24.08</v>
      </c>
      <c r="AF18" s="8">
        <f t="shared" si="12"/>
        <v>0</v>
      </c>
      <c r="AG18" s="8">
        <f t="shared" si="13"/>
        <v>0</v>
      </c>
      <c r="AH18" s="8">
        <f t="shared" si="14"/>
        <v>0</v>
      </c>
      <c r="AI18" s="8">
        <f t="shared" si="15"/>
        <v>0</v>
      </c>
      <c r="AJ18" s="8">
        <f t="shared" si="16"/>
        <v>0</v>
      </c>
      <c r="AK18" s="8">
        <f t="shared" si="17"/>
        <v>24.08</v>
      </c>
      <c r="AL18" s="8">
        <f t="shared" si="3"/>
        <v>221.84000000000003</v>
      </c>
      <c r="AM18" s="8">
        <f t="shared" si="3"/>
        <v>0</v>
      </c>
      <c r="AN18" s="8">
        <f t="shared" si="3"/>
        <v>0</v>
      </c>
      <c r="AO18" s="8">
        <f t="shared" si="3"/>
        <v>0</v>
      </c>
      <c r="AP18" s="8">
        <f t="shared" si="3"/>
        <v>0</v>
      </c>
      <c r="AQ18" s="8">
        <f t="shared" si="3"/>
        <v>0</v>
      </c>
      <c r="AR18" s="8">
        <f t="shared" si="18"/>
        <v>221.84000000000003</v>
      </c>
      <c r="AT18" s="8">
        <v>23.11</v>
      </c>
      <c r="AU18" s="8">
        <v>23.11</v>
      </c>
      <c r="AW18" s="199">
        <v>24.08</v>
      </c>
      <c r="AX18" s="199">
        <v>0</v>
      </c>
      <c r="AY18" s="199">
        <v>0</v>
      </c>
      <c r="AZ18" s="199">
        <v>0</v>
      </c>
      <c r="BA18" s="199">
        <v>0</v>
      </c>
      <c r="BB18" s="199">
        <v>0</v>
      </c>
      <c r="BC18" s="8">
        <f t="shared" si="19"/>
        <v>24.08</v>
      </c>
      <c r="BD18" s="199">
        <v>24.08</v>
      </c>
      <c r="BE18" s="199">
        <v>0</v>
      </c>
      <c r="BF18" s="199">
        <v>0</v>
      </c>
      <c r="BG18" s="199">
        <v>0</v>
      </c>
      <c r="BH18" s="199">
        <v>0</v>
      </c>
      <c r="BI18" s="199">
        <v>0</v>
      </c>
      <c r="BJ18" s="8">
        <f t="shared" si="20"/>
        <v>24.08</v>
      </c>
      <c r="BL18" s="8">
        <f t="shared" si="21"/>
        <v>23.11</v>
      </c>
      <c r="BM18" s="8">
        <f t="shared" si="22"/>
        <v>23.11</v>
      </c>
      <c r="BN18" s="8">
        <f t="shared" si="23"/>
        <v>24.08</v>
      </c>
      <c r="BO18" s="8">
        <f t="shared" si="24"/>
        <v>24.08</v>
      </c>
      <c r="BP18" s="139">
        <f t="shared" si="25"/>
        <v>-0.96999999999999886</v>
      </c>
      <c r="BQ18" s="139">
        <f t="shared" si="26"/>
        <v>-0.96999999999999886</v>
      </c>
    </row>
    <row r="19" spans="1:69">
      <c r="A19" s="8" t="s">
        <v>61</v>
      </c>
      <c r="B19" s="15">
        <f>'[3]23'!B21</f>
        <v>320</v>
      </c>
      <c r="C19" s="16">
        <f>'[3]23'!C21</f>
        <v>0</v>
      </c>
      <c r="D19" s="16">
        <f>'[3]23'!D21</f>
        <v>0</v>
      </c>
      <c r="E19" s="16">
        <f>'[3]23'!E21</f>
        <v>0</v>
      </c>
      <c r="F19" s="16">
        <f>'[3]23'!F21</f>
        <v>980</v>
      </c>
      <c r="G19" s="16">
        <f>'[3]23'!G21</f>
        <v>0</v>
      </c>
      <c r="H19" s="17">
        <f t="shared" si="27"/>
        <v>1300</v>
      </c>
      <c r="I19" s="15">
        <f>'[3]23'!J21</f>
        <v>270</v>
      </c>
      <c r="J19" s="16">
        <f>'[3]23'!K21</f>
        <v>0</v>
      </c>
      <c r="K19" s="16">
        <f>'[3]23'!L21</f>
        <v>0</v>
      </c>
      <c r="L19" s="16">
        <f>'[3]23'!M21</f>
        <v>0</v>
      </c>
      <c r="M19" s="16">
        <f>'[3]23'!N21</f>
        <v>0</v>
      </c>
      <c r="N19" s="16">
        <f>'[3]23'!O21</f>
        <v>0</v>
      </c>
      <c r="O19" s="17">
        <f t="shared" si="28"/>
        <v>270</v>
      </c>
      <c r="P19" s="18">
        <f>frq!C19</f>
        <v>1</v>
      </c>
      <c r="Q19" s="15">
        <f t="shared" si="29"/>
        <v>270</v>
      </c>
      <c r="R19" s="16">
        <f t="shared" si="29"/>
        <v>0</v>
      </c>
      <c r="S19" s="16">
        <f t="shared" si="29"/>
        <v>0</v>
      </c>
      <c r="T19" s="16">
        <f t="shared" si="29"/>
        <v>0</v>
      </c>
      <c r="U19" s="16">
        <f t="shared" si="29"/>
        <v>0</v>
      </c>
      <c r="V19" s="16">
        <f t="shared" si="29"/>
        <v>0</v>
      </c>
      <c r="W19" s="17">
        <f t="shared" si="30"/>
        <v>270</v>
      </c>
      <c r="X19" s="8">
        <f t="shared" si="4"/>
        <v>24.08</v>
      </c>
      <c r="Y19" s="8">
        <f t="shared" si="5"/>
        <v>0</v>
      </c>
      <c r="Z19" s="8">
        <f t="shared" si="6"/>
        <v>0</v>
      </c>
      <c r="AA19" s="8">
        <f t="shared" si="7"/>
        <v>0</v>
      </c>
      <c r="AB19" s="8">
        <f t="shared" si="8"/>
        <v>0</v>
      </c>
      <c r="AC19" s="8">
        <f t="shared" si="9"/>
        <v>0</v>
      </c>
      <c r="AD19" s="8">
        <f t="shared" si="10"/>
        <v>24.08</v>
      </c>
      <c r="AE19" s="8">
        <f t="shared" si="11"/>
        <v>24.08</v>
      </c>
      <c r="AF19" s="8">
        <f t="shared" si="12"/>
        <v>0</v>
      </c>
      <c r="AG19" s="8">
        <f t="shared" si="13"/>
        <v>0</v>
      </c>
      <c r="AH19" s="8">
        <f t="shared" si="14"/>
        <v>0</v>
      </c>
      <c r="AI19" s="8">
        <f t="shared" si="15"/>
        <v>0</v>
      </c>
      <c r="AJ19" s="8">
        <f t="shared" si="16"/>
        <v>0</v>
      </c>
      <c r="AK19" s="8">
        <f t="shared" si="17"/>
        <v>24.08</v>
      </c>
      <c r="AL19" s="8">
        <f t="shared" ref="AL19:AQ61" si="31">Q19-X19-AE19</f>
        <v>221.84000000000003</v>
      </c>
      <c r="AM19" s="8">
        <f t="shared" si="31"/>
        <v>0</v>
      </c>
      <c r="AN19" s="8">
        <f t="shared" si="31"/>
        <v>0</v>
      </c>
      <c r="AO19" s="8">
        <f t="shared" si="31"/>
        <v>0</v>
      </c>
      <c r="AP19" s="8">
        <f t="shared" si="31"/>
        <v>0</v>
      </c>
      <c r="AQ19" s="8">
        <f t="shared" si="31"/>
        <v>0</v>
      </c>
      <c r="AR19" s="8">
        <f t="shared" si="18"/>
        <v>221.84000000000003</v>
      </c>
      <c r="AT19" s="8">
        <v>23.11</v>
      </c>
      <c r="AU19" s="8">
        <v>23.11</v>
      </c>
      <c r="AW19" s="199">
        <v>24.08</v>
      </c>
      <c r="AX19" s="199">
        <v>0</v>
      </c>
      <c r="AY19" s="199">
        <v>0</v>
      </c>
      <c r="AZ19" s="199">
        <v>0</v>
      </c>
      <c r="BA19" s="199">
        <v>0</v>
      </c>
      <c r="BB19" s="199">
        <v>0</v>
      </c>
      <c r="BC19" s="8">
        <f t="shared" si="19"/>
        <v>24.08</v>
      </c>
      <c r="BD19" s="199">
        <v>24.08</v>
      </c>
      <c r="BE19" s="199">
        <v>0</v>
      </c>
      <c r="BF19" s="199">
        <v>0</v>
      </c>
      <c r="BG19" s="199">
        <v>0</v>
      </c>
      <c r="BH19" s="199">
        <v>0</v>
      </c>
      <c r="BI19" s="199">
        <v>0</v>
      </c>
      <c r="BJ19" s="8">
        <f t="shared" si="20"/>
        <v>24.08</v>
      </c>
      <c r="BL19" s="8">
        <f t="shared" si="21"/>
        <v>23.11</v>
      </c>
      <c r="BM19" s="8">
        <f t="shared" si="22"/>
        <v>23.11</v>
      </c>
      <c r="BN19" s="8">
        <f t="shared" si="23"/>
        <v>24.08</v>
      </c>
      <c r="BO19" s="8">
        <f t="shared" si="24"/>
        <v>24.08</v>
      </c>
      <c r="BP19" s="139">
        <f t="shared" si="25"/>
        <v>-0.96999999999999886</v>
      </c>
      <c r="BQ19" s="139">
        <f t="shared" si="26"/>
        <v>-0.96999999999999886</v>
      </c>
    </row>
    <row r="20" spans="1:69">
      <c r="A20" s="8" t="s">
        <v>62</v>
      </c>
      <c r="B20" s="15">
        <f>'[3]23'!B22</f>
        <v>320</v>
      </c>
      <c r="C20" s="16">
        <f>'[3]23'!C22</f>
        <v>0</v>
      </c>
      <c r="D20" s="16">
        <f>'[3]23'!D22</f>
        <v>0</v>
      </c>
      <c r="E20" s="16">
        <f>'[3]23'!E22</f>
        <v>0</v>
      </c>
      <c r="F20" s="16">
        <f>'[3]23'!F22</f>
        <v>980</v>
      </c>
      <c r="G20" s="16">
        <f>'[3]23'!G22</f>
        <v>0</v>
      </c>
      <c r="H20" s="17">
        <f t="shared" si="27"/>
        <v>1300</v>
      </c>
      <c r="I20" s="15">
        <f>'[3]23'!J22</f>
        <v>270</v>
      </c>
      <c r="J20" s="16">
        <f>'[3]23'!K22</f>
        <v>0</v>
      </c>
      <c r="K20" s="16">
        <f>'[3]23'!L22</f>
        <v>0</v>
      </c>
      <c r="L20" s="16">
        <f>'[3]23'!M22</f>
        <v>0</v>
      </c>
      <c r="M20" s="16">
        <f>'[3]23'!N22</f>
        <v>0</v>
      </c>
      <c r="N20" s="16">
        <f>'[3]23'!O22</f>
        <v>0</v>
      </c>
      <c r="O20" s="17">
        <f t="shared" si="28"/>
        <v>270</v>
      </c>
      <c r="P20" s="18">
        <f>frq!C20</f>
        <v>1</v>
      </c>
      <c r="Q20" s="15">
        <f t="shared" si="29"/>
        <v>270</v>
      </c>
      <c r="R20" s="16">
        <f t="shared" si="29"/>
        <v>0</v>
      </c>
      <c r="S20" s="16">
        <f t="shared" si="29"/>
        <v>0</v>
      </c>
      <c r="T20" s="16">
        <f t="shared" si="29"/>
        <v>0</v>
      </c>
      <c r="U20" s="16">
        <f t="shared" si="29"/>
        <v>0</v>
      </c>
      <c r="V20" s="16">
        <f t="shared" si="29"/>
        <v>0</v>
      </c>
      <c r="W20" s="17">
        <f t="shared" si="30"/>
        <v>270</v>
      </c>
      <c r="X20" s="8">
        <f t="shared" si="4"/>
        <v>24.08</v>
      </c>
      <c r="Y20" s="8">
        <f t="shared" si="5"/>
        <v>0</v>
      </c>
      <c r="Z20" s="8">
        <f t="shared" si="6"/>
        <v>0</v>
      </c>
      <c r="AA20" s="8">
        <f t="shared" si="7"/>
        <v>0</v>
      </c>
      <c r="AB20" s="8">
        <f t="shared" si="8"/>
        <v>0</v>
      </c>
      <c r="AC20" s="8">
        <f t="shared" si="9"/>
        <v>0</v>
      </c>
      <c r="AD20" s="8">
        <f t="shared" si="10"/>
        <v>24.08</v>
      </c>
      <c r="AE20" s="8">
        <f t="shared" si="11"/>
        <v>24.08</v>
      </c>
      <c r="AF20" s="8">
        <f t="shared" si="12"/>
        <v>0</v>
      </c>
      <c r="AG20" s="8">
        <f t="shared" si="13"/>
        <v>0</v>
      </c>
      <c r="AH20" s="8">
        <f t="shared" si="14"/>
        <v>0</v>
      </c>
      <c r="AI20" s="8">
        <f t="shared" si="15"/>
        <v>0</v>
      </c>
      <c r="AJ20" s="8">
        <f t="shared" si="16"/>
        <v>0</v>
      </c>
      <c r="AK20" s="8">
        <f t="shared" si="17"/>
        <v>24.08</v>
      </c>
      <c r="AL20" s="8">
        <f t="shared" si="31"/>
        <v>221.84000000000003</v>
      </c>
      <c r="AM20" s="8">
        <f t="shared" si="31"/>
        <v>0</v>
      </c>
      <c r="AN20" s="8">
        <f t="shared" si="31"/>
        <v>0</v>
      </c>
      <c r="AO20" s="8">
        <f t="shared" si="31"/>
        <v>0</v>
      </c>
      <c r="AP20" s="8">
        <f t="shared" si="31"/>
        <v>0</v>
      </c>
      <c r="AQ20" s="8">
        <f t="shared" si="31"/>
        <v>0</v>
      </c>
      <c r="AR20" s="8">
        <f t="shared" si="18"/>
        <v>221.84000000000003</v>
      </c>
      <c r="AT20" s="8">
        <v>23.11</v>
      </c>
      <c r="AU20" s="8">
        <v>23.11</v>
      </c>
      <c r="AW20" s="199">
        <v>24.08</v>
      </c>
      <c r="AX20" s="199">
        <v>0</v>
      </c>
      <c r="AY20" s="199">
        <v>0</v>
      </c>
      <c r="AZ20" s="199">
        <v>0</v>
      </c>
      <c r="BA20" s="199">
        <v>0</v>
      </c>
      <c r="BB20" s="199">
        <v>0</v>
      </c>
      <c r="BC20" s="8">
        <f t="shared" si="19"/>
        <v>24.08</v>
      </c>
      <c r="BD20" s="199">
        <v>24.08</v>
      </c>
      <c r="BE20" s="199">
        <v>0</v>
      </c>
      <c r="BF20" s="199">
        <v>0</v>
      </c>
      <c r="BG20" s="199">
        <v>0</v>
      </c>
      <c r="BH20" s="199">
        <v>0</v>
      </c>
      <c r="BI20" s="199">
        <v>0</v>
      </c>
      <c r="BJ20" s="8">
        <f t="shared" si="20"/>
        <v>24.08</v>
      </c>
      <c r="BL20" s="8">
        <f t="shared" si="21"/>
        <v>23.11</v>
      </c>
      <c r="BM20" s="8">
        <f t="shared" si="22"/>
        <v>23.11</v>
      </c>
      <c r="BN20" s="8">
        <f t="shared" si="23"/>
        <v>24.08</v>
      </c>
      <c r="BO20" s="8">
        <f t="shared" si="24"/>
        <v>24.08</v>
      </c>
      <c r="BP20" s="139">
        <f t="shared" si="25"/>
        <v>-0.96999999999999886</v>
      </c>
      <c r="BQ20" s="139">
        <f t="shared" si="26"/>
        <v>-0.96999999999999886</v>
      </c>
    </row>
    <row r="21" spans="1:69">
      <c r="A21" s="8" t="s">
        <v>63</v>
      </c>
      <c r="B21" s="15">
        <f>'[3]23'!B23</f>
        <v>320</v>
      </c>
      <c r="C21" s="16">
        <f>'[3]23'!C23</f>
        <v>0</v>
      </c>
      <c r="D21" s="16">
        <f>'[3]23'!D23</f>
        <v>0</v>
      </c>
      <c r="E21" s="16">
        <f>'[3]23'!E23</f>
        <v>0</v>
      </c>
      <c r="F21" s="16">
        <f>'[3]23'!F23</f>
        <v>980</v>
      </c>
      <c r="G21" s="16">
        <f>'[3]23'!G23</f>
        <v>0</v>
      </c>
      <c r="H21" s="17">
        <f t="shared" si="27"/>
        <v>1300</v>
      </c>
      <c r="I21" s="15">
        <f>'[3]23'!J23</f>
        <v>270</v>
      </c>
      <c r="J21" s="16">
        <f>'[3]23'!K23</f>
        <v>0</v>
      </c>
      <c r="K21" s="16">
        <f>'[3]23'!L23</f>
        <v>0</v>
      </c>
      <c r="L21" s="16">
        <f>'[3]23'!M23</f>
        <v>0</v>
      </c>
      <c r="M21" s="16">
        <f>'[3]23'!N23</f>
        <v>0</v>
      </c>
      <c r="N21" s="16">
        <f>'[3]23'!O23</f>
        <v>0</v>
      </c>
      <c r="O21" s="17">
        <f t="shared" si="28"/>
        <v>270</v>
      </c>
      <c r="P21" s="18">
        <f>frq!C21</f>
        <v>1</v>
      </c>
      <c r="Q21" s="15">
        <f t="shared" si="29"/>
        <v>270</v>
      </c>
      <c r="R21" s="16">
        <f t="shared" si="29"/>
        <v>0</v>
      </c>
      <c r="S21" s="16">
        <f t="shared" si="29"/>
        <v>0</v>
      </c>
      <c r="T21" s="16">
        <f t="shared" si="29"/>
        <v>0</v>
      </c>
      <c r="U21" s="16">
        <f t="shared" si="29"/>
        <v>0</v>
      </c>
      <c r="V21" s="16">
        <f t="shared" si="29"/>
        <v>0</v>
      </c>
      <c r="W21" s="17">
        <f t="shared" si="30"/>
        <v>270</v>
      </c>
      <c r="X21" s="8">
        <f t="shared" si="4"/>
        <v>24.08</v>
      </c>
      <c r="Y21" s="8">
        <f t="shared" si="5"/>
        <v>0</v>
      </c>
      <c r="Z21" s="8">
        <f t="shared" si="6"/>
        <v>0</v>
      </c>
      <c r="AA21" s="8">
        <f t="shared" si="7"/>
        <v>0</v>
      </c>
      <c r="AB21" s="8">
        <f t="shared" si="8"/>
        <v>0</v>
      </c>
      <c r="AC21" s="8">
        <f t="shared" si="9"/>
        <v>0</v>
      </c>
      <c r="AD21" s="8">
        <f t="shared" si="10"/>
        <v>24.08</v>
      </c>
      <c r="AE21" s="8">
        <f t="shared" si="11"/>
        <v>24.08</v>
      </c>
      <c r="AF21" s="8">
        <f t="shared" si="12"/>
        <v>0</v>
      </c>
      <c r="AG21" s="8">
        <f t="shared" si="13"/>
        <v>0</v>
      </c>
      <c r="AH21" s="8">
        <f t="shared" si="14"/>
        <v>0</v>
      </c>
      <c r="AI21" s="8">
        <f t="shared" si="15"/>
        <v>0</v>
      </c>
      <c r="AJ21" s="8">
        <f t="shared" si="16"/>
        <v>0</v>
      </c>
      <c r="AK21" s="8">
        <f t="shared" si="17"/>
        <v>24.08</v>
      </c>
      <c r="AL21" s="8">
        <f t="shared" si="31"/>
        <v>221.84000000000003</v>
      </c>
      <c r="AM21" s="8">
        <f t="shared" si="31"/>
        <v>0</v>
      </c>
      <c r="AN21" s="8">
        <f t="shared" si="31"/>
        <v>0</v>
      </c>
      <c r="AO21" s="8">
        <f t="shared" si="31"/>
        <v>0</v>
      </c>
      <c r="AP21" s="8">
        <f t="shared" si="31"/>
        <v>0</v>
      </c>
      <c r="AQ21" s="8">
        <f t="shared" si="31"/>
        <v>0</v>
      </c>
      <c r="AR21" s="8">
        <f t="shared" si="18"/>
        <v>221.84000000000003</v>
      </c>
      <c r="AT21" s="8">
        <v>23.11</v>
      </c>
      <c r="AU21" s="8">
        <v>23.11</v>
      </c>
      <c r="AW21" s="199">
        <v>24.08</v>
      </c>
      <c r="AX21" s="199">
        <v>0</v>
      </c>
      <c r="AY21" s="199">
        <v>0</v>
      </c>
      <c r="AZ21" s="199">
        <v>0</v>
      </c>
      <c r="BA21" s="199">
        <v>0</v>
      </c>
      <c r="BB21" s="199">
        <v>0</v>
      </c>
      <c r="BC21" s="8">
        <f t="shared" si="19"/>
        <v>24.08</v>
      </c>
      <c r="BD21" s="199">
        <v>24.08</v>
      </c>
      <c r="BE21" s="199">
        <v>0</v>
      </c>
      <c r="BF21" s="199">
        <v>0</v>
      </c>
      <c r="BG21" s="199">
        <v>0</v>
      </c>
      <c r="BH21" s="199">
        <v>0</v>
      </c>
      <c r="BI21" s="199">
        <v>0</v>
      </c>
      <c r="BJ21" s="8">
        <f t="shared" si="20"/>
        <v>24.08</v>
      </c>
      <c r="BL21" s="8">
        <f t="shared" si="21"/>
        <v>23.11</v>
      </c>
      <c r="BM21" s="8">
        <f t="shared" si="22"/>
        <v>23.11</v>
      </c>
      <c r="BN21" s="8">
        <f t="shared" si="23"/>
        <v>24.08</v>
      </c>
      <c r="BO21" s="8">
        <f t="shared" si="24"/>
        <v>24.08</v>
      </c>
      <c r="BP21" s="139">
        <f t="shared" si="25"/>
        <v>-0.96999999999999886</v>
      </c>
      <c r="BQ21" s="139">
        <f t="shared" si="26"/>
        <v>-0.96999999999999886</v>
      </c>
    </row>
    <row r="22" spans="1:69">
      <c r="A22" s="8" t="s">
        <v>64</v>
      </c>
      <c r="B22" s="15">
        <f>'[3]23'!B24</f>
        <v>320</v>
      </c>
      <c r="C22" s="16">
        <f>'[3]23'!C24</f>
        <v>0</v>
      </c>
      <c r="D22" s="16">
        <f>'[3]23'!D24</f>
        <v>0</v>
      </c>
      <c r="E22" s="16">
        <f>'[3]23'!E24</f>
        <v>0</v>
      </c>
      <c r="F22" s="16">
        <f>'[3]23'!F24</f>
        <v>980</v>
      </c>
      <c r="G22" s="16">
        <f>'[3]23'!G24</f>
        <v>0</v>
      </c>
      <c r="H22" s="17">
        <f t="shared" si="27"/>
        <v>1300</v>
      </c>
      <c r="I22" s="15">
        <f>'[3]23'!J24</f>
        <v>270</v>
      </c>
      <c r="J22" s="16">
        <f>'[3]23'!K24</f>
        <v>0</v>
      </c>
      <c r="K22" s="16">
        <f>'[3]23'!L24</f>
        <v>0</v>
      </c>
      <c r="L22" s="16">
        <f>'[3]23'!M24</f>
        <v>0</v>
      </c>
      <c r="M22" s="16">
        <f>'[3]23'!N24</f>
        <v>0</v>
      </c>
      <c r="N22" s="16">
        <f>'[3]23'!O24</f>
        <v>0</v>
      </c>
      <c r="O22" s="17">
        <f t="shared" si="28"/>
        <v>270</v>
      </c>
      <c r="P22" s="18">
        <f>frq!C22</f>
        <v>1</v>
      </c>
      <c r="Q22" s="15">
        <f t="shared" si="29"/>
        <v>270</v>
      </c>
      <c r="R22" s="16">
        <f t="shared" si="29"/>
        <v>0</v>
      </c>
      <c r="S22" s="16">
        <f t="shared" si="29"/>
        <v>0</v>
      </c>
      <c r="T22" s="16">
        <f t="shared" si="29"/>
        <v>0</v>
      </c>
      <c r="U22" s="16">
        <f t="shared" si="29"/>
        <v>0</v>
      </c>
      <c r="V22" s="16">
        <f t="shared" si="29"/>
        <v>0</v>
      </c>
      <c r="W22" s="17">
        <f t="shared" si="30"/>
        <v>270</v>
      </c>
      <c r="X22" s="8">
        <f t="shared" si="4"/>
        <v>24.08</v>
      </c>
      <c r="Y22" s="8">
        <f t="shared" si="5"/>
        <v>0</v>
      </c>
      <c r="Z22" s="8">
        <f t="shared" si="6"/>
        <v>0</v>
      </c>
      <c r="AA22" s="8">
        <f t="shared" si="7"/>
        <v>0</v>
      </c>
      <c r="AB22" s="8">
        <f t="shared" si="8"/>
        <v>0</v>
      </c>
      <c r="AC22" s="8">
        <f t="shared" si="9"/>
        <v>0</v>
      </c>
      <c r="AD22" s="8">
        <f t="shared" si="10"/>
        <v>24.08</v>
      </c>
      <c r="AE22" s="8">
        <f t="shared" si="11"/>
        <v>24.08</v>
      </c>
      <c r="AF22" s="8">
        <f t="shared" si="12"/>
        <v>0</v>
      </c>
      <c r="AG22" s="8">
        <f t="shared" si="13"/>
        <v>0</v>
      </c>
      <c r="AH22" s="8">
        <f t="shared" si="14"/>
        <v>0</v>
      </c>
      <c r="AI22" s="8">
        <f t="shared" si="15"/>
        <v>0</v>
      </c>
      <c r="AJ22" s="8">
        <f t="shared" si="16"/>
        <v>0</v>
      </c>
      <c r="AK22" s="8">
        <f t="shared" si="17"/>
        <v>24.08</v>
      </c>
      <c r="AL22" s="8">
        <f t="shared" si="31"/>
        <v>221.84000000000003</v>
      </c>
      <c r="AM22" s="8">
        <f t="shared" si="31"/>
        <v>0</v>
      </c>
      <c r="AN22" s="8">
        <f t="shared" si="31"/>
        <v>0</v>
      </c>
      <c r="AO22" s="8">
        <f t="shared" si="31"/>
        <v>0</v>
      </c>
      <c r="AP22" s="8">
        <f t="shared" si="31"/>
        <v>0</v>
      </c>
      <c r="AQ22" s="8">
        <f t="shared" si="31"/>
        <v>0</v>
      </c>
      <c r="AR22" s="8">
        <f t="shared" si="18"/>
        <v>221.84000000000003</v>
      </c>
      <c r="AT22" s="8">
        <v>23.11</v>
      </c>
      <c r="AU22" s="8">
        <v>23.11</v>
      </c>
      <c r="AW22" s="199">
        <v>24.08</v>
      </c>
      <c r="AX22" s="199">
        <v>0</v>
      </c>
      <c r="AY22" s="199">
        <v>0</v>
      </c>
      <c r="AZ22" s="199">
        <v>0</v>
      </c>
      <c r="BA22" s="199">
        <v>0</v>
      </c>
      <c r="BB22" s="199">
        <v>0</v>
      </c>
      <c r="BC22" s="8">
        <f t="shared" si="19"/>
        <v>24.08</v>
      </c>
      <c r="BD22" s="199">
        <v>24.08</v>
      </c>
      <c r="BE22" s="199">
        <v>0</v>
      </c>
      <c r="BF22" s="199">
        <v>0</v>
      </c>
      <c r="BG22" s="199">
        <v>0</v>
      </c>
      <c r="BH22" s="199">
        <v>0</v>
      </c>
      <c r="BI22" s="199">
        <v>0</v>
      </c>
      <c r="BJ22" s="8">
        <f t="shared" si="20"/>
        <v>24.08</v>
      </c>
      <c r="BL22" s="8">
        <f t="shared" si="21"/>
        <v>23.11</v>
      </c>
      <c r="BM22" s="8">
        <f t="shared" si="22"/>
        <v>23.11</v>
      </c>
      <c r="BN22" s="8">
        <f t="shared" si="23"/>
        <v>24.08</v>
      </c>
      <c r="BO22" s="8">
        <f t="shared" si="24"/>
        <v>24.08</v>
      </c>
      <c r="BP22" s="139">
        <f t="shared" si="25"/>
        <v>-0.96999999999999886</v>
      </c>
      <c r="BQ22" s="139">
        <f t="shared" si="26"/>
        <v>-0.96999999999999886</v>
      </c>
    </row>
    <row r="23" spans="1:69">
      <c r="A23" s="8" t="s">
        <v>65</v>
      </c>
      <c r="B23" s="15">
        <f>'[3]23'!B25</f>
        <v>320</v>
      </c>
      <c r="C23" s="16">
        <f>'[3]23'!C25</f>
        <v>0</v>
      </c>
      <c r="D23" s="16">
        <f>'[3]23'!D25</f>
        <v>0</v>
      </c>
      <c r="E23" s="16">
        <f>'[3]23'!E25</f>
        <v>0</v>
      </c>
      <c r="F23" s="16">
        <f>'[3]23'!F25</f>
        <v>980</v>
      </c>
      <c r="G23" s="16">
        <f>'[3]23'!G25</f>
        <v>0</v>
      </c>
      <c r="H23" s="17">
        <f t="shared" si="27"/>
        <v>1300</v>
      </c>
      <c r="I23" s="15">
        <f>'[3]23'!J25</f>
        <v>270</v>
      </c>
      <c r="J23" s="16">
        <f>'[3]23'!K25</f>
        <v>0</v>
      </c>
      <c r="K23" s="16">
        <f>'[3]23'!L25</f>
        <v>0</v>
      </c>
      <c r="L23" s="16">
        <f>'[3]23'!M25</f>
        <v>0</v>
      </c>
      <c r="M23" s="16">
        <f>'[3]23'!N25</f>
        <v>0</v>
      </c>
      <c r="N23" s="16">
        <f>'[3]23'!O25</f>
        <v>0</v>
      </c>
      <c r="O23" s="17">
        <f t="shared" si="28"/>
        <v>270</v>
      </c>
      <c r="P23" s="18">
        <f>frq!C23</f>
        <v>1</v>
      </c>
      <c r="Q23" s="15">
        <f t="shared" si="29"/>
        <v>270</v>
      </c>
      <c r="R23" s="16">
        <f t="shared" si="29"/>
        <v>0</v>
      </c>
      <c r="S23" s="16">
        <f t="shared" si="29"/>
        <v>0</v>
      </c>
      <c r="T23" s="16">
        <f t="shared" si="29"/>
        <v>0</v>
      </c>
      <c r="U23" s="16">
        <f t="shared" si="29"/>
        <v>0</v>
      </c>
      <c r="V23" s="16">
        <f t="shared" si="29"/>
        <v>0</v>
      </c>
      <c r="W23" s="17">
        <f t="shared" si="30"/>
        <v>270</v>
      </c>
      <c r="X23" s="8">
        <f t="shared" si="4"/>
        <v>24.08</v>
      </c>
      <c r="Y23" s="8">
        <f t="shared" si="5"/>
        <v>0</v>
      </c>
      <c r="Z23" s="8">
        <f t="shared" si="6"/>
        <v>0</v>
      </c>
      <c r="AA23" s="8">
        <f t="shared" si="7"/>
        <v>0</v>
      </c>
      <c r="AB23" s="8">
        <f t="shared" si="8"/>
        <v>0</v>
      </c>
      <c r="AC23" s="8">
        <f t="shared" si="9"/>
        <v>0</v>
      </c>
      <c r="AD23" s="8">
        <f t="shared" si="10"/>
        <v>24.08</v>
      </c>
      <c r="AE23" s="8">
        <f t="shared" si="11"/>
        <v>24.08</v>
      </c>
      <c r="AF23" s="8">
        <f t="shared" si="12"/>
        <v>0</v>
      </c>
      <c r="AG23" s="8">
        <f t="shared" si="13"/>
        <v>0</v>
      </c>
      <c r="AH23" s="8">
        <f t="shared" si="14"/>
        <v>0</v>
      </c>
      <c r="AI23" s="8">
        <f t="shared" si="15"/>
        <v>0</v>
      </c>
      <c r="AJ23" s="8">
        <f t="shared" si="16"/>
        <v>0</v>
      </c>
      <c r="AK23" s="8">
        <f t="shared" si="17"/>
        <v>24.08</v>
      </c>
      <c r="AL23" s="8">
        <f t="shared" si="31"/>
        <v>221.84000000000003</v>
      </c>
      <c r="AM23" s="8">
        <f t="shared" si="31"/>
        <v>0</v>
      </c>
      <c r="AN23" s="8">
        <f t="shared" si="31"/>
        <v>0</v>
      </c>
      <c r="AO23" s="8">
        <f t="shared" si="31"/>
        <v>0</v>
      </c>
      <c r="AP23" s="8">
        <f t="shared" si="31"/>
        <v>0</v>
      </c>
      <c r="AQ23" s="8">
        <f t="shared" si="31"/>
        <v>0</v>
      </c>
      <c r="AR23" s="8">
        <f t="shared" si="18"/>
        <v>221.84000000000003</v>
      </c>
      <c r="AT23" s="8">
        <v>23.11</v>
      </c>
      <c r="AU23" s="8">
        <v>23.11</v>
      </c>
      <c r="AW23" s="199">
        <v>24.08</v>
      </c>
      <c r="AX23" s="199">
        <v>0</v>
      </c>
      <c r="AY23" s="199">
        <v>0</v>
      </c>
      <c r="AZ23" s="199">
        <v>0</v>
      </c>
      <c r="BA23" s="199">
        <v>0</v>
      </c>
      <c r="BB23" s="199">
        <v>0</v>
      </c>
      <c r="BC23" s="8">
        <f t="shared" si="19"/>
        <v>24.08</v>
      </c>
      <c r="BD23" s="199">
        <v>24.08</v>
      </c>
      <c r="BE23" s="199">
        <v>0</v>
      </c>
      <c r="BF23" s="199">
        <v>0</v>
      </c>
      <c r="BG23" s="199">
        <v>0</v>
      </c>
      <c r="BH23" s="199">
        <v>0</v>
      </c>
      <c r="BI23" s="199">
        <v>0</v>
      </c>
      <c r="BJ23" s="8">
        <f t="shared" si="20"/>
        <v>24.08</v>
      </c>
      <c r="BL23" s="8">
        <f t="shared" si="21"/>
        <v>23.11</v>
      </c>
      <c r="BM23" s="8">
        <f t="shared" si="22"/>
        <v>23.11</v>
      </c>
      <c r="BN23" s="8">
        <f t="shared" si="23"/>
        <v>24.08</v>
      </c>
      <c r="BO23" s="8">
        <f t="shared" si="24"/>
        <v>24.08</v>
      </c>
      <c r="BP23" s="139">
        <f t="shared" si="25"/>
        <v>-0.96999999999999886</v>
      </c>
      <c r="BQ23" s="139">
        <f t="shared" si="26"/>
        <v>-0.96999999999999886</v>
      </c>
    </row>
    <row r="24" spans="1:69">
      <c r="A24" s="8" t="s">
        <v>66</v>
      </c>
      <c r="B24" s="15">
        <f>'[3]23'!B26</f>
        <v>320</v>
      </c>
      <c r="C24" s="16">
        <f>'[3]23'!C26</f>
        <v>0</v>
      </c>
      <c r="D24" s="16">
        <f>'[3]23'!D26</f>
        <v>0</v>
      </c>
      <c r="E24" s="16">
        <f>'[3]23'!E26</f>
        <v>0</v>
      </c>
      <c r="F24" s="16">
        <f>'[3]23'!F26</f>
        <v>980</v>
      </c>
      <c r="G24" s="16">
        <f>'[3]23'!G26</f>
        <v>0</v>
      </c>
      <c r="H24" s="17">
        <f t="shared" si="27"/>
        <v>1300</v>
      </c>
      <c r="I24" s="15">
        <f>'[3]23'!J26</f>
        <v>270</v>
      </c>
      <c r="J24" s="16">
        <f>'[3]23'!K26</f>
        <v>0</v>
      </c>
      <c r="K24" s="16">
        <f>'[3]23'!L26</f>
        <v>0</v>
      </c>
      <c r="L24" s="16">
        <f>'[3]23'!M26</f>
        <v>0</v>
      </c>
      <c r="M24" s="16">
        <f>'[3]23'!N26</f>
        <v>0</v>
      </c>
      <c r="N24" s="16">
        <f>'[3]23'!O26</f>
        <v>0</v>
      </c>
      <c r="O24" s="17">
        <f t="shared" si="28"/>
        <v>270</v>
      </c>
      <c r="P24" s="18">
        <f>frq!C24</f>
        <v>1</v>
      </c>
      <c r="Q24" s="15">
        <f t="shared" si="29"/>
        <v>270</v>
      </c>
      <c r="R24" s="16">
        <f t="shared" si="29"/>
        <v>0</v>
      </c>
      <c r="S24" s="16">
        <f t="shared" si="29"/>
        <v>0</v>
      </c>
      <c r="T24" s="16">
        <f t="shared" si="29"/>
        <v>0</v>
      </c>
      <c r="U24" s="16">
        <f t="shared" si="29"/>
        <v>0</v>
      </c>
      <c r="V24" s="16">
        <f t="shared" si="29"/>
        <v>0</v>
      </c>
      <c r="W24" s="17">
        <f t="shared" si="30"/>
        <v>270</v>
      </c>
      <c r="X24" s="8">
        <f t="shared" si="4"/>
        <v>24.08</v>
      </c>
      <c r="Y24" s="8">
        <f t="shared" si="5"/>
        <v>0</v>
      </c>
      <c r="Z24" s="8">
        <f t="shared" si="6"/>
        <v>0</v>
      </c>
      <c r="AA24" s="8">
        <f t="shared" si="7"/>
        <v>0</v>
      </c>
      <c r="AB24" s="8">
        <f t="shared" si="8"/>
        <v>0</v>
      </c>
      <c r="AC24" s="8">
        <f t="shared" si="9"/>
        <v>0</v>
      </c>
      <c r="AD24" s="8">
        <f t="shared" si="10"/>
        <v>24.08</v>
      </c>
      <c r="AE24" s="8">
        <f t="shared" si="11"/>
        <v>24.08</v>
      </c>
      <c r="AF24" s="8">
        <f t="shared" si="12"/>
        <v>0</v>
      </c>
      <c r="AG24" s="8">
        <f t="shared" si="13"/>
        <v>0</v>
      </c>
      <c r="AH24" s="8">
        <f t="shared" si="14"/>
        <v>0</v>
      </c>
      <c r="AI24" s="8">
        <f t="shared" si="15"/>
        <v>0</v>
      </c>
      <c r="AJ24" s="8">
        <f t="shared" si="16"/>
        <v>0</v>
      </c>
      <c r="AK24" s="8">
        <f t="shared" si="17"/>
        <v>24.08</v>
      </c>
      <c r="AL24" s="8">
        <f t="shared" si="31"/>
        <v>221.84000000000003</v>
      </c>
      <c r="AM24" s="8">
        <f t="shared" si="31"/>
        <v>0</v>
      </c>
      <c r="AN24" s="8">
        <f t="shared" si="31"/>
        <v>0</v>
      </c>
      <c r="AO24" s="8">
        <f t="shared" si="31"/>
        <v>0</v>
      </c>
      <c r="AP24" s="8">
        <f t="shared" si="31"/>
        <v>0</v>
      </c>
      <c r="AQ24" s="8">
        <f t="shared" si="31"/>
        <v>0</v>
      </c>
      <c r="AR24" s="8">
        <f t="shared" si="18"/>
        <v>221.84000000000003</v>
      </c>
      <c r="AT24" s="8">
        <v>23.11</v>
      </c>
      <c r="AU24" s="8">
        <v>23.11</v>
      </c>
      <c r="AW24" s="199">
        <v>24.08</v>
      </c>
      <c r="AX24" s="199">
        <v>0</v>
      </c>
      <c r="AY24" s="199">
        <v>0</v>
      </c>
      <c r="AZ24" s="199">
        <v>0</v>
      </c>
      <c r="BA24" s="199">
        <v>0</v>
      </c>
      <c r="BB24" s="199">
        <v>0</v>
      </c>
      <c r="BC24" s="8">
        <f t="shared" si="19"/>
        <v>24.08</v>
      </c>
      <c r="BD24" s="199">
        <v>24.08</v>
      </c>
      <c r="BE24" s="199">
        <v>0</v>
      </c>
      <c r="BF24" s="199">
        <v>0</v>
      </c>
      <c r="BG24" s="199">
        <v>0</v>
      </c>
      <c r="BH24" s="199">
        <v>0</v>
      </c>
      <c r="BI24" s="199">
        <v>0</v>
      </c>
      <c r="BJ24" s="8">
        <f t="shared" si="20"/>
        <v>24.08</v>
      </c>
      <c r="BL24" s="8">
        <f t="shared" si="21"/>
        <v>23.11</v>
      </c>
      <c r="BM24" s="8">
        <f t="shared" si="22"/>
        <v>23.11</v>
      </c>
      <c r="BN24" s="8">
        <f t="shared" si="23"/>
        <v>24.08</v>
      </c>
      <c r="BO24" s="8">
        <f t="shared" si="24"/>
        <v>24.08</v>
      </c>
      <c r="BP24" s="139">
        <f t="shared" si="25"/>
        <v>-0.96999999999999886</v>
      </c>
      <c r="BQ24" s="139">
        <f t="shared" si="26"/>
        <v>-0.96999999999999886</v>
      </c>
    </row>
    <row r="25" spans="1:69">
      <c r="A25" s="8" t="s">
        <v>67</v>
      </c>
      <c r="B25" s="15">
        <f>'[3]23'!B27</f>
        <v>320</v>
      </c>
      <c r="C25" s="16">
        <f>'[3]23'!C27</f>
        <v>0</v>
      </c>
      <c r="D25" s="16">
        <f>'[3]23'!D27</f>
        <v>0</v>
      </c>
      <c r="E25" s="16">
        <f>'[3]23'!E27</f>
        <v>0</v>
      </c>
      <c r="F25" s="16">
        <f>'[3]23'!F27</f>
        <v>980</v>
      </c>
      <c r="G25" s="16">
        <f>'[3]23'!G27</f>
        <v>0</v>
      </c>
      <c r="H25" s="17">
        <f t="shared" si="27"/>
        <v>1300</v>
      </c>
      <c r="I25" s="15">
        <f>'[3]23'!J27</f>
        <v>270</v>
      </c>
      <c r="J25" s="16">
        <f>'[3]23'!K27</f>
        <v>0</v>
      </c>
      <c r="K25" s="16">
        <f>'[3]23'!L27</f>
        <v>0</v>
      </c>
      <c r="L25" s="16">
        <f>'[3]23'!M27</f>
        <v>0</v>
      </c>
      <c r="M25" s="16">
        <f>'[3]23'!N27</f>
        <v>0</v>
      </c>
      <c r="N25" s="16">
        <f>'[3]23'!O27</f>
        <v>0</v>
      </c>
      <c r="O25" s="17">
        <f t="shared" si="28"/>
        <v>270</v>
      </c>
      <c r="P25" s="18">
        <f>frq!C25</f>
        <v>1</v>
      </c>
      <c r="Q25" s="15">
        <f t="shared" si="29"/>
        <v>270</v>
      </c>
      <c r="R25" s="16">
        <f t="shared" si="29"/>
        <v>0</v>
      </c>
      <c r="S25" s="16">
        <f t="shared" si="29"/>
        <v>0</v>
      </c>
      <c r="T25" s="16">
        <f t="shared" si="29"/>
        <v>0</v>
      </c>
      <c r="U25" s="16">
        <f t="shared" si="29"/>
        <v>0</v>
      </c>
      <c r="V25" s="16">
        <f t="shared" si="29"/>
        <v>0</v>
      </c>
      <c r="W25" s="17">
        <f t="shared" si="30"/>
        <v>270</v>
      </c>
      <c r="X25" s="8">
        <f t="shared" si="4"/>
        <v>24.08</v>
      </c>
      <c r="Y25" s="8">
        <f t="shared" si="5"/>
        <v>0</v>
      </c>
      <c r="Z25" s="8">
        <f t="shared" si="6"/>
        <v>0</v>
      </c>
      <c r="AA25" s="8">
        <f t="shared" si="7"/>
        <v>0</v>
      </c>
      <c r="AB25" s="8">
        <f t="shared" si="8"/>
        <v>0</v>
      </c>
      <c r="AC25" s="8">
        <f t="shared" si="9"/>
        <v>0</v>
      </c>
      <c r="AD25" s="8">
        <f t="shared" si="10"/>
        <v>24.08</v>
      </c>
      <c r="AE25" s="8">
        <f t="shared" si="11"/>
        <v>24.08</v>
      </c>
      <c r="AF25" s="8">
        <f t="shared" si="12"/>
        <v>0</v>
      </c>
      <c r="AG25" s="8">
        <f t="shared" si="13"/>
        <v>0</v>
      </c>
      <c r="AH25" s="8">
        <f t="shared" si="14"/>
        <v>0</v>
      </c>
      <c r="AI25" s="8">
        <f t="shared" si="15"/>
        <v>0</v>
      </c>
      <c r="AJ25" s="8">
        <f t="shared" si="16"/>
        <v>0</v>
      </c>
      <c r="AK25" s="8">
        <f t="shared" si="17"/>
        <v>24.08</v>
      </c>
      <c r="AL25" s="8">
        <f t="shared" si="31"/>
        <v>221.84000000000003</v>
      </c>
      <c r="AM25" s="8">
        <f t="shared" si="31"/>
        <v>0</v>
      </c>
      <c r="AN25" s="8">
        <f t="shared" si="31"/>
        <v>0</v>
      </c>
      <c r="AO25" s="8">
        <f t="shared" si="31"/>
        <v>0</v>
      </c>
      <c r="AP25" s="8">
        <f t="shared" si="31"/>
        <v>0</v>
      </c>
      <c r="AQ25" s="8">
        <f t="shared" si="31"/>
        <v>0</v>
      </c>
      <c r="AR25" s="8">
        <f t="shared" si="18"/>
        <v>221.84000000000003</v>
      </c>
      <c r="AT25" s="8">
        <v>23.11</v>
      </c>
      <c r="AU25" s="8">
        <v>23.11</v>
      </c>
      <c r="AW25" s="199">
        <v>24.08</v>
      </c>
      <c r="AX25" s="199">
        <v>0</v>
      </c>
      <c r="AY25" s="199">
        <v>0</v>
      </c>
      <c r="AZ25" s="199">
        <v>0</v>
      </c>
      <c r="BA25" s="199">
        <v>0</v>
      </c>
      <c r="BB25" s="199">
        <v>0</v>
      </c>
      <c r="BC25" s="8">
        <f t="shared" si="19"/>
        <v>24.08</v>
      </c>
      <c r="BD25" s="199">
        <v>24.08</v>
      </c>
      <c r="BE25" s="199">
        <v>0</v>
      </c>
      <c r="BF25" s="199">
        <v>0</v>
      </c>
      <c r="BG25" s="199">
        <v>0</v>
      </c>
      <c r="BH25" s="199">
        <v>0</v>
      </c>
      <c r="BI25" s="199">
        <v>0</v>
      </c>
      <c r="BJ25" s="8">
        <f t="shared" si="20"/>
        <v>24.08</v>
      </c>
      <c r="BL25" s="8">
        <f t="shared" si="21"/>
        <v>23.11</v>
      </c>
      <c r="BM25" s="8">
        <f t="shared" si="22"/>
        <v>23.11</v>
      </c>
      <c r="BN25" s="8">
        <f t="shared" si="23"/>
        <v>24.08</v>
      </c>
      <c r="BO25" s="8">
        <f t="shared" si="24"/>
        <v>24.08</v>
      </c>
      <c r="BP25" s="139">
        <f t="shared" si="25"/>
        <v>-0.96999999999999886</v>
      </c>
      <c r="BQ25" s="139">
        <f t="shared" si="26"/>
        <v>-0.96999999999999886</v>
      </c>
    </row>
    <row r="26" spans="1:69">
      <c r="A26" s="8" t="s">
        <v>68</v>
      </c>
      <c r="B26" s="15">
        <f>'[3]23'!B28</f>
        <v>320</v>
      </c>
      <c r="C26" s="16">
        <f>'[3]23'!C28</f>
        <v>0</v>
      </c>
      <c r="D26" s="16">
        <f>'[3]23'!D28</f>
        <v>0</v>
      </c>
      <c r="E26" s="16">
        <f>'[3]23'!E28</f>
        <v>0</v>
      </c>
      <c r="F26" s="16">
        <f>'[3]23'!F28</f>
        <v>980</v>
      </c>
      <c r="G26" s="16">
        <f>'[3]23'!G28</f>
        <v>0</v>
      </c>
      <c r="H26" s="17">
        <f t="shared" si="27"/>
        <v>1300</v>
      </c>
      <c r="I26" s="15">
        <f>'[3]23'!J28</f>
        <v>270</v>
      </c>
      <c r="J26" s="16">
        <f>'[3]23'!K28</f>
        <v>0</v>
      </c>
      <c r="K26" s="16">
        <f>'[3]23'!L28</f>
        <v>0</v>
      </c>
      <c r="L26" s="16">
        <f>'[3]23'!M28</f>
        <v>0</v>
      </c>
      <c r="M26" s="16">
        <f>'[3]23'!N28</f>
        <v>0</v>
      </c>
      <c r="N26" s="16">
        <f>'[3]23'!O28</f>
        <v>0</v>
      </c>
      <c r="O26" s="17">
        <f t="shared" si="28"/>
        <v>270</v>
      </c>
      <c r="P26" s="18">
        <f>frq!C26</f>
        <v>1</v>
      </c>
      <c r="Q26" s="15">
        <f t="shared" si="29"/>
        <v>270</v>
      </c>
      <c r="R26" s="16">
        <f t="shared" si="29"/>
        <v>0</v>
      </c>
      <c r="S26" s="16">
        <f t="shared" si="29"/>
        <v>0</v>
      </c>
      <c r="T26" s="16">
        <f t="shared" si="29"/>
        <v>0</v>
      </c>
      <c r="U26" s="16">
        <f t="shared" si="29"/>
        <v>0</v>
      </c>
      <c r="V26" s="16">
        <f t="shared" si="29"/>
        <v>0</v>
      </c>
      <c r="W26" s="17">
        <f t="shared" si="30"/>
        <v>270</v>
      </c>
      <c r="X26" s="8">
        <f t="shared" si="4"/>
        <v>24.08</v>
      </c>
      <c r="Y26" s="8">
        <f t="shared" si="5"/>
        <v>0</v>
      </c>
      <c r="Z26" s="8">
        <f t="shared" si="6"/>
        <v>0</v>
      </c>
      <c r="AA26" s="8">
        <f t="shared" si="7"/>
        <v>0</v>
      </c>
      <c r="AB26" s="8">
        <f t="shared" si="8"/>
        <v>0</v>
      </c>
      <c r="AC26" s="8">
        <f t="shared" si="9"/>
        <v>0</v>
      </c>
      <c r="AD26" s="8">
        <f t="shared" si="10"/>
        <v>24.08</v>
      </c>
      <c r="AE26" s="8">
        <f t="shared" si="11"/>
        <v>24.08</v>
      </c>
      <c r="AF26" s="8">
        <f t="shared" si="12"/>
        <v>0</v>
      </c>
      <c r="AG26" s="8">
        <f t="shared" si="13"/>
        <v>0</v>
      </c>
      <c r="AH26" s="8">
        <f t="shared" si="14"/>
        <v>0</v>
      </c>
      <c r="AI26" s="8">
        <f t="shared" si="15"/>
        <v>0</v>
      </c>
      <c r="AJ26" s="8">
        <f t="shared" si="16"/>
        <v>0</v>
      </c>
      <c r="AK26" s="8">
        <f t="shared" si="17"/>
        <v>24.08</v>
      </c>
      <c r="AL26" s="8">
        <f t="shared" si="31"/>
        <v>221.84000000000003</v>
      </c>
      <c r="AM26" s="8">
        <f t="shared" si="31"/>
        <v>0</v>
      </c>
      <c r="AN26" s="8">
        <f t="shared" si="31"/>
        <v>0</v>
      </c>
      <c r="AO26" s="8">
        <f t="shared" si="31"/>
        <v>0</v>
      </c>
      <c r="AP26" s="8">
        <f t="shared" si="31"/>
        <v>0</v>
      </c>
      <c r="AQ26" s="8">
        <f t="shared" si="31"/>
        <v>0</v>
      </c>
      <c r="AR26" s="8">
        <f t="shared" si="18"/>
        <v>221.84000000000003</v>
      </c>
      <c r="AT26" s="8">
        <v>23.11</v>
      </c>
      <c r="AU26" s="8">
        <v>23.11</v>
      </c>
      <c r="AW26" s="199">
        <v>24.08</v>
      </c>
      <c r="AX26" s="199">
        <v>0</v>
      </c>
      <c r="AY26" s="199">
        <v>0</v>
      </c>
      <c r="AZ26" s="199">
        <v>0</v>
      </c>
      <c r="BA26" s="199">
        <v>0</v>
      </c>
      <c r="BB26" s="199">
        <v>0</v>
      </c>
      <c r="BC26" s="8">
        <f t="shared" si="19"/>
        <v>24.08</v>
      </c>
      <c r="BD26" s="199">
        <v>24.08</v>
      </c>
      <c r="BE26" s="199">
        <v>0</v>
      </c>
      <c r="BF26" s="199">
        <v>0</v>
      </c>
      <c r="BG26" s="199">
        <v>0</v>
      </c>
      <c r="BH26" s="199">
        <v>0</v>
      </c>
      <c r="BI26" s="199">
        <v>0</v>
      </c>
      <c r="BJ26" s="8">
        <f t="shared" si="20"/>
        <v>24.08</v>
      </c>
      <c r="BL26" s="8">
        <f t="shared" si="21"/>
        <v>23.11</v>
      </c>
      <c r="BM26" s="8">
        <f t="shared" si="22"/>
        <v>23.11</v>
      </c>
      <c r="BN26" s="8">
        <f t="shared" si="23"/>
        <v>24.08</v>
      </c>
      <c r="BO26" s="8">
        <f t="shared" si="24"/>
        <v>24.08</v>
      </c>
      <c r="BP26" s="139">
        <f t="shared" si="25"/>
        <v>-0.96999999999999886</v>
      </c>
      <c r="BQ26" s="139">
        <f t="shared" si="26"/>
        <v>-0.96999999999999886</v>
      </c>
    </row>
    <row r="27" spans="1:69">
      <c r="A27" s="8" t="s">
        <v>69</v>
      </c>
      <c r="B27" s="15">
        <f>'[3]23'!B29</f>
        <v>320</v>
      </c>
      <c r="C27" s="16">
        <f>'[3]23'!C29</f>
        <v>0</v>
      </c>
      <c r="D27" s="16">
        <f>'[3]23'!D29</f>
        <v>0</v>
      </c>
      <c r="E27" s="16">
        <f>'[3]23'!E29</f>
        <v>0</v>
      </c>
      <c r="F27" s="16">
        <f>'[3]23'!F29</f>
        <v>980</v>
      </c>
      <c r="G27" s="16">
        <f>'[3]23'!G29</f>
        <v>0</v>
      </c>
      <c r="H27" s="17">
        <f t="shared" si="27"/>
        <v>1300</v>
      </c>
      <c r="I27" s="15">
        <f>'[3]23'!J29</f>
        <v>270</v>
      </c>
      <c r="J27" s="16">
        <f>'[3]23'!K29</f>
        <v>0</v>
      </c>
      <c r="K27" s="16">
        <f>'[3]23'!L29</f>
        <v>0</v>
      </c>
      <c r="L27" s="16">
        <f>'[3]23'!M29</f>
        <v>0</v>
      </c>
      <c r="M27" s="16">
        <f>'[3]23'!N29</f>
        <v>0</v>
      </c>
      <c r="N27" s="16">
        <f>'[3]23'!O29</f>
        <v>0</v>
      </c>
      <c r="O27" s="17">
        <f t="shared" si="28"/>
        <v>270</v>
      </c>
      <c r="P27" s="18">
        <f>frq!C27</f>
        <v>1</v>
      </c>
      <c r="Q27" s="15">
        <f t="shared" si="29"/>
        <v>270</v>
      </c>
      <c r="R27" s="16">
        <f t="shared" si="29"/>
        <v>0</v>
      </c>
      <c r="S27" s="16">
        <f t="shared" si="29"/>
        <v>0</v>
      </c>
      <c r="T27" s="16">
        <f t="shared" si="29"/>
        <v>0</v>
      </c>
      <c r="U27" s="16">
        <f t="shared" si="29"/>
        <v>0</v>
      </c>
      <c r="V27" s="16">
        <f t="shared" si="29"/>
        <v>0</v>
      </c>
      <c r="W27" s="17">
        <f t="shared" si="30"/>
        <v>270</v>
      </c>
      <c r="X27" s="8">
        <f t="shared" si="4"/>
        <v>15.47</v>
      </c>
      <c r="Y27" s="8">
        <f t="shared" si="5"/>
        <v>0</v>
      </c>
      <c r="Z27" s="8">
        <f t="shared" si="6"/>
        <v>0</v>
      </c>
      <c r="AA27" s="8">
        <f t="shared" si="7"/>
        <v>0</v>
      </c>
      <c r="AB27" s="8">
        <f t="shared" si="8"/>
        <v>0</v>
      </c>
      <c r="AC27" s="8">
        <f t="shared" si="9"/>
        <v>0</v>
      </c>
      <c r="AD27" s="8">
        <f t="shared" si="10"/>
        <v>15.47</v>
      </c>
      <c r="AE27" s="8">
        <f t="shared" si="11"/>
        <v>15.47</v>
      </c>
      <c r="AF27" s="8">
        <f t="shared" si="12"/>
        <v>0</v>
      </c>
      <c r="AG27" s="8">
        <f t="shared" si="13"/>
        <v>0</v>
      </c>
      <c r="AH27" s="8">
        <f t="shared" si="14"/>
        <v>0</v>
      </c>
      <c r="AI27" s="8">
        <f t="shared" si="15"/>
        <v>0</v>
      </c>
      <c r="AJ27" s="8">
        <f t="shared" si="16"/>
        <v>0</v>
      </c>
      <c r="AK27" s="8">
        <f t="shared" si="17"/>
        <v>15.47</v>
      </c>
      <c r="AL27" s="8">
        <f t="shared" si="31"/>
        <v>239.06</v>
      </c>
      <c r="AM27" s="8">
        <f t="shared" si="31"/>
        <v>0</v>
      </c>
      <c r="AN27" s="8">
        <f t="shared" si="31"/>
        <v>0</v>
      </c>
      <c r="AO27" s="8">
        <f t="shared" si="31"/>
        <v>0</v>
      </c>
      <c r="AP27" s="8">
        <f t="shared" si="31"/>
        <v>0</v>
      </c>
      <c r="AQ27" s="8">
        <f t="shared" si="31"/>
        <v>0</v>
      </c>
      <c r="AR27" s="8">
        <f t="shared" si="18"/>
        <v>239.06</v>
      </c>
      <c r="AT27" s="8">
        <v>14.85</v>
      </c>
      <c r="AU27" s="8">
        <v>14.85</v>
      </c>
      <c r="AW27" s="199">
        <v>15.47</v>
      </c>
      <c r="AX27" s="199">
        <v>0</v>
      </c>
      <c r="AY27" s="199">
        <v>0</v>
      </c>
      <c r="AZ27" s="199">
        <v>0</v>
      </c>
      <c r="BA27" s="199">
        <v>0</v>
      </c>
      <c r="BB27" s="199">
        <v>0</v>
      </c>
      <c r="BC27" s="8">
        <f t="shared" si="19"/>
        <v>15.47</v>
      </c>
      <c r="BD27" s="199">
        <v>15.47</v>
      </c>
      <c r="BE27" s="199">
        <v>0</v>
      </c>
      <c r="BF27" s="199">
        <v>0</v>
      </c>
      <c r="BG27" s="199">
        <v>0</v>
      </c>
      <c r="BH27" s="199">
        <v>0</v>
      </c>
      <c r="BI27" s="199">
        <v>0</v>
      </c>
      <c r="BJ27" s="8">
        <f t="shared" si="20"/>
        <v>15.47</v>
      </c>
      <c r="BL27" s="8">
        <f t="shared" si="21"/>
        <v>14.85</v>
      </c>
      <c r="BM27" s="8">
        <f t="shared" si="22"/>
        <v>14.85</v>
      </c>
      <c r="BN27" s="8">
        <f t="shared" si="23"/>
        <v>15.47</v>
      </c>
      <c r="BO27" s="8">
        <f t="shared" si="24"/>
        <v>15.47</v>
      </c>
      <c r="BP27" s="139">
        <f t="shared" si="25"/>
        <v>-0.62000000000000099</v>
      </c>
      <c r="BQ27" s="139">
        <f t="shared" si="26"/>
        <v>-0.62000000000000099</v>
      </c>
    </row>
    <row r="28" spans="1:69">
      <c r="A28" s="8" t="s">
        <v>70</v>
      </c>
      <c r="B28" s="15">
        <f>'[3]23'!B30</f>
        <v>320</v>
      </c>
      <c r="C28" s="16">
        <f>'[3]23'!C30</f>
        <v>0</v>
      </c>
      <c r="D28" s="16">
        <f>'[3]23'!D30</f>
        <v>0</v>
      </c>
      <c r="E28" s="16">
        <f>'[3]23'!E30</f>
        <v>0</v>
      </c>
      <c r="F28" s="16">
        <f>'[3]23'!F30</f>
        <v>980</v>
      </c>
      <c r="G28" s="16">
        <f>'[3]23'!G30</f>
        <v>0</v>
      </c>
      <c r="H28" s="17">
        <f t="shared" si="27"/>
        <v>1300</v>
      </c>
      <c r="I28" s="15">
        <f>'[3]23'!J30</f>
        <v>270</v>
      </c>
      <c r="J28" s="16">
        <f>'[3]23'!K30</f>
        <v>0</v>
      </c>
      <c r="K28" s="16">
        <f>'[3]23'!L30</f>
        <v>0</v>
      </c>
      <c r="L28" s="16">
        <f>'[3]23'!M30</f>
        <v>0</v>
      </c>
      <c r="M28" s="16">
        <f>'[3]23'!N30</f>
        <v>0</v>
      </c>
      <c r="N28" s="16">
        <f>'[3]23'!O30</f>
        <v>0</v>
      </c>
      <c r="O28" s="17">
        <f t="shared" si="28"/>
        <v>270</v>
      </c>
      <c r="P28" s="18">
        <f>frq!C28</f>
        <v>1</v>
      </c>
      <c r="Q28" s="15">
        <f t="shared" si="29"/>
        <v>270</v>
      </c>
      <c r="R28" s="16">
        <f t="shared" si="29"/>
        <v>0</v>
      </c>
      <c r="S28" s="16">
        <f t="shared" si="29"/>
        <v>0</v>
      </c>
      <c r="T28" s="16">
        <f t="shared" si="29"/>
        <v>0</v>
      </c>
      <c r="U28" s="16">
        <f t="shared" si="29"/>
        <v>0</v>
      </c>
      <c r="V28" s="16">
        <f t="shared" si="29"/>
        <v>0</v>
      </c>
      <c r="W28" s="17">
        <f t="shared" si="30"/>
        <v>270</v>
      </c>
      <c r="X28" s="8">
        <f t="shared" si="4"/>
        <v>15.47</v>
      </c>
      <c r="Y28" s="8">
        <f t="shared" si="5"/>
        <v>0</v>
      </c>
      <c r="Z28" s="8">
        <f t="shared" si="6"/>
        <v>0</v>
      </c>
      <c r="AA28" s="8">
        <f t="shared" si="7"/>
        <v>0</v>
      </c>
      <c r="AB28" s="8">
        <f t="shared" si="8"/>
        <v>0</v>
      </c>
      <c r="AC28" s="8">
        <f t="shared" si="9"/>
        <v>0</v>
      </c>
      <c r="AD28" s="8">
        <f t="shared" si="10"/>
        <v>15.47</v>
      </c>
      <c r="AE28" s="8">
        <f t="shared" si="11"/>
        <v>15.47</v>
      </c>
      <c r="AF28" s="8">
        <f t="shared" si="12"/>
        <v>0</v>
      </c>
      <c r="AG28" s="8">
        <f t="shared" si="13"/>
        <v>0</v>
      </c>
      <c r="AH28" s="8">
        <f t="shared" si="14"/>
        <v>0</v>
      </c>
      <c r="AI28" s="8">
        <f t="shared" si="15"/>
        <v>0</v>
      </c>
      <c r="AJ28" s="8">
        <f t="shared" si="16"/>
        <v>0</v>
      </c>
      <c r="AK28" s="8">
        <f t="shared" si="17"/>
        <v>15.47</v>
      </c>
      <c r="AL28" s="8">
        <f t="shared" si="31"/>
        <v>239.06</v>
      </c>
      <c r="AM28" s="8">
        <f t="shared" si="31"/>
        <v>0</v>
      </c>
      <c r="AN28" s="8">
        <f t="shared" si="31"/>
        <v>0</v>
      </c>
      <c r="AO28" s="8">
        <f t="shared" si="31"/>
        <v>0</v>
      </c>
      <c r="AP28" s="8">
        <f t="shared" si="31"/>
        <v>0</v>
      </c>
      <c r="AQ28" s="8">
        <f t="shared" si="31"/>
        <v>0</v>
      </c>
      <c r="AR28" s="8">
        <f t="shared" si="18"/>
        <v>239.06</v>
      </c>
      <c r="AT28" s="8">
        <v>14.85</v>
      </c>
      <c r="AU28" s="8">
        <v>14.85</v>
      </c>
      <c r="AW28" s="199">
        <v>15.47</v>
      </c>
      <c r="AX28" s="199">
        <v>0</v>
      </c>
      <c r="AY28" s="199">
        <v>0</v>
      </c>
      <c r="AZ28" s="199">
        <v>0</v>
      </c>
      <c r="BA28" s="199">
        <v>0</v>
      </c>
      <c r="BB28" s="199">
        <v>0</v>
      </c>
      <c r="BC28" s="8">
        <f t="shared" si="19"/>
        <v>15.47</v>
      </c>
      <c r="BD28" s="199">
        <v>15.47</v>
      </c>
      <c r="BE28" s="199">
        <v>0</v>
      </c>
      <c r="BF28" s="199">
        <v>0</v>
      </c>
      <c r="BG28" s="199">
        <v>0</v>
      </c>
      <c r="BH28" s="199">
        <v>0</v>
      </c>
      <c r="BI28" s="199">
        <v>0</v>
      </c>
      <c r="BJ28" s="8">
        <f t="shared" si="20"/>
        <v>15.47</v>
      </c>
      <c r="BL28" s="8">
        <f t="shared" si="21"/>
        <v>14.85</v>
      </c>
      <c r="BM28" s="8">
        <f t="shared" si="22"/>
        <v>14.85</v>
      </c>
      <c r="BN28" s="8">
        <f t="shared" si="23"/>
        <v>15.47</v>
      </c>
      <c r="BO28" s="8">
        <f t="shared" si="24"/>
        <v>15.47</v>
      </c>
      <c r="BP28" s="139">
        <f t="shared" si="25"/>
        <v>-0.62000000000000099</v>
      </c>
      <c r="BQ28" s="139">
        <f t="shared" si="26"/>
        <v>-0.62000000000000099</v>
      </c>
    </row>
    <row r="29" spans="1:69">
      <c r="A29" s="8" t="s">
        <v>71</v>
      </c>
      <c r="B29" s="15">
        <f>'[3]23'!B31</f>
        <v>320</v>
      </c>
      <c r="C29" s="16">
        <f>'[3]23'!C31</f>
        <v>0</v>
      </c>
      <c r="D29" s="16">
        <f>'[3]23'!D31</f>
        <v>0</v>
      </c>
      <c r="E29" s="16">
        <f>'[3]23'!E31</f>
        <v>0</v>
      </c>
      <c r="F29" s="16">
        <f>'[3]23'!F31</f>
        <v>980</v>
      </c>
      <c r="G29" s="16">
        <f>'[3]23'!G31</f>
        <v>0</v>
      </c>
      <c r="H29" s="17">
        <f t="shared" si="27"/>
        <v>1300</v>
      </c>
      <c r="I29" s="15">
        <f>'[3]23'!J31</f>
        <v>270</v>
      </c>
      <c r="J29" s="16">
        <f>'[3]23'!K31</f>
        <v>0</v>
      </c>
      <c r="K29" s="16">
        <f>'[3]23'!L31</f>
        <v>0</v>
      </c>
      <c r="L29" s="16">
        <f>'[3]23'!M31</f>
        <v>0</v>
      </c>
      <c r="M29" s="16">
        <f>'[3]23'!N31</f>
        <v>0</v>
      </c>
      <c r="N29" s="16">
        <f>'[3]23'!O31</f>
        <v>0</v>
      </c>
      <c r="O29" s="17">
        <f t="shared" si="28"/>
        <v>270</v>
      </c>
      <c r="P29" s="18">
        <f>frq!C29</f>
        <v>1</v>
      </c>
      <c r="Q29" s="15">
        <f t="shared" si="29"/>
        <v>270</v>
      </c>
      <c r="R29" s="16">
        <f t="shared" si="29"/>
        <v>0</v>
      </c>
      <c r="S29" s="16">
        <f t="shared" si="29"/>
        <v>0</v>
      </c>
      <c r="T29" s="16">
        <f t="shared" si="29"/>
        <v>0</v>
      </c>
      <c r="U29" s="16">
        <f t="shared" si="29"/>
        <v>0</v>
      </c>
      <c r="V29" s="16">
        <f t="shared" si="29"/>
        <v>0</v>
      </c>
      <c r="W29" s="17">
        <f t="shared" si="30"/>
        <v>270</v>
      </c>
      <c r="X29" s="8">
        <f t="shared" si="4"/>
        <v>15.47</v>
      </c>
      <c r="Y29" s="8">
        <f t="shared" si="5"/>
        <v>0</v>
      </c>
      <c r="Z29" s="8">
        <f t="shared" si="6"/>
        <v>0</v>
      </c>
      <c r="AA29" s="8">
        <f t="shared" si="7"/>
        <v>0</v>
      </c>
      <c r="AB29" s="8">
        <f t="shared" si="8"/>
        <v>0</v>
      </c>
      <c r="AC29" s="8">
        <f t="shared" si="9"/>
        <v>0</v>
      </c>
      <c r="AD29" s="8">
        <f t="shared" si="10"/>
        <v>15.47</v>
      </c>
      <c r="AE29" s="8">
        <f t="shared" si="11"/>
        <v>15.47</v>
      </c>
      <c r="AF29" s="8">
        <f t="shared" si="12"/>
        <v>0</v>
      </c>
      <c r="AG29" s="8">
        <f t="shared" si="13"/>
        <v>0</v>
      </c>
      <c r="AH29" s="8">
        <f t="shared" si="14"/>
        <v>0</v>
      </c>
      <c r="AI29" s="8">
        <f t="shared" si="15"/>
        <v>0</v>
      </c>
      <c r="AJ29" s="8">
        <f t="shared" si="16"/>
        <v>0</v>
      </c>
      <c r="AK29" s="8">
        <f t="shared" si="17"/>
        <v>15.47</v>
      </c>
      <c r="AL29" s="8">
        <f t="shared" si="31"/>
        <v>239.06</v>
      </c>
      <c r="AM29" s="8">
        <f t="shared" si="31"/>
        <v>0</v>
      </c>
      <c r="AN29" s="8">
        <f t="shared" si="31"/>
        <v>0</v>
      </c>
      <c r="AO29" s="8">
        <f t="shared" si="31"/>
        <v>0</v>
      </c>
      <c r="AP29" s="8">
        <f t="shared" si="31"/>
        <v>0</v>
      </c>
      <c r="AQ29" s="8">
        <f t="shared" si="31"/>
        <v>0</v>
      </c>
      <c r="AR29" s="8">
        <f t="shared" si="18"/>
        <v>239.06</v>
      </c>
      <c r="AT29" s="8">
        <v>14.85</v>
      </c>
      <c r="AU29" s="8">
        <v>14.85</v>
      </c>
      <c r="AW29" s="199">
        <v>15.47</v>
      </c>
      <c r="AX29" s="199">
        <v>0</v>
      </c>
      <c r="AY29" s="199">
        <v>0</v>
      </c>
      <c r="AZ29" s="199">
        <v>0</v>
      </c>
      <c r="BA29" s="199">
        <v>0</v>
      </c>
      <c r="BB29" s="199">
        <v>0</v>
      </c>
      <c r="BC29" s="8">
        <f t="shared" si="19"/>
        <v>15.47</v>
      </c>
      <c r="BD29" s="199">
        <v>15.47</v>
      </c>
      <c r="BE29" s="199">
        <v>0</v>
      </c>
      <c r="BF29" s="199">
        <v>0</v>
      </c>
      <c r="BG29" s="199">
        <v>0</v>
      </c>
      <c r="BH29" s="199">
        <v>0</v>
      </c>
      <c r="BI29" s="199">
        <v>0</v>
      </c>
      <c r="BJ29" s="8">
        <f t="shared" si="20"/>
        <v>15.47</v>
      </c>
      <c r="BL29" s="8">
        <f t="shared" si="21"/>
        <v>14.85</v>
      </c>
      <c r="BM29" s="8">
        <f t="shared" si="22"/>
        <v>14.85</v>
      </c>
      <c r="BN29" s="8">
        <f t="shared" si="23"/>
        <v>15.47</v>
      </c>
      <c r="BO29" s="8">
        <f t="shared" si="24"/>
        <v>15.47</v>
      </c>
      <c r="BP29" s="139">
        <f t="shared" si="25"/>
        <v>-0.62000000000000099</v>
      </c>
      <c r="BQ29" s="139">
        <f t="shared" si="26"/>
        <v>-0.62000000000000099</v>
      </c>
    </row>
    <row r="30" spans="1:69">
      <c r="A30" s="8" t="s">
        <v>72</v>
      </c>
      <c r="B30" s="15">
        <f>'[3]23'!B32</f>
        <v>320</v>
      </c>
      <c r="C30" s="16">
        <f>'[3]23'!C32</f>
        <v>0</v>
      </c>
      <c r="D30" s="16">
        <f>'[3]23'!D32</f>
        <v>0</v>
      </c>
      <c r="E30" s="16">
        <f>'[3]23'!E32</f>
        <v>0</v>
      </c>
      <c r="F30" s="16">
        <f>'[3]23'!F32</f>
        <v>980</v>
      </c>
      <c r="G30" s="16">
        <f>'[3]23'!G32</f>
        <v>0</v>
      </c>
      <c r="H30" s="17">
        <f t="shared" si="27"/>
        <v>1300</v>
      </c>
      <c r="I30" s="15">
        <f>'[3]23'!J32</f>
        <v>270</v>
      </c>
      <c r="J30" s="16">
        <f>'[3]23'!K32</f>
        <v>0</v>
      </c>
      <c r="K30" s="16">
        <f>'[3]23'!L32</f>
        <v>0</v>
      </c>
      <c r="L30" s="16">
        <f>'[3]23'!M32</f>
        <v>0</v>
      </c>
      <c r="M30" s="16">
        <f>'[3]23'!N32</f>
        <v>0</v>
      </c>
      <c r="N30" s="16">
        <f>'[3]23'!O32</f>
        <v>0</v>
      </c>
      <c r="O30" s="17">
        <f t="shared" si="28"/>
        <v>270</v>
      </c>
      <c r="P30" s="18">
        <f>frq!C30</f>
        <v>1</v>
      </c>
      <c r="Q30" s="15">
        <f t="shared" si="29"/>
        <v>270</v>
      </c>
      <c r="R30" s="16">
        <f t="shared" si="29"/>
        <v>0</v>
      </c>
      <c r="S30" s="16">
        <f t="shared" si="29"/>
        <v>0</v>
      </c>
      <c r="T30" s="16">
        <f t="shared" si="29"/>
        <v>0</v>
      </c>
      <c r="U30" s="16">
        <f t="shared" si="29"/>
        <v>0</v>
      </c>
      <c r="V30" s="16">
        <f t="shared" si="29"/>
        <v>0</v>
      </c>
      <c r="W30" s="17">
        <f t="shared" si="30"/>
        <v>270</v>
      </c>
      <c r="X30" s="8">
        <f t="shared" si="4"/>
        <v>15.47</v>
      </c>
      <c r="Y30" s="8">
        <f t="shared" si="5"/>
        <v>0</v>
      </c>
      <c r="Z30" s="8">
        <f t="shared" si="6"/>
        <v>0</v>
      </c>
      <c r="AA30" s="8">
        <f t="shared" si="7"/>
        <v>0</v>
      </c>
      <c r="AB30" s="8">
        <f t="shared" si="8"/>
        <v>0</v>
      </c>
      <c r="AC30" s="8">
        <f t="shared" si="9"/>
        <v>0</v>
      </c>
      <c r="AD30" s="8">
        <f t="shared" si="10"/>
        <v>15.47</v>
      </c>
      <c r="AE30" s="8">
        <f t="shared" si="11"/>
        <v>15.47</v>
      </c>
      <c r="AF30" s="8">
        <f t="shared" si="12"/>
        <v>0</v>
      </c>
      <c r="AG30" s="8">
        <f t="shared" si="13"/>
        <v>0</v>
      </c>
      <c r="AH30" s="8">
        <f t="shared" si="14"/>
        <v>0</v>
      </c>
      <c r="AI30" s="8">
        <f t="shared" si="15"/>
        <v>0</v>
      </c>
      <c r="AJ30" s="8">
        <f t="shared" si="16"/>
        <v>0</v>
      </c>
      <c r="AK30" s="8">
        <f t="shared" si="17"/>
        <v>15.47</v>
      </c>
      <c r="AL30" s="8">
        <f t="shared" si="31"/>
        <v>239.06</v>
      </c>
      <c r="AM30" s="8">
        <f t="shared" si="31"/>
        <v>0</v>
      </c>
      <c r="AN30" s="8">
        <f t="shared" si="31"/>
        <v>0</v>
      </c>
      <c r="AO30" s="8">
        <f t="shared" si="31"/>
        <v>0</v>
      </c>
      <c r="AP30" s="8">
        <f t="shared" si="31"/>
        <v>0</v>
      </c>
      <c r="AQ30" s="8">
        <f t="shared" si="31"/>
        <v>0</v>
      </c>
      <c r="AR30" s="8">
        <f t="shared" si="18"/>
        <v>239.06</v>
      </c>
      <c r="AT30" s="8">
        <v>14.85</v>
      </c>
      <c r="AU30" s="8">
        <v>14.85</v>
      </c>
      <c r="AW30" s="199">
        <v>15.47</v>
      </c>
      <c r="AX30" s="199">
        <v>0</v>
      </c>
      <c r="AY30" s="199">
        <v>0</v>
      </c>
      <c r="AZ30" s="199">
        <v>0</v>
      </c>
      <c r="BA30" s="199">
        <v>0</v>
      </c>
      <c r="BB30" s="199">
        <v>0</v>
      </c>
      <c r="BC30" s="8">
        <f t="shared" si="19"/>
        <v>15.47</v>
      </c>
      <c r="BD30" s="199">
        <v>15.47</v>
      </c>
      <c r="BE30" s="199">
        <v>0</v>
      </c>
      <c r="BF30" s="199">
        <v>0</v>
      </c>
      <c r="BG30" s="199">
        <v>0</v>
      </c>
      <c r="BH30" s="199">
        <v>0</v>
      </c>
      <c r="BI30" s="199">
        <v>0</v>
      </c>
      <c r="BJ30" s="8">
        <f t="shared" si="20"/>
        <v>15.47</v>
      </c>
      <c r="BL30" s="8">
        <f t="shared" si="21"/>
        <v>14.85</v>
      </c>
      <c r="BM30" s="8">
        <f t="shared" si="22"/>
        <v>14.85</v>
      </c>
      <c r="BN30" s="8">
        <f t="shared" si="23"/>
        <v>15.47</v>
      </c>
      <c r="BO30" s="8">
        <f t="shared" si="24"/>
        <v>15.47</v>
      </c>
      <c r="BP30" s="139">
        <f t="shared" si="25"/>
        <v>-0.62000000000000099</v>
      </c>
      <c r="BQ30" s="139">
        <f t="shared" si="26"/>
        <v>-0.62000000000000099</v>
      </c>
    </row>
    <row r="31" spans="1:69">
      <c r="A31" s="8" t="s">
        <v>73</v>
      </c>
      <c r="B31" s="15">
        <f>'[3]23'!B33</f>
        <v>320</v>
      </c>
      <c r="C31" s="16">
        <f>'[3]23'!C33</f>
        <v>0</v>
      </c>
      <c r="D31" s="16">
        <f>'[3]23'!D33</f>
        <v>0</v>
      </c>
      <c r="E31" s="16">
        <f>'[3]23'!E33</f>
        <v>0</v>
      </c>
      <c r="F31" s="16">
        <f>'[3]23'!F33</f>
        <v>980</v>
      </c>
      <c r="G31" s="16">
        <f>'[3]23'!G33</f>
        <v>0</v>
      </c>
      <c r="H31" s="17">
        <f t="shared" si="27"/>
        <v>1300</v>
      </c>
      <c r="I31" s="15">
        <f>'[3]23'!J33</f>
        <v>270</v>
      </c>
      <c r="J31" s="16">
        <f>'[3]23'!K33</f>
        <v>0</v>
      </c>
      <c r="K31" s="16">
        <f>'[3]23'!L33</f>
        <v>0</v>
      </c>
      <c r="L31" s="16">
        <f>'[3]23'!M33</f>
        <v>0</v>
      </c>
      <c r="M31" s="16">
        <f>'[3]23'!N33</f>
        <v>0</v>
      </c>
      <c r="N31" s="16">
        <f>'[3]23'!O33</f>
        <v>0</v>
      </c>
      <c r="O31" s="17">
        <f t="shared" si="28"/>
        <v>270</v>
      </c>
      <c r="P31" s="18">
        <f>frq!C31</f>
        <v>1</v>
      </c>
      <c r="Q31" s="15">
        <f t="shared" si="29"/>
        <v>270</v>
      </c>
      <c r="R31" s="16">
        <f t="shared" si="29"/>
        <v>0</v>
      </c>
      <c r="S31" s="16">
        <f t="shared" si="29"/>
        <v>0</v>
      </c>
      <c r="T31" s="16">
        <f t="shared" si="29"/>
        <v>0</v>
      </c>
      <c r="U31" s="16">
        <f t="shared" si="29"/>
        <v>0</v>
      </c>
      <c r="V31" s="16">
        <f t="shared" si="29"/>
        <v>0</v>
      </c>
      <c r="W31" s="17">
        <f t="shared" si="30"/>
        <v>270</v>
      </c>
      <c r="X31" s="8">
        <f t="shared" si="4"/>
        <v>24.08</v>
      </c>
      <c r="Y31" s="8">
        <f t="shared" si="5"/>
        <v>0</v>
      </c>
      <c r="Z31" s="8">
        <f t="shared" si="6"/>
        <v>0</v>
      </c>
      <c r="AA31" s="8">
        <f t="shared" si="7"/>
        <v>0</v>
      </c>
      <c r="AB31" s="8">
        <f t="shared" si="8"/>
        <v>0</v>
      </c>
      <c r="AC31" s="8">
        <f t="shared" si="9"/>
        <v>0</v>
      </c>
      <c r="AD31" s="8">
        <f t="shared" si="10"/>
        <v>24.08</v>
      </c>
      <c r="AE31" s="8">
        <f t="shared" si="11"/>
        <v>24.08</v>
      </c>
      <c r="AF31" s="8">
        <f t="shared" si="12"/>
        <v>0</v>
      </c>
      <c r="AG31" s="8">
        <f t="shared" si="13"/>
        <v>0</v>
      </c>
      <c r="AH31" s="8">
        <f t="shared" si="14"/>
        <v>0</v>
      </c>
      <c r="AI31" s="8">
        <f t="shared" si="15"/>
        <v>0</v>
      </c>
      <c r="AJ31" s="8">
        <f t="shared" si="16"/>
        <v>0</v>
      </c>
      <c r="AK31" s="8">
        <f t="shared" si="17"/>
        <v>24.08</v>
      </c>
      <c r="AL31" s="8">
        <f t="shared" si="31"/>
        <v>221.84000000000003</v>
      </c>
      <c r="AM31" s="8">
        <f t="shared" si="31"/>
        <v>0</v>
      </c>
      <c r="AN31" s="8">
        <f t="shared" si="31"/>
        <v>0</v>
      </c>
      <c r="AO31" s="8">
        <f t="shared" si="31"/>
        <v>0</v>
      </c>
      <c r="AP31" s="8">
        <f t="shared" si="31"/>
        <v>0</v>
      </c>
      <c r="AQ31" s="8">
        <f t="shared" si="31"/>
        <v>0</v>
      </c>
      <c r="AR31" s="8">
        <f t="shared" si="18"/>
        <v>221.84000000000003</v>
      </c>
      <c r="AT31" s="8">
        <v>23.11</v>
      </c>
      <c r="AU31" s="8">
        <v>23.11</v>
      </c>
      <c r="AW31" s="199">
        <v>24.08</v>
      </c>
      <c r="AX31" s="199">
        <v>0</v>
      </c>
      <c r="AY31" s="199">
        <v>0</v>
      </c>
      <c r="AZ31" s="199">
        <v>0</v>
      </c>
      <c r="BA31" s="199">
        <v>0</v>
      </c>
      <c r="BB31" s="199">
        <v>0</v>
      </c>
      <c r="BC31" s="8">
        <f t="shared" si="19"/>
        <v>24.08</v>
      </c>
      <c r="BD31" s="199">
        <v>24.08</v>
      </c>
      <c r="BE31" s="199">
        <v>0</v>
      </c>
      <c r="BF31" s="199">
        <v>0</v>
      </c>
      <c r="BG31" s="199">
        <v>0</v>
      </c>
      <c r="BH31" s="199">
        <v>0</v>
      </c>
      <c r="BI31" s="199">
        <v>0</v>
      </c>
      <c r="BJ31" s="8">
        <f t="shared" si="20"/>
        <v>24.08</v>
      </c>
      <c r="BL31" s="8">
        <f t="shared" si="21"/>
        <v>23.11</v>
      </c>
      <c r="BM31" s="8">
        <f t="shared" si="22"/>
        <v>23.11</v>
      </c>
      <c r="BN31" s="8">
        <f t="shared" si="23"/>
        <v>24.08</v>
      </c>
      <c r="BO31" s="8">
        <f t="shared" si="24"/>
        <v>24.08</v>
      </c>
      <c r="BP31" s="139">
        <f t="shared" si="25"/>
        <v>-0.96999999999999886</v>
      </c>
      <c r="BQ31" s="139">
        <f t="shared" si="26"/>
        <v>-0.96999999999999886</v>
      </c>
    </row>
    <row r="32" spans="1:69">
      <c r="A32" s="8" t="s">
        <v>74</v>
      </c>
      <c r="B32" s="15">
        <f>'[3]23'!B34</f>
        <v>320</v>
      </c>
      <c r="C32" s="16">
        <f>'[3]23'!C34</f>
        <v>0</v>
      </c>
      <c r="D32" s="16">
        <f>'[3]23'!D34</f>
        <v>0</v>
      </c>
      <c r="E32" s="16">
        <f>'[3]23'!E34</f>
        <v>0</v>
      </c>
      <c r="F32" s="16">
        <f>'[3]23'!F34</f>
        <v>980</v>
      </c>
      <c r="G32" s="16">
        <f>'[3]23'!G34</f>
        <v>0</v>
      </c>
      <c r="H32" s="17">
        <f t="shared" si="27"/>
        <v>1300</v>
      </c>
      <c r="I32" s="15">
        <f>'[3]23'!J34</f>
        <v>270</v>
      </c>
      <c r="J32" s="16">
        <f>'[3]23'!K34</f>
        <v>0</v>
      </c>
      <c r="K32" s="16">
        <f>'[3]23'!L34</f>
        <v>0</v>
      </c>
      <c r="L32" s="16">
        <f>'[3]23'!M34</f>
        <v>0</v>
      </c>
      <c r="M32" s="16">
        <f>'[3]23'!N34</f>
        <v>0</v>
      </c>
      <c r="N32" s="16">
        <f>'[3]23'!O34</f>
        <v>0</v>
      </c>
      <c r="O32" s="17">
        <f t="shared" si="28"/>
        <v>270</v>
      </c>
      <c r="P32" s="18">
        <f>frq!C32</f>
        <v>1</v>
      </c>
      <c r="Q32" s="15">
        <f t="shared" si="29"/>
        <v>270</v>
      </c>
      <c r="R32" s="16">
        <f t="shared" si="29"/>
        <v>0</v>
      </c>
      <c r="S32" s="16">
        <f t="shared" si="29"/>
        <v>0</v>
      </c>
      <c r="T32" s="16">
        <f t="shared" si="29"/>
        <v>0</v>
      </c>
      <c r="U32" s="16">
        <f t="shared" si="29"/>
        <v>0</v>
      </c>
      <c r="V32" s="16">
        <f t="shared" si="29"/>
        <v>0</v>
      </c>
      <c r="W32" s="17">
        <f t="shared" si="30"/>
        <v>270</v>
      </c>
      <c r="X32" s="8">
        <f t="shared" si="4"/>
        <v>24.08</v>
      </c>
      <c r="Y32" s="8">
        <f t="shared" si="5"/>
        <v>0</v>
      </c>
      <c r="Z32" s="8">
        <f t="shared" si="6"/>
        <v>0</v>
      </c>
      <c r="AA32" s="8">
        <f t="shared" si="7"/>
        <v>0</v>
      </c>
      <c r="AB32" s="8">
        <f t="shared" si="8"/>
        <v>0</v>
      </c>
      <c r="AC32" s="8">
        <f t="shared" si="9"/>
        <v>0</v>
      </c>
      <c r="AD32" s="8">
        <f t="shared" si="10"/>
        <v>24.08</v>
      </c>
      <c r="AE32" s="8">
        <f t="shared" si="11"/>
        <v>24.08</v>
      </c>
      <c r="AF32" s="8">
        <f t="shared" si="12"/>
        <v>0</v>
      </c>
      <c r="AG32" s="8">
        <f t="shared" si="13"/>
        <v>0</v>
      </c>
      <c r="AH32" s="8">
        <f t="shared" si="14"/>
        <v>0</v>
      </c>
      <c r="AI32" s="8">
        <f t="shared" si="15"/>
        <v>0</v>
      </c>
      <c r="AJ32" s="8">
        <f t="shared" si="16"/>
        <v>0</v>
      </c>
      <c r="AK32" s="8">
        <f t="shared" si="17"/>
        <v>24.08</v>
      </c>
      <c r="AL32" s="8">
        <f t="shared" si="31"/>
        <v>221.84000000000003</v>
      </c>
      <c r="AM32" s="8">
        <f t="shared" si="31"/>
        <v>0</v>
      </c>
      <c r="AN32" s="8">
        <f t="shared" si="31"/>
        <v>0</v>
      </c>
      <c r="AO32" s="8">
        <f t="shared" si="31"/>
        <v>0</v>
      </c>
      <c r="AP32" s="8">
        <f t="shared" si="31"/>
        <v>0</v>
      </c>
      <c r="AQ32" s="8">
        <f t="shared" si="31"/>
        <v>0</v>
      </c>
      <c r="AR32" s="8">
        <f t="shared" si="18"/>
        <v>221.84000000000003</v>
      </c>
      <c r="AT32" s="8">
        <v>23.11</v>
      </c>
      <c r="AU32" s="8">
        <v>23.11</v>
      </c>
      <c r="AW32" s="199">
        <v>24.08</v>
      </c>
      <c r="AX32" s="199">
        <v>0</v>
      </c>
      <c r="AY32" s="199">
        <v>0</v>
      </c>
      <c r="AZ32" s="199">
        <v>0</v>
      </c>
      <c r="BA32" s="199">
        <v>0</v>
      </c>
      <c r="BB32" s="199">
        <v>0</v>
      </c>
      <c r="BC32" s="8">
        <f t="shared" si="19"/>
        <v>24.08</v>
      </c>
      <c r="BD32" s="199">
        <v>24.08</v>
      </c>
      <c r="BE32" s="199">
        <v>0</v>
      </c>
      <c r="BF32" s="199">
        <v>0</v>
      </c>
      <c r="BG32" s="199">
        <v>0</v>
      </c>
      <c r="BH32" s="199">
        <v>0</v>
      </c>
      <c r="BI32" s="199">
        <v>0</v>
      </c>
      <c r="BJ32" s="8">
        <f t="shared" si="20"/>
        <v>24.08</v>
      </c>
      <c r="BL32" s="8">
        <f t="shared" si="21"/>
        <v>23.11</v>
      </c>
      <c r="BM32" s="8">
        <f t="shared" si="22"/>
        <v>23.11</v>
      </c>
      <c r="BN32" s="8">
        <f t="shared" si="23"/>
        <v>24.08</v>
      </c>
      <c r="BO32" s="8">
        <f t="shared" si="24"/>
        <v>24.08</v>
      </c>
      <c r="BP32" s="139">
        <f t="shared" si="25"/>
        <v>-0.96999999999999886</v>
      </c>
      <c r="BQ32" s="139">
        <f t="shared" si="26"/>
        <v>-0.96999999999999886</v>
      </c>
    </row>
    <row r="33" spans="1:69">
      <c r="A33" s="8" t="s">
        <v>75</v>
      </c>
      <c r="B33" s="15">
        <f>'[3]23'!B35</f>
        <v>320</v>
      </c>
      <c r="C33" s="16">
        <f>'[3]23'!C35</f>
        <v>0</v>
      </c>
      <c r="D33" s="16">
        <f>'[3]23'!D35</f>
        <v>0</v>
      </c>
      <c r="E33" s="16">
        <f>'[3]23'!E35</f>
        <v>0</v>
      </c>
      <c r="F33" s="16">
        <f>'[3]23'!F35</f>
        <v>980</v>
      </c>
      <c r="G33" s="16">
        <f>'[3]23'!G35</f>
        <v>0</v>
      </c>
      <c r="H33" s="17">
        <f t="shared" si="27"/>
        <v>1300</v>
      </c>
      <c r="I33" s="15">
        <f>'[3]23'!J35</f>
        <v>270</v>
      </c>
      <c r="J33" s="16">
        <f>'[3]23'!K35</f>
        <v>0</v>
      </c>
      <c r="K33" s="16">
        <f>'[3]23'!L35</f>
        <v>0</v>
      </c>
      <c r="L33" s="16">
        <f>'[3]23'!M35</f>
        <v>0</v>
      </c>
      <c r="M33" s="16">
        <f>'[3]23'!N35</f>
        <v>0</v>
      </c>
      <c r="N33" s="16">
        <f>'[3]23'!O35</f>
        <v>0</v>
      </c>
      <c r="O33" s="17">
        <f t="shared" si="28"/>
        <v>270</v>
      </c>
      <c r="P33" s="18">
        <f>frq!C33</f>
        <v>1</v>
      </c>
      <c r="Q33" s="15">
        <f t="shared" si="29"/>
        <v>270</v>
      </c>
      <c r="R33" s="16">
        <f t="shared" si="29"/>
        <v>0</v>
      </c>
      <c r="S33" s="16">
        <f t="shared" si="29"/>
        <v>0</v>
      </c>
      <c r="T33" s="16">
        <f t="shared" si="29"/>
        <v>0</v>
      </c>
      <c r="U33" s="16">
        <f t="shared" si="29"/>
        <v>0</v>
      </c>
      <c r="V33" s="16">
        <f t="shared" si="29"/>
        <v>0</v>
      </c>
      <c r="W33" s="17">
        <f t="shared" si="30"/>
        <v>270</v>
      </c>
      <c r="X33" s="8">
        <f t="shared" si="4"/>
        <v>24.08</v>
      </c>
      <c r="Y33" s="8">
        <f t="shared" si="5"/>
        <v>0</v>
      </c>
      <c r="Z33" s="8">
        <f t="shared" si="6"/>
        <v>0</v>
      </c>
      <c r="AA33" s="8">
        <f t="shared" si="7"/>
        <v>0</v>
      </c>
      <c r="AB33" s="8">
        <f t="shared" si="8"/>
        <v>0</v>
      </c>
      <c r="AC33" s="8">
        <f t="shared" si="9"/>
        <v>0</v>
      </c>
      <c r="AD33" s="8">
        <f t="shared" si="10"/>
        <v>24.08</v>
      </c>
      <c r="AE33" s="8">
        <f t="shared" si="11"/>
        <v>24.08</v>
      </c>
      <c r="AF33" s="8">
        <f t="shared" si="12"/>
        <v>0</v>
      </c>
      <c r="AG33" s="8">
        <f t="shared" si="13"/>
        <v>0</v>
      </c>
      <c r="AH33" s="8">
        <f t="shared" si="14"/>
        <v>0</v>
      </c>
      <c r="AI33" s="8">
        <f t="shared" si="15"/>
        <v>0</v>
      </c>
      <c r="AJ33" s="8">
        <f t="shared" si="16"/>
        <v>0</v>
      </c>
      <c r="AK33" s="8">
        <f t="shared" si="17"/>
        <v>24.08</v>
      </c>
      <c r="AL33" s="8">
        <f t="shared" si="31"/>
        <v>221.84000000000003</v>
      </c>
      <c r="AM33" s="8">
        <f t="shared" si="31"/>
        <v>0</v>
      </c>
      <c r="AN33" s="8">
        <f t="shared" si="31"/>
        <v>0</v>
      </c>
      <c r="AO33" s="8">
        <f t="shared" si="31"/>
        <v>0</v>
      </c>
      <c r="AP33" s="8">
        <f t="shared" si="31"/>
        <v>0</v>
      </c>
      <c r="AQ33" s="8">
        <f t="shared" si="31"/>
        <v>0</v>
      </c>
      <c r="AR33" s="8">
        <f t="shared" si="18"/>
        <v>221.84000000000003</v>
      </c>
      <c r="AT33" s="8">
        <v>23.11</v>
      </c>
      <c r="AU33" s="8">
        <v>23.11</v>
      </c>
      <c r="AW33" s="199">
        <v>24.08</v>
      </c>
      <c r="AX33" s="199">
        <v>0</v>
      </c>
      <c r="AY33" s="199">
        <v>0</v>
      </c>
      <c r="AZ33" s="199">
        <v>0</v>
      </c>
      <c r="BA33" s="199">
        <v>0</v>
      </c>
      <c r="BB33" s="199">
        <v>0</v>
      </c>
      <c r="BC33" s="8">
        <f t="shared" si="19"/>
        <v>24.08</v>
      </c>
      <c r="BD33" s="199">
        <v>24.08</v>
      </c>
      <c r="BE33" s="199">
        <v>0</v>
      </c>
      <c r="BF33" s="199">
        <v>0</v>
      </c>
      <c r="BG33" s="199">
        <v>0</v>
      </c>
      <c r="BH33" s="199">
        <v>0</v>
      </c>
      <c r="BI33" s="199">
        <v>0</v>
      </c>
      <c r="BJ33" s="8">
        <f t="shared" si="20"/>
        <v>24.08</v>
      </c>
      <c r="BL33" s="8">
        <f t="shared" si="21"/>
        <v>23.11</v>
      </c>
      <c r="BM33" s="8">
        <f t="shared" si="22"/>
        <v>23.11</v>
      </c>
      <c r="BN33" s="8">
        <f t="shared" si="23"/>
        <v>24.08</v>
      </c>
      <c r="BO33" s="8">
        <f t="shared" si="24"/>
        <v>24.08</v>
      </c>
      <c r="BP33" s="139">
        <f t="shared" si="25"/>
        <v>-0.96999999999999886</v>
      </c>
      <c r="BQ33" s="139">
        <f t="shared" si="26"/>
        <v>-0.96999999999999886</v>
      </c>
    </row>
    <row r="34" spans="1:69">
      <c r="A34" s="8" t="s">
        <v>76</v>
      </c>
      <c r="B34" s="15">
        <f>'[3]23'!B36</f>
        <v>320</v>
      </c>
      <c r="C34" s="16">
        <f>'[3]23'!C36</f>
        <v>0</v>
      </c>
      <c r="D34" s="16">
        <f>'[3]23'!D36</f>
        <v>0</v>
      </c>
      <c r="E34" s="16">
        <f>'[3]23'!E36</f>
        <v>0</v>
      </c>
      <c r="F34" s="16">
        <f>'[3]23'!F36</f>
        <v>980</v>
      </c>
      <c r="G34" s="16">
        <f>'[3]23'!G36</f>
        <v>0</v>
      </c>
      <c r="H34" s="17">
        <f t="shared" si="27"/>
        <v>1300</v>
      </c>
      <c r="I34" s="15">
        <f>'[3]23'!J36</f>
        <v>270</v>
      </c>
      <c r="J34" s="16">
        <f>'[3]23'!K36</f>
        <v>0</v>
      </c>
      <c r="K34" s="16">
        <f>'[3]23'!L36</f>
        <v>0</v>
      </c>
      <c r="L34" s="16">
        <f>'[3]23'!M36</f>
        <v>0</v>
      </c>
      <c r="M34" s="16">
        <f>'[3]23'!N36</f>
        <v>0</v>
      </c>
      <c r="N34" s="16">
        <f>'[3]23'!O36</f>
        <v>0</v>
      </c>
      <c r="O34" s="17">
        <f t="shared" si="28"/>
        <v>270</v>
      </c>
      <c r="P34" s="18">
        <f>frq!C34</f>
        <v>1</v>
      </c>
      <c r="Q34" s="15">
        <f t="shared" si="29"/>
        <v>270</v>
      </c>
      <c r="R34" s="16">
        <f t="shared" si="29"/>
        <v>0</v>
      </c>
      <c r="S34" s="16">
        <f t="shared" si="29"/>
        <v>0</v>
      </c>
      <c r="T34" s="16">
        <f t="shared" si="29"/>
        <v>0</v>
      </c>
      <c r="U34" s="16">
        <f t="shared" si="29"/>
        <v>0</v>
      </c>
      <c r="V34" s="16">
        <f t="shared" si="29"/>
        <v>0</v>
      </c>
      <c r="W34" s="17">
        <f t="shared" si="30"/>
        <v>270</v>
      </c>
      <c r="X34" s="8">
        <f t="shared" si="4"/>
        <v>24.08</v>
      </c>
      <c r="Y34" s="8">
        <f t="shared" si="5"/>
        <v>0</v>
      </c>
      <c r="Z34" s="8">
        <f t="shared" si="6"/>
        <v>0</v>
      </c>
      <c r="AA34" s="8">
        <f t="shared" si="7"/>
        <v>0</v>
      </c>
      <c r="AB34" s="8">
        <f t="shared" si="8"/>
        <v>0</v>
      </c>
      <c r="AC34" s="8">
        <f t="shared" si="9"/>
        <v>0</v>
      </c>
      <c r="AD34" s="8">
        <f t="shared" si="10"/>
        <v>24.08</v>
      </c>
      <c r="AE34" s="8">
        <f t="shared" si="11"/>
        <v>24.08</v>
      </c>
      <c r="AF34" s="8">
        <f t="shared" si="12"/>
        <v>0</v>
      </c>
      <c r="AG34" s="8">
        <f t="shared" si="13"/>
        <v>0</v>
      </c>
      <c r="AH34" s="8">
        <f t="shared" si="14"/>
        <v>0</v>
      </c>
      <c r="AI34" s="8">
        <f t="shared" si="15"/>
        <v>0</v>
      </c>
      <c r="AJ34" s="8">
        <f t="shared" si="16"/>
        <v>0</v>
      </c>
      <c r="AK34" s="8">
        <f t="shared" si="17"/>
        <v>24.08</v>
      </c>
      <c r="AL34" s="8">
        <f t="shared" si="31"/>
        <v>221.84000000000003</v>
      </c>
      <c r="AM34" s="8">
        <f t="shared" si="31"/>
        <v>0</v>
      </c>
      <c r="AN34" s="8">
        <f t="shared" si="31"/>
        <v>0</v>
      </c>
      <c r="AO34" s="8">
        <f t="shared" si="31"/>
        <v>0</v>
      </c>
      <c r="AP34" s="8">
        <f t="shared" si="31"/>
        <v>0</v>
      </c>
      <c r="AQ34" s="8">
        <f t="shared" si="31"/>
        <v>0</v>
      </c>
      <c r="AR34" s="8">
        <f t="shared" si="18"/>
        <v>221.84000000000003</v>
      </c>
      <c r="AT34" s="8">
        <v>23.11</v>
      </c>
      <c r="AU34" s="8">
        <v>23.11</v>
      </c>
      <c r="AW34" s="199">
        <v>24.08</v>
      </c>
      <c r="AX34" s="199">
        <v>0</v>
      </c>
      <c r="AY34" s="199">
        <v>0</v>
      </c>
      <c r="AZ34" s="199">
        <v>0</v>
      </c>
      <c r="BA34" s="199">
        <v>0</v>
      </c>
      <c r="BB34" s="199">
        <v>0</v>
      </c>
      <c r="BC34" s="8">
        <f t="shared" si="19"/>
        <v>24.08</v>
      </c>
      <c r="BD34" s="199">
        <v>24.08</v>
      </c>
      <c r="BE34" s="199">
        <v>0</v>
      </c>
      <c r="BF34" s="199">
        <v>0</v>
      </c>
      <c r="BG34" s="199">
        <v>0</v>
      </c>
      <c r="BH34" s="199">
        <v>0</v>
      </c>
      <c r="BI34" s="199">
        <v>0</v>
      </c>
      <c r="BJ34" s="8">
        <f t="shared" si="20"/>
        <v>24.08</v>
      </c>
      <c r="BL34" s="8">
        <f t="shared" si="21"/>
        <v>23.11</v>
      </c>
      <c r="BM34" s="8">
        <f t="shared" si="22"/>
        <v>23.11</v>
      </c>
      <c r="BN34" s="8">
        <f t="shared" si="23"/>
        <v>24.08</v>
      </c>
      <c r="BO34" s="8">
        <f t="shared" si="24"/>
        <v>24.08</v>
      </c>
      <c r="BP34" s="139">
        <f t="shared" si="25"/>
        <v>-0.96999999999999886</v>
      </c>
      <c r="BQ34" s="139">
        <f t="shared" si="26"/>
        <v>-0.96999999999999886</v>
      </c>
    </row>
    <row r="35" spans="1:69">
      <c r="A35" s="8" t="s">
        <v>77</v>
      </c>
      <c r="B35" s="15">
        <f>'[3]23'!B37</f>
        <v>320</v>
      </c>
      <c r="C35" s="16">
        <f>'[3]23'!C37</f>
        <v>0</v>
      </c>
      <c r="D35" s="16">
        <f>'[3]23'!D37</f>
        <v>0</v>
      </c>
      <c r="E35" s="16">
        <f>'[3]23'!E37</f>
        <v>0</v>
      </c>
      <c r="F35" s="16">
        <f>'[3]23'!F37</f>
        <v>980</v>
      </c>
      <c r="G35" s="16">
        <f>'[3]23'!G37</f>
        <v>0</v>
      </c>
      <c r="H35" s="17">
        <f t="shared" si="27"/>
        <v>1300</v>
      </c>
      <c r="I35" s="15">
        <f>'[3]23'!J37</f>
        <v>270</v>
      </c>
      <c r="J35" s="16">
        <f>'[3]23'!K37</f>
        <v>0</v>
      </c>
      <c r="K35" s="16">
        <f>'[3]23'!L37</f>
        <v>0</v>
      </c>
      <c r="L35" s="16">
        <f>'[3]23'!M37</f>
        <v>0</v>
      </c>
      <c r="M35" s="16">
        <f>'[3]23'!N37</f>
        <v>0</v>
      </c>
      <c r="N35" s="16">
        <f>'[3]23'!O37</f>
        <v>0</v>
      </c>
      <c r="O35" s="17">
        <f t="shared" si="28"/>
        <v>270</v>
      </c>
      <c r="P35" s="18">
        <f>frq!C35</f>
        <v>1</v>
      </c>
      <c r="Q35" s="15">
        <f t="shared" si="29"/>
        <v>270</v>
      </c>
      <c r="R35" s="16">
        <f t="shared" si="29"/>
        <v>0</v>
      </c>
      <c r="S35" s="16">
        <f t="shared" si="29"/>
        <v>0</v>
      </c>
      <c r="T35" s="16">
        <f t="shared" si="29"/>
        <v>0</v>
      </c>
      <c r="U35" s="16">
        <f t="shared" si="29"/>
        <v>0</v>
      </c>
      <c r="V35" s="16">
        <f t="shared" si="29"/>
        <v>0</v>
      </c>
      <c r="W35" s="17">
        <f t="shared" si="30"/>
        <v>270</v>
      </c>
      <c r="X35" s="8">
        <f t="shared" si="4"/>
        <v>26.91</v>
      </c>
      <c r="Y35" s="8">
        <f t="shared" si="5"/>
        <v>0</v>
      </c>
      <c r="Z35" s="8">
        <f t="shared" si="6"/>
        <v>0</v>
      </c>
      <c r="AA35" s="8">
        <f t="shared" si="7"/>
        <v>0</v>
      </c>
      <c r="AB35" s="8">
        <f t="shared" si="8"/>
        <v>0</v>
      </c>
      <c r="AC35" s="8">
        <f t="shared" si="9"/>
        <v>0</v>
      </c>
      <c r="AD35" s="8">
        <f t="shared" si="10"/>
        <v>26.91</v>
      </c>
      <c r="AE35" s="8">
        <f t="shared" si="11"/>
        <v>26.91</v>
      </c>
      <c r="AF35" s="8">
        <f t="shared" si="12"/>
        <v>0</v>
      </c>
      <c r="AG35" s="8">
        <f t="shared" si="13"/>
        <v>0</v>
      </c>
      <c r="AH35" s="8">
        <f t="shared" si="14"/>
        <v>0</v>
      </c>
      <c r="AI35" s="8">
        <f t="shared" si="15"/>
        <v>0</v>
      </c>
      <c r="AJ35" s="8">
        <f t="shared" si="16"/>
        <v>0</v>
      </c>
      <c r="AK35" s="8">
        <f t="shared" si="17"/>
        <v>26.91</v>
      </c>
      <c r="AL35" s="8">
        <f t="shared" si="31"/>
        <v>216.18</v>
      </c>
      <c r="AM35" s="8">
        <f t="shared" si="31"/>
        <v>0</v>
      </c>
      <c r="AN35" s="8">
        <f t="shared" si="31"/>
        <v>0</v>
      </c>
      <c r="AO35" s="8">
        <f t="shared" si="31"/>
        <v>0</v>
      </c>
      <c r="AP35" s="8">
        <f t="shared" si="31"/>
        <v>0</v>
      </c>
      <c r="AQ35" s="8">
        <f t="shared" si="31"/>
        <v>0</v>
      </c>
      <c r="AR35" s="8">
        <f t="shared" si="18"/>
        <v>216.18</v>
      </c>
      <c r="AT35" s="8">
        <v>23.11</v>
      </c>
      <c r="AU35" s="8">
        <v>23.11</v>
      </c>
      <c r="AW35" s="199">
        <v>26.91</v>
      </c>
      <c r="AX35" s="199">
        <v>0</v>
      </c>
      <c r="AY35" s="199">
        <v>0</v>
      </c>
      <c r="AZ35" s="199">
        <v>0</v>
      </c>
      <c r="BA35" s="199">
        <v>0</v>
      </c>
      <c r="BB35" s="199">
        <v>0</v>
      </c>
      <c r="BC35" s="8">
        <f t="shared" si="19"/>
        <v>26.91</v>
      </c>
      <c r="BD35" s="199">
        <v>26.91</v>
      </c>
      <c r="BE35" s="199">
        <v>0</v>
      </c>
      <c r="BF35" s="199">
        <v>0</v>
      </c>
      <c r="BG35" s="199">
        <v>0</v>
      </c>
      <c r="BH35" s="199">
        <v>0</v>
      </c>
      <c r="BI35" s="199">
        <v>0</v>
      </c>
      <c r="BJ35" s="8">
        <f t="shared" si="20"/>
        <v>26.91</v>
      </c>
      <c r="BL35" s="8">
        <f t="shared" si="21"/>
        <v>23.11</v>
      </c>
      <c r="BM35" s="8">
        <f t="shared" si="22"/>
        <v>23.11</v>
      </c>
      <c r="BN35" s="8">
        <f t="shared" si="23"/>
        <v>26.91</v>
      </c>
      <c r="BO35" s="8">
        <f t="shared" si="24"/>
        <v>26.91</v>
      </c>
      <c r="BP35" s="139">
        <f t="shared" si="25"/>
        <v>-3.8000000000000007</v>
      </c>
      <c r="BQ35" s="139">
        <f t="shared" si="26"/>
        <v>-3.8000000000000007</v>
      </c>
    </row>
    <row r="36" spans="1:69">
      <c r="A36" s="8" t="s">
        <v>78</v>
      </c>
      <c r="B36" s="15">
        <f>'[3]23'!B38</f>
        <v>320</v>
      </c>
      <c r="C36" s="16">
        <f>'[3]23'!C38</f>
        <v>0</v>
      </c>
      <c r="D36" s="16">
        <f>'[3]23'!D38</f>
        <v>0</v>
      </c>
      <c r="E36" s="16">
        <f>'[3]23'!E38</f>
        <v>0</v>
      </c>
      <c r="F36" s="16">
        <f>'[3]23'!F38</f>
        <v>980</v>
      </c>
      <c r="G36" s="16">
        <f>'[3]23'!G38</f>
        <v>0</v>
      </c>
      <c r="H36" s="17">
        <f t="shared" si="27"/>
        <v>1300</v>
      </c>
      <c r="I36" s="15">
        <f>'[3]23'!J38</f>
        <v>270</v>
      </c>
      <c r="J36" s="16">
        <f>'[3]23'!K38</f>
        <v>0</v>
      </c>
      <c r="K36" s="16">
        <f>'[3]23'!L38</f>
        <v>0</v>
      </c>
      <c r="L36" s="16">
        <f>'[3]23'!M38</f>
        <v>0</v>
      </c>
      <c r="M36" s="16">
        <f>'[3]23'!N38</f>
        <v>0</v>
      </c>
      <c r="N36" s="16">
        <f>'[3]23'!O38</f>
        <v>0</v>
      </c>
      <c r="O36" s="17">
        <f t="shared" si="28"/>
        <v>270</v>
      </c>
      <c r="P36" s="18">
        <f>frq!C36</f>
        <v>1</v>
      </c>
      <c r="Q36" s="15">
        <f t="shared" si="29"/>
        <v>270</v>
      </c>
      <c r="R36" s="16">
        <f t="shared" si="29"/>
        <v>0</v>
      </c>
      <c r="S36" s="16">
        <f t="shared" si="29"/>
        <v>0</v>
      </c>
      <c r="T36" s="16">
        <f t="shared" si="29"/>
        <v>0</v>
      </c>
      <c r="U36" s="16">
        <f t="shared" si="29"/>
        <v>0</v>
      </c>
      <c r="V36" s="16">
        <f t="shared" si="29"/>
        <v>0</v>
      </c>
      <c r="W36" s="17">
        <f t="shared" si="30"/>
        <v>270</v>
      </c>
      <c r="X36" s="8">
        <f t="shared" si="4"/>
        <v>26.91</v>
      </c>
      <c r="Y36" s="8">
        <f t="shared" si="5"/>
        <v>0</v>
      </c>
      <c r="Z36" s="8">
        <f t="shared" si="6"/>
        <v>0</v>
      </c>
      <c r="AA36" s="8">
        <f t="shared" si="7"/>
        <v>0</v>
      </c>
      <c r="AB36" s="8">
        <f t="shared" si="8"/>
        <v>0</v>
      </c>
      <c r="AC36" s="8">
        <f t="shared" si="9"/>
        <v>0</v>
      </c>
      <c r="AD36" s="8">
        <f t="shared" si="10"/>
        <v>26.91</v>
      </c>
      <c r="AE36" s="8">
        <f t="shared" si="11"/>
        <v>26.91</v>
      </c>
      <c r="AF36" s="8">
        <f t="shared" si="12"/>
        <v>0</v>
      </c>
      <c r="AG36" s="8">
        <f t="shared" si="13"/>
        <v>0</v>
      </c>
      <c r="AH36" s="8">
        <f t="shared" si="14"/>
        <v>0</v>
      </c>
      <c r="AI36" s="8">
        <f t="shared" si="15"/>
        <v>0</v>
      </c>
      <c r="AJ36" s="8">
        <f t="shared" si="16"/>
        <v>0</v>
      </c>
      <c r="AK36" s="8">
        <f t="shared" si="17"/>
        <v>26.91</v>
      </c>
      <c r="AL36" s="8">
        <f t="shared" si="31"/>
        <v>216.18</v>
      </c>
      <c r="AM36" s="8">
        <f t="shared" si="31"/>
        <v>0</v>
      </c>
      <c r="AN36" s="8">
        <f t="shared" si="31"/>
        <v>0</v>
      </c>
      <c r="AO36" s="8">
        <f t="shared" si="31"/>
        <v>0</v>
      </c>
      <c r="AP36" s="8">
        <f t="shared" si="31"/>
        <v>0</v>
      </c>
      <c r="AQ36" s="8">
        <f t="shared" si="31"/>
        <v>0</v>
      </c>
      <c r="AR36" s="8">
        <f t="shared" si="18"/>
        <v>216.18</v>
      </c>
      <c r="AT36" s="8">
        <v>23.11</v>
      </c>
      <c r="AU36" s="8">
        <v>23.11</v>
      </c>
      <c r="AW36" s="199">
        <v>26.91</v>
      </c>
      <c r="AX36" s="199">
        <v>0</v>
      </c>
      <c r="AY36" s="199">
        <v>0</v>
      </c>
      <c r="AZ36" s="199">
        <v>0</v>
      </c>
      <c r="BA36" s="199">
        <v>0</v>
      </c>
      <c r="BB36" s="199">
        <v>0</v>
      </c>
      <c r="BC36" s="8">
        <f t="shared" si="19"/>
        <v>26.91</v>
      </c>
      <c r="BD36" s="199">
        <v>26.91</v>
      </c>
      <c r="BE36" s="199">
        <v>0</v>
      </c>
      <c r="BF36" s="199">
        <v>0</v>
      </c>
      <c r="BG36" s="199">
        <v>0</v>
      </c>
      <c r="BH36" s="199">
        <v>0</v>
      </c>
      <c r="BI36" s="199">
        <v>0</v>
      </c>
      <c r="BJ36" s="8">
        <f t="shared" si="20"/>
        <v>26.91</v>
      </c>
      <c r="BL36" s="8">
        <f t="shared" si="21"/>
        <v>23.11</v>
      </c>
      <c r="BM36" s="8">
        <f t="shared" si="22"/>
        <v>23.11</v>
      </c>
      <c r="BN36" s="8">
        <f t="shared" si="23"/>
        <v>26.91</v>
      </c>
      <c r="BO36" s="8">
        <f t="shared" si="24"/>
        <v>26.91</v>
      </c>
      <c r="BP36" s="139">
        <f t="shared" si="25"/>
        <v>-3.8000000000000007</v>
      </c>
      <c r="BQ36" s="139">
        <f t="shared" si="26"/>
        <v>-3.8000000000000007</v>
      </c>
    </row>
    <row r="37" spans="1:69">
      <c r="A37" s="8" t="s">
        <v>79</v>
      </c>
      <c r="B37" s="15">
        <f>'[3]23'!B39</f>
        <v>320</v>
      </c>
      <c r="C37" s="16">
        <f>'[3]23'!C39</f>
        <v>0</v>
      </c>
      <c r="D37" s="16">
        <f>'[3]23'!D39</f>
        <v>0</v>
      </c>
      <c r="E37" s="16">
        <f>'[3]23'!E39</f>
        <v>0</v>
      </c>
      <c r="F37" s="16">
        <f>'[3]23'!F39</f>
        <v>980</v>
      </c>
      <c r="G37" s="16">
        <f>'[3]23'!G39</f>
        <v>0</v>
      </c>
      <c r="H37" s="17">
        <f t="shared" si="27"/>
        <v>1300</v>
      </c>
      <c r="I37" s="15">
        <f>'[3]23'!J39</f>
        <v>270</v>
      </c>
      <c r="J37" s="16">
        <f>'[3]23'!K39</f>
        <v>0</v>
      </c>
      <c r="K37" s="16">
        <f>'[3]23'!L39</f>
        <v>0</v>
      </c>
      <c r="L37" s="16">
        <f>'[3]23'!M39</f>
        <v>0</v>
      </c>
      <c r="M37" s="16">
        <f>'[3]23'!N39</f>
        <v>0</v>
      </c>
      <c r="N37" s="16">
        <f>'[3]23'!O39</f>
        <v>0</v>
      </c>
      <c r="O37" s="17">
        <f t="shared" si="28"/>
        <v>270</v>
      </c>
      <c r="P37" s="18">
        <f>frq!C37</f>
        <v>1</v>
      </c>
      <c r="Q37" s="15">
        <f t="shared" si="29"/>
        <v>270</v>
      </c>
      <c r="R37" s="16">
        <f t="shared" si="29"/>
        <v>0</v>
      </c>
      <c r="S37" s="16">
        <f t="shared" si="29"/>
        <v>0</v>
      </c>
      <c r="T37" s="16">
        <f t="shared" si="29"/>
        <v>0</v>
      </c>
      <c r="U37" s="16">
        <f t="shared" si="29"/>
        <v>0</v>
      </c>
      <c r="V37" s="16">
        <f t="shared" si="29"/>
        <v>0</v>
      </c>
      <c r="W37" s="17">
        <f t="shared" si="30"/>
        <v>270</v>
      </c>
      <c r="X37" s="8">
        <f t="shared" si="4"/>
        <v>26.91</v>
      </c>
      <c r="Y37" s="8">
        <f t="shared" si="5"/>
        <v>0</v>
      </c>
      <c r="Z37" s="8">
        <f t="shared" si="6"/>
        <v>0</v>
      </c>
      <c r="AA37" s="8">
        <f t="shared" si="7"/>
        <v>0</v>
      </c>
      <c r="AB37" s="8">
        <f t="shared" si="8"/>
        <v>0</v>
      </c>
      <c r="AC37" s="8">
        <f t="shared" si="9"/>
        <v>0</v>
      </c>
      <c r="AD37" s="8">
        <f t="shared" si="10"/>
        <v>26.91</v>
      </c>
      <c r="AE37" s="8">
        <f t="shared" si="11"/>
        <v>26.91</v>
      </c>
      <c r="AF37" s="8">
        <f t="shared" si="12"/>
        <v>0</v>
      </c>
      <c r="AG37" s="8">
        <f t="shared" si="13"/>
        <v>0</v>
      </c>
      <c r="AH37" s="8">
        <f t="shared" si="14"/>
        <v>0</v>
      </c>
      <c r="AI37" s="8">
        <f t="shared" si="15"/>
        <v>0</v>
      </c>
      <c r="AJ37" s="8">
        <f t="shared" si="16"/>
        <v>0</v>
      </c>
      <c r="AK37" s="8">
        <f t="shared" si="17"/>
        <v>26.91</v>
      </c>
      <c r="AL37" s="8">
        <f t="shared" si="31"/>
        <v>216.18</v>
      </c>
      <c r="AM37" s="8">
        <f t="shared" si="31"/>
        <v>0</v>
      </c>
      <c r="AN37" s="8">
        <f t="shared" si="31"/>
        <v>0</v>
      </c>
      <c r="AO37" s="8">
        <f t="shared" si="31"/>
        <v>0</v>
      </c>
      <c r="AP37" s="8">
        <f t="shared" si="31"/>
        <v>0</v>
      </c>
      <c r="AQ37" s="8">
        <f t="shared" si="31"/>
        <v>0</v>
      </c>
      <c r="AR37" s="8">
        <f t="shared" si="18"/>
        <v>216.18</v>
      </c>
      <c r="AT37" s="8">
        <v>23.11</v>
      </c>
      <c r="AU37" s="8">
        <v>23.11</v>
      </c>
      <c r="AW37" s="199">
        <v>26.91</v>
      </c>
      <c r="AX37" s="199">
        <v>0</v>
      </c>
      <c r="AY37" s="199">
        <v>0</v>
      </c>
      <c r="AZ37" s="199">
        <v>0</v>
      </c>
      <c r="BA37" s="199">
        <v>0</v>
      </c>
      <c r="BB37" s="199">
        <v>0</v>
      </c>
      <c r="BC37" s="8">
        <f t="shared" si="19"/>
        <v>26.91</v>
      </c>
      <c r="BD37" s="199">
        <v>26.91</v>
      </c>
      <c r="BE37" s="199">
        <v>0</v>
      </c>
      <c r="BF37" s="199">
        <v>0</v>
      </c>
      <c r="BG37" s="199">
        <v>0</v>
      </c>
      <c r="BH37" s="199">
        <v>0</v>
      </c>
      <c r="BI37" s="199">
        <v>0</v>
      </c>
      <c r="BJ37" s="8">
        <f t="shared" si="20"/>
        <v>26.91</v>
      </c>
      <c r="BL37" s="8">
        <f t="shared" si="21"/>
        <v>23.11</v>
      </c>
      <c r="BM37" s="8">
        <f t="shared" si="22"/>
        <v>23.11</v>
      </c>
      <c r="BN37" s="8">
        <f t="shared" si="23"/>
        <v>26.91</v>
      </c>
      <c r="BO37" s="8">
        <f t="shared" si="24"/>
        <v>26.91</v>
      </c>
      <c r="BP37" s="139">
        <f t="shared" si="25"/>
        <v>-3.8000000000000007</v>
      </c>
      <c r="BQ37" s="139">
        <f t="shared" si="26"/>
        <v>-3.8000000000000007</v>
      </c>
    </row>
    <row r="38" spans="1:69">
      <c r="A38" s="8" t="s">
        <v>80</v>
      </c>
      <c r="B38" s="15">
        <f>'[3]23'!B40</f>
        <v>320</v>
      </c>
      <c r="C38" s="16">
        <f>'[3]23'!C40</f>
        <v>0</v>
      </c>
      <c r="D38" s="16">
        <f>'[3]23'!D40</f>
        <v>0</v>
      </c>
      <c r="E38" s="16">
        <f>'[3]23'!E40</f>
        <v>0</v>
      </c>
      <c r="F38" s="16">
        <f>'[3]23'!F40</f>
        <v>980</v>
      </c>
      <c r="G38" s="16">
        <f>'[3]23'!G40</f>
        <v>0</v>
      </c>
      <c r="H38" s="17">
        <f t="shared" si="27"/>
        <v>1300</v>
      </c>
      <c r="I38" s="15">
        <f>'[3]23'!J40</f>
        <v>270</v>
      </c>
      <c r="J38" s="16">
        <f>'[3]23'!K40</f>
        <v>0</v>
      </c>
      <c r="K38" s="16">
        <f>'[3]23'!L40</f>
        <v>0</v>
      </c>
      <c r="L38" s="16">
        <f>'[3]23'!M40</f>
        <v>0</v>
      </c>
      <c r="M38" s="16">
        <f>'[3]23'!N40</f>
        <v>0</v>
      </c>
      <c r="N38" s="16">
        <f>'[3]23'!O40</f>
        <v>0</v>
      </c>
      <c r="O38" s="17">
        <f t="shared" si="28"/>
        <v>270</v>
      </c>
      <c r="P38" s="18">
        <f>frq!C38</f>
        <v>1</v>
      </c>
      <c r="Q38" s="15">
        <f t="shared" si="29"/>
        <v>270</v>
      </c>
      <c r="R38" s="16">
        <f t="shared" si="29"/>
        <v>0</v>
      </c>
      <c r="S38" s="16">
        <f t="shared" si="29"/>
        <v>0</v>
      </c>
      <c r="T38" s="16">
        <f t="shared" si="29"/>
        <v>0</v>
      </c>
      <c r="U38" s="16">
        <f t="shared" si="29"/>
        <v>0</v>
      </c>
      <c r="V38" s="16">
        <f t="shared" si="29"/>
        <v>0</v>
      </c>
      <c r="W38" s="17">
        <f t="shared" si="30"/>
        <v>270</v>
      </c>
      <c r="X38" s="8">
        <f t="shared" si="4"/>
        <v>26.91</v>
      </c>
      <c r="Y38" s="8">
        <f t="shared" si="5"/>
        <v>0</v>
      </c>
      <c r="Z38" s="8">
        <f t="shared" si="6"/>
        <v>0</v>
      </c>
      <c r="AA38" s="8">
        <f t="shared" si="7"/>
        <v>0</v>
      </c>
      <c r="AB38" s="8">
        <f t="shared" si="8"/>
        <v>0</v>
      </c>
      <c r="AC38" s="8">
        <f t="shared" si="9"/>
        <v>0</v>
      </c>
      <c r="AD38" s="8">
        <f t="shared" si="10"/>
        <v>26.91</v>
      </c>
      <c r="AE38" s="8">
        <f t="shared" si="11"/>
        <v>26.91</v>
      </c>
      <c r="AF38" s="8">
        <f t="shared" si="12"/>
        <v>0</v>
      </c>
      <c r="AG38" s="8">
        <f t="shared" si="13"/>
        <v>0</v>
      </c>
      <c r="AH38" s="8">
        <f t="shared" si="14"/>
        <v>0</v>
      </c>
      <c r="AI38" s="8">
        <f t="shared" si="15"/>
        <v>0</v>
      </c>
      <c r="AJ38" s="8">
        <f t="shared" si="16"/>
        <v>0</v>
      </c>
      <c r="AK38" s="8">
        <f t="shared" si="17"/>
        <v>26.91</v>
      </c>
      <c r="AL38" s="8">
        <f t="shared" si="31"/>
        <v>216.18</v>
      </c>
      <c r="AM38" s="8">
        <f t="shared" si="31"/>
        <v>0</v>
      </c>
      <c r="AN38" s="8">
        <f t="shared" si="31"/>
        <v>0</v>
      </c>
      <c r="AO38" s="8">
        <f t="shared" si="31"/>
        <v>0</v>
      </c>
      <c r="AP38" s="8">
        <f t="shared" si="31"/>
        <v>0</v>
      </c>
      <c r="AQ38" s="8">
        <f t="shared" si="31"/>
        <v>0</v>
      </c>
      <c r="AR38" s="8">
        <f t="shared" si="18"/>
        <v>216.18</v>
      </c>
      <c r="AT38" s="8">
        <v>23.11</v>
      </c>
      <c r="AU38" s="8">
        <v>23.11</v>
      </c>
      <c r="AW38" s="199">
        <v>26.91</v>
      </c>
      <c r="AX38" s="199">
        <v>0</v>
      </c>
      <c r="AY38" s="199">
        <v>0</v>
      </c>
      <c r="AZ38" s="199">
        <v>0</v>
      </c>
      <c r="BA38" s="199">
        <v>0</v>
      </c>
      <c r="BB38" s="199">
        <v>0</v>
      </c>
      <c r="BC38" s="8">
        <f t="shared" si="19"/>
        <v>26.91</v>
      </c>
      <c r="BD38" s="199">
        <v>26.91</v>
      </c>
      <c r="BE38" s="199">
        <v>0</v>
      </c>
      <c r="BF38" s="199">
        <v>0</v>
      </c>
      <c r="BG38" s="199">
        <v>0</v>
      </c>
      <c r="BH38" s="199">
        <v>0</v>
      </c>
      <c r="BI38" s="199">
        <v>0</v>
      </c>
      <c r="BJ38" s="8">
        <f t="shared" si="20"/>
        <v>26.91</v>
      </c>
      <c r="BL38" s="8">
        <f t="shared" si="21"/>
        <v>23.11</v>
      </c>
      <c r="BM38" s="8">
        <f t="shared" si="22"/>
        <v>23.11</v>
      </c>
      <c r="BN38" s="8">
        <f t="shared" si="23"/>
        <v>26.91</v>
      </c>
      <c r="BO38" s="8">
        <f t="shared" si="24"/>
        <v>26.91</v>
      </c>
      <c r="BP38" s="139">
        <f t="shared" si="25"/>
        <v>-3.8000000000000007</v>
      </c>
      <c r="BQ38" s="139">
        <f t="shared" si="26"/>
        <v>-3.8000000000000007</v>
      </c>
    </row>
    <row r="39" spans="1:69">
      <c r="A39" s="8" t="s">
        <v>81</v>
      </c>
      <c r="B39" s="15">
        <f>'[3]23'!B41</f>
        <v>320</v>
      </c>
      <c r="C39" s="16">
        <f>'[3]23'!C41</f>
        <v>0</v>
      </c>
      <c r="D39" s="16">
        <f>'[3]23'!D41</f>
        <v>0</v>
      </c>
      <c r="E39" s="16">
        <f>'[3]23'!E41</f>
        <v>0</v>
      </c>
      <c r="F39" s="16">
        <f>'[3]23'!F41</f>
        <v>980</v>
      </c>
      <c r="G39" s="16">
        <f>'[3]23'!G41</f>
        <v>0</v>
      </c>
      <c r="H39" s="17">
        <f t="shared" si="27"/>
        <v>1300</v>
      </c>
      <c r="I39" s="15">
        <f>'[3]23'!J41</f>
        <v>270</v>
      </c>
      <c r="J39" s="16">
        <f>'[3]23'!K41</f>
        <v>0</v>
      </c>
      <c r="K39" s="16">
        <f>'[3]23'!L41</f>
        <v>0</v>
      </c>
      <c r="L39" s="16">
        <f>'[3]23'!M41</f>
        <v>0</v>
      </c>
      <c r="M39" s="16">
        <f>'[3]23'!N41</f>
        <v>0</v>
      </c>
      <c r="N39" s="16">
        <f>'[3]23'!O41</f>
        <v>0</v>
      </c>
      <c r="O39" s="17">
        <f t="shared" si="28"/>
        <v>270</v>
      </c>
      <c r="P39" s="18">
        <f>frq!C39</f>
        <v>1</v>
      </c>
      <c r="Q39" s="15">
        <f t="shared" si="29"/>
        <v>270</v>
      </c>
      <c r="R39" s="16">
        <f t="shared" si="29"/>
        <v>0</v>
      </c>
      <c r="S39" s="16">
        <f t="shared" si="29"/>
        <v>0</v>
      </c>
      <c r="T39" s="16">
        <f t="shared" si="29"/>
        <v>0</v>
      </c>
      <c r="U39" s="16">
        <f t="shared" si="29"/>
        <v>0</v>
      </c>
      <c r="V39" s="16">
        <f t="shared" si="29"/>
        <v>0</v>
      </c>
      <c r="W39" s="17">
        <f t="shared" si="30"/>
        <v>270</v>
      </c>
      <c r="X39" s="8">
        <f t="shared" si="4"/>
        <v>26.91</v>
      </c>
      <c r="Y39" s="8">
        <f t="shared" si="5"/>
        <v>0</v>
      </c>
      <c r="Z39" s="8">
        <f t="shared" si="6"/>
        <v>0</v>
      </c>
      <c r="AA39" s="8">
        <f t="shared" si="7"/>
        <v>0</v>
      </c>
      <c r="AB39" s="8">
        <f t="shared" si="8"/>
        <v>0</v>
      </c>
      <c r="AC39" s="8">
        <f t="shared" si="9"/>
        <v>0</v>
      </c>
      <c r="AD39" s="8">
        <f t="shared" si="10"/>
        <v>26.91</v>
      </c>
      <c r="AE39" s="8">
        <f t="shared" si="11"/>
        <v>26.91</v>
      </c>
      <c r="AF39" s="8">
        <f t="shared" si="12"/>
        <v>0</v>
      </c>
      <c r="AG39" s="8">
        <f t="shared" si="13"/>
        <v>0</v>
      </c>
      <c r="AH39" s="8">
        <f t="shared" si="14"/>
        <v>0</v>
      </c>
      <c r="AI39" s="8">
        <f t="shared" si="15"/>
        <v>0</v>
      </c>
      <c r="AJ39" s="8">
        <f t="shared" si="16"/>
        <v>0</v>
      </c>
      <c r="AK39" s="8">
        <f t="shared" si="17"/>
        <v>26.91</v>
      </c>
      <c r="AL39" s="8">
        <f t="shared" si="31"/>
        <v>216.18</v>
      </c>
      <c r="AM39" s="8">
        <f t="shared" si="31"/>
        <v>0</v>
      </c>
      <c r="AN39" s="8">
        <f t="shared" si="31"/>
        <v>0</v>
      </c>
      <c r="AO39" s="8">
        <f t="shared" si="31"/>
        <v>0</v>
      </c>
      <c r="AP39" s="8">
        <f t="shared" si="31"/>
        <v>0</v>
      </c>
      <c r="AQ39" s="8">
        <f t="shared" si="31"/>
        <v>0</v>
      </c>
      <c r="AR39" s="8">
        <f t="shared" si="18"/>
        <v>216.18</v>
      </c>
      <c r="AT39" s="8">
        <v>25.83</v>
      </c>
      <c r="AU39" s="8">
        <v>25.83</v>
      </c>
      <c r="AW39" s="199">
        <v>26.91</v>
      </c>
      <c r="AX39" s="199">
        <v>0</v>
      </c>
      <c r="AY39" s="199">
        <v>0</v>
      </c>
      <c r="AZ39" s="199">
        <v>0</v>
      </c>
      <c r="BA39" s="199">
        <v>0</v>
      </c>
      <c r="BB39" s="199">
        <v>0</v>
      </c>
      <c r="BC39" s="8">
        <f t="shared" si="19"/>
        <v>26.91</v>
      </c>
      <c r="BD39" s="199">
        <v>26.91</v>
      </c>
      <c r="BE39" s="199">
        <v>0</v>
      </c>
      <c r="BF39" s="199">
        <v>0</v>
      </c>
      <c r="BG39" s="199">
        <v>0</v>
      </c>
      <c r="BH39" s="199">
        <v>0</v>
      </c>
      <c r="BI39" s="199">
        <v>0</v>
      </c>
      <c r="BJ39" s="8">
        <f t="shared" si="20"/>
        <v>26.91</v>
      </c>
      <c r="BL39" s="8">
        <f t="shared" si="21"/>
        <v>25.83</v>
      </c>
      <c r="BM39" s="8">
        <f t="shared" si="22"/>
        <v>25.83</v>
      </c>
      <c r="BN39" s="8">
        <f t="shared" si="23"/>
        <v>26.91</v>
      </c>
      <c r="BO39" s="8">
        <f t="shared" si="24"/>
        <v>26.91</v>
      </c>
      <c r="BP39" s="139">
        <f t="shared" si="25"/>
        <v>-1.0800000000000018</v>
      </c>
      <c r="BQ39" s="139">
        <f t="shared" si="26"/>
        <v>-1.0800000000000018</v>
      </c>
    </row>
    <row r="40" spans="1:69">
      <c r="A40" s="8" t="s">
        <v>82</v>
      </c>
      <c r="B40" s="15">
        <f>'[3]23'!B42</f>
        <v>320</v>
      </c>
      <c r="C40" s="16">
        <f>'[3]23'!C42</f>
        <v>0</v>
      </c>
      <c r="D40" s="16">
        <f>'[3]23'!D42</f>
        <v>0</v>
      </c>
      <c r="E40" s="16">
        <f>'[3]23'!E42</f>
        <v>0</v>
      </c>
      <c r="F40" s="16">
        <f>'[3]23'!F42</f>
        <v>980</v>
      </c>
      <c r="G40" s="16">
        <f>'[3]23'!G42</f>
        <v>0</v>
      </c>
      <c r="H40" s="17">
        <f t="shared" si="27"/>
        <v>1300</v>
      </c>
      <c r="I40" s="15">
        <f>'[3]23'!J42</f>
        <v>270</v>
      </c>
      <c r="J40" s="16">
        <f>'[3]23'!K42</f>
        <v>0</v>
      </c>
      <c r="K40" s="16">
        <f>'[3]23'!L42</f>
        <v>0</v>
      </c>
      <c r="L40" s="16">
        <f>'[3]23'!M42</f>
        <v>0</v>
      </c>
      <c r="M40" s="16">
        <f>'[3]23'!N42</f>
        <v>0</v>
      </c>
      <c r="N40" s="16">
        <f>'[3]23'!O42</f>
        <v>0</v>
      </c>
      <c r="O40" s="17">
        <f t="shared" si="28"/>
        <v>270</v>
      </c>
      <c r="P40" s="18">
        <f>frq!C40</f>
        <v>1</v>
      </c>
      <c r="Q40" s="15">
        <f t="shared" si="29"/>
        <v>270</v>
      </c>
      <c r="R40" s="16">
        <f t="shared" si="29"/>
        <v>0</v>
      </c>
      <c r="S40" s="16">
        <f t="shared" si="29"/>
        <v>0</v>
      </c>
      <c r="T40" s="16">
        <f t="shared" si="29"/>
        <v>0</v>
      </c>
      <c r="U40" s="16">
        <f t="shared" si="29"/>
        <v>0</v>
      </c>
      <c r="V40" s="16">
        <f t="shared" si="29"/>
        <v>0</v>
      </c>
      <c r="W40" s="17">
        <f t="shared" si="30"/>
        <v>270</v>
      </c>
      <c r="X40" s="8">
        <f t="shared" si="4"/>
        <v>26.91</v>
      </c>
      <c r="Y40" s="8">
        <f t="shared" si="5"/>
        <v>0</v>
      </c>
      <c r="Z40" s="8">
        <f t="shared" si="6"/>
        <v>0</v>
      </c>
      <c r="AA40" s="8">
        <f t="shared" si="7"/>
        <v>0</v>
      </c>
      <c r="AB40" s="8">
        <f t="shared" si="8"/>
        <v>0</v>
      </c>
      <c r="AC40" s="8">
        <f t="shared" si="9"/>
        <v>0</v>
      </c>
      <c r="AD40" s="8">
        <f t="shared" si="10"/>
        <v>26.91</v>
      </c>
      <c r="AE40" s="8">
        <f t="shared" si="11"/>
        <v>26.91</v>
      </c>
      <c r="AF40" s="8">
        <f t="shared" si="12"/>
        <v>0</v>
      </c>
      <c r="AG40" s="8">
        <f t="shared" si="13"/>
        <v>0</v>
      </c>
      <c r="AH40" s="8">
        <f t="shared" si="14"/>
        <v>0</v>
      </c>
      <c r="AI40" s="8">
        <f t="shared" si="15"/>
        <v>0</v>
      </c>
      <c r="AJ40" s="8">
        <f t="shared" si="16"/>
        <v>0</v>
      </c>
      <c r="AK40" s="8">
        <f t="shared" si="17"/>
        <v>26.91</v>
      </c>
      <c r="AL40" s="8">
        <f t="shared" si="31"/>
        <v>216.18</v>
      </c>
      <c r="AM40" s="8">
        <f t="shared" si="31"/>
        <v>0</v>
      </c>
      <c r="AN40" s="8">
        <f t="shared" si="31"/>
        <v>0</v>
      </c>
      <c r="AO40" s="8">
        <f t="shared" si="31"/>
        <v>0</v>
      </c>
      <c r="AP40" s="8">
        <f t="shared" si="31"/>
        <v>0</v>
      </c>
      <c r="AQ40" s="8">
        <f t="shared" si="31"/>
        <v>0</v>
      </c>
      <c r="AR40" s="8">
        <f t="shared" si="18"/>
        <v>216.18</v>
      </c>
      <c r="AT40" s="8">
        <v>25.83</v>
      </c>
      <c r="AU40" s="8">
        <v>25.83</v>
      </c>
      <c r="AW40" s="199">
        <v>26.91</v>
      </c>
      <c r="AX40" s="199">
        <v>0</v>
      </c>
      <c r="AY40" s="199">
        <v>0</v>
      </c>
      <c r="AZ40" s="199">
        <v>0</v>
      </c>
      <c r="BA40" s="199">
        <v>0</v>
      </c>
      <c r="BB40" s="199">
        <v>0</v>
      </c>
      <c r="BC40" s="8">
        <f t="shared" si="19"/>
        <v>26.91</v>
      </c>
      <c r="BD40" s="199">
        <v>26.91</v>
      </c>
      <c r="BE40" s="199">
        <v>0</v>
      </c>
      <c r="BF40" s="199">
        <v>0</v>
      </c>
      <c r="BG40" s="199">
        <v>0</v>
      </c>
      <c r="BH40" s="199">
        <v>0</v>
      </c>
      <c r="BI40" s="199">
        <v>0</v>
      </c>
      <c r="BJ40" s="8">
        <f t="shared" si="20"/>
        <v>26.91</v>
      </c>
      <c r="BL40" s="8">
        <f t="shared" si="21"/>
        <v>25.83</v>
      </c>
      <c r="BM40" s="8">
        <f t="shared" si="22"/>
        <v>25.83</v>
      </c>
      <c r="BN40" s="8">
        <f t="shared" si="23"/>
        <v>26.91</v>
      </c>
      <c r="BO40" s="8">
        <f t="shared" si="24"/>
        <v>26.91</v>
      </c>
      <c r="BP40" s="139">
        <f t="shared" si="25"/>
        <v>-1.0800000000000018</v>
      </c>
      <c r="BQ40" s="139">
        <f t="shared" si="26"/>
        <v>-1.0800000000000018</v>
      </c>
    </row>
    <row r="41" spans="1:69">
      <c r="A41" s="8" t="s">
        <v>83</v>
      </c>
      <c r="B41" s="15">
        <f>'[3]23'!B43</f>
        <v>320</v>
      </c>
      <c r="C41" s="16">
        <f>'[3]23'!C43</f>
        <v>0</v>
      </c>
      <c r="D41" s="16">
        <f>'[3]23'!D43</f>
        <v>0</v>
      </c>
      <c r="E41" s="16">
        <f>'[3]23'!E43</f>
        <v>0</v>
      </c>
      <c r="F41" s="16">
        <f>'[3]23'!F43</f>
        <v>980</v>
      </c>
      <c r="G41" s="16">
        <f>'[3]23'!G43</f>
        <v>0</v>
      </c>
      <c r="H41" s="17">
        <f t="shared" si="27"/>
        <v>1300</v>
      </c>
      <c r="I41" s="15">
        <f>'[3]23'!J43</f>
        <v>270</v>
      </c>
      <c r="J41" s="16">
        <f>'[3]23'!K43</f>
        <v>0</v>
      </c>
      <c r="K41" s="16">
        <f>'[3]23'!L43</f>
        <v>0</v>
      </c>
      <c r="L41" s="16">
        <f>'[3]23'!M43</f>
        <v>0</v>
      </c>
      <c r="M41" s="16">
        <f>'[3]23'!N43</f>
        <v>0</v>
      </c>
      <c r="N41" s="16">
        <f>'[3]23'!O43</f>
        <v>0</v>
      </c>
      <c r="O41" s="17">
        <f t="shared" si="28"/>
        <v>270</v>
      </c>
      <c r="P41" s="18">
        <f>frq!C41</f>
        <v>1</v>
      </c>
      <c r="Q41" s="15">
        <f t="shared" si="29"/>
        <v>270</v>
      </c>
      <c r="R41" s="16">
        <f t="shared" si="29"/>
        <v>0</v>
      </c>
      <c r="S41" s="16">
        <f t="shared" si="29"/>
        <v>0</v>
      </c>
      <c r="T41" s="16">
        <f t="shared" si="29"/>
        <v>0</v>
      </c>
      <c r="U41" s="16">
        <f t="shared" si="29"/>
        <v>0</v>
      </c>
      <c r="V41" s="16">
        <f t="shared" si="29"/>
        <v>0</v>
      </c>
      <c r="W41" s="17">
        <f t="shared" si="30"/>
        <v>270</v>
      </c>
      <c r="X41" s="8">
        <f t="shared" si="4"/>
        <v>26.91</v>
      </c>
      <c r="Y41" s="8">
        <f t="shared" si="5"/>
        <v>0</v>
      </c>
      <c r="Z41" s="8">
        <f t="shared" si="6"/>
        <v>0</v>
      </c>
      <c r="AA41" s="8">
        <f t="shared" si="7"/>
        <v>0</v>
      </c>
      <c r="AB41" s="8">
        <f t="shared" si="8"/>
        <v>0</v>
      </c>
      <c r="AC41" s="8">
        <f t="shared" si="9"/>
        <v>0</v>
      </c>
      <c r="AD41" s="8">
        <f t="shared" si="10"/>
        <v>26.91</v>
      </c>
      <c r="AE41" s="8">
        <f t="shared" si="11"/>
        <v>26.91</v>
      </c>
      <c r="AF41" s="8">
        <f t="shared" si="12"/>
        <v>0</v>
      </c>
      <c r="AG41" s="8">
        <f t="shared" si="13"/>
        <v>0</v>
      </c>
      <c r="AH41" s="8">
        <f t="shared" si="14"/>
        <v>0</v>
      </c>
      <c r="AI41" s="8">
        <f t="shared" si="15"/>
        <v>0</v>
      </c>
      <c r="AJ41" s="8">
        <f t="shared" si="16"/>
        <v>0</v>
      </c>
      <c r="AK41" s="8">
        <f t="shared" si="17"/>
        <v>26.91</v>
      </c>
      <c r="AL41" s="8">
        <f t="shared" si="31"/>
        <v>216.18</v>
      </c>
      <c r="AM41" s="8">
        <f t="shared" si="31"/>
        <v>0</v>
      </c>
      <c r="AN41" s="8">
        <f t="shared" si="31"/>
        <v>0</v>
      </c>
      <c r="AO41" s="8">
        <f t="shared" si="31"/>
        <v>0</v>
      </c>
      <c r="AP41" s="8">
        <f t="shared" si="31"/>
        <v>0</v>
      </c>
      <c r="AQ41" s="8">
        <f t="shared" si="31"/>
        <v>0</v>
      </c>
      <c r="AR41" s="8">
        <f t="shared" si="18"/>
        <v>216.18</v>
      </c>
      <c r="AT41" s="8">
        <v>25.83</v>
      </c>
      <c r="AU41" s="8">
        <v>25.83</v>
      </c>
      <c r="AW41" s="199">
        <v>26.91</v>
      </c>
      <c r="AX41" s="199">
        <v>0</v>
      </c>
      <c r="AY41" s="199">
        <v>0</v>
      </c>
      <c r="AZ41" s="199">
        <v>0</v>
      </c>
      <c r="BA41" s="199">
        <v>0</v>
      </c>
      <c r="BB41" s="199">
        <v>0</v>
      </c>
      <c r="BC41" s="8">
        <f t="shared" si="19"/>
        <v>26.91</v>
      </c>
      <c r="BD41" s="199">
        <v>26.91</v>
      </c>
      <c r="BE41" s="199">
        <v>0</v>
      </c>
      <c r="BF41" s="199">
        <v>0</v>
      </c>
      <c r="BG41" s="199">
        <v>0</v>
      </c>
      <c r="BH41" s="199">
        <v>0</v>
      </c>
      <c r="BI41" s="199">
        <v>0</v>
      </c>
      <c r="BJ41" s="8">
        <f t="shared" si="20"/>
        <v>26.91</v>
      </c>
      <c r="BL41" s="8">
        <f t="shared" si="21"/>
        <v>25.83</v>
      </c>
      <c r="BM41" s="8">
        <f t="shared" si="22"/>
        <v>25.83</v>
      </c>
      <c r="BN41" s="8">
        <f t="shared" si="23"/>
        <v>26.91</v>
      </c>
      <c r="BO41" s="8">
        <f t="shared" si="24"/>
        <v>26.91</v>
      </c>
      <c r="BP41" s="139">
        <f t="shared" si="25"/>
        <v>-1.0800000000000018</v>
      </c>
      <c r="BQ41" s="139">
        <f t="shared" si="26"/>
        <v>-1.0800000000000018</v>
      </c>
    </row>
    <row r="42" spans="1:69">
      <c r="A42" s="8" t="s">
        <v>84</v>
      </c>
      <c r="B42" s="15">
        <f>'[3]23'!B44</f>
        <v>320</v>
      </c>
      <c r="C42" s="16">
        <f>'[3]23'!C44</f>
        <v>0</v>
      </c>
      <c r="D42" s="16">
        <f>'[3]23'!D44</f>
        <v>0</v>
      </c>
      <c r="E42" s="16">
        <f>'[3]23'!E44</f>
        <v>0</v>
      </c>
      <c r="F42" s="16">
        <f>'[3]23'!F44</f>
        <v>980</v>
      </c>
      <c r="G42" s="16">
        <f>'[3]23'!G44</f>
        <v>0</v>
      </c>
      <c r="H42" s="17">
        <f t="shared" si="27"/>
        <v>1300</v>
      </c>
      <c r="I42" s="15">
        <f>'[3]23'!J44</f>
        <v>270</v>
      </c>
      <c r="J42" s="16">
        <f>'[3]23'!K44</f>
        <v>0</v>
      </c>
      <c r="K42" s="16">
        <f>'[3]23'!L44</f>
        <v>0</v>
      </c>
      <c r="L42" s="16">
        <f>'[3]23'!M44</f>
        <v>0</v>
      </c>
      <c r="M42" s="16">
        <f>'[3]23'!N44</f>
        <v>0</v>
      </c>
      <c r="N42" s="16">
        <f>'[3]23'!O44</f>
        <v>0</v>
      </c>
      <c r="O42" s="17">
        <f t="shared" si="28"/>
        <v>270</v>
      </c>
      <c r="P42" s="18">
        <f>frq!C42</f>
        <v>1</v>
      </c>
      <c r="Q42" s="15">
        <f t="shared" si="29"/>
        <v>270</v>
      </c>
      <c r="R42" s="16">
        <f t="shared" si="29"/>
        <v>0</v>
      </c>
      <c r="S42" s="16">
        <f t="shared" si="29"/>
        <v>0</v>
      </c>
      <c r="T42" s="16">
        <f t="shared" si="29"/>
        <v>0</v>
      </c>
      <c r="U42" s="16">
        <f t="shared" si="29"/>
        <v>0</v>
      </c>
      <c r="V42" s="16">
        <f t="shared" si="29"/>
        <v>0</v>
      </c>
      <c r="W42" s="17">
        <f t="shared" si="30"/>
        <v>270</v>
      </c>
      <c r="X42" s="8">
        <f t="shared" si="4"/>
        <v>26.91</v>
      </c>
      <c r="Y42" s="8">
        <f t="shared" si="5"/>
        <v>0</v>
      </c>
      <c r="Z42" s="8">
        <f t="shared" si="6"/>
        <v>0</v>
      </c>
      <c r="AA42" s="8">
        <f t="shared" si="7"/>
        <v>0</v>
      </c>
      <c r="AB42" s="8">
        <f t="shared" si="8"/>
        <v>0</v>
      </c>
      <c r="AC42" s="8">
        <f t="shared" si="9"/>
        <v>0</v>
      </c>
      <c r="AD42" s="8">
        <f t="shared" si="10"/>
        <v>26.91</v>
      </c>
      <c r="AE42" s="8">
        <f t="shared" si="11"/>
        <v>26.91</v>
      </c>
      <c r="AF42" s="8">
        <f t="shared" si="12"/>
        <v>0</v>
      </c>
      <c r="AG42" s="8">
        <f t="shared" si="13"/>
        <v>0</v>
      </c>
      <c r="AH42" s="8">
        <f t="shared" si="14"/>
        <v>0</v>
      </c>
      <c r="AI42" s="8">
        <f t="shared" si="15"/>
        <v>0</v>
      </c>
      <c r="AJ42" s="8">
        <f t="shared" si="16"/>
        <v>0</v>
      </c>
      <c r="AK42" s="8">
        <f t="shared" si="17"/>
        <v>26.91</v>
      </c>
      <c r="AL42" s="8">
        <f t="shared" si="31"/>
        <v>216.18</v>
      </c>
      <c r="AM42" s="8">
        <f t="shared" si="31"/>
        <v>0</v>
      </c>
      <c r="AN42" s="8">
        <f t="shared" si="31"/>
        <v>0</v>
      </c>
      <c r="AO42" s="8">
        <f t="shared" si="31"/>
        <v>0</v>
      </c>
      <c r="AP42" s="8">
        <f t="shared" si="31"/>
        <v>0</v>
      </c>
      <c r="AQ42" s="8">
        <f t="shared" si="31"/>
        <v>0</v>
      </c>
      <c r="AR42" s="8">
        <f t="shared" si="18"/>
        <v>216.18</v>
      </c>
      <c r="AT42" s="8">
        <v>25.83</v>
      </c>
      <c r="AU42" s="8">
        <v>25.83</v>
      </c>
      <c r="AW42" s="199">
        <v>26.91</v>
      </c>
      <c r="AX42" s="199">
        <v>0</v>
      </c>
      <c r="AY42" s="199">
        <v>0</v>
      </c>
      <c r="AZ42" s="199">
        <v>0</v>
      </c>
      <c r="BA42" s="199">
        <v>0</v>
      </c>
      <c r="BB42" s="199">
        <v>0</v>
      </c>
      <c r="BC42" s="8">
        <f t="shared" si="19"/>
        <v>26.91</v>
      </c>
      <c r="BD42" s="199">
        <v>26.91</v>
      </c>
      <c r="BE42" s="199">
        <v>0</v>
      </c>
      <c r="BF42" s="199">
        <v>0</v>
      </c>
      <c r="BG42" s="199">
        <v>0</v>
      </c>
      <c r="BH42" s="199">
        <v>0</v>
      </c>
      <c r="BI42" s="199">
        <v>0</v>
      </c>
      <c r="BJ42" s="8">
        <f t="shared" si="20"/>
        <v>26.91</v>
      </c>
      <c r="BL42" s="8">
        <f t="shared" si="21"/>
        <v>25.83</v>
      </c>
      <c r="BM42" s="8">
        <f t="shared" si="22"/>
        <v>25.83</v>
      </c>
      <c r="BN42" s="8">
        <f t="shared" si="23"/>
        <v>26.91</v>
      </c>
      <c r="BO42" s="8">
        <f t="shared" si="24"/>
        <v>26.91</v>
      </c>
      <c r="BP42" s="139">
        <f t="shared" si="25"/>
        <v>-1.0800000000000018</v>
      </c>
      <c r="BQ42" s="139">
        <f t="shared" si="26"/>
        <v>-1.0800000000000018</v>
      </c>
    </row>
    <row r="43" spans="1:69">
      <c r="A43" s="8" t="s">
        <v>85</v>
      </c>
      <c r="B43" s="15">
        <f>'[3]23'!B45</f>
        <v>320</v>
      </c>
      <c r="C43" s="16">
        <f>'[3]23'!C45</f>
        <v>0</v>
      </c>
      <c r="D43" s="16">
        <f>'[3]23'!D45</f>
        <v>0</v>
      </c>
      <c r="E43" s="16">
        <f>'[3]23'!E45</f>
        <v>0</v>
      </c>
      <c r="F43" s="16">
        <f>'[3]23'!F45</f>
        <v>960</v>
      </c>
      <c r="G43" s="16">
        <f>'[3]23'!G45</f>
        <v>0</v>
      </c>
      <c r="H43" s="17">
        <f t="shared" si="27"/>
        <v>1280</v>
      </c>
      <c r="I43" s="15">
        <f>'[3]23'!J45</f>
        <v>270</v>
      </c>
      <c r="J43" s="16">
        <f>'[3]23'!K45</f>
        <v>0</v>
      </c>
      <c r="K43" s="16">
        <f>'[3]23'!L45</f>
        <v>0</v>
      </c>
      <c r="L43" s="16">
        <f>'[3]23'!M45</f>
        <v>0</v>
      </c>
      <c r="M43" s="16">
        <f>'[3]23'!N45</f>
        <v>0</v>
      </c>
      <c r="N43" s="16">
        <f>'[3]23'!O45</f>
        <v>0</v>
      </c>
      <c r="O43" s="17">
        <f t="shared" si="28"/>
        <v>270</v>
      </c>
      <c r="P43" s="18">
        <f>frq!C43</f>
        <v>1</v>
      </c>
      <c r="Q43" s="15">
        <f t="shared" si="29"/>
        <v>270</v>
      </c>
      <c r="R43" s="16">
        <f t="shared" si="29"/>
        <v>0</v>
      </c>
      <c r="S43" s="16">
        <f t="shared" si="29"/>
        <v>0</v>
      </c>
      <c r="T43" s="16">
        <f t="shared" si="29"/>
        <v>0</v>
      </c>
      <c r="U43" s="16">
        <f t="shared" si="29"/>
        <v>0</v>
      </c>
      <c r="V43" s="16">
        <f t="shared" si="29"/>
        <v>0</v>
      </c>
      <c r="W43" s="17">
        <f t="shared" si="30"/>
        <v>270</v>
      </c>
      <c r="X43" s="8">
        <f t="shared" si="4"/>
        <v>26.91</v>
      </c>
      <c r="Y43" s="8">
        <f t="shared" si="5"/>
        <v>0</v>
      </c>
      <c r="Z43" s="8">
        <f t="shared" si="6"/>
        <v>0</v>
      </c>
      <c r="AA43" s="8">
        <f t="shared" si="7"/>
        <v>0</v>
      </c>
      <c r="AB43" s="8">
        <f t="shared" si="8"/>
        <v>0</v>
      </c>
      <c r="AC43" s="8">
        <f t="shared" si="9"/>
        <v>0</v>
      </c>
      <c r="AD43" s="8">
        <f t="shared" si="10"/>
        <v>26.91</v>
      </c>
      <c r="AE43" s="8">
        <f t="shared" si="11"/>
        <v>26.91</v>
      </c>
      <c r="AF43" s="8">
        <f t="shared" si="12"/>
        <v>0</v>
      </c>
      <c r="AG43" s="8">
        <f t="shared" si="13"/>
        <v>0</v>
      </c>
      <c r="AH43" s="8">
        <f t="shared" si="14"/>
        <v>0</v>
      </c>
      <c r="AI43" s="8">
        <f t="shared" si="15"/>
        <v>0</v>
      </c>
      <c r="AJ43" s="8">
        <f t="shared" si="16"/>
        <v>0</v>
      </c>
      <c r="AK43" s="8">
        <f t="shared" si="17"/>
        <v>26.91</v>
      </c>
      <c r="AL43" s="8">
        <f t="shared" si="31"/>
        <v>216.18</v>
      </c>
      <c r="AM43" s="8">
        <f t="shared" si="31"/>
        <v>0</v>
      </c>
      <c r="AN43" s="8">
        <f t="shared" si="31"/>
        <v>0</v>
      </c>
      <c r="AO43" s="8">
        <f t="shared" si="31"/>
        <v>0</v>
      </c>
      <c r="AP43" s="8">
        <f t="shared" si="31"/>
        <v>0</v>
      </c>
      <c r="AQ43" s="8">
        <f t="shared" si="31"/>
        <v>0</v>
      </c>
      <c r="AR43" s="8">
        <f t="shared" si="18"/>
        <v>216.18</v>
      </c>
      <c r="AT43" s="8">
        <v>25.83</v>
      </c>
      <c r="AU43" s="8">
        <v>25.83</v>
      </c>
      <c r="AW43" s="199">
        <v>26.91</v>
      </c>
      <c r="AX43" s="199">
        <v>0</v>
      </c>
      <c r="AY43" s="199">
        <v>0</v>
      </c>
      <c r="AZ43" s="199">
        <v>0</v>
      </c>
      <c r="BA43" s="199">
        <v>0</v>
      </c>
      <c r="BB43" s="199">
        <v>0</v>
      </c>
      <c r="BC43" s="8">
        <f t="shared" si="19"/>
        <v>26.91</v>
      </c>
      <c r="BD43" s="199">
        <v>26.91</v>
      </c>
      <c r="BE43" s="199">
        <v>0</v>
      </c>
      <c r="BF43" s="199">
        <v>0</v>
      </c>
      <c r="BG43" s="199">
        <v>0</v>
      </c>
      <c r="BH43" s="199">
        <v>0</v>
      </c>
      <c r="BI43" s="199">
        <v>0</v>
      </c>
      <c r="BJ43" s="8">
        <f t="shared" si="20"/>
        <v>26.91</v>
      </c>
      <c r="BL43" s="8">
        <f t="shared" si="21"/>
        <v>25.83</v>
      </c>
      <c r="BM43" s="8">
        <f t="shared" si="22"/>
        <v>25.83</v>
      </c>
      <c r="BN43" s="8">
        <f t="shared" si="23"/>
        <v>26.91</v>
      </c>
      <c r="BO43" s="8">
        <f t="shared" si="24"/>
        <v>26.91</v>
      </c>
      <c r="BP43" s="139">
        <f t="shared" si="25"/>
        <v>-1.0800000000000018</v>
      </c>
      <c r="BQ43" s="139">
        <f t="shared" si="26"/>
        <v>-1.0800000000000018</v>
      </c>
    </row>
    <row r="44" spans="1:69">
      <c r="A44" s="8" t="s">
        <v>86</v>
      </c>
      <c r="B44" s="15">
        <f>'[3]23'!B46</f>
        <v>320</v>
      </c>
      <c r="C44" s="16">
        <f>'[3]23'!C46</f>
        <v>0</v>
      </c>
      <c r="D44" s="16">
        <f>'[3]23'!D46</f>
        <v>0</v>
      </c>
      <c r="E44" s="16">
        <f>'[3]23'!E46</f>
        <v>0</v>
      </c>
      <c r="F44" s="16">
        <f>'[3]23'!F46</f>
        <v>960</v>
      </c>
      <c r="G44" s="16">
        <f>'[3]23'!G46</f>
        <v>0</v>
      </c>
      <c r="H44" s="17">
        <f t="shared" si="27"/>
        <v>1280</v>
      </c>
      <c r="I44" s="15">
        <f>'[3]23'!J46</f>
        <v>270</v>
      </c>
      <c r="J44" s="16">
        <f>'[3]23'!K46</f>
        <v>0</v>
      </c>
      <c r="K44" s="16">
        <f>'[3]23'!L46</f>
        <v>0</v>
      </c>
      <c r="L44" s="16">
        <f>'[3]23'!M46</f>
        <v>0</v>
      </c>
      <c r="M44" s="16">
        <f>'[3]23'!N46</f>
        <v>0</v>
      </c>
      <c r="N44" s="16">
        <f>'[3]23'!O46</f>
        <v>0</v>
      </c>
      <c r="O44" s="17">
        <f t="shared" si="28"/>
        <v>270</v>
      </c>
      <c r="P44" s="18">
        <f>frq!C44</f>
        <v>1</v>
      </c>
      <c r="Q44" s="15">
        <f t="shared" si="29"/>
        <v>270</v>
      </c>
      <c r="R44" s="16">
        <f t="shared" si="29"/>
        <v>0</v>
      </c>
      <c r="S44" s="16">
        <f t="shared" si="29"/>
        <v>0</v>
      </c>
      <c r="T44" s="16">
        <f t="shared" si="29"/>
        <v>0</v>
      </c>
      <c r="U44" s="16">
        <f t="shared" si="29"/>
        <v>0</v>
      </c>
      <c r="V44" s="16">
        <f t="shared" si="29"/>
        <v>0</v>
      </c>
      <c r="W44" s="17">
        <f t="shared" si="30"/>
        <v>270</v>
      </c>
      <c r="X44" s="8">
        <f t="shared" si="4"/>
        <v>26.91</v>
      </c>
      <c r="Y44" s="8">
        <f t="shared" si="5"/>
        <v>0</v>
      </c>
      <c r="Z44" s="8">
        <f t="shared" si="6"/>
        <v>0</v>
      </c>
      <c r="AA44" s="8">
        <f t="shared" si="7"/>
        <v>0</v>
      </c>
      <c r="AB44" s="8">
        <f t="shared" si="8"/>
        <v>0</v>
      </c>
      <c r="AC44" s="8">
        <f t="shared" si="9"/>
        <v>0</v>
      </c>
      <c r="AD44" s="8">
        <f t="shared" si="10"/>
        <v>26.91</v>
      </c>
      <c r="AE44" s="8">
        <f t="shared" si="11"/>
        <v>26.91</v>
      </c>
      <c r="AF44" s="8">
        <f t="shared" si="12"/>
        <v>0</v>
      </c>
      <c r="AG44" s="8">
        <f t="shared" si="13"/>
        <v>0</v>
      </c>
      <c r="AH44" s="8">
        <f t="shared" si="14"/>
        <v>0</v>
      </c>
      <c r="AI44" s="8">
        <f t="shared" si="15"/>
        <v>0</v>
      </c>
      <c r="AJ44" s="8">
        <f t="shared" si="16"/>
        <v>0</v>
      </c>
      <c r="AK44" s="8">
        <f t="shared" si="17"/>
        <v>26.91</v>
      </c>
      <c r="AL44" s="8">
        <f t="shared" si="31"/>
        <v>216.18</v>
      </c>
      <c r="AM44" s="8">
        <f t="shared" si="31"/>
        <v>0</v>
      </c>
      <c r="AN44" s="8">
        <f t="shared" si="31"/>
        <v>0</v>
      </c>
      <c r="AO44" s="8">
        <f t="shared" si="31"/>
        <v>0</v>
      </c>
      <c r="AP44" s="8">
        <f t="shared" si="31"/>
        <v>0</v>
      </c>
      <c r="AQ44" s="8">
        <f t="shared" si="31"/>
        <v>0</v>
      </c>
      <c r="AR44" s="8">
        <f t="shared" si="18"/>
        <v>216.18</v>
      </c>
      <c r="AT44" s="8">
        <v>25.83</v>
      </c>
      <c r="AU44" s="8">
        <v>25.83</v>
      </c>
      <c r="AW44" s="199">
        <v>26.91</v>
      </c>
      <c r="AX44" s="199">
        <v>0</v>
      </c>
      <c r="AY44" s="199">
        <v>0</v>
      </c>
      <c r="AZ44" s="199">
        <v>0</v>
      </c>
      <c r="BA44" s="199">
        <v>0</v>
      </c>
      <c r="BB44" s="199">
        <v>0</v>
      </c>
      <c r="BC44" s="8">
        <f t="shared" si="19"/>
        <v>26.91</v>
      </c>
      <c r="BD44" s="199">
        <v>26.91</v>
      </c>
      <c r="BE44" s="199">
        <v>0</v>
      </c>
      <c r="BF44" s="199">
        <v>0</v>
      </c>
      <c r="BG44" s="199">
        <v>0</v>
      </c>
      <c r="BH44" s="199">
        <v>0</v>
      </c>
      <c r="BI44" s="199">
        <v>0</v>
      </c>
      <c r="BJ44" s="8">
        <f t="shared" si="20"/>
        <v>26.91</v>
      </c>
      <c r="BL44" s="8">
        <f t="shared" si="21"/>
        <v>25.83</v>
      </c>
      <c r="BM44" s="8">
        <f t="shared" si="22"/>
        <v>25.83</v>
      </c>
      <c r="BN44" s="8">
        <f t="shared" si="23"/>
        <v>26.91</v>
      </c>
      <c r="BO44" s="8">
        <f t="shared" si="24"/>
        <v>26.91</v>
      </c>
      <c r="BP44" s="139">
        <f t="shared" si="25"/>
        <v>-1.0800000000000018</v>
      </c>
      <c r="BQ44" s="139">
        <f t="shared" si="26"/>
        <v>-1.0800000000000018</v>
      </c>
    </row>
    <row r="45" spans="1:69">
      <c r="A45" s="8" t="s">
        <v>87</v>
      </c>
      <c r="B45" s="15">
        <f>'[3]23'!B47</f>
        <v>320</v>
      </c>
      <c r="C45" s="16">
        <f>'[3]23'!C47</f>
        <v>0</v>
      </c>
      <c r="D45" s="16">
        <f>'[3]23'!D47</f>
        <v>0</v>
      </c>
      <c r="E45" s="16">
        <f>'[3]23'!E47</f>
        <v>0</v>
      </c>
      <c r="F45" s="16">
        <f>'[3]23'!F47</f>
        <v>960</v>
      </c>
      <c r="G45" s="16">
        <f>'[3]23'!G47</f>
        <v>0</v>
      </c>
      <c r="H45" s="17">
        <f t="shared" si="27"/>
        <v>1280</v>
      </c>
      <c r="I45" s="15">
        <f>'[3]23'!J47</f>
        <v>270</v>
      </c>
      <c r="J45" s="16">
        <f>'[3]23'!K47</f>
        <v>0</v>
      </c>
      <c r="K45" s="16">
        <f>'[3]23'!L47</f>
        <v>0</v>
      </c>
      <c r="L45" s="16">
        <f>'[3]23'!M47</f>
        <v>0</v>
      </c>
      <c r="M45" s="16">
        <f>'[3]23'!N47</f>
        <v>0</v>
      </c>
      <c r="N45" s="16">
        <f>'[3]23'!O47</f>
        <v>0</v>
      </c>
      <c r="O45" s="17">
        <f t="shared" si="28"/>
        <v>270</v>
      </c>
      <c r="P45" s="18">
        <f>frq!C45</f>
        <v>1</v>
      </c>
      <c r="Q45" s="15">
        <f t="shared" si="29"/>
        <v>270</v>
      </c>
      <c r="R45" s="16">
        <f t="shared" si="29"/>
        <v>0</v>
      </c>
      <c r="S45" s="16">
        <f t="shared" si="29"/>
        <v>0</v>
      </c>
      <c r="T45" s="16">
        <f t="shared" si="29"/>
        <v>0</v>
      </c>
      <c r="U45" s="16">
        <f t="shared" si="29"/>
        <v>0</v>
      </c>
      <c r="V45" s="16">
        <f t="shared" si="29"/>
        <v>0</v>
      </c>
      <c r="W45" s="17">
        <f t="shared" si="30"/>
        <v>270</v>
      </c>
      <c r="X45" s="8">
        <f t="shared" si="4"/>
        <v>26.91</v>
      </c>
      <c r="Y45" s="8">
        <f t="shared" si="5"/>
        <v>0</v>
      </c>
      <c r="Z45" s="8">
        <f t="shared" si="6"/>
        <v>0</v>
      </c>
      <c r="AA45" s="8">
        <f t="shared" si="7"/>
        <v>0</v>
      </c>
      <c r="AB45" s="8">
        <f t="shared" si="8"/>
        <v>0</v>
      </c>
      <c r="AC45" s="8">
        <f t="shared" si="9"/>
        <v>0</v>
      </c>
      <c r="AD45" s="8">
        <f t="shared" si="10"/>
        <v>26.91</v>
      </c>
      <c r="AE45" s="8">
        <f t="shared" si="11"/>
        <v>26.91</v>
      </c>
      <c r="AF45" s="8">
        <f t="shared" si="12"/>
        <v>0</v>
      </c>
      <c r="AG45" s="8">
        <f t="shared" si="13"/>
        <v>0</v>
      </c>
      <c r="AH45" s="8">
        <f t="shared" si="14"/>
        <v>0</v>
      </c>
      <c r="AI45" s="8">
        <f t="shared" si="15"/>
        <v>0</v>
      </c>
      <c r="AJ45" s="8">
        <f t="shared" si="16"/>
        <v>0</v>
      </c>
      <c r="AK45" s="8">
        <f t="shared" si="17"/>
        <v>26.91</v>
      </c>
      <c r="AL45" s="8">
        <f t="shared" si="31"/>
        <v>216.18</v>
      </c>
      <c r="AM45" s="8">
        <f t="shared" si="31"/>
        <v>0</v>
      </c>
      <c r="AN45" s="8">
        <f t="shared" si="31"/>
        <v>0</v>
      </c>
      <c r="AO45" s="8">
        <f t="shared" si="31"/>
        <v>0</v>
      </c>
      <c r="AP45" s="8">
        <f t="shared" si="31"/>
        <v>0</v>
      </c>
      <c r="AQ45" s="8">
        <f t="shared" si="31"/>
        <v>0</v>
      </c>
      <c r="AR45" s="8">
        <f t="shared" si="18"/>
        <v>216.18</v>
      </c>
      <c r="AT45" s="8">
        <v>25.83</v>
      </c>
      <c r="AU45" s="8">
        <v>25.83</v>
      </c>
      <c r="AW45" s="199">
        <v>26.91</v>
      </c>
      <c r="AX45" s="199">
        <v>0</v>
      </c>
      <c r="AY45" s="199">
        <v>0</v>
      </c>
      <c r="AZ45" s="199">
        <v>0</v>
      </c>
      <c r="BA45" s="199">
        <v>0</v>
      </c>
      <c r="BB45" s="199">
        <v>0</v>
      </c>
      <c r="BC45" s="8">
        <f t="shared" si="19"/>
        <v>26.91</v>
      </c>
      <c r="BD45" s="199">
        <v>26.91</v>
      </c>
      <c r="BE45" s="199">
        <v>0</v>
      </c>
      <c r="BF45" s="199">
        <v>0</v>
      </c>
      <c r="BG45" s="199">
        <v>0</v>
      </c>
      <c r="BH45" s="199">
        <v>0</v>
      </c>
      <c r="BI45" s="199">
        <v>0</v>
      </c>
      <c r="BJ45" s="8">
        <f t="shared" si="20"/>
        <v>26.91</v>
      </c>
      <c r="BL45" s="8">
        <f t="shared" si="21"/>
        <v>25.83</v>
      </c>
      <c r="BM45" s="8">
        <f t="shared" si="22"/>
        <v>25.83</v>
      </c>
      <c r="BN45" s="8">
        <f t="shared" si="23"/>
        <v>26.91</v>
      </c>
      <c r="BO45" s="8">
        <f t="shared" si="24"/>
        <v>26.91</v>
      </c>
      <c r="BP45" s="139">
        <f t="shared" si="25"/>
        <v>-1.0800000000000018</v>
      </c>
      <c r="BQ45" s="139">
        <f t="shared" si="26"/>
        <v>-1.0800000000000018</v>
      </c>
    </row>
    <row r="46" spans="1:69">
      <c r="A46" s="8" t="s">
        <v>88</v>
      </c>
      <c r="B46" s="15">
        <f>'[3]23'!B48</f>
        <v>320</v>
      </c>
      <c r="C46" s="16">
        <f>'[3]23'!C48</f>
        <v>0</v>
      </c>
      <c r="D46" s="16">
        <f>'[3]23'!D48</f>
        <v>0</v>
      </c>
      <c r="E46" s="16">
        <f>'[3]23'!E48</f>
        <v>0</v>
      </c>
      <c r="F46" s="16">
        <f>'[3]23'!F48</f>
        <v>960</v>
      </c>
      <c r="G46" s="16">
        <f>'[3]23'!G48</f>
        <v>0</v>
      </c>
      <c r="H46" s="17">
        <f t="shared" si="27"/>
        <v>1280</v>
      </c>
      <c r="I46" s="15">
        <f>'[3]23'!J48</f>
        <v>270</v>
      </c>
      <c r="J46" s="16">
        <f>'[3]23'!K48</f>
        <v>0</v>
      </c>
      <c r="K46" s="16">
        <f>'[3]23'!L48</f>
        <v>0</v>
      </c>
      <c r="L46" s="16">
        <f>'[3]23'!M48</f>
        <v>0</v>
      </c>
      <c r="M46" s="16">
        <f>'[3]23'!N48</f>
        <v>0</v>
      </c>
      <c r="N46" s="16">
        <f>'[3]23'!O48</f>
        <v>0</v>
      </c>
      <c r="O46" s="17">
        <f t="shared" si="28"/>
        <v>270</v>
      </c>
      <c r="P46" s="18">
        <f>frq!C46</f>
        <v>1</v>
      </c>
      <c r="Q46" s="15">
        <f t="shared" si="29"/>
        <v>270</v>
      </c>
      <c r="R46" s="16">
        <f t="shared" si="29"/>
        <v>0</v>
      </c>
      <c r="S46" s="16">
        <f t="shared" si="29"/>
        <v>0</v>
      </c>
      <c r="T46" s="16">
        <f t="shared" si="29"/>
        <v>0</v>
      </c>
      <c r="U46" s="16">
        <f t="shared" si="29"/>
        <v>0</v>
      </c>
      <c r="V46" s="16">
        <f t="shared" si="29"/>
        <v>0</v>
      </c>
      <c r="W46" s="17">
        <f t="shared" si="30"/>
        <v>270</v>
      </c>
      <c r="X46" s="8">
        <f t="shared" si="4"/>
        <v>26.91</v>
      </c>
      <c r="Y46" s="8">
        <f t="shared" si="5"/>
        <v>0</v>
      </c>
      <c r="Z46" s="8">
        <f t="shared" si="6"/>
        <v>0</v>
      </c>
      <c r="AA46" s="8">
        <f t="shared" si="7"/>
        <v>0</v>
      </c>
      <c r="AB46" s="8">
        <f t="shared" si="8"/>
        <v>0</v>
      </c>
      <c r="AC46" s="8">
        <f t="shared" si="9"/>
        <v>0</v>
      </c>
      <c r="AD46" s="8">
        <f t="shared" si="10"/>
        <v>26.91</v>
      </c>
      <c r="AE46" s="8">
        <f t="shared" si="11"/>
        <v>26.91</v>
      </c>
      <c r="AF46" s="8">
        <f t="shared" si="12"/>
        <v>0</v>
      </c>
      <c r="AG46" s="8">
        <f t="shared" si="13"/>
        <v>0</v>
      </c>
      <c r="AH46" s="8">
        <f t="shared" si="14"/>
        <v>0</v>
      </c>
      <c r="AI46" s="8">
        <f t="shared" si="15"/>
        <v>0</v>
      </c>
      <c r="AJ46" s="8">
        <f t="shared" si="16"/>
        <v>0</v>
      </c>
      <c r="AK46" s="8">
        <f t="shared" si="17"/>
        <v>26.91</v>
      </c>
      <c r="AL46" s="8">
        <f t="shared" si="31"/>
        <v>216.18</v>
      </c>
      <c r="AM46" s="8">
        <f t="shared" si="31"/>
        <v>0</v>
      </c>
      <c r="AN46" s="8">
        <f t="shared" si="31"/>
        <v>0</v>
      </c>
      <c r="AO46" s="8">
        <f t="shared" si="31"/>
        <v>0</v>
      </c>
      <c r="AP46" s="8">
        <f t="shared" si="31"/>
        <v>0</v>
      </c>
      <c r="AQ46" s="8">
        <f t="shared" si="31"/>
        <v>0</v>
      </c>
      <c r="AR46" s="8">
        <f t="shared" si="18"/>
        <v>216.18</v>
      </c>
      <c r="AT46" s="8">
        <v>25.83</v>
      </c>
      <c r="AU46" s="8">
        <v>25.83</v>
      </c>
      <c r="AW46" s="199">
        <v>26.91</v>
      </c>
      <c r="AX46" s="199">
        <v>0</v>
      </c>
      <c r="AY46" s="199">
        <v>0</v>
      </c>
      <c r="AZ46" s="199">
        <v>0</v>
      </c>
      <c r="BA46" s="199">
        <v>0</v>
      </c>
      <c r="BB46" s="199">
        <v>0</v>
      </c>
      <c r="BC46" s="8">
        <f t="shared" si="19"/>
        <v>26.91</v>
      </c>
      <c r="BD46" s="199">
        <v>26.91</v>
      </c>
      <c r="BE46" s="199">
        <v>0</v>
      </c>
      <c r="BF46" s="199">
        <v>0</v>
      </c>
      <c r="BG46" s="199">
        <v>0</v>
      </c>
      <c r="BH46" s="199">
        <v>0</v>
      </c>
      <c r="BI46" s="199">
        <v>0</v>
      </c>
      <c r="BJ46" s="8">
        <f t="shared" si="20"/>
        <v>26.91</v>
      </c>
      <c r="BL46" s="8">
        <f t="shared" si="21"/>
        <v>25.83</v>
      </c>
      <c r="BM46" s="8">
        <f t="shared" si="22"/>
        <v>25.83</v>
      </c>
      <c r="BN46" s="8">
        <f t="shared" si="23"/>
        <v>26.91</v>
      </c>
      <c r="BO46" s="8">
        <f t="shared" si="24"/>
        <v>26.91</v>
      </c>
      <c r="BP46" s="139">
        <f t="shared" si="25"/>
        <v>-1.0800000000000018</v>
      </c>
      <c r="BQ46" s="139">
        <f t="shared" si="26"/>
        <v>-1.0800000000000018</v>
      </c>
    </row>
    <row r="47" spans="1:69">
      <c r="A47" s="8" t="s">
        <v>89</v>
      </c>
      <c r="B47" s="15">
        <f>'[3]23'!B49</f>
        <v>320</v>
      </c>
      <c r="C47" s="16">
        <f>'[3]23'!C49</f>
        <v>0</v>
      </c>
      <c r="D47" s="16">
        <f>'[3]23'!D49</f>
        <v>0</v>
      </c>
      <c r="E47" s="16">
        <f>'[3]23'!E49</f>
        <v>0</v>
      </c>
      <c r="F47" s="16">
        <f>'[3]23'!F49</f>
        <v>960</v>
      </c>
      <c r="G47" s="16">
        <f>'[3]23'!G49</f>
        <v>0</v>
      </c>
      <c r="H47" s="17">
        <f t="shared" si="27"/>
        <v>1280</v>
      </c>
      <c r="I47" s="15">
        <f>'[3]23'!J49</f>
        <v>270</v>
      </c>
      <c r="J47" s="16">
        <f>'[3]23'!K49</f>
        <v>0</v>
      </c>
      <c r="K47" s="16">
        <f>'[3]23'!L49</f>
        <v>0</v>
      </c>
      <c r="L47" s="16">
        <f>'[3]23'!M49</f>
        <v>0</v>
      </c>
      <c r="M47" s="16">
        <f>'[3]23'!N49</f>
        <v>0</v>
      </c>
      <c r="N47" s="16">
        <f>'[3]23'!O49</f>
        <v>0</v>
      </c>
      <c r="O47" s="17">
        <f t="shared" si="28"/>
        <v>270</v>
      </c>
      <c r="P47" s="18">
        <f>frq!C47</f>
        <v>1</v>
      </c>
      <c r="Q47" s="15">
        <f t="shared" si="29"/>
        <v>270</v>
      </c>
      <c r="R47" s="16">
        <f t="shared" si="29"/>
        <v>0</v>
      </c>
      <c r="S47" s="16">
        <f t="shared" si="29"/>
        <v>0</v>
      </c>
      <c r="T47" s="16">
        <f t="shared" si="29"/>
        <v>0</v>
      </c>
      <c r="U47" s="16">
        <f t="shared" si="29"/>
        <v>0</v>
      </c>
      <c r="V47" s="16">
        <f t="shared" si="29"/>
        <v>0</v>
      </c>
      <c r="W47" s="17">
        <f t="shared" si="30"/>
        <v>270</v>
      </c>
      <c r="X47" s="8">
        <f t="shared" si="4"/>
        <v>26.91</v>
      </c>
      <c r="Y47" s="8">
        <f t="shared" si="5"/>
        <v>0</v>
      </c>
      <c r="Z47" s="8">
        <f t="shared" si="6"/>
        <v>0</v>
      </c>
      <c r="AA47" s="8">
        <f t="shared" si="7"/>
        <v>0</v>
      </c>
      <c r="AB47" s="8">
        <f t="shared" si="8"/>
        <v>0</v>
      </c>
      <c r="AC47" s="8">
        <f t="shared" si="9"/>
        <v>0</v>
      </c>
      <c r="AD47" s="8">
        <f t="shared" si="10"/>
        <v>26.91</v>
      </c>
      <c r="AE47" s="8">
        <f t="shared" si="11"/>
        <v>26.91</v>
      </c>
      <c r="AF47" s="8">
        <f t="shared" si="12"/>
        <v>0</v>
      </c>
      <c r="AG47" s="8">
        <f t="shared" si="13"/>
        <v>0</v>
      </c>
      <c r="AH47" s="8">
        <f t="shared" si="14"/>
        <v>0</v>
      </c>
      <c r="AI47" s="8">
        <f t="shared" si="15"/>
        <v>0</v>
      </c>
      <c r="AJ47" s="8">
        <f t="shared" si="16"/>
        <v>0</v>
      </c>
      <c r="AK47" s="8">
        <f t="shared" si="17"/>
        <v>26.91</v>
      </c>
      <c r="AL47" s="8">
        <f t="shared" si="31"/>
        <v>216.18</v>
      </c>
      <c r="AM47" s="8">
        <f t="shared" si="31"/>
        <v>0</v>
      </c>
      <c r="AN47" s="8">
        <f t="shared" si="31"/>
        <v>0</v>
      </c>
      <c r="AO47" s="8">
        <f t="shared" si="31"/>
        <v>0</v>
      </c>
      <c r="AP47" s="8">
        <f t="shared" si="31"/>
        <v>0</v>
      </c>
      <c r="AQ47" s="8">
        <f t="shared" si="31"/>
        <v>0</v>
      </c>
      <c r="AR47" s="8">
        <f t="shared" si="18"/>
        <v>216.18</v>
      </c>
      <c r="AT47" s="8">
        <v>23.11</v>
      </c>
      <c r="AU47" s="8">
        <v>23.11</v>
      </c>
      <c r="AW47" s="199">
        <v>26.91</v>
      </c>
      <c r="AX47" s="199">
        <v>0</v>
      </c>
      <c r="AY47" s="199">
        <v>0</v>
      </c>
      <c r="AZ47" s="199">
        <v>0</v>
      </c>
      <c r="BA47" s="199">
        <v>0</v>
      </c>
      <c r="BB47" s="199">
        <v>0</v>
      </c>
      <c r="BC47" s="8">
        <f t="shared" si="19"/>
        <v>26.91</v>
      </c>
      <c r="BD47" s="199">
        <v>26.91</v>
      </c>
      <c r="BE47" s="199">
        <v>0</v>
      </c>
      <c r="BF47" s="199">
        <v>0</v>
      </c>
      <c r="BG47" s="199">
        <v>0</v>
      </c>
      <c r="BH47" s="199">
        <v>0</v>
      </c>
      <c r="BI47" s="199">
        <v>0</v>
      </c>
      <c r="BJ47" s="8">
        <f t="shared" si="20"/>
        <v>26.91</v>
      </c>
      <c r="BL47" s="8">
        <f t="shared" si="21"/>
        <v>23.11</v>
      </c>
      <c r="BM47" s="8">
        <f t="shared" si="22"/>
        <v>23.11</v>
      </c>
      <c r="BN47" s="8">
        <f t="shared" si="23"/>
        <v>26.91</v>
      </c>
      <c r="BO47" s="8">
        <f t="shared" si="24"/>
        <v>26.91</v>
      </c>
      <c r="BP47" s="139">
        <f t="shared" si="25"/>
        <v>-3.8000000000000007</v>
      </c>
      <c r="BQ47" s="139">
        <f t="shared" si="26"/>
        <v>-3.8000000000000007</v>
      </c>
    </row>
    <row r="48" spans="1:69">
      <c r="A48" s="8" t="s">
        <v>90</v>
      </c>
      <c r="B48" s="15">
        <f>'[3]23'!B50</f>
        <v>320</v>
      </c>
      <c r="C48" s="16">
        <f>'[3]23'!C50</f>
        <v>0</v>
      </c>
      <c r="D48" s="16">
        <f>'[3]23'!D50</f>
        <v>0</v>
      </c>
      <c r="E48" s="16">
        <f>'[3]23'!E50</f>
        <v>0</v>
      </c>
      <c r="F48" s="16">
        <f>'[3]23'!F50</f>
        <v>960</v>
      </c>
      <c r="G48" s="16">
        <f>'[3]23'!G50</f>
        <v>0</v>
      </c>
      <c r="H48" s="17">
        <f t="shared" si="27"/>
        <v>1280</v>
      </c>
      <c r="I48" s="15">
        <f>'[3]23'!J50</f>
        <v>270</v>
      </c>
      <c r="J48" s="16">
        <f>'[3]23'!K50</f>
        <v>0</v>
      </c>
      <c r="K48" s="16">
        <f>'[3]23'!L50</f>
        <v>0</v>
      </c>
      <c r="L48" s="16">
        <f>'[3]23'!M50</f>
        <v>0</v>
      </c>
      <c r="M48" s="16">
        <f>'[3]23'!N50</f>
        <v>0</v>
      </c>
      <c r="N48" s="16">
        <f>'[3]23'!O50</f>
        <v>0</v>
      </c>
      <c r="O48" s="17">
        <f t="shared" si="28"/>
        <v>270</v>
      </c>
      <c r="P48" s="18">
        <f>frq!C48</f>
        <v>1</v>
      </c>
      <c r="Q48" s="15">
        <f t="shared" si="29"/>
        <v>270</v>
      </c>
      <c r="R48" s="16">
        <f t="shared" si="29"/>
        <v>0</v>
      </c>
      <c r="S48" s="16">
        <f t="shared" si="29"/>
        <v>0</v>
      </c>
      <c r="T48" s="16">
        <f t="shared" si="29"/>
        <v>0</v>
      </c>
      <c r="U48" s="16">
        <f t="shared" si="29"/>
        <v>0</v>
      </c>
      <c r="V48" s="16">
        <f t="shared" si="29"/>
        <v>0</v>
      </c>
      <c r="W48" s="17">
        <f t="shared" si="30"/>
        <v>270</v>
      </c>
      <c r="X48" s="8">
        <f t="shared" si="4"/>
        <v>26.91</v>
      </c>
      <c r="Y48" s="8">
        <f t="shared" si="5"/>
        <v>0</v>
      </c>
      <c r="Z48" s="8">
        <f t="shared" si="6"/>
        <v>0</v>
      </c>
      <c r="AA48" s="8">
        <f t="shared" si="7"/>
        <v>0</v>
      </c>
      <c r="AB48" s="8">
        <f t="shared" si="8"/>
        <v>0</v>
      </c>
      <c r="AC48" s="8">
        <f t="shared" si="9"/>
        <v>0</v>
      </c>
      <c r="AD48" s="8">
        <f t="shared" si="10"/>
        <v>26.91</v>
      </c>
      <c r="AE48" s="8">
        <f t="shared" si="11"/>
        <v>26.91</v>
      </c>
      <c r="AF48" s="8">
        <f t="shared" si="12"/>
        <v>0</v>
      </c>
      <c r="AG48" s="8">
        <f t="shared" si="13"/>
        <v>0</v>
      </c>
      <c r="AH48" s="8">
        <f t="shared" si="14"/>
        <v>0</v>
      </c>
      <c r="AI48" s="8">
        <f t="shared" si="15"/>
        <v>0</v>
      </c>
      <c r="AJ48" s="8">
        <f t="shared" si="16"/>
        <v>0</v>
      </c>
      <c r="AK48" s="8">
        <f t="shared" si="17"/>
        <v>26.91</v>
      </c>
      <c r="AL48" s="8">
        <f t="shared" si="31"/>
        <v>216.18</v>
      </c>
      <c r="AM48" s="8">
        <f t="shared" si="31"/>
        <v>0</v>
      </c>
      <c r="AN48" s="8">
        <f t="shared" si="31"/>
        <v>0</v>
      </c>
      <c r="AO48" s="8">
        <f t="shared" si="31"/>
        <v>0</v>
      </c>
      <c r="AP48" s="8">
        <f t="shared" si="31"/>
        <v>0</v>
      </c>
      <c r="AQ48" s="8">
        <f t="shared" si="31"/>
        <v>0</v>
      </c>
      <c r="AR48" s="8">
        <f t="shared" si="18"/>
        <v>216.18</v>
      </c>
      <c r="AT48" s="8">
        <v>23.11</v>
      </c>
      <c r="AU48" s="8">
        <v>23.11</v>
      </c>
      <c r="AW48" s="199">
        <v>26.91</v>
      </c>
      <c r="AX48" s="199">
        <v>0</v>
      </c>
      <c r="AY48" s="199">
        <v>0</v>
      </c>
      <c r="AZ48" s="199">
        <v>0</v>
      </c>
      <c r="BA48" s="199">
        <v>0</v>
      </c>
      <c r="BB48" s="199">
        <v>0</v>
      </c>
      <c r="BC48" s="8">
        <f t="shared" si="19"/>
        <v>26.91</v>
      </c>
      <c r="BD48" s="199">
        <v>26.91</v>
      </c>
      <c r="BE48" s="199">
        <v>0</v>
      </c>
      <c r="BF48" s="199">
        <v>0</v>
      </c>
      <c r="BG48" s="199">
        <v>0</v>
      </c>
      <c r="BH48" s="199">
        <v>0</v>
      </c>
      <c r="BI48" s="199">
        <v>0</v>
      </c>
      <c r="BJ48" s="8">
        <f t="shared" si="20"/>
        <v>26.91</v>
      </c>
      <c r="BL48" s="8">
        <f t="shared" si="21"/>
        <v>23.11</v>
      </c>
      <c r="BM48" s="8">
        <f t="shared" si="22"/>
        <v>23.11</v>
      </c>
      <c r="BN48" s="8">
        <f t="shared" si="23"/>
        <v>26.91</v>
      </c>
      <c r="BO48" s="8">
        <f t="shared" si="24"/>
        <v>26.91</v>
      </c>
      <c r="BP48" s="139">
        <f t="shared" si="25"/>
        <v>-3.8000000000000007</v>
      </c>
      <c r="BQ48" s="139">
        <f t="shared" si="26"/>
        <v>-3.8000000000000007</v>
      </c>
    </row>
    <row r="49" spans="1:69">
      <c r="A49" s="8" t="s">
        <v>91</v>
      </c>
      <c r="B49" s="15">
        <f>'[3]23'!B51</f>
        <v>320</v>
      </c>
      <c r="C49" s="16">
        <f>'[3]23'!C51</f>
        <v>0</v>
      </c>
      <c r="D49" s="16">
        <f>'[3]23'!D51</f>
        <v>0</v>
      </c>
      <c r="E49" s="16">
        <f>'[3]23'!E51</f>
        <v>0</v>
      </c>
      <c r="F49" s="16">
        <f>'[3]23'!F51</f>
        <v>960</v>
      </c>
      <c r="G49" s="16">
        <f>'[3]23'!G51</f>
        <v>0</v>
      </c>
      <c r="H49" s="17">
        <f t="shared" si="27"/>
        <v>1280</v>
      </c>
      <c r="I49" s="15">
        <f>'[3]23'!J51</f>
        <v>270</v>
      </c>
      <c r="J49" s="16">
        <f>'[3]23'!K51</f>
        <v>0</v>
      </c>
      <c r="K49" s="16">
        <f>'[3]23'!L51</f>
        <v>0</v>
      </c>
      <c r="L49" s="16">
        <f>'[3]23'!M51</f>
        <v>0</v>
      </c>
      <c r="M49" s="16">
        <f>'[3]23'!N51</f>
        <v>0</v>
      </c>
      <c r="N49" s="16">
        <f>'[3]23'!O51</f>
        <v>0</v>
      </c>
      <c r="O49" s="17">
        <f t="shared" si="28"/>
        <v>270</v>
      </c>
      <c r="P49" s="18">
        <f>frq!C49</f>
        <v>1</v>
      </c>
      <c r="Q49" s="15">
        <f t="shared" si="29"/>
        <v>270</v>
      </c>
      <c r="R49" s="16">
        <f t="shared" si="29"/>
        <v>0</v>
      </c>
      <c r="S49" s="16">
        <f t="shared" si="29"/>
        <v>0</v>
      </c>
      <c r="T49" s="16">
        <f t="shared" si="29"/>
        <v>0</v>
      </c>
      <c r="U49" s="16">
        <f t="shared" si="29"/>
        <v>0</v>
      </c>
      <c r="V49" s="16">
        <f t="shared" si="29"/>
        <v>0</v>
      </c>
      <c r="W49" s="17">
        <f t="shared" si="30"/>
        <v>270</v>
      </c>
      <c r="X49" s="8">
        <f t="shared" si="4"/>
        <v>26.91</v>
      </c>
      <c r="Y49" s="8">
        <f t="shared" si="5"/>
        <v>0</v>
      </c>
      <c r="Z49" s="8">
        <f t="shared" si="6"/>
        <v>0</v>
      </c>
      <c r="AA49" s="8">
        <f t="shared" si="7"/>
        <v>0</v>
      </c>
      <c r="AB49" s="8">
        <f t="shared" si="8"/>
        <v>0</v>
      </c>
      <c r="AC49" s="8">
        <f t="shared" si="9"/>
        <v>0</v>
      </c>
      <c r="AD49" s="8">
        <f t="shared" si="10"/>
        <v>26.91</v>
      </c>
      <c r="AE49" s="8">
        <f t="shared" si="11"/>
        <v>26.91</v>
      </c>
      <c r="AF49" s="8">
        <f t="shared" si="12"/>
        <v>0</v>
      </c>
      <c r="AG49" s="8">
        <f t="shared" si="13"/>
        <v>0</v>
      </c>
      <c r="AH49" s="8">
        <f t="shared" si="14"/>
        <v>0</v>
      </c>
      <c r="AI49" s="8">
        <f t="shared" si="15"/>
        <v>0</v>
      </c>
      <c r="AJ49" s="8">
        <f t="shared" si="16"/>
        <v>0</v>
      </c>
      <c r="AK49" s="8">
        <f t="shared" si="17"/>
        <v>26.91</v>
      </c>
      <c r="AL49" s="8">
        <f t="shared" si="31"/>
        <v>216.18</v>
      </c>
      <c r="AM49" s="8">
        <f t="shared" si="31"/>
        <v>0</v>
      </c>
      <c r="AN49" s="8">
        <f t="shared" si="31"/>
        <v>0</v>
      </c>
      <c r="AO49" s="8">
        <f t="shared" si="31"/>
        <v>0</v>
      </c>
      <c r="AP49" s="8">
        <f t="shared" si="31"/>
        <v>0</v>
      </c>
      <c r="AQ49" s="8">
        <f t="shared" si="31"/>
        <v>0</v>
      </c>
      <c r="AR49" s="8">
        <f t="shared" si="18"/>
        <v>216.18</v>
      </c>
      <c r="AT49" s="8">
        <v>25.83</v>
      </c>
      <c r="AU49" s="8">
        <v>25.83</v>
      </c>
      <c r="AW49" s="199">
        <v>26.91</v>
      </c>
      <c r="AX49" s="199">
        <v>0</v>
      </c>
      <c r="AY49" s="199">
        <v>0</v>
      </c>
      <c r="AZ49" s="199">
        <v>0</v>
      </c>
      <c r="BA49" s="199">
        <v>0</v>
      </c>
      <c r="BB49" s="199">
        <v>0</v>
      </c>
      <c r="BC49" s="8">
        <f t="shared" si="19"/>
        <v>26.91</v>
      </c>
      <c r="BD49" s="199">
        <v>26.91</v>
      </c>
      <c r="BE49" s="199">
        <v>0</v>
      </c>
      <c r="BF49" s="199">
        <v>0</v>
      </c>
      <c r="BG49" s="199">
        <v>0</v>
      </c>
      <c r="BH49" s="199">
        <v>0</v>
      </c>
      <c r="BI49" s="199">
        <v>0</v>
      </c>
      <c r="BJ49" s="8">
        <f t="shared" si="20"/>
        <v>26.91</v>
      </c>
      <c r="BL49" s="8">
        <f t="shared" si="21"/>
        <v>25.83</v>
      </c>
      <c r="BM49" s="8">
        <f t="shared" si="22"/>
        <v>25.83</v>
      </c>
      <c r="BN49" s="8">
        <f t="shared" si="23"/>
        <v>26.91</v>
      </c>
      <c r="BO49" s="8">
        <f t="shared" si="24"/>
        <v>26.91</v>
      </c>
      <c r="BP49" s="139">
        <f t="shared" si="25"/>
        <v>-1.0800000000000018</v>
      </c>
      <c r="BQ49" s="139">
        <f t="shared" si="26"/>
        <v>-1.0800000000000018</v>
      </c>
    </row>
    <row r="50" spans="1:69">
      <c r="A50" s="8" t="s">
        <v>92</v>
      </c>
      <c r="B50" s="15">
        <f>'[3]23'!B52</f>
        <v>320</v>
      </c>
      <c r="C50" s="16">
        <f>'[3]23'!C52</f>
        <v>0</v>
      </c>
      <c r="D50" s="16">
        <f>'[3]23'!D52</f>
        <v>0</v>
      </c>
      <c r="E50" s="16">
        <f>'[3]23'!E52</f>
        <v>0</v>
      </c>
      <c r="F50" s="16">
        <f>'[3]23'!F52</f>
        <v>960</v>
      </c>
      <c r="G50" s="16">
        <f>'[3]23'!G52</f>
        <v>0</v>
      </c>
      <c r="H50" s="17">
        <f t="shared" si="27"/>
        <v>1280</v>
      </c>
      <c r="I50" s="15">
        <f>'[3]23'!J52</f>
        <v>270</v>
      </c>
      <c r="J50" s="16">
        <f>'[3]23'!K52</f>
        <v>0</v>
      </c>
      <c r="K50" s="16">
        <f>'[3]23'!L52</f>
        <v>0</v>
      </c>
      <c r="L50" s="16">
        <f>'[3]23'!M52</f>
        <v>0</v>
      </c>
      <c r="M50" s="16">
        <f>'[3]23'!N52</f>
        <v>0</v>
      </c>
      <c r="N50" s="16">
        <f>'[3]23'!O52</f>
        <v>0</v>
      </c>
      <c r="O50" s="17">
        <f t="shared" si="28"/>
        <v>270</v>
      </c>
      <c r="P50" s="18">
        <f>frq!C50</f>
        <v>1</v>
      </c>
      <c r="Q50" s="15">
        <f t="shared" si="29"/>
        <v>270</v>
      </c>
      <c r="R50" s="16">
        <f t="shared" si="29"/>
        <v>0</v>
      </c>
      <c r="S50" s="16">
        <f t="shared" si="29"/>
        <v>0</v>
      </c>
      <c r="T50" s="16">
        <f t="shared" si="29"/>
        <v>0</v>
      </c>
      <c r="U50" s="16">
        <f t="shared" si="29"/>
        <v>0</v>
      </c>
      <c r="V50" s="16">
        <f t="shared" si="29"/>
        <v>0</v>
      </c>
      <c r="W50" s="17">
        <f t="shared" si="30"/>
        <v>270</v>
      </c>
      <c r="X50" s="8">
        <f t="shared" si="4"/>
        <v>26.91</v>
      </c>
      <c r="Y50" s="8">
        <f t="shared" si="5"/>
        <v>0</v>
      </c>
      <c r="Z50" s="8">
        <f t="shared" si="6"/>
        <v>0</v>
      </c>
      <c r="AA50" s="8">
        <f t="shared" si="7"/>
        <v>0</v>
      </c>
      <c r="AB50" s="8">
        <f t="shared" si="8"/>
        <v>0</v>
      </c>
      <c r="AC50" s="8">
        <f t="shared" si="9"/>
        <v>0</v>
      </c>
      <c r="AD50" s="8">
        <f t="shared" si="10"/>
        <v>26.91</v>
      </c>
      <c r="AE50" s="8">
        <f t="shared" si="11"/>
        <v>26.91</v>
      </c>
      <c r="AF50" s="8">
        <f t="shared" si="12"/>
        <v>0</v>
      </c>
      <c r="AG50" s="8">
        <f t="shared" si="13"/>
        <v>0</v>
      </c>
      <c r="AH50" s="8">
        <f t="shared" si="14"/>
        <v>0</v>
      </c>
      <c r="AI50" s="8">
        <f t="shared" si="15"/>
        <v>0</v>
      </c>
      <c r="AJ50" s="8">
        <f t="shared" si="16"/>
        <v>0</v>
      </c>
      <c r="AK50" s="8">
        <f t="shared" si="17"/>
        <v>26.91</v>
      </c>
      <c r="AL50" s="8">
        <f t="shared" si="31"/>
        <v>216.18</v>
      </c>
      <c r="AM50" s="8">
        <f t="shared" si="31"/>
        <v>0</v>
      </c>
      <c r="AN50" s="8">
        <f t="shared" si="31"/>
        <v>0</v>
      </c>
      <c r="AO50" s="8">
        <f t="shared" si="31"/>
        <v>0</v>
      </c>
      <c r="AP50" s="8">
        <f t="shared" si="31"/>
        <v>0</v>
      </c>
      <c r="AQ50" s="8">
        <f t="shared" si="31"/>
        <v>0</v>
      </c>
      <c r="AR50" s="8">
        <f t="shared" si="18"/>
        <v>216.18</v>
      </c>
      <c r="AT50" s="8">
        <v>25.83</v>
      </c>
      <c r="AU50" s="8">
        <v>25.83</v>
      </c>
      <c r="AW50" s="199">
        <v>26.91</v>
      </c>
      <c r="AX50" s="199">
        <v>0</v>
      </c>
      <c r="AY50" s="199">
        <v>0</v>
      </c>
      <c r="AZ50" s="199">
        <v>0</v>
      </c>
      <c r="BA50" s="199">
        <v>0</v>
      </c>
      <c r="BB50" s="199">
        <v>0</v>
      </c>
      <c r="BC50" s="8">
        <f t="shared" si="19"/>
        <v>26.91</v>
      </c>
      <c r="BD50" s="199">
        <v>26.91</v>
      </c>
      <c r="BE50" s="199">
        <v>0</v>
      </c>
      <c r="BF50" s="199">
        <v>0</v>
      </c>
      <c r="BG50" s="199">
        <v>0</v>
      </c>
      <c r="BH50" s="199">
        <v>0</v>
      </c>
      <c r="BI50" s="199">
        <v>0</v>
      </c>
      <c r="BJ50" s="8">
        <f t="shared" si="20"/>
        <v>26.91</v>
      </c>
      <c r="BL50" s="8">
        <f t="shared" si="21"/>
        <v>25.83</v>
      </c>
      <c r="BM50" s="8">
        <f t="shared" si="22"/>
        <v>25.83</v>
      </c>
      <c r="BN50" s="8">
        <f t="shared" si="23"/>
        <v>26.91</v>
      </c>
      <c r="BO50" s="8">
        <f t="shared" si="24"/>
        <v>26.91</v>
      </c>
      <c r="BP50" s="139">
        <f t="shared" si="25"/>
        <v>-1.0800000000000018</v>
      </c>
      <c r="BQ50" s="139">
        <f t="shared" si="26"/>
        <v>-1.0800000000000018</v>
      </c>
    </row>
    <row r="51" spans="1:69">
      <c r="A51" s="8" t="s">
        <v>93</v>
      </c>
      <c r="B51" s="15">
        <f>'[3]23'!B53</f>
        <v>320</v>
      </c>
      <c r="C51" s="16">
        <f>'[3]23'!C53</f>
        <v>0</v>
      </c>
      <c r="D51" s="16">
        <f>'[3]23'!D53</f>
        <v>0</v>
      </c>
      <c r="E51" s="16">
        <f>'[3]23'!E53</f>
        <v>0</v>
      </c>
      <c r="F51" s="16">
        <f>'[3]23'!F53</f>
        <v>960</v>
      </c>
      <c r="G51" s="16">
        <f>'[3]23'!G53</f>
        <v>0</v>
      </c>
      <c r="H51" s="17">
        <f t="shared" si="27"/>
        <v>1280</v>
      </c>
      <c r="I51" s="15">
        <f>'[3]23'!J53</f>
        <v>270</v>
      </c>
      <c r="J51" s="16">
        <f>'[3]23'!K53</f>
        <v>0</v>
      </c>
      <c r="K51" s="16">
        <f>'[3]23'!L53</f>
        <v>0</v>
      </c>
      <c r="L51" s="16">
        <f>'[3]23'!M53</f>
        <v>0</v>
      </c>
      <c r="M51" s="16">
        <f>'[3]23'!N53</f>
        <v>0</v>
      </c>
      <c r="N51" s="16">
        <f>'[3]23'!O53</f>
        <v>0</v>
      </c>
      <c r="O51" s="17">
        <f t="shared" si="28"/>
        <v>270</v>
      </c>
      <c r="P51" s="18">
        <f>frq!C51</f>
        <v>1</v>
      </c>
      <c r="Q51" s="15">
        <f t="shared" si="29"/>
        <v>270</v>
      </c>
      <c r="R51" s="16">
        <f t="shared" si="29"/>
        <v>0</v>
      </c>
      <c r="S51" s="16">
        <f t="shared" si="29"/>
        <v>0</v>
      </c>
      <c r="T51" s="16">
        <f t="shared" si="29"/>
        <v>0</v>
      </c>
      <c r="U51" s="16">
        <f t="shared" si="29"/>
        <v>0</v>
      </c>
      <c r="V51" s="16">
        <f t="shared" si="29"/>
        <v>0</v>
      </c>
      <c r="W51" s="17">
        <f t="shared" si="30"/>
        <v>270</v>
      </c>
      <c r="X51" s="8">
        <f t="shared" si="4"/>
        <v>32</v>
      </c>
      <c r="Y51" s="8">
        <f t="shared" si="5"/>
        <v>0</v>
      </c>
      <c r="Z51" s="8">
        <f t="shared" si="6"/>
        <v>0</v>
      </c>
      <c r="AA51" s="8">
        <f t="shared" si="7"/>
        <v>0</v>
      </c>
      <c r="AB51" s="8">
        <f t="shared" si="8"/>
        <v>0</v>
      </c>
      <c r="AC51" s="8">
        <f t="shared" si="9"/>
        <v>0</v>
      </c>
      <c r="AD51" s="8">
        <f t="shared" si="10"/>
        <v>32</v>
      </c>
      <c r="AE51" s="8">
        <f t="shared" si="11"/>
        <v>26.33</v>
      </c>
      <c r="AF51" s="8">
        <f t="shared" si="12"/>
        <v>0</v>
      </c>
      <c r="AG51" s="8">
        <f t="shared" si="13"/>
        <v>0</v>
      </c>
      <c r="AH51" s="8">
        <f t="shared" si="14"/>
        <v>0</v>
      </c>
      <c r="AI51" s="8">
        <f t="shared" si="15"/>
        <v>0</v>
      </c>
      <c r="AJ51" s="8">
        <f t="shared" si="16"/>
        <v>0</v>
      </c>
      <c r="AK51" s="8">
        <f t="shared" si="17"/>
        <v>26.33</v>
      </c>
      <c r="AL51" s="8">
        <f t="shared" si="31"/>
        <v>211.67000000000002</v>
      </c>
      <c r="AM51" s="8">
        <f t="shared" si="31"/>
        <v>0</v>
      </c>
      <c r="AN51" s="8">
        <f t="shared" si="31"/>
        <v>0</v>
      </c>
      <c r="AO51" s="8">
        <f t="shared" si="31"/>
        <v>0</v>
      </c>
      <c r="AP51" s="8">
        <f t="shared" si="31"/>
        <v>0</v>
      </c>
      <c r="AQ51" s="8">
        <f t="shared" si="31"/>
        <v>0</v>
      </c>
      <c r="AR51" s="8">
        <f t="shared" si="18"/>
        <v>211.67000000000002</v>
      </c>
      <c r="AT51" s="8">
        <v>30.71</v>
      </c>
      <c r="AU51" s="8">
        <v>25.27</v>
      </c>
      <c r="AW51" s="199">
        <v>32</v>
      </c>
      <c r="AX51" s="199">
        <v>0</v>
      </c>
      <c r="AY51" s="199">
        <v>0</v>
      </c>
      <c r="AZ51" s="199">
        <v>0</v>
      </c>
      <c r="BA51" s="199">
        <v>0</v>
      </c>
      <c r="BB51" s="199">
        <v>0</v>
      </c>
      <c r="BC51" s="8">
        <f t="shared" si="19"/>
        <v>32</v>
      </c>
      <c r="BD51" s="199">
        <v>26.33</v>
      </c>
      <c r="BE51" s="199">
        <v>0</v>
      </c>
      <c r="BF51" s="199">
        <v>0</v>
      </c>
      <c r="BG51" s="199">
        <v>0</v>
      </c>
      <c r="BH51" s="199">
        <v>0</v>
      </c>
      <c r="BI51" s="199">
        <v>0</v>
      </c>
      <c r="BJ51" s="8">
        <f t="shared" si="20"/>
        <v>26.33</v>
      </c>
      <c r="BL51" s="8">
        <f t="shared" si="21"/>
        <v>30.71</v>
      </c>
      <c r="BM51" s="8">
        <f t="shared" si="22"/>
        <v>25.27</v>
      </c>
      <c r="BN51" s="8">
        <f t="shared" si="23"/>
        <v>32</v>
      </c>
      <c r="BO51" s="8">
        <f t="shared" si="24"/>
        <v>26.33</v>
      </c>
      <c r="BP51" s="139">
        <f t="shared" si="25"/>
        <v>-1.2899999999999991</v>
      </c>
      <c r="BQ51" s="139">
        <f t="shared" si="26"/>
        <v>-1.0599999999999987</v>
      </c>
    </row>
    <row r="52" spans="1:69">
      <c r="A52" s="8" t="s">
        <v>94</v>
      </c>
      <c r="B52" s="15">
        <f>'[3]23'!B54</f>
        <v>320</v>
      </c>
      <c r="C52" s="16">
        <f>'[3]23'!C54</f>
        <v>0</v>
      </c>
      <c r="D52" s="16">
        <f>'[3]23'!D54</f>
        <v>0</v>
      </c>
      <c r="E52" s="16">
        <f>'[3]23'!E54</f>
        <v>0</v>
      </c>
      <c r="F52" s="16">
        <f>'[3]23'!F54</f>
        <v>960</v>
      </c>
      <c r="G52" s="16">
        <f>'[3]23'!G54</f>
        <v>0</v>
      </c>
      <c r="H52" s="17">
        <f t="shared" si="27"/>
        <v>1280</v>
      </c>
      <c r="I52" s="15">
        <f>'[3]23'!J54</f>
        <v>270</v>
      </c>
      <c r="J52" s="16">
        <f>'[3]23'!K54</f>
        <v>0</v>
      </c>
      <c r="K52" s="16">
        <f>'[3]23'!L54</f>
        <v>0</v>
      </c>
      <c r="L52" s="16">
        <f>'[3]23'!M54</f>
        <v>0</v>
      </c>
      <c r="M52" s="16">
        <f>'[3]23'!N54</f>
        <v>0</v>
      </c>
      <c r="N52" s="16">
        <f>'[3]23'!O54</f>
        <v>0</v>
      </c>
      <c r="O52" s="17">
        <f t="shared" si="28"/>
        <v>270</v>
      </c>
      <c r="P52" s="18">
        <f>frq!C52</f>
        <v>1</v>
      </c>
      <c r="Q52" s="15">
        <f t="shared" si="29"/>
        <v>270</v>
      </c>
      <c r="R52" s="16">
        <f t="shared" si="29"/>
        <v>0</v>
      </c>
      <c r="S52" s="16">
        <f t="shared" si="29"/>
        <v>0</v>
      </c>
      <c r="T52" s="16">
        <f t="shared" si="29"/>
        <v>0</v>
      </c>
      <c r="U52" s="16">
        <f t="shared" si="29"/>
        <v>0</v>
      </c>
      <c r="V52" s="16">
        <f t="shared" si="29"/>
        <v>0</v>
      </c>
      <c r="W52" s="17">
        <f t="shared" si="30"/>
        <v>270</v>
      </c>
      <c r="X52" s="8">
        <f t="shared" si="4"/>
        <v>32</v>
      </c>
      <c r="Y52" s="8">
        <f t="shared" si="5"/>
        <v>0</v>
      </c>
      <c r="Z52" s="8">
        <f t="shared" si="6"/>
        <v>0</v>
      </c>
      <c r="AA52" s="8">
        <f t="shared" si="7"/>
        <v>0</v>
      </c>
      <c r="AB52" s="8">
        <f t="shared" si="8"/>
        <v>0</v>
      </c>
      <c r="AC52" s="8">
        <f t="shared" si="9"/>
        <v>0</v>
      </c>
      <c r="AD52" s="8">
        <f t="shared" si="10"/>
        <v>32</v>
      </c>
      <c r="AE52" s="8">
        <f t="shared" si="11"/>
        <v>26.33</v>
      </c>
      <c r="AF52" s="8">
        <f t="shared" si="12"/>
        <v>0</v>
      </c>
      <c r="AG52" s="8">
        <f t="shared" si="13"/>
        <v>0</v>
      </c>
      <c r="AH52" s="8">
        <f t="shared" si="14"/>
        <v>0</v>
      </c>
      <c r="AI52" s="8">
        <f t="shared" si="15"/>
        <v>0</v>
      </c>
      <c r="AJ52" s="8">
        <f t="shared" si="16"/>
        <v>0</v>
      </c>
      <c r="AK52" s="8">
        <f t="shared" si="17"/>
        <v>26.33</v>
      </c>
      <c r="AL52" s="8">
        <f t="shared" si="31"/>
        <v>211.67000000000002</v>
      </c>
      <c r="AM52" s="8">
        <f t="shared" si="31"/>
        <v>0</v>
      </c>
      <c r="AN52" s="8">
        <f t="shared" si="31"/>
        <v>0</v>
      </c>
      <c r="AO52" s="8">
        <f t="shared" si="31"/>
        <v>0</v>
      </c>
      <c r="AP52" s="8">
        <f t="shared" si="31"/>
        <v>0</v>
      </c>
      <c r="AQ52" s="8">
        <f t="shared" si="31"/>
        <v>0</v>
      </c>
      <c r="AR52" s="8">
        <f t="shared" si="18"/>
        <v>211.67000000000002</v>
      </c>
      <c r="AT52" s="8">
        <v>30.71</v>
      </c>
      <c r="AU52" s="8">
        <v>25.27</v>
      </c>
      <c r="AW52" s="199">
        <v>32</v>
      </c>
      <c r="AX52" s="199">
        <v>0</v>
      </c>
      <c r="AY52" s="199">
        <v>0</v>
      </c>
      <c r="AZ52" s="199">
        <v>0</v>
      </c>
      <c r="BA52" s="199">
        <v>0</v>
      </c>
      <c r="BB52" s="199">
        <v>0</v>
      </c>
      <c r="BC52" s="8">
        <f t="shared" si="19"/>
        <v>32</v>
      </c>
      <c r="BD52" s="199">
        <v>26.33</v>
      </c>
      <c r="BE52" s="199">
        <v>0</v>
      </c>
      <c r="BF52" s="199">
        <v>0</v>
      </c>
      <c r="BG52" s="199">
        <v>0</v>
      </c>
      <c r="BH52" s="199">
        <v>0</v>
      </c>
      <c r="BI52" s="199">
        <v>0</v>
      </c>
      <c r="BJ52" s="8">
        <f t="shared" si="20"/>
        <v>26.33</v>
      </c>
      <c r="BL52" s="8">
        <f t="shared" si="21"/>
        <v>30.71</v>
      </c>
      <c r="BM52" s="8">
        <f t="shared" si="22"/>
        <v>25.27</v>
      </c>
      <c r="BN52" s="8">
        <f t="shared" si="23"/>
        <v>32</v>
      </c>
      <c r="BO52" s="8">
        <f t="shared" si="24"/>
        <v>26.33</v>
      </c>
      <c r="BP52" s="139">
        <f t="shared" si="25"/>
        <v>-1.2899999999999991</v>
      </c>
      <c r="BQ52" s="139">
        <f t="shared" si="26"/>
        <v>-1.0599999999999987</v>
      </c>
    </row>
    <row r="53" spans="1:69">
      <c r="A53" s="8" t="s">
        <v>95</v>
      </c>
      <c r="B53" s="15">
        <f>'[3]23'!B55</f>
        <v>320</v>
      </c>
      <c r="C53" s="16">
        <f>'[3]23'!C55</f>
        <v>0</v>
      </c>
      <c r="D53" s="16">
        <f>'[3]23'!D55</f>
        <v>0</v>
      </c>
      <c r="E53" s="16">
        <f>'[3]23'!E55</f>
        <v>0</v>
      </c>
      <c r="F53" s="16">
        <f>'[3]23'!F55</f>
        <v>960</v>
      </c>
      <c r="G53" s="16">
        <f>'[3]23'!G55</f>
        <v>0</v>
      </c>
      <c r="H53" s="17">
        <f t="shared" si="27"/>
        <v>1280</v>
      </c>
      <c r="I53" s="15">
        <f>'[3]23'!J55</f>
        <v>270</v>
      </c>
      <c r="J53" s="16">
        <f>'[3]23'!K55</f>
        <v>0</v>
      </c>
      <c r="K53" s="16">
        <f>'[3]23'!L55</f>
        <v>0</v>
      </c>
      <c r="L53" s="16">
        <f>'[3]23'!M55</f>
        <v>0</v>
      </c>
      <c r="M53" s="16">
        <f>'[3]23'!N55</f>
        <v>0</v>
      </c>
      <c r="N53" s="16">
        <f>'[3]23'!O55</f>
        <v>0</v>
      </c>
      <c r="O53" s="17">
        <f t="shared" si="28"/>
        <v>270</v>
      </c>
      <c r="P53" s="18">
        <f>frq!C53</f>
        <v>1</v>
      </c>
      <c r="Q53" s="15">
        <f t="shared" si="29"/>
        <v>270</v>
      </c>
      <c r="R53" s="16">
        <f t="shared" si="29"/>
        <v>0</v>
      </c>
      <c r="S53" s="16">
        <f t="shared" si="29"/>
        <v>0</v>
      </c>
      <c r="T53" s="16">
        <f t="shared" si="29"/>
        <v>0</v>
      </c>
      <c r="U53" s="16">
        <f t="shared" si="29"/>
        <v>0</v>
      </c>
      <c r="V53" s="16">
        <f t="shared" si="29"/>
        <v>0</v>
      </c>
      <c r="W53" s="17">
        <f t="shared" si="30"/>
        <v>270</v>
      </c>
      <c r="X53" s="8">
        <f t="shared" si="4"/>
        <v>32</v>
      </c>
      <c r="Y53" s="8">
        <f t="shared" si="5"/>
        <v>0</v>
      </c>
      <c r="Z53" s="8">
        <f t="shared" si="6"/>
        <v>0</v>
      </c>
      <c r="AA53" s="8">
        <f t="shared" si="7"/>
        <v>0</v>
      </c>
      <c r="AB53" s="8">
        <f t="shared" si="8"/>
        <v>0</v>
      </c>
      <c r="AC53" s="8">
        <f t="shared" si="9"/>
        <v>0</v>
      </c>
      <c r="AD53" s="8">
        <f t="shared" si="10"/>
        <v>32</v>
      </c>
      <c r="AE53" s="8">
        <f t="shared" si="11"/>
        <v>26.33</v>
      </c>
      <c r="AF53" s="8">
        <f t="shared" si="12"/>
        <v>0</v>
      </c>
      <c r="AG53" s="8">
        <f t="shared" si="13"/>
        <v>0</v>
      </c>
      <c r="AH53" s="8">
        <f t="shared" si="14"/>
        <v>0</v>
      </c>
      <c r="AI53" s="8">
        <f t="shared" si="15"/>
        <v>0</v>
      </c>
      <c r="AJ53" s="8">
        <f t="shared" si="16"/>
        <v>0</v>
      </c>
      <c r="AK53" s="8">
        <f t="shared" si="17"/>
        <v>26.33</v>
      </c>
      <c r="AL53" s="8">
        <f t="shared" si="31"/>
        <v>211.67000000000002</v>
      </c>
      <c r="AM53" s="8">
        <f t="shared" si="31"/>
        <v>0</v>
      </c>
      <c r="AN53" s="8">
        <f t="shared" si="31"/>
        <v>0</v>
      </c>
      <c r="AO53" s="8">
        <f t="shared" si="31"/>
        <v>0</v>
      </c>
      <c r="AP53" s="8">
        <f t="shared" si="31"/>
        <v>0</v>
      </c>
      <c r="AQ53" s="8">
        <f t="shared" si="31"/>
        <v>0</v>
      </c>
      <c r="AR53" s="8">
        <f t="shared" si="18"/>
        <v>211.67000000000002</v>
      </c>
      <c r="AT53" s="8">
        <v>30.71</v>
      </c>
      <c r="AU53" s="8">
        <v>25.27</v>
      </c>
      <c r="AW53" s="199">
        <v>32</v>
      </c>
      <c r="AX53" s="199">
        <v>0</v>
      </c>
      <c r="AY53" s="199">
        <v>0</v>
      </c>
      <c r="AZ53" s="199">
        <v>0</v>
      </c>
      <c r="BA53" s="199">
        <v>0</v>
      </c>
      <c r="BB53" s="199">
        <v>0</v>
      </c>
      <c r="BC53" s="8">
        <f t="shared" si="19"/>
        <v>32</v>
      </c>
      <c r="BD53" s="199">
        <v>26.33</v>
      </c>
      <c r="BE53" s="199">
        <v>0</v>
      </c>
      <c r="BF53" s="199">
        <v>0</v>
      </c>
      <c r="BG53" s="199">
        <v>0</v>
      </c>
      <c r="BH53" s="199">
        <v>0</v>
      </c>
      <c r="BI53" s="199">
        <v>0</v>
      </c>
      <c r="BJ53" s="8">
        <f t="shared" si="20"/>
        <v>26.33</v>
      </c>
      <c r="BL53" s="8">
        <f t="shared" si="21"/>
        <v>30.71</v>
      </c>
      <c r="BM53" s="8">
        <f t="shared" si="22"/>
        <v>25.27</v>
      </c>
      <c r="BN53" s="8">
        <f t="shared" si="23"/>
        <v>32</v>
      </c>
      <c r="BO53" s="8">
        <f t="shared" si="24"/>
        <v>26.33</v>
      </c>
      <c r="BP53" s="139">
        <f t="shared" si="25"/>
        <v>-1.2899999999999991</v>
      </c>
      <c r="BQ53" s="139">
        <f t="shared" si="26"/>
        <v>-1.0599999999999987</v>
      </c>
    </row>
    <row r="54" spans="1:69">
      <c r="A54" s="8" t="s">
        <v>96</v>
      </c>
      <c r="B54" s="15">
        <f>'[3]23'!B56</f>
        <v>320</v>
      </c>
      <c r="C54" s="16">
        <f>'[3]23'!C56</f>
        <v>0</v>
      </c>
      <c r="D54" s="16">
        <f>'[3]23'!D56</f>
        <v>0</v>
      </c>
      <c r="E54" s="16">
        <f>'[3]23'!E56</f>
        <v>0</v>
      </c>
      <c r="F54" s="16">
        <f>'[3]23'!F56</f>
        <v>960</v>
      </c>
      <c r="G54" s="16">
        <f>'[3]23'!G56</f>
        <v>0</v>
      </c>
      <c r="H54" s="17">
        <f t="shared" si="27"/>
        <v>1280</v>
      </c>
      <c r="I54" s="15">
        <f>'[3]23'!J56</f>
        <v>270</v>
      </c>
      <c r="J54" s="16">
        <f>'[3]23'!K56</f>
        <v>0</v>
      </c>
      <c r="K54" s="16">
        <f>'[3]23'!L56</f>
        <v>0</v>
      </c>
      <c r="L54" s="16">
        <f>'[3]23'!M56</f>
        <v>0</v>
      </c>
      <c r="M54" s="16">
        <f>'[3]23'!N56</f>
        <v>0</v>
      </c>
      <c r="N54" s="16">
        <f>'[3]23'!O56</f>
        <v>0</v>
      </c>
      <c r="O54" s="17">
        <f t="shared" si="28"/>
        <v>270</v>
      </c>
      <c r="P54" s="18">
        <f>frq!C54</f>
        <v>1</v>
      </c>
      <c r="Q54" s="15">
        <f t="shared" si="29"/>
        <v>270</v>
      </c>
      <c r="R54" s="16">
        <f t="shared" si="29"/>
        <v>0</v>
      </c>
      <c r="S54" s="16">
        <f t="shared" si="29"/>
        <v>0</v>
      </c>
      <c r="T54" s="16">
        <f t="shared" si="29"/>
        <v>0</v>
      </c>
      <c r="U54" s="16">
        <f t="shared" si="29"/>
        <v>0</v>
      </c>
      <c r="V54" s="16">
        <f t="shared" si="29"/>
        <v>0</v>
      </c>
      <c r="W54" s="17">
        <f t="shared" si="30"/>
        <v>270</v>
      </c>
      <c r="X54" s="8">
        <f t="shared" si="4"/>
        <v>32</v>
      </c>
      <c r="Y54" s="8">
        <f t="shared" si="5"/>
        <v>0</v>
      </c>
      <c r="Z54" s="8">
        <f t="shared" si="6"/>
        <v>0</v>
      </c>
      <c r="AA54" s="8">
        <f t="shared" si="7"/>
        <v>0</v>
      </c>
      <c r="AB54" s="8">
        <f t="shared" si="8"/>
        <v>0</v>
      </c>
      <c r="AC54" s="8">
        <f t="shared" si="9"/>
        <v>0</v>
      </c>
      <c r="AD54" s="8">
        <f t="shared" si="10"/>
        <v>32</v>
      </c>
      <c r="AE54" s="8">
        <f t="shared" si="11"/>
        <v>26.33</v>
      </c>
      <c r="AF54" s="8">
        <f t="shared" si="12"/>
        <v>0</v>
      </c>
      <c r="AG54" s="8">
        <f t="shared" si="13"/>
        <v>0</v>
      </c>
      <c r="AH54" s="8">
        <f t="shared" si="14"/>
        <v>0</v>
      </c>
      <c r="AI54" s="8">
        <f t="shared" si="15"/>
        <v>0</v>
      </c>
      <c r="AJ54" s="8">
        <f t="shared" si="16"/>
        <v>0</v>
      </c>
      <c r="AK54" s="8">
        <f t="shared" si="17"/>
        <v>26.33</v>
      </c>
      <c r="AL54" s="8">
        <f t="shared" si="31"/>
        <v>211.67000000000002</v>
      </c>
      <c r="AM54" s="8">
        <f t="shared" si="31"/>
        <v>0</v>
      </c>
      <c r="AN54" s="8">
        <f t="shared" si="31"/>
        <v>0</v>
      </c>
      <c r="AO54" s="8">
        <f t="shared" si="31"/>
        <v>0</v>
      </c>
      <c r="AP54" s="8">
        <f t="shared" si="31"/>
        <v>0</v>
      </c>
      <c r="AQ54" s="8">
        <f t="shared" si="31"/>
        <v>0</v>
      </c>
      <c r="AR54" s="8">
        <f t="shared" si="18"/>
        <v>211.67000000000002</v>
      </c>
      <c r="AT54" s="8">
        <v>30.71</v>
      </c>
      <c r="AU54" s="8">
        <v>25.27</v>
      </c>
      <c r="AW54" s="199">
        <v>32</v>
      </c>
      <c r="AX54" s="199">
        <v>0</v>
      </c>
      <c r="AY54" s="199">
        <v>0</v>
      </c>
      <c r="AZ54" s="199">
        <v>0</v>
      </c>
      <c r="BA54" s="199">
        <v>0</v>
      </c>
      <c r="BB54" s="199">
        <v>0</v>
      </c>
      <c r="BC54" s="8">
        <f t="shared" si="19"/>
        <v>32</v>
      </c>
      <c r="BD54" s="199">
        <v>26.33</v>
      </c>
      <c r="BE54" s="199">
        <v>0</v>
      </c>
      <c r="BF54" s="199">
        <v>0</v>
      </c>
      <c r="BG54" s="199">
        <v>0</v>
      </c>
      <c r="BH54" s="199">
        <v>0</v>
      </c>
      <c r="BI54" s="199">
        <v>0</v>
      </c>
      <c r="BJ54" s="8">
        <f t="shared" si="20"/>
        <v>26.33</v>
      </c>
      <c r="BL54" s="8">
        <f t="shared" si="21"/>
        <v>30.71</v>
      </c>
      <c r="BM54" s="8">
        <f t="shared" si="22"/>
        <v>25.27</v>
      </c>
      <c r="BN54" s="8">
        <f t="shared" si="23"/>
        <v>32</v>
      </c>
      <c r="BO54" s="8">
        <f t="shared" si="24"/>
        <v>26.33</v>
      </c>
      <c r="BP54" s="139">
        <f t="shared" si="25"/>
        <v>-1.2899999999999991</v>
      </c>
      <c r="BQ54" s="139">
        <f t="shared" si="26"/>
        <v>-1.0599999999999987</v>
      </c>
    </row>
    <row r="55" spans="1:69">
      <c r="A55" s="8" t="s">
        <v>97</v>
      </c>
      <c r="B55" s="15">
        <f>'[3]23'!B57</f>
        <v>320</v>
      </c>
      <c r="C55" s="16">
        <f>'[3]23'!C57</f>
        <v>0</v>
      </c>
      <c r="D55" s="16">
        <f>'[3]23'!D57</f>
        <v>0</v>
      </c>
      <c r="E55" s="16">
        <f>'[3]23'!E57</f>
        <v>0</v>
      </c>
      <c r="F55" s="16">
        <f>'[3]23'!F57</f>
        <v>960</v>
      </c>
      <c r="G55" s="16">
        <f>'[3]23'!G57</f>
        <v>0</v>
      </c>
      <c r="H55" s="17">
        <f t="shared" si="27"/>
        <v>1280</v>
      </c>
      <c r="I55" s="15">
        <f>'[3]23'!J57</f>
        <v>270</v>
      </c>
      <c r="J55" s="16">
        <f>'[3]23'!K57</f>
        <v>0</v>
      </c>
      <c r="K55" s="16">
        <f>'[3]23'!L57</f>
        <v>0</v>
      </c>
      <c r="L55" s="16">
        <f>'[3]23'!M57</f>
        <v>0</v>
      </c>
      <c r="M55" s="16">
        <f>'[3]23'!N57</f>
        <v>0</v>
      </c>
      <c r="N55" s="16">
        <f>'[3]23'!O57</f>
        <v>0</v>
      </c>
      <c r="O55" s="17">
        <f t="shared" si="28"/>
        <v>270</v>
      </c>
      <c r="P55" s="18">
        <f>frq!C55</f>
        <v>1</v>
      </c>
      <c r="Q55" s="15">
        <f t="shared" si="29"/>
        <v>270</v>
      </c>
      <c r="R55" s="16">
        <f t="shared" si="29"/>
        <v>0</v>
      </c>
      <c r="S55" s="16">
        <f t="shared" si="29"/>
        <v>0</v>
      </c>
      <c r="T55" s="16">
        <f t="shared" si="29"/>
        <v>0</v>
      </c>
      <c r="U55" s="16">
        <f t="shared" si="29"/>
        <v>0</v>
      </c>
      <c r="V55" s="16">
        <f t="shared" si="29"/>
        <v>0</v>
      </c>
      <c r="W55" s="17">
        <f t="shared" si="30"/>
        <v>270</v>
      </c>
      <c r="X55" s="8">
        <f t="shared" si="4"/>
        <v>32</v>
      </c>
      <c r="Y55" s="8">
        <f t="shared" si="5"/>
        <v>0</v>
      </c>
      <c r="Z55" s="8">
        <f t="shared" si="6"/>
        <v>0</v>
      </c>
      <c r="AA55" s="8">
        <f t="shared" si="7"/>
        <v>0</v>
      </c>
      <c r="AB55" s="8">
        <f t="shared" si="8"/>
        <v>0</v>
      </c>
      <c r="AC55" s="8">
        <f t="shared" si="9"/>
        <v>0</v>
      </c>
      <c r="AD55" s="8">
        <f t="shared" si="10"/>
        <v>32</v>
      </c>
      <c r="AE55" s="8">
        <f t="shared" si="11"/>
        <v>26.33</v>
      </c>
      <c r="AF55" s="8">
        <f t="shared" si="12"/>
        <v>0</v>
      </c>
      <c r="AG55" s="8">
        <f t="shared" si="13"/>
        <v>0</v>
      </c>
      <c r="AH55" s="8">
        <f t="shared" si="14"/>
        <v>0</v>
      </c>
      <c r="AI55" s="8">
        <f t="shared" si="15"/>
        <v>0</v>
      </c>
      <c r="AJ55" s="8">
        <f t="shared" si="16"/>
        <v>0</v>
      </c>
      <c r="AK55" s="8">
        <f t="shared" si="17"/>
        <v>26.33</v>
      </c>
      <c r="AL55" s="8">
        <f t="shared" si="31"/>
        <v>211.67000000000002</v>
      </c>
      <c r="AM55" s="8">
        <f t="shared" si="31"/>
        <v>0</v>
      </c>
      <c r="AN55" s="8">
        <f t="shared" si="31"/>
        <v>0</v>
      </c>
      <c r="AO55" s="8">
        <f t="shared" si="31"/>
        <v>0</v>
      </c>
      <c r="AP55" s="8">
        <f t="shared" si="31"/>
        <v>0</v>
      </c>
      <c r="AQ55" s="8">
        <f t="shared" si="31"/>
        <v>0</v>
      </c>
      <c r="AR55" s="8">
        <f t="shared" si="18"/>
        <v>211.67000000000002</v>
      </c>
      <c r="AT55" s="8">
        <v>30.71</v>
      </c>
      <c r="AU55" s="8">
        <v>25.27</v>
      </c>
      <c r="AW55" s="199">
        <v>32</v>
      </c>
      <c r="AX55" s="199">
        <v>0</v>
      </c>
      <c r="AY55" s="199">
        <v>0</v>
      </c>
      <c r="AZ55" s="199">
        <v>0</v>
      </c>
      <c r="BA55" s="199">
        <v>0</v>
      </c>
      <c r="BB55" s="199">
        <v>0</v>
      </c>
      <c r="BC55" s="8">
        <f t="shared" si="19"/>
        <v>32</v>
      </c>
      <c r="BD55" s="199">
        <v>26.33</v>
      </c>
      <c r="BE55" s="199">
        <v>0</v>
      </c>
      <c r="BF55" s="199">
        <v>0</v>
      </c>
      <c r="BG55" s="199">
        <v>0</v>
      </c>
      <c r="BH55" s="199">
        <v>0</v>
      </c>
      <c r="BI55" s="199">
        <v>0</v>
      </c>
      <c r="BJ55" s="8">
        <f t="shared" si="20"/>
        <v>26.33</v>
      </c>
      <c r="BL55" s="8">
        <f t="shared" si="21"/>
        <v>30.71</v>
      </c>
      <c r="BM55" s="8">
        <f t="shared" si="22"/>
        <v>25.27</v>
      </c>
      <c r="BN55" s="8">
        <f t="shared" si="23"/>
        <v>32</v>
      </c>
      <c r="BO55" s="8">
        <f t="shared" si="24"/>
        <v>26.33</v>
      </c>
      <c r="BP55" s="139">
        <f t="shared" si="25"/>
        <v>-1.2899999999999991</v>
      </c>
      <c r="BQ55" s="139">
        <f t="shared" si="26"/>
        <v>-1.0599999999999987</v>
      </c>
    </row>
    <row r="56" spans="1:69">
      <c r="A56" s="8" t="s">
        <v>98</v>
      </c>
      <c r="B56" s="15">
        <f>'[3]23'!B58</f>
        <v>320</v>
      </c>
      <c r="C56" s="16">
        <f>'[3]23'!C58</f>
        <v>0</v>
      </c>
      <c r="D56" s="16">
        <f>'[3]23'!D58</f>
        <v>0</v>
      </c>
      <c r="E56" s="16">
        <f>'[3]23'!E58</f>
        <v>0</v>
      </c>
      <c r="F56" s="16">
        <f>'[3]23'!F58</f>
        <v>960</v>
      </c>
      <c r="G56" s="16">
        <f>'[3]23'!G58</f>
        <v>0</v>
      </c>
      <c r="H56" s="17">
        <f t="shared" si="27"/>
        <v>1280</v>
      </c>
      <c r="I56" s="15">
        <f>'[3]23'!J58</f>
        <v>270</v>
      </c>
      <c r="J56" s="16">
        <f>'[3]23'!K58</f>
        <v>0</v>
      </c>
      <c r="K56" s="16">
        <f>'[3]23'!L58</f>
        <v>0</v>
      </c>
      <c r="L56" s="16">
        <f>'[3]23'!M58</f>
        <v>0</v>
      </c>
      <c r="M56" s="16">
        <f>'[3]23'!N58</f>
        <v>0</v>
      </c>
      <c r="N56" s="16">
        <f>'[3]23'!O58</f>
        <v>0</v>
      </c>
      <c r="O56" s="17">
        <f t="shared" si="28"/>
        <v>270</v>
      </c>
      <c r="P56" s="18">
        <f>frq!C56</f>
        <v>1</v>
      </c>
      <c r="Q56" s="15">
        <f t="shared" si="29"/>
        <v>270</v>
      </c>
      <c r="R56" s="16">
        <f t="shared" si="29"/>
        <v>0</v>
      </c>
      <c r="S56" s="16">
        <f t="shared" si="29"/>
        <v>0</v>
      </c>
      <c r="T56" s="16">
        <f t="shared" si="29"/>
        <v>0</v>
      </c>
      <c r="U56" s="16">
        <f t="shared" si="29"/>
        <v>0</v>
      </c>
      <c r="V56" s="16">
        <f t="shared" ref="V56:V98" si="32">IF($P56=1,N56,IF(AND($P56=0.985,N56&gt;0.985*G56),G56*0.985,IF(AND($P56=0.965,N56&gt;0.965*G56),0.965*G56,N56)))</f>
        <v>0</v>
      </c>
      <c r="W56" s="17">
        <f t="shared" si="30"/>
        <v>270</v>
      </c>
      <c r="X56" s="8">
        <f t="shared" si="4"/>
        <v>32</v>
      </c>
      <c r="Y56" s="8">
        <f t="shared" si="5"/>
        <v>0</v>
      </c>
      <c r="Z56" s="8">
        <f t="shared" si="6"/>
        <v>0</v>
      </c>
      <c r="AA56" s="8">
        <f t="shared" si="7"/>
        <v>0</v>
      </c>
      <c r="AB56" s="8">
        <f t="shared" si="8"/>
        <v>0</v>
      </c>
      <c r="AC56" s="8">
        <f t="shared" si="9"/>
        <v>0</v>
      </c>
      <c r="AD56" s="8">
        <f t="shared" si="10"/>
        <v>32</v>
      </c>
      <c r="AE56" s="8">
        <f t="shared" si="11"/>
        <v>26.33</v>
      </c>
      <c r="AF56" s="8">
        <f t="shared" si="12"/>
        <v>0</v>
      </c>
      <c r="AG56" s="8">
        <f t="shared" si="13"/>
        <v>0</v>
      </c>
      <c r="AH56" s="8">
        <f t="shared" si="14"/>
        <v>0</v>
      </c>
      <c r="AI56" s="8">
        <f t="shared" si="15"/>
        <v>0</v>
      </c>
      <c r="AJ56" s="8">
        <f t="shared" si="16"/>
        <v>0</v>
      </c>
      <c r="AK56" s="8">
        <f t="shared" si="17"/>
        <v>26.33</v>
      </c>
      <c r="AL56" s="8">
        <f t="shared" si="31"/>
        <v>211.67000000000002</v>
      </c>
      <c r="AM56" s="8">
        <f t="shared" si="31"/>
        <v>0</v>
      </c>
      <c r="AN56" s="8">
        <f t="shared" si="31"/>
        <v>0</v>
      </c>
      <c r="AO56" s="8">
        <f t="shared" si="31"/>
        <v>0</v>
      </c>
      <c r="AP56" s="8">
        <f t="shared" si="31"/>
        <v>0</v>
      </c>
      <c r="AQ56" s="8">
        <f t="shared" si="31"/>
        <v>0</v>
      </c>
      <c r="AR56" s="8">
        <f t="shared" si="18"/>
        <v>211.67000000000002</v>
      </c>
      <c r="AT56" s="8">
        <v>30.71</v>
      </c>
      <c r="AU56" s="8">
        <v>25.27</v>
      </c>
      <c r="AW56" s="199">
        <v>32</v>
      </c>
      <c r="AX56" s="199">
        <v>0</v>
      </c>
      <c r="AY56" s="199">
        <v>0</v>
      </c>
      <c r="AZ56" s="199">
        <v>0</v>
      </c>
      <c r="BA56" s="199">
        <v>0</v>
      </c>
      <c r="BB56" s="199">
        <v>0</v>
      </c>
      <c r="BC56" s="8">
        <f t="shared" si="19"/>
        <v>32</v>
      </c>
      <c r="BD56" s="199">
        <v>26.33</v>
      </c>
      <c r="BE56" s="199">
        <v>0</v>
      </c>
      <c r="BF56" s="199">
        <v>0</v>
      </c>
      <c r="BG56" s="199">
        <v>0</v>
      </c>
      <c r="BH56" s="199">
        <v>0</v>
      </c>
      <c r="BI56" s="199">
        <v>0</v>
      </c>
      <c r="BJ56" s="8">
        <f t="shared" si="20"/>
        <v>26.33</v>
      </c>
      <c r="BL56" s="8">
        <f t="shared" si="21"/>
        <v>30.71</v>
      </c>
      <c r="BM56" s="8">
        <f t="shared" si="22"/>
        <v>25.27</v>
      </c>
      <c r="BN56" s="8">
        <f t="shared" si="23"/>
        <v>32</v>
      </c>
      <c r="BO56" s="8">
        <f t="shared" si="24"/>
        <v>26.33</v>
      </c>
      <c r="BP56" s="139">
        <f t="shared" si="25"/>
        <v>-1.2899999999999991</v>
      </c>
      <c r="BQ56" s="139">
        <f t="shared" si="26"/>
        <v>-1.0599999999999987</v>
      </c>
    </row>
    <row r="57" spans="1:69">
      <c r="A57" s="8" t="s">
        <v>99</v>
      </c>
      <c r="B57" s="15">
        <f>'[3]23'!B59</f>
        <v>320</v>
      </c>
      <c r="C57" s="16">
        <f>'[3]23'!C59</f>
        <v>0</v>
      </c>
      <c r="D57" s="16">
        <f>'[3]23'!D59</f>
        <v>0</v>
      </c>
      <c r="E57" s="16">
        <f>'[3]23'!E59</f>
        <v>0</v>
      </c>
      <c r="F57" s="16">
        <f>'[3]23'!F59</f>
        <v>960</v>
      </c>
      <c r="G57" s="16">
        <f>'[3]23'!G59</f>
        <v>0</v>
      </c>
      <c r="H57" s="17">
        <f t="shared" si="27"/>
        <v>1280</v>
      </c>
      <c r="I57" s="15">
        <f>'[3]23'!J59</f>
        <v>270</v>
      </c>
      <c r="J57" s="16">
        <f>'[3]23'!K59</f>
        <v>0</v>
      </c>
      <c r="K57" s="16">
        <f>'[3]23'!L59</f>
        <v>0</v>
      </c>
      <c r="L57" s="16">
        <f>'[3]23'!M59</f>
        <v>0</v>
      </c>
      <c r="M57" s="16">
        <f>'[3]23'!N59</f>
        <v>0</v>
      </c>
      <c r="N57" s="16">
        <f>'[3]23'!O59</f>
        <v>0</v>
      </c>
      <c r="O57" s="17">
        <f t="shared" si="28"/>
        <v>270</v>
      </c>
      <c r="P57" s="18">
        <f>frq!C57</f>
        <v>1</v>
      </c>
      <c r="Q57" s="15">
        <f t="shared" ref="Q57:U98" si="33">IF($P57=1,I57,IF(AND($P57=0.985,I57&gt;0.985*B57),B57*0.985,IF(AND($P57=0.965,I57&gt;0.965*B57),0.965*B57,I57)))</f>
        <v>270</v>
      </c>
      <c r="R57" s="16">
        <f t="shared" si="33"/>
        <v>0</v>
      </c>
      <c r="S57" s="16">
        <f t="shared" si="33"/>
        <v>0</v>
      </c>
      <c r="T57" s="16">
        <f t="shared" si="33"/>
        <v>0</v>
      </c>
      <c r="U57" s="16">
        <f t="shared" si="33"/>
        <v>0</v>
      </c>
      <c r="V57" s="16">
        <f t="shared" si="32"/>
        <v>0</v>
      </c>
      <c r="W57" s="17">
        <f t="shared" si="30"/>
        <v>270</v>
      </c>
      <c r="X57" s="8">
        <f t="shared" si="4"/>
        <v>32</v>
      </c>
      <c r="Y57" s="8">
        <f t="shared" si="5"/>
        <v>0</v>
      </c>
      <c r="Z57" s="8">
        <f t="shared" si="6"/>
        <v>0</v>
      </c>
      <c r="AA57" s="8">
        <f t="shared" si="7"/>
        <v>0</v>
      </c>
      <c r="AB57" s="8">
        <f t="shared" si="8"/>
        <v>0</v>
      </c>
      <c r="AC57" s="8">
        <f t="shared" si="9"/>
        <v>0</v>
      </c>
      <c r="AD57" s="8">
        <f t="shared" si="10"/>
        <v>32</v>
      </c>
      <c r="AE57" s="8">
        <f t="shared" si="11"/>
        <v>23.56</v>
      </c>
      <c r="AF57" s="8">
        <f t="shared" si="12"/>
        <v>0</v>
      </c>
      <c r="AG57" s="8">
        <f t="shared" si="13"/>
        <v>0</v>
      </c>
      <c r="AH57" s="8">
        <f t="shared" si="14"/>
        <v>0</v>
      </c>
      <c r="AI57" s="8">
        <f t="shared" si="15"/>
        <v>0</v>
      </c>
      <c r="AJ57" s="8">
        <f t="shared" si="16"/>
        <v>0</v>
      </c>
      <c r="AK57" s="8">
        <f t="shared" si="17"/>
        <v>23.56</v>
      </c>
      <c r="AL57" s="8">
        <f t="shared" si="31"/>
        <v>214.44</v>
      </c>
      <c r="AM57" s="8">
        <f t="shared" si="31"/>
        <v>0</v>
      </c>
      <c r="AN57" s="8">
        <f t="shared" si="31"/>
        <v>0</v>
      </c>
      <c r="AO57" s="8">
        <f t="shared" si="31"/>
        <v>0</v>
      </c>
      <c r="AP57" s="8">
        <f t="shared" si="31"/>
        <v>0</v>
      </c>
      <c r="AQ57" s="8">
        <f t="shared" si="31"/>
        <v>0</v>
      </c>
      <c r="AR57" s="8">
        <f t="shared" si="18"/>
        <v>214.44</v>
      </c>
      <c r="AT57" s="8">
        <v>30.71</v>
      </c>
      <c r="AU57" s="8">
        <v>25.27</v>
      </c>
      <c r="AW57" s="199">
        <v>32</v>
      </c>
      <c r="AX57" s="199">
        <v>0</v>
      </c>
      <c r="AY57" s="199">
        <v>0</v>
      </c>
      <c r="AZ57" s="199">
        <v>0</v>
      </c>
      <c r="BA57" s="199">
        <v>0</v>
      </c>
      <c r="BB57" s="199">
        <v>0</v>
      </c>
      <c r="BC57" s="8">
        <f t="shared" si="19"/>
        <v>32</v>
      </c>
      <c r="BD57" s="199">
        <v>23.56</v>
      </c>
      <c r="BE57" s="199">
        <v>0</v>
      </c>
      <c r="BF57" s="199">
        <v>0</v>
      </c>
      <c r="BG57" s="199">
        <v>0</v>
      </c>
      <c r="BH57" s="199">
        <v>0</v>
      </c>
      <c r="BI57" s="199">
        <v>0</v>
      </c>
      <c r="BJ57" s="8">
        <f t="shared" si="20"/>
        <v>23.56</v>
      </c>
      <c r="BL57" s="8">
        <f t="shared" si="21"/>
        <v>30.71</v>
      </c>
      <c r="BM57" s="8">
        <f t="shared" si="22"/>
        <v>25.27</v>
      </c>
      <c r="BN57" s="8">
        <f t="shared" si="23"/>
        <v>32</v>
      </c>
      <c r="BO57" s="8">
        <f t="shared" si="24"/>
        <v>23.56</v>
      </c>
      <c r="BP57" s="139">
        <f t="shared" si="25"/>
        <v>-1.2899999999999991</v>
      </c>
      <c r="BQ57" s="139">
        <f t="shared" si="26"/>
        <v>1.7100000000000009</v>
      </c>
    </row>
    <row r="58" spans="1:69">
      <c r="A58" s="8" t="s">
        <v>100</v>
      </c>
      <c r="B58" s="15">
        <f>'[3]23'!B60</f>
        <v>320</v>
      </c>
      <c r="C58" s="16">
        <f>'[3]23'!C60</f>
        <v>0</v>
      </c>
      <c r="D58" s="16">
        <f>'[3]23'!D60</f>
        <v>0</v>
      </c>
      <c r="E58" s="16">
        <f>'[3]23'!E60</f>
        <v>0</v>
      </c>
      <c r="F58" s="16">
        <f>'[3]23'!F60</f>
        <v>960</v>
      </c>
      <c r="G58" s="16">
        <f>'[3]23'!G60</f>
        <v>0</v>
      </c>
      <c r="H58" s="17">
        <f t="shared" si="27"/>
        <v>1280</v>
      </c>
      <c r="I58" s="15">
        <f>'[3]23'!J60</f>
        <v>270</v>
      </c>
      <c r="J58" s="16">
        <f>'[3]23'!K60</f>
        <v>0</v>
      </c>
      <c r="K58" s="16">
        <f>'[3]23'!L60</f>
        <v>0</v>
      </c>
      <c r="L58" s="16">
        <f>'[3]23'!M60</f>
        <v>0</v>
      </c>
      <c r="M58" s="16">
        <f>'[3]23'!N60</f>
        <v>0</v>
      </c>
      <c r="N58" s="16">
        <f>'[3]23'!O60</f>
        <v>0</v>
      </c>
      <c r="O58" s="17">
        <f t="shared" si="28"/>
        <v>270</v>
      </c>
      <c r="P58" s="18">
        <f>frq!C58</f>
        <v>1</v>
      </c>
      <c r="Q58" s="15">
        <f t="shared" si="33"/>
        <v>270</v>
      </c>
      <c r="R58" s="16">
        <f t="shared" si="33"/>
        <v>0</v>
      </c>
      <c r="S58" s="16">
        <f t="shared" si="33"/>
        <v>0</v>
      </c>
      <c r="T58" s="16">
        <f t="shared" si="33"/>
        <v>0</v>
      </c>
      <c r="U58" s="16">
        <f t="shared" si="33"/>
        <v>0</v>
      </c>
      <c r="V58" s="16">
        <f t="shared" si="32"/>
        <v>0</v>
      </c>
      <c r="W58" s="17">
        <f t="shared" si="30"/>
        <v>270</v>
      </c>
      <c r="X58" s="8">
        <f t="shared" si="4"/>
        <v>32</v>
      </c>
      <c r="Y58" s="8">
        <f t="shared" si="5"/>
        <v>0</v>
      </c>
      <c r="Z58" s="8">
        <f t="shared" si="6"/>
        <v>0</v>
      </c>
      <c r="AA58" s="8">
        <f t="shared" si="7"/>
        <v>0</v>
      </c>
      <c r="AB58" s="8">
        <f t="shared" si="8"/>
        <v>0</v>
      </c>
      <c r="AC58" s="8">
        <f t="shared" si="9"/>
        <v>0</v>
      </c>
      <c r="AD58" s="8">
        <f t="shared" si="10"/>
        <v>32</v>
      </c>
      <c r="AE58" s="8">
        <f t="shared" si="11"/>
        <v>23.56</v>
      </c>
      <c r="AF58" s="8">
        <f t="shared" si="12"/>
        <v>0</v>
      </c>
      <c r="AG58" s="8">
        <f t="shared" si="13"/>
        <v>0</v>
      </c>
      <c r="AH58" s="8">
        <f t="shared" si="14"/>
        <v>0</v>
      </c>
      <c r="AI58" s="8">
        <f t="shared" si="15"/>
        <v>0</v>
      </c>
      <c r="AJ58" s="8">
        <f t="shared" si="16"/>
        <v>0</v>
      </c>
      <c r="AK58" s="8">
        <f t="shared" si="17"/>
        <v>23.56</v>
      </c>
      <c r="AL58" s="8">
        <f t="shared" si="31"/>
        <v>214.44</v>
      </c>
      <c r="AM58" s="8">
        <f t="shared" si="31"/>
        <v>0</v>
      </c>
      <c r="AN58" s="8">
        <f t="shared" si="31"/>
        <v>0</v>
      </c>
      <c r="AO58" s="8">
        <f t="shared" si="31"/>
        <v>0</v>
      </c>
      <c r="AP58" s="8">
        <f t="shared" si="31"/>
        <v>0</v>
      </c>
      <c r="AQ58" s="8">
        <f t="shared" si="31"/>
        <v>0</v>
      </c>
      <c r="AR58" s="8">
        <f t="shared" si="18"/>
        <v>214.44</v>
      </c>
      <c r="AT58" s="8">
        <v>30.71</v>
      </c>
      <c r="AU58" s="8">
        <v>25.27</v>
      </c>
      <c r="AW58" s="199">
        <v>32</v>
      </c>
      <c r="AX58" s="199">
        <v>0</v>
      </c>
      <c r="AY58" s="199">
        <v>0</v>
      </c>
      <c r="AZ58" s="199">
        <v>0</v>
      </c>
      <c r="BA58" s="199">
        <v>0</v>
      </c>
      <c r="BB58" s="199">
        <v>0</v>
      </c>
      <c r="BC58" s="8">
        <f t="shared" si="19"/>
        <v>32</v>
      </c>
      <c r="BD58" s="199">
        <v>23.56</v>
      </c>
      <c r="BE58" s="199">
        <v>0</v>
      </c>
      <c r="BF58" s="199">
        <v>0</v>
      </c>
      <c r="BG58" s="199">
        <v>0</v>
      </c>
      <c r="BH58" s="199">
        <v>0</v>
      </c>
      <c r="BI58" s="199">
        <v>0</v>
      </c>
      <c r="BJ58" s="8">
        <f t="shared" si="20"/>
        <v>23.56</v>
      </c>
      <c r="BL58" s="8">
        <f t="shared" si="21"/>
        <v>30.71</v>
      </c>
      <c r="BM58" s="8">
        <f t="shared" si="22"/>
        <v>25.27</v>
      </c>
      <c r="BN58" s="8">
        <f t="shared" si="23"/>
        <v>32</v>
      </c>
      <c r="BO58" s="8">
        <f t="shared" si="24"/>
        <v>23.56</v>
      </c>
      <c r="BP58" s="139">
        <f t="shared" si="25"/>
        <v>-1.2899999999999991</v>
      </c>
      <c r="BQ58" s="139">
        <f t="shared" si="26"/>
        <v>1.7100000000000009</v>
      </c>
    </row>
    <row r="59" spans="1:69">
      <c r="A59" s="8" t="s">
        <v>101</v>
      </c>
      <c r="B59" s="15">
        <f>'[3]23'!B61</f>
        <v>320</v>
      </c>
      <c r="C59" s="16">
        <f>'[3]23'!C61</f>
        <v>0</v>
      </c>
      <c r="D59" s="16">
        <f>'[3]23'!D61</f>
        <v>0</v>
      </c>
      <c r="E59" s="16">
        <f>'[3]23'!E61</f>
        <v>0</v>
      </c>
      <c r="F59" s="16">
        <f>'[3]23'!F61</f>
        <v>960</v>
      </c>
      <c r="G59" s="16">
        <f>'[3]23'!G61</f>
        <v>0</v>
      </c>
      <c r="H59" s="17">
        <f t="shared" si="27"/>
        <v>1280</v>
      </c>
      <c r="I59" s="15">
        <f>'[3]23'!J61</f>
        <v>270</v>
      </c>
      <c r="J59" s="16">
        <f>'[3]23'!K61</f>
        <v>0</v>
      </c>
      <c r="K59" s="16">
        <f>'[3]23'!L61</f>
        <v>0</v>
      </c>
      <c r="L59" s="16">
        <f>'[3]23'!M61</f>
        <v>0</v>
      </c>
      <c r="M59" s="16">
        <f>'[3]23'!N61</f>
        <v>0</v>
      </c>
      <c r="N59" s="16">
        <f>'[3]23'!O61</f>
        <v>0</v>
      </c>
      <c r="O59" s="17">
        <f t="shared" si="28"/>
        <v>270</v>
      </c>
      <c r="P59" s="18">
        <f>frq!C59</f>
        <v>1</v>
      </c>
      <c r="Q59" s="15">
        <f t="shared" si="33"/>
        <v>270</v>
      </c>
      <c r="R59" s="16">
        <f t="shared" si="33"/>
        <v>0</v>
      </c>
      <c r="S59" s="16">
        <f t="shared" si="33"/>
        <v>0</v>
      </c>
      <c r="T59" s="16">
        <f t="shared" si="33"/>
        <v>0</v>
      </c>
      <c r="U59" s="16">
        <f t="shared" si="33"/>
        <v>0</v>
      </c>
      <c r="V59" s="16">
        <f t="shared" si="32"/>
        <v>0</v>
      </c>
      <c r="W59" s="17">
        <f t="shared" si="30"/>
        <v>270</v>
      </c>
      <c r="X59" s="8">
        <f t="shared" si="4"/>
        <v>32</v>
      </c>
      <c r="Y59" s="8">
        <f t="shared" si="5"/>
        <v>0</v>
      </c>
      <c r="Z59" s="8">
        <f t="shared" si="6"/>
        <v>0</v>
      </c>
      <c r="AA59" s="8">
        <f t="shared" si="7"/>
        <v>0</v>
      </c>
      <c r="AB59" s="8">
        <f t="shared" si="8"/>
        <v>0</v>
      </c>
      <c r="AC59" s="8">
        <f t="shared" si="9"/>
        <v>0</v>
      </c>
      <c r="AD59" s="8">
        <f t="shared" si="10"/>
        <v>32</v>
      </c>
      <c r="AE59" s="8">
        <f t="shared" si="11"/>
        <v>23.56</v>
      </c>
      <c r="AF59" s="8">
        <f t="shared" si="12"/>
        <v>0</v>
      </c>
      <c r="AG59" s="8">
        <f t="shared" si="13"/>
        <v>0</v>
      </c>
      <c r="AH59" s="8">
        <f t="shared" si="14"/>
        <v>0</v>
      </c>
      <c r="AI59" s="8">
        <f t="shared" si="15"/>
        <v>0</v>
      </c>
      <c r="AJ59" s="8">
        <f t="shared" si="16"/>
        <v>0</v>
      </c>
      <c r="AK59" s="8">
        <f t="shared" si="17"/>
        <v>23.56</v>
      </c>
      <c r="AL59" s="8">
        <f t="shared" si="31"/>
        <v>214.44</v>
      </c>
      <c r="AM59" s="8">
        <f t="shared" si="31"/>
        <v>0</v>
      </c>
      <c r="AN59" s="8">
        <f t="shared" si="31"/>
        <v>0</v>
      </c>
      <c r="AO59" s="8">
        <f t="shared" si="31"/>
        <v>0</v>
      </c>
      <c r="AP59" s="8">
        <f t="shared" si="31"/>
        <v>0</v>
      </c>
      <c r="AQ59" s="8">
        <f t="shared" si="31"/>
        <v>0</v>
      </c>
      <c r="AR59" s="8">
        <f t="shared" si="18"/>
        <v>214.44</v>
      </c>
      <c r="AT59" s="8">
        <v>30.71</v>
      </c>
      <c r="AU59" s="8">
        <v>25.27</v>
      </c>
      <c r="AW59" s="199">
        <v>32</v>
      </c>
      <c r="AX59" s="199">
        <v>0</v>
      </c>
      <c r="AY59" s="199">
        <v>0</v>
      </c>
      <c r="AZ59" s="199">
        <v>0</v>
      </c>
      <c r="BA59" s="199">
        <v>0</v>
      </c>
      <c r="BB59" s="199">
        <v>0</v>
      </c>
      <c r="BC59" s="8">
        <f t="shared" si="19"/>
        <v>32</v>
      </c>
      <c r="BD59" s="199">
        <v>23.56</v>
      </c>
      <c r="BE59" s="199">
        <v>0</v>
      </c>
      <c r="BF59" s="199">
        <v>0</v>
      </c>
      <c r="BG59" s="199">
        <v>0</v>
      </c>
      <c r="BH59" s="199">
        <v>0</v>
      </c>
      <c r="BI59" s="199">
        <v>0</v>
      </c>
      <c r="BJ59" s="8">
        <f t="shared" si="20"/>
        <v>23.56</v>
      </c>
      <c r="BL59" s="8">
        <f t="shared" si="21"/>
        <v>30.71</v>
      </c>
      <c r="BM59" s="8">
        <f t="shared" si="22"/>
        <v>25.27</v>
      </c>
      <c r="BN59" s="8">
        <f t="shared" si="23"/>
        <v>32</v>
      </c>
      <c r="BO59" s="8">
        <f t="shared" si="24"/>
        <v>23.56</v>
      </c>
      <c r="BP59" s="139">
        <f t="shared" si="25"/>
        <v>-1.2899999999999991</v>
      </c>
      <c r="BQ59" s="139">
        <f t="shared" si="26"/>
        <v>1.7100000000000009</v>
      </c>
    </row>
    <row r="60" spans="1:69">
      <c r="A60" s="8" t="s">
        <v>102</v>
      </c>
      <c r="B60" s="15">
        <f>'[3]23'!B62</f>
        <v>320</v>
      </c>
      <c r="C60" s="16">
        <f>'[3]23'!C62</f>
        <v>0</v>
      </c>
      <c r="D60" s="16">
        <f>'[3]23'!D62</f>
        <v>0</v>
      </c>
      <c r="E60" s="16">
        <f>'[3]23'!E62</f>
        <v>0</v>
      </c>
      <c r="F60" s="16">
        <f>'[3]23'!F62</f>
        <v>960</v>
      </c>
      <c r="G60" s="16">
        <f>'[3]23'!G62</f>
        <v>0</v>
      </c>
      <c r="H60" s="17">
        <f t="shared" si="27"/>
        <v>1280</v>
      </c>
      <c r="I60" s="15">
        <f>'[3]23'!J62</f>
        <v>270</v>
      </c>
      <c r="J60" s="16">
        <f>'[3]23'!K62</f>
        <v>0</v>
      </c>
      <c r="K60" s="16">
        <f>'[3]23'!L62</f>
        <v>0</v>
      </c>
      <c r="L60" s="16">
        <f>'[3]23'!M62</f>
        <v>0</v>
      </c>
      <c r="M60" s="16">
        <f>'[3]23'!N62</f>
        <v>0</v>
      </c>
      <c r="N60" s="16">
        <f>'[3]23'!O62</f>
        <v>0</v>
      </c>
      <c r="O60" s="17">
        <f t="shared" si="28"/>
        <v>270</v>
      </c>
      <c r="P60" s="18">
        <f>frq!C60</f>
        <v>1</v>
      </c>
      <c r="Q60" s="15">
        <f t="shared" si="33"/>
        <v>270</v>
      </c>
      <c r="R60" s="16">
        <f t="shared" si="33"/>
        <v>0</v>
      </c>
      <c r="S60" s="16">
        <f t="shared" si="33"/>
        <v>0</v>
      </c>
      <c r="T60" s="16">
        <f t="shared" si="33"/>
        <v>0</v>
      </c>
      <c r="U60" s="16">
        <f t="shared" si="33"/>
        <v>0</v>
      </c>
      <c r="V60" s="16">
        <f t="shared" si="32"/>
        <v>0</v>
      </c>
      <c r="W60" s="17">
        <f t="shared" si="30"/>
        <v>270</v>
      </c>
      <c r="X60" s="8">
        <f t="shared" si="4"/>
        <v>32</v>
      </c>
      <c r="Y60" s="8">
        <f t="shared" si="5"/>
        <v>0</v>
      </c>
      <c r="Z60" s="8">
        <f t="shared" si="6"/>
        <v>0</v>
      </c>
      <c r="AA60" s="8">
        <f t="shared" si="7"/>
        <v>0</v>
      </c>
      <c r="AB60" s="8">
        <f t="shared" si="8"/>
        <v>0</v>
      </c>
      <c r="AC60" s="8">
        <f t="shared" si="9"/>
        <v>0</v>
      </c>
      <c r="AD60" s="8">
        <f t="shared" si="10"/>
        <v>32</v>
      </c>
      <c r="AE60" s="8">
        <f t="shared" si="11"/>
        <v>23.56</v>
      </c>
      <c r="AF60" s="8">
        <f t="shared" si="12"/>
        <v>0</v>
      </c>
      <c r="AG60" s="8">
        <f t="shared" si="13"/>
        <v>0</v>
      </c>
      <c r="AH60" s="8">
        <f t="shared" si="14"/>
        <v>0</v>
      </c>
      <c r="AI60" s="8">
        <f t="shared" si="15"/>
        <v>0</v>
      </c>
      <c r="AJ60" s="8">
        <f t="shared" si="16"/>
        <v>0</v>
      </c>
      <c r="AK60" s="8">
        <f t="shared" si="17"/>
        <v>23.56</v>
      </c>
      <c r="AL60" s="8">
        <f t="shared" si="31"/>
        <v>214.44</v>
      </c>
      <c r="AM60" s="8">
        <f t="shared" si="31"/>
        <v>0</v>
      </c>
      <c r="AN60" s="8">
        <f t="shared" si="31"/>
        <v>0</v>
      </c>
      <c r="AO60" s="8">
        <f t="shared" si="31"/>
        <v>0</v>
      </c>
      <c r="AP60" s="8">
        <f t="shared" si="31"/>
        <v>0</v>
      </c>
      <c r="AQ60" s="8">
        <f t="shared" si="31"/>
        <v>0</v>
      </c>
      <c r="AR60" s="8">
        <f t="shared" si="18"/>
        <v>214.44</v>
      </c>
      <c r="AT60" s="8">
        <v>30.71</v>
      </c>
      <c r="AU60" s="8">
        <v>25.27</v>
      </c>
      <c r="AW60" s="199">
        <v>32</v>
      </c>
      <c r="AX60" s="199">
        <v>0</v>
      </c>
      <c r="AY60" s="199">
        <v>0</v>
      </c>
      <c r="AZ60" s="199">
        <v>0</v>
      </c>
      <c r="BA60" s="199">
        <v>0</v>
      </c>
      <c r="BB60" s="199">
        <v>0</v>
      </c>
      <c r="BC60" s="8">
        <f t="shared" si="19"/>
        <v>32</v>
      </c>
      <c r="BD60" s="199">
        <v>23.56</v>
      </c>
      <c r="BE60" s="199">
        <v>0</v>
      </c>
      <c r="BF60" s="199">
        <v>0</v>
      </c>
      <c r="BG60" s="199">
        <v>0</v>
      </c>
      <c r="BH60" s="199">
        <v>0</v>
      </c>
      <c r="BI60" s="199">
        <v>0</v>
      </c>
      <c r="BJ60" s="8">
        <f t="shared" si="20"/>
        <v>23.56</v>
      </c>
      <c r="BL60" s="8">
        <f t="shared" si="21"/>
        <v>30.71</v>
      </c>
      <c r="BM60" s="8">
        <f t="shared" si="22"/>
        <v>25.27</v>
      </c>
      <c r="BN60" s="8">
        <f t="shared" si="23"/>
        <v>32</v>
      </c>
      <c r="BO60" s="8">
        <f t="shared" si="24"/>
        <v>23.56</v>
      </c>
      <c r="BP60" s="139">
        <f t="shared" si="25"/>
        <v>-1.2899999999999991</v>
      </c>
      <c r="BQ60" s="139">
        <f t="shared" si="26"/>
        <v>1.7100000000000009</v>
      </c>
    </row>
    <row r="61" spans="1:69">
      <c r="A61" s="8" t="s">
        <v>103</v>
      </c>
      <c r="B61" s="15">
        <f>'[3]23'!B63</f>
        <v>320</v>
      </c>
      <c r="C61" s="16">
        <f>'[3]23'!C63</f>
        <v>0</v>
      </c>
      <c r="D61" s="16">
        <f>'[3]23'!D63</f>
        <v>0</v>
      </c>
      <c r="E61" s="16">
        <f>'[3]23'!E63</f>
        <v>0</v>
      </c>
      <c r="F61" s="16">
        <f>'[3]23'!F63</f>
        <v>960</v>
      </c>
      <c r="G61" s="16">
        <f>'[3]23'!G63</f>
        <v>0</v>
      </c>
      <c r="H61" s="17">
        <f t="shared" si="27"/>
        <v>1280</v>
      </c>
      <c r="I61" s="15">
        <f>'[3]23'!J63</f>
        <v>270</v>
      </c>
      <c r="J61" s="16">
        <f>'[3]23'!K63</f>
        <v>0</v>
      </c>
      <c r="K61" s="16">
        <f>'[3]23'!L63</f>
        <v>0</v>
      </c>
      <c r="L61" s="16">
        <f>'[3]23'!M63</f>
        <v>0</v>
      </c>
      <c r="M61" s="16">
        <f>'[3]23'!N63</f>
        <v>0</v>
      </c>
      <c r="N61" s="16">
        <f>'[3]23'!O63</f>
        <v>0</v>
      </c>
      <c r="O61" s="17">
        <f t="shared" si="28"/>
        <v>270</v>
      </c>
      <c r="P61" s="18">
        <f>frq!C61</f>
        <v>1</v>
      </c>
      <c r="Q61" s="15">
        <f t="shared" si="33"/>
        <v>270</v>
      </c>
      <c r="R61" s="16">
        <f t="shared" si="33"/>
        <v>0</v>
      </c>
      <c r="S61" s="16">
        <f t="shared" si="33"/>
        <v>0</v>
      </c>
      <c r="T61" s="16">
        <f t="shared" si="33"/>
        <v>0</v>
      </c>
      <c r="U61" s="16">
        <f t="shared" si="33"/>
        <v>0</v>
      </c>
      <c r="V61" s="16">
        <f t="shared" si="32"/>
        <v>0</v>
      </c>
      <c r="W61" s="17">
        <f t="shared" si="30"/>
        <v>270</v>
      </c>
      <c r="X61" s="8">
        <f t="shared" si="4"/>
        <v>32</v>
      </c>
      <c r="Y61" s="8">
        <f t="shared" si="5"/>
        <v>0</v>
      </c>
      <c r="Z61" s="8">
        <f t="shared" si="6"/>
        <v>0</v>
      </c>
      <c r="AA61" s="8">
        <f t="shared" si="7"/>
        <v>0</v>
      </c>
      <c r="AB61" s="8">
        <f t="shared" si="8"/>
        <v>0</v>
      </c>
      <c r="AC61" s="8">
        <f t="shared" si="9"/>
        <v>0</v>
      </c>
      <c r="AD61" s="8">
        <f t="shared" si="10"/>
        <v>32</v>
      </c>
      <c r="AE61" s="8">
        <f t="shared" si="11"/>
        <v>26.33</v>
      </c>
      <c r="AF61" s="8">
        <f t="shared" si="12"/>
        <v>0</v>
      </c>
      <c r="AG61" s="8">
        <f t="shared" si="13"/>
        <v>0</v>
      </c>
      <c r="AH61" s="8">
        <f t="shared" si="14"/>
        <v>0</v>
      </c>
      <c r="AI61" s="8">
        <f t="shared" si="15"/>
        <v>0</v>
      </c>
      <c r="AJ61" s="8">
        <f t="shared" si="16"/>
        <v>0</v>
      </c>
      <c r="AK61" s="8">
        <f t="shared" si="17"/>
        <v>26.33</v>
      </c>
      <c r="AL61" s="8">
        <f t="shared" si="31"/>
        <v>211.67000000000002</v>
      </c>
      <c r="AM61" s="8">
        <f t="shared" si="31"/>
        <v>0</v>
      </c>
      <c r="AN61" s="8">
        <f t="shared" si="31"/>
        <v>0</v>
      </c>
      <c r="AO61" s="8">
        <f t="shared" ref="AO61:AQ98" si="34">T61-AA61-AH61</f>
        <v>0</v>
      </c>
      <c r="AP61" s="8">
        <f t="shared" si="34"/>
        <v>0</v>
      </c>
      <c r="AQ61" s="8">
        <f t="shared" si="34"/>
        <v>0</v>
      </c>
      <c r="AR61" s="8">
        <f t="shared" si="18"/>
        <v>211.67000000000002</v>
      </c>
      <c r="AT61" s="8">
        <v>30.71</v>
      </c>
      <c r="AU61" s="8">
        <v>22.61</v>
      </c>
      <c r="AW61" s="199">
        <v>32</v>
      </c>
      <c r="AX61" s="199">
        <v>0</v>
      </c>
      <c r="AY61" s="199">
        <v>0</v>
      </c>
      <c r="AZ61" s="199">
        <v>0</v>
      </c>
      <c r="BA61" s="199">
        <v>0</v>
      </c>
      <c r="BB61" s="199">
        <v>0</v>
      </c>
      <c r="BC61" s="8">
        <f t="shared" si="19"/>
        <v>32</v>
      </c>
      <c r="BD61" s="199">
        <v>26.33</v>
      </c>
      <c r="BE61" s="199">
        <v>0</v>
      </c>
      <c r="BF61" s="199">
        <v>0</v>
      </c>
      <c r="BG61" s="199">
        <v>0</v>
      </c>
      <c r="BH61" s="199">
        <v>0</v>
      </c>
      <c r="BI61" s="199">
        <v>0</v>
      </c>
      <c r="BJ61" s="8">
        <f t="shared" si="20"/>
        <v>26.33</v>
      </c>
      <c r="BL61" s="8">
        <f t="shared" si="21"/>
        <v>30.71</v>
      </c>
      <c r="BM61" s="8">
        <f t="shared" si="22"/>
        <v>22.61</v>
      </c>
      <c r="BN61" s="8">
        <f t="shared" si="23"/>
        <v>32</v>
      </c>
      <c r="BO61" s="8">
        <f t="shared" si="24"/>
        <v>26.33</v>
      </c>
      <c r="BP61" s="139">
        <f t="shared" si="25"/>
        <v>-1.2899999999999991</v>
      </c>
      <c r="BQ61" s="139">
        <f t="shared" si="26"/>
        <v>-3.7199999999999989</v>
      </c>
    </row>
    <row r="62" spans="1:69">
      <c r="A62" s="8" t="s">
        <v>104</v>
      </c>
      <c r="B62" s="15">
        <f>'[3]23'!B64</f>
        <v>320</v>
      </c>
      <c r="C62" s="16">
        <f>'[3]23'!C64</f>
        <v>0</v>
      </c>
      <c r="D62" s="16">
        <f>'[3]23'!D64</f>
        <v>0</v>
      </c>
      <c r="E62" s="16">
        <f>'[3]23'!E64</f>
        <v>0</v>
      </c>
      <c r="F62" s="16">
        <f>'[3]23'!F64</f>
        <v>960</v>
      </c>
      <c r="G62" s="16">
        <f>'[3]23'!G64</f>
        <v>0</v>
      </c>
      <c r="H62" s="17">
        <f t="shared" si="27"/>
        <v>1280</v>
      </c>
      <c r="I62" s="15">
        <f>'[3]23'!J64</f>
        <v>270</v>
      </c>
      <c r="J62" s="16">
        <f>'[3]23'!K64</f>
        <v>0</v>
      </c>
      <c r="K62" s="16">
        <f>'[3]23'!L64</f>
        <v>0</v>
      </c>
      <c r="L62" s="16">
        <f>'[3]23'!M64</f>
        <v>0</v>
      </c>
      <c r="M62" s="16">
        <f>'[3]23'!N64</f>
        <v>0</v>
      </c>
      <c r="N62" s="16">
        <f>'[3]23'!O64</f>
        <v>0</v>
      </c>
      <c r="O62" s="17">
        <f t="shared" si="28"/>
        <v>270</v>
      </c>
      <c r="P62" s="18">
        <f>frq!C62</f>
        <v>1</v>
      </c>
      <c r="Q62" s="15">
        <f t="shared" si="33"/>
        <v>270</v>
      </c>
      <c r="R62" s="16">
        <f t="shared" si="33"/>
        <v>0</v>
      </c>
      <c r="S62" s="16">
        <f t="shared" si="33"/>
        <v>0</v>
      </c>
      <c r="T62" s="16">
        <f t="shared" si="33"/>
        <v>0</v>
      </c>
      <c r="U62" s="16">
        <f t="shared" si="33"/>
        <v>0</v>
      </c>
      <c r="V62" s="16">
        <f t="shared" si="32"/>
        <v>0</v>
      </c>
      <c r="W62" s="17">
        <f t="shared" si="30"/>
        <v>270</v>
      </c>
      <c r="X62" s="8">
        <f t="shared" si="4"/>
        <v>32</v>
      </c>
      <c r="Y62" s="8">
        <f t="shared" si="5"/>
        <v>0</v>
      </c>
      <c r="Z62" s="8">
        <f t="shared" si="6"/>
        <v>0</v>
      </c>
      <c r="AA62" s="8">
        <f t="shared" si="7"/>
        <v>0</v>
      </c>
      <c r="AB62" s="8">
        <f t="shared" si="8"/>
        <v>0</v>
      </c>
      <c r="AC62" s="8">
        <f t="shared" si="9"/>
        <v>0</v>
      </c>
      <c r="AD62" s="8">
        <f t="shared" si="10"/>
        <v>32</v>
      </c>
      <c r="AE62" s="8">
        <f t="shared" si="11"/>
        <v>26.33</v>
      </c>
      <c r="AF62" s="8">
        <f t="shared" si="12"/>
        <v>0</v>
      </c>
      <c r="AG62" s="8">
        <f t="shared" si="13"/>
        <v>0</v>
      </c>
      <c r="AH62" s="8">
        <f t="shared" si="14"/>
        <v>0</v>
      </c>
      <c r="AI62" s="8">
        <f t="shared" si="15"/>
        <v>0</v>
      </c>
      <c r="AJ62" s="8">
        <f t="shared" si="16"/>
        <v>0</v>
      </c>
      <c r="AK62" s="8">
        <f t="shared" si="17"/>
        <v>26.33</v>
      </c>
      <c r="AL62" s="8">
        <f t="shared" ref="AL62:AN98" si="35">Q62-X62-AE62</f>
        <v>211.67000000000002</v>
      </c>
      <c r="AM62" s="8">
        <f t="shared" si="35"/>
        <v>0</v>
      </c>
      <c r="AN62" s="8">
        <f t="shared" si="35"/>
        <v>0</v>
      </c>
      <c r="AO62" s="8">
        <f t="shared" si="34"/>
        <v>0</v>
      </c>
      <c r="AP62" s="8">
        <f t="shared" si="34"/>
        <v>0</v>
      </c>
      <c r="AQ62" s="8">
        <f t="shared" si="34"/>
        <v>0</v>
      </c>
      <c r="AR62" s="8">
        <f t="shared" si="18"/>
        <v>211.67000000000002</v>
      </c>
      <c r="AT62" s="8">
        <v>30.71</v>
      </c>
      <c r="AU62" s="8">
        <v>22.61</v>
      </c>
      <c r="AW62" s="199">
        <v>32</v>
      </c>
      <c r="AX62" s="199">
        <v>0</v>
      </c>
      <c r="AY62" s="199">
        <v>0</v>
      </c>
      <c r="AZ62" s="199">
        <v>0</v>
      </c>
      <c r="BA62" s="199">
        <v>0</v>
      </c>
      <c r="BB62" s="199">
        <v>0</v>
      </c>
      <c r="BC62" s="8">
        <f t="shared" si="19"/>
        <v>32</v>
      </c>
      <c r="BD62" s="199">
        <v>26.33</v>
      </c>
      <c r="BE62" s="199">
        <v>0</v>
      </c>
      <c r="BF62" s="199">
        <v>0</v>
      </c>
      <c r="BG62" s="199">
        <v>0</v>
      </c>
      <c r="BH62" s="199">
        <v>0</v>
      </c>
      <c r="BI62" s="199">
        <v>0</v>
      </c>
      <c r="BJ62" s="8">
        <f t="shared" si="20"/>
        <v>26.33</v>
      </c>
      <c r="BL62" s="8">
        <f t="shared" si="21"/>
        <v>30.71</v>
      </c>
      <c r="BM62" s="8">
        <f t="shared" si="22"/>
        <v>22.61</v>
      </c>
      <c r="BN62" s="8">
        <f t="shared" si="23"/>
        <v>32</v>
      </c>
      <c r="BO62" s="8">
        <f t="shared" si="24"/>
        <v>26.33</v>
      </c>
      <c r="BP62" s="139">
        <f t="shared" si="25"/>
        <v>-1.2899999999999991</v>
      </c>
      <c r="BQ62" s="139">
        <f t="shared" si="26"/>
        <v>-3.7199999999999989</v>
      </c>
    </row>
    <row r="63" spans="1:69">
      <c r="A63" s="8" t="s">
        <v>105</v>
      </c>
      <c r="B63" s="15">
        <f>'[3]23'!B65</f>
        <v>320</v>
      </c>
      <c r="C63" s="16">
        <f>'[3]23'!C65</f>
        <v>0</v>
      </c>
      <c r="D63" s="16">
        <f>'[3]23'!D65</f>
        <v>0</v>
      </c>
      <c r="E63" s="16">
        <f>'[3]23'!E65</f>
        <v>0</v>
      </c>
      <c r="F63" s="16">
        <f>'[3]23'!F65</f>
        <v>960</v>
      </c>
      <c r="G63" s="16">
        <f>'[3]23'!G65</f>
        <v>0</v>
      </c>
      <c r="H63" s="17">
        <f t="shared" si="27"/>
        <v>1280</v>
      </c>
      <c r="I63" s="15">
        <f>'[3]23'!J65</f>
        <v>270</v>
      </c>
      <c r="J63" s="16">
        <f>'[3]23'!K65</f>
        <v>0</v>
      </c>
      <c r="K63" s="16">
        <f>'[3]23'!L65</f>
        <v>0</v>
      </c>
      <c r="L63" s="16">
        <f>'[3]23'!M65</f>
        <v>0</v>
      </c>
      <c r="M63" s="16">
        <f>'[3]23'!N65</f>
        <v>0</v>
      </c>
      <c r="N63" s="16">
        <f>'[3]23'!O65</f>
        <v>0</v>
      </c>
      <c r="O63" s="17">
        <f t="shared" si="28"/>
        <v>270</v>
      </c>
      <c r="P63" s="18">
        <f>frq!C63</f>
        <v>1</v>
      </c>
      <c r="Q63" s="15">
        <f t="shared" si="33"/>
        <v>270</v>
      </c>
      <c r="R63" s="16">
        <f t="shared" si="33"/>
        <v>0</v>
      </c>
      <c r="S63" s="16">
        <f t="shared" si="33"/>
        <v>0</v>
      </c>
      <c r="T63" s="16">
        <f t="shared" si="33"/>
        <v>0</v>
      </c>
      <c r="U63" s="16">
        <f t="shared" si="33"/>
        <v>0</v>
      </c>
      <c r="V63" s="16">
        <f t="shared" si="32"/>
        <v>0</v>
      </c>
      <c r="W63" s="17">
        <f t="shared" si="30"/>
        <v>270</v>
      </c>
      <c r="X63" s="8">
        <f t="shared" si="4"/>
        <v>32</v>
      </c>
      <c r="Y63" s="8">
        <f t="shared" si="5"/>
        <v>0</v>
      </c>
      <c r="Z63" s="8">
        <f t="shared" si="6"/>
        <v>0</v>
      </c>
      <c r="AA63" s="8">
        <f t="shared" si="7"/>
        <v>0</v>
      </c>
      <c r="AB63" s="8">
        <f t="shared" si="8"/>
        <v>0</v>
      </c>
      <c r="AC63" s="8">
        <f t="shared" si="9"/>
        <v>0</v>
      </c>
      <c r="AD63" s="8">
        <f t="shared" si="10"/>
        <v>32</v>
      </c>
      <c r="AE63" s="8">
        <f t="shared" si="11"/>
        <v>26.33</v>
      </c>
      <c r="AF63" s="8">
        <f t="shared" si="12"/>
        <v>0</v>
      </c>
      <c r="AG63" s="8">
        <f t="shared" si="13"/>
        <v>0</v>
      </c>
      <c r="AH63" s="8">
        <f t="shared" si="14"/>
        <v>0</v>
      </c>
      <c r="AI63" s="8">
        <f t="shared" si="15"/>
        <v>0</v>
      </c>
      <c r="AJ63" s="8">
        <f t="shared" si="16"/>
        <v>0</v>
      </c>
      <c r="AK63" s="8">
        <f t="shared" si="17"/>
        <v>26.33</v>
      </c>
      <c r="AL63" s="8">
        <f t="shared" si="35"/>
        <v>211.67000000000002</v>
      </c>
      <c r="AM63" s="8">
        <f t="shared" si="35"/>
        <v>0</v>
      </c>
      <c r="AN63" s="8">
        <f t="shared" si="35"/>
        <v>0</v>
      </c>
      <c r="AO63" s="8">
        <f t="shared" si="34"/>
        <v>0</v>
      </c>
      <c r="AP63" s="8">
        <f t="shared" si="34"/>
        <v>0</v>
      </c>
      <c r="AQ63" s="8">
        <f t="shared" si="34"/>
        <v>0</v>
      </c>
      <c r="AR63" s="8">
        <f t="shared" si="18"/>
        <v>211.67000000000002</v>
      </c>
      <c r="AT63" s="8">
        <v>30.71</v>
      </c>
      <c r="AU63" s="8">
        <v>25.27</v>
      </c>
      <c r="AW63" s="199">
        <v>32</v>
      </c>
      <c r="AX63" s="199">
        <v>0</v>
      </c>
      <c r="AY63" s="199">
        <v>0</v>
      </c>
      <c r="AZ63" s="199">
        <v>0</v>
      </c>
      <c r="BA63" s="199">
        <v>0</v>
      </c>
      <c r="BB63" s="199">
        <v>0</v>
      </c>
      <c r="BC63" s="8">
        <f t="shared" si="19"/>
        <v>32</v>
      </c>
      <c r="BD63" s="199">
        <v>26.33</v>
      </c>
      <c r="BE63" s="199">
        <v>0</v>
      </c>
      <c r="BF63" s="199">
        <v>0</v>
      </c>
      <c r="BG63" s="199">
        <v>0</v>
      </c>
      <c r="BH63" s="199">
        <v>0</v>
      </c>
      <c r="BI63" s="199">
        <v>0</v>
      </c>
      <c r="BJ63" s="8">
        <f t="shared" si="20"/>
        <v>26.33</v>
      </c>
      <c r="BL63" s="8">
        <f t="shared" si="21"/>
        <v>30.71</v>
      </c>
      <c r="BM63" s="8">
        <f t="shared" si="22"/>
        <v>25.27</v>
      </c>
      <c r="BN63" s="8">
        <f t="shared" si="23"/>
        <v>32</v>
      </c>
      <c r="BO63" s="8">
        <f t="shared" si="24"/>
        <v>26.33</v>
      </c>
      <c r="BP63" s="139">
        <f t="shared" si="25"/>
        <v>-1.2899999999999991</v>
      </c>
      <c r="BQ63" s="139">
        <f t="shared" si="26"/>
        <v>-1.0599999999999987</v>
      </c>
    </row>
    <row r="64" spans="1:69">
      <c r="A64" s="8" t="s">
        <v>106</v>
      </c>
      <c r="B64" s="15">
        <f>'[3]23'!B66</f>
        <v>320</v>
      </c>
      <c r="C64" s="16">
        <f>'[3]23'!C66</f>
        <v>0</v>
      </c>
      <c r="D64" s="16">
        <f>'[3]23'!D66</f>
        <v>0</v>
      </c>
      <c r="E64" s="16">
        <f>'[3]23'!E66</f>
        <v>0</v>
      </c>
      <c r="F64" s="16">
        <f>'[3]23'!F66</f>
        <v>960</v>
      </c>
      <c r="G64" s="16">
        <f>'[3]23'!G66</f>
        <v>0</v>
      </c>
      <c r="H64" s="17">
        <f t="shared" si="27"/>
        <v>1280</v>
      </c>
      <c r="I64" s="15">
        <f>'[3]23'!J66</f>
        <v>270</v>
      </c>
      <c r="J64" s="16">
        <f>'[3]23'!K66</f>
        <v>0</v>
      </c>
      <c r="K64" s="16">
        <f>'[3]23'!L66</f>
        <v>0</v>
      </c>
      <c r="L64" s="16">
        <f>'[3]23'!M66</f>
        <v>0</v>
      </c>
      <c r="M64" s="16">
        <f>'[3]23'!N66</f>
        <v>0</v>
      </c>
      <c r="N64" s="16">
        <f>'[3]23'!O66</f>
        <v>0</v>
      </c>
      <c r="O64" s="17">
        <f t="shared" si="28"/>
        <v>270</v>
      </c>
      <c r="P64" s="18">
        <f>frq!C64</f>
        <v>1</v>
      </c>
      <c r="Q64" s="15">
        <f t="shared" si="33"/>
        <v>270</v>
      </c>
      <c r="R64" s="16">
        <f t="shared" si="33"/>
        <v>0</v>
      </c>
      <c r="S64" s="16">
        <f t="shared" si="33"/>
        <v>0</v>
      </c>
      <c r="T64" s="16">
        <f t="shared" si="33"/>
        <v>0</v>
      </c>
      <c r="U64" s="16">
        <f t="shared" si="33"/>
        <v>0</v>
      </c>
      <c r="V64" s="16">
        <f t="shared" si="32"/>
        <v>0</v>
      </c>
      <c r="W64" s="17">
        <f t="shared" si="30"/>
        <v>270</v>
      </c>
      <c r="X64" s="8">
        <f t="shared" si="4"/>
        <v>32</v>
      </c>
      <c r="Y64" s="8">
        <f t="shared" si="5"/>
        <v>0</v>
      </c>
      <c r="Z64" s="8">
        <f t="shared" si="6"/>
        <v>0</v>
      </c>
      <c r="AA64" s="8">
        <f t="shared" si="7"/>
        <v>0</v>
      </c>
      <c r="AB64" s="8">
        <f t="shared" si="8"/>
        <v>0</v>
      </c>
      <c r="AC64" s="8">
        <f t="shared" si="9"/>
        <v>0</v>
      </c>
      <c r="AD64" s="8">
        <f t="shared" si="10"/>
        <v>32</v>
      </c>
      <c r="AE64" s="8">
        <f t="shared" si="11"/>
        <v>26.33</v>
      </c>
      <c r="AF64" s="8">
        <f t="shared" si="12"/>
        <v>0</v>
      </c>
      <c r="AG64" s="8">
        <f t="shared" si="13"/>
        <v>0</v>
      </c>
      <c r="AH64" s="8">
        <f t="shared" si="14"/>
        <v>0</v>
      </c>
      <c r="AI64" s="8">
        <f t="shared" si="15"/>
        <v>0</v>
      </c>
      <c r="AJ64" s="8">
        <f t="shared" si="16"/>
        <v>0</v>
      </c>
      <c r="AK64" s="8">
        <f t="shared" si="17"/>
        <v>26.33</v>
      </c>
      <c r="AL64" s="8">
        <f t="shared" si="35"/>
        <v>211.67000000000002</v>
      </c>
      <c r="AM64" s="8">
        <f t="shared" si="35"/>
        <v>0</v>
      </c>
      <c r="AN64" s="8">
        <f t="shared" si="35"/>
        <v>0</v>
      </c>
      <c r="AO64" s="8">
        <f t="shared" si="34"/>
        <v>0</v>
      </c>
      <c r="AP64" s="8">
        <f t="shared" si="34"/>
        <v>0</v>
      </c>
      <c r="AQ64" s="8">
        <f t="shared" si="34"/>
        <v>0</v>
      </c>
      <c r="AR64" s="8">
        <f t="shared" si="18"/>
        <v>211.67000000000002</v>
      </c>
      <c r="AT64" s="8">
        <v>30.71</v>
      </c>
      <c r="AU64" s="8">
        <v>25.27</v>
      </c>
      <c r="AW64" s="199">
        <v>32</v>
      </c>
      <c r="AX64" s="199">
        <v>0</v>
      </c>
      <c r="AY64" s="199">
        <v>0</v>
      </c>
      <c r="AZ64" s="199">
        <v>0</v>
      </c>
      <c r="BA64" s="199">
        <v>0</v>
      </c>
      <c r="BB64" s="199">
        <v>0</v>
      </c>
      <c r="BC64" s="8">
        <f t="shared" si="19"/>
        <v>32</v>
      </c>
      <c r="BD64" s="199">
        <v>26.33</v>
      </c>
      <c r="BE64" s="199">
        <v>0</v>
      </c>
      <c r="BF64" s="199">
        <v>0</v>
      </c>
      <c r="BG64" s="199">
        <v>0</v>
      </c>
      <c r="BH64" s="199">
        <v>0</v>
      </c>
      <c r="BI64" s="199">
        <v>0</v>
      </c>
      <c r="BJ64" s="8">
        <f t="shared" si="20"/>
        <v>26.33</v>
      </c>
      <c r="BL64" s="8">
        <f t="shared" si="21"/>
        <v>30.71</v>
      </c>
      <c r="BM64" s="8">
        <f t="shared" si="22"/>
        <v>25.27</v>
      </c>
      <c r="BN64" s="8">
        <f t="shared" si="23"/>
        <v>32</v>
      </c>
      <c r="BO64" s="8">
        <f t="shared" si="24"/>
        <v>26.33</v>
      </c>
      <c r="BP64" s="139">
        <f t="shared" si="25"/>
        <v>-1.2899999999999991</v>
      </c>
      <c r="BQ64" s="139">
        <f t="shared" si="26"/>
        <v>-1.0599999999999987</v>
      </c>
    </row>
    <row r="65" spans="1:69">
      <c r="A65" s="8" t="s">
        <v>107</v>
      </c>
      <c r="B65" s="15">
        <f>'[3]23'!B67</f>
        <v>320</v>
      </c>
      <c r="C65" s="16">
        <f>'[3]23'!C67</f>
        <v>0</v>
      </c>
      <c r="D65" s="16">
        <f>'[3]23'!D67</f>
        <v>0</v>
      </c>
      <c r="E65" s="16">
        <f>'[3]23'!E67</f>
        <v>0</v>
      </c>
      <c r="F65" s="16">
        <f>'[3]23'!F67</f>
        <v>960</v>
      </c>
      <c r="G65" s="16">
        <f>'[3]23'!G67</f>
        <v>0</v>
      </c>
      <c r="H65" s="17">
        <f t="shared" si="27"/>
        <v>1280</v>
      </c>
      <c r="I65" s="15">
        <f>'[3]23'!J67</f>
        <v>270</v>
      </c>
      <c r="J65" s="16">
        <f>'[3]23'!K67</f>
        <v>0</v>
      </c>
      <c r="K65" s="16">
        <f>'[3]23'!L67</f>
        <v>0</v>
      </c>
      <c r="L65" s="16">
        <f>'[3]23'!M67</f>
        <v>0</v>
      </c>
      <c r="M65" s="16">
        <f>'[3]23'!N67</f>
        <v>0</v>
      </c>
      <c r="N65" s="16">
        <f>'[3]23'!O67</f>
        <v>0</v>
      </c>
      <c r="O65" s="17">
        <f t="shared" si="28"/>
        <v>270</v>
      </c>
      <c r="P65" s="18">
        <f>frq!C65</f>
        <v>1</v>
      </c>
      <c r="Q65" s="15">
        <f t="shared" si="33"/>
        <v>270</v>
      </c>
      <c r="R65" s="16">
        <f t="shared" si="33"/>
        <v>0</v>
      </c>
      <c r="S65" s="16">
        <f t="shared" si="33"/>
        <v>0</v>
      </c>
      <c r="T65" s="16">
        <f t="shared" si="33"/>
        <v>0</v>
      </c>
      <c r="U65" s="16">
        <f t="shared" si="33"/>
        <v>0</v>
      </c>
      <c r="V65" s="16">
        <f t="shared" si="32"/>
        <v>0</v>
      </c>
      <c r="W65" s="17">
        <f t="shared" si="30"/>
        <v>270</v>
      </c>
      <c r="X65" s="8">
        <f t="shared" si="4"/>
        <v>32</v>
      </c>
      <c r="Y65" s="8">
        <f t="shared" si="5"/>
        <v>0</v>
      </c>
      <c r="Z65" s="8">
        <f t="shared" si="6"/>
        <v>0</v>
      </c>
      <c r="AA65" s="8">
        <f t="shared" si="7"/>
        <v>0</v>
      </c>
      <c r="AB65" s="8">
        <f t="shared" si="8"/>
        <v>0</v>
      </c>
      <c r="AC65" s="8">
        <f t="shared" si="9"/>
        <v>0</v>
      </c>
      <c r="AD65" s="8">
        <f t="shared" si="10"/>
        <v>32</v>
      </c>
      <c r="AE65" s="8">
        <f t="shared" si="11"/>
        <v>26.33</v>
      </c>
      <c r="AF65" s="8">
        <f t="shared" si="12"/>
        <v>0</v>
      </c>
      <c r="AG65" s="8">
        <f t="shared" si="13"/>
        <v>0</v>
      </c>
      <c r="AH65" s="8">
        <f t="shared" si="14"/>
        <v>0</v>
      </c>
      <c r="AI65" s="8">
        <f t="shared" si="15"/>
        <v>0</v>
      </c>
      <c r="AJ65" s="8">
        <f t="shared" si="16"/>
        <v>0</v>
      </c>
      <c r="AK65" s="8">
        <f t="shared" si="17"/>
        <v>26.33</v>
      </c>
      <c r="AL65" s="8">
        <f t="shared" si="35"/>
        <v>211.67000000000002</v>
      </c>
      <c r="AM65" s="8">
        <f t="shared" si="35"/>
        <v>0</v>
      </c>
      <c r="AN65" s="8">
        <f t="shared" si="35"/>
        <v>0</v>
      </c>
      <c r="AO65" s="8">
        <f t="shared" si="34"/>
        <v>0</v>
      </c>
      <c r="AP65" s="8">
        <f t="shared" si="34"/>
        <v>0</v>
      </c>
      <c r="AQ65" s="8">
        <f t="shared" si="34"/>
        <v>0</v>
      </c>
      <c r="AR65" s="8">
        <f t="shared" si="18"/>
        <v>211.67000000000002</v>
      </c>
      <c r="AT65" s="8">
        <v>30.71</v>
      </c>
      <c r="AU65" s="8">
        <v>25.27</v>
      </c>
      <c r="AW65" s="199">
        <v>32</v>
      </c>
      <c r="AX65" s="199">
        <v>0</v>
      </c>
      <c r="AY65" s="199">
        <v>0</v>
      </c>
      <c r="AZ65" s="199">
        <v>0</v>
      </c>
      <c r="BA65" s="199">
        <v>0</v>
      </c>
      <c r="BB65" s="199">
        <v>0</v>
      </c>
      <c r="BC65" s="8">
        <f t="shared" si="19"/>
        <v>32</v>
      </c>
      <c r="BD65" s="199">
        <v>26.33</v>
      </c>
      <c r="BE65" s="199">
        <v>0</v>
      </c>
      <c r="BF65" s="199">
        <v>0</v>
      </c>
      <c r="BG65" s="199">
        <v>0</v>
      </c>
      <c r="BH65" s="199">
        <v>0</v>
      </c>
      <c r="BI65" s="199">
        <v>0</v>
      </c>
      <c r="BJ65" s="8">
        <f t="shared" si="20"/>
        <v>26.33</v>
      </c>
      <c r="BL65" s="8">
        <f t="shared" si="21"/>
        <v>30.71</v>
      </c>
      <c r="BM65" s="8">
        <f t="shared" si="22"/>
        <v>25.27</v>
      </c>
      <c r="BN65" s="8">
        <f t="shared" si="23"/>
        <v>32</v>
      </c>
      <c r="BO65" s="8">
        <f t="shared" si="24"/>
        <v>26.33</v>
      </c>
      <c r="BP65" s="139">
        <f t="shared" si="25"/>
        <v>-1.2899999999999991</v>
      </c>
      <c r="BQ65" s="139">
        <f t="shared" si="26"/>
        <v>-1.0599999999999987</v>
      </c>
    </row>
    <row r="66" spans="1:69">
      <c r="A66" s="8" t="s">
        <v>108</v>
      </c>
      <c r="B66" s="15">
        <f>'[3]23'!B68</f>
        <v>320</v>
      </c>
      <c r="C66" s="16">
        <f>'[3]23'!C68</f>
        <v>0</v>
      </c>
      <c r="D66" s="16">
        <f>'[3]23'!D68</f>
        <v>0</v>
      </c>
      <c r="E66" s="16">
        <f>'[3]23'!E68</f>
        <v>0</v>
      </c>
      <c r="F66" s="16">
        <f>'[3]23'!F68</f>
        <v>960</v>
      </c>
      <c r="G66" s="16">
        <f>'[3]23'!G68</f>
        <v>0</v>
      </c>
      <c r="H66" s="17">
        <f t="shared" si="27"/>
        <v>1280</v>
      </c>
      <c r="I66" s="15">
        <f>'[3]23'!J68</f>
        <v>270</v>
      </c>
      <c r="J66" s="16">
        <f>'[3]23'!K68</f>
        <v>0</v>
      </c>
      <c r="K66" s="16">
        <f>'[3]23'!L68</f>
        <v>0</v>
      </c>
      <c r="L66" s="16">
        <f>'[3]23'!M68</f>
        <v>0</v>
      </c>
      <c r="M66" s="16">
        <f>'[3]23'!N68</f>
        <v>0</v>
      </c>
      <c r="N66" s="16">
        <f>'[3]23'!O68</f>
        <v>0</v>
      </c>
      <c r="O66" s="17">
        <f t="shared" si="28"/>
        <v>270</v>
      </c>
      <c r="P66" s="18">
        <f>frq!C66</f>
        <v>1</v>
      </c>
      <c r="Q66" s="15">
        <f t="shared" si="33"/>
        <v>270</v>
      </c>
      <c r="R66" s="16">
        <f t="shared" si="33"/>
        <v>0</v>
      </c>
      <c r="S66" s="16">
        <f t="shared" si="33"/>
        <v>0</v>
      </c>
      <c r="T66" s="16">
        <f t="shared" si="33"/>
        <v>0</v>
      </c>
      <c r="U66" s="16">
        <f t="shared" si="33"/>
        <v>0</v>
      </c>
      <c r="V66" s="16">
        <f t="shared" si="32"/>
        <v>0</v>
      </c>
      <c r="W66" s="17">
        <f t="shared" si="30"/>
        <v>270</v>
      </c>
      <c r="X66" s="8">
        <f t="shared" si="4"/>
        <v>32</v>
      </c>
      <c r="Y66" s="8">
        <f t="shared" si="5"/>
        <v>0</v>
      </c>
      <c r="Z66" s="8">
        <f t="shared" si="6"/>
        <v>0</v>
      </c>
      <c r="AA66" s="8">
        <f t="shared" si="7"/>
        <v>0</v>
      </c>
      <c r="AB66" s="8">
        <f t="shared" si="8"/>
        <v>0</v>
      </c>
      <c r="AC66" s="8">
        <f t="shared" si="9"/>
        <v>0</v>
      </c>
      <c r="AD66" s="8">
        <f t="shared" si="10"/>
        <v>32</v>
      </c>
      <c r="AE66" s="8">
        <f t="shared" si="11"/>
        <v>26.33</v>
      </c>
      <c r="AF66" s="8">
        <f t="shared" si="12"/>
        <v>0</v>
      </c>
      <c r="AG66" s="8">
        <f t="shared" si="13"/>
        <v>0</v>
      </c>
      <c r="AH66" s="8">
        <f t="shared" si="14"/>
        <v>0</v>
      </c>
      <c r="AI66" s="8">
        <f t="shared" si="15"/>
        <v>0</v>
      </c>
      <c r="AJ66" s="8">
        <f t="shared" si="16"/>
        <v>0</v>
      </c>
      <c r="AK66" s="8">
        <f t="shared" si="17"/>
        <v>26.33</v>
      </c>
      <c r="AL66" s="8">
        <f t="shared" si="35"/>
        <v>211.67000000000002</v>
      </c>
      <c r="AM66" s="8">
        <f t="shared" si="35"/>
        <v>0</v>
      </c>
      <c r="AN66" s="8">
        <f t="shared" si="35"/>
        <v>0</v>
      </c>
      <c r="AO66" s="8">
        <f t="shared" si="34"/>
        <v>0</v>
      </c>
      <c r="AP66" s="8">
        <f t="shared" si="34"/>
        <v>0</v>
      </c>
      <c r="AQ66" s="8">
        <f t="shared" si="34"/>
        <v>0</v>
      </c>
      <c r="AR66" s="8">
        <f t="shared" si="18"/>
        <v>211.67000000000002</v>
      </c>
      <c r="AT66" s="8">
        <v>30.71</v>
      </c>
      <c r="AU66" s="8">
        <v>25.27</v>
      </c>
      <c r="AW66" s="199">
        <v>32</v>
      </c>
      <c r="AX66" s="199">
        <v>0</v>
      </c>
      <c r="AY66" s="199">
        <v>0</v>
      </c>
      <c r="AZ66" s="199">
        <v>0</v>
      </c>
      <c r="BA66" s="199">
        <v>0</v>
      </c>
      <c r="BB66" s="199">
        <v>0</v>
      </c>
      <c r="BC66" s="8">
        <f t="shared" si="19"/>
        <v>32</v>
      </c>
      <c r="BD66" s="199">
        <v>26.33</v>
      </c>
      <c r="BE66" s="199">
        <v>0</v>
      </c>
      <c r="BF66" s="199">
        <v>0</v>
      </c>
      <c r="BG66" s="199">
        <v>0</v>
      </c>
      <c r="BH66" s="199">
        <v>0</v>
      </c>
      <c r="BI66" s="199">
        <v>0</v>
      </c>
      <c r="BJ66" s="8">
        <f t="shared" si="20"/>
        <v>26.33</v>
      </c>
      <c r="BL66" s="8">
        <f t="shared" si="21"/>
        <v>30.71</v>
      </c>
      <c r="BM66" s="8">
        <f t="shared" si="22"/>
        <v>25.27</v>
      </c>
      <c r="BN66" s="8">
        <f t="shared" si="23"/>
        <v>32</v>
      </c>
      <c r="BO66" s="8">
        <f t="shared" si="24"/>
        <v>26.33</v>
      </c>
      <c r="BP66" s="139">
        <f t="shared" si="25"/>
        <v>-1.2899999999999991</v>
      </c>
      <c r="BQ66" s="139">
        <f t="shared" si="26"/>
        <v>-1.0599999999999987</v>
      </c>
    </row>
    <row r="67" spans="1:69">
      <c r="A67" s="8" t="s">
        <v>109</v>
      </c>
      <c r="B67" s="15">
        <f>'[3]23'!B69</f>
        <v>320</v>
      </c>
      <c r="C67" s="16">
        <f>'[3]23'!C69</f>
        <v>0</v>
      </c>
      <c r="D67" s="16">
        <f>'[3]23'!D69</f>
        <v>0</v>
      </c>
      <c r="E67" s="16">
        <f>'[3]23'!E69</f>
        <v>0</v>
      </c>
      <c r="F67" s="16">
        <f>'[3]23'!F69</f>
        <v>960</v>
      </c>
      <c r="G67" s="16">
        <f>'[3]23'!G69</f>
        <v>0</v>
      </c>
      <c r="H67" s="17">
        <f t="shared" si="27"/>
        <v>1280</v>
      </c>
      <c r="I67" s="15">
        <f>'[3]23'!J69</f>
        <v>270</v>
      </c>
      <c r="J67" s="16">
        <f>'[3]23'!K69</f>
        <v>0</v>
      </c>
      <c r="K67" s="16">
        <f>'[3]23'!L69</f>
        <v>0</v>
      </c>
      <c r="L67" s="16">
        <f>'[3]23'!M69</f>
        <v>0</v>
      </c>
      <c r="M67" s="16">
        <f>'[3]23'!N69</f>
        <v>0</v>
      </c>
      <c r="N67" s="16">
        <f>'[3]23'!O69</f>
        <v>0</v>
      </c>
      <c r="O67" s="17">
        <f t="shared" si="28"/>
        <v>270</v>
      </c>
      <c r="P67" s="18">
        <f>frq!C67</f>
        <v>1</v>
      </c>
      <c r="Q67" s="15">
        <f t="shared" si="33"/>
        <v>270</v>
      </c>
      <c r="R67" s="16">
        <f t="shared" si="33"/>
        <v>0</v>
      </c>
      <c r="S67" s="16">
        <f t="shared" si="33"/>
        <v>0</v>
      </c>
      <c r="T67" s="16">
        <f t="shared" si="33"/>
        <v>0</v>
      </c>
      <c r="U67" s="16">
        <f t="shared" si="33"/>
        <v>0</v>
      </c>
      <c r="V67" s="16">
        <f t="shared" si="32"/>
        <v>0</v>
      </c>
      <c r="W67" s="17">
        <f t="shared" si="30"/>
        <v>270</v>
      </c>
      <c r="X67" s="8">
        <f t="shared" si="4"/>
        <v>32</v>
      </c>
      <c r="Y67" s="8">
        <f t="shared" si="5"/>
        <v>0</v>
      </c>
      <c r="Z67" s="8">
        <f t="shared" si="6"/>
        <v>0</v>
      </c>
      <c r="AA67" s="8">
        <f t="shared" si="7"/>
        <v>0</v>
      </c>
      <c r="AB67" s="8">
        <f t="shared" si="8"/>
        <v>0</v>
      </c>
      <c r="AC67" s="8">
        <f t="shared" si="9"/>
        <v>0</v>
      </c>
      <c r="AD67" s="8">
        <f t="shared" si="10"/>
        <v>32</v>
      </c>
      <c r="AE67" s="8">
        <f t="shared" si="11"/>
        <v>26.33</v>
      </c>
      <c r="AF67" s="8">
        <f t="shared" si="12"/>
        <v>0</v>
      </c>
      <c r="AG67" s="8">
        <f t="shared" si="13"/>
        <v>0</v>
      </c>
      <c r="AH67" s="8">
        <f t="shared" si="14"/>
        <v>0</v>
      </c>
      <c r="AI67" s="8">
        <f t="shared" si="15"/>
        <v>0</v>
      </c>
      <c r="AJ67" s="8">
        <f t="shared" si="16"/>
        <v>0</v>
      </c>
      <c r="AK67" s="8">
        <f t="shared" si="17"/>
        <v>26.33</v>
      </c>
      <c r="AL67" s="8">
        <f t="shared" si="35"/>
        <v>211.67000000000002</v>
      </c>
      <c r="AM67" s="8">
        <f t="shared" si="35"/>
        <v>0</v>
      </c>
      <c r="AN67" s="8">
        <f t="shared" si="35"/>
        <v>0</v>
      </c>
      <c r="AO67" s="8">
        <f t="shared" si="34"/>
        <v>0</v>
      </c>
      <c r="AP67" s="8">
        <f t="shared" si="34"/>
        <v>0</v>
      </c>
      <c r="AQ67" s="8">
        <f t="shared" si="34"/>
        <v>0</v>
      </c>
      <c r="AR67" s="8">
        <f t="shared" si="18"/>
        <v>211.67000000000002</v>
      </c>
      <c r="AT67" s="8">
        <v>30.71</v>
      </c>
      <c r="AU67" s="8">
        <v>25.27</v>
      </c>
      <c r="AW67" s="199">
        <v>32</v>
      </c>
      <c r="AX67" s="199">
        <v>0</v>
      </c>
      <c r="AY67" s="199">
        <v>0</v>
      </c>
      <c r="AZ67" s="199">
        <v>0</v>
      </c>
      <c r="BA67" s="199">
        <v>0</v>
      </c>
      <c r="BB67" s="199">
        <v>0</v>
      </c>
      <c r="BC67" s="8">
        <f t="shared" si="19"/>
        <v>32</v>
      </c>
      <c r="BD67" s="199">
        <v>26.33</v>
      </c>
      <c r="BE67" s="199">
        <v>0</v>
      </c>
      <c r="BF67" s="199">
        <v>0</v>
      </c>
      <c r="BG67" s="199">
        <v>0</v>
      </c>
      <c r="BH67" s="199">
        <v>0</v>
      </c>
      <c r="BI67" s="199">
        <v>0</v>
      </c>
      <c r="BJ67" s="8">
        <f t="shared" si="20"/>
        <v>26.33</v>
      </c>
      <c r="BL67" s="8">
        <f t="shared" si="21"/>
        <v>30.71</v>
      </c>
      <c r="BM67" s="8">
        <f t="shared" si="22"/>
        <v>25.27</v>
      </c>
      <c r="BN67" s="8">
        <f t="shared" si="23"/>
        <v>32</v>
      </c>
      <c r="BO67" s="8">
        <f t="shared" si="24"/>
        <v>26.33</v>
      </c>
      <c r="BP67" s="139">
        <f t="shared" si="25"/>
        <v>-1.2899999999999991</v>
      </c>
      <c r="BQ67" s="139">
        <f t="shared" si="26"/>
        <v>-1.0599999999999987</v>
      </c>
    </row>
    <row r="68" spans="1:69">
      <c r="A68" s="8" t="s">
        <v>110</v>
      </c>
      <c r="B68" s="15">
        <f>'[3]23'!B70</f>
        <v>320</v>
      </c>
      <c r="C68" s="16">
        <f>'[3]23'!C70</f>
        <v>0</v>
      </c>
      <c r="D68" s="16">
        <f>'[3]23'!D70</f>
        <v>0</v>
      </c>
      <c r="E68" s="16">
        <f>'[3]23'!E70</f>
        <v>0</v>
      </c>
      <c r="F68" s="16">
        <f>'[3]23'!F70</f>
        <v>960</v>
      </c>
      <c r="G68" s="16">
        <f>'[3]23'!G70</f>
        <v>0</v>
      </c>
      <c r="H68" s="17">
        <f t="shared" si="27"/>
        <v>1280</v>
      </c>
      <c r="I68" s="15">
        <f>'[3]23'!J70</f>
        <v>270</v>
      </c>
      <c r="J68" s="16">
        <f>'[3]23'!K70</f>
        <v>0</v>
      </c>
      <c r="K68" s="16">
        <f>'[3]23'!L70</f>
        <v>0</v>
      </c>
      <c r="L68" s="16">
        <f>'[3]23'!M70</f>
        <v>0</v>
      </c>
      <c r="M68" s="16">
        <f>'[3]23'!N70</f>
        <v>0</v>
      </c>
      <c r="N68" s="16">
        <f>'[3]23'!O70</f>
        <v>0</v>
      </c>
      <c r="O68" s="17">
        <f t="shared" si="28"/>
        <v>270</v>
      </c>
      <c r="P68" s="18">
        <f>frq!C68</f>
        <v>1</v>
      </c>
      <c r="Q68" s="15">
        <f t="shared" si="33"/>
        <v>270</v>
      </c>
      <c r="R68" s="16">
        <f t="shared" si="33"/>
        <v>0</v>
      </c>
      <c r="S68" s="16">
        <f t="shared" si="33"/>
        <v>0</v>
      </c>
      <c r="T68" s="16">
        <f t="shared" si="33"/>
        <v>0</v>
      </c>
      <c r="U68" s="16">
        <f t="shared" si="33"/>
        <v>0</v>
      </c>
      <c r="V68" s="16">
        <f t="shared" si="32"/>
        <v>0</v>
      </c>
      <c r="W68" s="17">
        <f t="shared" si="30"/>
        <v>270</v>
      </c>
      <c r="X68" s="8">
        <f t="shared" ref="X68:X98" si="36">AW68</f>
        <v>32</v>
      </c>
      <c r="Y68" s="8">
        <f t="shared" ref="Y68:Y98" si="37">AX68</f>
        <v>0</v>
      </c>
      <c r="Z68" s="8">
        <f t="shared" ref="Z68:Z98" si="38">AY68</f>
        <v>0</v>
      </c>
      <c r="AA68" s="8">
        <f t="shared" ref="AA68:AA98" si="39">AZ68</f>
        <v>0</v>
      </c>
      <c r="AB68" s="8">
        <f t="shared" ref="AB68:AB98" si="40">BA68</f>
        <v>0</v>
      </c>
      <c r="AC68" s="8">
        <f t="shared" ref="AC68:AC98" si="41">BB68</f>
        <v>0</v>
      </c>
      <c r="AD68" s="8">
        <f t="shared" ref="AD68:AD98" si="42">BC68</f>
        <v>32</v>
      </c>
      <c r="AE68" s="8">
        <f t="shared" ref="AE68:AE98" si="43">BD68</f>
        <v>26.33</v>
      </c>
      <c r="AF68" s="8">
        <f t="shared" ref="AF68:AF98" si="44">BE68</f>
        <v>0</v>
      </c>
      <c r="AG68" s="8">
        <f t="shared" ref="AG68:AG98" si="45">BF68</f>
        <v>0</v>
      </c>
      <c r="AH68" s="8">
        <f t="shared" ref="AH68:AH98" si="46">BG68</f>
        <v>0</v>
      </c>
      <c r="AI68" s="8">
        <f t="shared" ref="AI68:AI98" si="47">BH68</f>
        <v>0</v>
      </c>
      <c r="AJ68" s="8">
        <f t="shared" ref="AJ68:AJ98" si="48">BI68</f>
        <v>0</v>
      </c>
      <c r="AK68" s="8">
        <f t="shared" ref="AK68:AK98" si="49">BJ68</f>
        <v>26.33</v>
      </c>
      <c r="AL68" s="8">
        <f t="shared" si="35"/>
        <v>211.67000000000002</v>
      </c>
      <c r="AM68" s="8">
        <f t="shared" si="35"/>
        <v>0</v>
      </c>
      <c r="AN68" s="8">
        <f t="shared" si="35"/>
        <v>0</v>
      </c>
      <c r="AO68" s="8">
        <f t="shared" si="34"/>
        <v>0</v>
      </c>
      <c r="AP68" s="8">
        <f t="shared" si="34"/>
        <v>0</v>
      </c>
      <c r="AQ68" s="8">
        <f t="shared" si="34"/>
        <v>0</v>
      </c>
      <c r="AR68" s="8">
        <f t="shared" ref="AR68:AR98" si="50">SUM(AL68:AQ68)</f>
        <v>211.67000000000002</v>
      </c>
      <c r="AT68" s="8">
        <v>30.71</v>
      </c>
      <c r="AU68" s="8">
        <v>25.27</v>
      </c>
      <c r="AW68" s="199">
        <v>32</v>
      </c>
      <c r="AX68" s="199">
        <v>0</v>
      </c>
      <c r="AY68" s="199">
        <v>0</v>
      </c>
      <c r="AZ68" s="199">
        <v>0</v>
      </c>
      <c r="BA68" s="199">
        <v>0</v>
      </c>
      <c r="BB68" s="199">
        <v>0</v>
      </c>
      <c r="BC68" s="8">
        <f t="shared" ref="BC68:BC98" si="51">SUM(AW68:BB68)</f>
        <v>32</v>
      </c>
      <c r="BD68" s="199">
        <v>26.33</v>
      </c>
      <c r="BE68" s="199">
        <v>0</v>
      </c>
      <c r="BF68" s="199">
        <v>0</v>
      </c>
      <c r="BG68" s="199">
        <v>0</v>
      </c>
      <c r="BH68" s="199">
        <v>0</v>
      </c>
      <c r="BI68" s="199">
        <v>0</v>
      </c>
      <c r="BJ68" s="8">
        <f t="shared" ref="BJ68:BJ98" si="52">SUM(BD68:BI68)</f>
        <v>26.33</v>
      </c>
      <c r="BL68" s="8">
        <f t="shared" ref="BL68:BL98" si="53">AT68</f>
        <v>30.71</v>
      </c>
      <c r="BM68" s="8">
        <f t="shared" ref="BM68:BM98" si="54">AU68</f>
        <v>25.27</v>
      </c>
      <c r="BN68" s="8">
        <f t="shared" ref="BN68:BN98" si="55">BC68</f>
        <v>32</v>
      </c>
      <c r="BO68" s="8">
        <f t="shared" ref="BO68:BO98" si="56">BJ68</f>
        <v>26.33</v>
      </c>
      <c r="BP68" s="139">
        <f t="shared" ref="BP68:BP98" si="57">BL68-BN68</f>
        <v>-1.2899999999999991</v>
      </c>
      <c r="BQ68" s="139">
        <f t="shared" ref="BQ68:BQ98" si="58">BM68-BO68</f>
        <v>-1.0599999999999987</v>
      </c>
    </row>
    <row r="69" spans="1:69">
      <c r="A69" s="8" t="s">
        <v>111</v>
      </c>
      <c r="B69" s="15">
        <f>'[3]23'!B71</f>
        <v>320</v>
      </c>
      <c r="C69" s="16">
        <f>'[3]23'!C71</f>
        <v>0</v>
      </c>
      <c r="D69" s="16">
        <f>'[3]23'!D71</f>
        <v>0</v>
      </c>
      <c r="E69" s="16">
        <f>'[3]23'!E71</f>
        <v>0</v>
      </c>
      <c r="F69" s="16">
        <f>'[3]23'!F71</f>
        <v>960</v>
      </c>
      <c r="G69" s="16">
        <f>'[3]23'!G71</f>
        <v>0</v>
      </c>
      <c r="H69" s="17">
        <f t="shared" ref="H69:H98" si="59">SUM(B69:G69)</f>
        <v>1280</v>
      </c>
      <c r="I69" s="15">
        <f>'[3]23'!J71</f>
        <v>270</v>
      </c>
      <c r="J69" s="16">
        <f>'[3]23'!K71</f>
        <v>0</v>
      </c>
      <c r="K69" s="16">
        <f>'[3]23'!L71</f>
        <v>0</v>
      </c>
      <c r="L69" s="16">
        <f>'[3]23'!M71</f>
        <v>0</v>
      </c>
      <c r="M69" s="16">
        <f>'[3]23'!N71</f>
        <v>0</v>
      </c>
      <c r="N69" s="16">
        <f>'[3]23'!O71</f>
        <v>0</v>
      </c>
      <c r="O69" s="17">
        <f t="shared" ref="O69:O98" si="60">SUM(I69:N69)</f>
        <v>270</v>
      </c>
      <c r="P69" s="18">
        <f>frq!C69</f>
        <v>1</v>
      </c>
      <c r="Q69" s="15">
        <f t="shared" si="33"/>
        <v>270</v>
      </c>
      <c r="R69" s="16">
        <f t="shared" si="33"/>
        <v>0</v>
      </c>
      <c r="S69" s="16">
        <f t="shared" si="33"/>
        <v>0</v>
      </c>
      <c r="T69" s="16">
        <f t="shared" si="33"/>
        <v>0</v>
      </c>
      <c r="U69" s="16">
        <f t="shared" si="33"/>
        <v>0</v>
      </c>
      <c r="V69" s="16">
        <f t="shared" si="32"/>
        <v>0</v>
      </c>
      <c r="W69" s="17">
        <f t="shared" ref="W69:W98" si="61">SUM(Q69:V69)</f>
        <v>270</v>
      </c>
      <c r="X69" s="8">
        <f t="shared" si="36"/>
        <v>32</v>
      </c>
      <c r="Y69" s="8">
        <f t="shared" si="37"/>
        <v>0</v>
      </c>
      <c r="Z69" s="8">
        <f t="shared" si="38"/>
        <v>0</v>
      </c>
      <c r="AA69" s="8">
        <f t="shared" si="39"/>
        <v>0</v>
      </c>
      <c r="AB69" s="8">
        <f t="shared" si="40"/>
        <v>0</v>
      </c>
      <c r="AC69" s="8">
        <f t="shared" si="41"/>
        <v>0</v>
      </c>
      <c r="AD69" s="8">
        <f t="shared" si="42"/>
        <v>32</v>
      </c>
      <c r="AE69" s="8">
        <f t="shared" si="43"/>
        <v>26.33</v>
      </c>
      <c r="AF69" s="8">
        <f t="shared" si="44"/>
        <v>0</v>
      </c>
      <c r="AG69" s="8">
        <f t="shared" si="45"/>
        <v>0</v>
      </c>
      <c r="AH69" s="8">
        <f t="shared" si="46"/>
        <v>0</v>
      </c>
      <c r="AI69" s="8">
        <f t="shared" si="47"/>
        <v>0</v>
      </c>
      <c r="AJ69" s="8">
        <f t="shared" si="48"/>
        <v>0</v>
      </c>
      <c r="AK69" s="8">
        <f t="shared" si="49"/>
        <v>26.33</v>
      </c>
      <c r="AL69" s="8">
        <f t="shared" si="35"/>
        <v>211.67000000000002</v>
      </c>
      <c r="AM69" s="8">
        <f t="shared" si="35"/>
        <v>0</v>
      </c>
      <c r="AN69" s="8">
        <f t="shared" si="35"/>
        <v>0</v>
      </c>
      <c r="AO69" s="8">
        <f t="shared" si="34"/>
        <v>0</v>
      </c>
      <c r="AP69" s="8">
        <f t="shared" si="34"/>
        <v>0</v>
      </c>
      <c r="AQ69" s="8">
        <f t="shared" si="34"/>
        <v>0</v>
      </c>
      <c r="AR69" s="8">
        <f t="shared" si="50"/>
        <v>211.67000000000002</v>
      </c>
      <c r="AT69" s="8">
        <v>30.71</v>
      </c>
      <c r="AU69" s="8">
        <v>25.27</v>
      </c>
      <c r="AW69" s="199">
        <v>32</v>
      </c>
      <c r="AX69" s="199">
        <v>0</v>
      </c>
      <c r="AY69" s="199">
        <v>0</v>
      </c>
      <c r="AZ69" s="199">
        <v>0</v>
      </c>
      <c r="BA69" s="199">
        <v>0</v>
      </c>
      <c r="BB69" s="199">
        <v>0</v>
      </c>
      <c r="BC69" s="8">
        <f t="shared" si="51"/>
        <v>32</v>
      </c>
      <c r="BD69" s="199">
        <v>26.33</v>
      </c>
      <c r="BE69" s="199">
        <v>0</v>
      </c>
      <c r="BF69" s="199">
        <v>0</v>
      </c>
      <c r="BG69" s="199">
        <v>0</v>
      </c>
      <c r="BH69" s="199">
        <v>0</v>
      </c>
      <c r="BI69" s="199">
        <v>0</v>
      </c>
      <c r="BJ69" s="8">
        <f t="shared" si="52"/>
        <v>26.33</v>
      </c>
      <c r="BL69" s="8">
        <f t="shared" si="53"/>
        <v>30.71</v>
      </c>
      <c r="BM69" s="8">
        <f t="shared" si="54"/>
        <v>25.27</v>
      </c>
      <c r="BN69" s="8">
        <f t="shared" si="55"/>
        <v>32</v>
      </c>
      <c r="BO69" s="8">
        <f t="shared" si="56"/>
        <v>26.33</v>
      </c>
      <c r="BP69" s="139">
        <f t="shared" si="57"/>
        <v>-1.2899999999999991</v>
      </c>
      <c r="BQ69" s="139">
        <f t="shared" si="58"/>
        <v>-1.0599999999999987</v>
      </c>
    </row>
    <row r="70" spans="1:69">
      <c r="A70" s="8" t="s">
        <v>112</v>
      </c>
      <c r="B70" s="15">
        <f>'[3]23'!B72</f>
        <v>320</v>
      </c>
      <c r="C70" s="16">
        <f>'[3]23'!C72</f>
        <v>0</v>
      </c>
      <c r="D70" s="16">
        <f>'[3]23'!D72</f>
        <v>0</v>
      </c>
      <c r="E70" s="16">
        <f>'[3]23'!E72</f>
        <v>0</v>
      </c>
      <c r="F70" s="16">
        <f>'[3]23'!F72</f>
        <v>960</v>
      </c>
      <c r="G70" s="16">
        <f>'[3]23'!G72</f>
        <v>0</v>
      </c>
      <c r="H70" s="17">
        <f t="shared" si="59"/>
        <v>1280</v>
      </c>
      <c r="I70" s="15">
        <f>'[3]23'!J72</f>
        <v>270</v>
      </c>
      <c r="J70" s="16">
        <f>'[3]23'!K72</f>
        <v>0</v>
      </c>
      <c r="K70" s="16">
        <f>'[3]23'!L72</f>
        <v>0</v>
      </c>
      <c r="L70" s="16">
        <f>'[3]23'!M72</f>
        <v>0</v>
      </c>
      <c r="M70" s="16">
        <f>'[3]23'!N72</f>
        <v>0</v>
      </c>
      <c r="N70" s="16">
        <f>'[3]23'!O72</f>
        <v>0</v>
      </c>
      <c r="O70" s="17">
        <f t="shared" si="60"/>
        <v>270</v>
      </c>
      <c r="P70" s="18">
        <f>frq!C70</f>
        <v>1</v>
      </c>
      <c r="Q70" s="15">
        <f t="shared" si="33"/>
        <v>270</v>
      </c>
      <c r="R70" s="16">
        <f t="shared" si="33"/>
        <v>0</v>
      </c>
      <c r="S70" s="16">
        <f t="shared" si="33"/>
        <v>0</v>
      </c>
      <c r="T70" s="16">
        <f t="shared" si="33"/>
        <v>0</v>
      </c>
      <c r="U70" s="16">
        <f t="shared" si="33"/>
        <v>0</v>
      </c>
      <c r="V70" s="16">
        <f t="shared" si="32"/>
        <v>0</v>
      </c>
      <c r="W70" s="17">
        <f t="shared" si="61"/>
        <v>270</v>
      </c>
      <c r="X70" s="8">
        <f t="shared" si="36"/>
        <v>32</v>
      </c>
      <c r="Y70" s="8">
        <f t="shared" si="37"/>
        <v>0</v>
      </c>
      <c r="Z70" s="8">
        <f t="shared" si="38"/>
        <v>0</v>
      </c>
      <c r="AA70" s="8">
        <f t="shared" si="39"/>
        <v>0</v>
      </c>
      <c r="AB70" s="8">
        <f t="shared" si="40"/>
        <v>0</v>
      </c>
      <c r="AC70" s="8">
        <f t="shared" si="41"/>
        <v>0</v>
      </c>
      <c r="AD70" s="8">
        <f t="shared" si="42"/>
        <v>32</v>
      </c>
      <c r="AE70" s="8">
        <f t="shared" si="43"/>
        <v>26.33</v>
      </c>
      <c r="AF70" s="8">
        <f t="shared" si="44"/>
        <v>0</v>
      </c>
      <c r="AG70" s="8">
        <f t="shared" si="45"/>
        <v>0</v>
      </c>
      <c r="AH70" s="8">
        <f t="shared" si="46"/>
        <v>0</v>
      </c>
      <c r="AI70" s="8">
        <f t="shared" si="47"/>
        <v>0</v>
      </c>
      <c r="AJ70" s="8">
        <f t="shared" si="48"/>
        <v>0</v>
      </c>
      <c r="AK70" s="8">
        <f t="shared" si="49"/>
        <v>26.33</v>
      </c>
      <c r="AL70" s="8">
        <f t="shared" si="35"/>
        <v>211.67000000000002</v>
      </c>
      <c r="AM70" s="8">
        <f t="shared" si="35"/>
        <v>0</v>
      </c>
      <c r="AN70" s="8">
        <f t="shared" si="35"/>
        <v>0</v>
      </c>
      <c r="AO70" s="8">
        <f t="shared" si="34"/>
        <v>0</v>
      </c>
      <c r="AP70" s="8">
        <f t="shared" si="34"/>
        <v>0</v>
      </c>
      <c r="AQ70" s="8">
        <f t="shared" si="34"/>
        <v>0</v>
      </c>
      <c r="AR70" s="8">
        <f t="shared" si="50"/>
        <v>211.67000000000002</v>
      </c>
      <c r="AT70" s="8">
        <v>30.71</v>
      </c>
      <c r="AU70" s="8">
        <v>25.27</v>
      </c>
      <c r="AW70" s="199">
        <v>32</v>
      </c>
      <c r="AX70" s="199">
        <v>0</v>
      </c>
      <c r="AY70" s="199">
        <v>0</v>
      </c>
      <c r="AZ70" s="199">
        <v>0</v>
      </c>
      <c r="BA70" s="199">
        <v>0</v>
      </c>
      <c r="BB70" s="199">
        <v>0</v>
      </c>
      <c r="BC70" s="8">
        <f t="shared" si="51"/>
        <v>32</v>
      </c>
      <c r="BD70" s="199">
        <v>26.33</v>
      </c>
      <c r="BE70" s="199">
        <v>0</v>
      </c>
      <c r="BF70" s="199">
        <v>0</v>
      </c>
      <c r="BG70" s="199">
        <v>0</v>
      </c>
      <c r="BH70" s="199">
        <v>0</v>
      </c>
      <c r="BI70" s="199">
        <v>0</v>
      </c>
      <c r="BJ70" s="8">
        <f t="shared" si="52"/>
        <v>26.33</v>
      </c>
      <c r="BL70" s="8">
        <f t="shared" si="53"/>
        <v>30.71</v>
      </c>
      <c r="BM70" s="8">
        <f t="shared" si="54"/>
        <v>25.27</v>
      </c>
      <c r="BN70" s="8">
        <f t="shared" si="55"/>
        <v>32</v>
      </c>
      <c r="BO70" s="8">
        <f t="shared" si="56"/>
        <v>26.33</v>
      </c>
      <c r="BP70" s="139">
        <f t="shared" si="57"/>
        <v>-1.2899999999999991</v>
      </c>
      <c r="BQ70" s="139">
        <f t="shared" si="58"/>
        <v>-1.0599999999999987</v>
      </c>
    </row>
    <row r="71" spans="1:69">
      <c r="A71" s="8" t="s">
        <v>113</v>
      </c>
      <c r="B71" s="15">
        <f>'[3]23'!B73</f>
        <v>320</v>
      </c>
      <c r="C71" s="16">
        <f>'[3]23'!C73</f>
        <v>0</v>
      </c>
      <c r="D71" s="16">
        <f>'[3]23'!D73</f>
        <v>0</v>
      </c>
      <c r="E71" s="16">
        <f>'[3]23'!E73</f>
        <v>0</v>
      </c>
      <c r="F71" s="16">
        <f>'[3]23'!F73</f>
        <v>960</v>
      </c>
      <c r="G71" s="16">
        <f>'[3]23'!G73</f>
        <v>0</v>
      </c>
      <c r="H71" s="17">
        <f t="shared" si="59"/>
        <v>1280</v>
      </c>
      <c r="I71" s="15">
        <f>'[3]23'!J73</f>
        <v>270</v>
      </c>
      <c r="J71" s="16">
        <f>'[3]23'!K73</f>
        <v>0</v>
      </c>
      <c r="K71" s="16">
        <f>'[3]23'!L73</f>
        <v>0</v>
      </c>
      <c r="L71" s="16">
        <f>'[3]23'!M73</f>
        <v>0</v>
      </c>
      <c r="M71" s="16">
        <f>'[3]23'!N73</f>
        <v>0</v>
      </c>
      <c r="N71" s="16">
        <f>'[3]23'!O73</f>
        <v>0</v>
      </c>
      <c r="O71" s="17">
        <f t="shared" si="60"/>
        <v>270</v>
      </c>
      <c r="P71" s="18">
        <f>frq!C71</f>
        <v>1</v>
      </c>
      <c r="Q71" s="15">
        <f t="shared" si="33"/>
        <v>270</v>
      </c>
      <c r="R71" s="16">
        <f t="shared" si="33"/>
        <v>0</v>
      </c>
      <c r="S71" s="16">
        <f t="shared" si="33"/>
        <v>0</v>
      </c>
      <c r="T71" s="16">
        <f t="shared" si="33"/>
        <v>0</v>
      </c>
      <c r="U71" s="16">
        <f t="shared" si="33"/>
        <v>0</v>
      </c>
      <c r="V71" s="16">
        <f t="shared" si="32"/>
        <v>0</v>
      </c>
      <c r="W71" s="17">
        <f t="shared" si="61"/>
        <v>270</v>
      </c>
      <c r="X71" s="8">
        <f t="shared" si="36"/>
        <v>32</v>
      </c>
      <c r="Y71" s="8">
        <f t="shared" si="37"/>
        <v>0</v>
      </c>
      <c r="Z71" s="8">
        <f t="shared" si="38"/>
        <v>0</v>
      </c>
      <c r="AA71" s="8">
        <f t="shared" si="39"/>
        <v>0</v>
      </c>
      <c r="AB71" s="8">
        <f t="shared" si="40"/>
        <v>0</v>
      </c>
      <c r="AC71" s="8">
        <f t="shared" si="41"/>
        <v>0</v>
      </c>
      <c r="AD71" s="8">
        <f t="shared" si="42"/>
        <v>32</v>
      </c>
      <c r="AE71" s="8">
        <f t="shared" si="43"/>
        <v>26.33</v>
      </c>
      <c r="AF71" s="8">
        <f t="shared" si="44"/>
        <v>0</v>
      </c>
      <c r="AG71" s="8">
        <f t="shared" si="45"/>
        <v>0</v>
      </c>
      <c r="AH71" s="8">
        <f t="shared" si="46"/>
        <v>0</v>
      </c>
      <c r="AI71" s="8">
        <f t="shared" si="47"/>
        <v>0</v>
      </c>
      <c r="AJ71" s="8">
        <f t="shared" si="48"/>
        <v>0</v>
      </c>
      <c r="AK71" s="8">
        <f t="shared" si="49"/>
        <v>26.33</v>
      </c>
      <c r="AL71" s="8">
        <f t="shared" si="35"/>
        <v>211.67000000000002</v>
      </c>
      <c r="AM71" s="8">
        <f t="shared" si="35"/>
        <v>0</v>
      </c>
      <c r="AN71" s="8">
        <f t="shared" si="35"/>
        <v>0</v>
      </c>
      <c r="AO71" s="8">
        <f t="shared" si="34"/>
        <v>0</v>
      </c>
      <c r="AP71" s="8">
        <f t="shared" si="34"/>
        <v>0</v>
      </c>
      <c r="AQ71" s="8">
        <f t="shared" si="34"/>
        <v>0</v>
      </c>
      <c r="AR71" s="8">
        <f t="shared" si="50"/>
        <v>211.67000000000002</v>
      </c>
      <c r="AT71" s="8">
        <v>30.71</v>
      </c>
      <c r="AU71" s="8">
        <v>25.27</v>
      </c>
      <c r="AW71" s="199">
        <v>32</v>
      </c>
      <c r="AX71" s="199">
        <v>0</v>
      </c>
      <c r="AY71" s="199">
        <v>0</v>
      </c>
      <c r="AZ71" s="199">
        <v>0</v>
      </c>
      <c r="BA71" s="199">
        <v>0</v>
      </c>
      <c r="BB71" s="199">
        <v>0</v>
      </c>
      <c r="BC71" s="8">
        <f t="shared" si="51"/>
        <v>32</v>
      </c>
      <c r="BD71" s="199">
        <v>26.33</v>
      </c>
      <c r="BE71" s="199">
        <v>0</v>
      </c>
      <c r="BF71" s="199">
        <v>0</v>
      </c>
      <c r="BG71" s="199">
        <v>0</v>
      </c>
      <c r="BH71" s="199">
        <v>0</v>
      </c>
      <c r="BI71" s="199">
        <v>0</v>
      </c>
      <c r="BJ71" s="8">
        <f t="shared" si="52"/>
        <v>26.33</v>
      </c>
      <c r="BL71" s="8">
        <f t="shared" si="53"/>
        <v>30.71</v>
      </c>
      <c r="BM71" s="8">
        <f t="shared" si="54"/>
        <v>25.27</v>
      </c>
      <c r="BN71" s="8">
        <f t="shared" si="55"/>
        <v>32</v>
      </c>
      <c r="BO71" s="8">
        <f t="shared" si="56"/>
        <v>26.33</v>
      </c>
      <c r="BP71" s="139">
        <f t="shared" si="57"/>
        <v>-1.2899999999999991</v>
      </c>
      <c r="BQ71" s="139">
        <f t="shared" si="58"/>
        <v>-1.0599999999999987</v>
      </c>
    </row>
    <row r="72" spans="1:69">
      <c r="A72" s="8" t="s">
        <v>114</v>
      </c>
      <c r="B72" s="15">
        <f>'[3]23'!B74</f>
        <v>320</v>
      </c>
      <c r="C72" s="16">
        <f>'[3]23'!C74</f>
        <v>0</v>
      </c>
      <c r="D72" s="16">
        <f>'[3]23'!D74</f>
        <v>0</v>
      </c>
      <c r="E72" s="16">
        <f>'[3]23'!E74</f>
        <v>0</v>
      </c>
      <c r="F72" s="16">
        <f>'[3]23'!F74</f>
        <v>960</v>
      </c>
      <c r="G72" s="16">
        <f>'[3]23'!G74</f>
        <v>0</v>
      </c>
      <c r="H72" s="17">
        <f t="shared" si="59"/>
        <v>1280</v>
      </c>
      <c r="I72" s="15">
        <f>'[3]23'!J74</f>
        <v>270</v>
      </c>
      <c r="J72" s="16">
        <f>'[3]23'!K74</f>
        <v>0</v>
      </c>
      <c r="K72" s="16">
        <f>'[3]23'!L74</f>
        <v>0</v>
      </c>
      <c r="L72" s="16">
        <f>'[3]23'!M74</f>
        <v>0</v>
      </c>
      <c r="M72" s="16">
        <f>'[3]23'!N74</f>
        <v>0</v>
      </c>
      <c r="N72" s="16">
        <f>'[3]23'!O74</f>
        <v>0</v>
      </c>
      <c r="O72" s="17">
        <f t="shared" si="60"/>
        <v>270</v>
      </c>
      <c r="P72" s="18">
        <f>frq!C72</f>
        <v>1</v>
      </c>
      <c r="Q72" s="15">
        <f t="shared" si="33"/>
        <v>270</v>
      </c>
      <c r="R72" s="16">
        <f t="shared" si="33"/>
        <v>0</v>
      </c>
      <c r="S72" s="16">
        <f t="shared" si="33"/>
        <v>0</v>
      </c>
      <c r="T72" s="16">
        <f t="shared" si="33"/>
        <v>0</v>
      </c>
      <c r="U72" s="16">
        <f t="shared" si="33"/>
        <v>0</v>
      </c>
      <c r="V72" s="16">
        <f t="shared" si="32"/>
        <v>0</v>
      </c>
      <c r="W72" s="17">
        <f t="shared" si="61"/>
        <v>270</v>
      </c>
      <c r="X72" s="8">
        <f t="shared" si="36"/>
        <v>32</v>
      </c>
      <c r="Y72" s="8">
        <f t="shared" si="37"/>
        <v>0</v>
      </c>
      <c r="Z72" s="8">
        <f t="shared" si="38"/>
        <v>0</v>
      </c>
      <c r="AA72" s="8">
        <f t="shared" si="39"/>
        <v>0</v>
      </c>
      <c r="AB72" s="8">
        <f t="shared" si="40"/>
        <v>0</v>
      </c>
      <c r="AC72" s="8">
        <f t="shared" si="41"/>
        <v>0</v>
      </c>
      <c r="AD72" s="8">
        <f t="shared" si="42"/>
        <v>32</v>
      </c>
      <c r="AE72" s="8">
        <f t="shared" si="43"/>
        <v>26.33</v>
      </c>
      <c r="AF72" s="8">
        <f t="shared" si="44"/>
        <v>0</v>
      </c>
      <c r="AG72" s="8">
        <f t="shared" si="45"/>
        <v>0</v>
      </c>
      <c r="AH72" s="8">
        <f t="shared" si="46"/>
        <v>0</v>
      </c>
      <c r="AI72" s="8">
        <f t="shared" si="47"/>
        <v>0</v>
      </c>
      <c r="AJ72" s="8">
        <f t="shared" si="48"/>
        <v>0</v>
      </c>
      <c r="AK72" s="8">
        <f t="shared" si="49"/>
        <v>26.33</v>
      </c>
      <c r="AL72" s="8">
        <f t="shared" si="35"/>
        <v>211.67000000000002</v>
      </c>
      <c r="AM72" s="8">
        <f t="shared" si="35"/>
        <v>0</v>
      </c>
      <c r="AN72" s="8">
        <f t="shared" si="35"/>
        <v>0</v>
      </c>
      <c r="AO72" s="8">
        <f t="shared" si="34"/>
        <v>0</v>
      </c>
      <c r="AP72" s="8">
        <f t="shared" si="34"/>
        <v>0</v>
      </c>
      <c r="AQ72" s="8">
        <f t="shared" si="34"/>
        <v>0</v>
      </c>
      <c r="AR72" s="8">
        <f t="shared" si="50"/>
        <v>211.67000000000002</v>
      </c>
      <c r="AT72" s="8">
        <v>30.71</v>
      </c>
      <c r="AU72" s="8">
        <v>25.27</v>
      </c>
      <c r="AW72" s="199">
        <v>32</v>
      </c>
      <c r="AX72" s="199">
        <v>0</v>
      </c>
      <c r="AY72" s="199">
        <v>0</v>
      </c>
      <c r="AZ72" s="199">
        <v>0</v>
      </c>
      <c r="BA72" s="199">
        <v>0</v>
      </c>
      <c r="BB72" s="199">
        <v>0</v>
      </c>
      <c r="BC72" s="8">
        <f t="shared" si="51"/>
        <v>32</v>
      </c>
      <c r="BD72" s="199">
        <v>26.33</v>
      </c>
      <c r="BE72" s="199">
        <v>0</v>
      </c>
      <c r="BF72" s="199">
        <v>0</v>
      </c>
      <c r="BG72" s="199">
        <v>0</v>
      </c>
      <c r="BH72" s="199">
        <v>0</v>
      </c>
      <c r="BI72" s="199">
        <v>0</v>
      </c>
      <c r="BJ72" s="8">
        <f t="shared" si="52"/>
        <v>26.33</v>
      </c>
      <c r="BL72" s="8">
        <f t="shared" si="53"/>
        <v>30.71</v>
      </c>
      <c r="BM72" s="8">
        <f t="shared" si="54"/>
        <v>25.27</v>
      </c>
      <c r="BN72" s="8">
        <f t="shared" si="55"/>
        <v>32</v>
      </c>
      <c r="BO72" s="8">
        <f t="shared" si="56"/>
        <v>26.33</v>
      </c>
      <c r="BP72" s="139">
        <f t="shared" si="57"/>
        <v>-1.2899999999999991</v>
      </c>
      <c r="BQ72" s="139">
        <f t="shared" si="58"/>
        <v>-1.0599999999999987</v>
      </c>
    </row>
    <row r="73" spans="1:69">
      <c r="A73" s="8" t="s">
        <v>115</v>
      </c>
      <c r="B73" s="15">
        <f>'[3]23'!B75</f>
        <v>320</v>
      </c>
      <c r="C73" s="16">
        <f>'[3]23'!C75</f>
        <v>0</v>
      </c>
      <c r="D73" s="16">
        <f>'[3]23'!D75</f>
        <v>0</v>
      </c>
      <c r="E73" s="16">
        <f>'[3]23'!E75</f>
        <v>0</v>
      </c>
      <c r="F73" s="16">
        <f>'[3]23'!F75</f>
        <v>960</v>
      </c>
      <c r="G73" s="16">
        <f>'[3]23'!G75</f>
        <v>0</v>
      </c>
      <c r="H73" s="17">
        <f t="shared" si="59"/>
        <v>1280</v>
      </c>
      <c r="I73" s="15">
        <f>'[3]23'!J75</f>
        <v>270</v>
      </c>
      <c r="J73" s="16">
        <f>'[3]23'!K75</f>
        <v>0</v>
      </c>
      <c r="K73" s="16">
        <f>'[3]23'!L75</f>
        <v>0</v>
      </c>
      <c r="L73" s="16">
        <f>'[3]23'!M75</f>
        <v>0</v>
      </c>
      <c r="M73" s="16">
        <f>'[3]23'!N75</f>
        <v>0</v>
      </c>
      <c r="N73" s="16">
        <f>'[3]23'!O75</f>
        <v>0</v>
      </c>
      <c r="O73" s="17">
        <f t="shared" si="60"/>
        <v>270</v>
      </c>
      <c r="P73" s="18">
        <f>frq!C73</f>
        <v>1</v>
      </c>
      <c r="Q73" s="15">
        <f t="shared" si="33"/>
        <v>270</v>
      </c>
      <c r="R73" s="16">
        <f t="shared" si="33"/>
        <v>0</v>
      </c>
      <c r="S73" s="16">
        <f t="shared" si="33"/>
        <v>0</v>
      </c>
      <c r="T73" s="16">
        <f t="shared" si="33"/>
        <v>0</v>
      </c>
      <c r="U73" s="16">
        <f t="shared" si="33"/>
        <v>0</v>
      </c>
      <c r="V73" s="16">
        <f t="shared" si="32"/>
        <v>0</v>
      </c>
      <c r="W73" s="17">
        <f t="shared" si="61"/>
        <v>270</v>
      </c>
      <c r="X73" s="8">
        <f t="shared" si="36"/>
        <v>32</v>
      </c>
      <c r="Y73" s="8">
        <f t="shared" si="37"/>
        <v>0</v>
      </c>
      <c r="Z73" s="8">
        <f t="shared" si="38"/>
        <v>0</v>
      </c>
      <c r="AA73" s="8">
        <f t="shared" si="39"/>
        <v>0</v>
      </c>
      <c r="AB73" s="8">
        <f t="shared" si="40"/>
        <v>0</v>
      </c>
      <c r="AC73" s="8">
        <f t="shared" si="41"/>
        <v>0</v>
      </c>
      <c r="AD73" s="8">
        <f t="shared" si="42"/>
        <v>32</v>
      </c>
      <c r="AE73" s="8">
        <f t="shared" si="43"/>
        <v>21.17</v>
      </c>
      <c r="AF73" s="8">
        <f t="shared" si="44"/>
        <v>0</v>
      </c>
      <c r="AG73" s="8">
        <f t="shared" si="45"/>
        <v>0</v>
      </c>
      <c r="AH73" s="8">
        <f t="shared" si="46"/>
        <v>0</v>
      </c>
      <c r="AI73" s="8">
        <f t="shared" si="47"/>
        <v>0</v>
      </c>
      <c r="AJ73" s="8">
        <f t="shared" si="48"/>
        <v>0</v>
      </c>
      <c r="AK73" s="8">
        <f t="shared" si="49"/>
        <v>21.17</v>
      </c>
      <c r="AL73" s="8">
        <f t="shared" si="35"/>
        <v>216.82999999999998</v>
      </c>
      <c r="AM73" s="8">
        <f t="shared" si="35"/>
        <v>0</v>
      </c>
      <c r="AN73" s="8">
        <f t="shared" si="35"/>
        <v>0</v>
      </c>
      <c r="AO73" s="8">
        <f t="shared" si="34"/>
        <v>0</v>
      </c>
      <c r="AP73" s="8">
        <f t="shared" si="34"/>
        <v>0</v>
      </c>
      <c r="AQ73" s="8">
        <f t="shared" si="34"/>
        <v>0</v>
      </c>
      <c r="AR73" s="8">
        <f t="shared" si="50"/>
        <v>216.82999999999998</v>
      </c>
      <c r="AT73" s="8">
        <v>30.71</v>
      </c>
      <c r="AU73" s="8">
        <v>25.27</v>
      </c>
      <c r="AW73" s="199">
        <v>32</v>
      </c>
      <c r="AX73" s="199">
        <v>0</v>
      </c>
      <c r="AY73" s="199">
        <v>0</v>
      </c>
      <c r="AZ73" s="199">
        <v>0</v>
      </c>
      <c r="BA73" s="199">
        <v>0</v>
      </c>
      <c r="BB73" s="199">
        <v>0</v>
      </c>
      <c r="BC73" s="8">
        <f t="shared" si="51"/>
        <v>32</v>
      </c>
      <c r="BD73" s="199">
        <v>21.17</v>
      </c>
      <c r="BE73" s="199">
        <v>0</v>
      </c>
      <c r="BF73" s="199">
        <v>0</v>
      </c>
      <c r="BG73" s="199">
        <v>0</v>
      </c>
      <c r="BH73" s="199">
        <v>0</v>
      </c>
      <c r="BI73" s="199">
        <v>0</v>
      </c>
      <c r="BJ73" s="8">
        <f t="shared" si="52"/>
        <v>21.17</v>
      </c>
      <c r="BL73" s="8">
        <f t="shared" si="53"/>
        <v>30.71</v>
      </c>
      <c r="BM73" s="8">
        <f t="shared" si="54"/>
        <v>25.27</v>
      </c>
      <c r="BN73" s="8">
        <f t="shared" si="55"/>
        <v>32</v>
      </c>
      <c r="BO73" s="8">
        <f t="shared" si="56"/>
        <v>21.17</v>
      </c>
      <c r="BP73" s="139">
        <f t="shared" si="57"/>
        <v>-1.2899999999999991</v>
      </c>
      <c r="BQ73" s="139">
        <f t="shared" si="58"/>
        <v>4.0999999999999979</v>
      </c>
    </row>
    <row r="74" spans="1:69">
      <c r="A74" s="8" t="s">
        <v>116</v>
      </c>
      <c r="B74" s="15">
        <f>'[3]23'!B76</f>
        <v>320</v>
      </c>
      <c r="C74" s="16">
        <f>'[3]23'!C76</f>
        <v>0</v>
      </c>
      <c r="D74" s="16">
        <f>'[3]23'!D76</f>
        <v>0</v>
      </c>
      <c r="E74" s="16">
        <f>'[3]23'!E76</f>
        <v>0</v>
      </c>
      <c r="F74" s="16">
        <f>'[3]23'!F76</f>
        <v>960</v>
      </c>
      <c r="G74" s="16">
        <f>'[3]23'!G76</f>
        <v>0</v>
      </c>
      <c r="H74" s="17">
        <f t="shared" si="59"/>
        <v>1280</v>
      </c>
      <c r="I74" s="15">
        <f>'[3]23'!J76</f>
        <v>270</v>
      </c>
      <c r="J74" s="16">
        <f>'[3]23'!K76</f>
        <v>0</v>
      </c>
      <c r="K74" s="16">
        <f>'[3]23'!L76</f>
        <v>0</v>
      </c>
      <c r="L74" s="16">
        <f>'[3]23'!M76</f>
        <v>0</v>
      </c>
      <c r="M74" s="16">
        <f>'[3]23'!N76</f>
        <v>0</v>
      </c>
      <c r="N74" s="16">
        <f>'[3]23'!O76</f>
        <v>0</v>
      </c>
      <c r="O74" s="17">
        <f t="shared" si="60"/>
        <v>270</v>
      </c>
      <c r="P74" s="18">
        <f>frq!C74</f>
        <v>1</v>
      </c>
      <c r="Q74" s="15">
        <f t="shared" si="33"/>
        <v>270</v>
      </c>
      <c r="R74" s="16">
        <f t="shared" si="33"/>
        <v>0</v>
      </c>
      <c r="S74" s="16">
        <f t="shared" si="33"/>
        <v>0</v>
      </c>
      <c r="T74" s="16">
        <f t="shared" si="33"/>
        <v>0</v>
      </c>
      <c r="U74" s="16">
        <f t="shared" si="33"/>
        <v>0</v>
      </c>
      <c r="V74" s="16">
        <f t="shared" si="32"/>
        <v>0</v>
      </c>
      <c r="W74" s="17">
        <f t="shared" si="61"/>
        <v>270</v>
      </c>
      <c r="X74" s="8">
        <f t="shared" si="36"/>
        <v>32</v>
      </c>
      <c r="Y74" s="8">
        <f t="shared" si="37"/>
        <v>0</v>
      </c>
      <c r="Z74" s="8">
        <f t="shared" si="38"/>
        <v>0</v>
      </c>
      <c r="AA74" s="8">
        <f t="shared" si="39"/>
        <v>0</v>
      </c>
      <c r="AB74" s="8">
        <f t="shared" si="40"/>
        <v>0</v>
      </c>
      <c r="AC74" s="8">
        <f t="shared" si="41"/>
        <v>0</v>
      </c>
      <c r="AD74" s="8">
        <f t="shared" si="42"/>
        <v>32</v>
      </c>
      <c r="AE74" s="8">
        <f t="shared" si="43"/>
        <v>23.56</v>
      </c>
      <c r="AF74" s="8">
        <f t="shared" si="44"/>
        <v>0</v>
      </c>
      <c r="AG74" s="8">
        <f t="shared" si="45"/>
        <v>0</v>
      </c>
      <c r="AH74" s="8">
        <f t="shared" si="46"/>
        <v>0</v>
      </c>
      <c r="AI74" s="8">
        <f t="shared" si="47"/>
        <v>0</v>
      </c>
      <c r="AJ74" s="8">
        <f t="shared" si="48"/>
        <v>0</v>
      </c>
      <c r="AK74" s="8">
        <f t="shared" si="49"/>
        <v>23.56</v>
      </c>
      <c r="AL74" s="8">
        <f t="shared" si="35"/>
        <v>214.44</v>
      </c>
      <c r="AM74" s="8">
        <f t="shared" si="35"/>
        <v>0</v>
      </c>
      <c r="AN74" s="8">
        <f t="shared" si="35"/>
        <v>0</v>
      </c>
      <c r="AO74" s="8">
        <f t="shared" si="34"/>
        <v>0</v>
      </c>
      <c r="AP74" s="8">
        <f t="shared" si="34"/>
        <v>0</v>
      </c>
      <c r="AQ74" s="8">
        <f t="shared" si="34"/>
        <v>0</v>
      </c>
      <c r="AR74" s="8">
        <f t="shared" si="50"/>
        <v>214.44</v>
      </c>
      <c r="AT74" s="8">
        <v>30.71</v>
      </c>
      <c r="AU74" s="8">
        <v>25.27</v>
      </c>
      <c r="AW74" s="199">
        <v>32</v>
      </c>
      <c r="AX74" s="199">
        <v>0</v>
      </c>
      <c r="AY74" s="199">
        <v>0</v>
      </c>
      <c r="AZ74" s="199">
        <v>0</v>
      </c>
      <c r="BA74" s="199">
        <v>0</v>
      </c>
      <c r="BB74" s="199">
        <v>0</v>
      </c>
      <c r="BC74" s="8">
        <f t="shared" si="51"/>
        <v>32</v>
      </c>
      <c r="BD74" s="199">
        <v>23.56</v>
      </c>
      <c r="BE74" s="199">
        <v>0</v>
      </c>
      <c r="BF74" s="199">
        <v>0</v>
      </c>
      <c r="BG74" s="199">
        <v>0</v>
      </c>
      <c r="BH74" s="199">
        <v>0</v>
      </c>
      <c r="BI74" s="199">
        <v>0</v>
      </c>
      <c r="BJ74" s="8">
        <f t="shared" si="52"/>
        <v>23.56</v>
      </c>
      <c r="BL74" s="8">
        <f t="shared" si="53"/>
        <v>30.71</v>
      </c>
      <c r="BM74" s="8">
        <f t="shared" si="54"/>
        <v>25.27</v>
      </c>
      <c r="BN74" s="8">
        <f t="shared" si="55"/>
        <v>32</v>
      </c>
      <c r="BO74" s="8">
        <f t="shared" si="56"/>
        <v>23.56</v>
      </c>
      <c r="BP74" s="139">
        <f t="shared" si="57"/>
        <v>-1.2899999999999991</v>
      </c>
      <c r="BQ74" s="139">
        <f t="shared" si="58"/>
        <v>1.7100000000000009</v>
      </c>
    </row>
    <row r="75" spans="1:69">
      <c r="A75" s="8" t="s">
        <v>117</v>
      </c>
      <c r="B75" s="15">
        <f>'[3]23'!B77</f>
        <v>320</v>
      </c>
      <c r="C75" s="16">
        <f>'[3]23'!C77</f>
        <v>0</v>
      </c>
      <c r="D75" s="16">
        <f>'[3]23'!D77</f>
        <v>0</v>
      </c>
      <c r="E75" s="16">
        <f>'[3]23'!E77</f>
        <v>0</v>
      </c>
      <c r="F75" s="16">
        <f>'[3]23'!F77</f>
        <v>980</v>
      </c>
      <c r="G75" s="16">
        <f>'[3]23'!G77</f>
        <v>0</v>
      </c>
      <c r="H75" s="17">
        <f t="shared" si="59"/>
        <v>1300</v>
      </c>
      <c r="I75" s="15">
        <f>'[3]23'!J77</f>
        <v>270</v>
      </c>
      <c r="J75" s="16">
        <f>'[3]23'!K77</f>
        <v>0</v>
      </c>
      <c r="K75" s="16">
        <f>'[3]23'!L77</f>
        <v>0</v>
      </c>
      <c r="L75" s="16">
        <f>'[3]23'!M77</f>
        <v>0</v>
      </c>
      <c r="M75" s="16">
        <f>'[3]23'!N77</f>
        <v>0</v>
      </c>
      <c r="N75" s="16">
        <f>'[3]23'!O77</f>
        <v>0</v>
      </c>
      <c r="O75" s="17">
        <f t="shared" si="60"/>
        <v>270</v>
      </c>
      <c r="P75" s="18">
        <f>frq!C75</f>
        <v>1</v>
      </c>
      <c r="Q75" s="15">
        <f t="shared" si="33"/>
        <v>270</v>
      </c>
      <c r="R75" s="16">
        <f t="shared" si="33"/>
        <v>0</v>
      </c>
      <c r="S75" s="16">
        <f t="shared" si="33"/>
        <v>0</v>
      </c>
      <c r="T75" s="16">
        <f t="shared" si="33"/>
        <v>0</v>
      </c>
      <c r="U75" s="16">
        <f t="shared" si="33"/>
        <v>0</v>
      </c>
      <c r="V75" s="16">
        <f t="shared" si="32"/>
        <v>0</v>
      </c>
      <c r="W75" s="17">
        <f t="shared" si="61"/>
        <v>270</v>
      </c>
      <c r="X75" s="8">
        <f t="shared" si="36"/>
        <v>32</v>
      </c>
      <c r="Y75" s="8">
        <f t="shared" si="37"/>
        <v>0</v>
      </c>
      <c r="Z75" s="8">
        <f t="shared" si="38"/>
        <v>0</v>
      </c>
      <c r="AA75" s="8">
        <f t="shared" si="39"/>
        <v>0</v>
      </c>
      <c r="AB75" s="8">
        <f t="shared" si="40"/>
        <v>0</v>
      </c>
      <c r="AC75" s="8">
        <f t="shared" si="41"/>
        <v>0</v>
      </c>
      <c r="AD75" s="8">
        <f t="shared" si="42"/>
        <v>32</v>
      </c>
      <c r="AE75" s="8">
        <f t="shared" si="43"/>
        <v>23.56</v>
      </c>
      <c r="AF75" s="8">
        <f t="shared" si="44"/>
        <v>0</v>
      </c>
      <c r="AG75" s="8">
        <f t="shared" si="45"/>
        <v>0</v>
      </c>
      <c r="AH75" s="8">
        <f t="shared" si="46"/>
        <v>0</v>
      </c>
      <c r="AI75" s="8">
        <f t="shared" si="47"/>
        <v>0</v>
      </c>
      <c r="AJ75" s="8">
        <f t="shared" si="48"/>
        <v>0</v>
      </c>
      <c r="AK75" s="8">
        <f t="shared" si="49"/>
        <v>23.56</v>
      </c>
      <c r="AL75" s="8">
        <f t="shared" si="35"/>
        <v>214.44</v>
      </c>
      <c r="AM75" s="8">
        <f t="shared" si="35"/>
        <v>0</v>
      </c>
      <c r="AN75" s="8">
        <f t="shared" si="35"/>
        <v>0</v>
      </c>
      <c r="AO75" s="8">
        <f t="shared" si="34"/>
        <v>0</v>
      </c>
      <c r="AP75" s="8">
        <f t="shared" si="34"/>
        <v>0</v>
      </c>
      <c r="AQ75" s="8">
        <f t="shared" si="34"/>
        <v>0</v>
      </c>
      <c r="AR75" s="8">
        <f t="shared" si="50"/>
        <v>214.44</v>
      </c>
      <c r="AT75" s="8">
        <v>30.71</v>
      </c>
      <c r="AU75" s="8">
        <v>25.27</v>
      </c>
      <c r="AW75" s="199">
        <v>32</v>
      </c>
      <c r="AX75" s="199">
        <v>0</v>
      </c>
      <c r="AY75" s="199">
        <v>0</v>
      </c>
      <c r="AZ75" s="199">
        <v>0</v>
      </c>
      <c r="BA75" s="199">
        <v>0</v>
      </c>
      <c r="BB75" s="199">
        <v>0</v>
      </c>
      <c r="BC75" s="8">
        <f t="shared" si="51"/>
        <v>32</v>
      </c>
      <c r="BD75" s="199">
        <v>23.56</v>
      </c>
      <c r="BE75" s="199">
        <v>0</v>
      </c>
      <c r="BF75" s="199">
        <v>0</v>
      </c>
      <c r="BG75" s="199">
        <v>0</v>
      </c>
      <c r="BH75" s="199">
        <v>0</v>
      </c>
      <c r="BI75" s="199">
        <v>0</v>
      </c>
      <c r="BJ75" s="8">
        <f t="shared" si="52"/>
        <v>23.56</v>
      </c>
      <c r="BL75" s="8">
        <f t="shared" si="53"/>
        <v>30.71</v>
      </c>
      <c r="BM75" s="8">
        <f t="shared" si="54"/>
        <v>25.27</v>
      </c>
      <c r="BN75" s="8">
        <f t="shared" si="55"/>
        <v>32</v>
      </c>
      <c r="BO75" s="8">
        <f t="shared" si="56"/>
        <v>23.56</v>
      </c>
      <c r="BP75" s="139">
        <f t="shared" si="57"/>
        <v>-1.2899999999999991</v>
      </c>
      <c r="BQ75" s="139">
        <f t="shared" si="58"/>
        <v>1.7100000000000009</v>
      </c>
    </row>
    <row r="76" spans="1:69">
      <c r="A76" s="8" t="s">
        <v>118</v>
      </c>
      <c r="B76" s="15">
        <f>'[3]23'!B78</f>
        <v>320</v>
      </c>
      <c r="C76" s="16">
        <f>'[3]23'!C78</f>
        <v>0</v>
      </c>
      <c r="D76" s="16">
        <f>'[3]23'!D78</f>
        <v>0</v>
      </c>
      <c r="E76" s="16">
        <f>'[3]23'!E78</f>
        <v>0</v>
      </c>
      <c r="F76" s="16">
        <f>'[3]23'!F78</f>
        <v>980</v>
      </c>
      <c r="G76" s="16">
        <f>'[3]23'!G78</f>
        <v>0</v>
      </c>
      <c r="H76" s="17">
        <f t="shared" si="59"/>
        <v>1300</v>
      </c>
      <c r="I76" s="15">
        <f>'[3]23'!J78</f>
        <v>270</v>
      </c>
      <c r="J76" s="16">
        <f>'[3]23'!K78</f>
        <v>0</v>
      </c>
      <c r="K76" s="16">
        <f>'[3]23'!L78</f>
        <v>0</v>
      </c>
      <c r="L76" s="16">
        <f>'[3]23'!M78</f>
        <v>0</v>
      </c>
      <c r="M76" s="16">
        <f>'[3]23'!N78</f>
        <v>0</v>
      </c>
      <c r="N76" s="16">
        <f>'[3]23'!O78</f>
        <v>0</v>
      </c>
      <c r="O76" s="17">
        <f t="shared" si="60"/>
        <v>270</v>
      </c>
      <c r="P76" s="18">
        <f>frq!C76</f>
        <v>1</v>
      </c>
      <c r="Q76" s="15">
        <f t="shared" si="33"/>
        <v>270</v>
      </c>
      <c r="R76" s="16">
        <f t="shared" si="33"/>
        <v>0</v>
      </c>
      <c r="S76" s="16">
        <f t="shared" si="33"/>
        <v>0</v>
      </c>
      <c r="T76" s="16">
        <f t="shared" si="33"/>
        <v>0</v>
      </c>
      <c r="U76" s="16">
        <f t="shared" si="33"/>
        <v>0</v>
      </c>
      <c r="V76" s="16">
        <f t="shared" si="32"/>
        <v>0</v>
      </c>
      <c r="W76" s="17">
        <f t="shared" si="61"/>
        <v>270</v>
      </c>
      <c r="X76" s="8">
        <f t="shared" si="36"/>
        <v>32</v>
      </c>
      <c r="Y76" s="8">
        <f t="shared" si="37"/>
        <v>0</v>
      </c>
      <c r="Z76" s="8">
        <f t="shared" si="38"/>
        <v>0</v>
      </c>
      <c r="AA76" s="8">
        <f t="shared" si="39"/>
        <v>0</v>
      </c>
      <c r="AB76" s="8">
        <f t="shared" si="40"/>
        <v>0</v>
      </c>
      <c r="AC76" s="8">
        <f t="shared" si="41"/>
        <v>0</v>
      </c>
      <c r="AD76" s="8">
        <f t="shared" si="42"/>
        <v>32</v>
      </c>
      <c r="AE76" s="8">
        <f t="shared" si="43"/>
        <v>23.56</v>
      </c>
      <c r="AF76" s="8">
        <f t="shared" si="44"/>
        <v>0</v>
      </c>
      <c r="AG76" s="8">
        <f t="shared" si="45"/>
        <v>0</v>
      </c>
      <c r="AH76" s="8">
        <f t="shared" si="46"/>
        <v>0</v>
      </c>
      <c r="AI76" s="8">
        <f t="shared" si="47"/>
        <v>0</v>
      </c>
      <c r="AJ76" s="8">
        <f t="shared" si="48"/>
        <v>0</v>
      </c>
      <c r="AK76" s="8">
        <f t="shared" si="49"/>
        <v>23.56</v>
      </c>
      <c r="AL76" s="8">
        <f t="shared" si="35"/>
        <v>214.44</v>
      </c>
      <c r="AM76" s="8">
        <f t="shared" si="35"/>
        <v>0</v>
      </c>
      <c r="AN76" s="8">
        <f t="shared" si="35"/>
        <v>0</v>
      </c>
      <c r="AO76" s="8">
        <f t="shared" si="34"/>
        <v>0</v>
      </c>
      <c r="AP76" s="8">
        <f t="shared" si="34"/>
        <v>0</v>
      </c>
      <c r="AQ76" s="8">
        <f t="shared" si="34"/>
        <v>0</v>
      </c>
      <c r="AR76" s="8">
        <f t="shared" si="50"/>
        <v>214.44</v>
      </c>
      <c r="AT76" s="8">
        <v>30.71</v>
      </c>
      <c r="AU76" s="8">
        <v>25.27</v>
      </c>
      <c r="AW76" s="199">
        <v>32</v>
      </c>
      <c r="AX76" s="199">
        <v>0</v>
      </c>
      <c r="AY76" s="199">
        <v>0</v>
      </c>
      <c r="AZ76" s="199">
        <v>0</v>
      </c>
      <c r="BA76" s="199">
        <v>0</v>
      </c>
      <c r="BB76" s="199">
        <v>0</v>
      </c>
      <c r="BC76" s="8">
        <f t="shared" si="51"/>
        <v>32</v>
      </c>
      <c r="BD76" s="199">
        <v>23.56</v>
      </c>
      <c r="BE76" s="199">
        <v>0</v>
      </c>
      <c r="BF76" s="199">
        <v>0</v>
      </c>
      <c r="BG76" s="199">
        <v>0</v>
      </c>
      <c r="BH76" s="199">
        <v>0</v>
      </c>
      <c r="BI76" s="199">
        <v>0</v>
      </c>
      <c r="BJ76" s="8">
        <f t="shared" si="52"/>
        <v>23.56</v>
      </c>
      <c r="BL76" s="8">
        <f t="shared" si="53"/>
        <v>30.71</v>
      </c>
      <c r="BM76" s="8">
        <f t="shared" si="54"/>
        <v>25.27</v>
      </c>
      <c r="BN76" s="8">
        <f t="shared" si="55"/>
        <v>32</v>
      </c>
      <c r="BO76" s="8">
        <f t="shared" si="56"/>
        <v>23.56</v>
      </c>
      <c r="BP76" s="139">
        <f t="shared" si="57"/>
        <v>-1.2899999999999991</v>
      </c>
      <c r="BQ76" s="139">
        <f t="shared" si="58"/>
        <v>1.7100000000000009</v>
      </c>
    </row>
    <row r="77" spans="1:69">
      <c r="A77" s="8" t="s">
        <v>119</v>
      </c>
      <c r="B77" s="15">
        <f>'[3]23'!B79</f>
        <v>320</v>
      </c>
      <c r="C77" s="16">
        <f>'[3]23'!C79</f>
        <v>0</v>
      </c>
      <c r="D77" s="16">
        <f>'[3]23'!D79</f>
        <v>0</v>
      </c>
      <c r="E77" s="16">
        <f>'[3]23'!E79</f>
        <v>0</v>
      </c>
      <c r="F77" s="16">
        <f>'[3]23'!F79</f>
        <v>980</v>
      </c>
      <c r="G77" s="16">
        <f>'[3]23'!G79</f>
        <v>0</v>
      </c>
      <c r="H77" s="17">
        <f t="shared" si="59"/>
        <v>1300</v>
      </c>
      <c r="I77" s="15">
        <f>'[3]23'!J79</f>
        <v>270</v>
      </c>
      <c r="J77" s="16">
        <f>'[3]23'!K79</f>
        <v>0</v>
      </c>
      <c r="K77" s="16">
        <f>'[3]23'!L79</f>
        <v>0</v>
      </c>
      <c r="L77" s="16">
        <f>'[3]23'!M79</f>
        <v>0</v>
      </c>
      <c r="M77" s="16">
        <f>'[3]23'!N79</f>
        <v>0</v>
      </c>
      <c r="N77" s="16">
        <f>'[3]23'!O79</f>
        <v>0</v>
      </c>
      <c r="O77" s="17">
        <f t="shared" si="60"/>
        <v>270</v>
      </c>
      <c r="P77" s="18">
        <f>frq!C77</f>
        <v>1</v>
      </c>
      <c r="Q77" s="15">
        <f t="shared" si="33"/>
        <v>270</v>
      </c>
      <c r="R77" s="16">
        <f t="shared" si="33"/>
        <v>0</v>
      </c>
      <c r="S77" s="16">
        <f t="shared" si="33"/>
        <v>0</v>
      </c>
      <c r="T77" s="16">
        <f t="shared" si="33"/>
        <v>0</v>
      </c>
      <c r="U77" s="16">
        <f t="shared" si="33"/>
        <v>0</v>
      </c>
      <c r="V77" s="16">
        <f t="shared" si="32"/>
        <v>0</v>
      </c>
      <c r="W77" s="17">
        <f t="shared" si="61"/>
        <v>270</v>
      </c>
      <c r="X77" s="8">
        <f t="shared" si="36"/>
        <v>32</v>
      </c>
      <c r="Y77" s="8">
        <f t="shared" si="37"/>
        <v>0</v>
      </c>
      <c r="Z77" s="8">
        <f t="shared" si="38"/>
        <v>0</v>
      </c>
      <c r="AA77" s="8">
        <f t="shared" si="39"/>
        <v>0</v>
      </c>
      <c r="AB77" s="8">
        <f t="shared" si="40"/>
        <v>0</v>
      </c>
      <c r="AC77" s="8">
        <f t="shared" si="41"/>
        <v>0</v>
      </c>
      <c r="AD77" s="8">
        <f t="shared" si="42"/>
        <v>32</v>
      </c>
      <c r="AE77" s="8">
        <f t="shared" si="43"/>
        <v>23.56</v>
      </c>
      <c r="AF77" s="8">
        <f t="shared" si="44"/>
        <v>0</v>
      </c>
      <c r="AG77" s="8">
        <f t="shared" si="45"/>
        <v>0</v>
      </c>
      <c r="AH77" s="8">
        <f t="shared" si="46"/>
        <v>0</v>
      </c>
      <c r="AI77" s="8">
        <f t="shared" si="47"/>
        <v>0</v>
      </c>
      <c r="AJ77" s="8">
        <f t="shared" si="48"/>
        <v>0</v>
      </c>
      <c r="AK77" s="8">
        <f t="shared" si="49"/>
        <v>23.56</v>
      </c>
      <c r="AL77" s="8">
        <f t="shared" si="35"/>
        <v>214.44</v>
      </c>
      <c r="AM77" s="8">
        <f t="shared" si="35"/>
        <v>0</v>
      </c>
      <c r="AN77" s="8">
        <f t="shared" si="35"/>
        <v>0</v>
      </c>
      <c r="AO77" s="8">
        <f t="shared" si="34"/>
        <v>0</v>
      </c>
      <c r="AP77" s="8">
        <f t="shared" si="34"/>
        <v>0</v>
      </c>
      <c r="AQ77" s="8">
        <f t="shared" si="34"/>
        <v>0</v>
      </c>
      <c r="AR77" s="8">
        <f t="shared" si="50"/>
        <v>214.44</v>
      </c>
      <c r="AT77" s="8">
        <v>30.71</v>
      </c>
      <c r="AU77" s="8">
        <v>22.61</v>
      </c>
      <c r="AW77" s="199">
        <v>32</v>
      </c>
      <c r="AX77" s="199">
        <v>0</v>
      </c>
      <c r="AY77" s="199">
        <v>0</v>
      </c>
      <c r="AZ77" s="199">
        <v>0</v>
      </c>
      <c r="BA77" s="199">
        <v>0</v>
      </c>
      <c r="BB77" s="199">
        <v>0</v>
      </c>
      <c r="BC77" s="8">
        <f t="shared" si="51"/>
        <v>32</v>
      </c>
      <c r="BD77" s="199">
        <v>23.56</v>
      </c>
      <c r="BE77" s="199">
        <v>0</v>
      </c>
      <c r="BF77" s="199">
        <v>0</v>
      </c>
      <c r="BG77" s="199">
        <v>0</v>
      </c>
      <c r="BH77" s="199">
        <v>0</v>
      </c>
      <c r="BI77" s="199">
        <v>0</v>
      </c>
      <c r="BJ77" s="8">
        <f t="shared" si="52"/>
        <v>23.56</v>
      </c>
      <c r="BL77" s="8">
        <f t="shared" si="53"/>
        <v>30.71</v>
      </c>
      <c r="BM77" s="8">
        <f t="shared" si="54"/>
        <v>22.61</v>
      </c>
      <c r="BN77" s="8">
        <f t="shared" si="55"/>
        <v>32</v>
      </c>
      <c r="BO77" s="8">
        <f t="shared" si="56"/>
        <v>23.56</v>
      </c>
      <c r="BP77" s="139">
        <f t="shared" si="57"/>
        <v>-1.2899999999999991</v>
      </c>
      <c r="BQ77" s="139">
        <f t="shared" si="58"/>
        <v>-0.94999999999999929</v>
      </c>
    </row>
    <row r="78" spans="1:69">
      <c r="A78" s="8" t="s">
        <v>120</v>
      </c>
      <c r="B78" s="15">
        <f>'[3]23'!B80</f>
        <v>320</v>
      </c>
      <c r="C78" s="16">
        <f>'[3]23'!C80</f>
        <v>0</v>
      </c>
      <c r="D78" s="16">
        <f>'[3]23'!D80</f>
        <v>0</v>
      </c>
      <c r="E78" s="16">
        <f>'[3]23'!E80</f>
        <v>0</v>
      </c>
      <c r="F78" s="16">
        <f>'[3]23'!F80</f>
        <v>980</v>
      </c>
      <c r="G78" s="16">
        <f>'[3]23'!G80</f>
        <v>0</v>
      </c>
      <c r="H78" s="17">
        <f t="shared" si="59"/>
        <v>1300</v>
      </c>
      <c r="I78" s="15">
        <f>'[3]23'!J80</f>
        <v>270</v>
      </c>
      <c r="J78" s="16">
        <f>'[3]23'!K80</f>
        <v>0</v>
      </c>
      <c r="K78" s="16">
        <f>'[3]23'!L80</f>
        <v>0</v>
      </c>
      <c r="L78" s="16">
        <f>'[3]23'!M80</f>
        <v>0</v>
      </c>
      <c r="M78" s="16">
        <f>'[3]23'!N80</f>
        <v>0</v>
      </c>
      <c r="N78" s="16">
        <f>'[3]23'!O80</f>
        <v>0</v>
      </c>
      <c r="O78" s="17">
        <f t="shared" si="60"/>
        <v>270</v>
      </c>
      <c r="P78" s="18">
        <f>frq!C78</f>
        <v>1</v>
      </c>
      <c r="Q78" s="15">
        <f t="shared" si="33"/>
        <v>270</v>
      </c>
      <c r="R78" s="16">
        <f t="shared" si="33"/>
        <v>0</v>
      </c>
      <c r="S78" s="16">
        <f t="shared" si="33"/>
        <v>0</v>
      </c>
      <c r="T78" s="16">
        <f t="shared" si="33"/>
        <v>0</v>
      </c>
      <c r="U78" s="16">
        <f t="shared" si="33"/>
        <v>0</v>
      </c>
      <c r="V78" s="16">
        <f t="shared" si="32"/>
        <v>0</v>
      </c>
      <c r="W78" s="17">
        <f t="shared" si="61"/>
        <v>270</v>
      </c>
      <c r="X78" s="8">
        <f t="shared" si="36"/>
        <v>32</v>
      </c>
      <c r="Y78" s="8">
        <f t="shared" si="37"/>
        <v>0</v>
      </c>
      <c r="Z78" s="8">
        <f t="shared" si="38"/>
        <v>0</v>
      </c>
      <c r="AA78" s="8">
        <f t="shared" si="39"/>
        <v>0</v>
      </c>
      <c r="AB78" s="8">
        <f t="shared" si="40"/>
        <v>0</v>
      </c>
      <c r="AC78" s="8">
        <f t="shared" si="41"/>
        <v>0</v>
      </c>
      <c r="AD78" s="8">
        <f t="shared" si="42"/>
        <v>32</v>
      </c>
      <c r="AE78" s="8">
        <f t="shared" si="43"/>
        <v>23.56</v>
      </c>
      <c r="AF78" s="8">
        <f t="shared" si="44"/>
        <v>0</v>
      </c>
      <c r="AG78" s="8">
        <f t="shared" si="45"/>
        <v>0</v>
      </c>
      <c r="AH78" s="8">
        <f t="shared" si="46"/>
        <v>0</v>
      </c>
      <c r="AI78" s="8">
        <f t="shared" si="47"/>
        <v>0</v>
      </c>
      <c r="AJ78" s="8">
        <f t="shared" si="48"/>
        <v>0</v>
      </c>
      <c r="AK78" s="8">
        <f t="shared" si="49"/>
        <v>23.56</v>
      </c>
      <c r="AL78" s="8">
        <f t="shared" si="35"/>
        <v>214.44</v>
      </c>
      <c r="AM78" s="8">
        <f t="shared" si="35"/>
        <v>0</v>
      </c>
      <c r="AN78" s="8">
        <f t="shared" si="35"/>
        <v>0</v>
      </c>
      <c r="AO78" s="8">
        <f t="shared" si="34"/>
        <v>0</v>
      </c>
      <c r="AP78" s="8">
        <f t="shared" si="34"/>
        <v>0</v>
      </c>
      <c r="AQ78" s="8">
        <f t="shared" si="34"/>
        <v>0</v>
      </c>
      <c r="AR78" s="8">
        <f t="shared" si="50"/>
        <v>214.44</v>
      </c>
      <c r="AT78" s="8">
        <v>30.71</v>
      </c>
      <c r="AU78" s="8">
        <v>22.61</v>
      </c>
      <c r="AW78" s="199">
        <v>32</v>
      </c>
      <c r="AX78" s="199">
        <v>0</v>
      </c>
      <c r="AY78" s="199">
        <v>0</v>
      </c>
      <c r="AZ78" s="199">
        <v>0</v>
      </c>
      <c r="BA78" s="199">
        <v>0</v>
      </c>
      <c r="BB78" s="199">
        <v>0</v>
      </c>
      <c r="BC78" s="8">
        <f t="shared" si="51"/>
        <v>32</v>
      </c>
      <c r="BD78" s="199">
        <v>23.56</v>
      </c>
      <c r="BE78" s="199">
        <v>0</v>
      </c>
      <c r="BF78" s="199">
        <v>0</v>
      </c>
      <c r="BG78" s="199">
        <v>0</v>
      </c>
      <c r="BH78" s="199">
        <v>0</v>
      </c>
      <c r="BI78" s="199">
        <v>0</v>
      </c>
      <c r="BJ78" s="8">
        <f t="shared" si="52"/>
        <v>23.56</v>
      </c>
      <c r="BL78" s="8">
        <f t="shared" si="53"/>
        <v>30.71</v>
      </c>
      <c r="BM78" s="8">
        <f t="shared" si="54"/>
        <v>22.61</v>
      </c>
      <c r="BN78" s="8">
        <f t="shared" si="55"/>
        <v>32</v>
      </c>
      <c r="BO78" s="8">
        <f t="shared" si="56"/>
        <v>23.56</v>
      </c>
      <c r="BP78" s="139">
        <f t="shared" si="57"/>
        <v>-1.2899999999999991</v>
      </c>
      <c r="BQ78" s="139">
        <f t="shared" si="58"/>
        <v>-0.94999999999999929</v>
      </c>
    </row>
    <row r="79" spans="1:69">
      <c r="A79" s="8" t="s">
        <v>121</v>
      </c>
      <c r="B79" s="15">
        <f>'[3]23'!B81</f>
        <v>320</v>
      </c>
      <c r="C79" s="16">
        <f>'[3]23'!C81</f>
        <v>0</v>
      </c>
      <c r="D79" s="16">
        <f>'[3]23'!D81</f>
        <v>0</v>
      </c>
      <c r="E79" s="16">
        <f>'[3]23'!E81</f>
        <v>0</v>
      </c>
      <c r="F79" s="16">
        <f>'[3]23'!F81</f>
        <v>980</v>
      </c>
      <c r="G79" s="16">
        <f>'[3]23'!G81</f>
        <v>0</v>
      </c>
      <c r="H79" s="17">
        <f t="shared" si="59"/>
        <v>1300</v>
      </c>
      <c r="I79" s="15">
        <f>'[3]23'!J81</f>
        <v>270</v>
      </c>
      <c r="J79" s="16">
        <f>'[3]23'!K81</f>
        <v>0</v>
      </c>
      <c r="K79" s="16">
        <f>'[3]23'!L81</f>
        <v>0</v>
      </c>
      <c r="L79" s="16">
        <f>'[3]23'!M81</f>
        <v>0</v>
      </c>
      <c r="M79" s="16">
        <f>'[3]23'!N81</f>
        <v>0</v>
      </c>
      <c r="N79" s="16">
        <f>'[3]23'!O81</f>
        <v>0</v>
      </c>
      <c r="O79" s="17">
        <f t="shared" si="60"/>
        <v>270</v>
      </c>
      <c r="P79" s="18">
        <f>frq!C79</f>
        <v>1</v>
      </c>
      <c r="Q79" s="15">
        <f t="shared" si="33"/>
        <v>270</v>
      </c>
      <c r="R79" s="16">
        <f t="shared" si="33"/>
        <v>0</v>
      </c>
      <c r="S79" s="16">
        <f t="shared" si="33"/>
        <v>0</v>
      </c>
      <c r="T79" s="16">
        <f t="shared" si="33"/>
        <v>0</v>
      </c>
      <c r="U79" s="16">
        <f t="shared" si="33"/>
        <v>0</v>
      </c>
      <c r="V79" s="16">
        <f t="shared" si="32"/>
        <v>0</v>
      </c>
      <c r="W79" s="17">
        <f t="shared" si="61"/>
        <v>270</v>
      </c>
      <c r="X79" s="8">
        <f t="shared" si="36"/>
        <v>32</v>
      </c>
      <c r="Y79" s="8">
        <f t="shared" si="37"/>
        <v>0</v>
      </c>
      <c r="Z79" s="8">
        <f t="shared" si="38"/>
        <v>0</v>
      </c>
      <c r="AA79" s="8">
        <f t="shared" si="39"/>
        <v>0</v>
      </c>
      <c r="AB79" s="8">
        <f t="shared" si="40"/>
        <v>0</v>
      </c>
      <c r="AC79" s="8">
        <f t="shared" si="41"/>
        <v>0</v>
      </c>
      <c r="AD79" s="8">
        <f t="shared" si="42"/>
        <v>32</v>
      </c>
      <c r="AE79" s="8">
        <f t="shared" si="43"/>
        <v>13.56</v>
      </c>
      <c r="AF79" s="8">
        <f t="shared" si="44"/>
        <v>0</v>
      </c>
      <c r="AG79" s="8">
        <f t="shared" si="45"/>
        <v>0</v>
      </c>
      <c r="AH79" s="8">
        <f t="shared" si="46"/>
        <v>0</v>
      </c>
      <c r="AI79" s="8">
        <f t="shared" si="47"/>
        <v>0</v>
      </c>
      <c r="AJ79" s="8">
        <f t="shared" si="48"/>
        <v>0</v>
      </c>
      <c r="AK79" s="8">
        <f t="shared" si="49"/>
        <v>13.56</v>
      </c>
      <c r="AL79" s="8">
        <f t="shared" si="35"/>
        <v>224.44</v>
      </c>
      <c r="AM79" s="8">
        <f t="shared" si="35"/>
        <v>0</v>
      </c>
      <c r="AN79" s="8">
        <f t="shared" si="35"/>
        <v>0</v>
      </c>
      <c r="AO79" s="8">
        <f t="shared" si="34"/>
        <v>0</v>
      </c>
      <c r="AP79" s="8">
        <f t="shared" si="34"/>
        <v>0</v>
      </c>
      <c r="AQ79" s="8">
        <f t="shared" si="34"/>
        <v>0</v>
      </c>
      <c r="AR79" s="8">
        <f t="shared" si="50"/>
        <v>224.44</v>
      </c>
      <c r="AT79" s="8">
        <v>30.71</v>
      </c>
      <c r="AU79" s="8">
        <v>13.01</v>
      </c>
      <c r="AW79" s="199">
        <v>32</v>
      </c>
      <c r="AX79" s="199">
        <v>0</v>
      </c>
      <c r="AY79" s="199">
        <v>0</v>
      </c>
      <c r="AZ79" s="199">
        <v>0</v>
      </c>
      <c r="BA79" s="199">
        <v>0</v>
      </c>
      <c r="BB79" s="199">
        <v>0</v>
      </c>
      <c r="BC79" s="8">
        <f t="shared" si="51"/>
        <v>32</v>
      </c>
      <c r="BD79" s="199">
        <v>13.56</v>
      </c>
      <c r="BE79" s="199">
        <v>0</v>
      </c>
      <c r="BF79" s="199">
        <v>0</v>
      </c>
      <c r="BG79" s="199">
        <v>0</v>
      </c>
      <c r="BH79" s="199">
        <v>0</v>
      </c>
      <c r="BI79" s="199">
        <v>0</v>
      </c>
      <c r="BJ79" s="8">
        <f t="shared" si="52"/>
        <v>13.56</v>
      </c>
      <c r="BL79" s="8">
        <f t="shared" si="53"/>
        <v>30.71</v>
      </c>
      <c r="BM79" s="8">
        <f t="shared" si="54"/>
        <v>13.01</v>
      </c>
      <c r="BN79" s="8">
        <f t="shared" si="55"/>
        <v>32</v>
      </c>
      <c r="BO79" s="8">
        <f t="shared" si="56"/>
        <v>13.56</v>
      </c>
      <c r="BP79" s="139">
        <f t="shared" si="57"/>
        <v>-1.2899999999999991</v>
      </c>
      <c r="BQ79" s="139">
        <f t="shared" si="58"/>
        <v>-0.55000000000000071</v>
      </c>
    </row>
    <row r="80" spans="1:69">
      <c r="A80" s="8" t="s">
        <v>122</v>
      </c>
      <c r="B80" s="15">
        <f>'[3]23'!B82</f>
        <v>320</v>
      </c>
      <c r="C80" s="16">
        <f>'[3]23'!C82</f>
        <v>0</v>
      </c>
      <c r="D80" s="16">
        <f>'[3]23'!D82</f>
        <v>0</v>
      </c>
      <c r="E80" s="16">
        <f>'[3]23'!E82</f>
        <v>0</v>
      </c>
      <c r="F80" s="16">
        <f>'[3]23'!F82</f>
        <v>980</v>
      </c>
      <c r="G80" s="16">
        <f>'[3]23'!G82</f>
        <v>0</v>
      </c>
      <c r="H80" s="17">
        <f t="shared" si="59"/>
        <v>1300</v>
      </c>
      <c r="I80" s="15">
        <f>'[3]23'!J82</f>
        <v>270</v>
      </c>
      <c r="J80" s="16">
        <f>'[3]23'!K82</f>
        <v>0</v>
      </c>
      <c r="K80" s="16">
        <f>'[3]23'!L82</f>
        <v>0</v>
      </c>
      <c r="L80" s="16">
        <f>'[3]23'!M82</f>
        <v>0</v>
      </c>
      <c r="M80" s="16">
        <f>'[3]23'!N82</f>
        <v>0</v>
      </c>
      <c r="N80" s="16">
        <f>'[3]23'!O82</f>
        <v>0</v>
      </c>
      <c r="O80" s="17">
        <f t="shared" si="60"/>
        <v>270</v>
      </c>
      <c r="P80" s="18">
        <f>frq!C80</f>
        <v>1</v>
      </c>
      <c r="Q80" s="15">
        <f t="shared" si="33"/>
        <v>270</v>
      </c>
      <c r="R80" s="16">
        <f t="shared" si="33"/>
        <v>0</v>
      </c>
      <c r="S80" s="16">
        <f t="shared" si="33"/>
        <v>0</v>
      </c>
      <c r="T80" s="16">
        <f t="shared" si="33"/>
        <v>0</v>
      </c>
      <c r="U80" s="16">
        <f t="shared" si="33"/>
        <v>0</v>
      </c>
      <c r="V80" s="16">
        <f t="shared" si="32"/>
        <v>0</v>
      </c>
      <c r="W80" s="17">
        <f t="shared" si="61"/>
        <v>270</v>
      </c>
      <c r="X80" s="8">
        <f t="shared" si="36"/>
        <v>32</v>
      </c>
      <c r="Y80" s="8">
        <f t="shared" si="37"/>
        <v>0</v>
      </c>
      <c r="Z80" s="8">
        <f t="shared" si="38"/>
        <v>0</v>
      </c>
      <c r="AA80" s="8">
        <f t="shared" si="39"/>
        <v>0</v>
      </c>
      <c r="AB80" s="8">
        <f t="shared" si="40"/>
        <v>0</v>
      </c>
      <c r="AC80" s="8">
        <f t="shared" si="41"/>
        <v>0</v>
      </c>
      <c r="AD80" s="8">
        <f t="shared" si="42"/>
        <v>32</v>
      </c>
      <c r="AE80" s="8">
        <f t="shared" si="43"/>
        <v>13.56</v>
      </c>
      <c r="AF80" s="8">
        <f t="shared" si="44"/>
        <v>0</v>
      </c>
      <c r="AG80" s="8">
        <f t="shared" si="45"/>
        <v>0</v>
      </c>
      <c r="AH80" s="8">
        <f t="shared" si="46"/>
        <v>0</v>
      </c>
      <c r="AI80" s="8">
        <f t="shared" si="47"/>
        <v>0</v>
      </c>
      <c r="AJ80" s="8">
        <f t="shared" si="48"/>
        <v>0</v>
      </c>
      <c r="AK80" s="8">
        <f t="shared" si="49"/>
        <v>13.56</v>
      </c>
      <c r="AL80" s="8">
        <f t="shared" si="35"/>
        <v>224.44</v>
      </c>
      <c r="AM80" s="8">
        <f t="shared" si="35"/>
        <v>0</v>
      </c>
      <c r="AN80" s="8">
        <f t="shared" si="35"/>
        <v>0</v>
      </c>
      <c r="AO80" s="8">
        <f t="shared" si="34"/>
        <v>0</v>
      </c>
      <c r="AP80" s="8">
        <f t="shared" si="34"/>
        <v>0</v>
      </c>
      <c r="AQ80" s="8">
        <f t="shared" si="34"/>
        <v>0</v>
      </c>
      <c r="AR80" s="8">
        <f t="shared" si="50"/>
        <v>224.44</v>
      </c>
      <c r="AT80" s="8">
        <v>30.71</v>
      </c>
      <c r="AU80" s="8">
        <v>13.01</v>
      </c>
      <c r="AW80" s="199">
        <v>32</v>
      </c>
      <c r="AX80" s="199">
        <v>0</v>
      </c>
      <c r="AY80" s="199">
        <v>0</v>
      </c>
      <c r="AZ80" s="199">
        <v>0</v>
      </c>
      <c r="BA80" s="199">
        <v>0</v>
      </c>
      <c r="BB80" s="199">
        <v>0</v>
      </c>
      <c r="BC80" s="8">
        <f t="shared" si="51"/>
        <v>32</v>
      </c>
      <c r="BD80" s="199">
        <v>13.56</v>
      </c>
      <c r="BE80" s="199">
        <v>0</v>
      </c>
      <c r="BF80" s="199">
        <v>0</v>
      </c>
      <c r="BG80" s="199">
        <v>0</v>
      </c>
      <c r="BH80" s="199">
        <v>0</v>
      </c>
      <c r="BI80" s="199">
        <v>0</v>
      </c>
      <c r="BJ80" s="8">
        <f t="shared" si="52"/>
        <v>13.56</v>
      </c>
      <c r="BL80" s="8">
        <f t="shared" si="53"/>
        <v>30.71</v>
      </c>
      <c r="BM80" s="8">
        <f t="shared" si="54"/>
        <v>13.01</v>
      </c>
      <c r="BN80" s="8">
        <f t="shared" si="55"/>
        <v>32</v>
      </c>
      <c r="BO80" s="8">
        <f t="shared" si="56"/>
        <v>13.56</v>
      </c>
      <c r="BP80" s="139">
        <f t="shared" si="57"/>
        <v>-1.2899999999999991</v>
      </c>
      <c r="BQ80" s="139">
        <f t="shared" si="58"/>
        <v>-0.55000000000000071</v>
      </c>
    </row>
    <row r="81" spans="1:69">
      <c r="A81" s="8" t="s">
        <v>123</v>
      </c>
      <c r="B81" s="15">
        <f>'[3]23'!B83</f>
        <v>320</v>
      </c>
      <c r="C81" s="16">
        <f>'[3]23'!C83</f>
        <v>0</v>
      </c>
      <c r="D81" s="16">
        <f>'[3]23'!D83</f>
        <v>0</v>
      </c>
      <c r="E81" s="16">
        <f>'[3]23'!E83</f>
        <v>0</v>
      </c>
      <c r="F81" s="16">
        <f>'[3]23'!F83</f>
        <v>980</v>
      </c>
      <c r="G81" s="16">
        <f>'[3]23'!G83</f>
        <v>0</v>
      </c>
      <c r="H81" s="17">
        <f t="shared" si="59"/>
        <v>1300</v>
      </c>
      <c r="I81" s="15">
        <f>'[3]23'!J83</f>
        <v>270</v>
      </c>
      <c r="J81" s="16">
        <f>'[3]23'!K83</f>
        <v>0</v>
      </c>
      <c r="K81" s="16">
        <f>'[3]23'!L83</f>
        <v>0</v>
      </c>
      <c r="L81" s="16">
        <f>'[3]23'!M83</f>
        <v>0</v>
      </c>
      <c r="M81" s="16">
        <f>'[3]23'!N83</f>
        <v>0</v>
      </c>
      <c r="N81" s="16">
        <f>'[3]23'!O83</f>
        <v>0</v>
      </c>
      <c r="O81" s="17">
        <f t="shared" si="60"/>
        <v>270</v>
      </c>
      <c r="P81" s="18">
        <f>frq!C81</f>
        <v>1</v>
      </c>
      <c r="Q81" s="15">
        <f t="shared" si="33"/>
        <v>270</v>
      </c>
      <c r="R81" s="16">
        <f t="shared" si="33"/>
        <v>0</v>
      </c>
      <c r="S81" s="16">
        <f t="shared" si="33"/>
        <v>0</v>
      </c>
      <c r="T81" s="16">
        <f t="shared" si="33"/>
        <v>0</v>
      </c>
      <c r="U81" s="16">
        <f t="shared" si="33"/>
        <v>0</v>
      </c>
      <c r="V81" s="16">
        <f t="shared" si="32"/>
        <v>0</v>
      </c>
      <c r="W81" s="17">
        <f t="shared" si="61"/>
        <v>270</v>
      </c>
      <c r="X81" s="8">
        <f t="shared" si="36"/>
        <v>22.78</v>
      </c>
      <c r="Y81" s="8">
        <f t="shared" si="37"/>
        <v>0</v>
      </c>
      <c r="Z81" s="8">
        <f t="shared" si="38"/>
        <v>0</v>
      </c>
      <c r="AA81" s="8">
        <f t="shared" si="39"/>
        <v>0</v>
      </c>
      <c r="AB81" s="8">
        <f t="shared" si="40"/>
        <v>0</v>
      </c>
      <c r="AC81" s="8">
        <f t="shared" si="41"/>
        <v>0</v>
      </c>
      <c r="AD81" s="8">
        <f t="shared" si="42"/>
        <v>22.78</v>
      </c>
      <c r="AE81" s="8">
        <f t="shared" si="43"/>
        <v>22.78</v>
      </c>
      <c r="AF81" s="8">
        <f t="shared" si="44"/>
        <v>0</v>
      </c>
      <c r="AG81" s="8">
        <f t="shared" si="45"/>
        <v>0</v>
      </c>
      <c r="AH81" s="8">
        <f t="shared" si="46"/>
        <v>0</v>
      </c>
      <c r="AI81" s="8">
        <f t="shared" si="47"/>
        <v>0</v>
      </c>
      <c r="AJ81" s="8">
        <f t="shared" si="48"/>
        <v>0</v>
      </c>
      <c r="AK81" s="8">
        <f t="shared" si="49"/>
        <v>22.78</v>
      </c>
      <c r="AL81" s="8">
        <f t="shared" si="35"/>
        <v>224.44</v>
      </c>
      <c r="AM81" s="8">
        <f t="shared" si="35"/>
        <v>0</v>
      </c>
      <c r="AN81" s="8">
        <f t="shared" si="35"/>
        <v>0</v>
      </c>
      <c r="AO81" s="8">
        <f t="shared" si="34"/>
        <v>0</v>
      </c>
      <c r="AP81" s="8">
        <f t="shared" si="34"/>
        <v>0</v>
      </c>
      <c r="AQ81" s="8">
        <f t="shared" si="34"/>
        <v>0</v>
      </c>
      <c r="AR81" s="8">
        <f t="shared" si="50"/>
        <v>224.44</v>
      </c>
      <c r="AT81" s="8">
        <v>21.86</v>
      </c>
      <c r="AU81" s="8">
        <v>21.86</v>
      </c>
      <c r="AW81" s="199">
        <v>22.78</v>
      </c>
      <c r="AX81" s="199">
        <v>0</v>
      </c>
      <c r="AY81" s="199">
        <v>0</v>
      </c>
      <c r="AZ81" s="199">
        <v>0</v>
      </c>
      <c r="BA81" s="199">
        <v>0</v>
      </c>
      <c r="BB81" s="199">
        <v>0</v>
      </c>
      <c r="BC81" s="8">
        <f t="shared" si="51"/>
        <v>22.78</v>
      </c>
      <c r="BD81" s="199">
        <v>22.78</v>
      </c>
      <c r="BE81" s="199">
        <v>0</v>
      </c>
      <c r="BF81" s="199">
        <v>0</v>
      </c>
      <c r="BG81" s="199">
        <v>0</v>
      </c>
      <c r="BH81" s="199">
        <v>0</v>
      </c>
      <c r="BI81" s="199">
        <v>0</v>
      </c>
      <c r="BJ81" s="8">
        <f t="shared" si="52"/>
        <v>22.78</v>
      </c>
      <c r="BL81" s="8">
        <f t="shared" si="53"/>
        <v>21.86</v>
      </c>
      <c r="BM81" s="8">
        <f t="shared" si="54"/>
        <v>21.86</v>
      </c>
      <c r="BN81" s="8">
        <f t="shared" si="55"/>
        <v>22.78</v>
      </c>
      <c r="BO81" s="8">
        <f t="shared" si="56"/>
        <v>22.78</v>
      </c>
      <c r="BP81" s="139">
        <f t="shared" si="57"/>
        <v>-0.92000000000000171</v>
      </c>
      <c r="BQ81" s="139">
        <f t="shared" si="58"/>
        <v>-0.92000000000000171</v>
      </c>
    </row>
    <row r="82" spans="1:69">
      <c r="A82" s="8" t="s">
        <v>124</v>
      </c>
      <c r="B82" s="15">
        <f>'[3]23'!B84</f>
        <v>320</v>
      </c>
      <c r="C82" s="16">
        <f>'[3]23'!C84</f>
        <v>0</v>
      </c>
      <c r="D82" s="16">
        <f>'[3]23'!D84</f>
        <v>0</v>
      </c>
      <c r="E82" s="16">
        <f>'[3]23'!E84</f>
        <v>0</v>
      </c>
      <c r="F82" s="16">
        <f>'[3]23'!F84</f>
        <v>980</v>
      </c>
      <c r="G82" s="16">
        <f>'[3]23'!G84</f>
        <v>0</v>
      </c>
      <c r="H82" s="17">
        <f t="shared" si="59"/>
        <v>1300</v>
      </c>
      <c r="I82" s="15">
        <f>'[3]23'!J84</f>
        <v>270</v>
      </c>
      <c r="J82" s="16">
        <f>'[3]23'!K84</f>
        <v>0</v>
      </c>
      <c r="K82" s="16">
        <f>'[3]23'!L84</f>
        <v>0</v>
      </c>
      <c r="L82" s="16">
        <f>'[3]23'!M84</f>
        <v>0</v>
      </c>
      <c r="M82" s="16">
        <f>'[3]23'!N84</f>
        <v>0</v>
      </c>
      <c r="N82" s="16">
        <f>'[3]23'!O84</f>
        <v>0</v>
      </c>
      <c r="O82" s="17">
        <f t="shared" si="60"/>
        <v>270</v>
      </c>
      <c r="P82" s="18">
        <f>frq!C82</f>
        <v>1</v>
      </c>
      <c r="Q82" s="15">
        <f t="shared" si="33"/>
        <v>270</v>
      </c>
      <c r="R82" s="16">
        <f t="shared" si="33"/>
        <v>0</v>
      </c>
      <c r="S82" s="16">
        <f t="shared" si="33"/>
        <v>0</v>
      </c>
      <c r="T82" s="16">
        <f t="shared" si="33"/>
        <v>0</v>
      </c>
      <c r="U82" s="16">
        <f t="shared" si="33"/>
        <v>0</v>
      </c>
      <c r="V82" s="16">
        <f t="shared" si="32"/>
        <v>0</v>
      </c>
      <c r="W82" s="17">
        <f t="shared" si="61"/>
        <v>270</v>
      </c>
      <c r="X82" s="8">
        <f t="shared" si="36"/>
        <v>26.09</v>
      </c>
      <c r="Y82" s="8">
        <f t="shared" si="37"/>
        <v>0</v>
      </c>
      <c r="Z82" s="8">
        <f t="shared" si="38"/>
        <v>0</v>
      </c>
      <c r="AA82" s="8">
        <f t="shared" si="39"/>
        <v>0</v>
      </c>
      <c r="AB82" s="8">
        <f t="shared" si="40"/>
        <v>0</v>
      </c>
      <c r="AC82" s="8">
        <f t="shared" si="41"/>
        <v>0</v>
      </c>
      <c r="AD82" s="8">
        <f t="shared" si="42"/>
        <v>26.09</v>
      </c>
      <c r="AE82" s="8">
        <f t="shared" si="43"/>
        <v>26.09</v>
      </c>
      <c r="AF82" s="8">
        <f t="shared" si="44"/>
        <v>0</v>
      </c>
      <c r="AG82" s="8">
        <f t="shared" si="45"/>
        <v>0</v>
      </c>
      <c r="AH82" s="8">
        <f t="shared" si="46"/>
        <v>0</v>
      </c>
      <c r="AI82" s="8">
        <f t="shared" si="47"/>
        <v>0</v>
      </c>
      <c r="AJ82" s="8">
        <f t="shared" si="48"/>
        <v>0</v>
      </c>
      <c r="AK82" s="8">
        <f t="shared" si="49"/>
        <v>26.09</v>
      </c>
      <c r="AL82" s="8">
        <f t="shared" si="35"/>
        <v>217.82</v>
      </c>
      <c r="AM82" s="8">
        <f t="shared" si="35"/>
        <v>0</v>
      </c>
      <c r="AN82" s="8">
        <f t="shared" si="35"/>
        <v>0</v>
      </c>
      <c r="AO82" s="8">
        <f t="shared" si="34"/>
        <v>0</v>
      </c>
      <c r="AP82" s="8">
        <f t="shared" si="34"/>
        <v>0</v>
      </c>
      <c r="AQ82" s="8">
        <f t="shared" si="34"/>
        <v>0</v>
      </c>
      <c r="AR82" s="8">
        <f t="shared" si="50"/>
        <v>217.82</v>
      </c>
      <c r="AT82" s="8">
        <v>25.04</v>
      </c>
      <c r="AU82" s="8">
        <v>25.04</v>
      </c>
      <c r="AW82" s="199">
        <v>26.09</v>
      </c>
      <c r="AX82" s="199">
        <v>0</v>
      </c>
      <c r="AY82" s="199">
        <v>0</v>
      </c>
      <c r="AZ82" s="199">
        <v>0</v>
      </c>
      <c r="BA82" s="199">
        <v>0</v>
      </c>
      <c r="BB82" s="199">
        <v>0</v>
      </c>
      <c r="BC82" s="8">
        <f t="shared" si="51"/>
        <v>26.09</v>
      </c>
      <c r="BD82" s="199">
        <v>26.09</v>
      </c>
      <c r="BE82" s="199">
        <v>0</v>
      </c>
      <c r="BF82" s="199">
        <v>0</v>
      </c>
      <c r="BG82" s="199">
        <v>0</v>
      </c>
      <c r="BH82" s="199">
        <v>0</v>
      </c>
      <c r="BI82" s="199">
        <v>0</v>
      </c>
      <c r="BJ82" s="8">
        <f t="shared" si="52"/>
        <v>26.09</v>
      </c>
      <c r="BL82" s="8">
        <f t="shared" si="53"/>
        <v>25.04</v>
      </c>
      <c r="BM82" s="8">
        <f t="shared" si="54"/>
        <v>25.04</v>
      </c>
      <c r="BN82" s="8">
        <f t="shared" si="55"/>
        <v>26.09</v>
      </c>
      <c r="BO82" s="8">
        <f t="shared" si="56"/>
        <v>26.09</v>
      </c>
      <c r="BP82" s="139">
        <f t="shared" si="57"/>
        <v>-1.0500000000000007</v>
      </c>
      <c r="BQ82" s="139">
        <f t="shared" si="58"/>
        <v>-1.0500000000000007</v>
      </c>
    </row>
    <row r="83" spans="1:69">
      <c r="A83" s="8" t="s">
        <v>125</v>
      </c>
      <c r="B83" s="15">
        <f>'[3]23'!B85</f>
        <v>320</v>
      </c>
      <c r="C83" s="16">
        <f>'[3]23'!C85</f>
        <v>0</v>
      </c>
      <c r="D83" s="16">
        <f>'[3]23'!D85</f>
        <v>0</v>
      </c>
      <c r="E83" s="16">
        <f>'[3]23'!E85</f>
        <v>0</v>
      </c>
      <c r="F83" s="16">
        <f>'[3]23'!F85</f>
        <v>980</v>
      </c>
      <c r="G83" s="16">
        <f>'[3]23'!G85</f>
        <v>0</v>
      </c>
      <c r="H83" s="17">
        <f t="shared" si="59"/>
        <v>1300</v>
      </c>
      <c r="I83" s="15">
        <f>'[3]23'!J85</f>
        <v>270</v>
      </c>
      <c r="J83" s="16">
        <f>'[3]23'!K85</f>
        <v>0</v>
      </c>
      <c r="K83" s="16">
        <f>'[3]23'!L85</f>
        <v>0</v>
      </c>
      <c r="L83" s="16">
        <f>'[3]23'!M85</f>
        <v>0</v>
      </c>
      <c r="M83" s="16">
        <f>'[3]23'!N85</f>
        <v>0</v>
      </c>
      <c r="N83" s="16">
        <f>'[3]23'!O85</f>
        <v>0</v>
      </c>
      <c r="O83" s="17">
        <f t="shared" si="60"/>
        <v>270</v>
      </c>
      <c r="P83" s="18">
        <f>frq!C83</f>
        <v>1</v>
      </c>
      <c r="Q83" s="15">
        <f t="shared" si="33"/>
        <v>270</v>
      </c>
      <c r="R83" s="16">
        <f t="shared" si="33"/>
        <v>0</v>
      </c>
      <c r="S83" s="16">
        <f t="shared" si="33"/>
        <v>0</v>
      </c>
      <c r="T83" s="16">
        <f t="shared" si="33"/>
        <v>0</v>
      </c>
      <c r="U83" s="16">
        <f t="shared" si="33"/>
        <v>0</v>
      </c>
      <c r="V83" s="16">
        <f t="shared" si="32"/>
        <v>0</v>
      </c>
      <c r="W83" s="17">
        <f t="shared" si="61"/>
        <v>270</v>
      </c>
      <c r="X83" s="8">
        <f t="shared" si="36"/>
        <v>26.09</v>
      </c>
      <c r="Y83" s="8">
        <f t="shared" si="37"/>
        <v>0</v>
      </c>
      <c r="Z83" s="8">
        <f t="shared" si="38"/>
        <v>0</v>
      </c>
      <c r="AA83" s="8">
        <f t="shared" si="39"/>
        <v>0</v>
      </c>
      <c r="AB83" s="8">
        <f t="shared" si="40"/>
        <v>0</v>
      </c>
      <c r="AC83" s="8">
        <f t="shared" si="41"/>
        <v>0</v>
      </c>
      <c r="AD83" s="8">
        <f t="shared" si="42"/>
        <v>26.09</v>
      </c>
      <c r="AE83" s="8">
        <f t="shared" si="43"/>
        <v>26.09</v>
      </c>
      <c r="AF83" s="8">
        <f t="shared" si="44"/>
        <v>0</v>
      </c>
      <c r="AG83" s="8">
        <f t="shared" si="45"/>
        <v>0</v>
      </c>
      <c r="AH83" s="8">
        <f t="shared" si="46"/>
        <v>0</v>
      </c>
      <c r="AI83" s="8">
        <f t="shared" si="47"/>
        <v>0</v>
      </c>
      <c r="AJ83" s="8">
        <f t="shared" si="48"/>
        <v>0</v>
      </c>
      <c r="AK83" s="8">
        <f t="shared" si="49"/>
        <v>26.09</v>
      </c>
      <c r="AL83" s="8">
        <f t="shared" si="35"/>
        <v>217.82</v>
      </c>
      <c r="AM83" s="8">
        <f t="shared" si="35"/>
        <v>0</v>
      </c>
      <c r="AN83" s="8">
        <f t="shared" si="35"/>
        <v>0</v>
      </c>
      <c r="AO83" s="8">
        <f t="shared" si="34"/>
        <v>0</v>
      </c>
      <c r="AP83" s="8">
        <f t="shared" si="34"/>
        <v>0</v>
      </c>
      <c r="AQ83" s="8">
        <f t="shared" si="34"/>
        <v>0</v>
      </c>
      <c r="AR83" s="8">
        <f t="shared" si="50"/>
        <v>217.82</v>
      </c>
      <c r="AT83" s="8">
        <v>25.04</v>
      </c>
      <c r="AU83" s="8">
        <v>25.04</v>
      </c>
      <c r="AW83" s="199">
        <v>26.09</v>
      </c>
      <c r="AX83" s="199">
        <v>0</v>
      </c>
      <c r="AY83" s="199">
        <v>0</v>
      </c>
      <c r="AZ83" s="199">
        <v>0</v>
      </c>
      <c r="BA83" s="199">
        <v>0</v>
      </c>
      <c r="BB83" s="199">
        <v>0</v>
      </c>
      <c r="BC83" s="8">
        <f t="shared" si="51"/>
        <v>26.09</v>
      </c>
      <c r="BD83" s="199">
        <v>26.09</v>
      </c>
      <c r="BE83" s="199">
        <v>0</v>
      </c>
      <c r="BF83" s="199">
        <v>0</v>
      </c>
      <c r="BG83" s="199">
        <v>0</v>
      </c>
      <c r="BH83" s="199">
        <v>0</v>
      </c>
      <c r="BI83" s="199">
        <v>0</v>
      </c>
      <c r="BJ83" s="8">
        <f t="shared" si="52"/>
        <v>26.09</v>
      </c>
      <c r="BL83" s="8">
        <f t="shared" si="53"/>
        <v>25.04</v>
      </c>
      <c r="BM83" s="8">
        <f t="shared" si="54"/>
        <v>25.04</v>
      </c>
      <c r="BN83" s="8">
        <f t="shared" si="55"/>
        <v>26.09</v>
      </c>
      <c r="BO83" s="8">
        <f t="shared" si="56"/>
        <v>26.09</v>
      </c>
      <c r="BP83" s="139">
        <f t="shared" si="57"/>
        <v>-1.0500000000000007</v>
      </c>
      <c r="BQ83" s="139">
        <f t="shared" si="58"/>
        <v>-1.0500000000000007</v>
      </c>
    </row>
    <row r="84" spans="1:69">
      <c r="A84" s="8" t="s">
        <v>126</v>
      </c>
      <c r="B84" s="15">
        <f>'[3]23'!B86</f>
        <v>320</v>
      </c>
      <c r="C84" s="16">
        <f>'[3]23'!C86</f>
        <v>0</v>
      </c>
      <c r="D84" s="16">
        <f>'[3]23'!D86</f>
        <v>0</v>
      </c>
      <c r="E84" s="16">
        <f>'[3]23'!E86</f>
        <v>0</v>
      </c>
      <c r="F84" s="16">
        <f>'[3]23'!F86</f>
        <v>980</v>
      </c>
      <c r="G84" s="16">
        <f>'[3]23'!G86</f>
        <v>0</v>
      </c>
      <c r="H84" s="17">
        <f t="shared" si="59"/>
        <v>1300</v>
      </c>
      <c r="I84" s="15">
        <f>'[3]23'!J86</f>
        <v>270</v>
      </c>
      <c r="J84" s="16">
        <f>'[3]23'!K86</f>
        <v>0</v>
      </c>
      <c r="K84" s="16">
        <f>'[3]23'!L86</f>
        <v>0</v>
      </c>
      <c r="L84" s="16">
        <f>'[3]23'!M86</f>
        <v>0</v>
      </c>
      <c r="M84" s="16">
        <f>'[3]23'!N86</f>
        <v>0</v>
      </c>
      <c r="N84" s="16">
        <f>'[3]23'!O86</f>
        <v>0</v>
      </c>
      <c r="O84" s="17">
        <f t="shared" si="60"/>
        <v>270</v>
      </c>
      <c r="P84" s="18">
        <f>frq!C84</f>
        <v>1</v>
      </c>
      <c r="Q84" s="15">
        <f t="shared" si="33"/>
        <v>270</v>
      </c>
      <c r="R84" s="16">
        <f t="shared" si="33"/>
        <v>0</v>
      </c>
      <c r="S84" s="16">
        <f t="shared" si="33"/>
        <v>0</v>
      </c>
      <c r="T84" s="16">
        <f t="shared" si="33"/>
        <v>0</v>
      </c>
      <c r="U84" s="16">
        <f t="shared" si="33"/>
        <v>0</v>
      </c>
      <c r="V84" s="16">
        <f t="shared" si="32"/>
        <v>0</v>
      </c>
      <c r="W84" s="17">
        <f t="shared" si="61"/>
        <v>270</v>
      </c>
      <c r="X84" s="8">
        <f t="shared" si="36"/>
        <v>26.09</v>
      </c>
      <c r="Y84" s="8">
        <f t="shared" si="37"/>
        <v>0</v>
      </c>
      <c r="Z84" s="8">
        <f t="shared" si="38"/>
        <v>0</v>
      </c>
      <c r="AA84" s="8">
        <f t="shared" si="39"/>
        <v>0</v>
      </c>
      <c r="AB84" s="8">
        <f t="shared" si="40"/>
        <v>0</v>
      </c>
      <c r="AC84" s="8">
        <f t="shared" si="41"/>
        <v>0</v>
      </c>
      <c r="AD84" s="8">
        <f t="shared" si="42"/>
        <v>26.09</v>
      </c>
      <c r="AE84" s="8">
        <f t="shared" si="43"/>
        <v>26.09</v>
      </c>
      <c r="AF84" s="8">
        <f t="shared" si="44"/>
        <v>0</v>
      </c>
      <c r="AG84" s="8">
        <f t="shared" si="45"/>
        <v>0</v>
      </c>
      <c r="AH84" s="8">
        <f t="shared" si="46"/>
        <v>0</v>
      </c>
      <c r="AI84" s="8">
        <f t="shared" si="47"/>
        <v>0</v>
      </c>
      <c r="AJ84" s="8">
        <f t="shared" si="48"/>
        <v>0</v>
      </c>
      <c r="AK84" s="8">
        <f t="shared" si="49"/>
        <v>26.09</v>
      </c>
      <c r="AL84" s="8">
        <f t="shared" si="35"/>
        <v>217.82</v>
      </c>
      <c r="AM84" s="8">
        <f t="shared" si="35"/>
        <v>0</v>
      </c>
      <c r="AN84" s="8">
        <f t="shared" si="35"/>
        <v>0</v>
      </c>
      <c r="AO84" s="8">
        <f t="shared" si="34"/>
        <v>0</v>
      </c>
      <c r="AP84" s="8">
        <f t="shared" si="34"/>
        <v>0</v>
      </c>
      <c r="AQ84" s="8">
        <f t="shared" si="34"/>
        <v>0</v>
      </c>
      <c r="AR84" s="8">
        <f t="shared" si="50"/>
        <v>217.82</v>
      </c>
      <c r="AT84" s="8">
        <v>25.04</v>
      </c>
      <c r="AU84" s="8">
        <v>25.04</v>
      </c>
      <c r="AW84" s="199">
        <v>26.09</v>
      </c>
      <c r="AX84" s="199">
        <v>0</v>
      </c>
      <c r="AY84" s="199">
        <v>0</v>
      </c>
      <c r="AZ84" s="199">
        <v>0</v>
      </c>
      <c r="BA84" s="199">
        <v>0</v>
      </c>
      <c r="BB84" s="199">
        <v>0</v>
      </c>
      <c r="BC84" s="8">
        <f t="shared" si="51"/>
        <v>26.09</v>
      </c>
      <c r="BD84" s="199">
        <v>26.09</v>
      </c>
      <c r="BE84" s="199">
        <v>0</v>
      </c>
      <c r="BF84" s="199">
        <v>0</v>
      </c>
      <c r="BG84" s="199">
        <v>0</v>
      </c>
      <c r="BH84" s="199">
        <v>0</v>
      </c>
      <c r="BI84" s="199">
        <v>0</v>
      </c>
      <c r="BJ84" s="8">
        <f t="shared" si="52"/>
        <v>26.09</v>
      </c>
      <c r="BL84" s="8">
        <f t="shared" si="53"/>
        <v>25.04</v>
      </c>
      <c r="BM84" s="8">
        <f t="shared" si="54"/>
        <v>25.04</v>
      </c>
      <c r="BN84" s="8">
        <f t="shared" si="55"/>
        <v>26.09</v>
      </c>
      <c r="BO84" s="8">
        <f t="shared" si="56"/>
        <v>26.09</v>
      </c>
      <c r="BP84" s="139">
        <f t="shared" si="57"/>
        <v>-1.0500000000000007</v>
      </c>
      <c r="BQ84" s="139">
        <f t="shared" si="58"/>
        <v>-1.0500000000000007</v>
      </c>
    </row>
    <row r="85" spans="1:69">
      <c r="A85" s="8" t="s">
        <v>127</v>
      </c>
      <c r="B85" s="15">
        <f>'[3]23'!B87</f>
        <v>320</v>
      </c>
      <c r="C85" s="16">
        <f>'[3]23'!C87</f>
        <v>0</v>
      </c>
      <c r="D85" s="16">
        <f>'[3]23'!D87</f>
        <v>0</v>
      </c>
      <c r="E85" s="16">
        <f>'[3]23'!E87</f>
        <v>0</v>
      </c>
      <c r="F85" s="16">
        <f>'[3]23'!F87</f>
        <v>980</v>
      </c>
      <c r="G85" s="16">
        <f>'[3]23'!G87</f>
        <v>0</v>
      </c>
      <c r="H85" s="17">
        <f t="shared" si="59"/>
        <v>1300</v>
      </c>
      <c r="I85" s="15">
        <f>'[3]23'!J87</f>
        <v>270</v>
      </c>
      <c r="J85" s="16">
        <f>'[3]23'!K87</f>
        <v>0</v>
      </c>
      <c r="K85" s="16">
        <f>'[3]23'!L87</f>
        <v>0</v>
      </c>
      <c r="L85" s="16">
        <f>'[3]23'!M87</f>
        <v>0</v>
      </c>
      <c r="M85" s="16">
        <f>'[3]23'!N87</f>
        <v>0</v>
      </c>
      <c r="N85" s="16">
        <f>'[3]23'!O87</f>
        <v>0</v>
      </c>
      <c r="O85" s="17">
        <f t="shared" si="60"/>
        <v>270</v>
      </c>
      <c r="P85" s="18">
        <f>frq!C85</f>
        <v>1</v>
      </c>
      <c r="Q85" s="15">
        <f t="shared" si="33"/>
        <v>270</v>
      </c>
      <c r="R85" s="16">
        <f t="shared" si="33"/>
        <v>0</v>
      </c>
      <c r="S85" s="16">
        <f t="shared" si="33"/>
        <v>0</v>
      </c>
      <c r="T85" s="16">
        <f t="shared" si="33"/>
        <v>0</v>
      </c>
      <c r="U85" s="16">
        <f t="shared" si="33"/>
        <v>0</v>
      </c>
      <c r="V85" s="16">
        <f t="shared" si="32"/>
        <v>0</v>
      </c>
      <c r="W85" s="17">
        <f t="shared" si="61"/>
        <v>270</v>
      </c>
      <c r="X85" s="8">
        <f t="shared" si="36"/>
        <v>32</v>
      </c>
      <c r="Y85" s="8">
        <f t="shared" si="37"/>
        <v>0</v>
      </c>
      <c r="Z85" s="8">
        <f t="shared" si="38"/>
        <v>0</v>
      </c>
      <c r="AA85" s="8">
        <f t="shared" si="39"/>
        <v>0</v>
      </c>
      <c r="AB85" s="8">
        <f t="shared" si="40"/>
        <v>0</v>
      </c>
      <c r="AC85" s="8">
        <f t="shared" si="41"/>
        <v>0</v>
      </c>
      <c r="AD85" s="8">
        <f t="shared" si="42"/>
        <v>32</v>
      </c>
      <c r="AE85" s="8">
        <f t="shared" si="43"/>
        <v>13.56</v>
      </c>
      <c r="AF85" s="8">
        <f t="shared" si="44"/>
        <v>0</v>
      </c>
      <c r="AG85" s="8">
        <f t="shared" si="45"/>
        <v>0</v>
      </c>
      <c r="AH85" s="8">
        <f t="shared" si="46"/>
        <v>0</v>
      </c>
      <c r="AI85" s="8">
        <f t="shared" si="47"/>
        <v>0</v>
      </c>
      <c r="AJ85" s="8">
        <f t="shared" si="48"/>
        <v>0</v>
      </c>
      <c r="AK85" s="8">
        <f t="shared" si="49"/>
        <v>13.56</v>
      </c>
      <c r="AL85" s="8">
        <f t="shared" si="35"/>
        <v>224.44</v>
      </c>
      <c r="AM85" s="8">
        <f t="shared" si="35"/>
        <v>0</v>
      </c>
      <c r="AN85" s="8">
        <f t="shared" si="35"/>
        <v>0</v>
      </c>
      <c r="AO85" s="8">
        <f t="shared" si="34"/>
        <v>0</v>
      </c>
      <c r="AP85" s="8">
        <f t="shared" si="34"/>
        <v>0</v>
      </c>
      <c r="AQ85" s="8">
        <f t="shared" si="34"/>
        <v>0</v>
      </c>
      <c r="AR85" s="8">
        <f t="shared" si="50"/>
        <v>224.44</v>
      </c>
      <c r="AT85" s="8">
        <v>30.71</v>
      </c>
      <c r="AU85" s="8">
        <v>24.14</v>
      </c>
      <c r="AW85" s="199">
        <v>32</v>
      </c>
      <c r="AX85" s="199">
        <v>0</v>
      </c>
      <c r="AY85" s="199">
        <v>0</v>
      </c>
      <c r="AZ85" s="199">
        <v>0</v>
      </c>
      <c r="BA85" s="199">
        <v>0</v>
      </c>
      <c r="BB85" s="199">
        <v>0</v>
      </c>
      <c r="BC85" s="8">
        <f t="shared" si="51"/>
        <v>32</v>
      </c>
      <c r="BD85" s="199">
        <v>13.56</v>
      </c>
      <c r="BE85" s="199">
        <v>0</v>
      </c>
      <c r="BF85" s="199">
        <v>0</v>
      </c>
      <c r="BG85" s="199">
        <v>0</v>
      </c>
      <c r="BH85" s="199">
        <v>0</v>
      </c>
      <c r="BI85" s="199">
        <v>0</v>
      </c>
      <c r="BJ85" s="8">
        <f t="shared" si="52"/>
        <v>13.56</v>
      </c>
      <c r="BL85" s="8">
        <f t="shared" si="53"/>
        <v>30.71</v>
      </c>
      <c r="BM85" s="8">
        <f t="shared" si="54"/>
        <v>24.14</v>
      </c>
      <c r="BN85" s="8">
        <f t="shared" si="55"/>
        <v>32</v>
      </c>
      <c r="BO85" s="8">
        <f t="shared" si="56"/>
        <v>13.56</v>
      </c>
      <c r="BP85" s="139">
        <f t="shared" si="57"/>
        <v>-1.2899999999999991</v>
      </c>
      <c r="BQ85" s="139">
        <f t="shared" si="58"/>
        <v>10.58</v>
      </c>
    </row>
    <row r="86" spans="1:69">
      <c r="A86" s="8" t="s">
        <v>128</v>
      </c>
      <c r="B86" s="15">
        <f>'[3]23'!B88</f>
        <v>320</v>
      </c>
      <c r="C86" s="16">
        <f>'[3]23'!C88</f>
        <v>0</v>
      </c>
      <c r="D86" s="16">
        <f>'[3]23'!D88</f>
        <v>0</v>
      </c>
      <c r="E86" s="16">
        <f>'[3]23'!E88</f>
        <v>0</v>
      </c>
      <c r="F86" s="16">
        <f>'[3]23'!F88</f>
        <v>980</v>
      </c>
      <c r="G86" s="16">
        <f>'[3]23'!G88</f>
        <v>0</v>
      </c>
      <c r="H86" s="17">
        <f t="shared" si="59"/>
        <v>1300</v>
      </c>
      <c r="I86" s="15">
        <f>'[3]23'!J88</f>
        <v>270</v>
      </c>
      <c r="J86" s="16">
        <f>'[3]23'!K88</f>
        <v>0</v>
      </c>
      <c r="K86" s="16">
        <f>'[3]23'!L88</f>
        <v>0</v>
      </c>
      <c r="L86" s="16">
        <f>'[3]23'!M88</f>
        <v>0</v>
      </c>
      <c r="M86" s="16">
        <f>'[3]23'!N88</f>
        <v>0</v>
      </c>
      <c r="N86" s="16">
        <f>'[3]23'!O88</f>
        <v>0</v>
      </c>
      <c r="O86" s="17">
        <f t="shared" si="60"/>
        <v>270</v>
      </c>
      <c r="P86" s="18">
        <f>frq!C86</f>
        <v>1</v>
      </c>
      <c r="Q86" s="15">
        <f t="shared" si="33"/>
        <v>270</v>
      </c>
      <c r="R86" s="16">
        <f t="shared" si="33"/>
        <v>0</v>
      </c>
      <c r="S86" s="16">
        <f t="shared" si="33"/>
        <v>0</v>
      </c>
      <c r="T86" s="16">
        <f t="shared" si="33"/>
        <v>0</v>
      </c>
      <c r="U86" s="16">
        <f t="shared" si="33"/>
        <v>0</v>
      </c>
      <c r="V86" s="16">
        <f t="shared" si="32"/>
        <v>0</v>
      </c>
      <c r="W86" s="17">
        <f t="shared" si="61"/>
        <v>270</v>
      </c>
      <c r="X86" s="8">
        <f t="shared" si="36"/>
        <v>32</v>
      </c>
      <c r="Y86" s="8">
        <f t="shared" si="37"/>
        <v>0</v>
      </c>
      <c r="Z86" s="8">
        <f t="shared" si="38"/>
        <v>0</v>
      </c>
      <c r="AA86" s="8">
        <f t="shared" si="39"/>
        <v>0</v>
      </c>
      <c r="AB86" s="8">
        <f t="shared" si="40"/>
        <v>0</v>
      </c>
      <c r="AC86" s="8">
        <f t="shared" si="41"/>
        <v>0</v>
      </c>
      <c r="AD86" s="8">
        <f t="shared" si="42"/>
        <v>32</v>
      </c>
      <c r="AE86" s="8">
        <f t="shared" si="43"/>
        <v>13.56</v>
      </c>
      <c r="AF86" s="8">
        <f t="shared" si="44"/>
        <v>0</v>
      </c>
      <c r="AG86" s="8">
        <f t="shared" si="45"/>
        <v>0</v>
      </c>
      <c r="AH86" s="8">
        <f t="shared" si="46"/>
        <v>0</v>
      </c>
      <c r="AI86" s="8">
        <f t="shared" si="47"/>
        <v>0</v>
      </c>
      <c r="AJ86" s="8">
        <f t="shared" si="48"/>
        <v>0</v>
      </c>
      <c r="AK86" s="8">
        <f t="shared" si="49"/>
        <v>13.56</v>
      </c>
      <c r="AL86" s="8">
        <f t="shared" si="35"/>
        <v>224.44</v>
      </c>
      <c r="AM86" s="8">
        <f t="shared" si="35"/>
        <v>0</v>
      </c>
      <c r="AN86" s="8">
        <f t="shared" si="35"/>
        <v>0</v>
      </c>
      <c r="AO86" s="8">
        <f t="shared" si="34"/>
        <v>0</v>
      </c>
      <c r="AP86" s="8">
        <f t="shared" si="34"/>
        <v>0</v>
      </c>
      <c r="AQ86" s="8">
        <f t="shared" si="34"/>
        <v>0</v>
      </c>
      <c r="AR86" s="8">
        <f t="shared" si="50"/>
        <v>224.44</v>
      </c>
      <c r="AT86" s="8">
        <v>30.71</v>
      </c>
      <c r="AU86" s="8">
        <v>24.14</v>
      </c>
      <c r="AW86" s="199">
        <v>32</v>
      </c>
      <c r="AX86" s="199">
        <v>0</v>
      </c>
      <c r="AY86" s="199">
        <v>0</v>
      </c>
      <c r="AZ86" s="199">
        <v>0</v>
      </c>
      <c r="BA86" s="199">
        <v>0</v>
      </c>
      <c r="BB86" s="199">
        <v>0</v>
      </c>
      <c r="BC86" s="8">
        <f t="shared" si="51"/>
        <v>32</v>
      </c>
      <c r="BD86" s="199">
        <v>13.56</v>
      </c>
      <c r="BE86" s="199">
        <v>0</v>
      </c>
      <c r="BF86" s="199">
        <v>0</v>
      </c>
      <c r="BG86" s="199">
        <v>0</v>
      </c>
      <c r="BH86" s="199">
        <v>0</v>
      </c>
      <c r="BI86" s="199">
        <v>0</v>
      </c>
      <c r="BJ86" s="8">
        <f t="shared" si="52"/>
        <v>13.56</v>
      </c>
      <c r="BL86" s="8">
        <f t="shared" si="53"/>
        <v>30.71</v>
      </c>
      <c r="BM86" s="8">
        <f t="shared" si="54"/>
        <v>24.14</v>
      </c>
      <c r="BN86" s="8">
        <f t="shared" si="55"/>
        <v>32</v>
      </c>
      <c r="BO86" s="8">
        <f t="shared" si="56"/>
        <v>13.56</v>
      </c>
      <c r="BP86" s="139">
        <f t="shared" si="57"/>
        <v>-1.2899999999999991</v>
      </c>
      <c r="BQ86" s="139">
        <f t="shared" si="58"/>
        <v>10.58</v>
      </c>
    </row>
    <row r="87" spans="1:69">
      <c r="A87" s="8" t="s">
        <v>129</v>
      </c>
      <c r="B87" s="15">
        <f>'[3]23'!B89</f>
        <v>320</v>
      </c>
      <c r="C87" s="16">
        <f>'[3]23'!C89</f>
        <v>0</v>
      </c>
      <c r="D87" s="16">
        <f>'[3]23'!D89</f>
        <v>0</v>
      </c>
      <c r="E87" s="16">
        <f>'[3]23'!E89</f>
        <v>0</v>
      </c>
      <c r="F87" s="16">
        <f>'[3]23'!F89</f>
        <v>980</v>
      </c>
      <c r="G87" s="16">
        <f>'[3]23'!G89</f>
        <v>0</v>
      </c>
      <c r="H87" s="17">
        <f t="shared" si="59"/>
        <v>1300</v>
      </c>
      <c r="I87" s="15">
        <f>'[3]23'!J89</f>
        <v>270</v>
      </c>
      <c r="J87" s="16">
        <f>'[3]23'!K89</f>
        <v>0</v>
      </c>
      <c r="K87" s="16">
        <f>'[3]23'!L89</f>
        <v>0</v>
      </c>
      <c r="L87" s="16">
        <f>'[3]23'!M89</f>
        <v>0</v>
      </c>
      <c r="M87" s="16">
        <f>'[3]23'!N89</f>
        <v>0</v>
      </c>
      <c r="N87" s="16">
        <f>'[3]23'!O89</f>
        <v>0</v>
      </c>
      <c r="O87" s="17">
        <f t="shared" si="60"/>
        <v>270</v>
      </c>
      <c r="P87" s="18">
        <f>frq!C87</f>
        <v>1</v>
      </c>
      <c r="Q87" s="15">
        <f t="shared" si="33"/>
        <v>270</v>
      </c>
      <c r="R87" s="16">
        <f t="shared" si="33"/>
        <v>0</v>
      </c>
      <c r="S87" s="16">
        <f t="shared" si="33"/>
        <v>0</v>
      </c>
      <c r="T87" s="16">
        <f t="shared" si="33"/>
        <v>0</v>
      </c>
      <c r="U87" s="16">
        <f t="shared" si="33"/>
        <v>0</v>
      </c>
      <c r="V87" s="16">
        <f t="shared" si="32"/>
        <v>0</v>
      </c>
      <c r="W87" s="17">
        <f t="shared" si="61"/>
        <v>270</v>
      </c>
      <c r="X87" s="8">
        <f t="shared" si="36"/>
        <v>32</v>
      </c>
      <c r="Y87" s="8">
        <f t="shared" si="37"/>
        <v>0</v>
      </c>
      <c r="Z87" s="8">
        <f t="shared" si="38"/>
        <v>0</v>
      </c>
      <c r="AA87" s="8">
        <f t="shared" si="39"/>
        <v>0</v>
      </c>
      <c r="AB87" s="8">
        <f t="shared" si="40"/>
        <v>0</v>
      </c>
      <c r="AC87" s="8">
        <f t="shared" si="41"/>
        <v>0</v>
      </c>
      <c r="AD87" s="8">
        <f t="shared" si="42"/>
        <v>32</v>
      </c>
      <c r="AE87" s="8">
        <f t="shared" si="43"/>
        <v>13.56</v>
      </c>
      <c r="AF87" s="8">
        <f t="shared" si="44"/>
        <v>0</v>
      </c>
      <c r="AG87" s="8">
        <f t="shared" si="45"/>
        <v>0</v>
      </c>
      <c r="AH87" s="8">
        <f t="shared" si="46"/>
        <v>0</v>
      </c>
      <c r="AI87" s="8">
        <f t="shared" si="47"/>
        <v>0</v>
      </c>
      <c r="AJ87" s="8">
        <f t="shared" si="48"/>
        <v>0</v>
      </c>
      <c r="AK87" s="8">
        <f t="shared" si="49"/>
        <v>13.56</v>
      </c>
      <c r="AL87" s="8">
        <f t="shared" si="35"/>
        <v>224.44</v>
      </c>
      <c r="AM87" s="8">
        <f t="shared" si="35"/>
        <v>0</v>
      </c>
      <c r="AN87" s="8">
        <f t="shared" si="35"/>
        <v>0</v>
      </c>
      <c r="AO87" s="8">
        <f t="shared" si="34"/>
        <v>0</v>
      </c>
      <c r="AP87" s="8">
        <f t="shared" si="34"/>
        <v>0</v>
      </c>
      <c r="AQ87" s="8">
        <f t="shared" si="34"/>
        <v>0</v>
      </c>
      <c r="AR87" s="8">
        <f t="shared" si="50"/>
        <v>224.44</v>
      </c>
      <c r="AT87" s="8">
        <v>30.71</v>
      </c>
      <c r="AU87" s="8">
        <v>13.01</v>
      </c>
      <c r="AW87" s="199">
        <v>32</v>
      </c>
      <c r="AX87" s="199">
        <v>0</v>
      </c>
      <c r="AY87" s="199">
        <v>0</v>
      </c>
      <c r="AZ87" s="199">
        <v>0</v>
      </c>
      <c r="BA87" s="199">
        <v>0</v>
      </c>
      <c r="BB87" s="199">
        <v>0</v>
      </c>
      <c r="BC87" s="8">
        <f t="shared" si="51"/>
        <v>32</v>
      </c>
      <c r="BD87" s="199">
        <v>13.56</v>
      </c>
      <c r="BE87" s="199">
        <v>0</v>
      </c>
      <c r="BF87" s="199">
        <v>0</v>
      </c>
      <c r="BG87" s="199">
        <v>0</v>
      </c>
      <c r="BH87" s="199">
        <v>0</v>
      </c>
      <c r="BI87" s="199">
        <v>0</v>
      </c>
      <c r="BJ87" s="8">
        <f t="shared" si="52"/>
        <v>13.56</v>
      </c>
      <c r="BL87" s="8">
        <f t="shared" si="53"/>
        <v>30.71</v>
      </c>
      <c r="BM87" s="8">
        <f t="shared" si="54"/>
        <v>13.01</v>
      </c>
      <c r="BN87" s="8">
        <f t="shared" si="55"/>
        <v>32</v>
      </c>
      <c r="BO87" s="8">
        <f t="shared" si="56"/>
        <v>13.56</v>
      </c>
      <c r="BP87" s="139">
        <f t="shared" si="57"/>
        <v>-1.2899999999999991</v>
      </c>
      <c r="BQ87" s="139">
        <f t="shared" si="58"/>
        <v>-0.55000000000000071</v>
      </c>
    </row>
    <row r="88" spans="1:69">
      <c r="A88" s="8" t="s">
        <v>130</v>
      </c>
      <c r="B88" s="15">
        <f>'[3]23'!B90</f>
        <v>320</v>
      </c>
      <c r="C88" s="16">
        <f>'[3]23'!C90</f>
        <v>0</v>
      </c>
      <c r="D88" s="16">
        <f>'[3]23'!D90</f>
        <v>0</v>
      </c>
      <c r="E88" s="16">
        <f>'[3]23'!E90</f>
        <v>0</v>
      </c>
      <c r="F88" s="16">
        <f>'[3]23'!F90</f>
        <v>980</v>
      </c>
      <c r="G88" s="16">
        <f>'[3]23'!G90</f>
        <v>0</v>
      </c>
      <c r="H88" s="17">
        <f t="shared" si="59"/>
        <v>1300</v>
      </c>
      <c r="I88" s="15">
        <f>'[3]23'!J90</f>
        <v>270</v>
      </c>
      <c r="J88" s="16">
        <f>'[3]23'!K90</f>
        <v>0</v>
      </c>
      <c r="K88" s="16">
        <f>'[3]23'!L90</f>
        <v>0</v>
      </c>
      <c r="L88" s="16">
        <f>'[3]23'!M90</f>
        <v>0</v>
      </c>
      <c r="M88" s="16">
        <f>'[3]23'!N90</f>
        <v>0</v>
      </c>
      <c r="N88" s="16">
        <f>'[3]23'!O90</f>
        <v>0</v>
      </c>
      <c r="O88" s="17">
        <f t="shared" si="60"/>
        <v>270</v>
      </c>
      <c r="P88" s="18">
        <f>frq!C88</f>
        <v>1</v>
      </c>
      <c r="Q88" s="15">
        <f t="shared" si="33"/>
        <v>270</v>
      </c>
      <c r="R88" s="16">
        <f t="shared" si="33"/>
        <v>0</v>
      </c>
      <c r="S88" s="16">
        <f t="shared" si="33"/>
        <v>0</v>
      </c>
      <c r="T88" s="16">
        <f t="shared" si="33"/>
        <v>0</v>
      </c>
      <c r="U88" s="16">
        <f t="shared" si="33"/>
        <v>0</v>
      </c>
      <c r="V88" s="16">
        <f t="shared" si="32"/>
        <v>0</v>
      </c>
      <c r="W88" s="17">
        <f t="shared" si="61"/>
        <v>270</v>
      </c>
      <c r="X88" s="8">
        <f t="shared" si="36"/>
        <v>32</v>
      </c>
      <c r="Y88" s="8">
        <f t="shared" si="37"/>
        <v>0</v>
      </c>
      <c r="Z88" s="8">
        <f t="shared" si="38"/>
        <v>0</v>
      </c>
      <c r="AA88" s="8">
        <f t="shared" si="39"/>
        <v>0</v>
      </c>
      <c r="AB88" s="8">
        <f t="shared" si="40"/>
        <v>0</v>
      </c>
      <c r="AC88" s="8">
        <f t="shared" si="41"/>
        <v>0</v>
      </c>
      <c r="AD88" s="8">
        <f t="shared" si="42"/>
        <v>32</v>
      </c>
      <c r="AE88" s="8">
        <f t="shared" si="43"/>
        <v>13.56</v>
      </c>
      <c r="AF88" s="8">
        <f t="shared" si="44"/>
        <v>0</v>
      </c>
      <c r="AG88" s="8">
        <f t="shared" si="45"/>
        <v>0</v>
      </c>
      <c r="AH88" s="8">
        <f t="shared" si="46"/>
        <v>0</v>
      </c>
      <c r="AI88" s="8">
        <f t="shared" si="47"/>
        <v>0</v>
      </c>
      <c r="AJ88" s="8">
        <f t="shared" si="48"/>
        <v>0</v>
      </c>
      <c r="AK88" s="8">
        <f t="shared" si="49"/>
        <v>13.56</v>
      </c>
      <c r="AL88" s="8">
        <f t="shared" si="35"/>
        <v>224.44</v>
      </c>
      <c r="AM88" s="8">
        <f t="shared" si="35"/>
        <v>0</v>
      </c>
      <c r="AN88" s="8">
        <f t="shared" si="35"/>
        <v>0</v>
      </c>
      <c r="AO88" s="8">
        <f t="shared" si="34"/>
        <v>0</v>
      </c>
      <c r="AP88" s="8">
        <f t="shared" si="34"/>
        <v>0</v>
      </c>
      <c r="AQ88" s="8">
        <f t="shared" si="34"/>
        <v>0</v>
      </c>
      <c r="AR88" s="8">
        <f t="shared" si="50"/>
        <v>224.44</v>
      </c>
      <c r="AT88" s="8">
        <v>30.71</v>
      </c>
      <c r="AU88" s="8">
        <v>13.01</v>
      </c>
      <c r="AW88" s="199">
        <v>32</v>
      </c>
      <c r="AX88" s="199">
        <v>0</v>
      </c>
      <c r="AY88" s="199">
        <v>0</v>
      </c>
      <c r="AZ88" s="199">
        <v>0</v>
      </c>
      <c r="BA88" s="199">
        <v>0</v>
      </c>
      <c r="BB88" s="199">
        <v>0</v>
      </c>
      <c r="BC88" s="8">
        <f t="shared" si="51"/>
        <v>32</v>
      </c>
      <c r="BD88" s="199">
        <v>13.56</v>
      </c>
      <c r="BE88" s="199">
        <v>0</v>
      </c>
      <c r="BF88" s="199">
        <v>0</v>
      </c>
      <c r="BG88" s="199">
        <v>0</v>
      </c>
      <c r="BH88" s="199">
        <v>0</v>
      </c>
      <c r="BI88" s="199">
        <v>0</v>
      </c>
      <c r="BJ88" s="8">
        <f t="shared" si="52"/>
        <v>13.56</v>
      </c>
      <c r="BL88" s="8">
        <f t="shared" si="53"/>
        <v>30.71</v>
      </c>
      <c r="BM88" s="8">
        <f t="shared" si="54"/>
        <v>13.01</v>
      </c>
      <c r="BN88" s="8">
        <f t="shared" si="55"/>
        <v>32</v>
      </c>
      <c r="BO88" s="8">
        <f t="shared" si="56"/>
        <v>13.56</v>
      </c>
      <c r="BP88" s="139">
        <f t="shared" si="57"/>
        <v>-1.2899999999999991</v>
      </c>
      <c r="BQ88" s="139">
        <f t="shared" si="58"/>
        <v>-0.55000000000000071</v>
      </c>
    </row>
    <row r="89" spans="1:69">
      <c r="A89" s="8" t="s">
        <v>131</v>
      </c>
      <c r="B89" s="15">
        <f>'[3]23'!B91</f>
        <v>320</v>
      </c>
      <c r="C89" s="16">
        <f>'[3]23'!C91</f>
        <v>0</v>
      </c>
      <c r="D89" s="16">
        <f>'[3]23'!D91</f>
        <v>0</v>
      </c>
      <c r="E89" s="16">
        <f>'[3]23'!E91</f>
        <v>0</v>
      </c>
      <c r="F89" s="16">
        <f>'[3]23'!F91</f>
        <v>980</v>
      </c>
      <c r="G89" s="16">
        <f>'[3]23'!G91</f>
        <v>0</v>
      </c>
      <c r="H89" s="17">
        <f t="shared" si="59"/>
        <v>1300</v>
      </c>
      <c r="I89" s="15">
        <f>'[3]23'!J91</f>
        <v>270</v>
      </c>
      <c r="J89" s="16">
        <f>'[3]23'!K91</f>
        <v>0</v>
      </c>
      <c r="K89" s="16">
        <f>'[3]23'!L91</f>
        <v>0</v>
      </c>
      <c r="L89" s="16">
        <f>'[3]23'!M91</f>
        <v>0</v>
      </c>
      <c r="M89" s="16">
        <f>'[3]23'!N91</f>
        <v>0</v>
      </c>
      <c r="N89" s="16">
        <f>'[3]23'!O91</f>
        <v>0</v>
      </c>
      <c r="O89" s="17">
        <f t="shared" si="60"/>
        <v>270</v>
      </c>
      <c r="P89" s="18">
        <f>frq!C89</f>
        <v>1</v>
      </c>
      <c r="Q89" s="15">
        <f t="shared" si="33"/>
        <v>270</v>
      </c>
      <c r="R89" s="16">
        <f t="shared" si="33"/>
        <v>0</v>
      </c>
      <c r="S89" s="16">
        <f t="shared" si="33"/>
        <v>0</v>
      </c>
      <c r="T89" s="16">
        <f t="shared" si="33"/>
        <v>0</v>
      </c>
      <c r="U89" s="16">
        <f t="shared" si="33"/>
        <v>0</v>
      </c>
      <c r="V89" s="16">
        <f t="shared" si="32"/>
        <v>0</v>
      </c>
      <c r="W89" s="17">
        <f t="shared" si="61"/>
        <v>270</v>
      </c>
      <c r="X89" s="8">
        <f t="shared" si="36"/>
        <v>32</v>
      </c>
      <c r="Y89" s="8">
        <f t="shared" si="37"/>
        <v>0</v>
      </c>
      <c r="Z89" s="8">
        <f t="shared" si="38"/>
        <v>0</v>
      </c>
      <c r="AA89" s="8">
        <f t="shared" si="39"/>
        <v>0</v>
      </c>
      <c r="AB89" s="8">
        <f t="shared" si="40"/>
        <v>0</v>
      </c>
      <c r="AC89" s="8">
        <f t="shared" si="41"/>
        <v>0</v>
      </c>
      <c r="AD89" s="8">
        <f t="shared" si="42"/>
        <v>32</v>
      </c>
      <c r="AE89" s="8">
        <f t="shared" si="43"/>
        <v>23.56</v>
      </c>
      <c r="AF89" s="8">
        <f t="shared" si="44"/>
        <v>0</v>
      </c>
      <c r="AG89" s="8">
        <f t="shared" si="45"/>
        <v>0</v>
      </c>
      <c r="AH89" s="8">
        <f t="shared" si="46"/>
        <v>0</v>
      </c>
      <c r="AI89" s="8">
        <f t="shared" si="47"/>
        <v>0</v>
      </c>
      <c r="AJ89" s="8">
        <f t="shared" si="48"/>
        <v>0</v>
      </c>
      <c r="AK89" s="8">
        <f t="shared" si="49"/>
        <v>23.56</v>
      </c>
      <c r="AL89" s="8">
        <f t="shared" si="35"/>
        <v>214.44</v>
      </c>
      <c r="AM89" s="8">
        <f t="shared" si="35"/>
        <v>0</v>
      </c>
      <c r="AN89" s="8">
        <f t="shared" si="35"/>
        <v>0</v>
      </c>
      <c r="AO89" s="8">
        <f t="shared" si="34"/>
        <v>0</v>
      </c>
      <c r="AP89" s="8">
        <f t="shared" si="34"/>
        <v>0</v>
      </c>
      <c r="AQ89" s="8">
        <f t="shared" si="34"/>
        <v>0</v>
      </c>
      <c r="AR89" s="8">
        <f t="shared" si="50"/>
        <v>214.44</v>
      </c>
      <c r="AT89" s="8">
        <v>30.71</v>
      </c>
      <c r="AU89" s="8">
        <v>13.01</v>
      </c>
      <c r="AW89" s="199">
        <v>32</v>
      </c>
      <c r="AX89" s="199">
        <v>0</v>
      </c>
      <c r="AY89" s="199">
        <v>0</v>
      </c>
      <c r="AZ89" s="199">
        <v>0</v>
      </c>
      <c r="BA89" s="199">
        <v>0</v>
      </c>
      <c r="BB89" s="199">
        <v>0</v>
      </c>
      <c r="BC89" s="8">
        <f t="shared" si="51"/>
        <v>32</v>
      </c>
      <c r="BD89" s="199">
        <v>23.56</v>
      </c>
      <c r="BE89" s="199">
        <v>0</v>
      </c>
      <c r="BF89" s="199">
        <v>0</v>
      </c>
      <c r="BG89" s="199">
        <v>0</v>
      </c>
      <c r="BH89" s="199">
        <v>0</v>
      </c>
      <c r="BI89" s="199">
        <v>0</v>
      </c>
      <c r="BJ89" s="8">
        <f t="shared" si="52"/>
        <v>23.56</v>
      </c>
      <c r="BL89" s="8">
        <f t="shared" si="53"/>
        <v>30.71</v>
      </c>
      <c r="BM89" s="8">
        <f t="shared" si="54"/>
        <v>13.01</v>
      </c>
      <c r="BN89" s="8">
        <f t="shared" si="55"/>
        <v>32</v>
      </c>
      <c r="BO89" s="8">
        <f t="shared" si="56"/>
        <v>23.56</v>
      </c>
      <c r="BP89" s="139">
        <f t="shared" si="57"/>
        <v>-1.2899999999999991</v>
      </c>
      <c r="BQ89" s="139">
        <f t="shared" si="58"/>
        <v>-10.549999999999999</v>
      </c>
    </row>
    <row r="90" spans="1:69">
      <c r="A90" s="8" t="s">
        <v>132</v>
      </c>
      <c r="B90" s="15">
        <f>'[3]23'!B92</f>
        <v>320</v>
      </c>
      <c r="C90" s="16">
        <f>'[3]23'!C92</f>
        <v>0</v>
      </c>
      <c r="D90" s="16">
        <f>'[3]23'!D92</f>
        <v>0</v>
      </c>
      <c r="E90" s="16">
        <f>'[3]23'!E92</f>
        <v>0</v>
      </c>
      <c r="F90" s="16">
        <f>'[3]23'!F92</f>
        <v>980</v>
      </c>
      <c r="G90" s="16">
        <f>'[3]23'!G92</f>
        <v>0</v>
      </c>
      <c r="H90" s="17">
        <f t="shared" si="59"/>
        <v>1300</v>
      </c>
      <c r="I90" s="15">
        <f>'[3]23'!J92</f>
        <v>270</v>
      </c>
      <c r="J90" s="16">
        <f>'[3]23'!K92</f>
        <v>0</v>
      </c>
      <c r="K90" s="16">
        <f>'[3]23'!L92</f>
        <v>0</v>
      </c>
      <c r="L90" s="16">
        <f>'[3]23'!M92</f>
        <v>0</v>
      </c>
      <c r="M90" s="16">
        <f>'[3]23'!N92</f>
        <v>0</v>
      </c>
      <c r="N90" s="16">
        <f>'[3]23'!O92</f>
        <v>0</v>
      </c>
      <c r="O90" s="17">
        <f t="shared" si="60"/>
        <v>270</v>
      </c>
      <c r="P90" s="18">
        <f>frq!C90</f>
        <v>1</v>
      </c>
      <c r="Q90" s="15">
        <f t="shared" si="33"/>
        <v>270</v>
      </c>
      <c r="R90" s="16">
        <f t="shared" si="33"/>
        <v>0</v>
      </c>
      <c r="S90" s="16">
        <f t="shared" si="33"/>
        <v>0</v>
      </c>
      <c r="T90" s="16">
        <f t="shared" si="33"/>
        <v>0</v>
      </c>
      <c r="U90" s="16">
        <f t="shared" si="33"/>
        <v>0</v>
      </c>
      <c r="V90" s="16">
        <f t="shared" si="32"/>
        <v>0</v>
      </c>
      <c r="W90" s="17">
        <f t="shared" si="61"/>
        <v>270</v>
      </c>
      <c r="X90" s="8">
        <f t="shared" si="36"/>
        <v>32</v>
      </c>
      <c r="Y90" s="8">
        <f t="shared" si="37"/>
        <v>0</v>
      </c>
      <c r="Z90" s="8">
        <f t="shared" si="38"/>
        <v>0</v>
      </c>
      <c r="AA90" s="8">
        <f t="shared" si="39"/>
        <v>0</v>
      </c>
      <c r="AB90" s="8">
        <f t="shared" si="40"/>
        <v>0</v>
      </c>
      <c r="AC90" s="8">
        <f t="shared" si="41"/>
        <v>0</v>
      </c>
      <c r="AD90" s="8">
        <f t="shared" si="42"/>
        <v>32</v>
      </c>
      <c r="AE90" s="8">
        <f t="shared" si="43"/>
        <v>23.56</v>
      </c>
      <c r="AF90" s="8">
        <f t="shared" si="44"/>
        <v>0</v>
      </c>
      <c r="AG90" s="8">
        <f t="shared" si="45"/>
        <v>0</v>
      </c>
      <c r="AH90" s="8">
        <f t="shared" si="46"/>
        <v>0</v>
      </c>
      <c r="AI90" s="8">
        <f t="shared" si="47"/>
        <v>0</v>
      </c>
      <c r="AJ90" s="8">
        <f t="shared" si="48"/>
        <v>0</v>
      </c>
      <c r="AK90" s="8">
        <f t="shared" si="49"/>
        <v>23.56</v>
      </c>
      <c r="AL90" s="8">
        <f t="shared" si="35"/>
        <v>214.44</v>
      </c>
      <c r="AM90" s="8">
        <f t="shared" si="35"/>
        <v>0</v>
      </c>
      <c r="AN90" s="8">
        <f t="shared" si="35"/>
        <v>0</v>
      </c>
      <c r="AO90" s="8">
        <f t="shared" si="34"/>
        <v>0</v>
      </c>
      <c r="AP90" s="8">
        <f t="shared" si="34"/>
        <v>0</v>
      </c>
      <c r="AQ90" s="8">
        <f t="shared" si="34"/>
        <v>0</v>
      </c>
      <c r="AR90" s="8">
        <f t="shared" si="50"/>
        <v>214.44</v>
      </c>
      <c r="AT90" s="8">
        <v>30.71</v>
      </c>
      <c r="AU90" s="8">
        <v>13.01</v>
      </c>
      <c r="AW90" s="199">
        <v>32</v>
      </c>
      <c r="AX90" s="199">
        <v>0</v>
      </c>
      <c r="AY90" s="199">
        <v>0</v>
      </c>
      <c r="AZ90" s="199">
        <v>0</v>
      </c>
      <c r="BA90" s="199">
        <v>0</v>
      </c>
      <c r="BB90" s="199">
        <v>0</v>
      </c>
      <c r="BC90" s="8">
        <f t="shared" si="51"/>
        <v>32</v>
      </c>
      <c r="BD90" s="199">
        <v>23.56</v>
      </c>
      <c r="BE90" s="199">
        <v>0</v>
      </c>
      <c r="BF90" s="199">
        <v>0</v>
      </c>
      <c r="BG90" s="199">
        <v>0</v>
      </c>
      <c r="BH90" s="199">
        <v>0</v>
      </c>
      <c r="BI90" s="199">
        <v>0</v>
      </c>
      <c r="BJ90" s="8">
        <f t="shared" si="52"/>
        <v>23.56</v>
      </c>
      <c r="BL90" s="8">
        <f t="shared" si="53"/>
        <v>30.71</v>
      </c>
      <c r="BM90" s="8">
        <f t="shared" si="54"/>
        <v>13.01</v>
      </c>
      <c r="BN90" s="8">
        <f t="shared" si="55"/>
        <v>32</v>
      </c>
      <c r="BO90" s="8">
        <f t="shared" si="56"/>
        <v>23.56</v>
      </c>
      <c r="BP90" s="139">
        <f t="shared" si="57"/>
        <v>-1.2899999999999991</v>
      </c>
      <c r="BQ90" s="139">
        <f t="shared" si="58"/>
        <v>-10.549999999999999</v>
      </c>
    </row>
    <row r="91" spans="1:69">
      <c r="A91" s="8" t="s">
        <v>133</v>
      </c>
      <c r="B91" s="15">
        <f>'[3]23'!B93</f>
        <v>320</v>
      </c>
      <c r="C91" s="16">
        <f>'[3]23'!C93</f>
        <v>0</v>
      </c>
      <c r="D91" s="16">
        <f>'[3]23'!D93</f>
        <v>0</v>
      </c>
      <c r="E91" s="16">
        <f>'[3]23'!E93</f>
        <v>0</v>
      </c>
      <c r="F91" s="16">
        <f>'[3]23'!F93</f>
        <v>980</v>
      </c>
      <c r="G91" s="16">
        <f>'[3]23'!G93</f>
        <v>0</v>
      </c>
      <c r="H91" s="17">
        <f t="shared" si="59"/>
        <v>1300</v>
      </c>
      <c r="I91" s="15">
        <f>'[3]23'!J93</f>
        <v>270</v>
      </c>
      <c r="J91" s="16">
        <f>'[3]23'!K93</f>
        <v>0</v>
      </c>
      <c r="K91" s="16">
        <f>'[3]23'!L93</f>
        <v>0</v>
      </c>
      <c r="L91" s="16">
        <f>'[3]23'!M93</f>
        <v>0</v>
      </c>
      <c r="M91" s="16">
        <f>'[3]23'!N93</f>
        <v>0</v>
      </c>
      <c r="N91" s="16">
        <f>'[3]23'!O93</f>
        <v>0</v>
      </c>
      <c r="O91" s="17">
        <f t="shared" si="60"/>
        <v>270</v>
      </c>
      <c r="P91" s="18">
        <f>frq!C91</f>
        <v>1</v>
      </c>
      <c r="Q91" s="15">
        <f t="shared" si="33"/>
        <v>270</v>
      </c>
      <c r="R91" s="16">
        <f t="shared" si="33"/>
        <v>0</v>
      </c>
      <c r="S91" s="16">
        <f t="shared" si="33"/>
        <v>0</v>
      </c>
      <c r="T91" s="16">
        <f t="shared" si="33"/>
        <v>0</v>
      </c>
      <c r="U91" s="16">
        <f t="shared" si="33"/>
        <v>0</v>
      </c>
      <c r="V91" s="16">
        <f t="shared" si="32"/>
        <v>0</v>
      </c>
      <c r="W91" s="17">
        <f t="shared" si="61"/>
        <v>270</v>
      </c>
      <c r="X91" s="8">
        <f t="shared" si="36"/>
        <v>25.4</v>
      </c>
      <c r="Y91" s="8">
        <f t="shared" si="37"/>
        <v>0</v>
      </c>
      <c r="Z91" s="8">
        <f t="shared" si="38"/>
        <v>0</v>
      </c>
      <c r="AA91" s="8">
        <f t="shared" si="39"/>
        <v>0</v>
      </c>
      <c r="AB91" s="8">
        <f t="shared" si="40"/>
        <v>0</v>
      </c>
      <c r="AC91" s="8">
        <f t="shared" si="41"/>
        <v>0</v>
      </c>
      <c r="AD91" s="8">
        <f t="shared" si="42"/>
        <v>25.4</v>
      </c>
      <c r="AE91" s="8">
        <f t="shared" si="43"/>
        <v>25.4</v>
      </c>
      <c r="AF91" s="8">
        <f t="shared" si="44"/>
        <v>0</v>
      </c>
      <c r="AG91" s="8">
        <f t="shared" si="45"/>
        <v>0</v>
      </c>
      <c r="AH91" s="8">
        <f t="shared" si="46"/>
        <v>0</v>
      </c>
      <c r="AI91" s="8">
        <f t="shared" si="47"/>
        <v>0</v>
      </c>
      <c r="AJ91" s="8">
        <f t="shared" si="48"/>
        <v>0</v>
      </c>
      <c r="AK91" s="8">
        <f t="shared" si="49"/>
        <v>25.4</v>
      </c>
      <c r="AL91" s="8">
        <f t="shared" si="35"/>
        <v>219.2</v>
      </c>
      <c r="AM91" s="8">
        <f t="shared" si="35"/>
        <v>0</v>
      </c>
      <c r="AN91" s="8">
        <f t="shared" si="35"/>
        <v>0</v>
      </c>
      <c r="AO91" s="8">
        <f t="shared" si="34"/>
        <v>0</v>
      </c>
      <c r="AP91" s="8">
        <f t="shared" si="34"/>
        <v>0</v>
      </c>
      <c r="AQ91" s="8">
        <f t="shared" si="34"/>
        <v>0</v>
      </c>
      <c r="AR91" s="8">
        <f t="shared" si="50"/>
        <v>219.2</v>
      </c>
      <c r="AT91" s="8">
        <v>24.38</v>
      </c>
      <c r="AU91" s="8">
        <v>24.38</v>
      </c>
      <c r="AW91" s="199">
        <v>25.4</v>
      </c>
      <c r="AX91" s="199">
        <v>0</v>
      </c>
      <c r="AY91" s="199">
        <v>0</v>
      </c>
      <c r="AZ91" s="199">
        <v>0</v>
      </c>
      <c r="BA91" s="199">
        <v>0</v>
      </c>
      <c r="BB91" s="199">
        <v>0</v>
      </c>
      <c r="BC91" s="8">
        <f t="shared" si="51"/>
        <v>25.4</v>
      </c>
      <c r="BD91" s="199">
        <v>25.4</v>
      </c>
      <c r="BE91" s="199">
        <v>0</v>
      </c>
      <c r="BF91" s="199">
        <v>0</v>
      </c>
      <c r="BG91" s="199">
        <v>0</v>
      </c>
      <c r="BH91" s="199">
        <v>0</v>
      </c>
      <c r="BI91" s="199">
        <v>0</v>
      </c>
      <c r="BJ91" s="8">
        <f t="shared" si="52"/>
        <v>25.4</v>
      </c>
      <c r="BL91" s="8">
        <f t="shared" si="53"/>
        <v>24.38</v>
      </c>
      <c r="BM91" s="8">
        <f t="shared" si="54"/>
        <v>24.38</v>
      </c>
      <c r="BN91" s="8">
        <f t="shared" si="55"/>
        <v>25.4</v>
      </c>
      <c r="BO91" s="8">
        <f t="shared" si="56"/>
        <v>25.4</v>
      </c>
      <c r="BP91" s="139">
        <f t="shared" si="57"/>
        <v>-1.0199999999999996</v>
      </c>
      <c r="BQ91" s="139">
        <f t="shared" si="58"/>
        <v>-1.0199999999999996</v>
      </c>
    </row>
    <row r="92" spans="1:69">
      <c r="A92" s="8" t="s">
        <v>134</v>
      </c>
      <c r="B92" s="15">
        <f>'[3]23'!B94</f>
        <v>320</v>
      </c>
      <c r="C92" s="16">
        <f>'[3]23'!C94</f>
        <v>0</v>
      </c>
      <c r="D92" s="16">
        <f>'[3]23'!D94</f>
        <v>0</v>
      </c>
      <c r="E92" s="16">
        <f>'[3]23'!E94</f>
        <v>0</v>
      </c>
      <c r="F92" s="16">
        <f>'[3]23'!F94</f>
        <v>980</v>
      </c>
      <c r="G92" s="16">
        <f>'[3]23'!G94</f>
        <v>0</v>
      </c>
      <c r="H92" s="17">
        <f t="shared" si="59"/>
        <v>1300</v>
      </c>
      <c r="I92" s="15">
        <f>'[3]23'!J94</f>
        <v>270</v>
      </c>
      <c r="J92" s="16">
        <f>'[3]23'!K94</f>
        <v>0</v>
      </c>
      <c r="K92" s="16">
        <f>'[3]23'!L94</f>
        <v>0</v>
      </c>
      <c r="L92" s="16">
        <f>'[3]23'!M94</f>
        <v>0</v>
      </c>
      <c r="M92" s="16">
        <f>'[3]23'!N94</f>
        <v>0</v>
      </c>
      <c r="N92" s="16">
        <f>'[3]23'!O94</f>
        <v>0</v>
      </c>
      <c r="O92" s="17">
        <f t="shared" si="60"/>
        <v>270</v>
      </c>
      <c r="P92" s="18">
        <f>frq!C92</f>
        <v>1</v>
      </c>
      <c r="Q92" s="15">
        <f t="shared" si="33"/>
        <v>270</v>
      </c>
      <c r="R92" s="16">
        <f t="shared" si="33"/>
        <v>0</v>
      </c>
      <c r="S92" s="16">
        <f t="shared" si="33"/>
        <v>0</v>
      </c>
      <c r="T92" s="16">
        <f t="shared" si="33"/>
        <v>0</v>
      </c>
      <c r="U92" s="16">
        <f t="shared" si="33"/>
        <v>0</v>
      </c>
      <c r="V92" s="16">
        <f t="shared" si="32"/>
        <v>0</v>
      </c>
      <c r="W92" s="17">
        <f t="shared" si="61"/>
        <v>270</v>
      </c>
      <c r="X92" s="8">
        <f t="shared" si="36"/>
        <v>25.4</v>
      </c>
      <c r="Y92" s="8">
        <f t="shared" si="37"/>
        <v>0</v>
      </c>
      <c r="Z92" s="8">
        <f t="shared" si="38"/>
        <v>0</v>
      </c>
      <c r="AA92" s="8">
        <f t="shared" si="39"/>
        <v>0</v>
      </c>
      <c r="AB92" s="8">
        <f t="shared" si="40"/>
        <v>0</v>
      </c>
      <c r="AC92" s="8">
        <f t="shared" si="41"/>
        <v>0</v>
      </c>
      <c r="AD92" s="8">
        <f t="shared" si="42"/>
        <v>25.4</v>
      </c>
      <c r="AE92" s="8">
        <f t="shared" si="43"/>
        <v>25.4</v>
      </c>
      <c r="AF92" s="8">
        <f t="shared" si="44"/>
        <v>0</v>
      </c>
      <c r="AG92" s="8">
        <f t="shared" si="45"/>
        <v>0</v>
      </c>
      <c r="AH92" s="8">
        <f t="shared" si="46"/>
        <v>0</v>
      </c>
      <c r="AI92" s="8">
        <f t="shared" si="47"/>
        <v>0</v>
      </c>
      <c r="AJ92" s="8">
        <f t="shared" si="48"/>
        <v>0</v>
      </c>
      <c r="AK92" s="8">
        <f t="shared" si="49"/>
        <v>25.4</v>
      </c>
      <c r="AL92" s="8">
        <f t="shared" si="35"/>
        <v>219.2</v>
      </c>
      <c r="AM92" s="8">
        <f t="shared" si="35"/>
        <v>0</v>
      </c>
      <c r="AN92" s="8">
        <f t="shared" si="35"/>
        <v>0</v>
      </c>
      <c r="AO92" s="8">
        <f t="shared" si="34"/>
        <v>0</v>
      </c>
      <c r="AP92" s="8">
        <f t="shared" si="34"/>
        <v>0</v>
      </c>
      <c r="AQ92" s="8">
        <f t="shared" si="34"/>
        <v>0</v>
      </c>
      <c r="AR92" s="8">
        <f t="shared" si="50"/>
        <v>219.2</v>
      </c>
      <c r="AT92" s="8">
        <v>24.38</v>
      </c>
      <c r="AU92" s="8">
        <v>24.38</v>
      </c>
      <c r="AW92" s="199">
        <v>25.4</v>
      </c>
      <c r="AX92" s="199">
        <v>0</v>
      </c>
      <c r="AY92" s="199">
        <v>0</v>
      </c>
      <c r="AZ92" s="199">
        <v>0</v>
      </c>
      <c r="BA92" s="199">
        <v>0</v>
      </c>
      <c r="BB92" s="199">
        <v>0</v>
      </c>
      <c r="BC92" s="8">
        <f t="shared" si="51"/>
        <v>25.4</v>
      </c>
      <c r="BD92" s="199">
        <v>25.4</v>
      </c>
      <c r="BE92" s="199">
        <v>0</v>
      </c>
      <c r="BF92" s="199">
        <v>0</v>
      </c>
      <c r="BG92" s="199">
        <v>0</v>
      </c>
      <c r="BH92" s="199">
        <v>0</v>
      </c>
      <c r="BI92" s="199">
        <v>0</v>
      </c>
      <c r="BJ92" s="8">
        <f t="shared" si="52"/>
        <v>25.4</v>
      </c>
      <c r="BL92" s="8">
        <f t="shared" si="53"/>
        <v>24.38</v>
      </c>
      <c r="BM92" s="8">
        <f t="shared" si="54"/>
        <v>24.38</v>
      </c>
      <c r="BN92" s="8">
        <f t="shared" si="55"/>
        <v>25.4</v>
      </c>
      <c r="BO92" s="8">
        <f t="shared" si="56"/>
        <v>25.4</v>
      </c>
      <c r="BP92" s="139">
        <f t="shared" si="57"/>
        <v>-1.0199999999999996</v>
      </c>
      <c r="BQ92" s="139">
        <f t="shared" si="58"/>
        <v>-1.0199999999999996</v>
      </c>
    </row>
    <row r="93" spans="1:69">
      <c r="A93" s="8" t="s">
        <v>135</v>
      </c>
      <c r="B93" s="15">
        <f>'[3]23'!B95</f>
        <v>320</v>
      </c>
      <c r="C93" s="16">
        <f>'[3]23'!C95</f>
        <v>0</v>
      </c>
      <c r="D93" s="16">
        <f>'[3]23'!D95</f>
        <v>0</v>
      </c>
      <c r="E93" s="16">
        <f>'[3]23'!E95</f>
        <v>0</v>
      </c>
      <c r="F93" s="16">
        <f>'[3]23'!F95</f>
        <v>980</v>
      </c>
      <c r="G93" s="16">
        <f>'[3]23'!G95</f>
        <v>0</v>
      </c>
      <c r="H93" s="17">
        <f t="shared" si="59"/>
        <v>1300</v>
      </c>
      <c r="I93" s="15">
        <f>'[3]23'!J95</f>
        <v>270</v>
      </c>
      <c r="J93" s="16">
        <f>'[3]23'!K95</f>
        <v>0</v>
      </c>
      <c r="K93" s="16">
        <f>'[3]23'!L95</f>
        <v>0</v>
      </c>
      <c r="L93" s="16">
        <f>'[3]23'!M95</f>
        <v>0</v>
      </c>
      <c r="M93" s="16">
        <f>'[3]23'!N95</f>
        <v>0</v>
      </c>
      <c r="N93" s="16">
        <f>'[3]23'!O95</f>
        <v>0</v>
      </c>
      <c r="O93" s="17">
        <f t="shared" si="60"/>
        <v>270</v>
      </c>
      <c r="P93" s="18">
        <f>frq!C93</f>
        <v>1</v>
      </c>
      <c r="Q93" s="15">
        <f t="shared" si="33"/>
        <v>270</v>
      </c>
      <c r="R93" s="16">
        <f t="shared" si="33"/>
        <v>0</v>
      </c>
      <c r="S93" s="16">
        <f t="shared" si="33"/>
        <v>0</v>
      </c>
      <c r="T93" s="16">
        <f t="shared" si="33"/>
        <v>0</v>
      </c>
      <c r="U93" s="16">
        <f t="shared" si="33"/>
        <v>0</v>
      </c>
      <c r="V93" s="16">
        <f t="shared" si="32"/>
        <v>0</v>
      </c>
      <c r="W93" s="17">
        <f t="shared" si="61"/>
        <v>270</v>
      </c>
      <c r="X93" s="8">
        <f t="shared" si="36"/>
        <v>25.4</v>
      </c>
      <c r="Y93" s="8">
        <f t="shared" si="37"/>
        <v>0</v>
      </c>
      <c r="Z93" s="8">
        <f t="shared" si="38"/>
        <v>0</v>
      </c>
      <c r="AA93" s="8">
        <f t="shared" si="39"/>
        <v>0</v>
      </c>
      <c r="AB93" s="8">
        <f t="shared" si="40"/>
        <v>0</v>
      </c>
      <c r="AC93" s="8">
        <f t="shared" si="41"/>
        <v>0</v>
      </c>
      <c r="AD93" s="8">
        <f t="shared" si="42"/>
        <v>25.4</v>
      </c>
      <c r="AE93" s="8">
        <f t="shared" si="43"/>
        <v>25.4</v>
      </c>
      <c r="AF93" s="8">
        <f t="shared" si="44"/>
        <v>0</v>
      </c>
      <c r="AG93" s="8">
        <f t="shared" si="45"/>
        <v>0</v>
      </c>
      <c r="AH93" s="8">
        <f t="shared" si="46"/>
        <v>0</v>
      </c>
      <c r="AI93" s="8">
        <f t="shared" si="47"/>
        <v>0</v>
      </c>
      <c r="AJ93" s="8">
        <f t="shared" si="48"/>
        <v>0</v>
      </c>
      <c r="AK93" s="8">
        <f t="shared" si="49"/>
        <v>25.4</v>
      </c>
      <c r="AL93" s="8">
        <f t="shared" si="35"/>
        <v>219.2</v>
      </c>
      <c r="AM93" s="8">
        <f t="shared" si="35"/>
        <v>0</v>
      </c>
      <c r="AN93" s="8">
        <f t="shared" si="35"/>
        <v>0</v>
      </c>
      <c r="AO93" s="8">
        <f t="shared" si="34"/>
        <v>0</v>
      </c>
      <c r="AP93" s="8">
        <f t="shared" si="34"/>
        <v>0</v>
      </c>
      <c r="AQ93" s="8">
        <f t="shared" si="34"/>
        <v>0</v>
      </c>
      <c r="AR93" s="8">
        <f t="shared" si="50"/>
        <v>219.2</v>
      </c>
      <c r="AT93" s="8">
        <v>24.38</v>
      </c>
      <c r="AU93" s="8">
        <v>24.38</v>
      </c>
      <c r="AW93" s="199">
        <v>25.4</v>
      </c>
      <c r="AX93" s="199">
        <v>0</v>
      </c>
      <c r="AY93" s="199">
        <v>0</v>
      </c>
      <c r="AZ93" s="199">
        <v>0</v>
      </c>
      <c r="BA93" s="199">
        <v>0</v>
      </c>
      <c r="BB93" s="199">
        <v>0</v>
      </c>
      <c r="BC93" s="8">
        <f t="shared" si="51"/>
        <v>25.4</v>
      </c>
      <c r="BD93" s="199">
        <v>25.4</v>
      </c>
      <c r="BE93" s="199">
        <v>0</v>
      </c>
      <c r="BF93" s="199">
        <v>0</v>
      </c>
      <c r="BG93" s="199">
        <v>0</v>
      </c>
      <c r="BH93" s="199">
        <v>0</v>
      </c>
      <c r="BI93" s="199">
        <v>0</v>
      </c>
      <c r="BJ93" s="8">
        <f t="shared" si="52"/>
        <v>25.4</v>
      </c>
      <c r="BL93" s="8">
        <f t="shared" si="53"/>
        <v>24.38</v>
      </c>
      <c r="BM93" s="8">
        <f t="shared" si="54"/>
        <v>24.38</v>
      </c>
      <c r="BN93" s="8">
        <f t="shared" si="55"/>
        <v>25.4</v>
      </c>
      <c r="BO93" s="8">
        <f t="shared" si="56"/>
        <v>25.4</v>
      </c>
      <c r="BP93" s="139">
        <f t="shared" si="57"/>
        <v>-1.0199999999999996</v>
      </c>
      <c r="BQ93" s="139">
        <f t="shared" si="58"/>
        <v>-1.0199999999999996</v>
      </c>
    </row>
    <row r="94" spans="1:69">
      <c r="A94" s="8" t="s">
        <v>136</v>
      </c>
      <c r="B94" s="15">
        <f>'[3]23'!B96</f>
        <v>320</v>
      </c>
      <c r="C94" s="16">
        <f>'[3]23'!C96</f>
        <v>0</v>
      </c>
      <c r="D94" s="16">
        <f>'[3]23'!D96</f>
        <v>0</v>
      </c>
      <c r="E94" s="16">
        <f>'[3]23'!E96</f>
        <v>0</v>
      </c>
      <c r="F94" s="16">
        <f>'[3]23'!F96</f>
        <v>980</v>
      </c>
      <c r="G94" s="16">
        <f>'[3]23'!G96</f>
        <v>0</v>
      </c>
      <c r="H94" s="17">
        <f t="shared" si="59"/>
        <v>1300</v>
      </c>
      <c r="I94" s="15">
        <f>'[3]23'!J96</f>
        <v>270</v>
      </c>
      <c r="J94" s="16">
        <f>'[3]23'!K96</f>
        <v>0</v>
      </c>
      <c r="K94" s="16">
        <f>'[3]23'!L96</f>
        <v>0</v>
      </c>
      <c r="L94" s="16">
        <f>'[3]23'!M96</f>
        <v>0</v>
      </c>
      <c r="M94" s="16">
        <f>'[3]23'!N96</f>
        <v>0</v>
      </c>
      <c r="N94" s="16">
        <f>'[3]23'!O96</f>
        <v>0</v>
      </c>
      <c r="O94" s="17">
        <f t="shared" si="60"/>
        <v>270</v>
      </c>
      <c r="P94" s="18">
        <f>frq!C94</f>
        <v>1</v>
      </c>
      <c r="Q94" s="15">
        <f t="shared" si="33"/>
        <v>270</v>
      </c>
      <c r="R94" s="16">
        <f t="shared" si="33"/>
        <v>0</v>
      </c>
      <c r="S94" s="16">
        <f t="shared" si="33"/>
        <v>0</v>
      </c>
      <c r="T94" s="16">
        <f t="shared" si="33"/>
        <v>0</v>
      </c>
      <c r="U94" s="16">
        <f t="shared" si="33"/>
        <v>0</v>
      </c>
      <c r="V94" s="16">
        <f t="shared" si="32"/>
        <v>0</v>
      </c>
      <c r="W94" s="17">
        <f t="shared" si="61"/>
        <v>270</v>
      </c>
      <c r="X94" s="8">
        <f t="shared" si="36"/>
        <v>25.4</v>
      </c>
      <c r="Y94" s="8">
        <f t="shared" si="37"/>
        <v>0</v>
      </c>
      <c r="Z94" s="8">
        <f t="shared" si="38"/>
        <v>0</v>
      </c>
      <c r="AA94" s="8">
        <f t="shared" si="39"/>
        <v>0</v>
      </c>
      <c r="AB94" s="8">
        <f t="shared" si="40"/>
        <v>0</v>
      </c>
      <c r="AC94" s="8">
        <f t="shared" si="41"/>
        <v>0</v>
      </c>
      <c r="AD94" s="8">
        <f t="shared" si="42"/>
        <v>25.4</v>
      </c>
      <c r="AE94" s="8">
        <f t="shared" si="43"/>
        <v>25.4</v>
      </c>
      <c r="AF94" s="8">
        <f t="shared" si="44"/>
        <v>0</v>
      </c>
      <c r="AG94" s="8">
        <f t="shared" si="45"/>
        <v>0</v>
      </c>
      <c r="AH94" s="8">
        <f t="shared" si="46"/>
        <v>0</v>
      </c>
      <c r="AI94" s="8">
        <f t="shared" si="47"/>
        <v>0</v>
      </c>
      <c r="AJ94" s="8">
        <f t="shared" si="48"/>
        <v>0</v>
      </c>
      <c r="AK94" s="8">
        <f t="shared" si="49"/>
        <v>25.4</v>
      </c>
      <c r="AL94" s="8">
        <f t="shared" si="35"/>
        <v>219.2</v>
      </c>
      <c r="AM94" s="8">
        <f t="shared" si="35"/>
        <v>0</v>
      </c>
      <c r="AN94" s="8">
        <f t="shared" si="35"/>
        <v>0</v>
      </c>
      <c r="AO94" s="8">
        <f t="shared" si="34"/>
        <v>0</v>
      </c>
      <c r="AP94" s="8">
        <f t="shared" si="34"/>
        <v>0</v>
      </c>
      <c r="AQ94" s="8">
        <f t="shared" si="34"/>
        <v>0</v>
      </c>
      <c r="AR94" s="8">
        <f t="shared" si="50"/>
        <v>219.2</v>
      </c>
      <c r="AT94" s="8">
        <v>24.38</v>
      </c>
      <c r="AU94" s="8">
        <v>24.38</v>
      </c>
      <c r="AW94" s="199">
        <v>25.4</v>
      </c>
      <c r="AX94" s="199">
        <v>0</v>
      </c>
      <c r="AY94" s="199">
        <v>0</v>
      </c>
      <c r="AZ94" s="199">
        <v>0</v>
      </c>
      <c r="BA94" s="199">
        <v>0</v>
      </c>
      <c r="BB94" s="199">
        <v>0</v>
      </c>
      <c r="BC94" s="8">
        <f t="shared" si="51"/>
        <v>25.4</v>
      </c>
      <c r="BD94" s="199">
        <v>25.4</v>
      </c>
      <c r="BE94" s="199">
        <v>0</v>
      </c>
      <c r="BF94" s="199">
        <v>0</v>
      </c>
      <c r="BG94" s="199">
        <v>0</v>
      </c>
      <c r="BH94" s="199">
        <v>0</v>
      </c>
      <c r="BI94" s="199">
        <v>0</v>
      </c>
      <c r="BJ94" s="8">
        <f t="shared" si="52"/>
        <v>25.4</v>
      </c>
      <c r="BL94" s="8">
        <f t="shared" si="53"/>
        <v>24.38</v>
      </c>
      <c r="BM94" s="8">
        <f t="shared" si="54"/>
        <v>24.38</v>
      </c>
      <c r="BN94" s="8">
        <f t="shared" si="55"/>
        <v>25.4</v>
      </c>
      <c r="BO94" s="8">
        <f t="shared" si="56"/>
        <v>25.4</v>
      </c>
      <c r="BP94" s="139">
        <f t="shared" si="57"/>
        <v>-1.0199999999999996</v>
      </c>
      <c r="BQ94" s="139">
        <f t="shared" si="58"/>
        <v>-1.0199999999999996</v>
      </c>
    </row>
    <row r="95" spans="1:69">
      <c r="A95" s="8" t="s">
        <v>137</v>
      </c>
      <c r="B95" s="15">
        <f>'[3]23'!B97</f>
        <v>320</v>
      </c>
      <c r="C95" s="16">
        <f>'[3]23'!C97</f>
        <v>0</v>
      </c>
      <c r="D95" s="16">
        <f>'[3]23'!D97</f>
        <v>0</v>
      </c>
      <c r="E95" s="16">
        <f>'[3]23'!E97</f>
        <v>0</v>
      </c>
      <c r="F95" s="16">
        <f>'[3]23'!F97</f>
        <v>980</v>
      </c>
      <c r="G95" s="16">
        <f>'[3]23'!G97</f>
        <v>0</v>
      </c>
      <c r="H95" s="17">
        <f t="shared" si="59"/>
        <v>1300</v>
      </c>
      <c r="I95" s="15">
        <f>'[3]23'!J97</f>
        <v>270</v>
      </c>
      <c r="J95" s="16">
        <f>'[3]23'!K97</f>
        <v>0</v>
      </c>
      <c r="K95" s="16">
        <f>'[3]23'!L97</f>
        <v>0</v>
      </c>
      <c r="L95" s="16">
        <f>'[3]23'!M97</f>
        <v>0</v>
      </c>
      <c r="M95" s="16">
        <f>'[3]23'!N97</f>
        <v>0</v>
      </c>
      <c r="N95" s="16">
        <f>'[3]23'!O97</f>
        <v>0</v>
      </c>
      <c r="O95" s="17">
        <f t="shared" si="60"/>
        <v>270</v>
      </c>
      <c r="P95" s="18">
        <f>frq!C95</f>
        <v>1</v>
      </c>
      <c r="Q95" s="15">
        <f t="shared" si="33"/>
        <v>270</v>
      </c>
      <c r="R95" s="16">
        <f t="shared" si="33"/>
        <v>0</v>
      </c>
      <c r="S95" s="16">
        <f t="shared" si="33"/>
        <v>0</v>
      </c>
      <c r="T95" s="16">
        <f t="shared" si="33"/>
        <v>0</v>
      </c>
      <c r="U95" s="16">
        <f t="shared" si="33"/>
        <v>0</v>
      </c>
      <c r="V95" s="16">
        <f t="shared" si="32"/>
        <v>0</v>
      </c>
      <c r="W95" s="17">
        <f t="shared" si="61"/>
        <v>270</v>
      </c>
      <c r="X95" s="8">
        <f t="shared" si="36"/>
        <v>25.4</v>
      </c>
      <c r="Y95" s="8">
        <f t="shared" si="37"/>
        <v>0</v>
      </c>
      <c r="Z95" s="8">
        <f t="shared" si="38"/>
        <v>0</v>
      </c>
      <c r="AA95" s="8">
        <f t="shared" si="39"/>
        <v>0</v>
      </c>
      <c r="AB95" s="8">
        <f t="shared" si="40"/>
        <v>0</v>
      </c>
      <c r="AC95" s="8">
        <f t="shared" si="41"/>
        <v>0</v>
      </c>
      <c r="AD95" s="8">
        <f t="shared" si="42"/>
        <v>25.4</v>
      </c>
      <c r="AE95" s="8">
        <f t="shared" si="43"/>
        <v>25.4</v>
      </c>
      <c r="AF95" s="8">
        <f t="shared" si="44"/>
        <v>0</v>
      </c>
      <c r="AG95" s="8">
        <f t="shared" si="45"/>
        <v>0</v>
      </c>
      <c r="AH95" s="8">
        <f t="shared" si="46"/>
        <v>0</v>
      </c>
      <c r="AI95" s="8">
        <f t="shared" si="47"/>
        <v>0</v>
      </c>
      <c r="AJ95" s="8">
        <f t="shared" si="48"/>
        <v>0</v>
      </c>
      <c r="AK95" s="8">
        <f t="shared" si="49"/>
        <v>25.4</v>
      </c>
      <c r="AL95" s="8">
        <f t="shared" si="35"/>
        <v>219.2</v>
      </c>
      <c r="AM95" s="8">
        <f t="shared" si="35"/>
        <v>0</v>
      </c>
      <c r="AN95" s="8">
        <f t="shared" si="35"/>
        <v>0</v>
      </c>
      <c r="AO95" s="8">
        <f t="shared" si="34"/>
        <v>0</v>
      </c>
      <c r="AP95" s="8">
        <f t="shared" si="34"/>
        <v>0</v>
      </c>
      <c r="AQ95" s="8">
        <f t="shared" si="34"/>
        <v>0</v>
      </c>
      <c r="AR95" s="8">
        <f t="shared" si="50"/>
        <v>219.2</v>
      </c>
      <c r="AT95" s="8">
        <v>24.38</v>
      </c>
      <c r="AU95" s="8">
        <v>24.38</v>
      </c>
      <c r="AW95" s="199">
        <v>25.4</v>
      </c>
      <c r="AX95" s="199">
        <v>0</v>
      </c>
      <c r="AY95" s="199">
        <v>0</v>
      </c>
      <c r="AZ95" s="199">
        <v>0</v>
      </c>
      <c r="BA95" s="199">
        <v>0</v>
      </c>
      <c r="BB95" s="199">
        <v>0</v>
      </c>
      <c r="BC95" s="8">
        <f t="shared" si="51"/>
        <v>25.4</v>
      </c>
      <c r="BD95" s="199">
        <v>25.4</v>
      </c>
      <c r="BE95" s="199">
        <v>0</v>
      </c>
      <c r="BF95" s="199">
        <v>0</v>
      </c>
      <c r="BG95" s="199">
        <v>0</v>
      </c>
      <c r="BH95" s="199">
        <v>0</v>
      </c>
      <c r="BI95" s="199">
        <v>0</v>
      </c>
      <c r="BJ95" s="8">
        <f t="shared" si="52"/>
        <v>25.4</v>
      </c>
      <c r="BL95" s="8">
        <f t="shared" si="53"/>
        <v>24.38</v>
      </c>
      <c r="BM95" s="8">
        <f t="shared" si="54"/>
        <v>24.38</v>
      </c>
      <c r="BN95" s="8">
        <f t="shared" si="55"/>
        <v>25.4</v>
      </c>
      <c r="BO95" s="8">
        <f t="shared" si="56"/>
        <v>25.4</v>
      </c>
      <c r="BP95" s="139">
        <f t="shared" si="57"/>
        <v>-1.0199999999999996</v>
      </c>
      <c r="BQ95" s="139">
        <f t="shared" si="58"/>
        <v>-1.0199999999999996</v>
      </c>
    </row>
    <row r="96" spans="1:69">
      <c r="A96" s="8" t="s">
        <v>138</v>
      </c>
      <c r="B96" s="15">
        <f>'[3]23'!B98</f>
        <v>320</v>
      </c>
      <c r="C96" s="16">
        <f>'[3]23'!C98</f>
        <v>0</v>
      </c>
      <c r="D96" s="16">
        <f>'[3]23'!D98</f>
        <v>0</v>
      </c>
      <c r="E96" s="16">
        <f>'[3]23'!E98</f>
        <v>0</v>
      </c>
      <c r="F96" s="16">
        <f>'[3]23'!F98</f>
        <v>980</v>
      </c>
      <c r="G96" s="16">
        <f>'[3]23'!G98</f>
        <v>0</v>
      </c>
      <c r="H96" s="17">
        <f t="shared" si="59"/>
        <v>1300</v>
      </c>
      <c r="I96" s="15">
        <f>'[3]23'!J98</f>
        <v>270</v>
      </c>
      <c r="J96" s="16">
        <f>'[3]23'!K98</f>
        <v>0</v>
      </c>
      <c r="K96" s="16">
        <f>'[3]23'!L98</f>
        <v>0</v>
      </c>
      <c r="L96" s="16">
        <f>'[3]23'!M98</f>
        <v>0</v>
      </c>
      <c r="M96" s="16">
        <f>'[3]23'!N98</f>
        <v>0</v>
      </c>
      <c r="N96" s="16">
        <f>'[3]23'!O98</f>
        <v>0</v>
      </c>
      <c r="O96" s="17">
        <f t="shared" si="60"/>
        <v>270</v>
      </c>
      <c r="P96" s="18">
        <f>frq!C96</f>
        <v>1</v>
      </c>
      <c r="Q96" s="15">
        <f t="shared" si="33"/>
        <v>270</v>
      </c>
      <c r="R96" s="16">
        <f t="shared" si="33"/>
        <v>0</v>
      </c>
      <c r="S96" s="16">
        <f t="shared" si="33"/>
        <v>0</v>
      </c>
      <c r="T96" s="16">
        <f t="shared" si="33"/>
        <v>0</v>
      </c>
      <c r="U96" s="16">
        <f t="shared" si="33"/>
        <v>0</v>
      </c>
      <c r="V96" s="16">
        <f t="shared" si="32"/>
        <v>0</v>
      </c>
      <c r="W96" s="17">
        <f t="shared" si="61"/>
        <v>270</v>
      </c>
      <c r="X96" s="8">
        <f t="shared" si="36"/>
        <v>25.4</v>
      </c>
      <c r="Y96" s="8">
        <f t="shared" si="37"/>
        <v>0</v>
      </c>
      <c r="Z96" s="8">
        <f t="shared" si="38"/>
        <v>0</v>
      </c>
      <c r="AA96" s="8">
        <f t="shared" si="39"/>
        <v>0</v>
      </c>
      <c r="AB96" s="8">
        <f t="shared" si="40"/>
        <v>0</v>
      </c>
      <c r="AC96" s="8">
        <f t="shared" si="41"/>
        <v>0</v>
      </c>
      <c r="AD96" s="8">
        <f t="shared" si="42"/>
        <v>25.4</v>
      </c>
      <c r="AE96" s="8">
        <f t="shared" si="43"/>
        <v>25.4</v>
      </c>
      <c r="AF96" s="8">
        <f t="shared" si="44"/>
        <v>0</v>
      </c>
      <c r="AG96" s="8">
        <f t="shared" si="45"/>
        <v>0</v>
      </c>
      <c r="AH96" s="8">
        <f t="shared" si="46"/>
        <v>0</v>
      </c>
      <c r="AI96" s="8">
        <f t="shared" si="47"/>
        <v>0</v>
      </c>
      <c r="AJ96" s="8">
        <f t="shared" si="48"/>
        <v>0</v>
      </c>
      <c r="AK96" s="8">
        <f t="shared" si="49"/>
        <v>25.4</v>
      </c>
      <c r="AL96" s="8">
        <f t="shared" si="35"/>
        <v>219.2</v>
      </c>
      <c r="AM96" s="8">
        <f t="shared" si="35"/>
        <v>0</v>
      </c>
      <c r="AN96" s="8">
        <f t="shared" si="35"/>
        <v>0</v>
      </c>
      <c r="AO96" s="8">
        <f t="shared" si="34"/>
        <v>0</v>
      </c>
      <c r="AP96" s="8">
        <f t="shared" si="34"/>
        <v>0</v>
      </c>
      <c r="AQ96" s="8">
        <f t="shared" si="34"/>
        <v>0</v>
      </c>
      <c r="AR96" s="8">
        <f t="shared" si="50"/>
        <v>219.2</v>
      </c>
      <c r="AT96" s="8">
        <v>24.38</v>
      </c>
      <c r="AU96" s="8">
        <v>24.38</v>
      </c>
      <c r="AW96" s="199">
        <v>25.4</v>
      </c>
      <c r="AX96" s="199">
        <v>0</v>
      </c>
      <c r="AY96" s="199">
        <v>0</v>
      </c>
      <c r="AZ96" s="199">
        <v>0</v>
      </c>
      <c r="BA96" s="199">
        <v>0</v>
      </c>
      <c r="BB96" s="199">
        <v>0</v>
      </c>
      <c r="BC96" s="8">
        <f t="shared" si="51"/>
        <v>25.4</v>
      </c>
      <c r="BD96" s="199">
        <v>25.4</v>
      </c>
      <c r="BE96" s="199">
        <v>0</v>
      </c>
      <c r="BF96" s="199">
        <v>0</v>
      </c>
      <c r="BG96" s="199">
        <v>0</v>
      </c>
      <c r="BH96" s="199">
        <v>0</v>
      </c>
      <c r="BI96" s="199">
        <v>0</v>
      </c>
      <c r="BJ96" s="8">
        <f t="shared" si="52"/>
        <v>25.4</v>
      </c>
      <c r="BL96" s="8">
        <f t="shared" si="53"/>
        <v>24.38</v>
      </c>
      <c r="BM96" s="8">
        <f t="shared" si="54"/>
        <v>24.38</v>
      </c>
      <c r="BN96" s="8">
        <f t="shared" si="55"/>
        <v>25.4</v>
      </c>
      <c r="BO96" s="8">
        <f t="shared" si="56"/>
        <v>25.4</v>
      </c>
      <c r="BP96" s="139">
        <f t="shared" si="57"/>
        <v>-1.0199999999999996</v>
      </c>
      <c r="BQ96" s="139">
        <f t="shared" si="58"/>
        <v>-1.0199999999999996</v>
      </c>
    </row>
    <row r="97" spans="1:69">
      <c r="A97" s="8" t="s">
        <v>139</v>
      </c>
      <c r="B97" s="15">
        <f>'[3]23'!B99</f>
        <v>320</v>
      </c>
      <c r="C97" s="16">
        <f>'[3]23'!C99</f>
        <v>0</v>
      </c>
      <c r="D97" s="16">
        <f>'[3]23'!D99</f>
        <v>0</v>
      </c>
      <c r="E97" s="16">
        <f>'[3]23'!E99</f>
        <v>0</v>
      </c>
      <c r="F97" s="16">
        <f>'[3]23'!F99</f>
        <v>980</v>
      </c>
      <c r="G97" s="16">
        <f>'[3]23'!G99</f>
        <v>0</v>
      </c>
      <c r="H97" s="17">
        <f t="shared" si="59"/>
        <v>1300</v>
      </c>
      <c r="I97" s="15">
        <f>'[3]23'!J99</f>
        <v>270</v>
      </c>
      <c r="J97" s="16">
        <f>'[3]23'!K99</f>
        <v>0</v>
      </c>
      <c r="K97" s="16">
        <f>'[3]23'!L99</f>
        <v>0</v>
      </c>
      <c r="L97" s="16">
        <f>'[3]23'!M99</f>
        <v>0</v>
      </c>
      <c r="M97" s="16">
        <f>'[3]23'!N99</f>
        <v>0</v>
      </c>
      <c r="N97" s="16">
        <f>'[3]23'!O99</f>
        <v>0</v>
      </c>
      <c r="O97" s="17">
        <f t="shared" si="60"/>
        <v>270</v>
      </c>
      <c r="P97" s="18">
        <f>frq!C97</f>
        <v>1</v>
      </c>
      <c r="Q97" s="15">
        <f t="shared" si="33"/>
        <v>270</v>
      </c>
      <c r="R97" s="16">
        <f t="shared" si="33"/>
        <v>0</v>
      </c>
      <c r="S97" s="16">
        <f t="shared" si="33"/>
        <v>0</v>
      </c>
      <c r="T97" s="16">
        <f t="shared" si="33"/>
        <v>0</v>
      </c>
      <c r="U97" s="16">
        <f t="shared" si="33"/>
        <v>0</v>
      </c>
      <c r="V97" s="16">
        <f t="shared" si="32"/>
        <v>0</v>
      </c>
      <c r="W97" s="17">
        <f t="shared" si="61"/>
        <v>270</v>
      </c>
      <c r="X97" s="8">
        <f t="shared" si="36"/>
        <v>26.91</v>
      </c>
      <c r="Y97" s="8">
        <f t="shared" si="37"/>
        <v>0</v>
      </c>
      <c r="Z97" s="8">
        <f t="shared" si="38"/>
        <v>0</v>
      </c>
      <c r="AA97" s="8">
        <f t="shared" si="39"/>
        <v>0</v>
      </c>
      <c r="AB97" s="8">
        <f t="shared" si="40"/>
        <v>0</v>
      </c>
      <c r="AC97" s="8">
        <f t="shared" si="41"/>
        <v>0</v>
      </c>
      <c r="AD97" s="8">
        <f t="shared" si="42"/>
        <v>26.91</v>
      </c>
      <c r="AE97" s="8">
        <f t="shared" si="43"/>
        <v>26.91</v>
      </c>
      <c r="AF97" s="8">
        <f t="shared" si="44"/>
        <v>0</v>
      </c>
      <c r="AG97" s="8">
        <f t="shared" si="45"/>
        <v>0</v>
      </c>
      <c r="AH97" s="8">
        <f t="shared" si="46"/>
        <v>0</v>
      </c>
      <c r="AI97" s="8">
        <f t="shared" si="47"/>
        <v>0</v>
      </c>
      <c r="AJ97" s="8">
        <f t="shared" si="48"/>
        <v>0</v>
      </c>
      <c r="AK97" s="8">
        <f t="shared" si="49"/>
        <v>26.91</v>
      </c>
      <c r="AL97" s="8">
        <f t="shared" si="35"/>
        <v>216.18</v>
      </c>
      <c r="AM97" s="8">
        <f t="shared" si="35"/>
        <v>0</v>
      </c>
      <c r="AN97" s="8">
        <f t="shared" si="35"/>
        <v>0</v>
      </c>
      <c r="AO97" s="8">
        <f t="shared" si="34"/>
        <v>0</v>
      </c>
      <c r="AP97" s="8">
        <f t="shared" si="34"/>
        <v>0</v>
      </c>
      <c r="AQ97" s="8">
        <f t="shared" si="34"/>
        <v>0</v>
      </c>
      <c r="AR97" s="8">
        <f t="shared" si="50"/>
        <v>216.18</v>
      </c>
      <c r="AT97" s="8">
        <v>25.83</v>
      </c>
      <c r="AU97" s="8">
        <v>25.83</v>
      </c>
      <c r="AW97" s="199">
        <v>26.91</v>
      </c>
      <c r="AX97" s="199">
        <v>0</v>
      </c>
      <c r="AY97" s="199">
        <v>0</v>
      </c>
      <c r="AZ97" s="199">
        <v>0</v>
      </c>
      <c r="BA97" s="199">
        <v>0</v>
      </c>
      <c r="BB97" s="199">
        <v>0</v>
      </c>
      <c r="BC97" s="8">
        <f t="shared" si="51"/>
        <v>26.91</v>
      </c>
      <c r="BD97" s="199">
        <v>26.91</v>
      </c>
      <c r="BE97" s="199">
        <v>0</v>
      </c>
      <c r="BF97" s="199">
        <v>0</v>
      </c>
      <c r="BG97" s="199">
        <v>0</v>
      </c>
      <c r="BH97" s="199">
        <v>0</v>
      </c>
      <c r="BI97" s="199">
        <v>0</v>
      </c>
      <c r="BJ97" s="8">
        <f t="shared" si="52"/>
        <v>26.91</v>
      </c>
      <c r="BL97" s="8">
        <f t="shared" si="53"/>
        <v>25.83</v>
      </c>
      <c r="BM97" s="8">
        <f t="shared" si="54"/>
        <v>25.83</v>
      </c>
      <c r="BN97" s="8">
        <f t="shared" si="55"/>
        <v>26.91</v>
      </c>
      <c r="BO97" s="8">
        <f t="shared" si="56"/>
        <v>26.91</v>
      </c>
      <c r="BP97" s="139">
        <f t="shared" si="57"/>
        <v>-1.0800000000000018</v>
      </c>
      <c r="BQ97" s="139">
        <f t="shared" si="58"/>
        <v>-1.0800000000000018</v>
      </c>
    </row>
    <row r="98" spans="1:69">
      <c r="A98" s="8" t="s">
        <v>140</v>
      </c>
      <c r="B98" s="15">
        <f>'[3]23'!B100</f>
        <v>320</v>
      </c>
      <c r="C98" s="16">
        <f>'[3]23'!C100</f>
        <v>0</v>
      </c>
      <c r="D98" s="16">
        <f>'[3]23'!D100</f>
        <v>0</v>
      </c>
      <c r="E98" s="16">
        <f>'[3]23'!E100</f>
        <v>0</v>
      </c>
      <c r="F98" s="16">
        <f>'[3]23'!F100</f>
        <v>980</v>
      </c>
      <c r="G98" s="16">
        <f>'[3]23'!G100</f>
        <v>0</v>
      </c>
      <c r="H98" s="17">
        <f t="shared" si="59"/>
        <v>1300</v>
      </c>
      <c r="I98" s="15">
        <f>'[3]23'!J100</f>
        <v>270</v>
      </c>
      <c r="J98" s="16">
        <f>'[3]23'!K100</f>
        <v>0</v>
      </c>
      <c r="K98" s="16">
        <f>'[3]23'!L100</f>
        <v>0</v>
      </c>
      <c r="L98" s="16">
        <f>'[3]23'!M100</f>
        <v>0</v>
      </c>
      <c r="M98" s="16">
        <f>'[3]23'!N100</f>
        <v>0</v>
      </c>
      <c r="N98" s="16">
        <f>'[3]23'!O100</f>
        <v>0</v>
      </c>
      <c r="O98" s="17">
        <f t="shared" si="60"/>
        <v>270</v>
      </c>
      <c r="P98" s="18">
        <f>frq!C98</f>
        <v>1</v>
      </c>
      <c r="Q98" s="15">
        <f t="shared" si="33"/>
        <v>270</v>
      </c>
      <c r="R98" s="16">
        <f t="shared" si="33"/>
        <v>0</v>
      </c>
      <c r="S98" s="16">
        <f t="shared" si="33"/>
        <v>0</v>
      </c>
      <c r="T98" s="16">
        <f t="shared" si="33"/>
        <v>0</v>
      </c>
      <c r="U98" s="16">
        <f t="shared" si="33"/>
        <v>0</v>
      </c>
      <c r="V98" s="16">
        <f t="shared" si="32"/>
        <v>0</v>
      </c>
      <c r="W98" s="17">
        <f t="shared" si="61"/>
        <v>270</v>
      </c>
      <c r="X98" s="8">
        <f t="shared" si="36"/>
        <v>26.91</v>
      </c>
      <c r="Y98" s="8">
        <f t="shared" si="37"/>
        <v>0</v>
      </c>
      <c r="Z98" s="8">
        <f t="shared" si="38"/>
        <v>0</v>
      </c>
      <c r="AA98" s="8">
        <f t="shared" si="39"/>
        <v>0</v>
      </c>
      <c r="AB98" s="8">
        <f t="shared" si="40"/>
        <v>0</v>
      </c>
      <c r="AC98" s="8">
        <f t="shared" si="41"/>
        <v>0</v>
      </c>
      <c r="AD98" s="8">
        <f t="shared" si="42"/>
        <v>26.91</v>
      </c>
      <c r="AE98" s="8">
        <f t="shared" si="43"/>
        <v>26.91</v>
      </c>
      <c r="AF98" s="8">
        <f t="shared" si="44"/>
        <v>0</v>
      </c>
      <c r="AG98" s="8">
        <f t="shared" si="45"/>
        <v>0</v>
      </c>
      <c r="AH98" s="8">
        <f t="shared" si="46"/>
        <v>0</v>
      </c>
      <c r="AI98" s="8">
        <f t="shared" si="47"/>
        <v>0</v>
      </c>
      <c r="AJ98" s="8">
        <f t="shared" si="48"/>
        <v>0</v>
      </c>
      <c r="AK98" s="8">
        <f t="shared" si="49"/>
        <v>26.91</v>
      </c>
      <c r="AL98" s="8">
        <f t="shared" si="35"/>
        <v>216.18</v>
      </c>
      <c r="AM98" s="8">
        <f t="shared" si="35"/>
        <v>0</v>
      </c>
      <c r="AN98" s="8">
        <f t="shared" si="35"/>
        <v>0</v>
      </c>
      <c r="AO98" s="8">
        <f t="shared" si="34"/>
        <v>0</v>
      </c>
      <c r="AP98" s="8">
        <f t="shared" si="34"/>
        <v>0</v>
      </c>
      <c r="AQ98" s="8">
        <f t="shared" si="34"/>
        <v>0</v>
      </c>
      <c r="AR98" s="8">
        <f t="shared" si="50"/>
        <v>216.18</v>
      </c>
      <c r="AT98" s="8">
        <v>25.83</v>
      </c>
      <c r="AU98" s="8">
        <v>25.83</v>
      </c>
      <c r="AW98" s="199">
        <v>26.91</v>
      </c>
      <c r="AX98" s="199">
        <v>0</v>
      </c>
      <c r="AY98" s="199">
        <v>0</v>
      </c>
      <c r="AZ98" s="199">
        <v>0</v>
      </c>
      <c r="BA98" s="199">
        <v>0</v>
      </c>
      <c r="BB98" s="199">
        <v>0</v>
      </c>
      <c r="BC98" s="8">
        <f t="shared" si="51"/>
        <v>26.91</v>
      </c>
      <c r="BD98" s="199">
        <v>26.91</v>
      </c>
      <c r="BE98" s="199">
        <v>0</v>
      </c>
      <c r="BF98" s="199">
        <v>0</v>
      </c>
      <c r="BG98" s="199">
        <v>0</v>
      </c>
      <c r="BH98" s="199">
        <v>0</v>
      </c>
      <c r="BI98" s="199">
        <v>0</v>
      </c>
      <c r="BJ98" s="8">
        <f t="shared" si="52"/>
        <v>26.91</v>
      </c>
      <c r="BL98" s="8">
        <f t="shared" si="53"/>
        <v>25.83</v>
      </c>
      <c r="BM98" s="8">
        <f t="shared" si="54"/>
        <v>25.83</v>
      </c>
      <c r="BN98" s="8">
        <f t="shared" si="55"/>
        <v>26.91</v>
      </c>
      <c r="BO98" s="8">
        <f t="shared" si="56"/>
        <v>26.91</v>
      </c>
      <c r="BP98" s="139">
        <f t="shared" si="57"/>
        <v>-1.0800000000000018</v>
      </c>
      <c r="BQ98" s="139">
        <f t="shared" si="58"/>
        <v>-1.0800000000000018</v>
      </c>
    </row>
    <row r="99" spans="1:69">
      <c r="A99" s="8" t="s">
        <v>175</v>
      </c>
      <c r="B99" s="15">
        <f>SUM(B3:B98)/4000</f>
        <v>7.68</v>
      </c>
      <c r="C99" s="15">
        <f t="shared" ref="C99:BI99" si="62">SUM(C3:C98)/4000</f>
        <v>0</v>
      </c>
      <c r="D99" s="15">
        <f t="shared" si="62"/>
        <v>0</v>
      </c>
      <c r="E99" s="15">
        <f t="shared" si="62"/>
        <v>0</v>
      </c>
      <c r="F99" s="15">
        <f t="shared" si="62"/>
        <v>23.36</v>
      </c>
      <c r="G99" s="15">
        <f t="shared" si="62"/>
        <v>0</v>
      </c>
      <c r="H99" s="15">
        <f t="shared" si="62"/>
        <v>31.04</v>
      </c>
      <c r="I99" s="15">
        <f t="shared" si="62"/>
        <v>6.4668875000000003</v>
      </c>
      <c r="J99" s="15">
        <f t="shared" si="62"/>
        <v>0</v>
      </c>
      <c r="K99" s="15">
        <f t="shared" si="62"/>
        <v>0</v>
      </c>
      <c r="L99" s="15">
        <f t="shared" si="62"/>
        <v>0</v>
      </c>
      <c r="M99" s="15">
        <f t="shared" si="62"/>
        <v>0</v>
      </c>
      <c r="N99" s="15">
        <f t="shared" si="62"/>
        <v>0</v>
      </c>
      <c r="O99" s="15">
        <f t="shared" si="62"/>
        <v>6.4668875000000003</v>
      </c>
      <c r="P99" s="15">
        <f t="shared" si="62"/>
        <v>2.4E-2</v>
      </c>
      <c r="Q99" s="15">
        <f t="shared" si="62"/>
        <v>6.4668875000000003</v>
      </c>
      <c r="R99" s="15">
        <f t="shared" si="62"/>
        <v>0</v>
      </c>
      <c r="S99" s="15">
        <f t="shared" si="62"/>
        <v>0</v>
      </c>
      <c r="T99" s="15">
        <f t="shared" si="62"/>
        <v>0</v>
      </c>
      <c r="U99" s="15">
        <f t="shared" si="62"/>
        <v>0</v>
      </c>
      <c r="V99" s="15">
        <f t="shared" si="62"/>
        <v>0</v>
      </c>
      <c r="W99" s="15">
        <f t="shared" si="62"/>
        <v>6.4668875000000003</v>
      </c>
      <c r="X99" s="15">
        <f t="shared" si="62"/>
        <v>0.67611500000000047</v>
      </c>
      <c r="Y99" s="15">
        <f t="shared" si="62"/>
        <v>0</v>
      </c>
      <c r="Z99" s="15">
        <f t="shared" si="62"/>
        <v>0</v>
      </c>
      <c r="AA99" s="15">
        <f t="shared" si="62"/>
        <v>0</v>
      </c>
      <c r="AB99" s="15">
        <f t="shared" si="62"/>
        <v>0</v>
      </c>
      <c r="AC99" s="15">
        <f t="shared" si="62"/>
        <v>0</v>
      </c>
      <c r="AD99" s="15">
        <f t="shared" si="62"/>
        <v>0.67611500000000047</v>
      </c>
      <c r="AE99" s="15">
        <f t="shared" si="62"/>
        <v>0.5090224999999996</v>
      </c>
      <c r="AF99" s="15">
        <f t="shared" si="62"/>
        <v>0</v>
      </c>
      <c r="AG99" s="15">
        <f t="shared" si="62"/>
        <v>0</v>
      </c>
      <c r="AH99" s="15">
        <f t="shared" si="62"/>
        <v>0</v>
      </c>
      <c r="AI99" s="15">
        <f t="shared" si="62"/>
        <v>0</v>
      </c>
      <c r="AJ99" s="15">
        <f t="shared" si="62"/>
        <v>0</v>
      </c>
      <c r="AK99" s="15">
        <f t="shared" si="62"/>
        <v>0.5090224999999996</v>
      </c>
      <c r="AL99" s="15">
        <f t="shared" si="62"/>
        <v>5.2817500000000006</v>
      </c>
      <c r="AM99" s="15">
        <f t="shared" si="62"/>
        <v>0</v>
      </c>
      <c r="AN99" s="15">
        <f t="shared" si="62"/>
        <v>0</v>
      </c>
      <c r="AO99" s="15">
        <f t="shared" si="62"/>
        <v>0</v>
      </c>
      <c r="AP99" s="15">
        <f t="shared" si="62"/>
        <v>0</v>
      </c>
      <c r="AQ99" s="15">
        <f t="shared" si="62"/>
        <v>0</v>
      </c>
      <c r="AR99" s="15">
        <f t="shared" si="62"/>
        <v>5.2817500000000006</v>
      </c>
      <c r="AS99" s="15">
        <f t="shared" si="62"/>
        <v>0</v>
      </c>
      <c r="AT99" s="15">
        <f t="shared" si="62"/>
        <v>0.64688000000000045</v>
      </c>
      <c r="AU99" s="15">
        <f t="shared" si="62"/>
        <v>0.50925750000000014</v>
      </c>
      <c r="AV99" s="15">
        <f t="shared" si="62"/>
        <v>0</v>
      </c>
      <c r="AW99" s="15">
        <f t="shared" si="62"/>
        <v>0.67611500000000047</v>
      </c>
      <c r="AX99" s="15">
        <f t="shared" si="62"/>
        <v>0</v>
      </c>
      <c r="AY99" s="15">
        <f t="shared" si="62"/>
        <v>0</v>
      </c>
      <c r="AZ99" s="15">
        <f t="shared" si="62"/>
        <v>0</v>
      </c>
      <c r="BA99" s="15">
        <f t="shared" si="62"/>
        <v>0</v>
      </c>
      <c r="BB99" s="15">
        <f t="shared" si="62"/>
        <v>0</v>
      </c>
      <c r="BC99" s="15">
        <f t="shared" si="62"/>
        <v>0.67611500000000047</v>
      </c>
      <c r="BD99" s="15">
        <f t="shared" si="62"/>
        <v>0.5090224999999996</v>
      </c>
      <c r="BE99" s="15">
        <f t="shared" si="62"/>
        <v>0</v>
      </c>
      <c r="BF99" s="15">
        <f t="shared" si="62"/>
        <v>0</v>
      </c>
      <c r="BG99" s="15">
        <f t="shared" si="62"/>
        <v>0</v>
      </c>
      <c r="BH99" s="15">
        <f t="shared" si="62"/>
        <v>0</v>
      </c>
      <c r="BI99" s="15">
        <f t="shared" si="62"/>
        <v>0</v>
      </c>
      <c r="BJ99" s="15">
        <f t="shared" ref="BJ99:BQ99" si="63">SUM(BJ3:BJ98)/4000</f>
        <v>0.5090224999999996</v>
      </c>
      <c r="BK99" s="15"/>
      <c r="BL99" s="15">
        <f t="shared" si="63"/>
        <v>0.64688000000000045</v>
      </c>
      <c r="BM99" s="15">
        <f t="shared" si="63"/>
        <v>0.50925750000000014</v>
      </c>
      <c r="BN99" s="15">
        <f t="shared" si="63"/>
        <v>0.67611500000000047</v>
      </c>
      <c r="BO99" s="15">
        <f t="shared" si="63"/>
        <v>0.5090224999999996</v>
      </c>
      <c r="BP99" s="15">
        <f t="shared" si="63"/>
        <v>-2.9234999999999914E-2</v>
      </c>
      <c r="BQ99" s="15">
        <f t="shared" si="63"/>
        <v>2.3500000000001143E-4</v>
      </c>
    </row>
    <row r="101" spans="1:69">
      <c r="A101" s="8">
        <v>1</v>
      </c>
      <c r="B101" s="15">
        <v>2</v>
      </c>
      <c r="C101" s="8">
        <v>3</v>
      </c>
      <c r="D101" s="15">
        <v>4</v>
      </c>
      <c r="E101" s="8">
        <v>5</v>
      </c>
      <c r="F101" s="15">
        <v>6</v>
      </c>
      <c r="G101" s="8">
        <v>7</v>
      </c>
      <c r="H101" s="15">
        <v>8</v>
      </c>
      <c r="I101" s="8">
        <v>9</v>
      </c>
      <c r="J101" s="15">
        <v>10</v>
      </c>
      <c r="K101" s="8">
        <v>11</v>
      </c>
      <c r="L101" s="15">
        <v>12</v>
      </c>
      <c r="M101" s="8">
        <v>13</v>
      </c>
      <c r="N101" s="15">
        <v>14</v>
      </c>
      <c r="O101" s="8">
        <v>15</v>
      </c>
      <c r="P101" s="15">
        <v>16</v>
      </c>
      <c r="Q101" s="8">
        <v>17</v>
      </c>
      <c r="R101" s="15">
        <v>18</v>
      </c>
      <c r="S101" s="8">
        <v>19</v>
      </c>
      <c r="T101" s="15">
        <v>20</v>
      </c>
      <c r="U101" s="8">
        <v>21</v>
      </c>
      <c r="V101" s="15">
        <v>22</v>
      </c>
      <c r="W101" s="8">
        <v>23</v>
      </c>
      <c r="X101" s="15">
        <v>24</v>
      </c>
      <c r="Y101" s="8">
        <v>25</v>
      </c>
      <c r="Z101" s="15">
        <v>26</v>
      </c>
      <c r="AA101" s="8">
        <v>27</v>
      </c>
      <c r="AB101" s="15">
        <v>28</v>
      </c>
      <c r="AC101" s="8">
        <v>29</v>
      </c>
      <c r="AD101" s="15">
        <v>30</v>
      </c>
      <c r="AE101" s="8">
        <v>31</v>
      </c>
      <c r="AF101" s="15">
        <v>32</v>
      </c>
      <c r="AG101" s="8">
        <v>33</v>
      </c>
      <c r="AH101" s="15">
        <v>34</v>
      </c>
      <c r="AI101" s="8">
        <v>35</v>
      </c>
      <c r="AJ101" s="15">
        <v>36</v>
      </c>
      <c r="AK101" s="8">
        <v>37</v>
      </c>
      <c r="AL101" s="15">
        <v>38</v>
      </c>
      <c r="AM101" s="8">
        <v>39</v>
      </c>
      <c r="AN101" s="15">
        <v>40</v>
      </c>
      <c r="AO101" s="8">
        <v>41</v>
      </c>
      <c r="AP101" s="15">
        <v>42</v>
      </c>
      <c r="AQ101" s="8">
        <v>43</v>
      </c>
      <c r="AR101" s="15">
        <v>44</v>
      </c>
      <c r="AS101" s="8">
        <v>45</v>
      </c>
      <c r="AT101" s="15">
        <v>46</v>
      </c>
      <c r="AU101" s="8">
        <v>47</v>
      </c>
      <c r="AV101" s="15">
        <v>48</v>
      </c>
      <c r="AW101" s="8">
        <v>49</v>
      </c>
      <c r="AX101" s="15">
        <v>50</v>
      </c>
      <c r="AY101" s="8">
        <v>51</v>
      </c>
      <c r="AZ101" s="15">
        <v>52</v>
      </c>
      <c r="BA101" s="8">
        <v>53</v>
      </c>
      <c r="BB101" s="15">
        <v>54</v>
      </c>
      <c r="BC101" s="8">
        <v>55</v>
      </c>
      <c r="BD101" s="15">
        <v>56</v>
      </c>
      <c r="BE101" s="8">
        <v>57</v>
      </c>
      <c r="BF101" s="15">
        <v>58</v>
      </c>
      <c r="BG101" s="8">
        <v>59</v>
      </c>
      <c r="BH101" s="15">
        <v>60</v>
      </c>
      <c r="BI101" s="8">
        <v>61</v>
      </c>
      <c r="BJ101" s="15">
        <v>62</v>
      </c>
      <c r="BL101" s="15"/>
      <c r="BN101" s="15"/>
      <c r="BP101" s="15"/>
    </row>
  </sheetData>
  <mergeCells count="4">
    <mergeCell ref="AW1:BB1"/>
    <mergeCell ref="BD1:BI1"/>
    <mergeCell ref="BN1:BO1"/>
    <mergeCell ref="BP1:BQ1"/>
  </mergeCells>
  <pageMargins left="0.7" right="0.7" top="0.75" bottom="0.75" header="0.3" footer="0.3"/>
  <pageSetup paperSize="9" orientation="portrait" verticalDpi="300" r:id="rId1"/>
</worksheet>
</file>

<file path=xl/worksheets/sheet27.xml><?xml version="1.0" encoding="utf-8"?>
<worksheet xmlns="http://schemas.openxmlformats.org/spreadsheetml/2006/main" xmlns:r="http://schemas.openxmlformats.org/officeDocument/2006/relationships">
  <sheetPr>
    <tabColor rgb="FFFF0000"/>
  </sheetPr>
  <dimension ref="A1:E102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M27" sqref="M26:M27"/>
    </sheetView>
  </sheetViews>
  <sheetFormatPr defaultRowHeight="12.75"/>
  <cols>
    <col min="1" max="1" width="11.7109375" style="8" customWidth="1"/>
    <col min="2" max="2" width="9.140625" style="15"/>
    <col min="3" max="4" width="9.140625" style="16"/>
    <col min="5" max="5" width="12.140625" style="17" customWidth="1"/>
    <col min="6" max="224" width="9.140625" style="8"/>
    <col min="225" max="225" width="11.7109375" style="8" customWidth="1"/>
    <col min="226" max="228" width="9.140625" style="8"/>
    <col min="229" max="229" width="12.140625" style="8" customWidth="1"/>
    <col min="230" max="230" width="9.7109375" style="8" customWidth="1"/>
    <col min="231" max="232" width="9.140625" style="8"/>
    <col min="233" max="233" width="9.7109375" style="8" customWidth="1"/>
    <col min="234" max="234" width="9.140625" style="8"/>
    <col min="235" max="236" width="11" style="8" customWidth="1"/>
    <col min="237" max="237" width="9.85546875" style="8" customWidth="1"/>
    <col min="238" max="245" width="9.140625" style="8"/>
    <col min="246" max="246" width="9.7109375" style="8" customWidth="1"/>
    <col min="247" max="248" width="9.140625" style="8"/>
    <col min="249" max="249" width="9.7109375" style="8" customWidth="1"/>
    <col min="250" max="250" width="9.140625" style="8"/>
    <col min="251" max="252" width="11" style="8" customWidth="1"/>
    <col min="253" max="253" width="9.85546875" style="8" customWidth="1"/>
    <col min="254" max="480" width="9.140625" style="8"/>
    <col min="481" max="481" width="11.7109375" style="8" customWidth="1"/>
    <col min="482" max="484" width="9.140625" style="8"/>
    <col min="485" max="485" width="12.140625" style="8" customWidth="1"/>
    <col min="486" max="486" width="9.7109375" style="8" customWidth="1"/>
    <col min="487" max="488" width="9.140625" style="8"/>
    <col min="489" max="489" width="9.7109375" style="8" customWidth="1"/>
    <col min="490" max="490" width="9.140625" style="8"/>
    <col min="491" max="492" width="11" style="8" customWidth="1"/>
    <col min="493" max="493" width="9.85546875" style="8" customWidth="1"/>
    <col min="494" max="501" width="9.140625" style="8"/>
    <col min="502" max="502" width="9.7109375" style="8" customWidth="1"/>
    <col min="503" max="504" width="9.140625" style="8"/>
    <col min="505" max="505" width="9.7109375" style="8" customWidth="1"/>
    <col min="506" max="506" width="9.140625" style="8"/>
    <col min="507" max="508" width="11" style="8" customWidth="1"/>
    <col min="509" max="509" width="9.85546875" style="8" customWidth="1"/>
    <col min="510" max="736" width="9.140625" style="8"/>
    <col min="737" max="737" width="11.7109375" style="8" customWidth="1"/>
    <col min="738" max="740" width="9.140625" style="8"/>
    <col min="741" max="741" width="12.140625" style="8" customWidth="1"/>
    <col min="742" max="742" width="9.7109375" style="8" customWidth="1"/>
    <col min="743" max="744" width="9.140625" style="8"/>
    <col min="745" max="745" width="9.7109375" style="8" customWidth="1"/>
    <col min="746" max="746" width="9.140625" style="8"/>
    <col min="747" max="748" width="11" style="8" customWidth="1"/>
    <col min="749" max="749" width="9.85546875" style="8" customWidth="1"/>
    <col min="750" max="757" width="9.140625" style="8"/>
    <col min="758" max="758" width="9.7109375" style="8" customWidth="1"/>
    <col min="759" max="760" width="9.140625" style="8"/>
    <col min="761" max="761" width="9.7109375" style="8" customWidth="1"/>
    <col min="762" max="762" width="9.140625" style="8"/>
    <col min="763" max="764" width="11" style="8" customWidth="1"/>
    <col min="765" max="765" width="9.85546875" style="8" customWidth="1"/>
    <col min="766" max="992" width="9.140625" style="8"/>
    <col min="993" max="993" width="11.7109375" style="8" customWidth="1"/>
    <col min="994" max="996" width="9.140625" style="8"/>
    <col min="997" max="997" width="12.140625" style="8" customWidth="1"/>
    <col min="998" max="998" width="9.7109375" style="8" customWidth="1"/>
    <col min="999" max="1000" width="9.140625" style="8"/>
    <col min="1001" max="1001" width="9.7109375" style="8" customWidth="1"/>
    <col min="1002" max="1002" width="9.140625" style="8"/>
    <col min="1003" max="1004" width="11" style="8" customWidth="1"/>
    <col min="1005" max="1005" width="9.85546875" style="8" customWidth="1"/>
    <col min="1006" max="1013" width="9.140625" style="8"/>
    <col min="1014" max="1014" width="9.7109375" style="8" customWidth="1"/>
    <col min="1015" max="1016" width="9.140625" style="8"/>
    <col min="1017" max="1017" width="9.7109375" style="8" customWidth="1"/>
    <col min="1018" max="1018" width="9.140625" style="8"/>
    <col min="1019" max="1020" width="11" style="8" customWidth="1"/>
    <col min="1021" max="1021" width="9.85546875" style="8" customWidth="1"/>
    <col min="1022" max="1248" width="9.140625" style="8"/>
    <col min="1249" max="1249" width="11.7109375" style="8" customWidth="1"/>
    <col min="1250" max="1252" width="9.140625" style="8"/>
    <col min="1253" max="1253" width="12.140625" style="8" customWidth="1"/>
    <col min="1254" max="1254" width="9.7109375" style="8" customWidth="1"/>
    <col min="1255" max="1256" width="9.140625" style="8"/>
    <col min="1257" max="1257" width="9.7109375" style="8" customWidth="1"/>
    <col min="1258" max="1258" width="9.140625" style="8"/>
    <col min="1259" max="1260" width="11" style="8" customWidth="1"/>
    <col min="1261" max="1261" width="9.85546875" style="8" customWidth="1"/>
    <col min="1262" max="1269" width="9.140625" style="8"/>
    <col min="1270" max="1270" width="9.7109375" style="8" customWidth="1"/>
    <col min="1271" max="1272" width="9.140625" style="8"/>
    <col min="1273" max="1273" width="9.7109375" style="8" customWidth="1"/>
    <col min="1274" max="1274" width="9.140625" style="8"/>
    <col min="1275" max="1276" width="11" style="8" customWidth="1"/>
    <col min="1277" max="1277" width="9.85546875" style="8" customWidth="1"/>
    <col min="1278" max="1504" width="9.140625" style="8"/>
    <col min="1505" max="1505" width="11.7109375" style="8" customWidth="1"/>
    <col min="1506" max="1508" width="9.140625" style="8"/>
    <col min="1509" max="1509" width="12.140625" style="8" customWidth="1"/>
    <col min="1510" max="1510" width="9.7109375" style="8" customWidth="1"/>
    <col min="1511" max="1512" width="9.140625" style="8"/>
    <col min="1513" max="1513" width="9.7109375" style="8" customWidth="1"/>
    <col min="1514" max="1514" width="9.140625" style="8"/>
    <col min="1515" max="1516" width="11" style="8" customWidth="1"/>
    <col min="1517" max="1517" width="9.85546875" style="8" customWidth="1"/>
    <col min="1518" max="1525" width="9.140625" style="8"/>
    <col min="1526" max="1526" width="9.7109375" style="8" customWidth="1"/>
    <col min="1527" max="1528" width="9.140625" style="8"/>
    <col min="1529" max="1529" width="9.7109375" style="8" customWidth="1"/>
    <col min="1530" max="1530" width="9.140625" style="8"/>
    <col min="1531" max="1532" width="11" style="8" customWidth="1"/>
    <col min="1533" max="1533" width="9.85546875" style="8" customWidth="1"/>
    <col min="1534" max="1760" width="9.140625" style="8"/>
    <col min="1761" max="1761" width="11.7109375" style="8" customWidth="1"/>
    <col min="1762" max="1764" width="9.140625" style="8"/>
    <col min="1765" max="1765" width="12.140625" style="8" customWidth="1"/>
    <col min="1766" max="1766" width="9.7109375" style="8" customWidth="1"/>
    <col min="1767" max="1768" width="9.140625" style="8"/>
    <col min="1769" max="1769" width="9.7109375" style="8" customWidth="1"/>
    <col min="1770" max="1770" width="9.140625" style="8"/>
    <col min="1771" max="1772" width="11" style="8" customWidth="1"/>
    <col min="1773" max="1773" width="9.85546875" style="8" customWidth="1"/>
    <col min="1774" max="1781" width="9.140625" style="8"/>
    <col min="1782" max="1782" width="9.7109375" style="8" customWidth="1"/>
    <col min="1783" max="1784" width="9.140625" style="8"/>
    <col min="1785" max="1785" width="9.7109375" style="8" customWidth="1"/>
    <col min="1786" max="1786" width="9.140625" style="8"/>
    <col min="1787" max="1788" width="11" style="8" customWidth="1"/>
    <col min="1789" max="1789" width="9.85546875" style="8" customWidth="1"/>
    <col min="1790" max="2016" width="9.140625" style="8"/>
    <col min="2017" max="2017" width="11.7109375" style="8" customWidth="1"/>
    <col min="2018" max="2020" width="9.140625" style="8"/>
    <col min="2021" max="2021" width="12.140625" style="8" customWidth="1"/>
    <col min="2022" max="2022" width="9.7109375" style="8" customWidth="1"/>
    <col min="2023" max="2024" width="9.140625" style="8"/>
    <col min="2025" max="2025" width="9.7109375" style="8" customWidth="1"/>
    <col min="2026" max="2026" width="9.140625" style="8"/>
    <col min="2027" max="2028" width="11" style="8" customWidth="1"/>
    <col min="2029" max="2029" width="9.85546875" style="8" customWidth="1"/>
    <col min="2030" max="2037" width="9.140625" style="8"/>
    <col min="2038" max="2038" width="9.7109375" style="8" customWidth="1"/>
    <col min="2039" max="2040" width="9.140625" style="8"/>
    <col min="2041" max="2041" width="9.7109375" style="8" customWidth="1"/>
    <col min="2042" max="2042" width="9.140625" style="8"/>
    <col min="2043" max="2044" width="11" style="8" customWidth="1"/>
    <col min="2045" max="2045" width="9.85546875" style="8" customWidth="1"/>
    <col min="2046" max="2272" width="9.140625" style="8"/>
    <col min="2273" max="2273" width="11.7109375" style="8" customWidth="1"/>
    <col min="2274" max="2276" width="9.140625" style="8"/>
    <col min="2277" max="2277" width="12.140625" style="8" customWidth="1"/>
    <col min="2278" max="2278" width="9.7109375" style="8" customWidth="1"/>
    <col min="2279" max="2280" width="9.140625" style="8"/>
    <col min="2281" max="2281" width="9.7109375" style="8" customWidth="1"/>
    <col min="2282" max="2282" width="9.140625" style="8"/>
    <col min="2283" max="2284" width="11" style="8" customWidth="1"/>
    <col min="2285" max="2285" width="9.85546875" style="8" customWidth="1"/>
    <col min="2286" max="2293" width="9.140625" style="8"/>
    <col min="2294" max="2294" width="9.7109375" style="8" customWidth="1"/>
    <col min="2295" max="2296" width="9.140625" style="8"/>
    <col min="2297" max="2297" width="9.7109375" style="8" customWidth="1"/>
    <col min="2298" max="2298" width="9.140625" style="8"/>
    <col min="2299" max="2300" width="11" style="8" customWidth="1"/>
    <col min="2301" max="2301" width="9.85546875" style="8" customWidth="1"/>
    <col min="2302" max="2528" width="9.140625" style="8"/>
    <col min="2529" max="2529" width="11.7109375" style="8" customWidth="1"/>
    <col min="2530" max="2532" width="9.140625" style="8"/>
    <col min="2533" max="2533" width="12.140625" style="8" customWidth="1"/>
    <col min="2534" max="2534" width="9.7109375" style="8" customWidth="1"/>
    <col min="2535" max="2536" width="9.140625" style="8"/>
    <col min="2537" max="2537" width="9.7109375" style="8" customWidth="1"/>
    <col min="2538" max="2538" width="9.140625" style="8"/>
    <col min="2539" max="2540" width="11" style="8" customWidth="1"/>
    <col min="2541" max="2541" width="9.85546875" style="8" customWidth="1"/>
    <col min="2542" max="2549" width="9.140625" style="8"/>
    <col min="2550" max="2550" width="9.7109375" style="8" customWidth="1"/>
    <col min="2551" max="2552" width="9.140625" style="8"/>
    <col min="2553" max="2553" width="9.7109375" style="8" customWidth="1"/>
    <col min="2554" max="2554" width="9.140625" style="8"/>
    <col min="2555" max="2556" width="11" style="8" customWidth="1"/>
    <col min="2557" max="2557" width="9.85546875" style="8" customWidth="1"/>
    <col min="2558" max="2784" width="9.140625" style="8"/>
    <col min="2785" max="2785" width="11.7109375" style="8" customWidth="1"/>
    <col min="2786" max="2788" width="9.140625" style="8"/>
    <col min="2789" max="2789" width="12.140625" style="8" customWidth="1"/>
    <col min="2790" max="2790" width="9.7109375" style="8" customWidth="1"/>
    <col min="2791" max="2792" width="9.140625" style="8"/>
    <col min="2793" max="2793" width="9.7109375" style="8" customWidth="1"/>
    <col min="2794" max="2794" width="9.140625" style="8"/>
    <col min="2795" max="2796" width="11" style="8" customWidth="1"/>
    <col min="2797" max="2797" width="9.85546875" style="8" customWidth="1"/>
    <col min="2798" max="2805" width="9.140625" style="8"/>
    <col min="2806" max="2806" width="9.7109375" style="8" customWidth="1"/>
    <col min="2807" max="2808" width="9.140625" style="8"/>
    <col min="2809" max="2809" width="9.7109375" style="8" customWidth="1"/>
    <col min="2810" max="2810" width="9.140625" style="8"/>
    <col min="2811" max="2812" width="11" style="8" customWidth="1"/>
    <col min="2813" max="2813" width="9.85546875" style="8" customWidth="1"/>
    <col min="2814" max="3040" width="9.140625" style="8"/>
    <col min="3041" max="3041" width="11.7109375" style="8" customWidth="1"/>
    <col min="3042" max="3044" width="9.140625" style="8"/>
    <col min="3045" max="3045" width="12.140625" style="8" customWidth="1"/>
    <col min="3046" max="3046" width="9.7109375" style="8" customWidth="1"/>
    <col min="3047" max="3048" width="9.140625" style="8"/>
    <col min="3049" max="3049" width="9.7109375" style="8" customWidth="1"/>
    <col min="3050" max="3050" width="9.140625" style="8"/>
    <col min="3051" max="3052" width="11" style="8" customWidth="1"/>
    <col min="3053" max="3053" width="9.85546875" style="8" customWidth="1"/>
    <col min="3054" max="3061" width="9.140625" style="8"/>
    <col min="3062" max="3062" width="9.7109375" style="8" customWidth="1"/>
    <col min="3063" max="3064" width="9.140625" style="8"/>
    <col min="3065" max="3065" width="9.7109375" style="8" customWidth="1"/>
    <col min="3066" max="3066" width="9.140625" style="8"/>
    <col min="3067" max="3068" width="11" style="8" customWidth="1"/>
    <col min="3069" max="3069" width="9.85546875" style="8" customWidth="1"/>
    <col min="3070" max="3296" width="9.140625" style="8"/>
    <col min="3297" max="3297" width="11.7109375" style="8" customWidth="1"/>
    <col min="3298" max="3300" width="9.140625" style="8"/>
    <col min="3301" max="3301" width="12.140625" style="8" customWidth="1"/>
    <col min="3302" max="3302" width="9.7109375" style="8" customWidth="1"/>
    <col min="3303" max="3304" width="9.140625" style="8"/>
    <col min="3305" max="3305" width="9.7109375" style="8" customWidth="1"/>
    <col min="3306" max="3306" width="9.140625" style="8"/>
    <col min="3307" max="3308" width="11" style="8" customWidth="1"/>
    <col min="3309" max="3309" width="9.85546875" style="8" customWidth="1"/>
    <col min="3310" max="3317" width="9.140625" style="8"/>
    <col min="3318" max="3318" width="9.7109375" style="8" customWidth="1"/>
    <col min="3319" max="3320" width="9.140625" style="8"/>
    <col min="3321" max="3321" width="9.7109375" style="8" customWidth="1"/>
    <col min="3322" max="3322" width="9.140625" style="8"/>
    <col min="3323" max="3324" width="11" style="8" customWidth="1"/>
    <col min="3325" max="3325" width="9.85546875" style="8" customWidth="1"/>
    <col min="3326" max="3552" width="9.140625" style="8"/>
    <col min="3553" max="3553" width="11.7109375" style="8" customWidth="1"/>
    <col min="3554" max="3556" width="9.140625" style="8"/>
    <col min="3557" max="3557" width="12.140625" style="8" customWidth="1"/>
    <col min="3558" max="3558" width="9.7109375" style="8" customWidth="1"/>
    <col min="3559" max="3560" width="9.140625" style="8"/>
    <col min="3561" max="3561" width="9.7109375" style="8" customWidth="1"/>
    <col min="3562" max="3562" width="9.140625" style="8"/>
    <col min="3563" max="3564" width="11" style="8" customWidth="1"/>
    <col min="3565" max="3565" width="9.85546875" style="8" customWidth="1"/>
    <col min="3566" max="3573" width="9.140625" style="8"/>
    <col min="3574" max="3574" width="9.7109375" style="8" customWidth="1"/>
    <col min="3575" max="3576" width="9.140625" style="8"/>
    <col min="3577" max="3577" width="9.7109375" style="8" customWidth="1"/>
    <col min="3578" max="3578" width="9.140625" style="8"/>
    <col min="3579" max="3580" width="11" style="8" customWidth="1"/>
    <col min="3581" max="3581" width="9.85546875" style="8" customWidth="1"/>
    <col min="3582" max="3808" width="9.140625" style="8"/>
    <col min="3809" max="3809" width="11.7109375" style="8" customWidth="1"/>
    <col min="3810" max="3812" width="9.140625" style="8"/>
    <col min="3813" max="3813" width="12.140625" style="8" customWidth="1"/>
    <col min="3814" max="3814" width="9.7109375" style="8" customWidth="1"/>
    <col min="3815" max="3816" width="9.140625" style="8"/>
    <col min="3817" max="3817" width="9.7109375" style="8" customWidth="1"/>
    <col min="3818" max="3818" width="9.140625" style="8"/>
    <col min="3819" max="3820" width="11" style="8" customWidth="1"/>
    <col min="3821" max="3821" width="9.85546875" style="8" customWidth="1"/>
    <col min="3822" max="3829" width="9.140625" style="8"/>
    <col min="3830" max="3830" width="9.7109375" style="8" customWidth="1"/>
    <col min="3831" max="3832" width="9.140625" style="8"/>
    <col min="3833" max="3833" width="9.7109375" style="8" customWidth="1"/>
    <col min="3834" max="3834" width="9.140625" style="8"/>
    <col min="3835" max="3836" width="11" style="8" customWidth="1"/>
    <col min="3837" max="3837" width="9.85546875" style="8" customWidth="1"/>
    <col min="3838" max="4064" width="9.140625" style="8"/>
    <col min="4065" max="4065" width="11.7109375" style="8" customWidth="1"/>
    <col min="4066" max="4068" width="9.140625" style="8"/>
    <col min="4069" max="4069" width="12.140625" style="8" customWidth="1"/>
    <col min="4070" max="4070" width="9.7109375" style="8" customWidth="1"/>
    <col min="4071" max="4072" width="9.140625" style="8"/>
    <col min="4073" max="4073" width="9.7109375" style="8" customWidth="1"/>
    <col min="4074" max="4074" width="9.140625" style="8"/>
    <col min="4075" max="4076" width="11" style="8" customWidth="1"/>
    <col min="4077" max="4077" width="9.85546875" style="8" customWidth="1"/>
    <col min="4078" max="4085" width="9.140625" style="8"/>
    <col min="4086" max="4086" width="9.7109375" style="8" customWidth="1"/>
    <col min="4087" max="4088" width="9.140625" style="8"/>
    <col min="4089" max="4089" width="9.7109375" style="8" customWidth="1"/>
    <col min="4090" max="4090" width="9.140625" style="8"/>
    <col min="4091" max="4092" width="11" style="8" customWidth="1"/>
    <col min="4093" max="4093" width="9.85546875" style="8" customWidth="1"/>
    <col min="4094" max="4320" width="9.140625" style="8"/>
    <col min="4321" max="4321" width="11.7109375" style="8" customWidth="1"/>
    <col min="4322" max="4324" width="9.140625" style="8"/>
    <col min="4325" max="4325" width="12.140625" style="8" customWidth="1"/>
    <col min="4326" max="4326" width="9.7109375" style="8" customWidth="1"/>
    <col min="4327" max="4328" width="9.140625" style="8"/>
    <col min="4329" max="4329" width="9.7109375" style="8" customWidth="1"/>
    <col min="4330" max="4330" width="9.140625" style="8"/>
    <col min="4331" max="4332" width="11" style="8" customWidth="1"/>
    <col min="4333" max="4333" width="9.85546875" style="8" customWidth="1"/>
    <col min="4334" max="4341" width="9.140625" style="8"/>
    <col min="4342" max="4342" width="9.7109375" style="8" customWidth="1"/>
    <col min="4343" max="4344" width="9.140625" style="8"/>
    <col min="4345" max="4345" width="9.7109375" style="8" customWidth="1"/>
    <col min="4346" max="4346" width="9.140625" style="8"/>
    <col min="4347" max="4348" width="11" style="8" customWidth="1"/>
    <col min="4349" max="4349" width="9.85546875" style="8" customWidth="1"/>
    <col min="4350" max="4576" width="9.140625" style="8"/>
    <col min="4577" max="4577" width="11.7109375" style="8" customWidth="1"/>
    <col min="4578" max="4580" width="9.140625" style="8"/>
    <col min="4581" max="4581" width="12.140625" style="8" customWidth="1"/>
    <col min="4582" max="4582" width="9.7109375" style="8" customWidth="1"/>
    <col min="4583" max="4584" width="9.140625" style="8"/>
    <col min="4585" max="4585" width="9.7109375" style="8" customWidth="1"/>
    <col min="4586" max="4586" width="9.140625" style="8"/>
    <col min="4587" max="4588" width="11" style="8" customWidth="1"/>
    <col min="4589" max="4589" width="9.85546875" style="8" customWidth="1"/>
    <col min="4590" max="4597" width="9.140625" style="8"/>
    <col min="4598" max="4598" width="9.7109375" style="8" customWidth="1"/>
    <col min="4599" max="4600" width="9.140625" style="8"/>
    <col min="4601" max="4601" width="9.7109375" style="8" customWidth="1"/>
    <col min="4602" max="4602" width="9.140625" style="8"/>
    <col min="4603" max="4604" width="11" style="8" customWidth="1"/>
    <col min="4605" max="4605" width="9.85546875" style="8" customWidth="1"/>
    <col min="4606" max="4832" width="9.140625" style="8"/>
    <col min="4833" max="4833" width="11.7109375" style="8" customWidth="1"/>
    <col min="4834" max="4836" width="9.140625" style="8"/>
    <col min="4837" max="4837" width="12.140625" style="8" customWidth="1"/>
    <col min="4838" max="4838" width="9.7109375" style="8" customWidth="1"/>
    <col min="4839" max="4840" width="9.140625" style="8"/>
    <col min="4841" max="4841" width="9.7109375" style="8" customWidth="1"/>
    <col min="4842" max="4842" width="9.140625" style="8"/>
    <col min="4843" max="4844" width="11" style="8" customWidth="1"/>
    <col min="4845" max="4845" width="9.85546875" style="8" customWidth="1"/>
    <col min="4846" max="4853" width="9.140625" style="8"/>
    <col min="4854" max="4854" width="9.7109375" style="8" customWidth="1"/>
    <col min="4855" max="4856" width="9.140625" style="8"/>
    <col min="4857" max="4857" width="9.7109375" style="8" customWidth="1"/>
    <col min="4858" max="4858" width="9.140625" style="8"/>
    <col min="4859" max="4860" width="11" style="8" customWidth="1"/>
    <col min="4861" max="4861" width="9.85546875" style="8" customWidth="1"/>
    <col min="4862" max="5088" width="9.140625" style="8"/>
    <col min="5089" max="5089" width="11.7109375" style="8" customWidth="1"/>
    <col min="5090" max="5092" width="9.140625" style="8"/>
    <col min="5093" max="5093" width="12.140625" style="8" customWidth="1"/>
    <col min="5094" max="5094" width="9.7109375" style="8" customWidth="1"/>
    <col min="5095" max="5096" width="9.140625" style="8"/>
    <col min="5097" max="5097" width="9.7109375" style="8" customWidth="1"/>
    <col min="5098" max="5098" width="9.140625" style="8"/>
    <col min="5099" max="5100" width="11" style="8" customWidth="1"/>
    <col min="5101" max="5101" width="9.85546875" style="8" customWidth="1"/>
    <col min="5102" max="5109" width="9.140625" style="8"/>
    <col min="5110" max="5110" width="9.7109375" style="8" customWidth="1"/>
    <col min="5111" max="5112" width="9.140625" style="8"/>
    <col min="5113" max="5113" width="9.7109375" style="8" customWidth="1"/>
    <col min="5114" max="5114" width="9.140625" style="8"/>
    <col min="5115" max="5116" width="11" style="8" customWidth="1"/>
    <col min="5117" max="5117" width="9.85546875" style="8" customWidth="1"/>
    <col min="5118" max="5344" width="9.140625" style="8"/>
    <col min="5345" max="5345" width="11.7109375" style="8" customWidth="1"/>
    <col min="5346" max="5348" width="9.140625" style="8"/>
    <col min="5349" max="5349" width="12.140625" style="8" customWidth="1"/>
    <col min="5350" max="5350" width="9.7109375" style="8" customWidth="1"/>
    <col min="5351" max="5352" width="9.140625" style="8"/>
    <col min="5353" max="5353" width="9.7109375" style="8" customWidth="1"/>
    <col min="5354" max="5354" width="9.140625" style="8"/>
    <col min="5355" max="5356" width="11" style="8" customWidth="1"/>
    <col min="5357" max="5357" width="9.85546875" style="8" customWidth="1"/>
    <col min="5358" max="5365" width="9.140625" style="8"/>
    <col min="5366" max="5366" width="9.7109375" style="8" customWidth="1"/>
    <col min="5367" max="5368" width="9.140625" style="8"/>
    <col min="5369" max="5369" width="9.7109375" style="8" customWidth="1"/>
    <col min="5370" max="5370" width="9.140625" style="8"/>
    <col min="5371" max="5372" width="11" style="8" customWidth="1"/>
    <col min="5373" max="5373" width="9.85546875" style="8" customWidth="1"/>
    <col min="5374" max="5600" width="9.140625" style="8"/>
    <col min="5601" max="5601" width="11.7109375" style="8" customWidth="1"/>
    <col min="5602" max="5604" width="9.140625" style="8"/>
    <col min="5605" max="5605" width="12.140625" style="8" customWidth="1"/>
    <col min="5606" max="5606" width="9.7109375" style="8" customWidth="1"/>
    <col min="5607" max="5608" width="9.140625" style="8"/>
    <col min="5609" max="5609" width="9.7109375" style="8" customWidth="1"/>
    <col min="5610" max="5610" width="9.140625" style="8"/>
    <col min="5611" max="5612" width="11" style="8" customWidth="1"/>
    <col min="5613" max="5613" width="9.85546875" style="8" customWidth="1"/>
    <col min="5614" max="5621" width="9.140625" style="8"/>
    <col min="5622" max="5622" width="9.7109375" style="8" customWidth="1"/>
    <col min="5623" max="5624" width="9.140625" style="8"/>
    <col min="5625" max="5625" width="9.7109375" style="8" customWidth="1"/>
    <col min="5626" max="5626" width="9.140625" style="8"/>
    <col min="5627" max="5628" width="11" style="8" customWidth="1"/>
    <col min="5629" max="5629" width="9.85546875" style="8" customWidth="1"/>
    <col min="5630" max="5856" width="9.140625" style="8"/>
    <col min="5857" max="5857" width="11.7109375" style="8" customWidth="1"/>
    <col min="5858" max="5860" width="9.140625" style="8"/>
    <col min="5861" max="5861" width="12.140625" style="8" customWidth="1"/>
    <col min="5862" max="5862" width="9.7109375" style="8" customWidth="1"/>
    <col min="5863" max="5864" width="9.140625" style="8"/>
    <col min="5865" max="5865" width="9.7109375" style="8" customWidth="1"/>
    <col min="5866" max="5866" width="9.140625" style="8"/>
    <col min="5867" max="5868" width="11" style="8" customWidth="1"/>
    <col min="5869" max="5869" width="9.85546875" style="8" customWidth="1"/>
    <col min="5870" max="5877" width="9.140625" style="8"/>
    <col min="5878" max="5878" width="9.7109375" style="8" customWidth="1"/>
    <col min="5879" max="5880" width="9.140625" style="8"/>
    <col min="5881" max="5881" width="9.7109375" style="8" customWidth="1"/>
    <col min="5882" max="5882" width="9.140625" style="8"/>
    <col min="5883" max="5884" width="11" style="8" customWidth="1"/>
    <col min="5885" max="5885" width="9.85546875" style="8" customWidth="1"/>
    <col min="5886" max="6112" width="9.140625" style="8"/>
    <col min="6113" max="6113" width="11.7109375" style="8" customWidth="1"/>
    <col min="6114" max="6116" width="9.140625" style="8"/>
    <col min="6117" max="6117" width="12.140625" style="8" customWidth="1"/>
    <col min="6118" max="6118" width="9.7109375" style="8" customWidth="1"/>
    <col min="6119" max="6120" width="9.140625" style="8"/>
    <col min="6121" max="6121" width="9.7109375" style="8" customWidth="1"/>
    <col min="6122" max="6122" width="9.140625" style="8"/>
    <col min="6123" max="6124" width="11" style="8" customWidth="1"/>
    <col min="6125" max="6125" width="9.85546875" style="8" customWidth="1"/>
    <col min="6126" max="6133" width="9.140625" style="8"/>
    <col min="6134" max="6134" width="9.7109375" style="8" customWidth="1"/>
    <col min="6135" max="6136" width="9.140625" style="8"/>
    <col min="6137" max="6137" width="9.7109375" style="8" customWidth="1"/>
    <col min="6138" max="6138" width="9.140625" style="8"/>
    <col min="6139" max="6140" width="11" style="8" customWidth="1"/>
    <col min="6141" max="6141" width="9.85546875" style="8" customWidth="1"/>
    <col min="6142" max="6368" width="9.140625" style="8"/>
    <col min="6369" max="6369" width="11.7109375" style="8" customWidth="1"/>
    <col min="6370" max="6372" width="9.140625" style="8"/>
    <col min="6373" max="6373" width="12.140625" style="8" customWidth="1"/>
    <col min="6374" max="6374" width="9.7109375" style="8" customWidth="1"/>
    <col min="6375" max="6376" width="9.140625" style="8"/>
    <col min="6377" max="6377" width="9.7109375" style="8" customWidth="1"/>
    <col min="6378" max="6378" width="9.140625" style="8"/>
    <col min="6379" max="6380" width="11" style="8" customWidth="1"/>
    <col min="6381" max="6381" width="9.85546875" style="8" customWidth="1"/>
    <col min="6382" max="6389" width="9.140625" style="8"/>
    <col min="6390" max="6390" width="9.7109375" style="8" customWidth="1"/>
    <col min="6391" max="6392" width="9.140625" style="8"/>
    <col min="6393" max="6393" width="9.7109375" style="8" customWidth="1"/>
    <col min="6394" max="6394" width="9.140625" style="8"/>
    <col min="6395" max="6396" width="11" style="8" customWidth="1"/>
    <col min="6397" max="6397" width="9.85546875" style="8" customWidth="1"/>
    <col min="6398" max="6624" width="9.140625" style="8"/>
    <col min="6625" max="6625" width="11.7109375" style="8" customWidth="1"/>
    <col min="6626" max="6628" width="9.140625" style="8"/>
    <col min="6629" max="6629" width="12.140625" style="8" customWidth="1"/>
    <col min="6630" max="6630" width="9.7109375" style="8" customWidth="1"/>
    <col min="6631" max="6632" width="9.140625" style="8"/>
    <col min="6633" max="6633" width="9.7109375" style="8" customWidth="1"/>
    <col min="6634" max="6634" width="9.140625" style="8"/>
    <col min="6635" max="6636" width="11" style="8" customWidth="1"/>
    <col min="6637" max="6637" width="9.85546875" style="8" customWidth="1"/>
    <col min="6638" max="6645" width="9.140625" style="8"/>
    <col min="6646" max="6646" width="9.7109375" style="8" customWidth="1"/>
    <col min="6647" max="6648" width="9.140625" style="8"/>
    <col min="6649" max="6649" width="9.7109375" style="8" customWidth="1"/>
    <col min="6650" max="6650" width="9.140625" style="8"/>
    <col min="6651" max="6652" width="11" style="8" customWidth="1"/>
    <col min="6653" max="6653" width="9.85546875" style="8" customWidth="1"/>
    <col min="6654" max="6880" width="9.140625" style="8"/>
    <col min="6881" max="6881" width="11.7109375" style="8" customWidth="1"/>
    <col min="6882" max="6884" width="9.140625" style="8"/>
    <col min="6885" max="6885" width="12.140625" style="8" customWidth="1"/>
    <col min="6886" max="6886" width="9.7109375" style="8" customWidth="1"/>
    <col min="6887" max="6888" width="9.140625" style="8"/>
    <col min="6889" max="6889" width="9.7109375" style="8" customWidth="1"/>
    <col min="6890" max="6890" width="9.140625" style="8"/>
    <col min="6891" max="6892" width="11" style="8" customWidth="1"/>
    <col min="6893" max="6893" width="9.85546875" style="8" customWidth="1"/>
    <col min="6894" max="6901" width="9.140625" style="8"/>
    <col min="6902" max="6902" width="9.7109375" style="8" customWidth="1"/>
    <col min="6903" max="6904" width="9.140625" style="8"/>
    <col min="6905" max="6905" width="9.7109375" style="8" customWidth="1"/>
    <col min="6906" max="6906" width="9.140625" style="8"/>
    <col min="6907" max="6908" width="11" style="8" customWidth="1"/>
    <col min="6909" max="6909" width="9.85546875" style="8" customWidth="1"/>
    <col min="6910" max="7136" width="9.140625" style="8"/>
    <col min="7137" max="7137" width="11.7109375" style="8" customWidth="1"/>
    <col min="7138" max="7140" width="9.140625" style="8"/>
    <col min="7141" max="7141" width="12.140625" style="8" customWidth="1"/>
    <col min="7142" max="7142" width="9.7109375" style="8" customWidth="1"/>
    <col min="7143" max="7144" width="9.140625" style="8"/>
    <col min="7145" max="7145" width="9.7109375" style="8" customWidth="1"/>
    <col min="7146" max="7146" width="9.140625" style="8"/>
    <col min="7147" max="7148" width="11" style="8" customWidth="1"/>
    <col min="7149" max="7149" width="9.85546875" style="8" customWidth="1"/>
    <col min="7150" max="7157" width="9.140625" style="8"/>
    <col min="7158" max="7158" width="9.7109375" style="8" customWidth="1"/>
    <col min="7159" max="7160" width="9.140625" style="8"/>
    <col min="7161" max="7161" width="9.7109375" style="8" customWidth="1"/>
    <col min="7162" max="7162" width="9.140625" style="8"/>
    <col min="7163" max="7164" width="11" style="8" customWidth="1"/>
    <col min="7165" max="7165" width="9.85546875" style="8" customWidth="1"/>
    <col min="7166" max="7392" width="9.140625" style="8"/>
    <col min="7393" max="7393" width="11.7109375" style="8" customWidth="1"/>
    <col min="7394" max="7396" width="9.140625" style="8"/>
    <col min="7397" max="7397" width="12.140625" style="8" customWidth="1"/>
    <col min="7398" max="7398" width="9.7109375" style="8" customWidth="1"/>
    <col min="7399" max="7400" width="9.140625" style="8"/>
    <col min="7401" max="7401" width="9.7109375" style="8" customWidth="1"/>
    <col min="7402" max="7402" width="9.140625" style="8"/>
    <col min="7403" max="7404" width="11" style="8" customWidth="1"/>
    <col min="7405" max="7405" width="9.85546875" style="8" customWidth="1"/>
    <col min="7406" max="7413" width="9.140625" style="8"/>
    <col min="7414" max="7414" width="9.7109375" style="8" customWidth="1"/>
    <col min="7415" max="7416" width="9.140625" style="8"/>
    <col min="7417" max="7417" width="9.7109375" style="8" customWidth="1"/>
    <col min="7418" max="7418" width="9.140625" style="8"/>
    <col min="7419" max="7420" width="11" style="8" customWidth="1"/>
    <col min="7421" max="7421" width="9.85546875" style="8" customWidth="1"/>
    <col min="7422" max="7648" width="9.140625" style="8"/>
    <col min="7649" max="7649" width="11.7109375" style="8" customWidth="1"/>
    <col min="7650" max="7652" width="9.140625" style="8"/>
    <col min="7653" max="7653" width="12.140625" style="8" customWidth="1"/>
    <col min="7654" max="7654" width="9.7109375" style="8" customWidth="1"/>
    <col min="7655" max="7656" width="9.140625" style="8"/>
    <col min="7657" max="7657" width="9.7109375" style="8" customWidth="1"/>
    <col min="7658" max="7658" width="9.140625" style="8"/>
    <col min="7659" max="7660" width="11" style="8" customWidth="1"/>
    <col min="7661" max="7661" width="9.85546875" style="8" customWidth="1"/>
    <col min="7662" max="7669" width="9.140625" style="8"/>
    <col min="7670" max="7670" width="9.7109375" style="8" customWidth="1"/>
    <col min="7671" max="7672" width="9.140625" style="8"/>
    <col min="7673" max="7673" width="9.7109375" style="8" customWidth="1"/>
    <col min="7674" max="7674" width="9.140625" style="8"/>
    <col min="7675" max="7676" width="11" style="8" customWidth="1"/>
    <col min="7677" max="7677" width="9.85546875" style="8" customWidth="1"/>
    <col min="7678" max="7904" width="9.140625" style="8"/>
    <col min="7905" max="7905" width="11.7109375" style="8" customWidth="1"/>
    <col min="7906" max="7908" width="9.140625" style="8"/>
    <col min="7909" max="7909" width="12.140625" style="8" customWidth="1"/>
    <col min="7910" max="7910" width="9.7109375" style="8" customWidth="1"/>
    <col min="7911" max="7912" width="9.140625" style="8"/>
    <col min="7913" max="7913" width="9.7109375" style="8" customWidth="1"/>
    <col min="7914" max="7914" width="9.140625" style="8"/>
    <col min="7915" max="7916" width="11" style="8" customWidth="1"/>
    <col min="7917" max="7917" width="9.85546875" style="8" customWidth="1"/>
    <col min="7918" max="7925" width="9.140625" style="8"/>
    <col min="7926" max="7926" width="9.7109375" style="8" customWidth="1"/>
    <col min="7927" max="7928" width="9.140625" style="8"/>
    <col min="7929" max="7929" width="9.7109375" style="8" customWidth="1"/>
    <col min="7930" max="7930" width="9.140625" style="8"/>
    <col min="7931" max="7932" width="11" style="8" customWidth="1"/>
    <col min="7933" max="7933" width="9.85546875" style="8" customWidth="1"/>
    <col min="7934" max="8160" width="9.140625" style="8"/>
    <col min="8161" max="8161" width="11.7109375" style="8" customWidth="1"/>
    <col min="8162" max="8164" width="9.140625" style="8"/>
    <col min="8165" max="8165" width="12.140625" style="8" customWidth="1"/>
    <col min="8166" max="8166" width="9.7109375" style="8" customWidth="1"/>
    <col min="8167" max="8168" width="9.140625" style="8"/>
    <col min="8169" max="8169" width="9.7109375" style="8" customWidth="1"/>
    <col min="8170" max="8170" width="9.140625" style="8"/>
    <col min="8171" max="8172" width="11" style="8" customWidth="1"/>
    <col min="8173" max="8173" width="9.85546875" style="8" customWidth="1"/>
    <col min="8174" max="8181" width="9.140625" style="8"/>
    <col min="8182" max="8182" width="9.7109375" style="8" customWidth="1"/>
    <col min="8183" max="8184" width="9.140625" style="8"/>
    <col min="8185" max="8185" width="9.7109375" style="8" customWidth="1"/>
    <col min="8186" max="8186" width="9.140625" style="8"/>
    <col min="8187" max="8188" width="11" style="8" customWidth="1"/>
    <col min="8189" max="8189" width="9.85546875" style="8" customWidth="1"/>
    <col min="8190" max="8416" width="9.140625" style="8"/>
    <col min="8417" max="8417" width="11.7109375" style="8" customWidth="1"/>
    <col min="8418" max="8420" width="9.140625" style="8"/>
    <col min="8421" max="8421" width="12.140625" style="8" customWidth="1"/>
    <col min="8422" max="8422" width="9.7109375" style="8" customWidth="1"/>
    <col min="8423" max="8424" width="9.140625" style="8"/>
    <col min="8425" max="8425" width="9.7109375" style="8" customWidth="1"/>
    <col min="8426" max="8426" width="9.140625" style="8"/>
    <col min="8427" max="8428" width="11" style="8" customWidth="1"/>
    <col min="8429" max="8429" width="9.85546875" style="8" customWidth="1"/>
    <col min="8430" max="8437" width="9.140625" style="8"/>
    <col min="8438" max="8438" width="9.7109375" style="8" customWidth="1"/>
    <col min="8439" max="8440" width="9.140625" style="8"/>
    <col min="8441" max="8441" width="9.7109375" style="8" customWidth="1"/>
    <col min="8442" max="8442" width="9.140625" style="8"/>
    <col min="8443" max="8444" width="11" style="8" customWidth="1"/>
    <col min="8445" max="8445" width="9.85546875" style="8" customWidth="1"/>
    <col min="8446" max="8672" width="9.140625" style="8"/>
    <col min="8673" max="8673" width="11.7109375" style="8" customWidth="1"/>
    <col min="8674" max="8676" width="9.140625" style="8"/>
    <col min="8677" max="8677" width="12.140625" style="8" customWidth="1"/>
    <col min="8678" max="8678" width="9.7109375" style="8" customWidth="1"/>
    <col min="8679" max="8680" width="9.140625" style="8"/>
    <col min="8681" max="8681" width="9.7109375" style="8" customWidth="1"/>
    <col min="8682" max="8682" width="9.140625" style="8"/>
    <col min="8683" max="8684" width="11" style="8" customWidth="1"/>
    <col min="8685" max="8685" width="9.85546875" style="8" customWidth="1"/>
    <col min="8686" max="8693" width="9.140625" style="8"/>
    <col min="8694" max="8694" width="9.7109375" style="8" customWidth="1"/>
    <col min="8695" max="8696" width="9.140625" style="8"/>
    <col min="8697" max="8697" width="9.7109375" style="8" customWidth="1"/>
    <col min="8698" max="8698" width="9.140625" style="8"/>
    <col min="8699" max="8700" width="11" style="8" customWidth="1"/>
    <col min="8701" max="8701" width="9.85546875" style="8" customWidth="1"/>
    <col min="8702" max="8928" width="9.140625" style="8"/>
    <col min="8929" max="8929" width="11.7109375" style="8" customWidth="1"/>
    <col min="8930" max="8932" width="9.140625" style="8"/>
    <col min="8933" max="8933" width="12.140625" style="8" customWidth="1"/>
    <col min="8934" max="8934" width="9.7109375" style="8" customWidth="1"/>
    <col min="8935" max="8936" width="9.140625" style="8"/>
    <col min="8937" max="8937" width="9.7109375" style="8" customWidth="1"/>
    <col min="8938" max="8938" width="9.140625" style="8"/>
    <col min="8939" max="8940" width="11" style="8" customWidth="1"/>
    <col min="8941" max="8941" width="9.85546875" style="8" customWidth="1"/>
    <col min="8942" max="8949" width="9.140625" style="8"/>
    <col min="8950" max="8950" width="9.7109375" style="8" customWidth="1"/>
    <col min="8951" max="8952" width="9.140625" style="8"/>
    <col min="8953" max="8953" width="9.7109375" style="8" customWidth="1"/>
    <col min="8954" max="8954" width="9.140625" style="8"/>
    <col min="8955" max="8956" width="11" style="8" customWidth="1"/>
    <col min="8957" max="8957" width="9.85546875" style="8" customWidth="1"/>
    <col min="8958" max="9184" width="9.140625" style="8"/>
    <col min="9185" max="9185" width="11.7109375" style="8" customWidth="1"/>
    <col min="9186" max="9188" width="9.140625" style="8"/>
    <col min="9189" max="9189" width="12.140625" style="8" customWidth="1"/>
    <col min="9190" max="9190" width="9.7109375" style="8" customWidth="1"/>
    <col min="9191" max="9192" width="9.140625" style="8"/>
    <col min="9193" max="9193" width="9.7109375" style="8" customWidth="1"/>
    <col min="9194" max="9194" width="9.140625" style="8"/>
    <col min="9195" max="9196" width="11" style="8" customWidth="1"/>
    <col min="9197" max="9197" width="9.85546875" style="8" customWidth="1"/>
    <col min="9198" max="9205" width="9.140625" style="8"/>
    <col min="9206" max="9206" width="9.7109375" style="8" customWidth="1"/>
    <col min="9207" max="9208" width="9.140625" style="8"/>
    <col min="9209" max="9209" width="9.7109375" style="8" customWidth="1"/>
    <col min="9210" max="9210" width="9.140625" style="8"/>
    <col min="9211" max="9212" width="11" style="8" customWidth="1"/>
    <col min="9213" max="9213" width="9.85546875" style="8" customWidth="1"/>
    <col min="9214" max="9440" width="9.140625" style="8"/>
    <col min="9441" max="9441" width="11.7109375" style="8" customWidth="1"/>
    <col min="9442" max="9444" width="9.140625" style="8"/>
    <col min="9445" max="9445" width="12.140625" style="8" customWidth="1"/>
    <col min="9446" max="9446" width="9.7109375" style="8" customWidth="1"/>
    <col min="9447" max="9448" width="9.140625" style="8"/>
    <col min="9449" max="9449" width="9.7109375" style="8" customWidth="1"/>
    <col min="9450" max="9450" width="9.140625" style="8"/>
    <col min="9451" max="9452" width="11" style="8" customWidth="1"/>
    <col min="9453" max="9453" width="9.85546875" style="8" customWidth="1"/>
    <col min="9454" max="9461" width="9.140625" style="8"/>
    <col min="9462" max="9462" width="9.7109375" style="8" customWidth="1"/>
    <col min="9463" max="9464" width="9.140625" style="8"/>
    <col min="9465" max="9465" width="9.7109375" style="8" customWidth="1"/>
    <col min="9466" max="9466" width="9.140625" style="8"/>
    <col min="9467" max="9468" width="11" style="8" customWidth="1"/>
    <col min="9469" max="9469" width="9.85546875" style="8" customWidth="1"/>
    <col min="9470" max="9696" width="9.140625" style="8"/>
    <col min="9697" max="9697" width="11.7109375" style="8" customWidth="1"/>
    <col min="9698" max="9700" width="9.140625" style="8"/>
    <col min="9701" max="9701" width="12.140625" style="8" customWidth="1"/>
    <col min="9702" max="9702" width="9.7109375" style="8" customWidth="1"/>
    <col min="9703" max="9704" width="9.140625" style="8"/>
    <col min="9705" max="9705" width="9.7109375" style="8" customWidth="1"/>
    <col min="9706" max="9706" width="9.140625" style="8"/>
    <col min="9707" max="9708" width="11" style="8" customWidth="1"/>
    <col min="9709" max="9709" width="9.85546875" style="8" customWidth="1"/>
    <col min="9710" max="9717" width="9.140625" style="8"/>
    <col min="9718" max="9718" width="9.7109375" style="8" customWidth="1"/>
    <col min="9719" max="9720" width="9.140625" style="8"/>
    <col min="9721" max="9721" width="9.7109375" style="8" customWidth="1"/>
    <col min="9722" max="9722" width="9.140625" style="8"/>
    <col min="9723" max="9724" width="11" style="8" customWidth="1"/>
    <col min="9725" max="9725" width="9.85546875" style="8" customWidth="1"/>
    <col min="9726" max="9952" width="9.140625" style="8"/>
    <col min="9953" max="9953" width="11.7109375" style="8" customWidth="1"/>
    <col min="9954" max="9956" width="9.140625" style="8"/>
    <col min="9957" max="9957" width="12.140625" style="8" customWidth="1"/>
    <col min="9958" max="9958" width="9.7109375" style="8" customWidth="1"/>
    <col min="9959" max="9960" width="9.140625" style="8"/>
    <col min="9961" max="9961" width="9.7109375" style="8" customWidth="1"/>
    <col min="9962" max="9962" width="9.140625" style="8"/>
    <col min="9963" max="9964" width="11" style="8" customWidth="1"/>
    <col min="9965" max="9965" width="9.85546875" style="8" customWidth="1"/>
    <col min="9966" max="9973" width="9.140625" style="8"/>
    <col min="9974" max="9974" width="9.7109375" style="8" customWidth="1"/>
    <col min="9975" max="9976" width="9.140625" style="8"/>
    <col min="9977" max="9977" width="9.7109375" style="8" customWidth="1"/>
    <col min="9978" max="9978" width="9.140625" style="8"/>
    <col min="9979" max="9980" width="11" style="8" customWidth="1"/>
    <col min="9981" max="9981" width="9.85546875" style="8" customWidth="1"/>
    <col min="9982" max="10208" width="9.140625" style="8"/>
    <col min="10209" max="10209" width="11.7109375" style="8" customWidth="1"/>
    <col min="10210" max="10212" width="9.140625" style="8"/>
    <col min="10213" max="10213" width="12.140625" style="8" customWidth="1"/>
    <col min="10214" max="10214" width="9.7109375" style="8" customWidth="1"/>
    <col min="10215" max="10216" width="9.140625" style="8"/>
    <col min="10217" max="10217" width="9.7109375" style="8" customWidth="1"/>
    <col min="10218" max="10218" width="9.140625" style="8"/>
    <col min="10219" max="10220" width="11" style="8" customWidth="1"/>
    <col min="10221" max="10221" width="9.85546875" style="8" customWidth="1"/>
    <col min="10222" max="10229" width="9.140625" style="8"/>
    <col min="10230" max="10230" width="9.7109375" style="8" customWidth="1"/>
    <col min="10231" max="10232" width="9.140625" style="8"/>
    <col min="10233" max="10233" width="9.7109375" style="8" customWidth="1"/>
    <col min="10234" max="10234" width="9.140625" style="8"/>
    <col min="10235" max="10236" width="11" style="8" customWidth="1"/>
    <col min="10237" max="10237" width="9.85546875" style="8" customWidth="1"/>
    <col min="10238" max="10464" width="9.140625" style="8"/>
    <col min="10465" max="10465" width="11.7109375" style="8" customWidth="1"/>
    <col min="10466" max="10468" width="9.140625" style="8"/>
    <col min="10469" max="10469" width="12.140625" style="8" customWidth="1"/>
    <col min="10470" max="10470" width="9.7109375" style="8" customWidth="1"/>
    <col min="10471" max="10472" width="9.140625" style="8"/>
    <col min="10473" max="10473" width="9.7109375" style="8" customWidth="1"/>
    <col min="10474" max="10474" width="9.140625" style="8"/>
    <col min="10475" max="10476" width="11" style="8" customWidth="1"/>
    <col min="10477" max="10477" width="9.85546875" style="8" customWidth="1"/>
    <col min="10478" max="10485" width="9.140625" style="8"/>
    <col min="10486" max="10486" width="9.7109375" style="8" customWidth="1"/>
    <col min="10487" max="10488" width="9.140625" style="8"/>
    <col min="10489" max="10489" width="9.7109375" style="8" customWidth="1"/>
    <col min="10490" max="10490" width="9.140625" style="8"/>
    <col min="10491" max="10492" width="11" style="8" customWidth="1"/>
    <col min="10493" max="10493" width="9.85546875" style="8" customWidth="1"/>
    <col min="10494" max="10720" width="9.140625" style="8"/>
    <col min="10721" max="10721" width="11.7109375" style="8" customWidth="1"/>
    <col min="10722" max="10724" width="9.140625" style="8"/>
    <col min="10725" max="10725" width="12.140625" style="8" customWidth="1"/>
    <col min="10726" max="10726" width="9.7109375" style="8" customWidth="1"/>
    <col min="10727" max="10728" width="9.140625" style="8"/>
    <col min="10729" max="10729" width="9.7109375" style="8" customWidth="1"/>
    <col min="10730" max="10730" width="9.140625" style="8"/>
    <col min="10731" max="10732" width="11" style="8" customWidth="1"/>
    <col min="10733" max="10733" width="9.85546875" style="8" customWidth="1"/>
    <col min="10734" max="10741" width="9.140625" style="8"/>
    <col min="10742" max="10742" width="9.7109375" style="8" customWidth="1"/>
    <col min="10743" max="10744" width="9.140625" style="8"/>
    <col min="10745" max="10745" width="9.7109375" style="8" customWidth="1"/>
    <col min="10746" max="10746" width="9.140625" style="8"/>
    <col min="10747" max="10748" width="11" style="8" customWidth="1"/>
    <col min="10749" max="10749" width="9.85546875" style="8" customWidth="1"/>
    <col min="10750" max="10976" width="9.140625" style="8"/>
    <col min="10977" max="10977" width="11.7109375" style="8" customWidth="1"/>
    <col min="10978" max="10980" width="9.140625" style="8"/>
    <col min="10981" max="10981" width="12.140625" style="8" customWidth="1"/>
    <col min="10982" max="10982" width="9.7109375" style="8" customWidth="1"/>
    <col min="10983" max="10984" width="9.140625" style="8"/>
    <col min="10985" max="10985" width="9.7109375" style="8" customWidth="1"/>
    <col min="10986" max="10986" width="9.140625" style="8"/>
    <col min="10987" max="10988" width="11" style="8" customWidth="1"/>
    <col min="10989" max="10989" width="9.85546875" style="8" customWidth="1"/>
    <col min="10990" max="10997" width="9.140625" style="8"/>
    <col min="10998" max="10998" width="9.7109375" style="8" customWidth="1"/>
    <col min="10999" max="11000" width="9.140625" style="8"/>
    <col min="11001" max="11001" width="9.7109375" style="8" customWidth="1"/>
    <col min="11002" max="11002" width="9.140625" style="8"/>
    <col min="11003" max="11004" width="11" style="8" customWidth="1"/>
    <col min="11005" max="11005" width="9.85546875" style="8" customWidth="1"/>
    <col min="11006" max="11232" width="9.140625" style="8"/>
    <col min="11233" max="11233" width="11.7109375" style="8" customWidth="1"/>
    <col min="11234" max="11236" width="9.140625" style="8"/>
    <col min="11237" max="11237" width="12.140625" style="8" customWidth="1"/>
    <col min="11238" max="11238" width="9.7109375" style="8" customWidth="1"/>
    <col min="11239" max="11240" width="9.140625" style="8"/>
    <col min="11241" max="11241" width="9.7109375" style="8" customWidth="1"/>
    <col min="11242" max="11242" width="9.140625" style="8"/>
    <col min="11243" max="11244" width="11" style="8" customWidth="1"/>
    <col min="11245" max="11245" width="9.85546875" style="8" customWidth="1"/>
    <col min="11246" max="11253" width="9.140625" style="8"/>
    <col min="11254" max="11254" width="9.7109375" style="8" customWidth="1"/>
    <col min="11255" max="11256" width="9.140625" style="8"/>
    <col min="11257" max="11257" width="9.7109375" style="8" customWidth="1"/>
    <col min="11258" max="11258" width="9.140625" style="8"/>
    <col min="11259" max="11260" width="11" style="8" customWidth="1"/>
    <col min="11261" max="11261" width="9.85546875" style="8" customWidth="1"/>
    <col min="11262" max="11488" width="9.140625" style="8"/>
    <col min="11489" max="11489" width="11.7109375" style="8" customWidth="1"/>
    <col min="11490" max="11492" width="9.140625" style="8"/>
    <col min="11493" max="11493" width="12.140625" style="8" customWidth="1"/>
    <col min="11494" max="11494" width="9.7109375" style="8" customWidth="1"/>
    <col min="11495" max="11496" width="9.140625" style="8"/>
    <col min="11497" max="11497" width="9.7109375" style="8" customWidth="1"/>
    <col min="11498" max="11498" width="9.140625" style="8"/>
    <col min="11499" max="11500" width="11" style="8" customWidth="1"/>
    <col min="11501" max="11501" width="9.85546875" style="8" customWidth="1"/>
    <col min="11502" max="11509" width="9.140625" style="8"/>
    <col min="11510" max="11510" width="9.7109375" style="8" customWidth="1"/>
    <col min="11511" max="11512" width="9.140625" style="8"/>
    <col min="11513" max="11513" width="9.7109375" style="8" customWidth="1"/>
    <col min="11514" max="11514" width="9.140625" style="8"/>
    <col min="11515" max="11516" width="11" style="8" customWidth="1"/>
    <col min="11517" max="11517" width="9.85546875" style="8" customWidth="1"/>
    <col min="11518" max="11744" width="9.140625" style="8"/>
    <col min="11745" max="11745" width="11.7109375" style="8" customWidth="1"/>
    <col min="11746" max="11748" width="9.140625" style="8"/>
    <col min="11749" max="11749" width="12.140625" style="8" customWidth="1"/>
    <col min="11750" max="11750" width="9.7109375" style="8" customWidth="1"/>
    <col min="11751" max="11752" width="9.140625" style="8"/>
    <col min="11753" max="11753" width="9.7109375" style="8" customWidth="1"/>
    <col min="11754" max="11754" width="9.140625" style="8"/>
    <col min="11755" max="11756" width="11" style="8" customWidth="1"/>
    <col min="11757" max="11757" width="9.85546875" style="8" customWidth="1"/>
    <col min="11758" max="11765" width="9.140625" style="8"/>
    <col min="11766" max="11766" width="9.7109375" style="8" customWidth="1"/>
    <col min="11767" max="11768" width="9.140625" style="8"/>
    <col min="11769" max="11769" width="9.7109375" style="8" customWidth="1"/>
    <col min="11770" max="11770" width="9.140625" style="8"/>
    <col min="11771" max="11772" width="11" style="8" customWidth="1"/>
    <col min="11773" max="11773" width="9.85546875" style="8" customWidth="1"/>
    <col min="11774" max="12000" width="9.140625" style="8"/>
    <col min="12001" max="12001" width="11.7109375" style="8" customWidth="1"/>
    <col min="12002" max="12004" width="9.140625" style="8"/>
    <col min="12005" max="12005" width="12.140625" style="8" customWidth="1"/>
    <col min="12006" max="12006" width="9.7109375" style="8" customWidth="1"/>
    <col min="12007" max="12008" width="9.140625" style="8"/>
    <col min="12009" max="12009" width="9.7109375" style="8" customWidth="1"/>
    <col min="12010" max="12010" width="9.140625" style="8"/>
    <col min="12011" max="12012" width="11" style="8" customWidth="1"/>
    <col min="12013" max="12013" width="9.85546875" style="8" customWidth="1"/>
    <col min="12014" max="12021" width="9.140625" style="8"/>
    <col min="12022" max="12022" width="9.7109375" style="8" customWidth="1"/>
    <col min="12023" max="12024" width="9.140625" style="8"/>
    <col min="12025" max="12025" width="9.7109375" style="8" customWidth="1"/>
    <col min="12026" max="12026" width="9.140625" style="8"/>
    <col min="12027" max="12028" width="11" style="8" customWidth="1"/>
    <col min="12029" max="12029" width="9.85546875" style="8" customWidth="1"/>
    <col min="12030" max="12256" width="9.140625" style="8"/>
    <col min="12257" max="12257" width="11.7109375" style="8" customWidth="1"/>
    <col min="12258" max="12260" width="9.140625" style="8"/>
    <col min="12261" max="12261" width="12.140625" style="8" customWidth="1"/>
    <col min="12262" max="12262" width="9.7109375" style="8" customWidth="1"/>
    <col min="12263" max="12264" width="9.140625" style="8"/>
    <col min="12265" max="12265" width="9.7109375" style="8" customWidth="1"/>
    <col min="12266" max="12266" width="9.140625" style="8"/>
    <col min="12267" max="12268" width="11" style="8" customWidth="1"/>
    <col min="12269" max="12269" width="9.85546875" style="8" customWidth="1"/>
    <col min="12270" max="12277" width="9.140625" style="8"/>
    <col min="12278" max="12278" width="9.7109375" style="8" customWidth="1"/>
    <col min="12279" max="12280" width="9.140625" style="8"/>
    <col min="12281" max="12281" width="9.7109375" style="8" customWidth="1"/>
    <col min="12282" max="12282" width="9.140625" style="8"/>
    <col min="12283" max="12284" width="11" style="8" customWidth="1"/>
    <col min="12285" max="12285" width="9.85546875" style="8" customWidth="1"/>
    <col min="12286" max="12512" width="9.140625" style="8"/>
    <col min="12513" max="12513" width="11.7109375" style="8" customWidth="1"/>
    <col min="12514" max="12516" width="9.140625" style="8"/>
    <col min="12517" max="12517" width="12.140625" style="8" customWidth="1"/>
    <col min="12518" max="12518" width="9.7109375" style="8" customWidth="1"/>
    <col min="12519" max="12520" width="9.140625" style="8"/>
    <col min="12521" max="12521" width="9.7109375" style="8" customWidth="1"/>
    <col min="12522" max="12522" width="9.140625" style="8"/>
    <col min="12523" max="12524" width="11" style="8" customWidth="1"/>
    <col min="12525" max="12525" width="9.85546875" style="8" customWidth="1"/>
    <col min="12526" max="12533" width="9.140625" style="8"/>
    <col min="12534" max="12534" width="9.7109375" style="8" customWidth="1"/>
    <col min="12535" max="12536" width="9.140625" style="8"/>
    <col min="12537" max="12537" width="9.7109375" style="8" customWidth="1"/>
    <col min="12538" max="12538" width="9.140625" style="8"/>
    <col min="12539" max="12540" width="11" style="8" customWidth="1"/>
    <col min="12541" max="12541" width="9.85546875" style="8" customWidth="1"/>
    <col min="12542" max="12768" width="9.140625" style="8"/>
    <col min="12769" max="12769" width="11.7109375" style="8" customWidth="1"/>
    <col min="12770" max="12772" width="9.140625" style="8"/>
    <col min="12773" max="12773" width="12.140625" style="8" customWidth="1"/>
    <col min="12774" max="12774" width="9.7109375" style="8" customWidth="1"/>
    <col min="12775" max="12776" width="9.140625" style="8"/>
    <col min="12777" max="12777" width="9.7109375" style="8" customWidth="1"/>
    <col min="12778" max="12778" width="9.140625" style="8"/>
    <col min="12779" max="12780" width="11" style="8" customWidth="1"/>
    <col min="12781" max="12781" width="9.85546875" style="8" customWidth="1"/>
    <col min="12782" max="12789" width="9.140625" style="8"/>
    <col min="12790" max="12790" width="9.7109375" style="8" customWidth="1"/>
    <col min="12791" max="12792" width="9.140625" style="8"/>
    <col min="12793" max="12793" width="9.7109375" style="8" customWidth="1"/>
    <col min="12794" max="12794" width="9.140625" style="8"/>
    <col min="12795" max="12796" width="11" style="8" customWidth="1"/>
    <col min="12797" max="12797" width="9.85546875" style="8" customWidth="1"/>
    <col min="12798" max="13024" width="9.140625" style="8"/>
    <col min="13025" max="13025" width="11.7109375" style="8" customWidth="1"/>
    <col min="13026" max="13028" width="9.140625" style="8"/>
    <col min="13029" max="13029" width="12.140625" style="8" customWidth="1"/>
    <col min="13030" max="13030" width="9.7109375" style="8" customWidth="1"/>
    <col min="13031" max="13032" width="9.140625" style="8"/>
    <col min="13033" max="13033" width="9.7109375" style="8" customWidth="1"/>
    <col min="13034" max="13034" width="9.140625" style="8"/>
    <col min="13035" max="13036" width="11" style="8" customWidth="1"/>
    <col min="13037" max="13037" width="9.85546875" style="8" customWidth="1"/>
    <col min="13038" max="13045" width="9.140625" style="8"/>
    <col min="13046" max="13046" width="9.7109375" style="8" customWidth="1"/>
    <col min="13047" max="13048" width="9.140625" style="8"/>
    <col min="13049" max="13049" width="9.7109375" style="8" customWidth="1"/>
    <col min="13050" max="13050" width="9.140625" style="8"/>
    <col min="13051" max="13052" width="11" style="8" customWidth="1"/>
    <col min="13053" max="13053" width="9.85546875" style="8" customWidth="1"/>
    <col min="13054" max="13280" width="9.140625" style="8"/>
    <col min="13281" max="13281" width="11.7109375" style="8" customWidth="1"/>
    <col min="13282" max="13284" width="9.140625" style="8"/>
    <col min="13285" max="13285" width="12.140625" style="8" customWidth="1"/>
    <col min="13286" max="13286" width="9.7109375" style="8" customWidth="1"/>
    <col min="13287" max="13288" width="9.140625" style="8"/>
    <col min="13289" max="13289" width="9.7109375" style="8" customWidth="1"/>
    <col min="13290" max="13290" width="9.140625" style="8"/>
    <col min="13291" max="13292" width="11" style="8" customWidth="1"/>
    <col min="13293" max="13293" width="9.85546875" style="8" customWidth="1"/>
    <col min="13294" max="13301" width="9.140625" style="8"/>
    <col min="13302" max="13302" width="9.7109375" style="8" customWidth="1"/>
    <col min="13303" max="13304" width="9.140625" style="8"/>
    <col min="13305" max="13305" width="9.7109375" style="8" customWidth="1"/>
    <col min="13306" max="13306" width="9.140625" style="8"/>
    <col min="13307" max="13308" width="11" style="8" customWidth="1"/>
    <col min="13309" max="13309" width="9.85546875" style="8" customWidth="1"/>
    <col min="13310" max="13536" width="9.140625" style="8"/>
    <col min="13537" max="13537" width="11.7109375" style="8" customWidth="1"/>
    <col min="13538" max="13540" width="9.140625" style="8"/>
    <col min="13541" max="13541" width="12.140625" style="8" customWidth="1"/>
    <col min="13542" max="13542" width="9.7109375" style="8" customWidth="1"/>
    <col min="13543" max="13544" width="9.140625" style="8"/>
    <col min="13545" max="13545" width="9.7109375" style="8" customWidth="1"/>
    <col min="13546" max="13546" width="9.140625" style="8"/>
    <col min="13547" max="13548" width="11" style="8" customWidth="1"/>
    <col min="13549" max="13549" width="9.85546875" style="8" customWidth="1"/>
    <col min="13550" max="13557" width="9.140625" style="8"/>
    <col min="13558" max="13558" width="9.7109375" style="8" customWidth="1"/>
    <col min="13559" max="13560" width="9.140625" style="8"/>
    <col min="13561" max="13561" width="9.7109375" style="8" customWidth="1"/>
    <col min="13562" max="13562" width="9.140625" style="8"/>
    <col min="13563" max="13564" width="11" style="8" customWidth="1"/>
    <col min="13565" max="13565" width="9.85546875" style="8" customWidth="1"/>
    <col min="13566" max="13792" width="9.140625" style="8"/>
    <col min="13793" max="13793" width="11.7109375" style="8" customWidth="1"/>
    <col min="13794" max="13796" width="9.140625" style="8"/>
    <col min="13797" max="13797" width="12.140625" style="8" customWidth="1"/>
    <col min="13798" max="13798" width="9.7109375" style="8" customWidth="1"/>
    <col min="13799" max="13800" width="9.140625" style="8"/>
    <col min="13801" max="13801" width="9.7109375" style="8" customWidth="1"/>
    <col min="13802" max="13802" width="9.140625" style="8"/>
    <col min="13803" max="13804" width="11" style="8" customWidth="1"/>
    <col min="13805" max="13805" width="9.85546875" style="8" customWidth="1"/>
    <col min="13806" max="13813" width="9.140625" style="8"/>
    <col min="13814" max="13814" width="9.7109375" style="8" customWidth="1"/>
    <col min="13815" max="13816" width="9.140625" style="8"/>
    <col min="13817" max="13817" width="9.7109375" style="8" customWidth="1"/>
    <col min="13818" max="13818" width="9.140625" style="8"/>
    <col min="13819" max="13820" width="11" style="8" customWidth="1"/>
    <col min="13821" max="13821" width="9.85546875" style="8" customWidth="1"/>
    <col min="13822" max="14048" width="9.140625" style="8"/>
    <col min="14049" max="14049" width="11.7109375" style="8" customWidth="1"/>
    <col min="14050" max="14052" width="9.140625" style="8"/>
    <col min="14053" max="14053" width="12.140625" style="8" customWidth="1"/>
    <col min="14054" max="14054" width="9.7109375" style="8" customWidth="1"/>
    <col min="14055" max="14056" width="9.140625" style="8"/>
    <col min="14057" max="14057" width="9.7109375" style="8" customWidth="1"/>
    <col min="14058" max="14058" width="9.140625" style="8"/>
    <col min="14059" max="14060" width="11" style="8" customWidth="1"/>
    <col min="14061" max="14061" width="9.85546875" style="8" customWidth="1"/>
    <col min="14062" max="14069" width="9.140625" style="8"/>
    <col min="14070" max="14070" width="9.7109375" style="8" customWidth="1"/>
    <col min="14071" max="14072" width="9.140625" style="8"/>
    <col min="14073" max="14073" width="9.7109375" style="8" customWidth="1"/>
    <col min="14074" max="14074" width="9.140625" style="8"/>
    <col min="14075" max="14076" width="11" style="8" customWidth="1"/>
    <col min="14077" max="14077" width="9.85546875" style="8" customWidth="1"/>
    <col min="14078" max="14304" width="9.140625" style="8"/>
    <col min="14305" max="14305" width="11.7109375" style="8" customWidth="1"/>
    <col min="14306" max="14308" width="9.140625" style="8"/>
    <col min="14309" max="14309" width="12.140625" style="8" customWidth="1"/>
    <col min="14310" max="14310" width="9.7109375" style="8" customWidth="1"/>
    <col min="14311" max="14312" width="9.140625" style="8"/>
    <col min="14313" max="14313" width="9.7109375" style="8" customWidth="1"/>
    <col min="14314" max="14314" width="9.140625" style="8"/>
    <col min="14315" max="14316" width="11" style="8" customWidth="1"/>
    <col min="14317" max="14317" width="9.85546875" style="8" customWidth="1"/>
    <col min="14318" max="14325" width="9.140625" style="8"/>
    <col min="14326" max="14326" width="9.7109375" style="8" customWidth="1"/>
    <col min="14327" max="14328" width="9.140625" style="8"/>
    <col min="14329" max="14329" width="9.7109375" style="8" customWidth="1"/>
    <col min="14330" max="14330" width="9.140625" style="8"/>
    <col min="14331" max="14332" width="11" style="8" customWidth="1"/>
    <col min="14333" max="14333" width="9.85546875" style="8" customWidth="1"/>
    <col min="14334" max="14560" width="9.140625" style="8"/>
    <col min="14561" max="14561" width="11.7109375" style="8" customWidth="1"/>
    <col min="14562" max="14564" width="9.140625" style="8"/>
    <col min="14565" max="14565" width="12.140625" style="8" customWidth="1"/>
    <col min="14566" max="14566" width="9.7109375" style="8" customWidth="1"/>
    <col min="14567" max="14568" width="9.140625" style="8"/>
    <col min="14569" max="14569" width="9.7109375" style="8" customWidth="1"/>
    <col min="14570" max="14570" width="9.140625" style="8"/>
    <col min="14571" max="14572" width="11" style="8" customWidth="1"/>
    <col min="14573" max="14573" width="9.85546875" style="8" customWidth="1"/>
    <col min="14574" max="14581" width="9.140625" style="8"/>
    <col min="14582" max="14582" width="9.7109375" style="8" customWidth="1"/>
    <col min="14583" max="14584" width="9.140625" style="8"/>
    <col min="14585" max="14585" width="9.7109375" style="8" customWidth="1"/>
    <col min="14586" max="14586" width="9.140625" style="8"/>
    <col min="14587" max="14588" width="11" style="8" customWidth="1"/>
    <col min="14589" max="14589" width="9.85546875" style="8" customWidth="1"/>
    <col min="14590" max="14816" width="9.140625" style="8"/>
    <col min="14817" max="14817" width="11.7109375" style="8" customWidth="1"/>
    <col min="14818" max="14820" width="9.140625" style="8"/>
    <col min="14821" max="14821" width="12.140625" style="8" customWidth="1"/>
    <col min="14822" max="14822" width="9.7109375" style="8" customWidth="1"/>
    <col min="14823" max="14824" width="9.140625" style="8"/>
    <col min="14825" max="14825" width="9.7109375" style="8" customWidth="1"/>
    <col min="14826" max="14826" width="9.140625" style="8"/>
    <col min="14827" max="14828" width="11" style="8" customWidth="1"/>
    <col min="14829" max="14829" width="9.85546875" style="8" customWidth="1"/>
    <col min="14830" max="14837" width="9.140625" style="8"/>
    <col min="14838" max="14838" width="9.7109375" style="8" customWidth="1"/>
    <col min="14839" max="14840" width="9.140625" style="8"/>
    <col min="14841" max="14841" width="9.7109375" style="8" customWidth="1"/>
    <col min="14842" max="14842" width="9.140625" style="8"/>
    <col min="14843" max="14844" width="11" style="8" customWidth="1"/>
    <col min="14845" max="14845" width="9.85546875" style="8" customWidth="1"/>
    <col min="14846" max="15072" width="9.140625" style="8"/>
    <col min="15073" max="15073" width="11.7109375" style="8" customWidth="1"/>
    <col min="15074" max="15076" width="9.140625" style="8"/>
    <col min="15077" max="15077" width="12.140625" style="8" customWidth="1"/>
    <col min="15078" max="15078" width="9.7109375" style="8" customWidth="1"/>
    <col min="15079" max="15080" width="9.140625" style="8"/>
    <col min="15081" max="15081" width="9.7109375" style="8" customWidth="1"/>
    <col min="15082" max="15082" width="9.140625" style="8"/>
    <col min="15083" max="15084" width="11" style="8" customWidth="1"/>
    <col min="15085" max="15085" width="9.85546875" style="8" customWidth="1"/>
    <col min="15086" max="15093" width="9.140625" style="8"/>
    <col min="15094" max="15094" width="9.7109375" style="8" customWidth="1"/>
    <col min="15095" max="15096" width="9.140625" style="8"/>
    <col min="15097" max="15097" width="9.7109375" style="8" customWidth="1"/>
    <col min="15098" max="15098" width="9.140625" style="8"/>
    <col min="15099" max="15100" width="11" style="8" customWidth="1"/>
    <col min="15101" max="15101" width="9.85546875" style="8" customWidth="1"/>
    <col min="15102" max="15328" width="9.140625" style="8"/>
    <col min="15329" max="15329" width="11.7109375" style="8" customWidth="1"/>
    <col min="15330" max="15332" width="9.140625" style="8"/>
    <col min="15333" max="15333" width="12.140625" style="8" customWidth="1"/>
    <col min="15334" max="15334" width="9.7109375" style="8" customWidth="1"/>
    <col min="15335" max="15336" width="9.140625" style="8"/>
    <col min="15337" max="15337" width="9.7109375" style="8" customWidth="1"/>
    <col min="15338" max="15338" width="9.140625" style="8"/>
    <col min="15339" max="15340" width="11" style="8" customWidth="1"/>
    <col min="15341" max="15341" width="9.85546875" style="8" customWidth="1"/>
    <col min="15342" max="15349" width="9.140625" style="8"/>
    <col min="15350" max="15350" width="9.7109375" style="8" customWidth="1"/>
    <col min="15351" max="15352" width="9.140625" style="8"/>
    <col min="15353" max="15353" width="9.7109375" style="8" customWidth="1"/>
    <col min="15354" max="15354" width="9.140625" style="8"/>
    <col min="15355" max="15356" width="11" style="8" customWidth="1"/>
    <col min="15357" max="15357" width="9.85546875" style="8" customWidth="1"/>
    <col min="15358" max="15584" width="9.140625" style="8"/>
    <col min="15585" max="15585" width="11.7109375" style="8" customWidth="1"/>
    <col min="15586" max="15588" width="9.140625" style="8"/>
    <col min="15589" max="15589" width="12.140625" style="8" customWidth="1"/>
    <col min="15590" max="15590" width="9.7109375" style="8" customWidth="1"/>
    <col min="15591" max="15592" width="9.140625" style="8"/>
    <col min="15593" max="15593" width="9.7109375" style="8" customWidth="1"/>
    <col min="15594" max="15594" width="9.140625" style="8"/>
    <col min="15595" max="15596" width="11" style="8" customWidth="1"/>
    <col min="15597" max="15597" width="9.85546875" style="8" customWidth="1"/>
    <col min="15598" max="15605" width="9.140625" style="8"/>
    <col min="15606" max="15606" width="9.7109375" style="8" customWidth="1"/>
    <col min="15607" max="15608" width="9.140625" style="8"/>
    <col min="15609" max="15609" width="9.7109375" style="8" customWidth="1"/>
    <col min="15610" max="15610" width="9.140625" style="8"/>
    <col min="15611" max="15612" width="11" style="8" customWidth="1"/>
    <col min="15613" max="15613" width="9.85546875" style="8" customWidth="1"/>
    <col min="15614" max="15840" width="9.140625" style="8"/>
    <col min="15841" max="15841" width="11.7109375" style="8" customWidth="1"/>
    <col min="15842" max="15844" width="9.140625" style="8"/>
    <col min="15845" max="15845" width="12.140625" style="8" customWidth="1"/>
    <col min="15846" max="15846" width="9.7109375" style="8" customWidth="1"/>
    <col min="15847" max="15848" width="9.140625" style="8"/>
    <col min="15849" max="15849" width="9.7109375" style="8" customWidth="1"/>
    <col min="15850" max="15850" width="9.140625" style="8"/>
    <col min="15851" max="15852" width="11" style="8" customWidth="1"/>
    <col min="15853" max="15853" width="9.85546875" style="8" customWidth="1"/>
    <col min="15854" max="15861" width="9.140625" style="8"/>
    <col min="15862" max="15862" width="9.7109375" style="8" customWidth="1"/>
    <col min="15863" max="15864" width="9.140625" style="8"/>
    <col min="15865" max="15865" width="9.7109375" style="8" customWidth="1"/>
    <col min="15866" max="15866" width="9.140625" style="8"/>
    <col min="15867" max="15868" width="11" style="8" customWidth="1"/>
    <col min="15869" max="15869" width="9.85546875" style="8" customWidth="1"/>
    <col min="15870" max="16096" width="9.140625" style="8"/>
    <col min="16097" max="16097" width="11.7109375" style="8" customWidth="1"/>
    <col min="16098" max="16100" width="9.140625" style="8"/>
    <col min="16101" max="16101" width="12.140625" style="8" customWidth="1"/>
    <col min="16102" max="16102" width="9.7109375" style="8" customWidth="1"/>
    <col min="16103" max="16104" width="9.140625" style="8"/>
    <col min="16105" max="16105" width="9.7109375" style="8" customWidth="1"/>
    <col min="16106" max="16106" width="9.140625" style="8"/>
    <col min="16107" max="16108" width="11" style="8" customWidth="1"/>
    <col min="16109" max="16109" width="9.85546875" style="8" customWidth="1"/>
    <col min="16110" max="16117" width="9.140625" style="8"/>
    <col min="16118" max="16118" width="9.7109375" style="8" customWidth="1"/>
    <col min="16119" max="16120" width="9.140625" style="8"/>
    <col min="16121" max="16121" width="9.7109375" style="8" customWidth="1"/>
    <col min="16122" max="16122" width="9.140625" style="8"/>
    <col min="16123" max="16124" width="11" style="8" customWidth="1"/>
    <col min="16125" max="16125" width="9.85546875" style="8" customWidth="1"/>
    <col min="16126" max="16384" width="9.140625" style="8"/>
  </cols>
  <sheetData>
    <row r="1" spans="1:5" s="9" customFormat="1">
      <c r="A1" s="2">
        <f>Allocation_SG!A1</f>
        <v>45192</v>
      </c>
      <c r="B1" s="3" t="s">
        <v>154</v>
      </c>
      <c r="C1" s="4" t="s">
        <v>154</v>
      </c>
      <c r="D1" s="4" t="s">
        <v>154</v>
      </c>
      <c r="E1" s="5" t="s">
        <v>154</v>
      </c>
    </row>
    <row r="2" spans="1:5" s="9" customFormat="1" ht="25.5">
      <c r="A2" s="9" t="s">
        <v>164</v>
      </c>
      <c r="B2" s="10" t="s">
        <v>183</v>
      </c>
      <c r="C2" s="11" t="s">
        <v>184</v>
      </c>
      <c r="D2" s="11" t="s">
        <v>185</v>
      </c>
      <c r="E2" s="12" t="s">
        <v>186</v>
      </c>
    </row>
    <row r="3" spans="1:5">
      <c r="A3" s="8" t="s">
        <v>45</v>
      </c>
    </row>
    <row r="4" spans="1:5">
      <c r="A4" s="8" t="s">
        <v>46</v>
      </c>
    </row>
    <row r="5" spans="1:5">
      <c r="A5" s="8" t="s">
        <v>47</v>
      </c>
    </row>
    <row r="6" spans="1:5">
      <c r="A6" s="8" t="s">
        <v>48</v>
      </c>
    </row>
    <row r="7" spans="1:5">
      <c r="A7" s="8" t="s">
        <v>49</v>
      </c>
    </row>
    <row r="8" spans="1:5">
      <c r="A8" s="8" t="s">
        <v>50</v>
      </c>
    </row>
    <row r="9" spans="1:5">
      <c r="A9" s="8" t="s">
        <v>51</v>
      </c>
    </row>
    <row r="10" spans="1:5">
      <c r="A10" s="8" t="s">
        <v>52</v>
      </c>
    </row>
    <row r="11" spans="1:5">
      <c r="A11" s="8" t="s">
        <v>53</v>
      </c>
    </row>
    <row r="12" spans="1:5">
      <c r="A12" s="8" t="s">
        <v>54</v>
      </c>
    </row>
    <row r="13" spans="1:5">
      <c r="A13" s="8" t="s">
        <v>55</v>
      </c>
    </row>
    <row r="14" spans="1:5">
      <c r="A14" s="8" t="s">
        <v>56</v>
      </c>
    </row>
    <row r="15" spans="1:5">
      <c r="A15" s="8" t="s">
        <v>57</v>
      </c>
    </row>
    <row r="16" spans="1:5">
      <c r="A16" s="8" t="s">
        <v>58</v>
      </c>
    </row>
    <row r="17" spans="1:1">
      <c r="A17" s="8" t="s">
        <v>59</v>
      </c>
    </row>
    <row r="18" spans="1:1">
      <c r="A18" s="8" t="s">
        <v>60</v>
      </c>
    </row>
    <row r="19" spans="1:1">
      <c r="A19" s="8" t="s">
        <v>61</v>
      </c>
    </row>
    <row r="20" spans="1:1">
      <c r="A20" s="8" t="s">
        <v>62</v>
      </c>
    </row>
    <row r="21" spans="1:1">
      <c r="A21" s="8" t="s">
        <v>63</v>
      </c>
    </row>
    <row r="22" spans="1:1">
      <c r="A22" s="8" t="s">
        <v>64</v>
      </c>
    </row>
    <row r="23" spans="1:1">
      <c r="A23" s="8" t="s">
        <v>65</v>
      </c>
    </row>
    <row r="24" spans="1:1">
      <c r="A24" s="8" t="s">
        <v>66</v>
      </c>
    </row>
    <row r="25" spans="1:1">
      <c r="A25" s="8" t="s">
        <v>67</v>
      </c>
    </row>
    <row r="26" spans="1:1">
      <c r="A26" s="8" t="s">
        <v>68</v>
      </c>
    </row>
    <row r="27" spans="1:1">
      <c r="A27" s="8" t="s">
        <v>69</v>
      </c>
    </row>
    <row r="28" spans="1:1">
      <c r="A28" s="8" t="s">
        <v>70</v>
      </c>
    </row>
    <row r="29" spans="1:1">
      <c r="A29" s="8" t="s">
        <v>71</v>
      </c>
    </row>
    <row r="30" spans="1:1">
      <c r="A30" s="8" t="s">
        <v>72</v>
      </c>
    </row>
    <row r="31" spans="1:1">
      <c r="A31" s="8" t="s">
        <v>73</v>
      </c>
    </row>
    <row r="32" spans="1:1">
      <c r="A32" s="8" t="s">
        <v>74</v>
      </c>
    </row>
    <row r="33" spans="1:1">
      <c r="A33" s="8" t="s">
        <v>75</v>
      </c>
    </row>
    <row r="34" spans="1:1">
      <c r="A34" s="8" t="s">
        <v>76</v>
      </c>
    </row>
    <row r="35" spans="1:1">
      <c r="A35" s="8" t="s">
        <v>77</v>
      </c>
    </row>
    <row r="36" spans="1:1">
      <c r="A36" s="8" t="s">
        <v>78</v>
      </c>
    </row>
    <row r="37" spans="1:1">
      <c r="A37" s="8" t="s">
        <v>79</v>
      </c>
    </row>
    <row r="38" spans="1:1">
      <c r="A38" s="8" t="s">
        <v>80</v>
      </c>
    </row>
    <row r="39" spans="1:1">
      <c r="A39" s="8" t="s">
        <v>81</v>
      </c>
    </row>
    <row r="40" spans="1:1">
      <c r="A40" s="8" t="s">
        <v>82</v>
      </c>
    </row>
    <row r="41" spans="1:1">
      <c r="A41" s="8" t="s">
        <v>83</v>
      </c>
    </row>
    <row r="42" spans="1:1">
      <c r="A42" s="8" t="s">
        <v>84</v>
      </c>
    </row>
    <row r="43" spans="1:1">
      <c r="A43" s="8" t="s">
        <v>85</v>
      </c>
    </row>
    <row r="44" spans="1:1">
      <c r="A44" s="8" t="s">
        <v>86</v>
      </c>
    </row>
    <row r="45" spans="1:1">
      <c r="A45" s="8" t="s">
        <v>87</v>
      </c>
    </row>
    <row r="46" spans="1:1">
      <c r="A46" s="8" t="s">
        <v>88</v>
      </c>
    </row>
    <row r="47" spans="1:1">
      <c r="A47" s="8" t="s">
        <v>89</v>
      </c>
    </row>
    <row r="48" spans="1:1">
      <c r="A48" s="8" t="s">
        <v>90</v>
      </c>
    </row>
    <row r="49" spans="1:1">
      <c r="A49" s="8" t="s">
        <v>91</v>
      </c>
    </row>
    <row r="50" spans="1:1">
      <c r="A50" s="8" t="s">
        <v>92</v>
      </c>
    </row>
    <row r="51" spans="1:1">
      <c r="A51" s="8" t="s">
        <v>93</v>
      </c>
    </row>
    <row r="52" spans="1:1">
      <c r="A52" s="8" t="s">
        <v>94</v>
      </c>
    </row>
    <row r="53" spans="1:1">
      <c r="A53" s="8" t="s">
        <v>95</v>
      </c>
    </row>
    <row r="54" spans="1:1">
      <c r="A54" s="8" t="s">
        <v>96</v>
      </c>
    </row>
    <row r="55" spans="1:1">
      <c r="A55" s="8" t="s">
        <v>97</v>
      </c>
    </row>
    <row r="56" spans="1:1">
      <c r="A56" s="8" t="s">
        <v>98</v>
      </c>
    </row>
    <row r="57" spans="1:1">
      <c r="A57" s="8" t="s">
        <v>99</v>
      </c>
    </row>
    <row r="58" spans="1:1">
      <c r="A58" s="8" t="s">
        <v>100</v>
      </c>
    </row>
    <row r="59" spans="1:1">
      <c r="A59" s="8" t="s">
        <v>101</v>
      </c>
    </row>
    <row r="60" spans="1:1">
      <c r="A60" s="8" t="s">
        <v>102</v>
      </c>
    </row>
    <row r="61" spans="1:1">
      <c r="A61" s="8" t="s">
        <v>103</v>
      </c>
    </row>
    <row r="62" spans="1:1">
      <c r="A62" s="8" t="s">
        <v>104</v>
      </c>
    </row>
    <row r="63" spans="1:1">
      <c r="A63" s="8" t="s">
        <v>105</v>
      </c>
    </row>
    <row r="64" spans="1:1">
      <c r="A64" s="8" t="s">
        <v>106</v>
      </c>
    </row>
    <row r="65" spans="1:1">
      <c r="A65" s="8" t="s">
        <v>107</v>
      </c>
    </row>
    <row r="66" spans="1:1">
      <c r="A66" s="8" t="s">
        <v>108</v>
      </c>
    </row>
    <row r="67" spans="1:1">
      <c r="A67" s="8" t="s">
        <v>109</v>
      </c>
    </row>
    <row r="68" spans="1:1">
      <c r="A68" s="8" t="s">
        <v>110</v>
      </c>
    </row>
    <row r="69" spans="1:1">
      <c r="A69" s="8" t="s">
        <v>111</v>
      </c>
    </row>
    <row r="70" spans="1:1">
      <c r="A70" s="8" t="s">
        <v>112</v>
      </c>
    </row>
    <row r="71" spans="1:1">
      <c r="A71" s="8" t="s">
        <v>113</v>
      </c>
    </row>
    <row r="72" spans="1:1">
      <c r="A72" s="8" t="s">
        <v>114</v>
      </c>
    </row>
    <row r="73" spans="1:1">
      <c r="A73" s="8" t="s">
        <v>115</v>
      </c>
    </row>
    <row r="74" spans="1:1">
      <c r="A74" s="8" t="s">
        <v>116</v>
      </c>
    </row>
    <row r="75" spans="1:1">
      <c r="A75" s="8" t="s">
        <v>117</v>
      </c>
    </row>
    <row r="76" spans="1:1">
      <c r="A76" s="8" t="s">
        <v>118</v>
      </c>
    </row>
    <row r="77" spans="1:1">
      <c r="A77" s="8" t="s">
        <v>119</v>
      </c>
    </row>
    <row r="78" spans="1:1">
      <c r="A78" s="8" t="s">
        <v>120</v>
      </c>
    </row>
    <row r="79" spans="1:1">
      <c r="A79" s="8" t="s">
        <v>121</v>
      </c>
    </row>
    <row r="80" spans="1:1">
      <c r="A80" s="8" t="s">
        <v>122</v>
      </c>
    </row>
    <row r="81" spans="1:1">
      <c r="A81" s="8" t="s">
        <v>123</v>
      </c>
    </row>
    <row r="82" spans="1:1">
      <c r="A82" s="8" t="s">
        <v>124</v>
      </c>
    </row>
    <row r="83" spans="1:1">
      <c r="A83" s="8" t="s">
        <v>125</v>
      </c>
    </row>
    <row r="84" spans="1:1">
      <c r="A84" s="8" t="s">
        <v>126</v>
      </c>
    </row>
    <row r="85" spans="1:1">
      <c r="A85" s="8" t="s">
        <v>127</v>
      </c>
    </row>
    <row r="86" spans="1:1">
      <c r="A86" s="8" t="s">
        <v>128</v>
      </c>
    </row>
    <row r="87" spans="1:1">
      <c r="A87" s="8" t="s">
        <v>129</v>
      </c>
    </row>
    <row r="88" spans="1:1">
      <c r="A88" s="8" t="s">
        <v>130</v>
      </c>
    </row>
    <row r="89" spans="1:1">
      <c r="A89" s="8" t="s">
        <v>131</v>
      </c>
    </row>
    <row r="90" spans="1:1">
      <c r="A90" s="8" t="s">
        <v>132</v>
      </c>
    </row>
    <row r="91" spans="1:1">
      <c r="A91" s="8" t="s">
        <v>133</v>
      </c>
    </row>
    <row r="92" spans="1:1">
      <c r="A92" s="8" t="s">
        <v>134</v>
      </c>
    </row>
    <row r="93" spans="1:1">
      <c r="A93" s="8" t="s">
        <v>135</v>
      </c>
    </row>
    <row r="94" spans="1:1">
      <c r="A94" s="8" t="s">
        <v>136</v>
      </c>
    </row>
    <row r="95" spans="1:1">
      <c r="A95" s="8" t="s">
        <v>137</v>
      </c>
    </row>
    <row r="96" spans="1:1">
      <c r="A96" s="8" t="s">
        <v>138</v>
      </c>
    </row>
    <row r="97" spans="1:5">
      <c r="A97" s="8" t="s">
        <v>139</v>
      </c>
    </row>
    <row r="98" spans="1:5">
      <c r="A98" s="8" t="s">
        <v>140</v>
      </c>
    </row>
    <row r="99" spans="1:5">
      <c r="A99" s="8" t="s">
        <v>175</v>
      </c>
      <c r="B99" s="15">
        <f>SUM(B3:B98)/4000</f>
        <v>0</v>
      </c>
      <c r="C99" s="15">
        <f t="shared" ref="C99:E99" si="0">SUM(C3:C98)/4000</f>
        <v>0</v>
      </c>
      <c r="D99" s="15">
        <f t="shared" si="0"/>
        <v>0</v>
      </c>
      <c r="E99" s="15">
        <f t="shared" si="0"/>
        <v>0</v>
      </c>
    </row>
    <row r="102" spans="1:5">
      <c r="A102" s="8">
        <v>1</v>
      </c>
      <c r="B102" s="15">
        <v>2</v>
      </c>
      <c r="C102" s="8">
        <v>3</v>
      </c>
      <c r="D102" s="15">
        <v>4</v>
      </c>
      <c r="E102" s="8">
        <v>5</v>
      </c>
    </row>
  </sheetData>
  <conditionalFormatting sqref="C1:C65536">
    <cfRule type="dataBar" priority="5">
      <dataBar>
        <cfvo type="min" val="0"/>
        <cfvo type="max" val="0"/>
        <color rgb="FF63C384"/>
      </dataBar>
    </cfRule>
  </conditionalFormatting>
  <conditionalFormatting sqref="B1:B65536 D102">
    <cfRule type="dataBar" priority="7">
      <dataBar>
        <cfvo type="min" val="0"/>
        <cfvo type="max" val="0"/>
        <color rgb="FFFFB628"/>
      </dataBar>
    </cfRule>
  </conditionalFormatting>
  <pageMargins left="0.75" right="0.75" top="1" bottom="1" header="0.5" footer="0.5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>
  <sheetPr>
    <tabColor rgb="FFFF0000"/>
  </sheetPr>
  <dimension ref="A1:H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D37" sqref="D37"/>
    </sheetView>
  </sheetViews>
  <sheetFormatPr defaultRowHeight="12.75"/>
  <cols>
    <col min="1" max="1" width="12.5703125" style="8" customWidth="1"/>
    <col min="2" max="2" width="11.5703125" style="131" customWidth="1"/>
    <col min="3" max="3" width="13.42578125" style="131" bestFit="1" customWidth="1"/>
    <col min="4" max="4" width="15.42578125" style="131" bestFit="1" customWidth="1"/>
    <col min="5" max="256" width="9.140625" style="8"/>
    <col min="257" max="257" width="12.5703125" style="8" customWidth="1"/>
    <col min="258" max="259" width="11.5703125" style="8" customWidth="1"/>
    <col min="260" max="512" width="9.140625" style="8"/>
    <col min="513" max="513" width="12.5703125" style="8" customWidth="1"/>
    <col min="514" max="515" width="11.5703125" style="8" customWidth="1"/>
    <col min="516" max="768" width="9.140625" style="8"/>
    <col min="769" max="769" width="12.5703125" style="8" customWidth="1"/>
    <col min="770" max="771" width="11.5703125" style="8" customWidth="1"/>
    <col min="772" max="1024" width="9.140625" style="8"/>
    <col min="1025" max="1025" width="12.5703125" style="8" customWidth="1"/>
    <col min="1026" max="1027" width="11.5703125" style="8" customWidth="1"/>
    <col min="1028" max="1280" width="9.140625" style="8"/>
    <col min="1281" max="1281" width="12.5703125" style="8" customWidth="1"/>
    <col min="1282" max="1283" width="11.5703125" style="8" customWidth="1"/>
    <col min="1284" max="1536" width="9.140625" style="8"/>
    <col min="1537" max="1537" width="12.5703125" style="8" customWidth="1"/>
    <col min="1538" max="1539" width="11.5703125" style="8" customWidth="1"/>
    <col min="1540" max="1792" width="9.140625" style="8"/>
    <col min="1793" max="1793" width="12.5703125" style="8" customWidth="1"/>
    <col min="1794" max="1795" width="11.5703125" style="8" customWidth="1"/>
    <col min="1796" max="2048" width="9.140625" style="8"/>
    <col min="2049" max="2049" width="12.5703125" style="8" customWidth="1"/>
    <col min="2050" max="2051" width="11.5703125" style="8" customWidth="1"/>
    <col min="2052" max="2304" width="9.140625" style="8"/>
    <col min="2305" max="2305" width="12.5703125" style="8" customWidth="1"/>
    <col min="2306" max="2307" width="11.5703125" style="8" customWidth="1"/>
    <col min="2308" max="2560" width="9.140625" style="8"/>
    <col min="2561" max="2561" width="12.5703125" style="8" customWidth="1"/>
    <col min="2562" max="2563" width="11.5703125" style="8" customWidth="1"/>
    <col min="2564" max="2816" width="9.140625" style="8"/>
    <col min="2817" max="2817" width="12.5703125" style="8" customWidth="1"/>
    <col min="2818" max="2819" width="11.5703125" style="8" customWidth="1"/>
    <col min="2820" max="3072" width="9.140625" style="8"/>
    <col min="3073" max="3073" width="12.5703125" style="8" customWidth="1"/>
    <col min="3074" max="3075" width="11.5703125" style="8" customWidth="1"/>
    <col min="3076" max="3328" width="9.140625" style="8"/>
    <col min="3329" max="3329" width="12.5703125" style="8" customWidth="1"/>
    <col min="3330" max="3331" width="11.5703125" style="8" customWidth="1"/>
    <col min="3332" max="3584" width="9.140625" style="8"/>
    <col min="3585" max="3585" width="12.5703125" style="8" customWidth="1"/>
    <col min="3586" max="3587" width="11.5703125" style="8" customWidth="1"/>
    <col min="3588" max="3840" width="9.140625" style="8"/>
    <col min="3841" max="3841" width="12.5703125" style="8" customWidth="1"/>
    <col min="3842" max="3843" width="11.5703125" style="8" customWidth="1"/>
    <col min="3844" max="4096" width="9.140625" style="8"/>
    <col min="4097" max="4097" width="12.5703125" style="8" customWidth="1"/>
    <col min="4098" max="4099" width="11.5703125" style="8" customWidth="1"/>
    <col min="4100" max="4352" width="9.140625" style="8"/>
    <col min="4353" max="4353" width="12.5703125" style="8" customWidth="1"/>
    <col min="4354" max="4355" width="11.5703125" style="8" customWidth="1"/>
    <col min="4356" max="4608" width="9.140625" style="8"/>
    <col min="4609" max="4609" width="12.5703125" style="8" customWidth="1"/>
    <col min="4610" max="4611" width="11.5703125" style="8" customWidth="1"/>
    <col min="4612" max="4864" width="9.140625" style="8"/>
    <col min="4865" max="4865" width="12.5703125" style="8" customWidth="1"/>
    <col min="4866" max="4867" width="11.5703125" style="8" customWidth="1"/>
    <col min="4868" max="5120" width="9.140625" style="8"/>
    <col min="5121" max="5121" width="12.5703125" style="8" customWidth="1"/>
    <col min="5122" max="5123" width="11.5703125" style="8" customWidth="1"/>
    <col min="5124" max="5376" width="9.140625" style="8"/>
    <col min="5377" max="5377" width="12.5703125" style="8" customWidth="1"/>
    <col min="5378" max="5379" width="11.5703125" style="8" customWidth="1"/>
    <col min="5380" max="5632" width="9.140625" style="8"/>
    <col min="5633" max="5633" width="12.5703125" style="8" customWidth="1"/>
    <col min="5634" max="5635" width="11.5703125" style="8" customWidth="1"/>
    <col min="5636" max="5888" width="9.140625" style="8"/>
    <col min="5889" max="5889" width="12.5703125" style="8" customWidth="1"/>
    <col min="5890" max="5891" width="11.5703125" style="8" customWidth="1"/>
    <col min="5892" max="6144" width="9.140625" style="8"/>
    <col min="6145" max="6145" width="12.5703125" style="8" customWidth="1"/>
    <col min="6146" max="6147" width="11.5703125" style="8" customWidth="1"/>
    <col min="6148" max="6400" width="9.140625" style="8"/>
    <col min="6401" max="6401" width="12.5703125" style="8" customWidth="1"/>
    <col min="6402" max="6403" width="11.5703125" style="8" customWidth="1"/>
    <col min="6404" max="6656" width="9.140625" style="8"/>
    <col min="6657" max="6657" width="12.5703125" style="8" customWidth="1"/>
    <col min="6658" max="6659" width="11.5703125" style="8" customWidth="1"/>
    <col min="6660" max="6912" width="9.140625" style="8"/>
    <col min="6913" max="6913" width="12.5703125" style="8" customWidth="1"/>
    <col min="6914" max="6915" width="11.5703125" style="8" customWidth="1"/>
    <col min="6916" max="7168" width="9.140625" style="8"/>
    <col min="7169" max="7169" width="12.5703125" style="8" customWidth="1"/>
    <col min="7170" max="7171" width="11.5703125" style="8" customWidth="1"/>
    <col min="7172" max="7424" width="9.140625" style="8"/>
    <col min="7425" max="7425" width="12.5703125" style="8" customWidth="1"/>
    <col min="7426" max="7427" width="11.5703125" style="8" customWidth="1"/>
    <col min="7428" max="7680" width="9.140625" style="8"/>
    <col min="7681" max="7681" width="12.5703125" style="8" customWidth="1"/>
    <col min="7682" max="7683" width="11.5703125" style="8" customWidth="1"/>
    <col min="7684" max="7936" width="9.140625" style="8"/>
    <col min="7937" max="7937" width="12.5703125" style="8" customWidth="1"/>
    <col min="7938" max="7939" width="11.5703125" style="8" customWidth="1"/>
    <col min="7940" max="8192" width="9.140625" style="8"/>
    <col min="8193" max="8193" width="12.5703125" style="8" customWidth="1"/>
    <col min="8194" max="8195" width="11.5703125" style="8" customWidth="1"/>
    <col min="8196" max="8448" width="9.140625" style="8"/>
    <col min="8449" max="8449" width="12.5703125" style="8" customWidth="1"/>
    <col min="8450" max="8451" width="11.5703125" style="8" customWidth="1"/>
    <col min="8452" max="8704" width="9.140625" style="8"/>
    <col min="8705" max="8705" width="12.5703125" style="8" customWidth="1"/>
    <col min="8706" max="8707" width="11.5703125" style="8" customWidth="1"/>
    <col min="8708" max="8960" width="9.140625" style="8"/>
    <col min="8961" max="8961" width="12.5703125" style="8" customWidth="1"/>
    <col min="8962" max="8963" width="11.5703125" style="8" customWidth="1"/>
    <col min="8964" max="9216" width="9.140625" style="8"/>
    <col min="9217" max="9217" width="12.5703125" style="8" customWidth="1"/>
    <col min="9218" max="9219" width="11.5703125" style="8" customWidth="1"/>
    <col min="9220" max="9472" width="9.140625" style="8"/>
    <col min="9473" max="9473" width="12.5703125" style="8" customWidth="1"/>
    <col min="9474" max="9475" width="11.5703125" style="8" customWidth="1"/>
    <col min="9476" max="9728" width="9.140625" style="8"/>
    <col min="9729" max="9729" width="12.5703125" style="8" customWidth="1"/>
    <col min="9730" max="9731" width="11.5703125" style="8" customWidth="1"/>
    <col min="9732" max="9984" width="9.140625" style="8"/>
    <col min="9985" max="9985" width="12.5703125" style="8" customWidth="1"/>
    <col min="9986" max="9987" width="11.5703125" style="8" customWidth="1"/>
    <col min="9988" max="10240" width="9.140625" style="8"/>
    <col min="10241" max="10241" width="12.5703125" style="8" customWidth="1"/>
    <col min="10242" max="10243" width="11.5703125" style="8" customWidth="1"/>
    <col min="10244" max="10496" width="9.140625" style="8"/>
    <col min="10497" max="10497" width="12.5703125" style="8" customWidth="1"/>
    <col min="10498" max="10499" width="11.5703125" style="8" customWidth="1"/>
    <col min="10500" max="10752" width="9.140625" style="8"/>
    <col min="10753" max="10753" width="12.5703125" style="8" customWidth="1"/>
    <col min="10754" max="10755" width="11.5703125" style="8" customWidth="1"/>
    <col min="10756" max="11008" width="9.140625" style="8"/>
    <col min="11009" max="11009" width="12.5703125" style="8" customWidth="1"/>
    <col min="11010" max="11011" width="11.5703125" style="8" customWidth="1"/>
    <col min="11012" max="11264" width="9.140625" style="8"/>
    <col min="11265" max="11265" width="12.5703125" style="8" customWidth="1"/>
    <col min="11266" max="11267" width="11.5703125" style="8" customWidth="1"/>
    <col min="11268" max="11520" width="9.140625" style="8"/>
    <col min="11521" max="11521" width="12.5703125" style="8" customWidth="1"/>
    <col min="11522" max="11523" width="11.5703125" style="8" customWidth="1"/>
    <col min="11524" max="11776" width="9.140625" style="8"/>
    <col min="11777" max="11777" width="12.5703125" style="8" customWidth="1"/>
    <col min="11778" max="11779" width="11.5703125" style="8" customWidth="1"/>
    <col min="11780" max="12032" width="9.140625" style="8"/>
    <col min="12033" max="12033" width="12.5703125" style="8" customWidth="1"/>
    <col min="12034" max="12035" width="11.5703125" style="8" customWidth="1"/>
    <col min="12036" max="12288" width="9.140625" style="8"/>
    <col min="12289" max="12289" width="12.5703125" style="8" customWidth="1"/>
    <col min="12290" max="12291" width="11.5703125" style="8" customWidth="1"/>
    <col min="12292" max="12544" width="9.140625" style="8"/>
    <col min="12545" max="12545" width="12.5703125" style="8" customWidth="1"/>
    <col min="12546" max="12547" width="11.5703125" style="8" customWidth="1"/>
    <col min="12548" max="12800" width="9.140625" style="8"/>
    <col min="12801" max="12801" width="12.5703125" style="8" customWidth="1"/>
    <col min="12802" max="12803" width="11.5703125" style="8" customWidth="1"/>
    <col min="12804" max="13056" width="9.140625" style="8"/>
    <col min="13057" max="13057" width="12.5703125" style="8" customWidth="1"/>
    <col min="13058" max="13059" width="11.5703125" style="8" customWidth="1"/>
    <col min="13060" max="13312" width="9.140625" style="8"/>
    <col min="13313" max="13313" width="12.5703125" style="8" customWidth="1"/>
    <col min="13314" max="13315" width="11.5703125" style="8" customWidth="1"/>
    <col min="13316" max="13568" width="9.140625" style="8"/>
    <col min="13569" max="13569" width="12.5703125" style="8" customWidth="1"/>
    <col min="13570" max="13571" width="11.5703125" style="8" customWidth="1"/>
    <col min="13572" max="13824" width="9.140625" style="8"/>
    <col min="13825" max="13825" width="12.5703125" style="8" customWidth="1"/>
    <col min="13826" max="13827" width="11.5703125" style="8" customWidth="1"/>
    <col min="13828" max="14080" width="9.140625" style="8"/>
    <col min="14081" max="14081" width="12.5703125" style="8" customWidth="1"/>
    <col min="14082" max="14083" width="11.5703125" style="8" customWidth="1"/>
    <col min="14084" max="14336" width="9.140625" style="8"/>
    <col min="14337" max="14337" width="12.5703125" style="8" customWidth="1"/>
    <col min="14338" max="14339" width="11.5703125" style="8" customWidth="1"/>
    <col min="14340" max="14592" width="9.140625" style="8"/>
    <col min="14593" max="14593" width="12.5703125" style="8" customWidth="1"/>
    <col min="14594" max="14595" width="11.5703125" style="8" customWidth="1"/>
    <col min="14596" max="14848" width="9.140625" style="8"/>
    <col min="14849" max="14849" width="12.5703125" style="8" customWidth="1"/>
    <col min="14850" max="14851" width="11.5703125" style="8" customWidth="1"/>
    <col min="14852" max="15104" width="9.140625" style="8"/>
    <col min="15105" max="15105" width="12.5703125" style="8" customWidth="1"/>
    <col min="15106" max="15107" width="11.5703125" style="8" customWidth="1"/>
    <col min="15108" max="15360" width="9.140625" style="8"/>
    <col min="15361" max="15361" width="12.5703125" style="8" customWidth="1"/>
    <col min="15362" max="15363" width="11.5703125" style="8" customWidth="1"/>
    <col min="15364" max="15616" width="9.140625" style="8"/>
    <col min="15617" max="15617" width="12.5703125" style="8" customWidth="1"/>
    <col min="15618" max="15619" width="11.5703125" style="8" customWidth="1"/>
    <col min="15620" max="15872" width="9.140625" style="8"/>
    <col min="15873" max="15873" width="12.5703125" style="8" customWidth="1"/>
    <col min="15874" max="15875" width="11.5703125" style="8" customWidth="1"/>
    <col min="15876" max="16128" width="9.140625" style="8"/>
    <col min="16129" max="16129" width="12.5703125" style="8" customWidth="1"/>
    <col min="16130" max="16131" width="11.5703125" style="8" customWidth="1"/>
    <col min="16132" max="16384" width="9.140625" style="8"/>
  </cols>
  <sheetData>
    <row r="1" spans="1:8" ht="15">
      <c r="A1" s="2">
        <f>Allocation_SG!A1</f>
        <v>45192</v>
      </c>
      <c r="B1" s="38" t="s">
        <v>352</v>
      </c>
      <c r="C1" s="38" t="s">
        <v>352</v>
      </c>
      <c r="D1" s="38" t="s">
        <v>352</v>
      </c>
      <c r="E1" s="130"/>
      <c r="F1" s="130"/>
      <c r="G1" s="130"/>
      <c r="H1" s="131"/>
    </row>
    <row r="2" spans="1:8">
      <c r="A2" s="8" t="s">
        <v>164</v>
      </c>
      <c r="B2" s="131" t="s">
        <v>353</v>
      </c>
      <c r="C2" s="131" t="s">
        <v>354</v>
      </c>
      <c r="D2" s="131" t="s">
        <v>355</v>
      </c>
    </row>
    <row r="3" spans="1:8">
      <c r="A3" s="8" t="s">
        <v>45</v>
      </c>
      <c r="B3" s="127">
        <v>0</v>
      </c>
      <c r="C3" s="127">
        <v>0</v>
      </c>
      <c r="D3" s="127">
        <v>0</v>
      </c>
    </row>
    <row r="4" spans="1:8">
      <c r="A4" s="8" t="s">
        <v>46</v>
      </c>
      <c r="B4" s="127">
        <v>0</v>
      </c>
      <c r="C4" s="127">
        <v>0</v>
      </c>
      <c r="D4" s="127">
        <v>0</v>
      </c>
    </row>
    <row r="5" spans="1:8">
      <c r="A5" s="8" t="s">
        <v>47</v>
      </c>
      <c r="B5" s="127">
        <v>0</v>
      </c>
      <c r="C5" s="127">
        <v>0</v>
      </c>
      <c r="D5" s="127">
        <v>0</v>
      </c>
    </row>
    <row r="6" spans="1:8">
      <c r="A6" s="8" t="s">
        <v>48</v>
      </c>
      <c r="B6" s="127">
        <v>0</v>
      </c>
      <c r="C6" s="127">
        <v>0</v>
      </c>
      <c r="D6" s="127">
        <v>0</v>
      </c>
    </row>
    <row r="7" spans="1:8">
      <c r="A7" s="8" t="s">
        <v>49</v>
      </c>
      <c r="B7" s="127">
        <v>0</v>
      </c>
      <c r="C7" s="127">
        <v>0</v>
      </c>
      <c r="D7" s="127">
        <v>0</v>
      </c>
    </row>
    <row r="8" spans="1:8">
      <c r="A8" s="8" t="s">
        <v>50</v>
      </c>
      <c r="B8" s="127">
        <v>0</v>
      </c>
      <c r="C8" s="127">
        <v>0</v>
      </c>
      <c r="D8" s="127">
        <v>0</v>
      </c>
    </row>
    <row r="9" spans="1:8">
      <c r="A9" s="8" t="s">
        <v>51</v>
      </c>
      <c r="B9" s="127">
        <v>0</v>
      </c>
      <c r="C9" s="127">
        <v>0</v>
      </c>
      <c r="D9" s="127">
        <v>0</v>
      </c>
    </row>
    <row r="10" spans="1:8">
      <c r="A10" s="8" t="s">
        <v>52</v>
      </c>
      <c r="B10" s="127">
        <v>0</v>
      </c>
      <c r="C10" s="127">
        <v>0</v>
      </c>
      <c r="D10" s="127">
        <v>0</v>
      </c>
    </row>
    <row r="11" spans="1:8">
      <c r="A11" s="8" t="s">
        <v>53</v>
      </c>
      <c r="B11" s="127">
        <v>0</v>
      </c>
      <c r="C11" s="127">
        <v>0</v>
      </c>
      <c r="D11" s="127">
        <v>0</v>
      </c>
    </row>
    <row r="12" spans="1:8">
      <c r="A12" s="8" t="s">
        <v>54</v>
      </c>
      <c r="B12" s="127">
        <v>0</v>
      </c>
      <c r="C12" s="127">
        <v>0</v>
      </c>
      <c r="D12" s="127">
        <v>0</v>
      </c>
    </row>
    <row r="13" spans="1:8">
      <c r="A13" s="8" t="s">
        <v>55</v>
      </c>
      <c r="B13" s="127">
        <v>0</v>
      </c>
      <c r="C13" s="127">
        <v>0</v>
      </c>
      <c r="D13" s="127">
        <v>0</v>
      </c>
    </row>
    <row r="14" spans="1:8">
      <c r="A14" s="8" t="s">
        <v>56</v>
      </c>
      <c r="B14" s="127">
        <v>0</v>
      </c>
      <c r="C14" s="127">
        <v>0</v>
      </c>
      <c r="D14" s="127">
        <v>0</v>
      </c>
    </row>
    <row r="15" spans="1:8">
      <c r="A15" s="8" t="s">
        <v>57</v>
      </c>
      <c r="B15" s="127">
        <v>0</v>
      </c>
      <c r="C15" s="127">
        <v>0</v>
      </c>
      <c r="D15" s="127">
        <v>0</v>
      </c>
    </row>
    <row r="16" spans="1:8">
      <c r="A16" s="8" t="s">
        <v>58</v>
      </c>
      <c r="B16" s="127">
        <v>0</v>
      </c>
      <c r="C16" s="127">
        <v>0</v>
      </c>
      <c r="D16" s="127">
        <v>0</v>
      </c>
    </row>
    <row r="17" spans="1:4">
      <c r="A17" s="8" t="s">
        <v>59</v>
      </c>
      <c r="B17" s="127">
        <v>0</v>
      </c>
      <c r="C17" s="127">
        <v>0</v>
      </c>
      <c r="D17" s="127">
        <v>0</v>
      </c>
    </row>
    <row r="18" spans="1:4">
      <c r="A18" s="8" t="s">
        <v>60</v>
      </c>
      <c r="B18" s="127">
        <v>0</v>
      </c>
      <c r="C18" s="127">
        <v>0</v>
      </c>
      <c r="D18" s="127">
        <v>0</v>
      </c>
    </row>
    <row r="19" spans="1:4">
      <c r="A19" s="8" t="s">
        <v>61</v>
      </c>
      <c r="B19" s="127">
        <v>0</v>
      </c>
      <c r="C19" s="127">
        <v>0</v>
      </c>
      <c r="D19" s="127">
        <v>0</v>
      </c>
    </row>
    <row r="20" spans="1:4">
      <c r="A20" s="8" t="s">
        <v>62</v>
      </c>
      <c r="B20" s="127">
        <v>0</v>
      </c>
      <c r="C20" s="127">
        <v>0</v>
      </c>
      <c r="D20" s="127">
        <v>0</v>
      </c>
    </row>
    <row r="21" spans="1:4">
      <c r="A21" s="8" t="s">
        <v>63</v>
      </c>
      <c r="B21" s="127">
        <v>0</v>
      </c>
      <c r="C21" s="127">
        <v>0</v>
      </c>
      <c r="D21" s="127">
        <v>0</v>
      </c>
    </row>
    <row r="22" spans="1:4">
      <c r="A22" s="8" t="s">
        <v>64</v>
      </c>
      <c r="B22" s="127">
        <v>0</v>
      </c>
      <c r="C22" s="127">
        <v>0</v>
      </c>
      <c r="D22" s="127">
        <v>0</v>
      </c>
    </row>
    <row r="23" spans="1:4">
      <c r="A23" s="8" t="s">
        <v>65</v>
      </c>
      <c r="B23" s="127">
        <v>0</v>
      </c>
      <c r="C23" s="127">
        <v>0</v>
      </c>
      <c r="D23" s="127">
        <v>0</v>
      </c>
    </row>
    <row r="24" spans="1:4">
      <c r="A24" s="8" t="s">
        <v>66</v>
      </c>
      <c r="B24" s="127">
        <v>0</v>
      </c>
      <c r="C24" s="127">
        <v>0</v>
      </c>
      <c r="D24" s="127">
        <v>0</v>
      </c>
    </row>
    <row r="25" spans="1:4">
      <c r="A25" s="8" t="s">
        <v>67</v>
      </c>
      <c r="B25" s="127">
        <v>0</v>
      </c>
      <c r="C25" s="127">
        <v>0</v>
      </c>
      <c r="D25" s="127">
        <v>0</v>
      </c>
    </row>
    <row r="26" spans="1:4">
      <c r="A26" s="8" t="s">
        <v>68</v>
      </c>
      <c r="B26" s="127">
        <v>0</v>
      </c>
      <c r="C26" s="127">
        <v>0</v>
      </c>
      <c r="D26" s="127">
        <v>0</v>
      </c>
    </row>
    <row r="27" spans="1:4">
      <c r="A27" s="8" t="s">
        <v>69</v>
      </c>
      <c r="B27" s="127">
        <v>0</v>
      </c>
      <c r="C27" s="127">
        <v>0</v>
      </c>
      <c r="D27" s="127">
        <v>0</v>
      </c>
    </row>
    <row r="28" spans="1:4">
      <c r="A28" s="8" t="s">
        <v>70</v>
      </c>
      <c r="B28" s="127">
        <v>0</v>
      </c>
      <c r="C28" s="127">
        <v>0</v>
      </c>
      <c r="D28" s="127">
        <v>0</v>
      </c>
    </row>
    <row r="29" spans="1:4">
      <c r="A29" s="8" t="s">
        <v>71</v>
      </c>
      <c r="B29" s="127">
        <v>0</v>
      </c>
      <c r="C29" s="127">
        <v>0</v>
      </c>
      <c r="D29" s="127">
        <v>0</v>
      </c>
    </row>
    <row r="30" spans="1:4">
      <c r="A30" s="8" t="s">
        <v>72</v>
      </c>
      <c r="B30" s="127">
        <v>0</v>
      </c>
      <c r="C30" s="127">
        <v>0</v>
      </c>
      <c r="D30" s="127">
        <v>0</v>
      </c>
    </row>
    <row r="31" spans="1:4">
      <c r="A31" s="8" t="s">
        <v>73</v>
      </c>
      <c r="B31" s="127">
        <v>0</v>
      </c>
      <c r="C31" s="127">
        <v>0</v>
      </c>
      <c r="D31" s="127">
        <v>0</v>
      </c>
    </row>
    <row r="32" spans="1:4">
      <c r="A32" s="8" t="s">
        <v>74</v>
      </c>
      <c r="B32" s="127">
        <v>0</v>
      </c>
      <c r="C32" s="127">
        <v>0</v>
      </c>
      <c r="D32" s="127">
        <v>0</v>
      </c>
    </row>
    <row r="33" spans="1:4">
      <c r="A33" s="8" t="s">
        <v>75</v>
      </c>
      <c r="B33" s="127">
        <v>0</v>
      </c>
      <c r="C33" s="127">
        <v>0</v>
      </c>
      <c r="D33" s="127">
        <v>0</v>
      </c>
    </row>
    <row r="34" spans="1:4">
      <c r="A34" s="8" t="s">
        <v>76</v>
      </c>
      <c r="B34" s="127">
        <v>0</v>
      </c>
      <c r="C34" s="127">
        <v>0</v>
      </c>
      <c r="D34" s="127">
        <v>0</v>
      </c>
    </row>
    <row r="35" spans="1:4">
      <c r="A35" s="8" t="s">
        <v>77</v>
      </c>
      <c r="B35" s="127">
        <v>0</v>
      </c>
      <c r="C35" s="127">
        <v>0</v>
      </c>
      <c r="D35" s="127">
        <v>0</v>
      </c>
    </row>
    <row r="36" spans="1:4">
      <c r="A36" s="8" t="s">
        <v>78</v>
      </c>
      <c r="B36" s="127">
        <v>0</v>
      </c>
      <c r="C36" s="127">
        <v>0</v>
      </c>
      <c r="D36" s="127">
        <v>0</v>
      </c>
    </row>
    <row r="37" spans="1:4">
      <c r="A37" s="8" t="s">
        <v>79</v>
      </c>
      <c r="B37" s="127">
        <v>0</v>
      </c>
      <c r="C37" s="127">
        <v>0</v>
      </c>
      <c r="D37" s="127">
        <v>0</v>
      </c>
    </row>
    <row r="38" spans="1:4">
      <c r="A38" s="8" t="s">
        <v>80</v>
      </c>
      <c r="B38" s="127">
        <v>0</v>
      </c>
      <c r="C38" s="127">
        <v>0</v>
      </c>
      <c r="D38" s="127">
        <v>0</v>
      </c>
    </row>
    <row r="39" spans="1:4">
      <c r="A39" s="8" t="s">
        <v>81</v>
      </c>
      <c r="B39" s="127">
        <v>0</v>
      </c>
      <c r="C39" s="127">
        <v>0</v>
      </c>
      <c r="D39" s="127">
        <v>0</v>
      </c>
    </row>
    <row r="40" spans="1:4">
      <c r="A40" s="8" t="s">
        <v>82</v>
      </c>
      <c r="B40" s="127">
        <v>0</v>
      </c>
      <c r="C40" s="127">
        <v>0</v>
      </c>
      <c r="D40" s="127">
        <v>0</v>
      </c>
    </row>
    <row r="41" spans="1:4">
      <c r="A41" s="8" t="s">
        <v>83</v>
      </c>
      <c r="B41" s="127">
        <v>0</v>
      </c>
      <c r="C41" s="127">
        <v>0</v>
      </c>
      <c r="D41" s="127">
        <v>0</v>
      </c>
    </row>
    <row r="42" spans="1:4">
      <c r="A42" s="8" t="s">
        <v>84</v>
      </c>
      <c r="B42" s="127">
        <v>0</v>
      </c>
      <c r="C42" s="127">
        <v>0</v>
      </c>
      <c r="D42" s="127">
        <v>0</v>
      </c>
    </row>
    <row r="43" spans="1:4">
      <c r="A43" s="8" t="s">
        <v>85</v>
      </c>
      <c r="B43" s="127">
        <v>0</v>
      </c>
      <c r="C43" s="127">
        <v>0</v>
      </c>
      <c r="D43" s="127">
        <v>0</v>
      </c>
    </row>
    <row r="44" spans="1:4">
      <c r="A44" s="8" t="s">
        <v>86</v>
      </c>
      <c r="B44" s="127">
        <v>0</v>
      </c>
      <c r="C44" s="127">
        <v>0</v>
      </c>
      <c r="D44" s="127">
        <v>0</v>
      </c>
    </row>
    <row r="45" spans="1:4">
      <c r="A45" s="8" t="s">
        <v>87</v>
      </c>
      <c r="B45" s="127">
        <v>0</v>
      </c>
      <c r="C45" s="127">
        <v>0</v>
      </c>
      <c r="D45" s="127">
        <v>0</v>
      </c>
    </row>
    <row r="46" spans="1:4">
      <c r="A46" s="8" t="s">
        <v>88</v>
      </c>
      <c r="B46" s="127">
        <v>0</v>
      </c>
      <c r="C46" s="127">
        <v>0</v>
      </c>
      <c r="D46" s="127">
        <v>0</v>
      </c>
    </row>
    <row r="47" spans="1:4">
      <c r="A47" s="8" t="s">
        <v>89</v>
      </c>
      <c r="B47" s="127">
        <v>0</v>
      </c>
      <c r="C47" s="127">
        <v>0</v>
      </c>
      <c r="D47" s="127">
        <v>0</v>
      </c>
    </row>
    <row r="48" spans="1:4">
      <c r="A48" s="8" t="s">
        <v>90</v>
      </c>
      <c r="B48" s="127">
        <v>0</v>
      </c>
      <c r="C48" s="127">
        <v>0</v>
      </c>
      <c r="D48" s="127">
        <v>0</v>
      </c>
    </row>
    <row r="49" spans="1:4">
      <c r="A49" s="8" t="s">
        <v>91</v>
      </c>
      <c r="B49" s="127">
        <v>0</v>
      </c>
      <c r="C49" s="127">
        <v>0</v>
      </c>
      <c r="D49" s="127">
        <v>0</v>
      </c>
    </row>
    <row r="50" spans="1:4">
      <c r="A50" s="8" t="s">
        <v>92</v>
      </c>
      <c r="B50" s="127">
        <v>0</v>
      </c>
      <c r="C50" s="127">
        <v>0</v>
      </c>
      <c r="D50" s="127">
        <v>0</v>
      </c>
    </row>
    <row r="51" spans="1:4">
      <c r="A51" s="8" t="s">
        <v>93</v>
      </c>
      <c r="B51" s="127">
        <v>0</v>
      </c>
      <c r="C51" s="127">
        <v>0</v>
      </c>
      <c r="D51" s="127">
        <v>0</v>
      </c>
    </row>
    <row r="52" spans="1:4">
      <c r="A52" s="8" t="s">
        <v>94</v>
      </c>
      <c r="B52" s="127">
        <v>0</v>
      </c>
      <c r="C52" s="127">
        <v>0</v>
      </c>
      <c r="D52" s="127">
        <v>0</v>
      </c>
    </row>
    <row r="53" spans="1:4">
      <c r="A53" s="8" t="s">
        <v>95</v>
      </c>
      <c r="B53" s="127">
        <v>0</v>
      </c>
      <c r="C53" s="127">
        <v>0</v>
      </c>
      <c r="D53" s="127">
        <v>0</v>
      </c>
    </row>
    <row r="54" spans="1:4">
      <c r="A54" s="8" t="s">
        <v>96</v>
      </c>
      <c r="B54" s="127">
        <v>0</v>
      </c>
      <c r="C54" s="127">
        <v>0</v>
      </c>
      <c r="D54" s="127">
        <v>0</v>
      </c>
    </row>
    <row r="55" spans="1:4">
      <c r="A55" s="8" t="s">
        <v>97</v>
      </c>
      <c r="B55" s="127">
        <v>0</v>
      </c>
      <c r="C55" s="127">
        <v>0</v>
      </c>
      <c r="D55" s="127">
        <v>0</v>
      </c>
    </row>
    <row r="56" spans="1:4">
      <c r="A56" s="8" t="s">
        <v>98</v>
      </c>
      <c r="B56" s="127">
        <v>0</v>
      </c>
      <c r="C56" s="127">
        <v>0</v>
      </c>
      <c r="D56" s="127">
        <v>0</v>
      </c>
    </row>
    <row r="57" spans="1:4">
      <c r="A57" s="8" t="s">
        <v>99</v>
      </c>
      <c r="B57" s="127">
        <v>0</v>
      </c>
      <c r="C57" s="127">
        <v>0</v>
      </c>
      <c r="D57" s="127">
        <v>0</v>
      </c>
    </row>
    <row r="58" spans="1:4">
      <c r="A58" s="8" t="s">
        <v>100</v>
      </c>
      <c r="B58" s="127">
        <v>0</v>
      </c>
      <c r="C58" s="127">
        <v>0</v>
      </c>
      <c r="D58" s="127">
        <v>0</v>
      </c>
    </row>
    <row r="59" spans="1:4">
      <c r="A59" s="8" t="s">
        <v>101</v>
      </c>
      <c r="B59" s="127">
        <v>0</v>
      </c>
      <c r="C59" s="127">
        <v>0</v>
      </c>
      <c r="D59" s="127">
        <v>0</v>
      </c>
    </row>
    <row r="60" spans="1:4">
      <c r="A60" s="8" t="s">
        <v>102</v>
      </c>
      <c r="B60" s="127">
        <v>0</v>
      </c>
      <c r="C60" s="127">
        <v>0</v>
      </c>
      <c r="D60" s="127">
        <v>0</v>
      </c>
    </row>
    <row r="61" spans="1:4">
      <c r="A61" s="8" t="s">
        <v>103</v>
      </c>
      <c r="B61" s="127">
        <v>0</v>
      </c>
      <c r="C61" s="127">
        <v>0</v>
      </c>
      <c r="D61" s="127">
        <v>0</v>
      </c>
    </row>
    <row r="62" spans="1:4">
      <c r="A62" s="8" t="s">
        <v>104</v>
      </c>
      <c r="B62" s="127">
        <v>0</v>
      </c>
      <c r="C62" s="127">
        <v>0</v>
      </c>
      <c r="D62" s="127">
        <v>0</v>
      </c>
    </row>
    <row r="63" spans="1:4">
      <c r="A63" s="8" t="s">
        <v>105</v>
      </c>
      <c r="B63" s="127">
        <v>0</v>
      </c>
      <c r="C63" s="127">
        <v>0</v>
      </c>
      <c r="D63" s="127">
        <v>0</v>
      </c>
    </row>
    <row r="64" spans="1:4">
      <c r="A64" s="8" t="s">
        <v>106</v>
      </c>
      <c r="B64" s="127">
        <v>0</v>
      </c>
      <c r="C64" s="127">
        <v>0</v>
      </c>
      <c r="D64" s="127">
        <v>0</v>
      </c>
    </row>
    <row r="65" spans="1:4">
      <c r="A65" s="8" t="s">
        <v>107</v>
      </c>
      <c r="B65" s="127">
        <v>0</v>
      </c>
      <c r="C65" s="127">
        <v>0</v>
      </c>
      <c r="D65" s="127">
        <v>0</v>
      </c>
    </row>
    <row r="66" spans="1:4">
      <c r="A66" s="8" t="s">
        <v>108</v>
      </c>
      <c r="B66" s="127">
        <v>0</v>
      </c>
      <c r="C66" s="127">
        <v>0</v>
      </c>
      <c r="D66" s="127">
        <v>0</v>
      </c>
    </row>
    <row r="67" spans="1:4">
      <c r="A67" s="8" t="s">
        <v>109</v>
      </c>
      <c r="B67" s="127">
        <v>0</v>
      </c>
      <c r="C67" s="127">
        <v>0</v>
      </c>
      <c r="D67" s="127">
        <v>0</v>
      </c>
    </row>
    <row r="68" spans="1:4">
      <c r="A68" s="8" t="s">
        <v>110</v>
      </c>
      <c r="B68" s="127">
        <v>0</v>
      </c>
      <c r="C68" s="127">
        <v>0</v>
      </c>
      <c r="D68" s="127">
        <v>0</v>
      </c>
    </row>
    <row r="69" spans="1:4">
      <c r="A69" s="8" t="s">
        <v>111</v>
      </c>
      <c r="B69" s="127">
        <v>0</v>
      </c>
      <c r="C69" s="127">
        <v>0</v>
      </c>
      <c r="D69" s="127">
        <v>0</v>
      </c>
    </row>
    <row r="70" spans="1:4">
      <c r="A70" s="8" t="s">
        <v>112</v>
      </c>
      <c r="B70" s="127">
        <v>0</v>
      </c>
      <c r="C70" s="127">
        <v>0</v>
      </c>
      <c r="D70" s="127">
        <v>0</v>
      </c>
    </row>
    <row r="71" spans="1:4">
      <c r="A71" s="8" t="s">
        <v>113</v>
      </c>
      <c r="B71" s="127">
        <v>0</v>
      </c>
      <c r="C71" s="127">
        <v>0</v>
      </c>
      <c r="D71" s="127">
        <v>0</v>
      </c>
    </row>
    <row r="72" spans="1:4">
      <c r="A72" s="8" t="s">
        <v>114</v>
      </c>
      <c r="B72" s="127">
        <v>0</v>
      </c>
      <c r="C72" s="127">
        <v>0</v>
      </c>
      <c r="D72" s="127">
        <v>0</v>
      </c>
    </row>
    <row r="73" spans="1:4">
      <c r="A73" s="8" t="s">
        <v>115</v>
      </c>
      <c r="B73" s="127">
        <v>0</v>
      </c>
      <c r="C73" s="127">
        <v>0</v>
      </c>
      <c r="D73" s="127">
        <v>0</v>
      </c>
    </row>
    <row r="74" spans="1:4">
      <c r="A74" s="8" t="s">
        <v>116</v>
      </c>
      <c r="B74" s="127">
        <v>0</v>
      </c>
      <c r="C74" s="127">
        <v>0</v>
      </c>
      <c r="D74" s="127">
        <v>0</v>
      </c>
    </row>
    <row r="75" spans="1:4">
      <c r="A75" s="8" t="s">
        <v>117</v>
      </c>
      <c r="B75" s="127">
        <v>0</v>
      </c>
      <c r="C75" s="127">
        <v>0</v>
      </c>
      <c r="D75" s="127">
        <v>0</v>
      </c>
    </row>
    <row r="76" spans="1:4">
      <c r="A76" s="8" t="s">
        <v>118</v>
      </c>
      <c r="B76" s="127">
        <v>0</v>
      </c>
      <c r="C76" s="127">
        <v>0</v>
      </c>
      <c r="D76" s="127">
        <v>0</v>
      </c>
    </row>
    <row r="77" spans="1:4">
      <c r="A77" s="8" t="s">
        <v>119</v>
      </c>
      <c r="B77" s="127">
        <v>0</v>
      </c>
      <c r="C77" s="127">
        <v>0</v>
      </c>
      <c r="D77" s="127">
        <v>0</v>
      </c>
    </row>
    <row r="78" spans="1:4">
      <c r="A78" s="8" t="s">
        <v>120</v>
      </c>
      <c r="B78" s="127">
        <v>0</v>
      </c>
      <c r="C78" s="127">
        <v>0</v>
      </c>
      <c r="D78" s="127">
        <v>0</v>
      </c>
    </row>
    <row r="79" spans="1:4">
      <c r="A79" s="8" t="s">
        <v>121</v>
      </c>
      <c r="B79" s="127">
        <v>0</v>
      </c>
      <c r="C79" s="127">
        <v>0</v>
      </c>
      <c r="D79" s="127">
        <v>0</v>
      </c>
    </row>
    <row r="80" spans="1:4">
      <c r="A80" s="8" t="s">
        <v>122</v>
      </c>
      <c r="B80" s="127">
        <v>0</v>
      </c>
      <c r="C80" s="127">
        <v>0</v>
      </c>
      <c r="D80" s="127">
        <v>0</v>
      </c>
    </row>
    <row r="81" spans="1:4">
      <c r="A81" s="8" t="s">
        <v>123</v>
      </c>
      <c r="B81" s="127">
        <v>0</v>
      </c>
      <c r="C81" s="127">
        <v>0</v>
      </c>
      <c r="D81" s="127">
        <v>0</v>
      </c>
    </row>
    <row r="82" spans="1:4">
      <c r="A82" s="8" t="s">
        <v>124</v>
      </c>
      <c r="B82" s="127">
        <v>0</v>
      </c>
      <c r="C82" s="127">
        <v>0</v>
      </c>
      <c r="D82" s="127">
        <v>0</v>
      </c>
    </row>
    <row r="83" spans="1:4">
      <c r="A83" s="8" t="s">
        <v>125</v>
      </c>
      <c r="B83" s="127">
        <v>0</v>
      </c>
      <c r="C83" s="127">
        <v>0</v>
      </c>
      <c r="D83" s="127">
        <v>0</v>
      </c>
    </row>
    <row r="84" spans="1:4">
      <c r="A84" s="8" t="s">
        <v>126</v>
      </c>
      <c r="B84" s="127">
        <v>0</v>
      </c>
      <c r="C84" s="127">
        <v>0</v>
      </c>
      <c r="D84" s="127">
        <v>0</v>
      </c>
    </row>
    <row r="85" spans="1:4">
      <c r="A85" s="8" t="s">
        <v>127</v>
      </c>
      <c r="B85" s="127">
        <v>0</v>
      </c>
      <c r="C85" s="127">
        <v>0</v>
      </c>
      <c r="D85" s="127">
        <v>0</v>
      </c>
    </row>
    <row r="86" spans="1:4">
      <c r="A86" s="8" t="s">
        <v>128</v>
      </c>
      <c r="B86" s="127">
        <v>0</v>
      </c>
      <c r="C86" s="127">
        <v>0</v>
      </c>
      <c r="D86" s="127">
        <v>0</v>
      </c>
    </row>
    <row r="87" spans="1:4">
      <c r="A87" s="8" t="s">
        <v>129</v>
      </c>
      <c r="B87" s="127">
        <v>0</v>
      </c>
      <c r="C87" s="127">
        <v>0</v>
      </c>
      <c r="D87" s="127">
        <v>0</v>
      </c>
    </row>
    <row r="88" spans="1:4">
      <c r="A88" s="8" t="s">
        <v>130</v>
      </c>
      <c r="B88" s="127">
        <v>0</v>
      </c>
      <c r="C88" s="127">
        <v>0</v>
      </c>
      <c r="D88" s="127">
        <v>0</v>
      </c>
    </row>
    <row r="89" spans="1:4">
      <c r="A89" s="8" t="s">
        <v>131</v>
      </c>
      <c r="B89" s="127">
        <v>0</v>
      </c>
      <c r="C89" s="127">
        <v>0</v>
      </c>
      <c r="D89" s="127">
        <v>0</v>
      </c>
    </row>
    <row r="90" spans="1:4">
      <c r="A90" s="8" t="s">
        <v>132</v>
      </c>
      <c r="B90" s="127">
        <v>0</v>
      </c>
      <c r="C90" s="127">
        <v>0</v>
      </c>
      <c r="D90" s="127">
        <v>0</v>
      </c>
    </row>
    <row r="91" spans="1:4">
      <c r="A91" s="8" t="s">
        <v>133</v>
      </c>
      <c r="B91" s="127">
        <v>0</v>
      </c>
      <c r="C91" s="127">
        <v>0</v>
      </c>
      <c r="D91" s="127">
        <v>0</v>
      </c>
    </row>
    <row r="92" spans="1:4">
      <c r="A92" s="8" t="s">
        <v>134</v>
      </c>
      <c r="B92" s="127">
        <v>0</v>
      </c>
      <c r="C92" s="127">
        <v>0</v>
      </c>
      <c r="D92" s="127">
        <v>0</v>
      </c>
    </row>
    <row r="93" spans="1:4">
      <c r="A93" s="8" t="s">
        <v>135</v>
      </c>
      <c r="B93" s="127">
        <v>0</v>
      </c>
      <c r="C93" s="127">
        <v>0</v>
      </c>
      <c r="D93" s="127">
        <v>0</v>
      </c>
    </row>
    <row r="94" spans="1:4">
      <c r="A94" s="8" t="s">
        <v>136</v>
      </c>
      <c r="B94" s="127">
        <v>0</v>
      </c>
      <c r="C94" s="127">
        <v>0</v>
      </c>
      <c r="D94" s="127">
        <v>0</v>
      </c>
    </row>
    <row r="95" spans="1:4">
      <c r="A95" s="8" t="s">
        <v>137</v>
      </c>
      <c r="B95" s="127">
        <v>0</v>
      </c>
      <c r="C95" s="127">
        <v>0</v>
      </c>
      <c r="D95" s="127">
        <v>0</v>
      </c>
    </row>
    <row r="96" spans="1:4">
      <c r="A96" s="8" t="s">
        <v>138</v>
      </c>
      <c r="B96" s="127">
        <v>0</v>
      </c>
      <c r="C96" s="127">
        <v>0</v>
      </c>
      <c r="D96" s="127">
        <v>0</v>
      </c>
    </row>
    <row r="97" spans="1:4">
      <c r="A97" s="8" t="s">
        <v>139</v>
      </c>
      <c r="B97" s="127">
        <v>0</v>
      </c>
      <c r="C97" s="127">
        <v>0</v>
      </c>
      <c r="D97" s="127">
        <v>0</v>
      </c>
    </row>
    <row r="98" spans="1:4">
      <c r="A98" s="8" t="s">
        <v>140</v>
      </c>
      <c r="B98" s="127">
        <v>0</v>
      </c>
      <c r="C98" s="127">
        <v>0</v>
      </c>
      <c r="D98" s="127">
        <v>0</v>
      </c>
    </row>
    <row r="99" spans="1:4">
      <c r="A99" s="132" t="s">
        <v>175</v>
      </c>
      <c r="B99" s="133">
        <f>SUM(B3:B98)/4000</f>
        <v>0</v>
      </c>
      <c r="C99" s="133">
        <f t="shared" ref="C99:D99" si="0">SUM(C3:C98)/4000</f>
        <v>0</v>
      </c>
      <c r="D99" s="133">
        <f t="shared" si="0"/>
        <v>0</v>
      </c>
    </row>
  </sheetData>
  <pageMargins left="0.75" right="0.75" top="1" bottom="1" header="0.5" footer="0.5"/>
  <pageSetup paperSize="9" orientation="portrait" verticalDpi="0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>
  <dimension ref="A1:V99"/>
  <sheetViews>
    <sheetView workbookViewId="0">
      <pane xSplit="1" ySplit="2" topLeftCell="B3" activePane="bottomRight" state="frozen"/>
      <selection activeCell="B3" sqref="B3"/>
      <selection pane="topRight" activeCell="B3" sqref="B3"/>
      <selection pane="bottomLeft" activeCell="B3" sqref="B3"/>
      <selection pane="bottomRight" activeCell="A3" sqref="A3:I3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06" t="s">
        <v>157</v>
      </c>
      <c r="C1" s="206"/>
      <c r="D1" s="206" t="s">
        <v>282</v>
      </c>
      <c r="E1" s="206"/>
      <c r="H1" s="112"/>
      <c r="I1" s="206" t="s">
        <v>327</v>
      </c>
      <c r="J1" s="206"/>
      <c r="K1" s="206"/>
      <c r="L1" s="206"/>
      <c r="M1" s="206"/>
      <c r="N1" s="206"/>
      <c r="O1" s="113"/>
      <c r="P1" s="206" t="s">
        <v>328</v>
      </c>
      <c r="Q1" s="206"/>
      <c r="R1" s="206"/>
      <c r="S1" s="206"/>
      <c r="T1" s="206"/>
      <c r="U1" s="114"/>
      <c r="V1" s="112"/>
    </row>
    <row r="2" spans="1:22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</row>
    <row r="3" spans="1:22">
      <c r="A3" t="s">
        <v>45</v>
      </c>
      <c r="B3">
        <f>PPCL!B3</f>
        <v>154</v>
      </c>
      <c r="C3">
        <f>PPCL!C3</f>
        <v>0</v>
      </c>
      <c r="D3">
        <f>PPCL!M3</f>
        <v>154</v>
      </c>
      <c r="E3">
        <f>PPCL!N3</f>
        <v>0</v>
      </c>
      <c r="F3">
        <f>B3+C3</f>
        <v>154</v>
      </c>
      <c r="G3">
        <f>D3+E3</f>
        <v>154</v>
      </c>
      <c r="H3" s="112"/>
      <c r="I3">
        <f>BRPL_EOD!AE3+BRPL_EOD!AF3</f>
        <v>43.68</v>
      </c>
      <c r="J3">
        <f>BYPL_EOD!AE3+BYPL_EOD!AF3</f>
        <v>24.81</v>
      </c>
      <c r="K3">
        <f>MES_EOD!AE3+MES_EOD!AF3</f>
        <v>9.36</v>
      </c>
      <c r="L3">
        <f>NDMC_EOD!AE3+NDMC_EOD!AF3</f>
        <v>46.37</v>
      </c>
      <c r="M3">
        <f>TPDDL_EOD!AE3+TPDDL_EOD!AF3</f>
        <v>29.77</v>
      </c>
      <c r="N3">
        <f t="shared" ref="N3:N66" si="0">SUM(I3:M3)</f>
        <v>153.99</v>
      </c>
      <c r="O3" s="112">
        <f t="shared" ref="O3:O66" si="1">G3-N3</f>
        <v>9.9999999999909051E-3</v>
      </c>
      <c r="P3">
        <v>43.68</v>
      </c>
      <c r="Q3">
        <v>24.81</v>
      </c>
      <c r="R3">
        <v>9.36</v>
      </c>
      <c r="S3">
        <v>46.379999999999981</v>
      </c>
      <c r="T3">
        <v>29.77</v>
      </c>
      <c r="U3" s="114">
        <f t="shared" ref="U3:U66" si="2">SUM(P3:T3)</f>
        <v>153.99999999999997</v>
      </c>
      <c r="V3" s="112">
        <f t="shared" ref="V3:V66" si="3">G3-U3</f>
        <v>0</v>
      </c>
    </row>
    <row r="4" spans="1:22">
      <c r="A4" t="s">
        <v>46</v>
      </c>
      <c r="B4">
        <f>PPCL!B4</f>
        <v>154</v>
      </c>
      <c r="C4">
        <f>PPCL!C4</f>
        <v>0</v>
      </c>
      <c r="D4">
        <f>PPCL!M4</f>
        <v>154</v>
      </c>
      <c r="E4">
        <f>PPCL!N4</f>
        <v>0</v>
      </c>
      <c r="F4">
        <f t="shared" ref="F4:F67" si="4">B4+C4</f>
        <v>154</v>
      </c>
      <c r="G4">
        <f t="shared" ref="G4:G67" si="5">D4+E4</f>
        <v>154</v>
      </c>
      <c r="H4" s="112"/>
      <c r="I4">
        <f>BRPL_EOD!AE4+BRPL_EOD!AF4</f>
        <v>43.68</v>
      </c>
      <c r="J4">
        <f>BYPL_EOD!AE4+BYPL_EOD!AF4</f>
        <v>24.81</v>
      </c>
      <c r="K4">
        <f>MES_EOD!AE4+MES_EOD!AF4</f>
        <v>9.36</v>
      </c>
      <c r="L4">
        <f>NDMC_EOD!AE4+NDMC_EOD!AF4</f>
        <v>46.37</v>
      </c>
      <c r="M4">
        <f>TPDDL_EOD!AE4+TPDDL_EOD!AF4</f>
        <v>29.77</v>
      </c>
      <c r="N4">
        <f t="shared" si="0"/>
        <v>153.99</v>
      </c>
      <c r="O4" s="112">
        <f t="shared" si="1"/>
        <v>9.9999999999909051E-3</v>
      </c>
      <c r="P4">
        <v>43.68</v>
      </c>
      <c r="Q4">
        <v>24.81</v>
      </c>
      <c r="R4">
        <v>9.36</v>
      </c>
      <c r="S4">
        <v>46.379999999999981</v>
      </c>
      <c r="T4">
        <v>29.77</v>
      </c>
      <c r="U4" s="114">
        <f t="shared" si="2"/>
        <v>153.99999999999997</v>
      </c>
      <c r="V4" s="112">
        <f t="shared" si="3"/>
        <v>0</v>
      </c>
    </row>
    <row r="5" spans="1:22">
      <c r="A5" t="s">
        <v>47</v>
      </c>
      <c r="B5">
        <f>PPCL!B5</f>
        <v>154</v>
      </c>
      <c r="C5">
        <f>PPCL!C5</f>
        <v>0</v>
      </c>
      <c r="D5">
        <f>PPCL!M5</f>
        <v>154</v>
      </c>
      <c r="E5">
        <f>PPCL!N5</f>
        <v>0</v>
      </c>
      <c r="F5">
        <f t="shared" si="4"/>
        <v>154</v>
      </c>
      <c r="G5">
        <f t="shared" si="5"/>
        <v>154</v>
      </c>
      <c r="H5" s="112"/>
      <c r="I5">
        <f>BRPL_EOD!AE5+BRPL_EOD!AF5</f>
        <v>43.68</v>
      </c>
      <c r="J5">
        <f>BYPL_EOD!AE5+BYPL_EOD!AF5</f>
        <v>24.81</v>
      </c>
      <c r="K5">
        <f>MES_EOD!AE5+MES_EOD!AF5</f>
        <v>9.36</v>
      </c>
      <c r="L5">
        <f>NDMC_EOD!AE5+NDMC_EOD!AF5</f>
        <v>46.37</v>
      </c>
      <c r="M5">
        <f>TPDDL_EOD!AE5+TPDDL_EOD!AF5</f>
        <v>29.77</v>
      </c>
      <c r="N5">
        <f t="shared" si="0"/>
        <v>153.99</v>
      </c>
      <c r="O5" s="112">
        <f t="shared" si="1"/>
        <v>9.9999999999909051E-3</v>
      </c>
      <c r="P5">
        <v>43.68</v>
      </c>
      <c r="Q5">
        <v>24.81</v>
      </c>
      <c r="R5">
        <v>9.36</v>
      </c>
      <c r="S5">
        <v>46.379999999999981</v>
      </c>
      <c r="T5">
        <v>29.77</v>
      </c>
      <c r="U5" s="114">
        <f t="shared" si="2"/>
        <v>153.99999999999997</v>
      </c>
      <c r="V5" s="112">
        <f t="shared" si="3"/>
        <v>0</v>
      </c>
    </row>
    <row r="6" spans="1:22">
      <c r="A6" t="s">
        <v>48</v>
      </c>
      <c r="B6">
        <f>PPCL!B6</f>
        <v>154</v>
      </c>
      <c r="C6">
        <f>PPCL!C6</f>
        <v>0</v>
      </c>
      <c r="D6">
        <f>PPCL!M6</f>
        <v>154</v>
      </c>
      <c r="E6">
        <f>PPCL!N6</f>
        <v>0</v>
      </c>
      <c r="F6">
        <f t="shared" si="4"/>
        <v>154</v>
      </c>
      <c r="G6">
        <f t="shared" si="5"/>
        <v>154</v>
      </c>
      <c r="H6" s="112"/>
      <c r="I6">
        <f>BRPL_EOD!AE6+BRPL_EOD!AF6</f>
        <v>43.68</v>
      </c>
      <c r="J6">
        <f>BYPL_EOD!AE6+BYPL_EOD!AF6</f>
        <v>24.81</v>
      </c>
      <c r="K6">
        <f>MES_EOD!AE6+MES_EOD!AF6</f>
        <v>9.36</v>
      </c>
      <c r="L6">
        <f>NDMC_EOD!AE6+NDMC_EOD!AF6</f>
        <v>46.37</v>
      </c>
      <c r="M6">
        <f>TPDDL_EOD!AE6+TPDDL_EOD!AF6</f>
        <v>29.77</v>
      </c>
      <c r="N6">
        <f t="shared" si="0"/>
        <v>153.99</v>
      </c>
      <c r="O6" s="112">
        <f t="shared" si="1"/>
        <v>9.9999999999909051E-3</v>
      </c>
      <c r="P6">
        <v>43.68</v>
      </c>
      <c r="Q6">
        <v>24.81</v>
      </c>
      <c r="R6">
        <v>9.36</v>
      </c>
      <c r="S6">
        <v>46.379999999999981</v>
      </c>
      <c r="T6">
        <v>29.77</v>
      </c>
      <c r="U6" s="114">
        <f t="shared" si="2"/>
        <v>153.99999999999997</v>
      </c>
      <c r="V6" s="112">
        <f t="shared" si="3"/>
        <v>0</v>
      </c>
    </row>
    <row r="7" spans="1:22">
      <c r="A7" t="s">
        <v>49</v>
      </c>
      <c r="B7">
        <f>PPCL!B7</f>
        <v>154</v>
      </c>
      <c r="C7">
        <f>PPCL!C7</f>
        <v>0</v>
      </c>
      <c r="D7">
        <f>PPCL!M7</f>
        <v>154</v>
      </c>
      <c r="E7">
        <f>PPCL!N7</f>
        <v>0</v>
      </c>
      <c r="F7">
        <f t="shared" si="4"/>
        <v>154</v>
      </c>
      <c r="G7">
        <f t="shared" si="5"/>
        <v>154</v>
      </c>
      <c r="H7" s="112"/>
      <c r="I7">
        <f>BRPL_EOD!AE7+BRPL_EOD!AF7</f>
        <v>43.68</v>
      </c>
      <c r="J7">
        <f>BYPL_EOD!AE7+BYPL_EOD!AF7</f>
        <v>24.81</v>
      </c>
      <c r="K7">
        <f>MES_EOD!AE7+MES_EOD!AF7</f>
        <v>9.36</v>
      </c>
      <c r="L7">
        <f>NDMC_EOD!AE7+NDMC_EOD!AF7</f>
        <v>46.37</v>
      </c>
      <c r="M7">
        <f>TPDDL_EOD!AE7+TPDDL_EOD!AF7</f>
        <v>29.77</v>
      </c>
      <c r="N7">
        <f t="shared" si="0"/>
        <v>153.99</v>
      </c>
      <c r="O7" s="112">
        <f t="shared" si="1"/>
        <v>9.9999999999909051E-3</v>
      </c>
      <c r="P7">
        <v>43.68</v>
      </c>
      <c r="Q7">
        <v>24.81</v>
      </c>
      <c r="R7">
        <v>9.36</v>
      </c>
      <c r="S7">
        <v>46.379999999999981</v>
      </c>
      <c r="T7">
        <v>29.77</v>
      </c>
      <c r="U7" s="114">
        <f t="shared" si="2"/>
        <v>153.99999999999997</v>
      </c>
      <c r="V7" s="112">
        <f t="shared" si="3"/>
        <v>0</v>
      </c>
    </row>
    <row r="8" spans="1:22">
      <c r="A8" t="s">
        <v>50</v>
      </c>
      <c r="B8">
        <f>PPCL!B8</f>
        <v>154</v>
      </c>
      <c r="C8">
        <f>PPCL!C8</f>
        <v>0</v>
      </c>
      <c r="D8">
        <f>PPCL!M8</f>
        <v>154</v>
      </c>
      <c r="E8">
        <f>PPCL!N8</f>
        <v>0</v>
      </c>
      <c r="F8">
        <f t="shared" si="4"/>
        <v>154</v>
      </c>
      <c r="G8">
        <f t="shared" si="5"/>
        <v>154</v>
      </c>
      <c r="H8" s="112"/>
      <c r="I8">
        <f>BRPL_EOD!AE8+BRPL_EOD!AF8</f>
        <v>43.68</v>
      </c>
      <c r="J8">
        <f>BYPL_EOD!AE8+BYPL_EOD!AF8</f>
        <v>24.81</v>
      </c>
      <c r="K8">
        <f>MES_EOD!AE8+MES_EOD!AF8</f>
        <v>9.36</v>
      </c>
      <c r="L8">
        <f>NDMC_EOD!AE8+NDMC_EOD!AF8</f>
        <v>46.37</v>
      </c>
      <c r="M8">
        <f>TPDDL_EOD!AE8+TPDDL_EOD!AF8</f>
        <v>29.77</v>
      </c>
      <c r="N8">
        <f t="shared" si="0"/>
        <v>153.99</v>
      </c>
      <c r="O8" s="112">
        <f t="shared" si="1"/>
        <v>9.9999999999909051E-3</v>
      </c>
      <c r="P8">
        <v>43.68</v>
      </c>
      <c r="Q8">
        <v>24.81</v>
      </c>
      <c r="R8">
        <v>9.36</v>
      </c>
      <c r="S8">
        <v>46.379999999999981</v>
      </c>
      <c r="T8">
        <v>29.77</v>
      </c>
      <c r="U8" s="114">
        <f t="shared" si="2"/>
        <v>153.99999999999997</v>
      </c>
      <c r="V8" s="112">
        <f t="shared" si="3"/>
        <v>0</v>
      </c>
    </row>
    <row r="9" spans="1:22">
      <c r="A9" t="s">
        <v>51</v>
      </c>
      <c r="B9">
        <f>PPCL!B9</f>
        <v>154</v>
      </c>
      <c r="C9">
        <f>PPCL!C9</f>
        <v>0</v>
      </c>
      <c r="D9">
        <f>PPCL!M9</f>
        <v>154</v>
      </c>
      <c r="E9">
        <f>PPCL!N9</f>
        <v>0</v>
      </c>
      <c r="F9">
        <f t="shared" si="4"/>
        <v>154</v>
      </c>
      <c r="G9">
        <f t="shared" si="5"/>
        <v>154</v>
      </c>
      <c r="H9" s="112"/>
      <c r="I9">
        <f>BRPL_EOD!AE9+BRPL_EOD!AF9</f>
        <v>43.68</v>
      </c>
      <c r="J9">
        <f>BYPL_EOD!AE9+BYPL_EOD!AF9</f>
        <v>24.81</v>
      </c>
      <c r="K9">
        <f>MES_EOD!AE9+MES_EOD!AF9</f>
        <v>9.36</v>
      </c>
      <c r="L9">
        <f>NDMC_EOD!AE9+NDMC_EOD!AF9</f>
        <v>46.37</v>
      </c>
      <c r="M9">
        <f>TPDDL_EOD!AE9+TPDDL_EOD!AF9</f>
        <v>29.77</v>
      </c>
      <c r="N9">
        <f t="shared" si="0"/>
        <v>153.99</v>
      </c>
      <c r="O9" s="112">
        <f t="shared" si="1"/>
        <v>9.9999999999909051E-3</v>
      </c>
      <c r="P9">
        <v>43.68</v>
      </c>
      <c r="Q9">
        <v>24.81</v>
      </c>
      <c r="R9">
        <v>9.36</v>
      </c>
      <c r="S9">
        <v>46.379999999999981</v>
      </c>
      <c r="T9">
        <v>29.77</v>
      </c>
      <c r="U9" s="114">
        <f t="shared" si="2"/>
        <v>153.99999999999997</v>
      </c>
      <c r="V9" s="112">
        <f t="shared" si="3"/>
        <v>0</v>
      </c>
    </row>
    <row r="10" spans="1:22">
      <c r="A10" t="s">
        <v>52</v>
      </c>
      <c r="B10">
        <f>PPCL!B10</f>
        <v>154</v>
      </c>
      <c r="C10">
        <f>PPCL!C10</f>
        <v>0</v>
      </c>
      <c r="D10">
        <f>PPCL!M10</f>
        <v>154</v>
      </c>
      <c r="E10">
        <f>PPCL!N10</f>
        <v>0</v>
      </c>
      <c r="F10">
        <f t="shared" si="4"/>
        <v>154</v>
      </c>
      <c r="G10">
        <f t="shared" si="5"/>
        <v>154</v>
      </c>
      <c r="H10" s="112"/>
      <c r="I10">
        <f>BRPL_EOD!AE10+BRPL_EOD!AF10</f>
        <v>43.68</v>
      </c>
      <c r="J10">
        <f>BYPL_EOD!AE10+BYPL_EOD!AF10</f>
        <v>24.81</v>
      </c>
      <c r="K10">
        <f>MES_EOD!AE10+MES_EOD!AF10</f>
        <v>9.36</v>
      </c>
      <c r="L10">
        <f>NDMC_EOD!AE10+NDMC_EOD!AF10</f>
        <v>46.37</v>
      </c>
      <c r="M10">
        <f>TPDDL_EOD!AE10+TPDDL_EOD!AF10</f>
        <v>29.77</v>
      </c>
      <c r="N10">
        <f t="shared" si="0"/>
        <v>153.99</v>
      </c>
      <c r="O10" s="112">
        <f t="shared" si="1"/>
        <v>9.9999999999909051E-3</v>
      </c>
      <c r="P10">
        <v>43.68</v>
      </c>
      <c r="Q10">
        <v>24.81</v>
      </c>
      <c r="R10">
        <v>9.36</v>
      </c>
      <c r="S10">
        <v>46.379999999999981</v>
      </c>
      <c r="T10">
        <v>29.77</v>
      </c>
      <c r="U10" s="114">
        <f t="shared" si="2"/>
        <v>153.99999999999997</v>
      </c>
      <c r="V10" s="112">
        <f t="shared" si="3"/>
        <v>0</v>
      </c>
    </row>
    <row r="11" spans="1:22">
      <c r="A11" t="s">
        <v>53</v>
      </c>
      <c r="B11">
        <f>PPCL!B11</f>
        <v>154</v>
      </c>
      <c r="C11">
        <f>PPCL!C11</f>
        <v>0</v>
      </c>
      <c r="D11">
        <f>PPCL!M11</f>
        <v>152</v>
      </c>
      <c r="E11">
        <f>PPCL!N11</f>
        <v>0</v>
      </c>
      <c r="F11">
        <f t="shared" si="4"/>
        <v>154</v>
      </c>
      <c r="G11">
        <f t="shared" si="5"/>
        <v>152</v>
      </c>
      <c r="H11" s="112"/>
      <c r="I11">
        <f>BRPL_EOD!AE11+BRPL_EOD!AF11</f>
        <v>43.12</v>
      </c>
      <c r="J11">
        <f>BYPL_EOD!AE11+BYPL_EOD!AF11</f>
        <v>24.49</v>
      </c>
      <c r="K11">
        <f>MES_EOD!AE11+MES_EOD!AF11</f>
        <v>9.24</v>
      </c>
      <c r="L11">
        <f>NDMC_EOD!AE11+NDMC_EOD!AF11</f>
        <v>45.77</v>
      </c>
      <c r="M11">
        <f>TPDDL_EOD!AE11+TPDDL_EOD!AF11</f>
        <v>29.38</v>
      </c>
      <c r="N11">
        <f t="shared" si="0"/>
        <v>152</v>
      </c>
      <c r="O11" s="112">
        <f t="shared" si="1"/>
        <v>0</v>
      </c>
      <c r="P11">
        <v>43.12</v>
      </c>
      <c r="Q11">
        <v>24.49</v>
      </c>
      <c r="R11">
        <v>9.24</v>
      </c>
      <c r="S11">
        <v>45.77</v>
      </c>
      <c r="T11">
        <v>29.38</v>
      </c>
      <c r="U11" s="114">
        <f t="shared" si="2"/>
        <v>152</v>
      </c>
      <c r="V11" s="112">
        <f t="shared" si="3"/>
        <v>0</v>
      </c>
    </row>
    <row r="12" spans="1:22">
      <c r="A12" t="s">
        <v>54</v>
      </c>
      <c r="B12">
        <f>PPCL!B12</f>
        <v>152</v>
      </c>
      <c r="C12">
        <f>PPCL!C12</f>
        <v>0</v>
      </c>
      <c r="D12">
        <f>PPCL!M12</f>
        <v>152</v>
      </c>
      <c r="E12">
        <f>PPCL!N12</f>
        <v>0</v>
      </c>
      <c r="F12">
        <f t="shared" si="4"/>
        <v>152</v>
      </c>
      <c r="G12">
        <f t="shared" si="5"/>
        <v>152</v>
      </c>
      <c r="H12" s="112"/>
      <c r="I12">
        <f>BRPL_EOD!AE12+BRPL_EOD!AF12</f>
        <v>43.12</v>
      </c>
      <c r="J12">
        <f>BYPL_EOD!AE12+BYPL_EOD!AF12</f>
        <v>24.49</v>
      </c>
      <c r="K12">
        <f>MES_EOD!AE12+MES_EOD!AF12</f>
        <v>9.24</v>
      </c>
      <c r="L12">
        <f>NDMC_EOD!AE12+NDMC_EOD!AF12</f>
        <v>45.77</v>
      </c>
      <c r="M12">
        <f>TPDDL_EOD!AE12+TPDDL_EOD!AF12</f>
        <v>29.38</v>
      </c>
      <c r="N12">
        <f t="shared" si="0"/>
        <v>152</v>
      </c>
      <c r="O12" s="112">
        <f t="shared" si="1"/>
        <v>0</v>
      </c>
      <c r="P12">
        <v>43.12</v>
      </c>
      <c r="Q12">
        <v>24.49</v>
      </c>
      <c r="R12">
        <v>9.24</v>
      </c>
      <c r="S12">
        <v>45.77</v>
      </c>
      <c r="T12">
        <v>29.38</v>
      </c>
      <c r="U12" s="114">
        <f t="shared" si="2"/>
        <v>152</v>
      </c>
      <c r="V12" s="112">
        <f t="shared" si="3"/>
        <v>0</v>
      </c>
    </row>
    <row r="13" spans="1:22">
      <c r="A13" t="s">
        <v>55</v>
      </c>
      <c r="B13">
        <f>PPCL!B13</f>
        <v>152</v>
      </c>
      <c r="C13">
        <f>PPCL!C13</f>
        <v>0</v>
      </c>
      <c r="D13">
        <f>PPCL!M13</f>
        <v>152</v>
      </c>
      <c r="E13">
        <f>PPCL!N13</f>
        <v>0</v>
      </c>
      <c r="F13">
        <f t="shared" si="4"/>
        <v>152</v>
      </c>
      <c r="G13">
        <f t="shared" si="5"/>
        <v>152</v>
      </c>
      <c r="H13" s="112"/>
      <c r="I13">
        <f>BRPL_EOD!AE13+BRPL_EOD!AF13</f>
        <v>43.12</v>
      </c>
      <c r="J13">
        <f>BYPL_EOD!AE13+BYPL_EOD!AF13</f>
        <v>24.49</v>
      </c>
      <c r="K13">
        <f>MES_EOD!AE13+MES_EOD!AF13</f>
        <v>9.24</v>
      </c>
      <c r="L13">
        <f>NDMC_EOD!AE13+NDMC_EOD!AF13</f>
        <v>45.77</v>
      </c>
      <c r="M13">
        <f>TPDDL_EOD!AE13+TPDDL_EOD!AF13</f>
        <v>29.38</v>
      </c>
      <c r="N13">
        <f t="shared" si="0"/>
        <v>152</v>
      </c>
      <c r="O13" s="112">
        <f t="shared" si="1"/>
        <v>0</v>
      </c>
      <c r="P13">
        <v>43.12</v>
      </c>
      <c r="Q13">
        <v>24.49</v>
      </c>
      <c r="R13">
        <v>9.24</v>
      </c>
      <c r="S13">
        <v>45.77</v>
      </c>
      <c r="T13">
        <v>29.38</v>
      </c>
      <c r="U13" s="114">
        <f t="shared" si="2"/>
        <v>152</v>
      </c>
      <c r="V13" s="112">
        <f t="shared" si="3"/>
        <v>0</v>
      </c>
    </row>
    <row r="14" spans="1:22">
      <c r="A14" t="s">
        <v>56</v>
      </c>
      <c r="B14">
        <f>PPCL!B14</f>
        <v>152</v>
      </c>
      <c r="C14">
        <f>PPCL!C14</f>
        <v>0</v>
      </c>
      <c r="D14">
        <f>PPCL!M14</f>
        <v>152</v>
      </c>
      <c r="E14">
        <f>PPCL!N14</f>
        <v>0</v>
      </c>
      <c r="F14">
        <f t="shared" si="4"/>
        <v>152</v>
      </c>
      <c r="G14">
        <f t="shared" si="5"/>
        <v>152</v>
      </c>
      <c r="H14" s="112"/>
      <c r="I14">
        <f>BRPL_EOD!AE14+BRPL_EOD!AF14</f>
        <v>43.12</v>
      </c>
      <c r="J14">
        <f>BYPL_EOD!AE14+BYPL_EOD!AF14</f>
        <v>24.49</v>
      </c>
      <c r="K14">
        <f>MES_EOD!AE14+MES_EOD!AF14</f>
        <v>9.24</v>
      </c>
      <c r="L14">
        <f>NDMC_EOD!AE14+NDMC_EOD!AF14</f>
        <v>45.77</v>
      </c>
      <c r="M14">
        <f>TPDDL_EOD!AE14+TPDDL_EOD!AF14</f>
        <v>29.38</v>
      </c>
      <c r="N14">
        <f t="shared" si="0"/>
        <v>152</v>
      </c>
      <c r="O14" s="112">
        <f t="shared" si="1"/>
        <v>0</v>
      </c>
      <c r="P14">
        <v>43.12</v>
      </c>
      <c r="Q14">
        <v>24.49</v>
      </c>
      <c r="R14">
        <v>9.24</v>
      </c>
      <c r="S14">
        <v>45.77</v>
      </c>
      <c r="T14">
        <v>29.38</v>
      </c>
      <c r="U14" s="114">
        <f t="shared" si="2"/>
        <v>152</v>
      </c>
      <c r="V14" s="112">
        <f t="shared" si="3"/>
        <v>0</v>
      </c>
    </row>
    <row r="15" spans="1:22">
      <c r="A15" t="s">
        <v>57</v>
      </c>
      <c r="B15">
        <f>PPCL!B15</f>
        <v>152</v>
      </c>
      <c r="C15">
        <f>PPCL!C15</f>
        <v>0</v>
      </c>
      <c r="D15">
        <f>PPCL!M15</f>
        <v>152</v>
      </c>
      <c r="E15">
        <f>PPCL!N15</f>
        <v>0</v>
      </c>
      <c r="F15">
        <f t="shared" si="4"/>
        <v>152</v>
      </c>
      <c r="G15">
        <f t="shared" si="5"/>
        <v>152</v>
      </c>
      <c r="H15" s="112"/>
      <c r="I15">
        <f>BRPL_EOD!AE15+BRPL_EOD!AF15</f>
        <v>43.12</v>
      </c>
      <c r="J15">
        <f>BYPL_EOD!AE15+BYPL_EOD!AF15</f>
        <v>24.49</v>
      </c>
      <c r="K15">
        <f>MES_EOD!AE15+MES_EOD!AF15</f>
        <v>9.24</v>
      </c>
      <c r="L15">
        <f>NDMC_EOD!AE15+NDMC_EOD!AF15</f>
        <v>45.77</v>
      </c>
      <c r="M15">
        <f>TPDDL_EOD!AE15+TPDDL_EOD!AF15</f>
        <v>29.38</v>
      </c>
      <c r="N15">
        <f t="shared" si="0"/>
        <v>152</v>
      </c>
      <c r="O15" s="112">
        <f t="shared" si="1"/>
        <v>0</v>
      </c>
      <c r="P15">
        <v>43.12</v>
      </c>
      <c r="Q15">
        <v>24.49</v>
      </c>
      <c r="R15">
        <v>9.24</v>
      </c>
      <c r="S15">
        <v>45.77</v>
      </c>
      <c r="T15">
        <v>29.38</v>
      </c>
      <c r="U15" s="114">
        <f t="shared" si="2"/>
        <v>152</v>
      </c>
      <c r="V15" s="112">
        <f t="shared" si="3"/>
        <v>0</v>
      </c>
    </row>
    <row r="16" spans="1:22">
      <c r="A16" t="s">
        <v>58</v>
      </c>
      <c r="B16">
        <f>PPCL!B16</f>
        <v>152</v>
      </c>
      <c r="C16">
        <f>PPCL!C16</f>
        <v>0</v>
      </c>
      <c r="D16">
        <f>PPCL!M16</f>
        <v>152</v>
      </c>
      <c r="E16">
        <f>PPCL!N16</f>
        <v>0</v>
      </c>
      <c r="F16">
        <f t="shared" si="4"/>
        <v>152</v>
      </c>
      <c r="G16">
        <f t="shared" si="5"/>
        <v>152</v>
      </c>
      <c r="H16" s="112"/>
      <c r="I16">
        <f>BRPL_EOD!AE16+BRPL_EOD!AF16</f>
        <v>43.12</v>
      </c>
      <c r="J16">
        <f>BYPL_EOD!AE16+BYPL_EOD!AF16</f>
        <v>24.49</v>
      </c>
      <c r="K16">
        <f>MES_EOD!AE16+MES_EOD!AF16</f>
        <v>9.24</v>
      </c>
      <c r="L16">
        <f>NDMC_EOD!AE16+NDMC_EOD!AF16</f>
        <v>45.77</v>
      </c>
      <c r="M16">
        <f>TPDDL_EOD!AE16+TPDDL_EOD!AF16</f>
        <v>29.38</v>
      </c>
      <c r="N16">
        <f t="shared" si="0"/>
        <v>152</v>
      </c>
      <c r="O16" s="112">
        <f t="shared" si="1"/>
        <v>0</v>
      </c>
      <c r="P16">
        <v>43.12</v>
      </c>
      <c r="Q16">
        <v>24.49</v>
      </c>
      <c r="R16">
        <v>9.24</v>
      </c>
      <c r="S16">
        <v>45.77</v>
      </c>
      <c r="T16">
        <v>29.38</v>
      </c>
      <c r="U16" s="114">
        <f t="shared" si="2"/>
        <v>152</v>
      </c>
      <c r="V16" s="112">
        <f t="shared" si="3"/>
        <v>0</v>
      </c>
    </row>
    <row r="17" spans="1:22">
      <c r="A17" t="s">
        <v>59</v>
      </c>
      <c r="B17">
        <f>PPCL!B17</f>
        <v>152</v>
      </c>
      <c r="C17">
        <f>PPCL!C17</f>
        <v>0</v>
      </c>
      <c r="D17">
        <f>PPCL!M17</f>
        <v>152</v>
      </c>
      <c r="E17">
        <f>PPCL!N17</f>
        <v>0</v>
      </c>
      <c r="F17">
        <f t="shared" si="4"/>
        <v>152</v>
      </c>
      <c r="G17">
        <f t="shared" si="5"/>
        <v>152</v>
      </c>
      <c r="H17" s="112"/>
      <c r="I17">
        <f>BRPL_EOD!AE17+BRPL_EOD!AF17</f>
        <v>43.12</v>
      </c>
      <c r="J17">
        <f>BYPL_EOD!AE17+BYPL_EOD!AF17</f>
        <v>24.49</v>
      </c>
      <c r="K17">
        <f>MES_EOD!AE17+MES_EOD!AF17</f>
        <v>9.24</v>
      </c>
      <c r="L17">
        <f>NDMC_EOD!AE17+NDMC_EOD!AF17</f>
        <v>45.77</v>
      </c>
      <c r="M17">
        <f>TPDDL_EOD!AE17+TPDDL_EOD!AF17</f>
        <v>29.38</v>
      </c>
      <c r="N17">
        <f t="shared" si="0"/>
        <v>152</v>
      </c>
      <c r="O17" s="112">
        <f t="shared" si="1"/>
        <v>0</v>
      </c>
      <c r="P17">
        <v>43.12</v>
      </c>
      <c r="Q17">
        <v>24.49</v>
      </c>
      <c r="R17">
        <v>9.24</v>
      </c>
      <c r="S17">
        <v>45.77</v>
      </c>
      <c r="T17">
        <v>29.38</v>
      </c>
      <c r="U17" s="114">
        <f t="shared" si="2"/>
        <v>152</v>
      </c>
      <c r="V17" s="112">
        <f t="shared" si="3"/>
        <v>0</v>
      </c>
    </row>
    <row r="18" spans="1:22">
      <c r="A18" t="s">
        <v>60</v>
      </c>
      <c r="B18">
        <f>PPCL!B18</f>
        <v>152</v>
      </c>
      <c r="C18">
        <f>PPCL!C18</f>
        <v>0</v>
      </c>
      <c r="D18">
        <f>PPCL!M18</f>
        <v>152</v>
      </c>
      <c r="E18">
        <f>PPCL!N18</f>
        <v>0</v>
      </c>
      <c r="F18">
        <f t="shared" si="4"/>
        <v>152</v>
      </c>
      <c r="G18">
        <f t="shared" si="5"/>
        <v>152</v>
      </c>
      <c r="H18" s="112"/>
      <c r="I18">
        <f>BRPL_EOD!AE18+BRPL_EOD!AF18</f>
        <v>43.12</v>
      </c>
      <c r="J18">
        <f>BYPL_EOD!AE18+BYPL_EOD!AF18</f>
        <v>24.49</v>
      </c>
      <c r="K18">
        <f>MES_EOD!AE18+MES_EOD!AF18</f>
        <v>9.24</v>
      </c>
      <c r="L18">
        <f>NDMC_EOD!AE18+NDMC_EOD!AF18</f>
        <v>45.77</v>
      </c>
      <c r="M18">
        <f>TPDDL_EOD!AE18+TPDDL_EOD!AF18</f>
        <v>29.38</v>
      </c>
      <c r="N18">
        <f t="shared" si="0"/>
        <v>152</v>
      </c>
      <c r="O18" s="112">
        <f t="shared" si="1"/>
        <v>0</v>
      </c>
      <c r="P18">
        <v>43.12</v>
      </c>
      <c r="Q18">
        <v>24.49</v>
      </c>
      <c r="R18">
        <v>9.24</v>
      </c>
      <c r="S18">
        <v>45.77</v>
      </c>
      <c r="T18">
        <v>29.38</v>
      </c>
      <c r="U18" s="114">
        <f t="shared" si="2"/>
        <v>152</v>
      </c>
      <c r="V18" s="112">
        <f t="shared" si="3"/>
        <v>0</v>
      </c>
    </row>
    <row r="19" spans="1:22">
      <c r="A19" t="s">
        <v>61</v>
      </c>
      <c r="B19">
        <f>PPCL!B19</f>
        <v>152</v>
      </c>
      <c r="C19">
        <f>PPCL!C19</f>
        <v>0</v>
      </c>
      <c r="D19">
        <f>PPCL!M19</f>
        <v>152</v>
      </c>
      <c r="E19">
        <f>PPCL!N19</f>
        <v>0</v>
      </c>
      <c r="F19">
        <f t="shared" si="4"/>
        <v>152</v>
      </c>
      <c r="G19">
        <f t="shared" si="5"/>
        <v>152</v>
      </c>
      <c r="H19" s="112"/>
      <c r="I19">
        <f>BRPL_EOD!AE19+BRPL_EOD!AF19</f>
        <v>43.12</v>
      </c>
      <c r="J19">
        <f>BYPL_EOD!AE19+BYPL_EOD!AF19</f>
        <v>24.49</v>
      </c>
      <c r="K19">
        <f>MES_EOD!AE19+MES_EOD!AF19</f>
        <v>9.24</v>
      </c>
      <c r="L19">
        <f>NDMC_EOD!AE19+NDMC_EOD!AF19</f>
        <v>45.77</v>
      </c>
      <c r="M19">
        <f>TPDDL_EOD!AE19+TPDDL_EOD!AF19</f>
        <v>29.38</v>
      </c>
      <c r="N19">
        <f t="shared" si="0"/>
        <v>152</v>
      </c>
      <c r="O19" s="112">
        <f t="shared" si="1"/>
        <v>0</v>
      </c>
      <c r="P19">
        <v>43.12</v>
      </c>
      <c r="Q19">
        <v>24.49</v>
      </c>
      <c r="R19">
        <v>9.24</v>
      </c>
      <c r="S19">
        <v>45.77</v>
      </c>
      <c r="T19">
        <v>29.38</v>
      </c>
      <c r="U19" s="114">
        <f t="shared" si="2"/>
        <v>152</v>
      </c>
      <c r="V19" s="112">
        <f t="shared" si="3"/>
        <v>0</v>
      </c>
    </row>
    <row r="20" spans="1:22">
      <c r="A20" t="s">
        <v>62</v>
      </c>
      <c r="B20">
        <f>PPCL!B20</f>
        <v>152</v>
      </c>
      <c r="C20">
        <f>PPCL!C20</f>
        <v>0</v>
      </c>
      <c r="D20">
        <f>PPCL!M20</f>
        <v>152</v>
      </c>
      <c r="E20">
        <f>PPCL!N20</f>
        <v>0</v>
      </c>
      <c r="F20">
        <f t="shared" si="4"/>
        <v>152</v>
      </c>
      <c r="G20">
        <f t="shared" si="5"/>
        <v>152</v>
      </c>
      <c r="H20" s="112"/>
      <c r="I20">
        <f>BRPL_EOD!AE20+BRPL_EOD!AF20</f>
        <v>43.12</v>
      </c>
      <c r="J20">
        <f>BYPL_EOD!AE20+BYPL_EOD!AF20</f>
        <v>24.49</v>
      </c>
      <c r="K20">
        <f>MES_EOD!AE20+MES_EOD!AF20</f>
        <v>9.24</v>
      </c>
      <c r="L20">
        <f>NDMC_EOD!AE20+NDMC_EOD!AF20</f>
        <v>45.77</v>
      </c>
      <c r="M20">
        <f>TPDDL_EOD!AE20+TPDDL_EOD!AF20</f>
        <v>29.38</v>
      </c>
      <c r="N20">
        <f t="shared" si="0"/>
        <v>152</v>
      </c>
      <c r="O20" s="112">
        <f t="shared" si="1"/>
        <v>0</v>
      </c>
      <c r="P20">
        <v>43.12</v>
      </c>
      <c r="Q20">
        <v>24.49</v>
      </c>
      <c r="R20">
        <v>9.24</v>
      </c>
      <c r="S20">
        <v>45.77</v>
      </c>
      <c r="T20">
        <v>29.38</v>
      </c>
      <c r="U20" s="114">
        <f t="shared" si="2"/>
        <v>152</v>
      </c>
      <c r="V20" s="112">
        <f t="shared" si="3"/>
        <v>0</v>
      </c>
    </row>
    <row r="21" spans="1:22">
      <c r="A21" t="s">
        <v>63</v>
      </c>
      <c r="B21">
        <f>PPCL!B21</f>
        <v>152</v>
      </c>
      <c r="C21">
        <f>PPCL!C21</f>
        <v>0</v>
      </c>
      <c r="D21">
        <f>PPCL!M21</f>
        <v>152</v>
      </c>
      <c r="E21">
        <f>PPCL!N21</f>
        <v>0</v>
      </c>
      <c r="F21">
        <f t="shared" si="4"/>
        <v>152</v>
      </c>
      <c r="G21">
        <f t="shared" si="5"/>
        <v>152</v>
      </c>
      <c r="H21" s="112"/>
      <c r="I21">
        <f>BRPL_EOD!AE21+BRPL_EOD!AF21</f>
        <v>43.12</v>
      </c>
      <c r="J21">
        <f>BYPL_EOD!AE21+BYPL_EOD!AF21</f>
        <v>24.49</v>
      </c>
      <c r="K21">
        <f>MES_EOD!AE21+MES_EOD!AF21</f>
        <v>9.24</v>
      </c>
      <c r="L21">
        <f>NDMC_EOD!AE21+NDMC_EOD!AF21</f>
        <v>45.77</v>
      </c>
      <c r="M21">
        <f>TPDDL_EOD!AE21+TPDDL_EOD!AF21</f>
        <v>29.38</v>
      </c>
      <c r="N21">
        <f t="shared" si="0"/>
        <v>152</v>
      </c>
      <c r="O21" s="112">
        <f t="shared" si="1"/>
        <v>0</v>
      </c>
      <c r="P21">
        <v>43.12</v>
      </c>
      <c r="Q21">
        <v>24.49</v>
      </c>
      <c r="R21">
        <v>9.24</v>
      </c>
      <c r="S21">
        <v>45.77</v>
      </c>
      <c r="T21">
        <v>29.38</v>
      </c>
      <c r="U21" s="114">
        <f t="shared" si="2"/>
        <v>152</v>
      </c>
      <c r="V21" s="112">
        <f t="shared" si="3"/>
        <v>0</v>
      </c>
    </row>
    <row r="22" spans="1:22">
      <c r="A22" t="s">
        <v>64</v>
      </c>
      <c r="B22">
        <f>PPCL!B22</f>
        <v>152</v>
      </c>
      <c r="C22">
        <f>PPCL!C22</f>
        <v>0</v>
      </c>
      <c r="D22">
        <f>PPCL!M22</f>
        <v>152</v>
      </c>
      <c r="E22">
        <f>PPCL!N22</f>
        <v>0</v>
      </c>
      <c r="F22">
        <f t="shared" si="4"/>
        <v>152</v>
      </c>
      <c r="G22">
        <f t="shared" si="5"/>
        <v>152</v>
      </c>
      <c r="H22" s="112"/>
      <c r="I22">
        <f>BRPL_EOD!AE22+BRPL_EOD!AF22</f>
        <v>43.12</v>
      </c>
      <c r="J22">
        <f>BYPL_EOD!AE22+BYPL_EOD!AF22</f>
        <v>24.49</v>
      </c>
      <c r="K22">
        <f>MES_EOD!AE22+MES_EOD!AF22</f>
        <v>9.24</v>
      </c>
      <c r="L22">
        <f>NDMC_EOD!AE22+NDMC_EOD!AF22</f>
        <v>45.77</v>
      </c>
      <c r="M22">
        <f>TPDDL_EOD!AE22+TPDDL_EOD!AF22</f>
        <v>29.38</v>
      </c>
      <c r="N22">
        <f t="shared" si="0"/>
        <v>152</v>
      </c>
      <c r="O22" s="112">
        <f t="shared" si="1"/>
        <v>0</v>
      </c>
      <c r="P22">
        <v>43.12</v>
      </c>
      <c r="Q22">
        <v>24.49</v>
      </c>
      <c r="R22">
        <v>9.24</v>
      </c>
      <c r="S22">
        <v>45.77</v>
      </c>
      <c r="T22">
        <v>29.38</v>
      </c>
      <c r="U22" s="114">
        <f t="shared" si="2"/>
        <v>152</v>
      </c>
      <c r="V22" s="112">
        <f t="shared" si="3"/>
        <v>0</v>
      </c>
    </row>
    <row r="23" spans="1:22">
      <c r="A23" t="s">
        <v>65</v>
      </c>
      <c r="B23">
        <f>PPCL!B23</f>
        <v>152</v>
      </c>
      <c r="C23">
        <f>PPCL!C23</f>
        <v>0</v>
      </c>
      <c r="D23">
        <f>PPCL!M23</f>
        <v>152</v>
      </c>
      <c r="E23">
        <f>PPCL!N23</f>
        <v>0</v>
      </c>
      <c r="F23">
        <f t="shared" si="4"/>
        <v>152</v>
      </c>
      <c r="G23">
        <f t="shared" si="5"/>
        <v>152</v>
      </c>
      <c r="H23" s="112"/>
      <c r="I23">
        <f>BRPL_EOD!AE23+BRPL_EOD!AF23</f>
        <v>43.12</v>
      </c>
      <c r="J23">
        <f>BYPL_EOD!AE23+BYPL_EOD!AF23</f>
        <v>24.49</v>
      </c>
      <c r="K23">
        <f>MES_EOD!AE23+MES_EOD!AF23</f>
        <v>9.24</v>
      </c>
      <c r="L23">
        <f>NDMC_EOD!AE23+NDMC_EOD!AF23</f>
        <v>45.77</v>
      </c>
      <c r="M23">
        <f>TPDDL_EOD!AE23+TPDDL_EOD!AF23</f>
        <v>29.38</v>
      </c>
      <c r="N23">
        <f t="shared" si="0"/>
        <v>152</v>
      </c>
      <c r="O23" s="112">
        <f t="shared" si="1"/>
        <v>0</v>
      </c>
      <c r="P23">
        <v>43.12</v>
      </c>
      <c r="Q23">
        <v>24.49</v>
      </c>
      <c r="R23">
        <v>9.24</v>
      </c>
      <c r="S23">
        <v>45.77</v>
      </c>
      <c r="T23">
        <v>29.38</v>
      </c>
      <c r="U23" s="114">
        <f t="shared" si="2"/>
        <v>152</v>
      </c>
      <c r="V23" s="112">
        <f t="shared" si="3"/>
        <v>0</v>
      </c>
    </row>
    <row r="24" spans="1:22">
      <c r="A24" t="s">
        <v>66</v>
      </c>
      <c r="B24">
        <f>PPCL!B24</f>
        <v>152</v>
      </c>
      <c r="C24">
        <f>PPCL!C24</f>
        <v>0</v>
      </c>
      <c r="D24">
        <f>PPCL!M24</f>
        <v>152</v>
      </c>
      <c r="E24">
        <f>PPCL!N24</f>
        <v>0</v>
      </c>
      <c r="F24">
        <f t="shared" si="4"/>
        <v>152</v>
      </c>
      <c r="G24">
        <f t="shared" si="5"/>
        <v>152</v>
      </c>
      <c r="H24" s="112"/>
      <c r="I24">
        <f>BRPL_EOD!AE24+BRPL_EOD!AF24</f>
        <v>43.12</v>
      </c>
      <c r="J24">
        <f>BYPL_EOD!AE24+BYPL_EOD!AF24</f>
        <v>24.49</v>
      </c>
      <c r="K24">
        <f>MES_EOD!AE24+MES_EOD!AF24</f>
        <v>9.24</v>
      </c>
      <c r="L24">
        <f>NDMC_EOD!AE24+NDMC_EOD!AF24</f>
        <v>45.77</v>
      </c>
      <c r="M24">
        <f>TPDDL_EOD!AE24+TPDDL_EOD!AF24</f>
        <v>29.38</v>
      </c>
      <c r="N24">
        <f t="shared" si="0"/>
        <v>152</v>
      </c>
      <c r="O24" s="112">
        <f t="shared" si="1"/>
        <v>0</v>
      </c>
      <c r="P24">
        <v>43.12</v>
      </c>
      <c r="Q24">
        <v>24.49</v>
      </c>
      <c r="R24">
        <v>9.24</v>
      </c>
      <c r="S24">
        <v>45.77</v>
      </c>
      <c r="T24">
        <v>29.38</v>
      </c>
      <c r="U24" s="114">
        <f t="shared" si="2"/>
        <v>152</v>
      </c>
      <c r="V24" s="112">
        <f t="shared" si="3"/>
        <v>0</v>
      </c>
    </row>
    <row r="25" spans="1:22">
      <c r="A25" t="s">
        <v>67</v>
      </c>
      <c r="B25">
        <f>PPCL!B25</f>
        <v>152</v>
      </c>
      <c r="C25">
        <f>PPCL!C25</f>
        <v>0</v>
      </c>
      <c r="D25">
        <f>PPCL!M25</f>
        <v>152</v>
      </c>
      <c r="E25">
        <f>PPCL!N25</f>
        <v>0</v>
      </c>
      <c r="F25">
        <f t="shared" si="4"/>
        <v>152</v>
      </c>
      <c r="G25">
        <f t="shared" si="5"/>
        <v>152</v>
      </c>
      <c r="H25" s="112"/>
      <c r="I25">
        <f>BRPL_EOD!AE25+BRPL_EOD!AF25</f>
        <v>43.12</v>
      </c>
      <c r="J25">
        <f>BYPL_EOD!AE25+BYPL_EOD!AF25</f>
        <v>24.49</v>
      </c>
      <c r="K25">
        <f>MES_EOD!AE25+MES_EOD!AF25</f>
        <v>9.24</v>
      </c>
      <c r="L25">
        <f>NDMC_EOD!AE25+NDMC_EOD!AF25</f>
        <v>45.77</v>
      </c>
      <c r="M25">
        <f>TPDDL_EOD!AE25+TPDDL_EOD!AF25</f>
        <v>29.38</v>
      </c>
      <c r="N25">
        <f t="shared" si="0"/>
        <v>152</v>
      </c>
      <c r="O25" s="112">
        <f t="shared" si="1"/>
        <v>0</v>
      </c>
      <c r="P25">
        <v>43.12</v>
      </c>
      <c r="Q25">
        <v>24.49</v>
      </c>
      <c r="R25">
        <v>9.24</v>
      </c>
      <c r="S25">
        <v>45.77</v>
      </c>
      <c r="T25">
        <v>29.38</v>
      </c>
      <c r="U25" s="114">
        <f t="shared" si="2"/>
        <v>152</v>
      </c>
      <c r="V25" s="112">
        <f t="shared" si="3"/>
        <v>0</v>
      </c>
    </row>
    <row r="26" spans="1:22">
      <c r="A26" t="s">
        <v>68</v>
      </c>
      <c r="B26">
        <f>PPCL!B26</f>
        <v>152</v>
      </c>
      <c r="C26">
        <f>PPCL!C26</f>
        <v>0</v>
      </c>
      <c r="D26">
        <f>PPCL!M26</f>
        <v>152</v>
      </c>
      <c r="E26">
        <f>PPCL!N26</f>
        <v>0</v>
      </c>
      <c r="F26">
        <f t="shared" si="4"/>
        <v>152</v>
      </c>
      <c r="G26">
        <f t="shared" si="5"/>
        <v>152</v>
      </c>
      <c r="H26" s="112"/>
      <c r="I26">
        <f>BRPL_EOD!AE26+BRPL_EOD!AF26</f>
        <v>43.12</v>
      </c>
      <c r="J26">
        <f>BYPL_EOD!AE26+BYPL_EOD!AF26</f>
        <v>24.49</v>
      </c>
      <c r="K26">
        <f>MES_EOD!AE26+MES_EOD!AF26</f>
        <v>9.24</v>
      </c>
      <c r="L26">
        <f>NDMC_EOD!AE26+NDMC_EOD!AF26</f>
        <v>45.77</v>
      </c>
      <c r="M26">
        <f>TPDDL_EOD!AE26+TPDDL_EOD!AF26</f>
        <v>29.38</v>
      </c>
      <c r="N26">
        <f t="shared" si="0"/>
        <v>152</v>
      </c>
      <c r="O26" s="112">
        <f t="shared" si="1"/>
        <v>0</v>
      </c>
      <c r="P26">
        <v>43.12</v>
      </c>
      <c r="Q26">
        <v>24.49</v>
      </c>
      <c r="R26">
        <v>9.24</v>
      </c>
      <c r="S26">
        <v>45.77</v>
      </c>
      <c r="T26">
        <v>29.38</v>
      </c>
      <c r="U26" s="114">
        <f t="shared" si="2"/>
        <v>152</v>
      </c>
      <c r="V26" s="112">
        <f t="shared" si="3"/>
        <v>0</v>
      </c>
    </row>
    <row r="27" spans="1:22">
      <c r="A27" t="s">
        <v>69</v>
      </c>
      <c r="B27">
        <f>PPCL!B27</f>
        <v>152</v>
      </c>
      <c r="C27">
        <f>PPCL!C27</f>
        <v>0</v>
      </c>
      <c r="D27">
        <f>PPCL!M27</f>
        <v>152</v>
      </c>
      <c r="E27">
        <f>PPCL!N27</f>
        <v>0</v>
      </c>
      <c r="F27">
        <f t="shared" si="4"/>
        <v>152</v>
      </c>
      <c r="G27">
        <f t="shared" si="5"/>
        <v>152</v>
      </c>
      <c r="H27" s="112"/>
      <c r="I27">
        <f>BRPL_EOD!AE27+BRPL_EOD!AF27</f>
        <v>43.12</v>
      </c>
      <c r="J27">
        <f>BYPL_EOD!AE27+BYPL_EOD!AF27</f>
        <v>24.49</v>
      </c>
      <c r="K27">
        <f>MES_EOD!AE27+MES_EOD!AF27</f>
        <v>9.24</v>
      </c>
      <c r="L27">
        <f>NDMC_EOD!AE27+NDMC_EOD!AF27</f>
        <v>45.77</v>
      </c>
      <c r="M27">
        <f>TPDDL_EOD!AE27+TPDDL_EOD!AF27</f>
        <v>29.38</v>
      </c>
      <c r="N27">
        <f t="shared" si="0"/>
        <v>152</v>
      </c>
      <c r="O27" s="112">
        <f t="shared" si="1"/>
        <v>0</v>
      </c>
      <c r="P27">
        <v>43.12</v>
      </c>
      <c r="Q27">
        <v>24.49</v>
      </c>
      <c r="R27">
        <v>9.24</v>
      </c>
      <c r="S27">
        <v>45.77</v>
      </c>
      <c r="T27">
        <v>29.38</v>
      </c>
      <c r="U27" s="114">
        <f t="shared" si="2"/>
        <v>152</v>
      </c>
      <c r="V27" s="112">
        <f t="shared" si="3"/>
        <v>0</v>
      </c>
    </row>
    <row r="28" spans="1:22">
      <c r="A28" t="s">
        <v>70</v>
      </c>
      <c r="B28">
        <f>PPCL!B28</f>
        <v>152</v>
      </c>
      <c r="C28">
        <f>PPCL!C28</f>
        <v>0</v>
      </c>
      <c r="D28">
        <f>PPCL!M28</f>
        <v>152</v>
      </c>
      <c r="E28">
        <f>PPCL!N28</f>
        <v>0</v>
      </c>
      <c r="F28">
        <f t="shared" si="4"/>
        <v>152</v>
      </c>
      <c r="G28">
        <f t="shared" si="5"/>
        <v>152</v>
      </c>
      <c r="H28" s="112"/>
      <c r="I28">
        <f>BRPL_EOD!AE28+BRPL_EOD!AF28</f>
        <v>43.12</v>
      </c>
      <c r="J28">
        <f>BYPL_EOD!AE28+BYPL_EOD!AF28</f>
        <v>24.49</v>
      </c>
      <c r="K28">
        <f>MES_EOD!AE28+MES_EOD!AF28</f>
        <v>9.24</v>
      </c>
      <c r="L28">
        <f>NDMC_EOD!AE28+NDMC_EOD!AF28</f>
        <v>45.77</v>
      </c>
      <c r="M28">
        <f>TPDDL_EOD!AE28+TPDDL_EOD!AF28</f>
        <v>29.38</v>
      </c>
      <c r="N28">
        <f t="shared" si="0"/>
        <v>152</v>
      </c>
      <c r="O28" s="112">
        <f t="shared" si="1"/>
        <v>0</v>
      </c>
      <c r="P28">
        <v>43.12</v>
      </c>
      <c r="Q28">
        <v>24.49</v>
      </c>
      <c r="R28">
        <v>9.24</v>
      </c>
      <c r="S28">
        <v>45.77</v>
      </c>
      <c r="T28">
        <v>29.38</v>
      </c>
      <c r="U28" s="114">
        <f t="shared" si="2"/>
        <v>152</v>
      </c>
      <c r="V28" s="112">
        <f t="shared" si="3"/>
        <v>0</v>
      </c>
    </row>
    <row r="29" spans="1:22">
      <c r="A29" t="s">
        <v>71</v>
      </c>
      <c r="B29">
        <f>PPCL!B29</f>
        <v>152</v>
      </c>
      <c r="C29">
        <f>PPCL!C29</f>
        <v>0</v>
      </c>
      <c r="D29">
        <f>PPCL!M29</f>
        <v>152</v>
      </c>
      <c r="E29">
        <f>PPCL!N29</f>
        <v>0</v>
      </c>
      <c r="F29">
        <f t="shared" si="4"/>
        <v>152</v>
      </c>
      <c r="G29">
        <f t="shared" si="5"/>
        <v>152</v>
      </c>
      <c r="H29" s="112"/>
      <c r="I29">
        <f>BRPL_EOD!AE29+BRPL_EOD!AF29</f>
        <v>43.12</v>
      </c>
      <c r="J29">
        <f>BYPL_EOD!AE29+BYPL_EOD!AF29</f>
        <v>24.49</v>
      </c>
      <c r="K29">
        <f>MES_EOD!AE29+MES_EOD!AF29</f>
        <v>9.24</v>
      </c>
      <c r="L29">
        <f>NDMC_EOD!AE29+NDMC_EOD!AF29</f>
        <v>45.77</v>
      </c>
      <c r="M29">
        <f>TPDDL_EOD!AE29+TPDDL_EOD!AF29</f>
        <v>29.38</v>
      </c>
      <c r="N29">
        <f t="shared" si="0"/>
        <v>152</v>
      </c>
      <c r="O29" s="112">
        <f t="shared" si="1"/>
        <v>0</v>
      </c>
      <c r="P29">
        <v>43.12</v>
      </c>
      <c r="Q29">
        <v>24.49</v>
      </c>
      <c r="R29">
        <v>9.24</v>
      </c>
      <c r="S29">
        <v>45.77</v>
      </c>
      <c r="T29">
        <v>29.38</v>
      </c>
      <c r="U29" s="114">
        <f t="shared" si="2"/>
        <v>152</v>
      </c>
      <c r="V29" s="112">
        <f t="shared" si="3"/>
        <v>0</v>
      </c>
    </row>
    <row r="30" spans="1:22">
      <c r="A30" t="s">
        <v>72</v>
      </c>
      <c r="B30">
        <f>PPCL!B30</f>
        <v>152</v>
      </c>
      <c r="C30">
        <f>PPCL!C30</f>
        <v>0</v>
      </c>
      <c r="D30">
        <f>PPCL!M30</f>
        <v>152</v>
      </c>
      <c r="E30">
        <f>PPCL!N30</f>
        <v>0</v>
      </c>
      <c r="F30">
        <f t="shared" si="4"/>
        <v>152</v>
      </c>
      <c r="G30">
        <f t="shared" si="5"/>
        <v>152</v>
      </c>
      <c r="H30" s="112"/>
      <c r="I30">
        <f>BRPL_EOD!AE30+BRPL_EOD!AF30</f>
        <v>43.12</v>
      </c>
      <c r="J30">
        <f>BYPL_EOD!AE30+BYPL_EOD!AF30</f>
        <v>24.49</v>
      </c>
      <c r="K30">
        <f>MES_EOD!AE30+MES_EOD!AF30</f>
        <v>9.24</v>
      </c>
      <c r="L30">
        <f>NDMC_EOD!AE30+NDMC_EOD!AF30</f>
        <v>45.77</v>
      </c>
      <c r="M30">
        <f>TPDDL_EOD!AE30+TPDDL_EOD!AF30</f>
        <v>29.38</v>
      </c>
      <c r="N30">
        <f t="shared" si="0"/>
        <v>152</v>
      </c>
      <c r="O30" s="112">
        <f t="shared" si="1"/>
        <v>0</v>
      </c>
      <c r="P30">
        <v>43.12</v>
      </c>
      <c r="Q30">
        <v>24.49</v>
      </c>
      <c r="R30">
        <v>9.24</v>
      </c>
      <c r="S30">
        <v>45.77</v>
      </c>
      <c r="T30">
        <v>29.38</v>
      </c>
      <c r="U30" s="114">
        <f t="shared" si="2"/>
        <v>152</v>
      </c>
      <c r="V30" s="112">
        <f t="shared" si="3"/>
        <v>0</v>
      </c>
    </row>
    <row r="31" spans="1:22">
      <c r="A31" t="s">
        <v>73</v>
      </c>
      <c r="B31">
        <f>PPCL!B31</f>
        <v>152</v>
      </c>
      <c r="C31">
        <f>PPCL!C31</f>
        <v>0</v>
      </c>
      <c r="D31">
        <f>PPCL!M31</f>
        <v>152</v>
      </c>
      <c r="E31">
        <f>PPCL!N31</f>
        <v>0</v>
      </c>
      <c r="F31">
        <f t="shared" si="4"/>
        <v>152</v>
      </c>
      <c r="G31">
        <f t="shared" si="5"/>
        <v>152</v>
      </c>
      <c r="H31" s="112"/>
      <c r="I31">
        <f>BRPL_EOD!AE31+BRPL_EOD!AF31</f>
        <v>43.12</v>
      </c>
      <c r="J31">
        <f>BYPL_EOD!AE31+BYPL_EOD!AF31</f>
        <v>24.49</v>
      </c>
      <c r="K31">
        <f>MES_EOD!AE31+MES_EOD!AF31</f>
        <v>9.24</v>
      </c>
      <c r="L31">
        <f>NDMC_EOD!AE31+NDMC_EOD!AF31</f>
        <v>45.77</v>
      </c>
      <c r="M31">
        <f>TPDDL_EOD!AE31+TPDDL_EOD!AF31</f>
        <v>29.38</v>
      </c>
      <c r="N31">
        <f t="shared" si="0"/>
        <v>152</v>
      </c>
      <c r="O31" s="112">
        <f t="shared" si="1"/>
        <v>0</v>
      </c>
      <c r="P31">
        <v>43.12</v>
      </c>
      <c r="Q31">
        <v>24.49</v>
      </c>
      <c r="R31">
        <v>9.24</v>
      </c>
      <c r="S31">
        <v>45.77</v>
      </c>
      <c r="T31">
        <v>29.38</v>
      </c>
      <c r="U31" s="114">
        <f t="shared" si="2"/>
        <v>152</v>
      </c>
      <c r="V31" s="112">
        <f t="shared" si="3"/>
        <v>0</v>
      </c>
    </row>
    <row r="32" spans="1:22">
      <c r="A32" t="s">
        <v>74</v>
      </c>
      <c r="B32">
        <f>PPCL!B32</f>
        <v>152</v>
      </c>
      <c r="C32">
        <f>PPCL!C32</f>
        <v>0</v>
      </c>
      <c r="D32">
        <f>PPCL!M32</f>
        <v>152</v>
      </c>
      <c r="E32">
        <f>PPCL!N32</f>
        <v>0</v>
      </c>
      <c r="F32">
        <f t="shared" si="4"/>
        <v>152</v>
      </c>
      <c r="G32">
        <f t="shared" si="5"/>
        <v>152</v>
      </c>
      <c r="H32" s="112"/>
      <c r="I32">
        <f>BRPL_EOD!AE32+BRPL_EOD!AF32</f>
        <v>43.12</v>
      </c>
      <c r="J32">
        <f>BYPL_EOD!AE32+BYPL_EOD!AF32</f>
        <v>24.49</v>
      </c>
      <c r="K32">
        <f>MES_EOD!AE32+MES_EOD!AF32</f>
        <v>9.24</v>
      </c>
      <c r="L32">
        <f>NDMC_EOD!AE32+NDMC_EOD!AF32</f>
        <v>45.77</v>
      </c>
      <c r="M32">
        <f>TPDDL_EOD!AE32+TPDDL_EOD!AF32</f>
        <v>29.38</v>
      </c>
      <c r="N32">
        <f t="shared" si="0"/>
        <v>152</v>
      </c>
      <c r="O32" s="112">
        <f t="shared" si="1"/>
        <v>0</v>
      </c>
      <c r="P32">
        <v>43.12</v>
      </c>
      <c r="Q32">
        <v>24.49</v>
      </c>
      <c r="R32">
        <v>9.24</v>
      </c>
      <c r="S32">
        <v>45.77</v>
      </c>
      <c r="T32">
        <v>29.38</v>
      </c>
      <c r="U32" s="114">
        <f t="shared" si="2"/>
        <v>152</v>
      </c>
      <c r="V32" s="112">
        <f t="shared" si="3"/>
        <v>0</v>
      </c>
    </row>
    <row r="33" spans="1:22">
      <c r="A33" t="s">
        <v>75</v>
      </c>
      <c r="B33">
        <f>PPCL!B33</f>
        <v>152</v>
      </c>
      <c r="C33">
        <f>PPCL!C33</f>
        <v>0</v>
      </c>
      <c r="D33">
        <f>PPCL!M33</f>
        <v>152</v>
      </c>
      <c r="E33">
        <f>PPCL!N33</f>
        <v>0</v>
      </c>
      <c r="F33">
        <f t="shared" si="4"/>
        <v>152</v>
      </c>
      <c r="G33">
        <f t="shared" si="5"/>
        <v>152</v>
      </c>
      <c r="H33" s="112"/>
      <c r="I33">
        <f>BRPL_EOD!AE33+BRPL_EOD!AF33</f>
        <v>43.12</v>
      </c>
      <c r="J33">
        <f>BYPL_EOD!AE33+BYPL_EOD!AF33</f>
        <v>24.49</v>
      </c>
      <c r="K33">
        <f>MES_EOD!AE33+MES_EOD!AF33</f>
        <v>9.24</v>
      </c>
      <c r="L33">
        <f>NDMC_EOD!AE33+NDMC_EOD!AF33</f>
        <v>45.77</v>
      </c>
      <c r="M33">
        <f>TPDDL_EOD!AE33+TPDDL_EOD!AF33</f>
        <v>29.38</v>
      </c>
      <c r="N33">
        <f t="shared" si="0"/>
        <v>152</v>
      </c>
      <c r="O33" s="112">
        <f t="shared" si="1"/>
        <v>0</v>
      </c>
      <c r="P33">
        <v>43.12</v>
      </c>
      <c r="Q33">
        <v>24.49</v>
      </c>
      <c r="R33">
        <v>9.24</v>
      </c>
      <c r="S33">
        <v>45.77</v>
      </c>
      <c r="T33">
        <v>29.38</v>
      </c>
      <c r="U33" s="114">
        <f t="shared" si="2"/>
        <v>152</v>
      </c>
      <c r="V33" s="112">
        <f t="shared" si="3"/>
        <v>0</v>
      </c>
    </row>
    <row r="34" spans="1:22">
      <c r="A34" t="s">
        <v>76</v>
      </c>
      <c r="B34">
        <f>PPCL!B34</f>
        <v>152</v>
      </c>
      <c r="C34">
        <f>PPCL!C34</f>
        <v>0</v>
      </c>
      <c r="D34">
        <f>PPCL!M34</f>
        <v>152</v>
      </c>
      <c r="E34">
        <f>PPCL!N34</f>
        <v>0</v>
      </c>
      <c r="F34">
        <f t="shared" si="4"/>
        <v>152</v>
      </c>
      <c r="G34">
        <f t="shared" si="5"/>
        <v>152</v>
      </c>
      <c r="H34" s="112"/>
      <c r="I34">
        <f>BRPL_EOD!AE34+BRPL_EOD!AF34</f>
        <v>43.12</v>
      </c>
      <c r="J34">
        <f>BYPL_EOD!AE34+BYPL_EOD!AF34</f>
        <v>24.49</v>
      </c>
      <c r="K34">
        <f>MES_EOD!AE34+MES_EOD!AF34</f>
        <v>9.24</v>
      </c>
      <c r="L34">
        <f>NDMC_EOD!AE34+NDMC_EOD!AF34</f>
        <v>45.77</v>
      </c>
      <c r="M34">
        <f>TPDDL_EOD!AE34+TPDDL_EOD!AF34</f>
        <v>29.38</v>
      </c>
      <c r="N34">
        <f t="shared" si="0"/>
        <v>152</v>
      </c>
      <c r="O34" s="112">
        <f t="shared" si="1"/>
        <v>0</v>
      </c>
      <c r="P34">
        <v>43.12</v>
      </c>
      <c r="Q34">
        <v>24.49</v>
      </c>
      <c r="R34">
        <v>9.24</v>
      </c>
      <c r="S34">
        <v>45.77</v>
      </c>
      <c r="T34">
        <v>29.38</v>
      </c>
      <c r="U34" s="114">
        <f t="shared" si="2"/>
        <v>152</v>
      </c>
      <c r="V34" s="112">
        <f t="shared" si="3"/>
        <v>0</v>
      </c>
    </row>
    <row r="35" spans="1:22">
      <c r="A35" t="s">
        <v>77</v>
      </c>
      <c r="B35">
        <f>PPCL!B35</f>
        <v>152</v>
      </c>
      <c r="C35">
        <f>PPCL!C35</f>
        <v>0</v>
      </c>
      <c r="D35">
        <f>PPCL!M35</f>
        <v>152</v>
      </c>
      <c r="E35">
        <f>PPCL!N35</f>
        <v>0</v>
      </c>
      <c r="F35">
        <f t="shared" si="4"/>
        <v>152</v>
      </c>
      <c r="G35">
        <f t="shared" si="5"/>
        <v>152</v>
      </c>
      <c r="H35" s="112"/>
      <c r="I35">
        <f>BRPL_EOD!AE35+BRPL_EOD!AF35</f>
        <v>43.12</v>
      </c>
      <c r="J35">
        <f>BYPL_EOD!AE35+BYPL_EOD!AF35</f>
        <v>24.49</v>
      </c>
      <c r="K35">
        <f>MES_EOD!AE35+MES_EOD!AF35</f>
        <v>9.24</v>
      </c>
      <c r="L35">
        <f>NDMC_EOD!AE35+NDMC_EOD!AF35</f>
        <v>45.77</v>
      </c>
      <c r="M35">
        <f>TPDDL_EOD!AE35+TPDDL_EOD!AF35</f>
        <v>29.38</v>
      </c>
      <c r="N35">
        <f t="shared" si="0"/>
        <v>152</v>
      </c>
      <c r="O35" s="112">
        <f t="shared" si="1"/>
        <v>0</v>
      </c>
      <c r="P35">
        <v>43.12</v>
      </c>
      <c r="Q35">
        <v>24.49</v>
      </c>
      <c r="R35">
        <v>9.24</v>
      </c>
      <c r="S35">
        <v>45.77</v>
      </c>
      <c r="T35">
        <v>29.38</v>
      </c>
      <c r="U35" s="114">
        <f t="shared" si="2"/>
        <v>152</v>
      </c>
      <c r="V35" s="112">
        <f t="shared" si="3"/>
        <v>0</v>
      </c>
    </row>
    <row r="36" spans="1:22">
      <c r="A36" t="s">
        <v>78</v>
      </c>
      <c r="B36">
        <f>PPCL!B36</f>
        <v>152</v>
      </c>
      <c r="C36">
        <f>PPCL!C36</f>
        <v>0</v>
      </c>
      <c r="D36">
        <f>PPCL!M36</f>
        <v>152</v>
      </c>
      <c r="E36">
        <f>PPCL!N36</f>
        <v>0</v>
      </c>
      <c r="F36">
        <f t="shared" si="4"/>
        <v>152</v>
      </c>
      <c r="G36">
        <f t="shared" si="5"/>
        <v>152</v>
      </c>
      <c r="H36" s="112"/>
      <c r="I36">
        <f>BRPL_EOD!AE36+BRPL_EOD!AF36</f>
        <v>43.12</v>
      </c>
      <c r="J36">
        <f>BYPL_EOD!AE36+BYPL_EOD!AF36</f>
        <v>24.49</v>
      </c>
      <c r="K36">
        <f>MES_EOD!AE36+MES_EOD!AF36</f>
        <v>9.24</v>
      </c>
      <c r="L36">
        <f>NDMC_EOD!AE36+NDMC_EOD!AF36</f>
        <v>45.77</v>
      </c>
      <c r="M36">
        <f>TPDDL_EOD!AE36+TPDDL_EOD!AF36</f>
        <v>29.38</v>
      </c>
      <c r="N36">
        <f t="shared" si="0"/>
        <v>152</v>
      </c>
      <c r="O36" s="112">
        <f t="shared" si="1"/>
        <v>0</v>
      </c>
      <c r="P36">
        <v>43.12</v>
      </c>
      <c r="Q36">
        <v>24.49</v>
      </c>
      <c r="R36">
        <v>9.24</v>
      </c>
      <c r="S36">
        <v>45.77</v>
      </c>
      <c r="T36">
        <v>29.38</v>
      </c>
      <c r="U36" s="114">
        <f t="shared" si="2"/>
        <v>152</v>
      </c>
      <c r="V36" s="112">
        <f t="shared" si="3"/>
        <v>0</v>
      </c>
    </row>
    <row r="37" spans="1:22">
      <c r="A37" t="s">
        <v>79</v>
      </c>
      <c r="B37">
        <f>PPCL!B37</f>
        <v>152</v>
      </c>
      <c r="C37">
        <f>PPCL!C37</f>
        <v>0</v>
      </c>
      <c r="D37">
        <f>PPCL!M37</f>
        <v>152</v>
      </c>
      <c r="E37">
        <f>PPCL!N37</f>
        <v>0</v>
      </c>
      <c r="F37">
        <f t="shared" si="4"/>
        <v>152</v>
      </c>
      <c r="G37">
        <f t="shared" si="5"/>
        <v>152</v>
      </c>
      <c r="H37" s="112"/>
      <c r="I37">
        <f>BRPL_EOD!AE37+BRPL_EOD!AF37</f>
        <v>43.12</v>
      </c>
      <c r="J37">
        <f>BYPL_EOD!AE37+BYPL_EOD!AF37</f>
        <v>24.49</v>
      </c>
      <c r="K37">
        <f>MES_EOD!AE37+MES_EOD!AF37</f>
        <v>9.24</v>
      </c>
      <c r="L37">
        <f>NDMC_EOD!AE37+NDMC_EOD!AF37</f>
        <v>45.77</v>
      </c>
      <c r="M37">
        <f>TPDDL_EOD!AE37+TPDDL_EOD!AF37</f>
        <v>29.38</v>
      </c>
      <c r="N37">
        <f t="shared" si="0"/>
        <v>152</v>
      </c>
      <c r="O37" s="112">
        <f t="shared" si="1"/>
        <v>0</v>
      </c>
      <c r="P37">
        <v>43.12</v>
      </c>
      <c r="Q37">
        <v>24.49</v>
      </c>
      <c r="R37">
        <v>9.24</v>
      </c>
      <c r="S37">
        <v>45.77</v>
      </c>
      <c r="T37">
        <v>29.38</v>
      </c>
      <c r="U37" s="114">
        <f t="shared" si="2"/>
        <v>152</v>
      </c>
      <c r="V37" s="112">
        <f t="shared" si="3"/>
        <v>0</v>
      </c>
    </row>
    <row r="38" spans="1:22">
      <c r="A38" t="s">
        <v>80</v>
      </c>
      <c r="B38">
        <f>PPCL!B38</f>
        <v>152</v>
      </c>
      <c r="C38">
        <f>PPCL!C38</f>
        <v>0</v>
      </c>
      <c r="D38">
        <f>PPCL!M38</f>
        <v>152</v>
      </c>
      <c r="E38">
        <f>PPCL!N38</f>
        <v>0</v>
      </c>
      <c r="F38">
        <f t="shared" si="4"/>
        <v>152</v>
      </c>
      <c r="G38">
        <f t="shared" si="5"/>
        <v>152</v>
      </c>
      <c r="H38" s="112"/>
      <c r="I38">
        <f>BRPL_EOD!AE38+BRPL_EOD!AF38</f>
        <v>43.12</v>
      </c>
      <c r="J38">
        <f>BYPL_EOD!AE38+BYPL_EOD!AF38</f>
        <v>24.49</v>
      </c>
      <c r="K38">
        <f>MES_EOD!AE38+MES_EOD!AF38</f>
        <v>9.24</v>
      </c>
      <c r="L38">
        <f>NDMC_EOD!AE38+NDMC_EOD!AF38</f>
        <v>45.77</v>
      </c>
      <c r="M38">
        <f>TPDDL_EOD!AE38+TPDDL_EOD!AF38</f>
        <v>29.38</v>
      </c>
      <c r="N38">
        <f t="shared" si="0"/>
        <v>152</v>
      </c>
      <c r="O38" s="112">
        <f t="shared" si="1"/>
        <v>0</v>
      </c>
      <c r="P38">
        <v>43.12</v>
      </c>
      <c r="Q38">
        <v>24.49</v>
      </c>
      <c r="R38">
        <v>9.24</v>
      </c>
      <c r="S38">
        <v>45.77</v>
      </c>
      <c r="T38">
        <v>29.38</v>
      </c>
      <c r="U38" s="114">
        <f t="shared" si="2"/>
        <v>152</v>
      </c>
      <c r="V38" s="112">
        <f t="shared" si="3"/>
        <v>0</v>
      </c>
    </row>
    <row r="39" spans="1:22">
      <c r="A39" t="s">
        <v>81</v>
      </c>
      <c r="B39">
        <f>PPCL!B39</f>
        <v>152</v>
      </c>
      <c r="C39">
        <f>PPCL!C39</f>
        <v>0</v>
      </c>
      <c r="D39">
        <f>PPCL!M39</f>
        <v>152</v>
      </c>
      <c r="E39">
        <f>PPCL!N39</f>
        <v>0</v>
      </c>
      <c r="F39">
        <f t="shared" si="4"/>
        <v>152</v>
      </c>
      <c r="G39">
        <f t="shared" si="5"/>
        <v>152</v>
      </c>
      <c r="H39" s="112"/>
      <c r="I39">
        <f>BRPL_EOD!AE39+BRPL_EOD!AF39</f>
        <v>43.12</v>
      </c>
      <c r="J39">
        <f>BYPL_EOD!AE39+BYPL_EOD!AF39</f>
        <v>24.49</v>
      </c>
      <c r="K39">
        <f>MES_EOD!AE39+MES_EOD!AF39</f>
        <v>9.24</v>
      </c>
      <c r="L39">
        <f>NDMC_EOD!AE39+NDMC_EOD!AF39</f>
        <v>45.77</v>
      </c>
      <c r="M39">
        <f>TPDDL_EOD!AE39+TPDDL_EOD!AF39</f>
        <v>29.38</v>
      </c>
      <c r="N39">
        <f t="shared" si="0"/>
        <v>152</v>
      </c>
      <c r="O39" s="112">
        <f t="shared" si="1"/>
        <v>0</v>
      </c>
      <c r="P39">
        <v>43.12</v>
      </c>
      <c r="Q39">
        <v>24.49</v>
      </c>
      <c r="R39">
        <v>9.24</v>
      </c>
      <c r="S39">
        <v>45.77</v>
      </c>
      <c r="T39">
        <v>29.38</v>
      </c>
      <c r="U39" s="114">
        <f t="shared" si="2"/>
        <v>152</v>
      </c>
      <c r="V39" s="112">
        <f t="shared" si="3"/>
        <v>0</v>
      </c>
    </row>
    <row r="40" spans="1:22">
      <c r="A40" t="s">
        <v>82</v>
      </c>
      <c r="B40">
        <f>PPCL!B40</f>
        <v>152</v>
      </c>
      <c r="C40">
        <f>PPCL!C40</f>
        <v>0</v>
      </c>
      <c r="D40">
        <f>PPCL!M40</f>
        <v>152</v>
      </c>
      <c r="E40">
        <f>PPCL!N40</f>
        <v>0</v>
      </c>
      <c r="F40">
        <f t="shared" si="4"/>
        <v>152</v>
      </c>
      <c r="G40">
        <f t="shared" si="5"/>
        <v>152</v>
      </c>
      <c r="H40" s="112"/>
      <c r="I40">
        <f>BRPL_EOD!AE40+BRPL_EOD!AF40</f>
        <v>43.12</v>
      </c>
      <c r="J40">
        <f>BYPL_EOD!AE40+BYPL_EOD!AF40</f>
        <v>24.49</v>
      </c>
      <c r="K40">
        <f>MES_EOD!AE40+MES_EOD!AF40</f>
        <v>9.24</v>
      </c>
      <c r="L40">
        <f>NDMC_EOD!AE40+NDMC_EOD!AF40</f>
        <v>45.77</v>
      </c>
      <c r="M40">
        <f>TPDDL_EOD!AE40+TPDDL_EOD!AF40</f>
        <v>29.38</v>
      </c>
      <c r="N40">
        <f t="shared" si="0"/>
        <v>152</v>
      </c>
      <c r="O40" s="112">
        <f t="shared" si="1"/>
        <v>0</v>
      </c>
      <c r="P40">
        <v>43.12</v>
      </c>
      <c r="Q40">
        <v>24.49</v>
      </c>
      <c r="R40">
        <v>9.24</v>
      </c>
      <c r="S40">
        <v>45.77</v>
      </c>
      <c r="T40">
        <v>29.38</v>
      </c>
      <c r="U40" s="114">
        <f t="shared" si="2"/>
        <v>152</v>
      </c>
      <c r="V40" s="112">
        <f t="shared" si="3"/>
        <v>0</v>
      </c>
    </row>
    <row r="41" spans="1:22">
      <c r="A41" t="s">
        <v>83</v>
      </c>
      <c r="B41">
        <f>PPCL!B41</f>
        <v>152</v>
      </c>
      <c r="C41">
        <f>PPCL!C41</f>
        <v>0</v>
      </c>
      <c r="D41">
        <f>PPCL!M41</f>
        <v>152</v>
      </c>
      <c r="E41">
        <f>PPCL!N41</f>
        <v>0</v>
      </c>
      <c r="F41">
        <f t="shared" si="4"/>
        <v>152</v>
      </c>
      <c r="G41">
        <f t="shared" si="5"/>
        <v>152</v>
      </c>
      <c r="H41" s="112"/>
      <c r="I41">
        <f>BRPL_EOD!AE41+BRPL_EOD!AF41</f>
        <v>43.12</v>
      </c>
      <c r="J41">
        <f>BYPL_EOD!AE41+BYPL_EOD!AF41</f>
        <v>24.49</v>
      </c>
      <c r="K41">
        <f>MES_EOD!AE41+MES_EOD!AF41</f>
        <v>9.24</v>
      </c>
      <c r="L41">
        <f>NDMC_EOD!AE41+NDMC_EOD!AF41</f>
        <v>45.77</v>
      </c>
      <c r="M41">
        <f>TPDDL_EOD!AE41+TPDDL_EOD!AF41</f>
        <v>29.38</v>
      </c>
      <c r="N41">
        <f t="shared" si="0"/>
        <v>152</v>
      </c>
      <c r="O41" s="112">
        <f t="shared" si="1"/>
        <v>0</v>
      </c>
      <c r="P41">
        <v>43.12</v>
      </c>
      <c r="Q41">
        <v>24.49</v>
      </c>
      <c r="R41">
        <v>9.24</v>
      </c>
      <c r="S41">
        <v>45.77</v>
      </c>
      <c r="T41">
        <v>29.38</v>
      </c>
      <c r="U41" s="114">
        <f t="shared" si="2"/>
        <v>152</v>
      </c>
      <c r="V41" s="112">
        <f t="shared" si="3"/>
        <v>0</v>
      </c>
    </row>
    <row r="42" spans="1:22">
      <c r="A42" t="s">
        <v>84</v>
      </c>
      <c r="B42">
        <f>PPCL!B42</f>
        <v>152</v>
      </c>
      <c r="C42">
        <f>PPCL!C42</f>
        <v>0</v>
      </c>
      <c r="D42">
        <f>PPCL!M42</f>
        <v>152</v>
      </c>
      <c r="E42">
        <f>PPCL!N42</f>
        <v>0</v>
      </c>
      <c r="F42">
        <f t="shared" si="4"/>
        <v>152</v>
      </c>
      <c r="G42">
        <f t="shared" si="5"/>
        <v>152</v>
      </c>
      <c r="H42" s="112"/>
      <c r="I42">
        <f>BRPL_EOD!AE42+BRPL_EOD!AF42</f>
        <v>43.12</v>
      </c>
      <c r="J42">
        <f>BYPL_EOD!AE42+BYPL_EOD!AF42</f>
        <v>24.49</v>
      </c>
      <c r="K42">
        <f>MES_EOD!AE42+MES_EOD!AF42</f>
        <v>9.24</v>
      </c>
      <c r="L42">
        <f>NDMC_EOD!AE42+NDMC_EOD!AF42</f>
        <v>45.77</v>
      </c>
      <c r="M42">
        <f>TPDDL_EOD!AE42+TPDDL_EOD!AF42</f>
        <v>29.38</v>
      </c>
      <c r="N42">
        <f t="shared" si="0"/>
        <v>152</v>
      </c>
      <c r="O42" s="112">
        <f t="shared" si="1"/>
        <v>0</v>
      </c>
      <c r="P42">
        <v>43.12</v>
      </c>
      <c r="Q42">
        <v>24.49</v>
      </c>
      <c r="R42">
        <v>9.24</v>
      </c>
      <c r="S42">
        <v>45.77</v>
      </c>
      <c r="T42">
        <v>29.38</v>
      </c>
      <c r="U42" s="114">
        <f t="shared" si="2"/>
        <v>152</v>
      </c>
      <c r="V42" s="112">
        <f t="shared" si="3"/>
        <v>0</v>
      </c>
    </row>
    <row r="43" spans="1:22">
      <c r="A43" t="s">
        <v>85</v>
      </c>
      <c r="B43">
        <f>PPCL!B43</f>
        <v>152</v>
      </c>
      <c r="C43">
        <f>PPCL!C43</f>
        <v>0</v>
      </c>
      <c r="D43">
        <f>PPCL!M43</f>
        <v>152</v>
      </c>
      <c r="E43">
        <f>PPCL!N43</f>
        <v>0</v>
      </c>
      <c r="F43">
        <f t="shared" si="4"/>
        <v>152</v>
      </c>
      <c r="G43">
        <f t="shared" si="5"/>
        <v>152</v>
      </c>
      <c r="H43" s="112"/>
      <c r="I43">
        <f>BRPL_EOD!AE43+BRPL_EOD!AF43</f>
        <v>43.12</v>
      </c>
      <c r="J43">
        <f>BYPL_EOD!AE43+BYPL_EOD!AF43</f>
        <v>24.49</v>
      </c>
      <c r="K43">
        <f>MES_EOD!AE43+MES_EOD!AF43</f>
        <v>9.24</v>
      </c>
      <c r="L43">
        <f>NDMC_EOD!AE43+NDMC_EOD!AF43</f>
        <v>45.77</v>
      </c>
      <c r="M43">
        <f>TPDDL_EOD!AE43+TPDDL_EOD!AF43</f>
        <v>29.38</v>
      </c>
      <c r="N43">
        <f t="shared" si="0"/>
        <v>152</v>
      </c>
      <c r="O43" s="112">
        <f t="shared" si="1"/>
        <v>0</v>
      </c>
      <c r="P43">
        <v>43.12</v>
      </c>
      <c r="Q43">
        <v>24.49</v>
      </c>
      <c r="R43">
        <v>9.24</v>
      </c>
      <c r="S43">
        <v>45.77</v>
      </c>
      <c r="T43">
        <v>29.38</v>
      </c>
      <c r="U43" s="114">
        <f t="shared" si="2"/>
        <v>152</v>
      </c>
      <c r="V43" s="112">
        <f t="shared" si="3"/>
        <v>0</v>
      </c>
    </row>
    <row r="44" spans="1:22">
      <c r="A44" t="s">
        <v>86</v>
      </c>
      <c r="B44">
        <f>PPCL!B44</f>
        <v>152</v>
      </c>
      <c r="C44">
        <f>PPCL!C44</f>
        <v>0</v>
      </c>
      <c r="D44">
        <f>PPCL!M44</f>
        <v>152</v>
      </c>
      <c r="E44">
        <f>PPCL!N44</f>
        <v>0</v>
      </c>
      <c r="F44">
        <f t="shared" si="4"/>
        <v>152</v>
      </c>
      <c r="G44">
        <f t="shared" si="5"/>
        <v>152</v>
      </c>
      <c r="H44" s="112"/>
      <c r="I44">
        <f>BRPL_EOD!AE44+BRPL_EOD!AF44</f>
        <v>43.12</v>
      </c>
      <c r="J44">
        <f>BYPL_EOD!AE44+BYPL_EOD!AF44</f>
        <v>24.49</v>
      </c>
      <c r="K44">
        <f>MES_EOD!AE44+MES_EOD!AF44</f>
        <v>9.24</v>
      </c>
      <c r="L44">
        <f>NDMC_EOD!AE44+NDMC_EOD!AF44</f>
        <v>45.77</v>
      </c>
      <c r="M44">
        <f>TPDDL_EOD!AE44+TPDDL_EOD!AF44</f>
        <v>29.38</v>
      </c>
      <c r="N44">
        <f t="shared" si="0"/>
        <v>152</v>
      </c>
      <c r="O44" s="112">
        <f t="shared" si="1"/>
        <v>0</v>
      </c>
      <c r="P44">
        <v>43.12</v>
      </c>
      <c r="Q44">
        <v>24.49</v>
      </c>
      <c r="R44">
        <v>9.24</v>
      </c>
      <c r="S44">
        <v>45.77</v>
      </c>
      <c r="T44">
        <v>29.38</v>
      </c>
      <c r="U44" s="114">
        <f t="shared" si="2"/>
        <v>152</v>
      </c>
      <c r="V44" s="112">
        <f t="shared" si="3"/>
        <v>0</v>
      </c>
    </row>
    <row r="45" spans="1:22">
      <c r="A45" t="s">
        <v>87</v>
      </c>
      <c r="B45">
        <f>PPCL!B45</f>
        <v>152</v>
      </c>
      <c r="C45">
        <f>PPCL!C45</f>
        <v>0</v>
      </c>
      <c r="D45">
        <f>PPCL!M45</f>
        <v>152</v>
      </c>
      <c r="E45">
        <f>PPCL!N45</f>
        <v>0</v>
      </c>
      <c r="F45">
        <f t="shared" si="4"/>
        <v>152</v>
      </c>
      <c r="G45">
        <f t="shared" si="5"/>
        <v>152</v>
      </c>
      <c r="H45" s="112"/>
      <c r="I45">
        <f>BRPL_EOD!AE45+BRPL_EOD!AF45</f>
        <v>43.12</v>
      </c>
      <c r="J45">
        <f>BYPL_EOD!AE45+BYPL_EOD!AF45</f>
        <v>24.49</v>
      </c>
      <c r="K45">
        <f>MES_EOD!AE45+MES_EOD!AF45</f>
        <v>9.24</v>
      </c>
      <c r="L45">
        <f>NDMC_EOD!AE45+NDMC_EOD!AF45</f>
        <v>45.77</v>
      </c>
      <c r="M45">
        <f>TPDDL_EOD!AE45+TPDDL_EOD!AF45</f>
        <v>29.38</v>
      </c>
      <c r="N45">
        <f t="shared" si="0"/>
        <v>152</v>
      </c>
      <c r="O45" s="112">
        <f t="shared" si="1"/>
        <v>0</v>
      </c>
      <c r="P45">
        <v>43.12</v>
      </c>
      <c r="Q45">
        <v>24.49</v>
      </c>
      <c r="R45">
        <v>9.24</v>
      </c>
      <c r="S45">
        <v>45.77</v>
      </c>
      <c r="T45">
        <v>29.38</v>
      </c>
      <c r="U45" s="114">
        <f t="shared" si="2"/>
        <v>152</v>
      </c>
      <c r="V45" s="112">
        <f t="shared" si="3"/>
        <v>0</v>
      </c>
    </row>
    <row r="46" spans="1:22">
      <c r="A46" t="s">
        <v>88</v>
      </c>
      <c r="B46">
        <f>PPCL!B46</f>
        <v>152</v>
      </c>
      <c r="C46">
        <f>PPCL!C46</f>
        <v>0</v>
      </c>
      <c r="D46">
        <f>PPCL!M46</f>
        <v>152</v>
      </c>
      <c r="E46">
        <f>PPCL!N46</f>
        <v>0</v>
      </c>
      <c r="F46">
        <f t="shared" si="4"/>
        <v>152</v>
      </c>
      <c r="G46">
        <f t="shared" si="5"/>
        <v>152</v>
      </c>
      <c r="H46" s="112"/>
      <c r="I46">
        <f>BRPL_EOD!AE46+BRPL_EOD!AF46</f>
        <v>43.12</v>
      </c>
      <c r="J46">
        <f>BYPL_EOD!AE46+BYPL_EOD!AF46</f>
        <v>24.49</v>
      </c>
      <c r="K46">
        <f>MES_EOD!AE46+MES_EOD!AF46</f>
        <v>9.24</v>
      </c>
      <c r="L46">
        <f>NDMC_EOD!AE46+NDMC_EOD!AF46</f>
        <v>45.77</v>
      </c>
      <c r="M46">
        <f>TPDDL_EOD!AE46+TPDDL_EOD!AF46</f>
        <v>29.38</v>
      </c>
      <c r="N46">
        <f t="shared" si="0"/>
        <v>152</v>
      </c>
      <c r="O46" s="112">
        <f t="shared" si="1"/>
        <v>0</v>
      </c>
      <c r="P46">
        <v>43.12</v>
      </c>
      <c r="Q46">
        <v>24.49</v>
      </c>
      <c r="R46">
        <v>9.24</v>
      </c>
      <c r="S46">
        <v>45.77</v>
      </c>
      <c r="T46">
        <v>29.38</v>
      </c>
      <c r="U46" s="114">
        <f t="shared" si="2"/>
        <v>152</v>
      </c>
      <c r="V46" s="112">
        <f t="shared" si="3"/>
        <v>0</v>
      </c>
    </row>
    <row r="47" spans="1:22">
      <c r="A47" t="s">
        <v>89</v>
      </c>
      <c r="B47">
        <f>PPCL!B47</f>
        <v>152</v>
      </c>
      <c r="C47">
        <f>PPCL!C47</f>
        <v>0</v>
      </c>
      <c r="D47">
        <f>PPCL!M47</f>
        <v>152</v>
      </c>
      <c r="E47">
        <f>PPCL!N47</f>
        <v>0</v>
      </c>
      <c r="F47">
        <f t="shared" si="4"/>
        <v>152</v>
      </c>
      <c r="G47">
        <f t="shared" si="5"/>
        <v>152</v>
      </c>
      <c r="H47" s="112"/>
      <c r="I47">
        <f>BRPL_EOD!AE47+BRPL_EOD!AF47</f>
        <v>43.12</v>
      </c>
      <c r="J47">
        <f>BYPL_EOD!AE47+BYPL_EOD!AF47</f>
        <v>24.49</v>
      </c>
      <c r="K47">
        <f>MES_EOD!AE47+MES_EOD!AF47</f>
        <v>9.24</v>
      </c>
      <c r="L47">
        <f>NDMC_EOD!AE47+NDMC_EOD!AF47</f>
        <v>45.77</v>
      </c>
      <c r="M47">
        <f>TPDDL_EOD!AE47+TPDDL_EOD!AF47</f>
        <v>29.38</v>
      </c>
      <c r="N47">
        <f t="shared" si="0"/>
        <v>152</v>
      </c>
      <c r="O47" s="112">
        <f t="shared" si="1"/>
        <v>0</v>
      </c>
      <c r="P47">
        <v>43.12</v>
      </c>
      <c r="Q47">
        <v>24.49</v>
      </c>
      <c r="R47">
        <v>9.24</v>
      </c>
      <c r="S47">
        <v>45.77</v>
      </c>
      <c r="T47">
        <v>29.38</v>
      </c>
      <c r="U47" s="114">
        <f t="shared" si="2"/>
        <v>152</v>
      </c>
      <c r="V47" s="112">
        <f t="shared" si="3"/>
        <v>0</v>
      </c>
    </row>
    <row r="48" spans="1:22">
      <c r="A48" t="s">
        <v>90</v>
      </c>
      <c r="B48">
        <f>PPCL!B48</f>
        <v>152</v>
      </c>
      <c r="C48">
        <f>PPCL!C48</f>
        <v>0</v>
      </c>
      <c r="D48">
        <f>PPCL!M48</f>
        <v>152</v>
      </c>
      <c r="E48">
        <f>PPCL!N48</f>
        <v>0</v>
      </c>
      <c r="F48">
        <f t="shared" si="4"/>
        <v>152</v>
      </c>
      <c r="G48">
        <f t="shared" si="5"/>
        <v>152</v>
      </c>
      <c r="H48" s="112"/>
      <c r="I48">
        <f>BRPL_EOD!AE48+BRPL_EOD!AF48</f>
        <v>43.12</v>
      </c>
      <c r="J48">
        <f>BYPL_EOD!AE48+BYPL_EOD!AF48</f>
        <v>24.49</v>
      </c>
      <c r="K48">
        <f>MES_EOD!AE48+MES_EOD!AF48</f>
        <v>9.24</v>
      </c>
      <c r="L48">
        <f>NDMC_EOD!AE48+NDMC_EOD!AF48</f>
        <v>45.77</v>
      </c>
      <c r="M48">
        <f>TPDDL_EOD!AE48+TPDDL_EOD!AF48</f>
        <v>29.38</v>
      </c>
      <c r="N48">
        <f t="shared" si="0"/>
        <v>152</v>
      </c>
      <c r="O48" s="112">
        <f t="shared" si="1"/>
        <v>0</v>
      </c>
      <c r="P48">
        <v>43.12</v>
      </c>
      <c r="Q48">
        <v>24.49</v>
      </c>
      <c r="R48">
        <v>9.24</v>
      </c>
      <c r="S48">
        <v>45.77</v>
      </c>
      <c r="T48">
        <v>29.38</v>
      </c>
      <c r="U48" s="114">
        <f t="shared" si="2"/>
        <v>152</v>
      </c>
      <c r="V48" s="112">
        <f t="shared" si="3"/>
        <v>0</v>
      </c>
    </row>
    <row r="49" spans="1:22">
      <c r="A49" t="s">
        <v>91</v>
      </c>
      <c r="B49">
        <f>PPCL!B49</f>
        <v>148</v>
      </c>
      <c r="C49">
        <f>PPCL!C49</f>
        <v>0</v>
      </c>
      <c r="D49">
        <f>PPCL!M49</f>
        <v>148</v>
      </c>
      <c r="E49">
        <f>PPCL!N49</f>
        <v>0</v>
      </c>
      <c r="F49">
        <f t="shared" si="4"/>
        <v>148</v>
      </c>
      <c r="G49">
        <f t="shared" si="5"/>
        <v>148</v>
      </c>
      <c r="H49" s="112"/>
      <c r="I49">
        <f>BRPL_EOD!AE49+BRPL_EOD!AF49</f>
        <v>42.2</v>
      </c>
      <c r="J49">
        <f>BYPL_EOD!AE49+BYPL_EOD!AF49</f>
        <v>23.78</v>
      </c>
      <c r="K49">
        <f>MES_EOD!AE49+MES_EOD!AF49</f>
        <v>9.0399999999999991</v>
      </c>
      <c r="L49">
        <f>NDMC_EOD!AE49+NDMC_EOD!AF49</f>
        <v>44.44</v>
      </c>
      <c r="M49">
        <f>TPDDL_EOD!AE49+TPDDL_EOD!AF49</f>
        <v>28.53</v>
      </c>
      <c r="N49">
        <f t="shared" si="0"/>
        <v>147.99</v>
      </c>
      <c r="O49" s="112">
        <f t="shared" si="1"/>
        <v>9.9999999999909051E-3</v>
      </c>
      <c r="P49">
        <v>42.2</v>
      </c>
      <c r="Q49">
        <v>23.781623885456359</v>
      </c>
      <c r="R49">
        <v>9.0399999999999991</v>
      </c>
      <c r="S49">
        <v>44.44642717081652</v>
      </c>
      <c r="T49">
        <v>28.531948943727105</v>
      </c>
      <c r="U49" s="114">
        <f t="shared" si="2"/>
        <v>148</v>
      </c>
      <c r="V49" s="112">
        <f t="shared" si="3"/>
        <v>0</v>
      </c>
    </row>
    <row r="50" spans="1:22">
      <c r="A50" t="s">
        <v>92</v>
      </c>
      <c r="B50">
        <f>PPCL!B50</f>
        <v>148</v>
      </c>
      <c r="C50">
        <f>PPCL!C50</f>
        <v>0</v>
      </c>
      <c r="D50">
        <f>PPCL!M50</f>
        <v>148</v>
      </c>
      <c r="E50">
        <f>PPCL!N50</f>
        <v>0</v>
      </c>
      <c r="F50">
        <f t="shared" si="4"/>
        <v>148</v>
      </c>
      <c r="G50">
        <f t="shared" si="5"/>
        <v>148</v>
      </c>
      <c r="H50" s="112"/>
      <c r="I50">
        <f>BRPL_EOD!AE50+BRPL_EOD!AF50</f>
        <v>42.2</v>
      </c>
      <c r="J50">
        <f>BYPL_EOD!AE50+BYPL_EOD!AF50</f>
        <v>23.78</v>
      </c>
      <c r="K50">
        <f>MES_EOD!AE50+MES_EOD!AF50</f>
        <v>9.0399999999999991</v>
      </c>
      <c r="L50">
        <f>NDMC_EOD!AE50+NDMC_EOD!AF50</f>
        <v>44.44</v>
      </c>
      <c r="M50">
        <f>TPDDL_EOD!AE50+TPDDL_EOD!AF50</f>
        <v>28.53</v>
      </c>
      <c r="N50">
        <f t="shared" si="0"/>
        <v>147.99</v>
      </c>
      <c r="O50" s="112">
        <f t="shared" si="1"/>
        <v>9.9999999999909051E-3</v>
      </c>
      <c r="P50">
        <v>42.2</v>
      </c>
      <c r="Q50">
        <v>23.781623885456359</v>
      </c>
      <c r="R50">
        <v>9.0399999999999991</v>
      </c>
      <c r="S50">
        <v>44.44642717081652</v>
      </c>
      <c r="T50">
        <v>28.531948943727105</v>
      </c>
      <c r="U50" s="114">
        <f t="shared" si="2"/>
        <v>148</v>
      </c>
      <c r="V50" s="112">
        <f t="shared" si="3"/>
        <v>0</v>
      </c>
    </row>
    <row r="51" spans="1:22">
      <c r="A51" t="s">
        <v>93</v>
      </c>
      <c r="B51">
        <f>PPCL!B51</f>
        <v>148</v>
      </c>
      <c r="C51">
        <f>PPCL!C51</f>
        <v>0</v>
      </c>
      <c r="D51">
        <f>PPCL!M51</f>
        <v>148</v>
      </c>
      <c r="E51">
        <f>PPCL!N51</f>
        <v>0</v>
      </c>
      <c r="F51">
        <f t="shared" si="4"/>
        <v>148</v>
      </c>
      <c r="G51">
        <f t="shared" si="5"/>
        <v>148</v>
      </c>
      <c r="H51" s="112"/>
      <c r="I51">
        <f>BRPL_EOD!AE51+BRPL_EOD!AF51</f>
        <v>42.2</v>
      </c>
      <c r="J51">
        <f>BYPL_EOD!AE51+BYPL_EOD!AF51</f>
        <v>23.78</v>
      </c>
      <c r="K51">
        <f>MES_EOD!AE51+MES_EOD!AF51</f>
        <v>9.0399999999999991</v>
      </c>
      <c r="L51">
        <f>NDMC_EOD!AE51+NDMC_EOD!AF51</f>
        <v>44.44</v>
      </c>
      <c r="M51">
        <f>TPDDL_EOD!AE51+TPDDL_EOD!AF51</f>
        <v>28.53</v>
      </c>
      <c r="N51">
        <f t="shared" si="0"/>
        <v>147.99</v>
      </c>
      <c r="O51" s="112">
        <f t="shared" si="1"/>
        <v>9.9999999999909051E-3</v>
      </c>
      <c r="P51">
        <v>42.2</v>
      </c>
      <c r="Q51">
        <v>23.781623885456359</v>
      </c>
      <c r="R51">
        <v>9.0399999999999991</v>
      </c>
      <c r="S51">
        <v>44.44642717081652</v>
      </c>
      <c r="T51">
        <v>28.531948943727105</v>
      </c>
      <c r="U51" s="114">
        <f t="shared" si="2"/>
        <v>148</v>
      </c>
      <c r="V51" s="112">
        <f t="shared" si="3"/>
        <v>0</v>
      </c>
    </row>
    <row r="52" spans="1:22">
      <c r="A52" t="s">
        <v>94</v>
      </c>
      <c r="B52">
        <f>PPCL!B52</f>
        <v>148</v>
      </c>
      <c r="C52">
        <f>PPCL!C52</f>
        <v>0</v>
      </c>
      <c r="D52">
        <f>PPCL!M52</f>
        <v>148</v>
      </c>
      <c r="E52">
        <f>PPCL!N52</f>
        <v>0</v>
      </c>
      <c r="F52">
        <f t="shared" si="4"/>
        <v>148</v>
      </c>
      <c r="G52">
        <f t="shared" si="5"/>
        <v>148</v>
      </c>
      <c r="H52" s="112"/>
      <c r="I52">
        <f>BRPL_EOD!AE52+BRPL_EOD!AF52</f>
        <v>42.2</v>
      </c>
      <c r="J52">
        <f>BYPL_EOD!AE52+BYPL_EOD!AF52</f>
        <v>23.78</v>
      </c>
      <c r="K52">
        <f>MES_EOD!AE52+MES_EOD!AF52</f>
        <v>9.0399999999999991</v>
      </c>
      <c r="L52">
        <f>NDMC_EOD!AE52+NDMC_EOD!AF52</f>
        <v>44.44</v>
      </c>
      <c r="M52">
        <f>TPDDL_EOD!AE52+TPDDL_EOD!AF52</f>
        <v>28.53</v>
      </c>
      <c r="N52">
        <f t="shared" si="0"/>
        <v>147.99</v>
      </c>
      <c r="O52" s="112">
        <f t="shared" si="1"/>
        <v>9.9999999999909051E-3</v>
      </c>
      <c r="P52">
        <v>42.2</v>
      </c>
      <c r="Q52">
        <v>23.781623885456359</v>
      </c>
      <c r="R52">
        <v>9.0399999999999991</v>
      </c>
      <c r="S52">
        <v>44.44642717081652</v>
      </c>
      <c r="T52">
        <v>28.531948943727105</v>
      </c>
      <c r="U52" s="114">
        <f t="shared" si="2"/>
        <v>148</v>
      </c>
      <c r="V52" s="112">
        <f t="shared" si="3"/>
        <v>0</v>
      </c>
    </row>
    <row r="53" spans="1:22">
      <c r="A53" t="s">
        <v>95</v>
      </c>
      <c r="B53">
        <f>PPCL!B53</f>
        <v>148</v>
      </c>
      <c r="C53">
        <f>PPCL!C53</f>
        <v>0</v>
      </c>
      <c r="D53">
        <f>PPCL!M53</f>
        <v>148</v>
      </c>
      <c r="E53">
        <f>PPCL!N53</f>
        <v>0</v>
      </c>
      <c r="F53">
        <f t="shared" si="4"/>
        <v>148</v>
      </c>
      <c r="G53">
        <f t="shared" si="5"/>
        <v>148</v>
      </c>
      <c r="H53" s="112"/>
      <c r="I53">
        <f>BRPL_EOD!AE53+BRPL_EOD!AF53</f>
        <v>42.2</v>
      </c>
      <c r="J53">
        <f>BYPL_EOD!AE53+BYPL_EOD!AF53</f>
        <v>23.78</v>
      </c>
      <c r="K53">
        <f>MES_EOD!AE53+MES_EOD!AF53</f>
        <v>9.0399999999999991</v>
      </c>
      <c r="L53">
        <f>NDMC_EOD!AE53+NDMC_EOD!AF53</f>
        <v>44.44</v>
      </c>
      <c r="M53">
        <f>TPDDL_EOD!AE53+TPDDL_EOD!AF53</f>
        <v>28.53</v>
      </c>
      <c r="N53">
        <f t="shared" si="0"/>
        <v>147.99</v>
      </c>
      <c r="O53" s="112">
        <f t="shared" si="1"/>
        <v>9.9999999999909051E-3</v>
      </c>
      <c r="P53">
        <v>42.2</v>
      </c>
      <c r="Q53">
        <v>23.781623885456359</v>
      </c>
      <c r="R53">
        <v>9.0399999999999991</v>
      </c>
      <c r="S53">
        <v>44.44642717081652</v>
      </c>
      <c r="T53">
        <v>28.531948943727105</v>
      </c>
      <c r="U53" s="114">
        <f t="shared" si="2"/>
        <v>148</v>
      </c>
      <c r="V53" s="112">
        <f t="shared" si="3"/>
        <v>0</v>
      </c>
    </row>
    <row r="54" spans="1:22">
      <c r="A54" t="s">
        <v>96</v>
      </c>
      <c r="B54">
        <f>PPCL!B54</f>
        <v>148</v>
      </c>
      <c r="C54">
        <f>PPCL!C54</f>
        <v>0</v>
      </c>
      <c r="D54">
        <f>PPCL!M54</f>
        <v>148</v>
      </c>
      <c r="E54">
        <f>PPCL!N54</f>
        <v>0</v>
      </c>
      <c r="F54">
        <f t="shared" si="4"/>
        <v>148</v>
      </c>
      <c r="G54">
        <f t="shared" si="5"/>
        <v>148</v>
      </c>
      <c r="H54" s="112"/>
      <c r="I54">
        <f>BRPL_EOD!AE54+BRPL_EOD!AF54</f>
        <v>42.2</v>
      </c>
      <c r="J54">
        <f>BYPL_EOD!AE54+BYPL_EOD!AF54</f>
        <v>23.78</v>
      </c>
      <c r="K54">
        <f>MES_EOD!AE54+MES_EOD!AF54</f>
        <v>9.0399999999999991</v>
      </c>
      <c r="L54">
        <f>NDMC_EOD!AE54+NDMC_EOD!AF54</f>
        <v>44.44</v>
      </c>
      <c r="M54">
        <f>TPDDL_EOD!AE54+TPDDL_EOD!AF54</f>
        <v>28.53</v>
      </c>
      <c r="N54">
        <f t="shared" si="0"/>
        <v>147.99</v>
      </c>
      <c r="O54" s="112">
        <f t="shared" si="1"/>
        <v>9.9999999999909051E-3</v>
      </c>
      <c r="P54">
        <v>42.2</v>
      </c>
      <c r="Q54">
        <v>23.781623885456359</v>
      </c>
      <c r="R54">
        <v>9.0399999999999991</v>
      </c>
      <c r="S54">
        <v>44.44642717081652</v>
      </c>
      <c r="T54">
        <v>28.531948943727105</v>
      </c>
      <c r="U54" s="114">
        <f t="shared" si="2"/>
        <v>148</v>
      </c>
      <c r="V54" s="112">
        <f t="shared" si="3"/>
        <v>0</v>
      </c>
    </row>
    <row r="55" spans="1:22">
      <c r="A55" t="s">
        <v>97</v>
      </c>
      <c r="B55">
        <f>PPCL!B55</f>
        <v>148</v>
      </c>
      <c r="C55">
        <f>PPCL!C55</f>
        <v>0</v>
      </c>
      <c r="D55">
        <f>PPCL!M55</f>
        <v>148</v>
      </c>
      <c r="E55">
        <f>PPCL!N55</f>
        <v>0</v>
      </c>
      <c r="F55">
        <f t="shared" si="4"/>
        <v>148</v>
      </c>
      <c r="G55">
        <f t="shared" si="5"/>
        <v>148</v>
      </c>
      <c r="H55" s="112"/>
      <c r="I55">
        <f>BRPL_EOD!AE55+BRPL_EOD!AF55</f>
        <v>42.2</v>
      </c>
      <c r="J55">
        <f>BYPL_EOD!AE55+BYPL_EOD!AF55</f>
        <v>23.78</v>
      </c>
      <c r="K55">
        <f>MES_EOD!AE55+MES_EOD!AF55</f>
        <v>9.0399999999999991</v>
      </c>
      <c r="L55">
        <f>NDMC_EOD!AE55+NDMC_EOD!AF55</f>
        <v>44.44</v>
      </c>
      <c r="M55">
        <f>TPDDL_EOD!AE55+TPDDL_EOD!AF55</f>
        <v>28.53</v>
      </c>
      <c r="N55">
        <f t="shared" si="0"/>
        <v>147.99</v>
      </c>
      <c r="O55" s="112">
        <f t="shared" si="1"/>
        <v>9.9999999999909051E-3</v>
      </c>
      <c r="P55">
        <v>42.2</v>
      </c>
      <c r="Q55">
        <v>23.781623885456359</v>
      </c>
      <c r="R55">
        <v>9.0399999999999991</v>
      </c>
      <c r="S55">
        <v>44.44642717081652</v>
      </c>
      <c r="T55">
        <v>28.531948943727105</v>
      </c>
      <c r="U55" s="114">
        <f t="shared" si="2"/>
        <v>148</v>
      </c>
      <c r="V55" s="112">
        <f t="shared" si="3"/>
        <v>0</v>
      </c>
    </row>
    <row r="56" spans="1:22">
      <c r="A56" t="s">
        <v>98</v>
      </c>
      <c r="B56">
        <f>PPCL!B56</f>
        <v>148</v>
      </c>
      <c r="C56">
        <f>PPCL!C56</f>
        <v>0</v>
      </c>
      <c r="D56">
        <f>PPCL!M56</f>
        <v>148</v>
      </c>
      <c r="E56">
        <f>PPCL!N56</f>
        <v>0</v>
      </c>
      <c r="F56">
        <f t="shared" si="4"/>
        <v>148</v>
      </c>
      <c r="G56">
        <f t="shared" si="5"/>
        <v>148</v>
      </c>
      <c r="H56" s="112"/>
      <c r="I56">
        <f>BRPL_EOD!AE56+BRPL_EOD!AF56</f>
        <v>42.2</v>
      </c>
      <c r="J56">
        <f>BYPL_EOD!AE56+BYPL_EOD!AF56</f>
        <v>23.78</v>
      </c>
      <c r="K56">
        <f>MES_EOD!AE56+MES_EOD!AF56</f>
        <v>9.0399999999999991</v>
      </c>
      <c r="L56">
        <f>NDMC_EOD!AE56+NDMC_EOD!AF56</f>
        <v>44.44</v>
      </c>
      <c r="M56">
        <f>TPDDL_EOD!AE56+TPDDL_EOD!AF56</f>
        <v>28.53</v>
      </c>
      <c r="N56">
        <f t="shared" si="0"/>
        <v>147.99</v>
      </c>
      <c r="O56" s="112">
        <f t="shared" si="1"/>
        <v>9.9999999999909051E-3</v>
      </c>
      <c r="P56">
        <v>42.2</v>
      </c>
      <c r="Q56">
        <v>23.781623885456359</v>
      </c>
      <c r="R56">
        <v>9.0399999999999991</v>
      </c>
      <c r="S56">
        <v>44.44642717081652</v>
      </c>
      <c r="T56">
        <v>28.531948943727105</v>
      </c>
      <c r="U56" s="114">
        <f t="shared" si="2"/>
        <v>148</v>
      </c>
      <c r="V56" s="112">
        <f t="shared" si="3"/>
        <v>0</v>
      </c>
    </row>
    <row r="57" spans="1:22">
      <c r="A57" t="s">
        <v>99</v>
      </c>
      <c r="B57">
        <f>PPCL!B57</f>
        <v>146</v>
      </c>
      <c r="C57">
        <f>PPCL!C57</f>
        <v>0</v>
      </c>
      <c r="D57">
        <f>PPCL!M57</f>
        <v>148</v>
      </c>
      <c r="E57">
        <f>PPCL!N57</f>
        <v>0</v>
      </c>
      <c r="F57">
        <f t="shared" si="4"/>
        <v>146</v>
      </c>
      <c r="G57">
        <f t="shared" si="5"/>
        <v>148</v>
      </c>
      <c r="H57" s="112"/>
      <c r="I57">
        <f>BRPL_EOD!AE57+BRPL_EOD!AF57</f>
        <v>42.2</v>
      </c>
      <c r="J57">
        <f>BYPL_EOD!AE57+BYPL_EOD!AF57</f>
        <v>23.78</v>
      </c>
      <c r="K57">
        <f>MES_EOD!AE57+MES_EOD!AF57</f>
        <v>9.0399999999999991</v>
      </c>
      <c r="L57">
        <f>NDMC_EOD!AE57+NDMC_EOD!AF57</f>
        <v>44.44</v>
      </c>
      <c r="M57">
        <f>TPDDL_EOD!AE57+TPDDL_EOD!AF57</f>
        <v>28.53</v>
      </c>
      <c r="N57">
        <f t="shared" si="0"/>
        <v>147.99</v>
      </c>
      <c r="O57" s="112">
        <f t="shared" si="1"/>
        <v>9.9999999999909051E-3</v>
      </c>
      <c r="P57">
        <v>42.200018120273036</v>
      </c>
      <c r="Q57">
        <v>23.78</v>
      </c>
      <c r="R57">
        <v>9.0399999999999991</v>
      </c>
      <c r="S57">
        <v>44.44</v>
      </c>
      <c r="T57">
        <v>28.53</v>
      </c>
      <c r="U57" s="114">
        <f t="shared" si="2"/>
        <v>147.99001812027302</v>
      </c>
      <c r="V57" s="112">
        <f t="shared" si="3"/>
        <v>9.9818797269790593E-3</v>
      </c>
    </row>
    <row r="58" spans="1:22">
      <c r="A58" t="s">
        <v>100</v>
      </c>
      <c r="B58">
        <f>PPCL!B58</f>
        <v>146</v>
      </c>
      <c r="C58">
        <f>PPCL!C58</f>
        <v>0</v>
      </c>
      <c r="D58">
        <f>PPCL!M58</f>
        <v>146</v>
      </c>
      <c r="E58">
        <f>PPCL!N58</f>
        <v>0</v>
      </c>
      <c r="F58">
        <f t="shared" si="4"/>
        <v>146</v>
      </c>
      <c r="G58">
        <f t="shared" si="5"/>
        <v>146</v>
      </c>
      <c r="H58" s="112"/>
      <c r="I58">
        <f>BRPL_EOD!AE58+BRPL_EOD!AF58</f>
        <v>41.63</v>
      </c>
      <c r="J58">
        <f>BYPL_EOD!AE58+BYPL_EOD!AF58</f>
        <v>23.46</v>
      </c>
      <c r="K58">
        <f>MES_EOD!AE58+MES_EOD!AF58</f>
        <v>8.92</v>
      </c>
      <c r="L58">
        <f>NDMC_EOD!AE58+NDMC_EOD!AF58</f>
        <v>43.84</v>
      </c>
      <c r="M58">
        <f>TPDDL_EOD!AE58+TPDDL_EOD!AF58</f>
        <v>28.15</v>
      </c>
      <c r="N58">
        <f t="shared" si="0"/>
        <v>146</v>
      </c>
      <c r="O58" s="112">
        <f t="shared" si="1"/>
        <v>0</v>
      </c>
      <c r="P58">
        <v>41.63</v>
      </c>
      <c r="Q58">
        <v>23.46</v>
      </c>
      <c r="R58">
        <v>8.92</v>
      </c>
      <c r="S58">
        <v>43.84</v>
      </c>
      <c r="T58">
        <v>28.15</v>
      </c>
      <c r="U58" s="114">
        <f t="shared" si="2"/>
        <v>146</v>
      </c>
      <c r="V58" s="112">
        <f t="shared" si="3"/>
        <v>0</v>
      </c>
    </row>
    <row r="59" spans="1:22">
      <c r="A59" t="s">
        <v>101</v>
      </c>
      <c r="B59">
        <f>PPCL!B59</f>
        <v>146</v>
      </c>
      <c r="C59">
        <f>PPCL!C59</f>
        <v>0</v>
      </c>
      <c r="D59">
        <f>PPCL!M59</f>
        <v>146</v>
      </c>
      <c r="E59">
        <f>PPCL!N59</f>
        <v>0</v>
      </c>
      <c r="F59">
        <f t="shared" si="4"/>
        <v>146</v>
      </c>
      <c r="G59">
        <f t="shared" si="5"/>
        <v>146</v>
      </c>
      <c r="H59" s="112"/>
      <c r="I59">
        <f>BRPL_EOD!AE59+BRPL_EOD!AF59</f>
        <v>41.63</v>
      </c>
      <c r="J59">
        <f>BYPL_EOD!AE59+BYPL_EOD!AF59</f>
        <v>23.46</v>
      </c>
      <c r="K59">
        <f>MES_EOD!AE59+MES_EOD!AF59</f>
        <v>8.92</v>
      </c>
      <c r="L59">
        <f>NDMC_EOD!AE59+NDMC_EOD!AF59</f>
        <v>43.84</v>
      </c>
      <c r="M59">
        <f>TPDDL_EOD!AE59+TPDDL_EOD!AF59</f>
        <v>28.15</v>
      </c>
      <c r="N59">
        <f t="shared" si="0"/>
        <v>146</v>
      </c>
      <c r="O59" s="112">
        <f t="shared" si="1"/>
        <v>0</v>
      </c>
      <c r="P59">
        <v>41.63</v>
      </c>
      <c r="Q59">
        <v>23.46</v>
      </c>
      <c r="R59">
        <v>8.92</v>
      </c>
      <c r="S59">
        <v>43.84</v>
      </c>
      <c r="T59">
        <v>28.15</v>
      </c>
      <c r="U59" s="114">
        <f t="shared" si="2"/>
        <v>146</v>
      </c>
      <c r="V59" s="112">
        <f t="shared" si="3"/>
        <v>0</v>
      </c>
    </row>
    <row r="60" spans="1:22">
      <c r="A60" t="s">
        <v>102</v>
      </c>
      <c r="B60">
        <f>PPCL!B60</f>
        <v>146</v>
      </c>
      <c r="C60">
        <f>PPCL!C60</f>
        <v>0</v>
      </c>
      <c r="D60">
        <f>PPCL!M60</f>
        <v>146</v>
      </c>
      <c r="E60">
        <f>PPCL!N60</f>
        <v>0</v>
      </c>
      <c r="F60">
        <f t="shared" si="4"/>
        <v>146</v>
      </c>
      <c r="G60">
        <f t="shared" si="5"/>
        <v>146</v>
      </c>
      <c r="H60" s="112"/>
      <c r="I60">
        <f>BRPL_EOD!AE60+BRPL_EOD!AF60</f>
        <v>41.63</v>
      </c>
      <c r="J60">
        <f>BYPL_EOD!AE60+BYPL_EOD!AF60</f>
        <v>23.46</v>
      </c>
      <c r="K60">
        <f>MES_EOD!AE60+MES_EOD!AF60</f>
        <v>8.92</v>
      </c>
      <c r="L60">
        <f>NDMC_EOD!AE60+NDMC_EOD!AF60</f>
        <v>43.84</v>
      </c>
      <c r="M60">
        <f>TPDDL_EOD!AE60+TPDDL_EOD!AF60</f>
        <v>28.15</v>
      </c>
      <c r="N60">
        <f t="shared" si="0"/>
        <v>146</v>
      </c>
      <c r="O60" s="112">
        <f t="shared" si="1"/>
        <v>0</v>
      </c>
      <c r="P60">
        <v>41.63</v>
      </c>
      <c r="Q60">
        <v>23.46</v>
      </c>
      <c r="R60">
        <v>8.92</v>
      </c>
      <c r="S60">
        <v>43.84</v>
      </c>
      <c r="T60">
        <v>28.15</v>
      </c>
      <c r="U60" s="114">
        <f t="shared" si="2"/>
        <v>146</v>
      </c>
      <c r="V60" s="112">
        <f t="shared" si="3"/>
        <v>0</v>
      </c>
    </row>
    <row r="61" spans="1:22">
      <c r="A61" t="s">
        <v>103</v>
      </c>
      <c r="B61">
        <f>PPCL!B61</f>
        <v>146</v>
      </c>
      <c r="C61">
        <f>PPCL!C61</f>
        <v>0</v>
      </c>
      <c r="D61">
        <f>PPCL!M61</f>
        <v>146</v>
      </c>
      <c r="E61">
        <f>PPCL!N61</f>
        <v>0</v>
      </c>
      <c r="F61">
        <f t="shared" si="4"/>
        <v>146</v>
      </c>
      <c r="G61">
        <f t="shared" si="5"/>
        <v>146</v>
      </c>
      <c r="H61" s="112"/>
      <c r="I61">
        <f>BRPL_EOD!AE61+BRPL_EOD!AF61</f>
        <v>40</v>
      </c>
      <c r="J61">
        <f>BYPL_EOD!AE61+BYPL_EOD!AF61</f>
        <v>26.01</v>
      </c>
      <c r="K61">
        <f>MES_EOD!AE61+MES_EOD!AF61</f>
        <v>8</v>
      </c>
      <c r="L61">
        <f>NDMC_EOD!AE61+NDMC_EOD!AF61</f>
        <v>43.84</v>
      </c>
      <c r="M61">
        <f>TPDDL_EOD!AE61+TPDDL_EOD!AF61</f>
        <v>28.15</v>
      </c>
      <c r="N61">
        <f t="shared" si="0"/>
        <v>146</v>
      </c>
      <c r="O61" s="112">
        <f t="shared" si="1"/>
        <v>0</v>
      </c>
      <c r="P61">
        <v>40</v>
      </c>
      <c r="Q61">
        <v>26.01</v>
      </c>
      <c r="R61">
        <v>8</v>
      </c>
      <c r="S61">
        <v>43.84</v>
      </c>
      <c r="T61">
        <v>28.15</v>
      </c>
      <c r="U61" s="114">
        <f t="shared" si="2"/>
        <v>146</v>
      </c>
      <c r="V61" s="112">
        <f t="shared" si="3"/>
        <v>0</v>
      </c>
    </row>
    <row r="62" spans="1:22">
      <c r="A62" t="s">
        <v>104</v>
      </c>
      <c r="B62">
        <f>PPCL!B62</f>
        <v>146</v>
      </c>
      <c r="C62">
        <f>PPCL!C62</f>
        <v>0</v>
      </c>
      <c r="D62">
        <f>PPCL!M62</f>
        <v>146</v>
      </c>
      <c r="E62">
        <f>PPCL!N62</f>
        <v>0</v>
      </c>
      <c r="F62">
        <f t="shared" si="4"/>
        <v>146</v>
      </c>
      <c r="G62">
        <f t="shared" si="5"/>
        <v>146</v>
      </c>
      <c r="H62" s="112"/>
      <c r="I62">
        <f>BRPL_EOD!AE62+BRPL_EOD!AF62</f>
        <v>40</v>
      </c>
      <c r="J62">
        <f>BYPL_EOD!AE62+BYPL_EOD!AF62</f>
        <v>26.01</v>
      </c>
      <c r="K62">
        <f>MES_EOD!AE62+MES_EOD!AF62</f>
        <v>8</v>
      </c>
      <c r="L62">
        <f>NDMC_EOD!AE62+NDMC_EOD!AF62</f>
        <v>43.84</v>
      </c>
      <c r="M62">
        <f>TPDDL_EOD!AE62+TPDDL_EOD!AF62</f>
        <v>28.15</v>
      </c>
      <c r="N62">
        <f t="shared" si="0"/>
        <v>146</v>
      </c>
      <c r="O62" s="112">
        <f t="shared" si="1"/>
        <v>0</v>
      </c>
      <c r="P62">
        <v>40</v>
      </c>
      <c r="Q62">
        <v>26.01</v>
      </c>
      <c r="R62">
        <v>8</v>
      </c>
      <c r="S62">
        <v>43.84</v>
      </c>
      <c r="T62">
        <v>28.15</v>
      </c>
      <c r="U62" s="114">
        <f t="shared" si="2"/>
        <v>146</v>
      </c>
      <c r="V62" s="112">
        <f t="shared" si="3"/>
        <v>0</v>
      </c>
    </row>
    <row r="63" spans="1:22">
      <c r="A63" t="s">
        <v>105</v>
      </c>
      <c r="B63">
        <f>PPCL!B63</f>
        <v>146</v>
      </c>
      <c r="C63">
        <f>PPCL!C63</f>
        <v>0</v>
      </c>
      <c r="D63">
        <f>PPCL!M63</f>
        <v>146</v>
      </c>
      <c r="E63">
        <f>PPCL!N63</f>
        <v>0</v>
      </c>
      <c r="F63">
        <f t="shared" si="4"/>
        <v>146</v>
      </c>
      <c r="G63">
        <f t="shared" si="5"/>
        <v>146</v>
      </c>
      <c r="H63" s="112"/>
      <c r="I63">
        <f>BRPL_EOD!AE63+BRPL_EOD!AF63</f>
        <v>41.63</v>
      </c>
      <c r="J63">
        <f>BYPL_EOD!AE63+BYPL_EOD!AF63</f>
        <v>23.46</v>
      </c>
      <c r="K63">
        <f>MES_EOD!AE63+MES_EOD!AF63</f>
        <v>8.92</v>
      </c>
      <c r="L63">
        <f>NDMC_EOD!AE63+NDMC_EOD!AF63</f>
        <v>43.84</v>
      </c>
      <c r="M63">
        <f>TPDDL_EOD!AE63+TPDDL_EOD!AF63</f>
        <v>28.15</v>
      </c>
      <c r="N63">
        <f t="shared" si="0"/>
        <v>146</v>
      </c>
      <c r="O63" s="112">
        <f t="shared" si="1"/>
        <v>0</v>
      </c>
      <c r="P63">
        <v>41.63</v>
      </c>
      <c r="Q63">
        <v>23.46</v>
      </c>
      <c r="R63">
        <v>8.92</v>
      </c>
      <c r="S63">
        <v>43.84</v>
      </c>
      <c r="T63">
        <v>28.15</v>
      </c>
      <c r="U63" s="114">
        <f t="shared" si="2"/>
        <v>146</v>
      </c>
      <c r="V63" s="112">
        <f t="shared" si="3"/>
        <v>0</v>
      </c>
    </row>
    <row r="64" spans="1:22">
      <c r="A64" t="s">
        <v>106</v>
      </c>
      <c r="B64">
        <f>PPCL!B64</f>
        <v>146</v>
      </c>
      <c r="C64">
        <f>PPCL!C64</f>
        <v>0</v>
      </c>
      <c r="D64">
        <f>PPCL!M64</f>
        <v>146</v>
      </c>
      <c r="E64">
        <f>PPCL!N64</f>
        <v>0</v>
      </c>
      <c r="F64">
        <f t="shared" si="4"/>
        <v>146</v>
      </c>
      <c r="G64">
        <f t="shared" si="5"/>
        <v>146</v>
      </c>
      <c r="H64" s="112"/>
      <c r="I64">
        <f>BRPL_EOD!AE64+BRPL_EOD!AF64</f>
        <v>41.63</v>
      </c>
      <c r="J64">
        <f>BYPL_EOD!AE64+BYPL_EOD!AF64</f>
        <v>23.46</v>
      </c>
      <c r="K64">
        <f>MES_EOD!AE64+MES_EOD!AF64</f>
        <v>8.92</v>
      </c>
      <c r="L64">
        <f>NDMC_EOD!AE64+NDMC_EOD!AF64</f>
        <v>43.84</v>
      </c>
      <c r="M64">
        <f>TPDDL_EOD!AE64+TPDDL_EOD!AF64</f>
        <v>28.15</v>
      </c>
      <c r="N64">
        <f t="shared" si="0"/>
        <v>146</v>
      </c>
      <c r="O64" s="112">
        <f t="shared" si="1"/>
        <v>0</v>
      </c>
      <c r="P64">
        <v>41.63</v>
      </c>
      <c r="Q64">
        <v>23.46</v>
      </c>
      <c r="R64">
        <v>8.92</v>
      </c>
      <c r="S64">
        <v>43.84</v>
      </c>
      <c r="T64">
        <v>28.15</v>
      </c>
      <c r="U64" s="114">
        <f t="shared" si="2"/>
        <v>146</v>
      </c>
      <c r="V64" s="112">
        <f t="shared" si="3"/>
        <v>0</v>
      </c>
    </row>
    <row r="65" spans="1:22">
      <c r="A65" t="s">
        <v>107</v>
      </c>
      <c r="B65">
        <f>PPCL!B65</f>
        <v>150</v>
      </c>
      <c r="C65">
        <f>PPCL!C65</f>
        <v>0</v>
      </c>
      <c r="D65">
        <f>PPCL!M65</f>
        <v>150</v>
      </c>
      <c r="E65">
        <f>PPCL!N65</f>
        <v>0</v>
      </c>
      <c r="F65">
        <f t="shared" si="4"/>
        <v>150</v>
      </c>
      <c r="G65">
        <f t="shared" si="5"/>
        <v>150</v>
      </c>
      <c r="H65" s="112"/>
      <c r="I65">
        <f>BRPL_EOD!AE65+BRPL_EOD!AF65</f>
        <v>42.61</v>
      </c>
      <c r="J65">
        <f>BYPL_EOD!AE65+BYPL_EOD!AF65</f>
        <v>24.11</v>
      </c>
      <c r="K65">
        <f>MES_EOD!AE65+MES_EOD!AF65</f>
        <v>9.1300000000000008</v>
      </c>
      <c r="L65">
        <f>NDMC_EOD!AE65+NDMC_EOD!AF65</f>
        <v>45.23</v>
      </c>
      <c r="M65">
        <f>TPDDL_EOD!AE65+TPDDL_EOD!AF65</f>
        <v>28.92</v>
      </c>
      <c r="N65">
        <f t="shared" si="0"/>
        <v>150</v>
      </c>
      <c r="O65" s="112">
        <f t="shared" si="1"/>
        <v>0</v>
      </c>
      <c r="P65">
        <v>42.61</v>
      </c>
      <c r="Q65">
        <v>24.11</v>
      </c>
      <c r="R65">
        <v>9.1300000000000008</v>
      </c>
      <c r="S65">
        <v>45.23</v>
      </c>
      <c r="T65">
        <v>28.92</v>
      </c>
      <c r="U65" s="114">
        <f t="shared" si="2"/>
        <v>150</v>
      </c>
      <c r="V65" s="112">
        <f t="shared" si="3"/>
        <v>0</v>
      </c>
    </row>
    <row r="66" spans="1:22">
      <c r="A66" t="s">
        <v>108</v>
      </c>
      <c r="B66">
        <f>PPCL!B66</f>
        <v>150</v>
      </c>
      <c r="C66">
        <f>PPCL!C66</f>
        <v>0</v>
      </c>
      <c r="D66">
        <f>PPCL!M66</f>
        <v>150</v>
      </c>
      <c r="E66">
        <f>PPCL!N66</f>
        <v>0</v>
      </c>
      <c r="F66">
        <f t="shared" si="4"/>
        <v>150</v>
      </c>
      <c r="G66">
        <f t="shared" si="5"/>
        <v>150</v>
      </c>
      <c r="H66" s="112"/>
      <c r="I66">
        <f>BRPL_EOD!AE66+BRPL_EOD!AF66</f>
        <v>42.61</v>
      </c>
      <c r="J66">
        <f>BYPL_EOD!AE66+BYPL_EOD!AF66</f>
        <v>24.11</v>
      </c>
      <c r="K66">
        <f>MES_EOD!AE66+MES_EOD!AF66</f>
        <v>9.1300000000000008</v>
      </c>
      <c r="L66">
        <f>NDMC_EOD!AE66+NDMC_EOD!AF66</f>
        <v>45.23</v>
      </c>
      <c r="M66">
        <f>TPDDL_EOD!AE66+TPDDL_EOD!AF66</f>
        <v>28.92</v>
      </c>
      <c r="N66">
        <f t="shared" si="0"/>
        <v>150</v>
      </c>
      <c r="O66" s="112">
        <f t="shared" si="1"/>
        <v>0</v>
      </c>
      <c r="P66">
        <v>42.61</v>
      </c>
      <c r="Q66">
        <v>24.11</v>
      </c>
      <c r="R66">
        <v>9.1300000000000008</v>
      </c>
      <c r="S66">
        <v>45.23</v>
      </c>
      <c r="T66">
        <v>28.92</v>
      </c>
      <c r="U66" s="114">
        <f t="shared" si="2"/>
        <v>150</v>
      </c>
      <c r="V66" s="112">
        <f t="shared" si="3"/>
        <v>0</v>
      </c>
    </row>
    <row r="67" spans="1:22">
      <c r="A67" t="s">
        <v>109</v>
      </c>
      <c r="B67">
        <f>PPCL!B67</f>
        <v>265</v>
      </c>
      <c r="C67">
        <f>PPCL!C67</f>
        <v>0</v>
      </c>
      <c r="D67">
        <f>PPCL!M67</f>
        <v>152</v>
      </c>
      <c r="E67">
        <f>PPCL!N67</f>
        <v>0</v>
      </c>
      <c r="F67">
        <f t="shared" si="4"/>
        <v>265</v>
      </c>
      <c r="G67">
        <f t="shared" si="5"/>
        <v>152</v>
      </c>
      <c r="H67" s="112"/>
      <c r="I67">
        <f>BRPL_EOD!AE67+BRPL_EOD!AF67</f>
        <v>43.18</v>
      </c>
      <c r="J67">
        <f>BYPL_EOD!AE67+BYPL_EOD!AF67</f>
        <v>24.43</v>
      </c>
      <c r="K67">
        <f>MES_EOD!AE67+MES_EOD!AF67</f>
        <v>9.25</v>
      </c>
      <c r="L67">
        <f>NDMC_EOD!AE67+NDMC_EOD!AF67</f>
        <v>45.84</v>
      </c>
      <c r="M67">
        <f>TPDDL_EOD!AE67+TPDDL_EOD!AF67</f>
        <v>29.31</v>
      </c>
      <c r="N67">
        <f t="shared" ref="N67:N98" si="6">SUM(I67:M67)</f>
        <v>152.01</v>
      </c>
      <c r="O67" s="112">
        <f t="shared" ref="O67:O98" si="7">G67-N67</f>
        <v>-9.9999999999909051E-3</v>
      </c>
      <c r="P67">
        <v>43.177159397408069</v>
      </c>
      <c r="Q67">
        <v>24.428392868890207</v>
      </c>
      <c r="R67">
        <v>9.2493914874021446</v>
      </c>
      <c r="S67">
        <v>45.836984408920472</v>
      </c>
      <c r="T67">
        <v>29.308071837379121</v>
      </c>
      <c r="U67" s="114">
        <f t="shared" ref="U67:U98" si="8">SUM(P67:T67)</f>
        <v>152.00000000000003</v>
      </c>
      <c r="V67" s="112">
        <f t="shared" ref="V67:V99" si="9">G67-U67</f>
        <v>0</v>
      </c>
    </row>
    <row r="68" spans="1:22">
      <c r="A68" t="s">
        <v>110</v>
      </c>
      <c r="B68">
        <f>PPCL!B68</f>
        <v>265</v>
      </c>
      <c r="C68">
        <f>PPCL!C68</f>
        <v>0</v>
      </c>
      <c r="D68">
        <f>PPCL!M68</f>
        <v>152</v>
      </c>
      <c r="E68">
        <f>PPCL!N68</f>
        <v>0</v>
      </c>
      <c r="F68">
        <f t="shared" ref="F68:F98" si="10">B68+C68</f>
        <v>265</v>
      </c>
      <c r="G68">
        <f t="shared" ref="G68:G98" si="11">D68+E68</f>
        <v>152</v>
      </c>
      <c r="H68" s="112"/>
      <c r="I68">
        <f>BRPL_EOD!AE68+BRPL_EOD!AF68</f>
        <v>33.04</v>
      </c>
      <c r="J68">
        <f>BYPL_EOD!AE68+BYPL_EOD!AF68</f>
        <v>33.04</v>
      </c>
      <c r="K68">
        <f>MES_EOD!AE68+MES_EOD!AF68</f>
        <v>6.61</v>
      </c>
      <c r="L68">
        <f>NDMC_EOD!AE68+NDMC_EOD!AF68</f>
        <v>37.17</v>
      </c>
      <c r="M68">
        <f>TPDDL_EOD!AE68+TPDDL_EOD!AF68</f>
        <v>42.13</v>
      </c>
      <c r="N68">
        <f t="shared" si="6"/>
        <v>151.99</v>
      </c>
      <c r="O68" s="112">
        <f t="shared" si="7"/>
        <v>9.9999999999909051E-3</v>
      </c>
      <c r="P68">
        <v>33.042173827225476</v>
      </c>
      <c r="Q68">
        <v>33.042173827225476</v>
      </c>
      <c r="R68">
        <v>6.6104348970326994</v>
      </c>
      <c r="S68">
        <v>37.172445555628656</v>
      </c>
      <c r="T68">
        <v>42.132771892887689</v>
      </c>
      <c r="U68" s="114">
        <f t="shared" si="8"/>
        <v>152</v>
      </c>
      <c r="V68" s="112">
        <f t="shared" si="9"/>
        <v>0</v>
      </c>
    </row>
    <row r="69" spans="1:22">
      <c r="A69" t="s">
        <v>111</v>
      </c>
      <c r="B69">
        <f>PPCL!B69</f>
        <v>265</v>
      </c>
      <c r="C69">
        <f>PPCL!C69</f>
        <v>0</v>
      </c>
      <c r="D69">
        <f>PPCL!M69</f>
        <v>152</v>
      </c>
      <c r="E69">
        <f>PPCL!N69</f>
        <v>0</v>
      </c>
      <c r="F69">
        <f t="shared" si="10"/>
        <v>265</v>
      </c>
      <c r="G69">
        <f t="shared" si="11"/>
        <v>152</v>
      </c>
      <c r="H69" s="112"/>
      <c r="I69">
        <f>BRPL_EOD!AE69+BRPL_EOD!AF69</f>
        <v>33.04</v>
      </c>
      <c r="J69">
        <f>BYPL_EOD!AE69+BYPL_EOD!AF69</f>
        <v>33.04</v>
      </c>
      <c r="K69">
        <f>MES_EOD!AE69+MES_EOD!AF69</f>
        <v>6.61</v>
      </c>
      <c r="L69">
        <f>NDMC_EOD!AE69+NDMC_EOD!AF69</f>
        <v>37.17</v>
      </c>
      <c r="M69">
        <f>TPDDL_EOD!AE69+TPDDL_EOD!AF69</f>
        <v>42.13</v>
      </c>
      <c r="N69">
        <f t="shared" si="6"/>
        <v>151.99</v>
      </c>
      <c r="O69" s="112">
        <f t="shared" si="7"/>
        <v>9.9999999999909051E-3</v>
      </c>
      <c r="P69">
        <v>33.042173827225476</v>
      </c>
      <c r="Q69">
        <v>33.042173827225476</v>
      </c>
      <c r="R69">
        <v>6.6104348970326994</v>
      </c>
      <c r="S69">
        <v>37.172445555628656</v>
      </c>
      <c r="T69">
        <v>42.132771892887689</v>
      </c>
      <c r="U69" s="114">
        <f t="shared" si="8"/>
        <v>152</v>
      </c>
      <c r="V69" s="112">
        <f t="shared" si="9"/>
        <v>0</v>
      </c>
    </row>
    <row r="70" spans="1:22">
      <c r="A70" t="s">
        <v>112</v>
      </c>
      <c r="B70">
        <f>PPCL!B70</f>
        <v>265</v>
      </c>
      <c r="C70">
        <f>PPCL!C70</f>
        <v>0</v>
      </c>
      <c r="D70">
        <f>PPCL!M70</f>
        <v>154</v>
      </c>
      <c r="E70">
        <f>PPCL!N70</f>
        <v>0</v>
      </c>
      <c r="F70">
        <f t="shared" si="10"/>
        <v>265</v>
      </c>
      <c r="G70">
        <f t="shared" si="11"/>
        <v>154</v>
      </c>
      <c r="H70" s="112"/>
      <c r="I70">
        <f>BRPL_EOD!AE70+BRPL_EOD!AF70</f>
        <v>33.479999999999997</v>
      </c>
      <c r="J70">
        <f>BYPL_EOD!AE70+BYPL_EOD!AF70</f>
        <v>33.479999999999997</v>
      </c>
      <c r="K70">
        <f>MES_EOD!AE70+MES_EOD!AF70</f>
        <v>6.7</v>
      </c>
      <c r="L70">
        <f>NDMC_EOD!AE70+NDMC_EOD!AF70</f>
        <v>37.659999999999997</v>
      </c>
      <c r="M70">
        <f>TPDDL_EOD!AE70+TPDDL_EOD!AF70</f>
        <v>42.68</v>
      </c>
      <c r="N70">
        <f t="shared" si="6"/>
        <v>154</v>
      </c>
      <c r="O70" s="112">
        <f t="shared" si="7"/>
        <v>0</v>
      </c>
      <c r="P70">
        <v>33.479999999999997</v>
      </c>
      <c r="Q70">
        <v>33.479999999999997</v>
      </c>
      <c r="R70">
        <v>6.7</v>
      </c>
      <c r="S70">
        <v>37.659999999999997</v>
      </c>
      <c r="T70">
        <v>42.68</v>
      </c>
      <c r="U70" s="114">
        <f t="shared" si="8"/>
        <v>154</v>
      </c>
      <c r="V70" s="112">
        <f t="shared" si="9"/>
        <v>0</v>
      </c>
    </row>
    <row r="71" spans="1:22">
      <c r="A71" t="s">
        <v>113</v>
      </c>
      <c r="B71">
        <f>PPCL!B71</f>
        <v>265</v>
      </c>
      <c r="C71">
        <f>PPCL!C71</f>
        <v>0</v>
      </c>
      <c r="D71">
        <f>PPCL!M71</f>
        <v>152</v>
      </c>
      <c r="E71">
        <f>PPCL!N71</f>
        <v>0</v>
      </c>
      <c r="F71">
        <f t="shared" si="10"/>
        <v>265</v>
      </c>
      <c r="G71">
        <f t="shared" si="11"/>
        <v>152</v>
      </c>
      <c r="H71" s="112"/>
      <c r="I71">
        <f>BRPL_EOD!AE71+BRPL_EOD!AF71</f>
        <v>33.04</v>
      </c>
      <c r="J71">
        <f>BYPL_EOD!AE71+BYPL_EOD!AF71</f>
        <v>33.04</v>
      </c>
      <c r="K71">
        <f>MES_EOD!AE71+MES_EOD!AF71</f>
        <v>6.61</v>
      </c>
      <c r="L71">
        <f>NDMC_EOD!AE71+NDMC_EOD!AF71</f>
        <v>37.17</v>
      </c>
      <c r="M71">
        <f>TPDDL_EOD!AE71+TPDDL_EOD!AF71</f>
        <v>42.13</v>
      </c>
      <c r="N71">
        <f t="shared" si="6"/>
        <v>151.99</v>
      </c>
      <c r="O71" s="112">
        <f t="shared" si="7"/>
        <v>9.9999999999909051E-3</v>
      </c>
      <c r="P71">
        <v>33.042173827225476</v>
      </c>
      <c r="Q71">
        <v>33.042173827225476</v>
      </c>
      <c r="R71">
        <v>6.6104348970326994</v>
      </c>
      <c r="S71">
        <v>37.172445555628656</v>
      </c>
      <c r="T71">
        <v>42.132771892887689</v>
      </c>
      <c r="U71" s="114">
        <f t="shared" si="8"/>
        <v>152</v>
      </c>
      <c r="V71" s="112">
        <f t="shared" si="9"/>
        <v>0</v>
      </c>
    </row>
    <row r="72" spans="1:22">
      <c r="A72" t="s">
        <v>114</v>
      </c>
      <c r="B72">
        <f>PPCL!B72</f>
        <v>265</v>
      </c>
      <c r="C72">
        <f>PPCL!C72</f>
        <v>0</v>
      </c>
      <c r="D72">
        <f>PPCL!M72</f>
        <v>152</v>
      </c>
      <c r="E72">
        <f>PPCL!N72</f>
        <v>0</v>
      </c>
      <c r="F72">
        <f t="shared" si="10"/>
        <v>265</v>
      </c>
      <c r="G72">
        <f t="shared" si="11"/>
        <v>152</v>
      </c>
      <c r="H72" s="112"/>
      <c r="I72">
        <f>BRPL_EOD!AE72+BRPL_EOD!AF72</f>
        <v>34.340000000000003</v>
      </c>
      <c r="J72">
        <f>BYPL_EOD!AE72+BYPL_EOD!AF72</f>
        <v>28.37</v>
      </c>
      <c r="K72">
        <f>MES_EOD!AE72+MES_EOD!AF72</f>
        <v>6.87</v>
      </c>
      <c r="L72">
        <f>NDMC_EOD!AE72+NDMC_EOD!AF72</f>
        <v>38.64</v>
      </c>
      <c r="M72">
        <f>TPDDL_EOD!AE72+TPDDL_EOD!AF72</f>
        <v>43.79</v>
      </c>
      <c r="N72">
        <f t="shared" si="6"/>
        <v>152.01000000000002</v>
      </c>
      <c r="O72" s="112">
        <f t="shared" si="7"/>
        <v>-1.0000000000019327E-2</v>
      </c>
      <c r="P72">
        <v>34.337740938096175</v>
      </c>
      <c r="Q72">
        <v>28.36813367541609</v>
      </c>
      <c r="R72">
        <v>6.8695480560489433</v>
      </c>
      <c r="S72">
        <v>38.637458061969603</v>
      </c>
      <c r="T72">
        <v>43.787119268469176</v>
      </c>
      <c r="U72" s="114">
        <f t="shared" si="8"/>
        <v>152</v>
      </c>
      <c r="V72" s="112">
        <f t="shared" si="9"/>
        <v>0</v>
      </c>
    </row>
    <row r="73" spans="1:22">
      <c r="A73" t="s">
        <v>115</v>
      </c>
      <c r="B73">
        <f>PPCL!B73</f>
        <v>265</v>
      </c>
      <c r="C73">
        <f>PPCL!C73</f>
        <v>0</v>
      </c>
      <c r="D73">
        <f>PPCL!M73</f>
        <v>152</v>
      </c>
      <c r="E73">
        <f>PPCL!N73</f>
        <v>0</v>
      </c>
      <c r="F73">
        <f t="shared" si="10"/>
        <v>265</v>
      </c>
      <c r="G73">
        <f t="shared" si="11"/>
        <v>152</v>
      </c>
      <c r="H73" s="112"/>
      <c r="I73">
        <f>BRPL_EOD!AE73+BRPL_EOD!AF73</f>
        <v>37.07</v>
      </c>
      <c r="J73">
        <f>BYPL_EOD!AE73+BYPL_EOD!AF73</f>
        <v>18.54</v>
      </c>
      <c r="K73">
        <f>MES_EOD!AE73+MES_EOD!AF73</f>
        <v>7.41</v>
      </c>
      <c r="L73">
        <f>NDMC_EOD!AE73+NDMC_EOD!AF73</f>
        <v>41.71</v>
      </c>
      <c r="M73">
        <f>TPDDL_EOD!AE73+TPDDL_EOD!AF73</f>
        <v>47.27</v>
      </c>
      <c r="N73">
        <f t="shared" si="6"/>
        <v>152</v>
      </c>
      <c r="O73" s="112">
        <f t="shared" si="7"/>
        <v>0</v>
      </c>
      <c r="P73">
        <v>37.07</v>
      </c>
      <c r="Q73">
        <v>18.54</v>
      </c>
      <c r="R73">
        <v>7.41</v>
      </c>
      <c r="S73">
        <v>41.71</v>
      </c>
      <c r="T73">
        <v>47.27</v>
      </c>
      <c r="U73" s="114">
        <f t="shared" si="8"/>
        <v>152</v>
      </c>
      <c r="V73" s="112">
        <f t="shared" si="9"/>
        <v>0</v>
      </c>
    </row>
    <row r="74" spans="1:22">
      <c r="A74" t="s">
        <v>116</v>
      </c>
      <c r="B74">
        <f>PPCL!B74</f>
        <v>265</v>
      </c>
      <c r="C74">
        <f>PPCL!C74</f>
        <v>0</v>
      </c>
      <c r="D74">
        <f>PPCL!M74</f>
        <v>152</v>
      </c>
      <c r="E74">
        <f>PPCL!N74</f>
        <v>0</v>
      </c>
      <c r="F74">
        <f t="shared" si="10"/>
        <v>265</v>
      </c>
      <c r="G74">
        <f t="shared" si="11"/>
        <v>152</v>
      </c>
      <c r="H74" s="112"/>
      <c r="I74">
        <f>BRPL_EOD!AE74+BRPL_EOD!AF74</f>
        <v>37.07</v>
      </c>
      <c r="J74">
        <f>BYPL_EOD!AE74+BYPL_EOD!AF74</f>
        <v>18.54</v>
      </c>
      <c r="K74">
        <f>MES_EOD!AE74+MES_EOD!AF74</f>
        <v>7.41</v>
      </c>
      <c r="L74">
        <f>NDMC_EOD!AE74+NDMC_EOD!AF74</f>
        <v>41.71</v>
      </c>
      <c r="M74">
        <f>TPDDL_EOD!AE74+TPDDL_EOD!AF74</f>
        <v>47.27</v>
      </c>
      <c r="N74">
        <f t="shared" si="6"/>
        <v>152</v>
      </c>
      <c r="O74" s="112">
        <f t="shared" si="7"/>
        <v>0</v>
      </c>
      <c r="P74">
        <v>37.07</v>
      </c>
      <c r="Q74">
        <v>18.54</v>
      </c>
      <c r="R74">
        <v>7.41</v>
      </c>
      <c r="S74">
        <v>41.71</v>
      </c>
      <c r="T74">
        <v>47.27</v>
      </c>
      <c r="U74" s="114">
        <f t="shared" si="8"/>
        <v>152</v>
      </c>
      <c r="V74" s="112">
        <f t="shared" si="9"/>
        <v>0</v>
      </c>
    </row>
    <row r="75" spans="1:22">
      <c r="A75" t="s">
        <v>117</v>
      </c>
      <c r="B75">
        <f>PPCL!B75</f>
        <v>265</v>
      </c>
      <c r="C75">
        <f>PPCL!C75</f>
        <v>0</v>
      </c>
      <c r="D75">
        <f>PPCL!M75</f>
        <v>152</v>
      </c>
      <c r="E75">
        <f>PPCL!N75</f>
        <v>0</v>
      </c>
      <c r="F75">
        <f t="shared" si="10"/>
        <v>265</v>
      </c>
      <c r="G75">
        <f t="shared" si="11"/>
        <v>152</v>
      </c>
      <c r="H75" s="112"/>
      <c r="I75">
        <f>BRPL_EOD!AE75+BRPL_EOD!AF75</f>
        <v>37.07</v>
      </c>
      <c r="J75">
        <f>BYPL_EOD!AE75+BYPL_EOD!AF75</f>
        <v>18.54</v>
      </c>
      <c r="K75">
        <f>MES_EOD!AE75+MES_EOD!AF75</f>
        <v>7.41</v>
      </c>
      <c r="L75">
        <f>NDMC_EOD!AE75+NDMC_EOD!AF75</f>
        <v>41.71</v>
      </c>
      <c r="M75">
        <f>TPDDL_EOD!AE75+TPDDL_EOD!AF75</f>
        <v>47.27</v>
      </c>
      <c r="N75">
        <f t="shared" si="6"/>
        <v>152</v>
      </c>
      <c r="O75" s="112">
        <f t="shared" si="7"/>
        <v>0</v>
      </c>
      <c r="P75">
        <v>37.07</v>
      </c>
      <c r="Q75">
        <v>18.54</v>
      </c>
      <c r="R75">
        <v>7.41</v>
      </c>
      <c r="S75">
        <v>41.71</v>
      </c>
      <c r="T75">
        <v>47.27</v>
      </c>
      <c r="U75" s="114">
        <f t="shared" si="8"/>
        <v>152</v>
      </c>
      <c r="V75" s="112">
        <f t="shared" si="9"/>
        <v>0</v>
      </c>
    </row>
    <row r="76" spans="1:22">
      <c r="A76" t="s">
        <v>118</v>
      </c>
      <c r="B76">
        <f>PPCL!B76</f>
        <v>265</v>
      </c>
      <c r="C76">
        <f>PPCL!C76</f>
        <v>0</v>
      </c>
      <c r="D76">
        <f>PPCL!M76</f>
        <v>152</v>
      </c>
      <c r="E76">
        <f>PPCL!N76</f>
        <v>0</v>
      </c>
      <c r="F76">
        <f t="shared" si="10"/>
        <v>265</v>
      </c>
      <c r="G76">
        <f t="shared" si="11"/>
        <v>152</v>
      </c>
      <c r="H76" s="112"/>
      <c r="I76">
        <f>BRPL_EOD!AE76+BRPL_EOD!AF76</f>
        <v>37.07</v>
      </c>
      <c r="J76">
        <f>BYPL_EOD!AE76+BYPL_EOD!AF76</f>
        <v>18.54</v>
      </c>
      <c r="K76">
        <f>MES_EOD!AE76+MES_EOD!AF76</f>
        <v>7.41</v>
      </c>
      <c r="L76">
        <f>NDMC_EOD!AE76+NDMC_EOD!AF76</f>
        <v>41.71</v>
      </c>
      <c r="M76">
        <f>TPDDL_EOD!AE76+TPDDL_EOD!AF76</f>
        <v>47.27</v>
      </c>
      <c r="N76">
        <f t="shared" si="6"/>
        <v>152</v>
      </c>
      <c r="O76" s="112">
        <f t="shared" si="7"/>
        <v>0</v>
      </c>
      <c r="P76">
        <v>37.07</v>
      </c>
      <c r="Q76">
        <v>18.54</v>
      </c>
      <c r="R76">
        <v>7.41</v>
      </c>
      <c r="S76">
        <v>41.71</v>
      </c>
      <c r="T76">
        <v>47.27</v>
      </c>
      <c r="U76" s="114">
        <f t="shared" si="8"/>
        <v>152</v>
      </c>
      <c r="V76" s="112">
        <f t="shared" si="9"/>
        <v>0</v>
      </c>
    </row>
    <row r="77" spans="1:22">
      <c r="A77" t="s">
        <v>119</v>
      </c>
      <c r="B77">
        <f>PPCL!B77</f>
        <v>265</v>
      </c>
      <c r="C77">
        <f>PPCL!C77</f>
        <v>0</v>
      </c>
      <c r="D77">
        <f>PPCL!M77</f>
        <v>152</v>
      </c>
      <c r="E77">
        <f>PPCL!N77</f>
        <v>0</v>
      </c>
      <c r="F77">
        <f t="shared" si="10"/>
        <v>265</v>
      </c>
      <c r="G77">
        <f t="shared" si="11"/>
        <v>152</v>
      </c>
      <c r="H77" s="112"/>
      <c r="I77">
        <f>BRPL_EOD!AE77+BRPL_EOD!AF77</f>
        <v>37.07</v>
      </c>
      <c r="J77">
        <f>BYPL_EOD!AE77+BYPL_EOD!AF77</f>
        <v>18.54</v>
      </c>
      <c r="K77">
        <f>MES_EOD!AE77+MES_EOD!AF77</f>
        <v>7.41</v>
      </c>
      <c r="L77">
        <f>NDMC_EOD!AE77+NDMC_EOD!AF77</f>
        <v>41.71</v>
      </c>
      <c r="M77">
        <f>TPDDL_EOD!AE77+TPDDL_EOD!AF77</f>
        <v>47.27</v>
      </c>
      <c r="N77">
        <f t="shared" si="6"/>
        <v>152</v>
      </c>
      <c r="O77" s="112">
        <f t="shared" si="7"/>
        <v>0</v>
      </c>
      <c r="P77">
        <v>37.07</v>
      </c>
      <c r="Q77">
        <v>18.54</v>
      </c>
      <c r="R77">
        <v>7.41</v>
      </c>
      <c r="S77">
        <v>41.71</v>
      </c>
      <c r="T77">
        <v>47.27</v>
      </c>
      <c r="U77" s="114">
        <f t="shared" si="8"/>
        <v>152</v>
      </c>
      <c r="V77" s="112">
        <f t="shared" si="9"/>
        <v>0</v>
      </c>
    </row>
    <row r="78" spans="1:22">
      <c r="A78" t="s">
        <v>120</v>
      </c>
      <c r="B78">
        <f>PPCL!B78</f>
        <v>265</v>
      </c>
      <c r="C78">
        <f>PPCL!C78</f>
        <v>0</v>
      </c>
      <c r="D78">
        <f>PPCL!M78</f>
        <v>152</v>
      </c>
      <c r="E78">
        <f>PPCL!N78</f>
        <v>0</v>
      </c>
      <c r="F78">
        <f t="shared" si="10"/>
        <v>265</v>
      </c>
      <c r="G78">
        <f t="shared" si="11"/>
        <v>152</v>
      </c>
      <c r="H78" s="112"/>
      <c r="I78">
        <f>BRPL_EOD!AE78+BRPL_EOD!AF78</f>
        <v>37.07</v>
      </c>
      <c r="J78">
        <f>BYPL_EOD!AE78+BYPL_EOD!AF78</f>
        <v>18.54</v>
      </c>
      <c r="K78">
        <f>MES_EOD!AE78+MES_EOD!AF78</f>
        <v>7.41</v>
      </c>
      <c r="L78">
        <f>NDMC_EOD!AE78+NDMC_EOD!AF78</f>
        <v>41.71</v>
      </c>
      <c r="M78">
        <f>TPDDL_EOD!AE78+TPDDL_EOD!AF78</f>
        <v>47.27</v>
      </c>
      <c r="N78">
        <f t="shared" si="6"/>
        <v>152</v>
      </c>
      <c r="O78" s="112">
        <f t="shared" si="7"/>
        <v>0</v>
      </c>
      <c r="P78">
        <v>37.07</v>
      </c>
      <c r="Q78">
        <v>18.54</v>
      </c>
      <c r="R78">
        <v>7.41</v>
      </c>
      <c r="S78">
        <v>41.71</v>
      </c>
      <c r="T78">
        <v>47.27</v>
      </c>
      <c r="U78" s="114">
        <f t="shared" si="8"/>
        <v>152</v>
      </c>
      <c r="V78" s="112">
        <f t="shared" si="9"/>
        <v>0</v>
      </c>
    </row>
    <row r="79" spans="1:22">
      <c r="A79" t="s">
        <v>121</v>
      </c>
      <c r="B79">
        <f>PPCL!B79</f>
        <v>265</v>
      </c>
      <c r="C79">
        <f>PPCL!C79</f>
        <v>0</v>
      </c>
      <c r="D79">
        <f>PPCL!M79</f>
        <v>152</v>
      </c>
      <c r="E79">
        <f>PPCL!N79</f>
        <v>0</v>
      </c>
      <c r="F79">
        <f t="shared" si="10"/>
        <v>265</v>
      </c>
      <c r="G79">
        <f t="shared" si="11"/>
        <v>152</v>
      </c>
      <c r="H79" s="112"/>
      <c r="I79">
        <f>BRPL_EOD!AE79+BRPL_EOD!AF79</f>
        <v>37.07</v>
      </c>
      <c r="J79">
        <f>BYPL_EOD!AE79+BYPL_EOD!AF79</f>
        <v>18.54</v>
      </c>
      <c r="K79">
        <f>MES_EOD!AE79+MES_EOD!AF79</f>
        <v>7.41</v>
      </c>
      <c r="L79">
        <f>NDMC_EOD!AE79+NDMC_EOD!AF79</f>
        <v>41.71</v>
      </c>
      <c r="M79">
        <f>TPDDL_EOD!AE79+TPDDL_EOD!AF79</f>
        <v>47.27</v>
      </c>
      <c r="N79">
        <f t="shared" si="6"/>
        <v>152</v>
      </c>
      <c r="O79" s="112">
        <f t="shared" si="7"/>
        <v>0</v>
      </c>
      <c r="P79">
        <v>37.07</v>
      </c>
      <c r="Q79">
        <v>18.54</v>
      </c>
      <c r="R79">
        <v>7.41</v>
      </c>
      <c r="S79">
        <v>41.71</v>
      </c>
      <c r="T79">
        <v>47.27</v>
      </c>
      <c r="U79" s="114">
        <f t="shared" si="8"/>
        <v>152</v>
      </c>
      <c r="V79" s="112">
        <f t="shared" si="9"/>
        <v>0</v>
      </c>
    </row>
    <row r="80" spans="1:22">
      <c r="A80" t="s">
        <v>122</v>
      </c>
      <c r="B80">
        <f>PPCL!B80</f>
        <v>265</v>
      </c>
      <c r="C80">
        <f>PPCL!C80</f>
        <v>0</v>
      </c>
      <c r="D80">
        <f>PPCL!M80</f>
        <v>152</v>
      </c>
      <c r="E80">
        <f>PPCL!N80</f>
        <v>0</v>
      </c>
      <c r="F80">
        <f t="shared" si="10"/>
        <v>265</v>
      </c>
      <c r="G80">
        <f t="shared" si="11"/>
        <v>152</v>
      </c>
      <c r="H80" s="112"/>
      <c r="I80">
        <f>BRPL_EOD!AE80+BRPL_EOD!AF80</f>
        <v>37.07</v>
      </c>
      <c r="J80">
        <f>BYPL_EOD!AE80+BYPL_EOD!AF80</f>
        <v>18.54</v>
      </c>
      <c r="K80">
        <f>MES_EOD!AE80+MES_EOD!AF80</f>
        <v>7.41</v>
      </c>
      <c r="L80">
        <f>NDMC_EOD!AE80+NDMC_EOD!AF80</f>
        <v>41.71</v>
      </c>
      <c r="M80">
        <f>TPDDL_EOD!AE80+TPDDL_EOD!AF80</f>
        <v>47.27</v>
      </c>
      <c r="N80">
        <f t="shared" si="6"/>
        <v>152</v>
      </c>
      <c r="O80" s="112">
        <f t="shared" si="7"/>
        <v>0</v>
      </c>
      <c r="P80">
        <v>37.07</v>
      </c>
      <c r="Q80">
        <v>18.54</v>
      </c>
      <c r="R80">
        <v>7.41</v>
      </c>
      <c r="S80">
        <v>41.71</v>
      </c>
      <c r="T80">
        <v>47.27</v>
      </c>
      <c r="U80" s="114">
        <f t="shared" si="8"/>
        <v>152</v>
      </c>
      <c r="V80" s="112">
        <f t="shared" si="9"/>
        <v>0</v>
      </c>
    </row>
    <row r="81" spans="1:22">
      <c r="A81" t="s">
        <v>123</v>
      </c>
      <c r="B81">
        <f>PPCL!B81</f>
        <v>265</v>
      </c>
      <c r="C81">
        <f>PPCL!C81</f>
        <v>0</v>
      </c>
      <c r="D81">
        <f>PPCL!M81</f>
        <v>152</v>
      </c>
      <c r="E81">
        <f>PPCL!N81</f>
        <v>0</v>
      </c>
      <c r="F81">
        <f t="shared" si="10"/>
        <v>265</v>
      </c>
      <c r="G81">
        <f t="shared" si="11"/>
        <v>152</v>
      </c>
      <c r="H81" s="112"/>
      <c r="I81">
        <f>BRPL_EOD!AE81+BRPL_EOD!AF81</f>
        <v>37.07</v>
      </c>
      <c r="J81">
        <f>BYPL_EOD!AE81+BYPL_EOD!AF81</f>
        <v>18.54</v>
      </c>
      <c r="K81">
        <f>MES_EOD!AE81+MES_EOD!AF81</f>
        <v>7.41</v>
      </c>
      <c r="L81">
        <f>NDMC_EOD!AE81+NDMC_EOD!AF81</f>
        <v>41.71</v>
      </c>
      <c r="M81">
        <f>TPDDL_EOD!AE81+TPDDL_EOD!AF81</f>
        <v>47.27</v>
      </c>
      <c r="N81">
        <f t="shared" si="6"/>
        <v>152</v>
      </c>
      <c r="O81" s="112">
        <f t="shared" si="7"/>
        <v>0</v>
      </c>
      <c r="P81">
        <v>37.07</v>
      </c>
      <c r="Q81">
        <v>18.54</v>
      </c>
      <c r="R81">
        <v>7.41</v>
      </c>
      <c r="S81">
        <v>41.71</v>
      </c>
      <c r="T81">
        <v>47.27</v>
      </c>
      <c r="U81" s="114">
        <f t="shared" si="8"/>
        <v>152</v>
      </c>
      <c r="V81" s="112">
        <f t="shared" si="9"/>
        <v>0</v>
      </c>
    </row>
    <row r="82" spans="1:22">
      <c r="A82" t="s">
        <v>124</v>
      </c>
      <c r="B82">
        <f>PPCL!B82</f>
        <v>265</v>
      </c>
      <c r="C82">
        <f>PPCL!C82</f>
        <v>0</v>
      </c>
      <c r="D82">
        <f>PPCL!M82</f>
        <v>152</v>
      </c>
      <c r="E82">
        <f>PPCL!N82</f>
        <v>0</v>
      </c>
      <c r="F82">
        <f t="shared" si="10"/>
        <v>265</v>
      </c>
      <c r="G82">
        <f t="shared" si="11"/>
        <v>152</v>
      </c>
      <c r="H82" s="112"/>
      <c r="I82">
        <f>BRPL_EOD!AE82+BRPL_EOD!AF82</f>
        <v>37.07</v>
      </c>
      <c r="J82">
        <f>BYPL_EOD!AE82+BYPL_EOD!AF82</f>
        <v>18.54</v>
      </c>
      <c r="K82">
        <f>MES_EOD!AE82+MES_EOD!AF82</f>
        <v>7.41</v>
      </c>
      <c r="L82">
        <f>NDMC_EOD!AE82+NDMC_EOD!AF82</f>
        <v>41.71</v>
      </c>
      <c r="M82">
        <f>TPDDL_EOD!AE82+TPDDL_EOD!AF82</f>
        <v>47.27</v>
      </c>
      <c r="N82">
        <f t="shared" si="6"/>
        <v>152</v>
      </c>
      <c r="O82" s="112">
        <f t="shared" si="7"/>
        <v>0</v>
      </c>
      <c r="P82">
        <v>37.07</v>
      </c>
      <c r="Q82">
        <v>18.54</v>
      </c>
      <c r="R82">
        <v>7.41</v>
      </c>
      <c r="S82">
        <v>41.71</v>
      </c>
      <c r="T82">
        <v>47.27</v>
      </c>
      <c r="U82" s="114">
        <f t="shared" si="8"/>
        <v>152</v>
      </c>
      <c r="V82" s="112">
        <f t="shared" si="9"/>
        <v>0</v>
      </c>
    </row>
    <row r="83" spans="1:22">
      <c r="A83" t="s">
        <v>125</v>
      </c>
      <c r="B83">
        <f>PPCL!B83</f>
        <v>265</v>
      </c>
      <c r="C83">
        <f>PPCL!C83</f>
        <v>0</v>
      </c>
      <c r="D83">
        <f>PPCL!M83</f>
        <v>155</v>
      </c>
      <c r="E83">
        <f>PPCL!N83</f>
        <v>0</v>
      </c>
      <c r="F83">
        <f t="shared" si="10"/>
        <v>265</v>
      </c>
      <c r="G83">
        <f t="shared" si="11"/>
        <v>155</v>
      </c>
      <c r="H83" s="112"/>
      <c r="I83">
        <f>BRPL_EOD!AE83+BRPL_EOD!AF83</f>
        <v>37.799999999999997</v>
      </c>
      <c r="J83">
        <f>BYPL_EOD!AE83+BYPL_EOD!AF83</f>
        <v>18.899999999999999</v>
      </c>
      <c r="K83">
        <f>MES_EOD!AE83+MES_EOD!AF83</f>
        <v>7.56</v>
      </c>
      <c r="L83">
        <f>NDMC_EOD!AE83+NDMC_EOD!AF83</f>
        <v>42.53</v>
      </c>
      <c r="M83">
        <f>TPDDL_EOD!AE83+TPDDL_EOD!AF83</f>
        <v>48.2</v>
      </c>
      <c r="N83">
        <f t="shared" si="6"/>
        <v>154.99</v>
      </c>
      <c r="O83" s="112">
        <f t="shared" si="7"/>
        <v>9.9999999999909051E-3</v>
      </c>
      <c r="P83">
        <v>37.802438867023675</v>
      </c>
      <c r="Q83">
        <v>18.901219433511837</v>
      </c>
      <c r="R83">
        <v>7.5604877734047351</v>
      </c>
      <c r="S83">
        <v>42.532744048003096</v>
      </c>
      <c r="T83">
        <v>48.203109878056651</v>
      </c>
      <c r="U83" s="114">
        <f t="shared" si="8"/>
        <v>155</v>
      </c>
      <c r="V83" s="112">
        <f t="shared" si="9"/>
        <v>0</v>
      </c>
    </row>
    <row r="84" spans="1:22">
      <c r="A84" t="s">
        <v>126</v>
      </c>
      <c r="B84">
        <f>PPCL!B84</f>
        <v>265</v>
      </c>
      <c r="C84">
        <f>PPCL!C84</f>
        <v>0</v>
      </c>
      <c r="D84">
        <f>PPCL!M84</f>
        <v>155</v>
      </c>
      <c r="E84">
        <f>PPCL!N84</f>
        <v>0</v>
      </c>
      <c r="F84">
        <f t="shared" si="10"/>
        <v>265</v>
      </c>
      <c r="G84">
        <f t="shared" si="11"/>
        <v>155</v>
      </c>
      <c r="H84" s="112"/>
      <c r="I84">
        <f>BRPL_EOD!AE84+BRPL_EOD!AF84</f>
        <v>37.799999999999997</v>
      </c>
      <c r="J84">
        <f>BYPL_EOD!AE84+BYPL_EOD!AF84</f>
        <v>18.899999999999999</v>
      </c>
      <c r="K84">
        <f>MES_EOD!AE84+MES_EOD!AF84</f>
        <v>7.56</v>
      </c>
      <c r="L84">
        <f>NDMC_EOD!AE84+NDMC_EOD!AF84</f>
        <v>42.53</v>
      </c>
      <c r="M84">
        <f>TPDDL_EOD!AE84+TPDDL_EOD!AF84</f>
        <v>48.2</v>
      </c>
      <c r="N84">
        <f t="shared" si="6"/>
        <v>154.99</v>
      </c>
      <c r="O84" s="112">
        <f t="shared" si="7"/>
        <v>9.9999999999909051E-3</v>
      </c>
      <c r="P84">
        <v>37.802438867023675</v>
      </c>
      <c r="Q84">
        <v>18.901219433511837</v>
      </c>
      <c r="R84">
        <v>7.5604877734047351</v>
      </c>
      <c r="S84">
        <v>42.532744048003096</v>
      </c>
      <c r="T84">
        <v>48.203109878056651</v>
      </c>
      <c r="U84" s="114">
        <f t="shared" si="8"/>
        <v>155</v>
      </c>
      <c r="V84" s="112">
        <f t="shared" si="9"/>
        <v>0</v>
      </c>
    </row>
    <row r="85" spans="1:22">
      <c r="A85" t="s">
        <v>127</v>
      </c>
      <c r="B85">
        <f>PPCL!B85</f>
        <v>265</v>
      </c>
      <c r="C85">
        <f>PPCL!C85</f>
        <v>0</v>
      </c>
      <c r="D85">
        <f>PPCL!M85</f>
        <v>155</v>
      </c>
      <c r="E85">
        <f>PPCL!N85</f>
        <v>0</v>
      </c>
      <c r="F85">
        <f t="shared" si="10"/>
        <v>265</v>
      </c>
      <c r="G85">
        <f t="shared" si="11"/>
        <v>155</v>
      </c>
      <c r="H85" s="112"/>
      <c r="I85">
        <f>BRPL_EOD!AE85+BRPL_EOD!AF85</f>
        <v>37.799999999999997</v>
      </c>
      <c r="J85">
        <f>BYPL_EOD!AE85+BYPL_EOD!AF85</f>
        <v>18.899999999999999</v>
      </c>
      <c r="K85">
        <f>MES_EOD!AE85+MES_EOD!AF85</f>
        <v>7.56</v>
      </c>
      <c r="L85">
        <f>NDMC_EOD!AE85+NDMC_EOD!AF85</f>
        <v>42.53</v>
      </c>
      <c r="M85">
        <f>TPDDL_EOD!AE85+TPDDL_EOD!AF85</f>
        <v>48.2</v>
      </c>
      <c r="N85">
        <f t="shared" si="6"/>
        <v>154.99</v>
      </c>
      <c r="O85" s="112">
        <f t="shared" si="7"/>
        <v>9.9999999999909051E-3</v>
      </c>
      <c r="P85">
        <v>37.802438867023675</v>
      </c>
      <c r="Q85">
        <v>18.901219433511837</v>
      </c>
      <c r="R85">
        <v>7.5604877734047351</v>
      </c>
      <c r="S85">
        <v>42.532744048003096</v>
      </c>
      <c r="T85">
        <v>48.203109878056651</v>
      </c>
      <c r="U85" s="114">
        <f t="shared" si="8"/>
        <v>155</v>
      </c>
      <c r="V85" s="112">
        <f t="shared" si="9"/>
        <v>0</v>
      </c>
    </row>
    <row r="86" spans="1:22">
      <c r="A86" t="s">
        <v>128</v>
      </c>
      <c r="B86">
        <f>PPCL!B86</f>
        <v>265</v>
      </c>
      <c r="C86">
        <f>PPCL!C86</f>
        <v>0</v>
      </c>
      <c r="D86">
        <f>PPCL!M86</f>
        <v>155</v>
      </c>
      <c r="E86">
        <f>PPCL!N86</f>
        <v>0</v>
      </c>
      <c r="F86">
        <f t="shared" si="10"/>
        <v>265</v>
      </c>
      <c r="G86">
        <f t="shared" si="11"/>
        <v>155</v>
      </c>
      <c r="H86" s="112"/>
      <c r="I86">
        <f>BRPL_EOD!AE86+BRPL_EOD!AF86</f>
        <v>37.799999999999997</v>
      </c>
      <c r="J86">
        <f>BYPL_EOD!AE86+BYPL_EOD!AF86</f>
        <v>18.899999999999999</v>
      </c>
      <c r="K86">
        <f>MES_EOD!AE86+MES_EOD!AF86</f>
        <v>7.56</v>
      </c>
      <c r="L86">
        <f>NDMC_EOD!AE86+NDMC_EOD!AF86</f>
        <v>42.53</v>
      </c>
      <c r="M86">
        <f>TPDDL_EOD!AE86+TPDDL_EOD!AF86</f>
        <v>48.2</v>
      </c>
      <c r="N86">
        <f t="shared" si="6"/>
        <v>154.99</v>
      </c>
      <c r="O86" s="112">
        <f t="shared" si="7"/>
        <v>9.9999999999909051E-3</v>
      </c>
      <c r="P86">
        <v>37.802438867023675</v>
      </c>
      <c r="Q86">
        <v>18.901219433511837</v>
      </c>
      <c r="R86">
        <v>7.5604877734047351</v>
      </c>
      <c r="S86">
        <v>42.532744048003096</v>
      </c>
      <c r="T86">
        <v>48.203109878056651</v>
      </c>
      <c r="U86" s="114">
        <f t="shared" si="8"/>
        <v>155</v>
      </c>
      <c r="V86" s="112">
        <f t="shared" si="9"/>
        <v>0</v>
      </c>
    </row>
    <row r="87" spans="1:22">
      <c r="A87" t="s">
        <v>129</v>
      </c>
      <c r="B87">
        <f>PPCL!B87</f>
        <v>265</v>
      </c>
      <c r="C87">
        <f>PPCL!C87</f>
        <v>0</v>
      </c>
      <c r="D87">
        <f>PPCL!M87</f>
        <v>155</v>
      </c>
      <c r="E87">
        <f>PPCL!N87</f>
        <v>0</v>
      </c>
      <c r="F87">
        <f t="shared" si="10"/>
        <v>265</v>
      </c>
      <c r="G87">
        <f t="shared" si="11"/>
        <v>155</v>
      </c>
      <c r="H87" s="112"/>
      <c r="I87">
        <f>BRPL_EOD!AE87+BRPL_EOD!AF87</f>
        <v>37.799999999999997</v>
      </c>
      <c r="J87">
        <f>BYPL_EOD!AE87+BYPL_EOD!AF87</f>
        <v>18.899999999999999</v>
      </c>
      <c r="K87">
        <f>MES_EOD!AE87+MES_EOD!AF87</f>
        <v>7.56</v>
      </c>
      <c r="L87">
        <f>NDMC_EOD!AE87+NDMC_EOD!AF87</f>
        <v>42.53</v>
      </c>
      <c r="M87">
        <f>TPDDL_EOD!AE87+TPDDL_EOD!AF87</f>
        <v>48.2</v>
      </c>
      <c r="N87">
        <f t="shared" si="6"/>
        <v>154.99</v>
      </c>
      <c r="O87" s="112">
        <f t="shared" si="7"/>
        <v>9.9999999999909051E-3</v>
      </c>
      <c r="P87">
        <v>37.802438867023675</v>
      </c>
      <c r="Q87">
        <v>18.901219433511837</v>
      </c>
      <c r="R87">
        <v>7.5604877734047351</v>
      </c>
      <c r="S87">
        <v>42.532744048003096</v>
      </c>
      <c r="T87">
        <v>48.203109878056651</v>
      </c>
      <c r="U87" s="114">
        <f t="shared" si="8"/>
        <v>155</v>
      </c>
      <c r="V87" s="112">
        <f t="shared" si="9"/>
        <v>0</v>
      </c>
    </row>
    <row r="88" spans="1:22">
      <c r="A88" t="s">
        <v>130</v>
      </c>
      <c r="B88">
        <f>PPCL!B88</f>
        <v>265</v>
      </c>
      <c r="C88">
        <f>PPCL!C88</f>
        <v>0</v>
      </c>
      <c r="D88">
        <f>PPCL!M88</f>
        <v>155</v>
      </c>
      <c r="E88">
        <f>PPCL!N88</f>
        <v>0</v>
      </c>
      <c r="F88">
        <f t="shared" si="10"/>
        <v>265</v>
      </c>
      <c r="G88">
        <f t="shared" si="11"/>
        <v>155</v>
      </c>
      <c r="H88" s="112"/>
      <c r="I88">
        <f>BRPL_EOD!AE88+BRPL_EOD!AF88</f>
        <v>37.799999999999997</v>
      </c>
      <c r="J88">
        <f>BYPL_EOD!AE88+BYPL_EOD!AF88</f>
        <v>18.899999999999999</v>
      </c>
      <c r="K88">
        <f>MES_EOD!AE88+MES_EOD!AF88</f>
        <v>7.56</v>
      </c>
      <c r="L88">
        <f>NDMC_EOD!AE88+NDMC_EOD!AF88</f>
        <v>42.53</v>
      </c>
      <c r="M88">
        <f>TPDDL_EOD!AE88+TPDDL_EOD!AF88</f>
        <v>48.2</v>
      </c>
      <c r="N88">
        <f t="shared" si="6"/>
        <v>154.99</v>
      </c>
      <c r="O88" s="112">
        <f t="shared" si="7"/>
        <v>9.9999999999909051E-3</v>
      </c>
      <c r="P88">
        <v>37.802438867023675</v>
      </c>
      <c r="Q88">
        <v>18.901219433511837</v>
      </c>
      <c r="R88">
        <v>7.5604877734047351</v>
      </c>
      <c r="S88">
        <v>42.532744048003096</v>
      </c>
      <c r="T88">
        <v>48.203109878056651</v>
      </c>
      <c r="U88" s="114">
        <f t="shared" si="8"/>
        <v>155</v>
      </c>
      <c r="V88" s="112">
        <f t="shared" si="9"/>
        <v>0</v>
      </c>
    </row>
    <row r="89" spans="1:22">
      <c r="A89" t="s">
        <v>131</v>
      </c>
      <c r="B89">
        <f>PPCL!B89</f>
        <v>265</v>
      </c>
      <c r="C89">
        <f>PPCL!C89</f>
        <v>0</v>
      </c>
      <c r="D89">
        <f>PPCL!M89</f>
        <v>155</v>
      </c>
      <c r="E89">
        <f>PPCL!N89</f>
        <v>0</v>
      </c>
      <c r="F89">
        <f t="shared" si="10"/>
        <v>265</v>
      </c>
      <c r="G89">
        <f t="shared" si="11"/>
        <v>155</v>
      </c>
      <c r="H89" s="112"/>
      <c r="I89">
        <f>BRPL_EOD!AE89+BRPL_EOD!AF89</f>
        <v>37.799999999999997</v>
      </c>
      <c r="J89">
        <f>BYPL_EOD!AE89+BYPL_EOD!AF89</f>
        <v>18.899999999999999</v>
      </c>
      <c r="K89">
        <f>MES_EOD!AE89+MES_EOD!AF89</f>
        <v>7.56</v>
      </c>
      <c r="L89">
        <f>NDMC_EOD!AE89+NDMC_EOD!AF89</f>
        <v>42.53</v>
      </c>
      <c r="M89">
        <f>TPDDL_EOD!AE89+TPDDL_EOD!AF89</f>
        <v>48.2</v>
      </c>
      <c r="N89">
        <f t="shared" si="6"/>
        <v>154.99</v>
      </c>
      <c r="O89" s="112">
        <f t="shared" si="7"/>
        <v>9.9999999999909051E-3</v>
      </c>
      <c r="P89">
        <v>37.802438867023675</v>
      </c>
      <c r="Q89">
        <v>18.901219433511837</v>
      </c>
      <c r="R89">
        <v>7.5604877734047351</v>
      </c>
      <c r="S89">
        <v>42.532744048003096</v>
      </c>
      <c r="T89">
        <v>48.203109878056651</v>
      </c>
      <c r="U89" s="114">
        <f t="shared" si="8"/>
        <v>155</v>
      </c>
      <c r="V89" s="112">
        <f t="shared" si="9"/>
        <v>0</v>
      </c>
    </row>
    <row r="90" spans="1:22">
      <c r="A90" t="s">
        <v>132</v>
      </c>
      <c r="B90">
        <f>PPCL!B90</f>
        <v>265</v>
      </c>
      <c r="C90">
        <f>PPCL!C90</f>
        <v>0</v>
      </c>
      <c r="D90">
        <f>PPCL!M90</f>
        <v>155</v>
      </c>
      <c r="E90">
        <f>PPCL!N90</f>
        <v>0</v>
      </c>
      <c r="F90">
        <f t="shared" si="10"/>
        <v>265</v>
      </c>
      <c r="G90">
        <f t="shared" si="11"/>
        <v>155</v>
      </c>
      <c r="H90" s="112"/>
      <c r="I90">
        <f>BRPL_EOD!AE90+BRPL_EOD!AF90</f>
        <v>37.799999999999997</v>
      </c>
      <c r="J90">
        <f>BYPL_EOD!AE90+BYPL_EOD!AF90</f>
        <v>18.899999999999999</v>
      </c>
      <c r="K90">
        <f>MES_EOD!AE90+MES_EOD!AF90</f>
        <v>7.56</v>
      </c>
      <c r="L90">
        <f>NDMC_EOD!AE90+NDMC_EOD!AF90</f>
        <v>42.53</v>
      </c>
      <c r="M90">
        <f>TPDDL_EOD!AE90+TPDDL_EOD!AF90</f>
        <v>48.2</v>
      </c>
      <c r="N90">
        <f t="shared" si="6"/>
        <v>154.99</v>
      </c>
      <c r="O90" s="112">
        <f t="shared" si="7"/>
        <v>9.9999999999909051E-3</v>
      </c>
      <c r="P90">
        <v>37.802438867023675</v>
      </c>
      <c r="Q90">
        <v>18.901219433511837</v>
      </c>
      <c r="R90">
        <v>7.5604877734047351</v>
      </c>
      <c r="S90">
        <v>42.532744048003096</v>
      </c>
      <c r="T90">
        <v>48.203109878056651</v>
      </c>
      <c r="U90" s="114">
        <f t="shared" si="8"/>
        <v>155</v>
      </c>
      <c r="V90" s="112">
        <f t="shared" si="9"/>
        <v>0</v>
      </c>
    </row>
    <row r="91" spans="1:22">
      <c r="A91" t="s">
        <v>133</v>
      </c>
      <c r="B91">
        <f>PPCL!B91</f>
        <v>265</v>
      </c>
      <c r="C91">
        <f>PPCL!C91</f>
        <v>0</v>
      </c>
      <c r="D91">
        <f>PPCL!M91</f>
        <v>155</v>
      </c>
      <c r="E91">
        <f>PPCL!N91</f>
        <v>0</v>
      </c>
      <c r="F91">
        <f t="shared" si="10"/>
        <v>265</v>
      </c>
      <c r="G91">
        <f t="shared" si="11"/>
        <v>155</v>
      </c>
      <c r="H91" s="112"/>
      <c r="I91">
        <f>BRPL_EOD!AE91+BRPL_EOD!AF91</f>
        <v>37.799999999999997</v>
      </c>
      <c r="J91">
        <f>BYPL_EOD!AE91+BYPL_EOD!AF91</f>
        <v>18.899999999999999</v>
      </c>
      <c r="K91">
        <f>MES_EOD!AE91+MES_EOD!AF91</f>
        <v>7.56</v>
      </c>
      <c r="L91">
        <f>NDMC_EOD!AE91+NDMC_EOD!AF91</f>
        <v>42.53</v>
      </c>
      <c r="M91">
        <f>TPDDL_EOD!AE91+TPDDL_EOD!AF91</f>
        <v>48.2</v>
      </c>
      <c r="N91">
        <f t="shared" si="6"/>
        <v>154.99</v>
      </c>
      <c r="O91" s="112">
        <f t="shared" si="7"/>
        <v>9.9999999999909051E-3</v>
      </c>
      <c r="P91">
        <v>37.802438867023675</v>
      </c>
      <c r="Q91">
        <v>18.901219433511837</v>
      </c>
      <c r="R91">
        <v>7.5604877734047351</v>
      </c>
      <c r="S91">
        <v>42.532744048003096</v>
      </c>
      <c r="T91">
        <v>48.203109878056651</v>
      </c>
      <c r="U91" s="114">
        <f t="shared" si="8"/>
        <v>155</v>
      </c>
      <c r="V91" s="112">
        <f t="shared" si="9"/>
        <v>0</v>
      </c>
    </row>
    <row r="92" spans="1:22">
      <c r="A92" t="s">
        <v>134</v>
      </c>
      <c r="B92">
        <f>PPCL!B92</f>
        <v>265</v>
      </c>
      <c r="C92">
        <f>PPCL!C92</f>
        <v>0</v>
      </c>
      <c r="D92">
        <f>PPCL!M92</f>
        <v>155</v>
      </c>
      <c r="E92">
        <f>PPCL!N92</f>
        <v>0</v>
      </c>
      <c r="F92">
        <f t="shared" si="10"/>
        <v>265</v>
      </c>
      <c r="G92">
        <f t="shared" si="11"/>
        <v>155</v>
      </c>
      <c r="H92" s="112"/>
      <c r="I92">
        <f>BRPL_EOD!AE92+BRPL_EOD!AF92</f>
        <v>37.799999999999997</v>
      </c>
      <c r="J92">
        <f>BYPL_EOD!AE92+BYPL_EOD!AF92</f>
        <v>18.899999999999999</v>
      </c>
      <c r="K92">
        <f>MES_EOD!AE92+MES_EOD!AF92</f>
        <v>7.56</v>
      </c>
      <c r="L92">
        <f>NDMC_EOD!AE92+NDMC_EOD!AF92</f>
        <v>42.53</v>
      </c>
      <c r="M92">
        <f>TPDDL_EOD!AE92+TPDDL_EOD!AF92</f>
        <v>48.2</v>
      </c>
      <c r="N92">
        <f t="shared" si="6"/>
        <v>154.99</v>
      </c>
      <c r="O92" s="112">
        <f t="shared" si="7"/>
        <v>9.9999999999909051E-3</v>
      </c>
      <c r="P92">
        <v>37.802438867023675</v>
      </c>
      <c r="Q92">
        <v>18.901219433511837</v>
      </c>
      <c r="R92">
        <v>7.5604877734047351</v>
      </c>
      <c r="S92">
        <v>42.532744048003096</v>
      </c>
      <c r="T92">
        <v>48.203109878056651</v>
      </c>
      <c r="U92" s="114">
        <f t="shared" si="8"/>
        <v>155</v>
      </c>
      <c r="V92" s="112">
        <f t="shared" si="9"/>
        <v>0</v>
      </c>
    </row>
    <row r="93" spans="1:22">
      <c r="A93" t="s">
        <v>135</v>
      </c>
      <c r="B93">
        <f>PPCL!B93</f>
        <v>265</v>
      </c>
      <c r="C93">
        <f>PPCL!C93</f>
        <v>0</v>
      </c>
      <c r="D93">
        <f>PPCL!M93</f>
        <v>155</v>
      </c>
      <c r="E93">
        <f>PPCL!N93</f>
        <v>0</v>
      </c>
      <c r="F93">
        <f t="shared" si="10"/>
        <v>265</v>
      </c>
      <c r="G93">
        <f t="shared" si="11"/>
        <v>155</v>
      </c>
      <c r="H93" s="112"/>
      <c r="I93">
        <f>BRPL_EOD!AE93+BRPL_EOD!AF93</f>
        <v>37.799999999999997</v>
      </c>
      <c r="J93">
        <f>BYPL_EOD!AE93+BYPL_EOD!AF93</f>
        <v>18.899999999999999</v>
      </c>
      <c r="K93">
        <f>MES_EOD!AE93+MES_EOD!AF93</f>
        <v>7.56</v>
      </c>
      <c r="L93">
        <f>NDMC_EOD!AE93+NDMC_EOD!AF93</f>
        <v>42.53</v>
      </c>
      <c r="M93">
        <f>TPDDL_EOD!AE93+TPDDL_EOD!AF93</f>
        <v>48.2</v>
      </c>
      <c r="N93">
        <f t="shared" si="6"/>
        <v>154.99</v>
      </c>
      <c r="O93" s="112">
        <f t="shared" si="7"/>
        <v>9.9999999999909051E-3</v>
      </c>
      <c r="P93">
        <v>37.802438867023675</v>
      </c>
      <c r="Q93">
        <v>18.901219433511837</v>
      </c>
      <c r="R93">
        <v>7.5604877734047351</v>
      </c>
      <c r="S93">
        <v>42.532744048003096</v>
      </c>
      <c r="T93">
        <v>48.203109878056651</v>
      </c>
      <c r="U93" s="114">
        <f t="shared" si="8"/>
        <v>155</v>
      </c>
      <c r="V93" s="112">
        <f t="shared" si="9"/>
        <v>0</v>
      </c>
    </row>
    <row r="94" spans="1:22">
      <c r="A94" t="s">
        <v>136</v>
      </c>
      <c r="B94">
        <f>PPCL!B94</f>
        <v>265</v>
      </c>
      <c r="C94">
        <f>PPCL!C94</f>
        <v>0</v>
      </c>
      <c r="D94">
        <f>PPCL!M94</f>
        <v>155</v>
      </c>
      <c r="E94">
        <f>PPCL!N94</f>
        <v>0</v>
      </c>
      <c r="F94">
        <f t="shared" si="10"/>
        <v>265</v>
      </c>
      <c r="G94">
        <f t="shared" si="11"/>
        <v>155</v>
      </c>
      <c r="H94" s="112"/>
      <c r="I94">
        <f>BRPL_EOD!AE94+BRPL_EOD!AF94</f>
        <v>37.799999999999997</v>
      </c>
      <c r="J94">
        <f>BYPL_EOD!AE94+BYPL_EOD!AF94</f>
        <v>18.899999999999999</v>
      </c>
      <c r="K94">
        <f>MES_EOD!AE94+MES_EOD!AF94</f>
        <v>7.56</v>
      </c>
      <c r="L94">
        <f>NDMC_EOD!AE94+NDMC_EOD!AF94</f>
        <v>42.53</v>
      </c>
      <c r="M94">
        <f>TPDDL_EOD!AE94+TPDDL_EOD!AF94</f>
        <v>48.2</v>
      </c>
      <c r="N94">
        <f t="shared" si="6"/>
        <v>154.99</v>
      </c>
      <c r="O94" s="112">
        <f t="shared" si="7"/>
        <v>9.9999999999909051E-3</v>
      </c>
      <c r="P94">
        <v>37.802438867023675</v>
      </c>
      <c r="Q94">
        <v>18.901219433511837</v>
      </c>
      <c r="R94">
        <v>7.5604877734047351</v>
      </c>
      <c r="S94">
        <v>42.532744048003096</v>
      </c>
      <c r="T94">
        <v>48.203109878056651</v>
      </c>
      <c r="U94" s="114">
        <f t="shared" si="8"/>
        <v>155</v>
      </c>
      <c r="V94" s="112">
        <f t="shared" si="9"/>
        <v>0</v>
      </c>
    </row>
    <row r="95" spans="1:22">
      <c r="A95" t="s">
        <v>137</v>
      </c>
      <c r="B95">
        <f>PPCL!B95</f>
        <v>265</v>
      </c>
      <c r="C95">
        <f>PPCL!C95</f>
        <v>0</v>
      </c>
      <c r="D95">
        <f>PPCL!M95</f>
        <v>155</v>
      </c>
      <c r="E95">
        <f>PPCL!N95</f>
        <v>0</v>
      </c>
      <c r="F95">
        <f t="shared" si="10"/>
        <v>265</v>
      </c>
      <c r="G95">
        <f t="shared" si="11"/>
        <v>155</v>
      </c>
      <c r="H95" s="112"/>
      <c r="I95">
        <f>BRPL_EOD!AE95+BRPL_EOD!AF95</f>
        <v>37.799999999999997</v>
      </c>
      <c r="J95">
        <f>BYPL_EOD!AE95+BYPL_EOD!AF95</f>
        <v>18.899999999999999</v>
      </c>
      <c r="K95">
        <f>MES_EOD!AE95+MES_EOD!AF95</f>
        <v>7.56</v>
      </c>
      <c r="L95">
        <f>NDMC_EOD!AE95+NDMC_EOD!AF95</f>
        <v>42.53</v>
      </c>
      <c r="M95">
        <f>TPDDL_EOD!AE95+TPDDL_EOD!AF95</f>
        <v>48.2</v>
      </c>
      <c r="N95">
        <f t="shared" si="6"/>
        <v>154.99</v>
      </c>
      <c r="O95" s="112">
        <f t="shared" si="7"/>
        <v>9.9999999999909051E-3</v>
      </c>
      <c r="P95">
        <v>37.802438867023675</v>
      </c>
      <c r="Q95">
        <v>18.901219433511837</v>
      </c>
      <c r="R95">
        <v>7.5604877734047351</v>
      </c>
      <c r="S95">
        <v>42.532744048003096</v>
      </c>
      <c r="T95">
        <v>48.203109878056651</v>
      </c>
      <c r="U95" s="114">
        <f t="shared" si="8"/>
        <v>155</v>
      </c>
      <c r="V95" s="112">
        <f t="shared" si="9"/>
        <v>0</v>
      </c>
    </row>
    <row r="96" spans="1:22">
      <c r="A96" t="s">
        <v>138</v>
      </c>
      <c r="B96">
        <f>PPCL!B96</f>
        <v>265</v>
      </c>
      <c r="C96">
        <f>PPCL!C96</f>
        <v>0</v>
      </c>
      <c r="D96">
        <f>PPCL!M96</f>
        <v>155</v>
      </c>
      <c r="E96">
        <f>PPCL!N96</f>
        <v>0</v>
      </c>
      <c r="F96">
        <f t="shared" si="10"/>
        <v>265</v>
      </c>
      <c r="G96">
        <f t="shared" si="11"/>
        <v>155</v>
      </c>
      <c r="H96" s="112"/>
      <c r="I96">
        <f>BRPL_EOD!AE96+BRPL_EOD!AF96</f>
        <v>37.799999999999997</v>
      </c>
      <c r="J96">
        <f>BYPL_EOD!AE96+BYPL_EOD!AF96</f>
        <v>18.899999999999999</v>
      </c>
      <c r="K96">
        <f>MES_EOD!AE96+MES_EOD!AF96</f>
        <v>7.56</v>
      </c>
      <c r="L96">
        <f>NDMC_EOD!AE96+NDMC_EOD!AF96</f>
        <v>42.53</v>
      </c>
      <c r="M96">
        <f>TPDDL_EOD!AE96+TPDDL_EOD!AF96</f>
        <v>48.2</v>
      </c>
      <c r="N96">
        <f t="shared" si="6"/>
        <v>154.99</v>
      </c>
      <c r="O96" s="112">
        <f t="shared" si="7"/>
        <v>9.9999999999909051E-3</v>
      </c>
      <c r="P96">
        <v>37.802438867023675</v>
      </c>
      <c r="Q96">
        <v>18.901219433511837</v>
      </c>
      <c r="R96">
        <v>7.5604877734047351</v>
      </c>
      <c r="S96">
        <v>42.532744048003096</v>
      </c>
      <c r="T96">
        <v>48.203109878056651</v>
      </c>
      <c r="U96" s="114">
        <f t="shared" si="8"/>
        <v>155</v>
      </c>
      <c r="V96" s="112">
        <f t="shared" si="9"/>
        <v>0</v>
      </c>
    </row>
    <row r="97" spans="1:22">
      <c r="A97" t="s">
        <v>139</v>
      </c>
      <c r="B97">
        <f>PPCL!B97</f>
        <v>265</v>
      </c>
      <c r="C97">
        <f>PPCL!C97</f>
        <v>0</v>
      </c>
      <c r="D97">
        <f>PPCL!M97</f>
        <v>155</v>
      </c>
      <c r="E97">
        <f>PPCL!N97</f>
        <v>0</v>
      </c>
      <c r="F97">
        <f t="shared" si="10"/>
        <v>265</v>
      </c>
      <c r="G97">
        <f t="shared" si="11"/>
        <v>155</v>
      </c>
      <c r="H97" s="112"/>
      <c r="I97">
        <f>BRPL_EOD!AE97+BRPL_EOD!AF97</f>
        <v>37.799999999999997</v>
      </c>
      <c r="J97">
        <f>BYPL_EOD!AE97+BYPL_EOD!AF97</f>
        <v>18.899999999999999</v>
      </c>
      <c r="K97">
        <f>MES_EOD!AE97+MES_EOD!AF97</f>
        <v>7.56</v>
      </c>
      <c r="L97">
        <f>NDMC_EOD!AE97+NDMC_EOD!AF97</f>
        <v>42.53</v>
      </c>
      <c r="M97">
        <f>TPDDL_EOD!AE97+TPDDL_EOD!AF97</f>
        <v>48.2</v>
      </c>
      <c r="N97">
        <f t="shared" si="6"/>
        <v>154.99</v>
      </c>
      <c r="O97" s="112">
        <f t="shared" si="7"/>
        <v>9.9999999999909051E-3</v>
      </c>
      <c r="P97">
        <v>37.802438867023675</v>
      </c>
      <c r="Q97">
        <v>18.901219433511837</v>
      </c>
      <c r="R97">
        <v>7.5604877734047351</v>
      </c>
      <c r="S97">
        <v>42.532744048003096</v>
      </c>
      <c r="T97">
        <v>48.203109878056651</v>
      </c>
      <c r="U97" s="114">
        <f t="shared" si="8"/>
        <v>155</v>
      </c>
      <c r="V97" s="112">
        <f t="shared" si="9"/>
        <v>0</v>
      </c>
    </row>
    <row r="98" spans="1:22">
      <c r="A98" t="s">
        <v>140</v>
      </c>
      <c r="B98">
        <f>PPCL!B98</f>
        <v>265</v>
      </c>
      <c r="C98">
        <f>PPCL!C98</f>
        <v>0</v>
      </c>
      <c r="D98">
        <f>PPCL!M98</f>
        <v>155</v>
      </c>
      <c r="E98">
        <f>PPCL!N98</f>
        <v>0</v>
      </c>
      <c r="F98">
        <f t="shared" si="10"/>
        <v>265</v>
      </c>
      <c r="G98">
        <f t="shared" si="11"/>
        <v>155</v>
      </c>
      <c r="H98" s="112"/>
      <c r="I98">
        <f>BRPL_EOD!AE98+BRPL_EOD!AF98</f>
        <v>37.799999999999997</v>
      </c>
      <c r="J98">
        <f>BYPL_EOD!AE98+BYPL_EOD!AF98</f>
        <v>18.899999999999999</v>
      </c>
      <c r="K98">
        <f>MES_EOD!AE98+MES_EOD!AF98</f>
        <v>7.56</v>
      </c>
      <c r="L98">
        <f>NDMC_EOD!AE98+NDMC_EOD!AF98</f>
        <v>42.53</v>
      </c>
      <c r="M98">
        <f>TPDDL_EOD!AE98+TPDDL_EOD!AF98</f>
        <v>48.2</v>
      </c>
      <c r="N98">
        <f t="shared" si="6"/>
        <v>154.99</v>
      </c>
      <c r="O98" s="112">
        <f t="shared" si="7"/>
        <v>9.9999999999909051E-3</v>
      </c>
      <c r="P98">
        <v>37.802438867023675</v>
      </c>
      <c r="Q98">
        <v>18.901219433511837</v>
      </c>
      <c r="R98">
        <v>7.5604877734047351</v>
      </c>
      <c r="S98">
        <v>42.532744048003096</v>
      </c>
      <c r="T98">
        <v>48.203109878056651</v>
      </c>
      <c r="U98" s="114">
        <f t="shared" si="8"/>
        <v>155</v>
      </c>
      <c r="V98" s="112">
        <f t="shared" si="9"/>
        <v>0</v>
      </c>
    </row>
    <row r="99" spans="1:22">
      <c r="A99" s="114" t="s">
        <v>333</v>
      </c>
      <c r="B99" s="114">
        <f>SUM(B3:B98)/4000</f>
        <v>4.5354999999999999</v>
      </c>
      <c r="C99" s="114">
        <f t="shared" ref="C99:U99" si="12">SUM(C3:C98)/4000</f>
        <v>0</v>
      </c>
      <c r="D99" s="114">
        <f t="shared" si="12"/>
        <v>3.6440000000000001</v>
      </c>
      <c r="E99" s="114">
        <f t="shared" si="12"/>
        <v>0</v>
      </c>
      <c r="F99" s="114">
        <f t="shared" si="12"/>
        <v>4.5354999999999999</v>
      </c>
      <c r="G99" s="114">
        <f t="shared" si="12"/>
        <v>3.6440000000000001</v>
      </c>
      <c r="H99" s="114"/>
      <c r="I99" s="114">
        <f t="shared" si="12"/>
        <v>0.98169750000000033</v>
      </c>
      <c r="J99" s="114">
        <f t="shared" si="12"/>
        <v>0.5584650000000001</v>
      </c>
      <c r="K99" s="114">
        <f t="shared" si="12"/>
        <v>0.20598249999999979</v>
      </c>
      <c r="L99" s="114">
        <f t="shared" si="12"/>
        <v>1.0596875000000008</v>
      </c>
      <c r="M99" s="114">
        <f t="shared" si="12"/>
        <v>0.83808249999999973</v>
      </c>
      <c r="N99" s="114">
        <f t="shared" si="12"/>
        <v>3.6439149999999985</v>
      </c>
      <c r="O99" s="114">
        <f t="shared" si="12"/>
        <v>8.4999999999915587E-5</v>
      </c>
      <c r="P99" s="114">
        <f t="shared" si="12"/>
        <v>0.98170761545245788</v>
      </c>
      <c r="Q99" s="114">
        <f t="shared" si="12"/>
        <v>0.55847388751145577</v>
      </c>
      <c r="R99" s="114">
        <f t="shared" si="12"/>
        <v>0.20598451215225613</v>
      </c>
      <c r="S99" s="114">
        <f t="shared" si="12"/>
        <v>1.0597317753180904</v>
      </c>
      <c r="T99" s="114">
        <f t="shared" si="12"/>
        <v>0.83809971409580908</v>
      </c>
      <c r="U99" s="114">
        <f t="shared" si="12"/>
        <v>3.6439975045300685</v>
      </c>
      <c r="V99" s="114">
        <f t="shared" si="9"/>
        <v>2.4954699315848927E-6</v>
      </c>
    </row>
  </sheetData>
  <mergeCells count="4">
    <mergeCell ref="B1:C1"/>
    <mergeCell ref="D1:E1"/>
    <mergeCell ref="I1:N1"/>
    <mergeCell ref="P1:T1"/>
  </mergeCells>
  <conditionalFormatting sqref="O3:O98">
    <cfRule type="cellIs" dxfId="19" priority="1" operator="lessThan">
      <formula>0</formula>
    </cfRule>
    <cfRule type="cellIs" dxfId="18" priority="2" operator="greaterThan">
      <formula>0</formula>
    </cfRule>
  </conditionalFormatting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O11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K20" sqref="K20"/>
    </sheetView>
  </sheetViews>
  <sheetFormatPr defaultRowHeight="15"/>
  <cols>
    <col min="1" max="1" width="17.5703125" customWidth="1"/>
  </cols>
  <sheetData>
    <row r="1" spans="1:15">
      <c r="A1" s="29">
        <f>Losses!B1</f>
        <v>45192</v>
      </c>
      <c r="B1" t="s">
        <v>149</v>
      </c>
      <c r="C1" t="s">
        <v>150</v>
      </c>
      <c r="D1" t="s">
        <v>153</v>
      </c>
      <c r="E1" t="s">
        <v>152</v>
      </c>
      <c r="F1" t="s">
        <v>151</v>
      </c>
      <c r="G1" t="s">
        <v>275</v>
      </c>
      <c r="H1" t="s">
        <v>142</v>
      </c>
    </row>
    <row r="2" spans="1:15">
      <c r="A2" s="112" t="s">
        <v>143</v>
      </c>
      <c r="B2" s="147">
        <v>131.76</v>
      </c>
      <c r="C2" s="147">
        <v>76.2</v>
      </c>
      <c r="D2" s="147">
        <v>83.759999999999991</v>
      </c>
      <c r="E2" s="147">
        <v>0</v>
      </c>
      <c r="F2" s="147">
        <v>0</v>
      </c>
      <c r="G2" s="1">
        <v>0</v>
      </c>
      <c r="H2">
        <f t="shared" ref="H2:H6" si="0">SUM(B2:G2)</f>
        <v>291.71999999999997</v>
      </c>
      <c r="J2" s="24">
        <v>1</v>
      </c>
      <c r="L2" s="112" t="s">
        <v>389</v>
      </c>
      <c r="M2" t="s">
        <v>390</v>
      </c>
      <c r="O2" s="152" t="s">
        <v>405</v>
      </c>
    </row>
    <row r="3" spans="1:15">
      <c r="A3" s="134" t="s">
        <v>144</v>
      </c>
      <c r="B3" s="135">
        <v>43.92</v>
      </c>
      <c r="C3" s="135">
        <v>25.4</v>
      </c>
      <c r="D3" s="135">
        <v>30.68</v>
      </c>
      <c r="E3" s="135">
        <v>0</v>
      </c>
      <c r="F3" s="135">
        <v>0</v>
      </c>
      <c r="G3" s="1">
        <v>0</v>
      </c>
      <c r="H3">
        <f t="shared" si="0"/>
        <v>100</v>
      </c>
      <c r="J3" s="24">
        <v>2</v>
      </c>
      <c r="O3" s="152" t="s">
        <v>405</v>
      </c>
    </row>
    <row r="4" spans="1:15">
      <c r="A4" s="134" t="s">
        <v>323</v>
      </c>
      <c r="B4" s="135">
        <v>47.5</v>
      </c>
      <c r="C4" s="135">
        <v>26.3</v>
      </c>
      <c r="D4" s="135">
        <v>25.2</v>
      </c>
      <c r="E4" s="135">
        <v>0</v>
      </c>
      <c r="F4" s="135">
        <v>0</v>
      </c>
      <c r="G4" s="1">
        <v>0</v>
      </c>
      <c r="H4">
        <f t="shared" si="0"/>
        <v>99</v>
      </c>
      <c r="J4" s="24">
        <v>3</v>
      </c>
      <c r="O4" s="152" t="s">
        <v>405</v>
      </c>
    </row>
    <row r="5" spans="1:15">
      <c r="A5" s="134" t="s">
        <v>433</v>
      </c>
      <c r="B5" s="134">
        <v>0</v>
      </c>
      <c r="C5" s="134">
        <v>0</v>
      </c>
      <c r="D5" s="134">
        <v>0</v>
      </c>
      <c r="E5" s="134">
        <v>0</v>
      </c>
      <c r="F5" s="134">
        <v>0</v>
      </c>
      <c r="G5" s="134">
        <v>0</v>
      </c>
      <c r="H5">
        <f t="shared" si="0"/>
        <v>0</v>
      </c>
      <c r="J5" s="24">
        <v>4</v>
      </c>
      <c r="O5" s="152" t="s">
        <v>405</v>
      </c>
    </row>
    <row r="6" spans="1:15"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f t="shared" si="0"/>
        <v>0</v>
      </c>
      <c r="J6" s="24">
        <v>5</v>
      </c>
    </row>
    <row r="7" spans="1:15"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f t="shared" ref="H7:H9" si="1">SUM(B7:G7)</f>
        <v>0</v>
      </c>
      <c r="J7" s="24">
        <v>6</v>
      </c>
    </row>
    <row r="8" spans="1:15"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f t="shared" si="1"/>
        <v>0</v>
      </c>
      <c r="J8" s="24">
        <v>7</v>
      </c>
      <c r="L8" s="112" t="s">
        <v>523</v>
      </c>
      <c r="M8" s="112"/>
    </row>
    <row r="9" spans="1:15"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f t="shared" si="1"/>
        <v>0</v>
      </c>
      <c r="J9" s="24">
        <v>8</v>
      </c>
      <c r="L9" s="149" t="s">
        <v>521</v>
      </c>
      <c r="M9" s="149"/>
      <c r="N9" t="s">
        <v>524</v>
      </c>
    </row>
    <row r="10" spans="1:15">
      <c r="J10" s="24"/>
      <c r="L10" s="149" t="s">
        <v>522</v>
      </c>
      <c r="M10" s="149"/>
    </row>
    <row r="11" spans="1:15">
      <c r="J11" s="24"/>
    </row>
  </sheetData>
  <conditionalFormatting sqref="H2:H11">
    <cfRule type="cellIs" dxfId="27" priority="5" operator="lessThan">
      <formula>100</formula>
    </cfRule>
    <cfRule type="cellIs" dxfId="26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>
  <dimension ref="A1:V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[4]PPCL!A1</f>
        <v>43282</v>
      </c>
      <c r="B1" s="206" t="s">
        <v>157</v>
      </c>
      <c r="C1" s="206"/>
      <c r="D1" s="206" t="s">
        <v>282</v>
      </c>
      <c r="E1" s="206"/>
      <c r="H1" s="112"/>
      <c r="I1" s="206" t="s">
        <v>327</v>
      </c>
      <c r="J1" s="206"/>
      <c r="K1" s="206"/>
      <c r="L1" s="206"/>
      <c r="M1" s="206"/>
      <c r="N1" s="206"/>
      <c r="O1" s="113"/>
      <c r="P1" s="206" t="s">
        <v>328</v>
      </c>
      <c r="Q1" s="206"/>
      <c r="R1" s="206"/>
      <c r="S1" s="206"/>
      <c r="T1" s="206"/>
      <c r="U1" s="114"/>
      <c r="V1" s="112"/>
    </row>
    <row r="2" spans="1:22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</row>
    <row r="3" spans="1:22">
      <c r="A3" t="s">
        <v>45</v>
      </c>
      <c r="B3">
        <f>PPCL!D3</f>
        <v>0</v>
      </c>
      <c r="C3">
        <f>PPCL!E3</f>
        <v>0</v>
      </c>
      <c r="D3">
        <f>PPCL!O3</f>
        <v>0</v>
      </c>
      <c r="E3">
        <f>PPCL!P3</f>
        <v>0</v>
      </c>
      <c r="F3">
        <f>B3+C3</f>
        <v>0</v>
      </c>
      <c r="G3">
        <f>D3+E3</f>
        <v>0</v>
      </c>
      <c r="H3" s="112"/>
      <c r="I3">
        <f>BRPL_EOD!AG3+BRPL_EOD!AH3</f>
        <v>0</v>
      </c>
      <c r="J3">
        <f>BYPL_EOD!AG3+BYPL_EOD!AH3</f>
        <v>0</v>
      </c>
      <c r="K3">
        <f>MES_EOD!AG3+MES_EOD!AH3</f>
        <v>0</v>
      </c>
      <c r="L3">
        <f>NDMC_EOD!AG3+NDMC_EOD!AH3</f>
        <v>0</v>
      </c>
      <c r="M3">
        <f>TPDDL_EOD!AG3+TPDDL_EOD!AH3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PPCL!D4</f>
        <v>0</v>
      </c>
      <c r="C4">
        <f>PPCL!E4</f>
        <v>0</v>
      </c>
      <c r="D4">
        <f>PPCL!O4</f>
        <v>0</v>
      </c>
      <c r="E4">
        <f>PPCL!P4</f>
        <v>0</v>
      </c>
      <c r="F4">
        <f t="shared" ref="F4:F67" si="4">B4+C4</f>
        <v>0</v>
      </c>
      <c r="G4">
        <f t="shared" ref="G4:G67" si="5">D4+E4</f>
        <v>0</v>
      </c>
      <c r="H4" s="112"/>
      <c r="I4">
        <f>BRPL_EOD!AG4+BRPL_EOD!AH4</f>
        <v>0</v>
      </c>
      <c r="J4">
        <f>BYPL_EOD!AG4+BYPL_EOD!AH4</f>
        <v>0</v>
      </c>
      <c r="K4">
        <f>MES_EOD!AG4+MES_EOD!AH4</f>
        <v>0</v>
      </c>
      <c r="L4">
        <f>NDMC_EOD!AG4+NDMC_EOD!AH4</f>
        <v>0</v>
      </c>
      <c r="M4">
        <f>TPDDL_EOD!AG4+TPDDL_EOD!AH4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PPCL!D5</f>
        <v>0</v>
      </c>
      <c r="C5">
        <f>PPCL!E5</f>
        <v>0</v>
      </c>
      <c r="D5">
        <f>PPCL!O5</f>
        <v>0</v>
      </c>
      <c r="E5">
        <f>PPCL!P5</f>
        <v>0</v>
      </c>
      <c r="F5">
        <f t="shared" si="4"/>
        <v>0</v>
      </c>
      <c r="G5">
        <f t="shared" si="5"/>
        <v>0</v>
      </c>
      <c r="H5" s="112"/>
      <c r="I5">
        <f>BRPL_EOD!AG5+BRPL_EOD!AH5</f>
        <v>0</v>
      </c>
      <c r="J5">
        <f>BYPL_EOD!AG5+BYPL_EOD!AH5</f>
        <v>0</v>
      </c>
      <c r="K5">
        <f>MES_EOD!AG5+MES_EOD!AH5</f>
        <v>0</v>
      </c>
      <c r="L5">
        <f>NDMC_EOD!AG5+NDMC_EOD!AH5</f>
        <v>0</v>
      </c>
      <c r="M5">
        <f>TPDDL_EOD!AG5+TPDDL_EOD!AH5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PPCL!D6</f>
        <v>0</v>
      </c>
      <c r="C6">
        <f>PPCL!E6</f>
        <v>0</v>
      </c>
      <c r="D6">
        <f>PPCL!O6</f>
        <v>0</v>
      </c>
      <c r="E6">
        <f>PPCL!P6</f>
        <v>0</v>
      </c>
      <c r="F6">
        <f t="shared" si="4"/>
        <v>0</v>
      </c>
      <c r="G6">
        <f t="shared" si="5"/>
        <v>0</v>
      </c>
      <c r="H6" s="112"/>
      <c r="I6">
        <f>BRPL_EOD!AG6+BRPL_EOD!AH6</f>
        <v>0</v>
      </c>
      <c r="J6">
        <f>BYPL_EOD!AG6+BYPL_EOD!AH6</f>
        <v>0</v>
      </c>
      <c r="K6">
        <f>MES_EOD!AG6+MES_EOD!AH6</f>
        <v>0</v>
      </c>
      <c r="L6">
        <f>NDMC_EOD!AG6+NDMC_EOD!AH6</f>
        <v>0</v>
      </c>
      <c r="M6">
        <f>TPDDL_EOD!AG6+TPDDL_EOD!AH6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PPCL!D7</f>
        <v>0</v>
      </c>
      <c r="C7">
        <f>PPCL!E7</f>
        <v>0</v>
      </c>
      <c r="D7">
        <f>PPCL!O7</f>
        <v>0</v>
      </c>
      <c r="E7">
        <f>PPCL!P7</f>
        <v>0</v>
      </c>
      <c r="F7">
        <f t="shared" si="4"/>
        <v>0</v>
      </c>
      <c r="G7">
        <f t="shared" si="5"/>
        <v>0</v>
      </c>
      <c r="H7" s="112"/>
      <c r="I7">
        <f>BRPL_EOD!AG7+BRPL_EOD!AH7</f>
        <v>0</v>
      </c>
      <c r="J7">
        <f>BYPL_EOD!AG7+BYPL_EOD!AH7</f>
        <v>0</v>
      </c>
      <c r="K7">
        <f>MES_EOD!AG7+MES_EOD!AH7</f>
        <v>0</v>
      </c>
      <c r="L7">
        <f>NDMC_EOD!AG7+NDMC_EOD!AH7</f>
        <v>0</v>
      </c>
      <c r="M7">
        <f>TPDDL_EOD!AG7+TPDDL_EOD!AH7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PPCL!D8</f>
        <v>0</v>
      </c>
      <c r="C8">
        <f>PPCL!E8</f>
        <v>0</v>
      </c>
      <c r="D8">
        <f>PPCL!O8</f>
        <v>0</v>
      </c>
      <c r="E8">
        <f>PPCL!P8</f>
        <v>0</v>
      </c>
      <c r="F8">
        <f t="shared" si="4"/>
        <v>0</v>
      </c>
      <c r="G8">
        <f t="shared" si="5"/>
        <v>0</v>
      </c>
      <c r="H8" s="112"/>
      <c r="I8">
        <f>BRPL_EOD!AG8+BRPL_EOD!AH8</f>
        <v>0</v>
      </c>
      <c r="J8">
        <f>BYPL_EOD!AG8+BYPL_EOD!AH8</f>
        <v>0</v>
      </c>
      <c r="K8">
        <f>MES_EOD!AG8+MES_EOD!AH8</f>
        <v>0</v>
      </c>
      <c r="L8">
        <f>NDMC_EOD!AG8+NDMC_EOD!AH8</f>
        <v>0</v>
      </c>
      <c r="M8">
        <f>TPDDL_EOD!AG8+TPDDL_EOD!AH8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PPCL!D9</f>
        <v>0</v>
      </c>
      <c r="C9">
        <f>PPCL!E9</f>
        <v>0</v>
      </c>
      <c r="D9">
        <f>PPCL!O9</f>
        <v>0</v>
      </c>
      <c r="E9">
        <f>PPCL!P9</f>
        <v>0</v>
      </c>
      <c r="F9">
        <f t="shared" si="4"/>
        <v>0</v>
      </c>
      <c r="G9">
        <f t="shared" si="5"/>
        <v>0</v>
      </c>
      <c r="H9" s="112"/>
      <c r="I9">
        <f>BRPL_EOD!AG9+BRPL_EOD!AH9</f>
        <v>0</v>
      </c>
      <c r="J9">
        <f>BYPL_EOD!AG9+BYPL_EOD!AH9</f>
        <v>0</v>
      </c>
      <c r="K9">
        <f>MES_EOD!AG9+MES_EOD!AH9</f>
        <v>0</v>
      </c>
      <c r="L9">
        <f>NDMC_EOD!AG9+NDMC_EOD!AH9</f>
        <v>0</v>
      </c>
      <c r="M9">
        <f>TPDDL_EOD!AG9+TPDDL_EOD!AH9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PPCL!D10</f>
        <v>0</v>
      </c>
      <c r="C10">
        <f>PPCL!E10</f>
        <v>0</v>
      </c>
      <c r="D10">
        <f>PPCL!O10</f>
        <v>0</v>
      </c>
      <c r="E10">
        <f>PPCL!P10</f>
        <v>0</v>
      </c>
      <c r="F10">
        <f t="shared" si="4"/>
        <v>0</v>
      </c>
      <c r="G10">
        <f t="shared" si="5"/>
        <v>0</v>
      </c>
      <c r="H10" s="112"/>
      <c r="I10">
        <f>BRPL_EOD!AG10+BRPL_EOD!AH10</f>
        <v>0</v>
      </c>
      <c r="J10">
        <f>BYPL_EOD!AG10+BYPL_EOD!AH10</f>
        <v>0</v>
      </c>
      <c r="K10">
        <f>MES_EOD!AG10+MES_EOD!AH10</f>
        <v>0</v>
      </c>
      <c r="L10">
        <f>NDMC_EOD!AG10+NDMC_EOD!AH10</f>
        <v>0</v>
      </c>
      <c r="M10">
        <f>TPDDL_EOD!AG10+TPDDL_EOD!AH10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PPCL!D11</f>
        <v>0</v>
      </c>
      <c r="C11">
        <f>PPCL!E11</f>
        <v>0</v>
      </c>
      <c r="D11">
        <f>PPCL!O11</f>
        <v>0</v>
      </c>
      <c r="E11">
        <f>PPCL!P11</f>
        <v>0</v>
      </c>
      <c r="F11">
        <f t="shared" si="4"/>
        <v>0</v>
      </c>
      <c r="G11">
        <f t="shared" si="5"/>
        <v>0</v>
      </c>
      <c r="H11" s="112"/>
      <c r="I11">
        <f>BRPL_EOD!AG11+BRPL_EOD!AH11</f>
        <v>0</v>
      </c>
      <c r="J11">
        <f>BYPL_EOD!AG11+BYPL_EOD!AH11</f>
        <v>0</v>
      </c>
      <c r="K11">
        <f>MES_EOD!AG11+MES_EOD!AH11</f>
        <v>0</v>
      </c>
      <c r="L11">
        <f>NDMC_EOD!AG11+NDMC_EOD!AH11</f>
        <v>0</v>
      </c>
      <c r="M11">
        <f>TPDDL_EOD!AG11+TPDDL_EOD!AH11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PPCL!D12</f>
        <v>0</v>
      </c>
      <c r="C12">
        <f>PPCL!E12</f>
        <v>0</v>
      </c>
      <c r="D12">
        <f>PPCL!O12</f>
        <v>0</v>
      </c>
      <c r="E12">
        <f>PPCL!P12</f>
        <v>0</v>
      </c>
      <c r="F12">
        <f t="shared" si="4"/>
        <v>0</v>
      </c>
      <c r="G12">
        <f t="shared" si="5"/>
        <v>0</v>
      </c>
      <c r="H12" s="112"/>
      <c r="I12">
        <f>BRPL_EOD!AG12+BRPL_EOD!AH12</f>
        <v>0</v>
      </c>
      <c r="J12">
        <f>BYPL_EOD!AG12+BYPL_EOD!AH12</f>
        <v>0</v>
      </c>
      <c r="K12">
        <f>MES_EOD!AG12+MES_EOD!AH12</f>
        <v>0</v>
      </c>
      <c r="L12">
        <f>NDMC_EOD!AG12+NDMC_EOD!AH12</f>
        <v>0</v>
      </c>
      <c r="M12">
        <f>TPDDL_EOD!AG12+TPDDL_EOD!AH12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PPCL!D13</f>
        <v>0</v>
      </c>
      <c r="C13">
        <f>PPCL!E13</f>
        <v>0</v>
      </c>
      <c r="D13">
        <f>PPCL!O13</f>
        <v>0</v>
      </c>
      <c r="E13">
        <f>PPCL!P13</f>
        <v>0</v>
      </c>
      <c r="F13">
        <f t="shared" si="4"/>
        <v>0</v>
      </c>
      <c r="G13">
        <f t="shared" si="5"/>
        <v>0</v>
      </c>
      <c r="H13" s="112"/>
      <c r="I13">
        <f>BRPL_EOD!AG13+BRPL_EOD!AH13</f>
        <v>0</v>
      </c>
      <c r="J13">
        <f>BYPL_EOD!AG13+BYPL_EOD!AH13</f>
        <v>0</v>
      </c>
      <c r="K13">
        <f>MES_EOD!AG13+MES_EOD!AH13</f>
        <v>0</v>
      </c>
      <c r="L13">
        <f>NDMC_EOD!AG13+NDMC_EOD!AH13</f>
        <v>0</v>
      </c>
      <c r="M13">
        <f>TPDDL_EOD!AG13+TPDDL_EOD!AH13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PPCL!D14</f>
        <v>0</v>
      </c>
      <c r="C14">
        <f>PPCL!E14</f>
        <v>0</v>
      </c>
      <c r="D14">
        <f>PPCL!O14</f>
        <v>0</v>
      </c>
      <c r="E14">
        <f>PPCL!P14</f>
        <v>0</v>
      </c>
      <c r="F14">
        <f t="shared" si="4"/>
        <v>0</v>
      </c>
      <c r="G14">
        <f t="shared" si="5"/>
        <v>0</v>
      </c>
      <c r="H14" s="112"/>
      <c r="I14">
        <f>BRPL_EOD!AG14+BRPL_EOD!AH14</f>
        <v>0</v>
      </c>
      <c r="J14">
        <f>BYPL_EOD!AG14+BYPL_EOD!AH14</f>
        <v>0</v>
      </c>
      <c r="K14">
        <f>MES_EOD!AG14+MES_EOD!AH14</f>
        <v>0</v>
      </c>
      <c r="L14">
        <f>NDMC_EOD!AG14+NDMC_EOD!AH14</f>
        <v>0</v>
      </c>
      <c r="M14">
        <f>TPDDL_EOD!AG14+TPDDL_EOD!AH14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PPCL!D15</f>
        <v>0</v>
      </c>
      <c r="C15">
        <f>PPCL!E15</f>
        <v>0</v>
      </c>
      <c r="D15">
        <f>PPCL!O15</f>
        <v>0</v>
      </c>
      <c r="E15">
        <f>PPCL!P15</f>
        <v>0</v>
      </c>
      <c r="F15">
        <f t="shared" si="4"/>
        <v>0</v>
      </c>
      <c r="G15">
        <f t="shared" si="5"/>
        <v>0</v>
      </c>
      <c r="H15" s="112"/>
      <c r="I15">
        <f>BRPL_EOD!AG15+BRPL_EOD!AH15</f>
        <v>0</v>
      </c>
      <c r="J15">
        <f>BYPL_EOD!AG15+BYPL_EOD!AH15</f>
        <v>0</v>
      </c>
      <c r="K15">
        <f>MES_EOD!AG15+MES_EOD!AH15</f>
        <v>0</v>
      </c>
      <c r="L15">
        <f>NDMC_EOD!AG15+NDMC_EOD!AH15</f>
        <v>0</v>
      </c>
      <c r="M15">
        <f>TPDDL_EOD!AG15+TPDDL_EOD!AH15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PPCL!D16</f>
        <v>0</v>
      </c>
      <c r="C16">
        <f>PPCL!E16</f>
        <v>0</v>
      </c>
      <c r="D16">
        <f>PPCL!O16</f>
        <v>0</v>
      </c>
      <c r="E16">
        <f>PPCL!P16</f>
        <v>0</v>
      </c>
      <c r="F16">
        <f t="shared" si="4"/>
        <v>0</v>
      </c>
      <c r="G16">
        <f t="shared" si="5"/>
        <v>0</v>
      </c>
      <c r="H16" s="112"/>
      <c r="I16">
        <f>BRPL_EOD!AG16+BRPL_EOD!AH16</f>
        <v>0</v>
      </c>
      <c r="J16">
        <f>BYPL_EOD!AG16+BYPL_EOD!AH16</f>
        <v>0</v>
      </c>
      <c r="K16">
        <f>MES_EOD!AG16+MES_EOD!AH16</f>
        <v>0</v>
      </c>
      <c r="L16">
        <f>NDMC_EOD!AG16+NDMC_EOD!AH16</f>
        <v>0</v>
      </c>
      <c r="M16">
        <f>TPDDL_EOD!AG16+TPDDL_EOD!AH16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PPCL!D17</f>
        <v>0</v>
      </c>
      <c r="C17">
        <f>PPCL!E17</f>
        <v>0</v>
      </c>
      <c r="D17">
        <f>PPCL!O17</f>
        <v>0</v>
      </c>
      <c r="E17">
        <f>PPCL!P17</f>
        <v>0</v>
      </c>
      <c r="F17">
        <f t="shared" si="4"/>
        <v>0</v>
      </c>
      <c r="G17">
        <f t="shared" si="5"/>
        <v>0</v>
      </c>
      <c r="H17" s="112"/>
      <c r="I17">
        <f>BRPL_EOD!AG17+BRPL_EOD!AH17</f>
        <v>0</v>
      </c>
      <c r="J17">
        <f>BYPL_EOD!AG17+BYPL_EOD!AH17</f>
        <v>0</v>
      </c>
      <c r="K17">
        <f>MES_EOD!AG17+MES_EOD!AH17</f>
        <v>0</v>
      </c>
      <c r="L17">
        <f>NDMC_EOD!AG17+NDMC_EOD!AH17</f>
        <v>0</v>
      </c>
      <c r="M17">
        <f>TPDDL_EOD!AG17+TPDDL_EOD!AH17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PPCL!D18</f>
        <v>0</v>
      </c>
      <c r="C18">
        <f>PPCL!E18</f>
        <v>0</v>
      </c>
      <c r="D18">
        <f>PPCL!O18</f>
        <v>0</v>
      </c>
      <c r="E18">
        <f>PPCL!P18</f>
        <v>0</v>
      </c>
      <c r="F18">
        <f t="shared" si="4"/>
        <v>0</v>
      </c>
      <c r="G18">
        <f t="shared" si="5"/>
        <v>0</v>
      </c>
      <c r="H18" s="112"/>
      <c r="I18">
        <f>BRPL_EOD!AG18+BRPL_EOD!AH18</f>
        <v>0</v>
      </c>
      <c r="J18">
        <f>BYPL_EOD!AG18+BYPL_EOD!AH18</f>
        <v>0</v>
      </c>
      <c r="K18">
        <f>MES_EOD!AG18+MES_EOD!AH18</f>
        <v>0</v>
      </c>
      <c r="L18">
        <f>NDMC_EOD!AG18+NDMC_EOD!AH18</f>
        <v>0</v>
      </c>
      <c r="M18">
        <f>TPDDL_EOD!AG18+TPDDL_EOD!AH18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PPCL!D19</f>
        <v>0</v>
      </c>
      <c r="C19">
        <f>PPCL!E19</f>
        <v>0</v>
      </c>
      <c r="D19">
        <f>PPCL!O19</f>
        <v>0</v>
      </c>
      <c r="E19">
        <f>PPCL!P19</f>
        <v>0</v>
      </c>
      <c r="F19">
        <f t="shared" si="4"/>
        <v>0</v>
      </c>
      <c r="G19">
        <f t="shared" si="5"/>
        <v>0</v>
      </c>
      <c r="H19" s="112"/>
      <c r="I19">
        <f>BRPL_EOD!AG19+BRPL_EOD!AH19</f>
        <v>0</v>
      </c>
      <c r="J19">
        <f>BYPL_EOD!AG19+BYPL_EOD!AH19</f>
        <v>0</v>
      </c>
      <c r="K19">
        <f>MES_EOD!AG19+MES_EOD!AH19</f>
        <v>0</v>
      </c>
      <c r="L19">
        <f>NDMC_EOD!AG19+NDMC_EOD!AH19</f>
        <v>0</v>
      </c>
      <c r="M19">
        <f>TPDDL_EOD!AG19+TPDDL_EOD!AH19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PPCL!D20</f>
        <v>0</v>
      </c>
      <c r="C20">
        <f>PPCL!E20</f>
        <v>0</v>
      </c>
      <c r="D20">
        <f>PPCL!O20</f>
        <v>0</v>
      </c>
      <c r="E20">
        <f>PPCL!P20</f>
        <v>0</v>
      </c>
      <c r="F20">
        <f t="shared" si="4"/>
        <v>0</v>
      </c>
      <c r="G20">
        <f t="shared" si="5"/>
        <v>0</v>
      </c>
      <c r="H20" s="112"/>
      <c r="I20">
        <f>BRPL_EOD!AG20+BRPL_EOD!AH20</f>
        <v>0</v>
      </c>
      <c r="J20">
        <f>BYPL_EOD!AG20+BYPL_EOD!AH20</f>
        <v>0</v>
      </c>
      <c r="K20">
        <f>MES_EOD!AG20+MES_EOD!AH20</f>
        <v>0</v>
      </c>
      <c r="L20">
        <f>NDMC_EOD!AG20+NDMC_EOD!AH20</f>
        <v>0</v>
      </c>
      <c r="M20">
        <f>TPDDL_EOD!AG20+TPDDL_EOD!AH20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PPCL!D21</f>
        <v>0</v>
      </c>
      <c r="C21">
        <f>PPCL!E21</f>
        <v>0</v>
      </c>
      <c r="D21">
        <f>PPCL!O21</f>
        <v>0</v>
      </c>
      <c r="E21">
        <f>PPCL!P21</f>
        <v>0</v>
      </c>
      <c r="F21">
        <f t="shared" si="4"/>
        <v>0</v>
      </c>
      <c r="G21">
        <f t="shared" si="5"/>
        <v>0</v>
      </c>
      <c r="H21" s="112"/>
      <c r="I21">
        <f>BRPL_EOD!AG21+BRPL_EOD!AH21</f>
        <v>0</v>
      </c>
      <c r="J21">
        <f>BYPL_EOD!AG21+BYPL_EOD!AH21</f>
        <v>0</v>
      </c>
      <c r="K21">
        <f>MES_EOD!AG21+MES_EOD!AH21</f>
        <v>0</v>
      </c>
      <c r="L21">
        <f>NDMC_EOD!AG21+NDMC_EOD!AH21</f>
        <v>0</v>
      </c>
      <c r="M21">
        <f>TPDDL_EOD!AG21+TPDDL_EOD!AH21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PPCL!D22</f>
        <v>0</v>
      </c>
      <c r="C22">
        <f>PPCL!E22</f>
        <v>0</v>
      </c>
      <c r="D22">
        <f>PPCL!O22</f>
        <v>0</v>
      </c>
      <c r="E22">
        <f>PPCL!P22</f>
        <v>0</v>
      </c>
      <c r="F22">
        <f t="shared" si="4"/>
        <v>0</v>
      </c>
      <c r="G22">
        <f t="shared" si="5"/>
        <v>0</v>
      </c>
      <c r="H22" s="112"/>
      <c r="I22">
        <f>BRPL_EOD!AG22+BRPL_EOD!AH22</f>
        <v>0</v>
      </c>
      <c r="J22">
        <f>BYPL_EOD!AG22+BYPL_EOD!AH22</f>
        <v>0</v>
      </c>
      <c r="K22">
        <f>MES_EOD!AG22+MES_EOD!AH22</f>
        <v>0</v>
      </c>
      <c r="L22">
        <f>NDMC_EOD!AG22+NDMC_EOD!AH22</f>
        <v>0</v>
      </c>
      <c r="M22">
        <f>TPDDL_EOD!AG22+TPDDL_EOD!AH22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PPCL!D23</f>
        <v>0</v>
      </c>
      <c r="C23">
        <f>PPCL!E23</f>
        <v>0</v>
      </c>
      <c r="D23">
        <f>PPCL!O23</f>
        <v>0</v>
      </c>
      <c r="E23">
        <f>PPCL!P23</f>
        <v>0</v>
      </c>
      <c r="F23">
        <f t="shared" si="4"/>
        <v>0</v>
      </c>
      <c r="G23">
        <f t="shared" si="5"/>
        <v>0</v>
      </c>
      <c r="H23" s="112"/>
      <c r="I23">
        <f>BRPL_EOD!AG23+BRPL_EOD!AH23</f>
        <v>0</v>
      </c>
      <c r="J23">
        <f>BYPL_EOD!AG23+BYPL_EOD!AH23</f>
        <v>0</v>
      </c>
      <c r="K23">
        <f>MES_EOD!AG23+MES_EOD!AH23</f>
        <v>0</v>
      </c>
      <c r="L23">
        <f>NDMC_EOD!AG23+NDMC_EOD!AH23</f>
        <v>0</v>
      </c>
      <c r="M23">
        <f>TPDDL_EOD!AG23+TPDDL_EOD!AH23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PPCL!D24</f>
        <v>0</v>
      </c>
      <c r="C24">
        <f>PPCL!E24</f>
        <v>0</v>
      </c>
      <c r="D24">
        <f>PPCL!O24</f>
        <v>0</v>
      </c>
      <c r="E24">
        <f>PPCL!P24</f>
        <v>0</v>
      </c>
      <c r="F24">
        <f t="shared" si="4"/>
        <v>0</v>
      </c>
      <c r="G24">
        <f t="shared" si="5"/>
        <v>0</v>
      </c>
      <c r="H24" s="112"/>
      <c r="I24">
        <f>BRPL_EOD!AG24+BRPL_EOD!AH24</f>
        <v>0</v>
      </c>
      <c r="J24">
        <f>BYPL_EOD!AG24+BYPL_EOD!AH24</f>
        <v>0</v>
      </c>
      <c r="K24">
        <f>MES_EOD!AG24+MES_EOD!AH24</f>
        <v>0</v>
      </c>
      <c r="L24">
        <f>NDMC_EOD!AG24+NDMC_EOD!AH24</f>
        <v>0</v>
      </c>
      <c r="M24">
        <f>TPDDL_EOD!AG24+TPDDL_EOD!AH24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PPCL!D25</f>
        <v>0</v>
      </c>
      <c r="C25">
        <f>PPCL!E25</f>
        <v>0</v>
      </c>
      <c r="D25">
        <f>PPCL!O25</f>
        <v>0</v>
      </c>
      <c r="E25">
        <f>PPCL!P25</f>
        <v>0</v>
      </c>
      <c r="F25">
        <f t="shared" si="4"/>
        <v>0</v>
      </c>
      <c r="G25">
        <f t="shared" si="5"/>
        <v>0</v>
      </c>
      <c r="H25" s="112"/>
      <c r="I25">
        <f>BRPL_EOD!AG25+BRPL_EOD!AH25</f>
        <v>0</v>
      </c>
      <c r="J25">
        <f>BYPL_EOD!AG25+BYPL_EOD!AH25</f>
        <v>0</v>
      </c>
      <c r="K25">
        <f>MES_EOD!AG25+MES_EOD!AH25</f>
        <v>0</v>
      </c>
      <c r="L25">
        <f>NDMC_EOD!AG25+NDMC_EOD!AH25</f>
        <v>0</v>
      </c>
      <c r="M25">
        <f>TPDDL_EOD!AG25+TPDDL_EOD!AH25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PPCL!D26</f>
        <v>0</v>
      </c>
      <c r="C26">
        <f>PPCL!E26</f>
        <v>0</v>
      </c>
      <c r="D26">
        <f>PPCL!O26</f>
        <v>0</v>
      </c>
      <c r="E26">
        <f>PPCL!P26</f>
        <v>0</v>
      </c>
      <c r="F26">
        <f t="shared" si="4"/>
        <v>0</v>
      </c>
      <c r="G26">
        <f t="shared" si="5"/>
        <v>0</v>
      </c>
      <c r="H26" s="112"/>
      <c r="I26">
        <f>BRPL_EOD!AG26+BRPL_EOD!AH26</f>
        <v>0</v>
      </c>
      <c r="J26">
        <f>BYPL_EOD!AG26+BYPL_EOD!AH26</f>
        <v>0</v>
      </c>
      <c r="K26">
        <f>MES_EOD!AG26+MES_EOD!AH26</f>
        <v>0</v>
      </c>
      <c r="L26">
        <f>NDMC_EOD!AG26+NDMC_EOD!AH26</f>
        <v>0</v>
      </c>
      <c r="M26">
        <f>TPDDL_EOD!AG26+TPDDL_EOD!AH26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PPCL!D27</f>
        <v>0</v>
      </c>
      <c r="C27">
        <f>PPCL!E27</f>
        <v>0</v>
      </c>
      <c r="D27">
        <f>PPCL!O27</f>
        <v>0</v>
      </c>
      <c r="E27">
        <f>PPCL!P27</f>
        <v>0</v>
      </c>
      <c r="F27">
        <f t="shared" si="4"/>
        <v>0</v>
      </c>
      <c r="G27">
        <f t="shared" si="5"/>
        <v>0</v>
      </c>
      <c r="H27" s="112"/>
      <c r="I27">
        <f>BRPL_EOD!AG27+BRPL_EOD!AH27</f>
        <v>0</v>
      </c>
      <c r="J27">
        <f>BYPL_EOD!AG27+BYPL_EOD!AH27</f>
        <v>0</v>
      </c>
      <c r="K27">
        <f>MES_EOD!AG27+MES_EOD!AH27</f>
        <v>0</v>
      </c>
      <c r="L27">
        <f>NDMC_EOD!AG27+NDMC_EOD!AH27</f>
        <v>0</v>
      </c>
      <c r="M27">
        <f>TPDDL_EOD!AG27+TPDDL_EOD!AH27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PPCL!D28</f>
        <v>0</v>
      </c>
      <c r="C28">
        <f>PPCL!E28</f>
        <v>0</v>
      </c>
      <c r="D28">
        <f>PPCL!O28</f>
        <v>0</v>
      </c>
      <c r="E28">
        <f>PPCL!P28</f>
        <v>0</v>
      </c>
      <c r="F28">
        <f t="shared" si="4"/>
        <v>0</v>
      </c>
      <c r="G28">
        <f t="shared" si="5"/>
        <v>0</v>
      </c>
      <c r="H28" s="112"/>
      <c r="I28">
        <f>BRPL_EOD!AG28+BRPL_EOD!AH28</f>
        <v>0</v>
      </c>
      <c r="J28">
        <f>BYPL_EOD!AG28+BYPL_EOD!AH28</f>
        <v>0</v>
      </c>
      <c r="K28">
        <f>MES_EOD!AG28+MES_EOD!AH28</f>
        <v>0</v>
      </c>
      <c r="L28">
        <f>NDMC_EOD!AG28+NDMC_EOD!AH28</f>
        <v>0</v>
      </c>
      <c r="M28">
        <f>TPDDL_EOD!AG28+TPDDL_EOD!AH28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PPCL!D29</f>
        <v>0</v>
      </c>
      <c r="C29">
        <f>PPCL!E29</f>
        <v>0</v>
      </c>
      <c r="D29">
        <f>PPCL!O29</f>
        <v>0</v>
      </c>
      <c r="E29">
        <f>PPCL!P29</f>
        <v>0</v>
      </c>
      <c r="F29">
        <f t="shared" si="4"/>
        <v>0</v>
      </c>
      <c r="G29">
        <f t="shared" si="5"/>
        <v>0</v>
      </c>
      <c r="H29" s="112"/>
      <c r="I29">
        <f>BRPL_EOD!AG29+BRPL_EOD!AH29</f>
        <v>0</v>
      </c>
      <c r="J29">
        <f>BYPL_EOD!AG29+BYPL_EOD!AH29</f>
        <v>0</v>
      </c>
      <c r="K29">
        <f>MES_EOD!AG29+MES_EOD!AH29</f>
        <v>0</v>
      </c>
      <c r="L29">
        <f>NDMC_EOD!AG29+NDMC_EOD!AH29</f>
        <v>0</v>
      </c>
      <c r="M29">
        <f>TPDDL_EOD!AG29+TPDDL_EOD!AH29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PPCL!D30</f>
        <v>0</v>
      </c>
      <c r="C30">
        <f>PPCL!E30</f>
        <v>0</v>
      </c>
      <c r="D30">
        <f>PPCL!O30</f>
        <v>0</v>
      </c>
      <c r="E30">
        <f>PPCL!P30</f>
        <v>0</v>
      </c>
      <c r="F30">
        <f t="shared" si="4"/>
        <v>0</v>
      </c>
      <c r="G30">
        <f t="shared" si="5"/>
        <v>0</v>
      </c>
      <c r="H30" s="112"/>
      <c r="I30">
        <f>BRPL_EOD!AG30+BRPL_EOD!AH30</f>
        <v>0</v>
      </c>
      <c r="J30">
        <f>BYPL_EOD!AG30+BYPL_EOD!AH30</f>
        <v>0</v>
      </c>
      <c r="K30">
        <f>MES_EOD!AG30+MES_EOD!AH30</f>
        <v>0</v>
      </c>
      <c r="L30">
        <f>NDMC_EOD!AG30+NDMC_EOD!AH30</f>
        <v>0</v>
      </c>
      <c r="M30">
        <f>TPDDL_EOD!AG30+TPDDL_EOD!AH30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PPCL!D31</f>
        <v>0</v>
      </c>
      <c r="C31">
        <f>PPCL!E31</f>
        <v>0</v>
      </c>
      <c r="D31">
        <f>PPCL!O31</f>
        <v>0</v>
      </c>
      <c r="E31">
        <f>PPCL!P31</f>
        <v>0</v>
      </c>
      <c r="F31">
        <f t="shared" si="4"/>
        <v>0</v>
      </c>
      <c r="G31">
        <f t="shared" si="5"/>
        <v>0</v>
      </c>
      <c r="H31" s="112"/>
      <c r="I31">
        <f>BRPL_EOD!AG31+BRPL_EOD!AH31</f>
        <v>0</v>
      </c>
      <c r="J31">
        <f>BYPL_EOD!AG31+BYPL_EOD!AH31</f>
        <v>0</v>
      </c>
      <c r="K31">
        <f>MES_EOD!AG31+MES_EOD!AH31</f>
        <v>0</v>
      </c>
      <c r="L31">
        <f>NDMC_EOD!AG31+NDMC_EOD!AH31</f>
        <v>0</v>
      </c>
      <c r="M31">
        <f>TPDDL_EOD!AG31+TPDDL_EOD!AH31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PPCL!D32</f>
        <v>0</v>
      </c>
      <c r="C32">
        <f>PPCL!E32</f>
        <v>0</v>
      </c>
      <c r="D32">
        <f>PPCL!O32</f>
        <v>0</v>
      </c>
      <c r="E32">
        <f>PPCL!P32</f>
        <v>0</v>
      </c>
      <c r="F32">
        <f t="shared" si="4"/>
        <v>0</v>
      </c>
      <c r="G32">
        <f t="shared" si="5"/>
        <v>0</v>
      </c>
      <c r="H32" s="112"/>
      <c r="I32">
        <f>BRPL_EOD!AG32+BRPL_EOD!AH32</f>
        <v>0</v>
      </c>
      <c r="J32">
        <f>BYPL_EOD!AG32+BYPL_EOD!AH32</f>
        <v>0</v>
      </c>
      <c r="K32">
        <f>MES_EOD!AG32+MES_EOD!AH32</f>
        <v>0</v>
      </c>
      <c r="L32">
        <f>NDMC_EOD!AG32+NDMC_EOD!AH32</f>
        <v>0</v>
      </c>
      <c r="M32">
        <f>TPDDL_EOD!AG32+TPDDL_EOD!AH32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PPCL!D33</f>
        <v>0</v>
      </c>
      <c r="C33">
        <f>PPCL!E33</f>
        <v>0</v>
      </c>
      <c r="D33">
        <f>PPCL!O33</f>
        <v>0</v>
      </c>
      <c r="E33">
        <f>PPCL!P33</f>
        <v>0</v>
      </c>
      <c r="F33">
        <f t="shared" si="4"/>
        <v>0</v>
      </c>
      <c r="G33">
        <f t="shared" si="5"/>
        <v>0</v>
      </c>
      <c r="H33" s="112"/>
      <c r="I33">
        <f>BRPL_EOD!AG33+BRPL_EOD!AH33</f>
        <v>0</v>
      </c>
      <c r="J33">
        <f>BYPL_EOD!AG33+BYPL_EOD!AH33</f>
        <v>0</v>
      </c>
      <c r="K33">
        <f>MES_EOD!AG33+MES_EOD!AH33</f>
        <v>0</v>
      </c>
      <c r="L33">
        <f>NDMC_EOD!AG33+NDMC_EOD!AH33</f>
        <v>0</v>
      </c>
      <c r="M33">
        <f>TPDDL_EOD!AG33+TPDDL_EOD!AH33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PPCL!D34</f>
        <v>0</v>
      </c>
      <c r="C34">
        <f>PPCL!E34</f>
        <v>0</v>
      </c>
      <c r="D34">
        <f>PPCL!O34</f>
        <v>0</v>
      </c>
      <c r="E34">
        <f>PPCL!P34</f>
        <v>0</v>
      </c>
      <c r="F34">
        <f t="shared" si="4"/>
        <v>0</v>
      </c>
      <c r="G34">
        <f t="shared" si="5"/>
        <v>0</v>
      </c>
      <c r="H34" s="112"/>
      <c r="I34">
        <f>BRPL_EOD!AG34+BRPL_EOD!AH34</f>
        <v>0</v>
      </c>
      <c r="J34">
        <f>BYPL_EOD!AG34+BYPL_EOD!AH34</f>
        <v>0</v>
      </c>
      <c r="K34">
        <f>MES_EOD!AG34+MES_EOD!AH34</f>
        <v>0</v>
      </c>
      <c r="L34">
        <f>NDMC_EOD!AG34+NDMC_EOD!AH34</f>
        <v>0</v>
      </c>
      <c r="M34">
        <f>TPDDL_EOD!AG34+TPDDL_EOD!AH34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PPCL!D35</f>
        <v>0</v>
      </c>
      <c r="C35">
        <f>PPCL!E35</f>
        <v>0</v>
      </c>
      <c r="D35">
        <f>PPCL!O35</f>
        <v>0</v>
      </c>
      <c r="E35">
        <f>PPCL!P35</f>
        <v>0</v>
      </c>
      <c r="F35">
        <f t="shared" si="4"/>
        <v>0</v>
      </c>
      <c r="G35">
        <f t="shared" si="5"/>
        <v>0</v>
      </c>
      <c r="H35" s="112"/>
      <c r="I35">
        <f>BRPL_EOD!AG35+BRPL_EOD!AH35</f>
        <v>0</v>
      </c>
      <c r="J35">
        <f>BYPL_EOD!AG35+BYPL_EOD!AH35</f>
        <v>0</v>
      </c>
      <c r="K35">
        <f>MES_EOD!AG35+MES_EOD!AH35</f>
        <v>0</v>
      </c>
      <c r="L35">
        <f>NDMC_EOD!AG35+NDMC_EOD!AH35</f>
        <v>0</v>
      </c>
      <c r="M35">
        <f>TPDDL_EOD!AG35+TPDDL_EOD!AH35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PPCL!D36</f>
        <v>0</v>
      </c>
      <c r="C36">
        <f>PPCL!E36</f>
        <v>0</v>
      </c>
      <c r="D36">
        <f>PPCL!O36</f>
        <v>0</v>
      </c>
      <c r="E36">
        <f>PPCL!P36</f>
        <v>0</v>
      </c>
      <c r="F36">
        <f t="shared" si="4"/>
        <v>0</v>
      </c>
      <c r="G36">
        <f t="shared" si="5"/>
        <v>0</v>
      </c>
      <c r="H36" s="112"/>
      <c r="I36">
        <f>BRPL_EOD!AG36+BRPL_EOD!AH36</f>
        <v>0</v>
      </c>
      <c r="J36">
        <f>BYPL_EOD!AG36+BYPL_EOD!AH36</f>
        <v>0</v>
      </c>
      <c r="K36">
        <f>MES_EOD!AG36+MES_EOD!AH36</f>
        <v>0</v>
      </c>
      <c r="L36">
        <f>NDMC_EOD!AG36+NDMC_EOD!AH36</f>
        <v>0</v>
      </c>
      <c r="M36">
        <f>TPDDL_EOD!AG36+TPDDL_EOD!AH36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PPCL!D37</f>
        <v>0</v>
      </c>
      <c r="C37">
        <f>PPCL!E37</f>
        <v>0</v>
      </c>
      <c r="D37">
        <f>PPCL!O37</f>
        <v>0</v>
      </c>
      <c r="E37">
        <f>PPCL!P37</f>
        <v>0</v>
      </c>
      <c r="F37">
        <f t="shared" si="4"/>
        <v>0</v>
      </c>
      <c r="G37">
        <f t="shared" si="5"/>
        <v>0</v>
      </c>
      <c r="H37" s="112"/>
      <c r="I37">
        <f>BRPL_EOD!AG37+BRPL_EOD!AH37</f>
        <v>0</v>
      </c>
      <c r="J37">
        <f>BYPL_EOD!AG37+BYPL_EOD!AH37</f>
        <v>0</v>
      </c>
      <c r="K37">
        <f>MES_EOD!AG37+MES_EOD!AH37</f>
        <v>0</v>
      </c>
      <c r="L37">
        <f>NDMC_EOD!AG37+NDMC_EOD!AH37</f>
        <v>0</v>
      </c>
      <c r="M37">
        <f>TPDDL_EOD!AG37+TPDDL_EOD!AH37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PPCL!D38</f>
        <v>0</v>
      </c>
      <c r="C38">
        <f>PPCL!E38</f>
        <v>0</v>
      </c>
      <c r="D38">
        <f>PPCL!O38</f>
        <v>0</v>
      </c>
      <c r="E38">
        <f>PPCL!P38</f>
        <v>0</v>
      </c>
      <c r="F38">
        <f t="shared" si="4"/>
        <v>0</v>
      </c>
      <c r="G38">
        <f t="shared" si="5"/>
        <v>0</v>
      </c>
      <c r="H38" s="112"/>
      <c r="I38">
        <f>BRPL_EOD!AG38+BRPL_EOD!AH38</f>
        <v>0</v>
      </c>
      <c r="J38">
        <f>BYPL_EOD!AG38+BYPL_EOD!AH38</f>
        <v>0</v>
      </c>
      <c r="K38">
        <f>MES_EOD!AG38+MES_EOD!AH38</f>
        <v>0</v>
      </c>
      <c r="L38">
        <f>NDMC_EOD!AG38+NDMC_EOD!AH38</f>
        <v>0</v>
      </c>
      <c r="M38">
        <f>TPDDL_EOD!AG38+TPDDL_EOD!AH38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PPCL!D39</f>
        <v>0</v>
      </c>
      <c r="C39">
        <f>PPCL!E39</f>
        <v>0</v>
      </c>
      <c r="D39">
        <f>PPCL!O39</f>
        <v>0</v>
      </c>
      <c r="E39">
        <f>PPCL!P39</f>
        <v>0</v>
      </c>
      <c r="F39">
        <f t="shared" si="4"/>
        <v>0</v>
      </c>
      <c r="G39">
        <f t="shared" si="5"/>
        <v>0</v>
      </c>
      <c r="H39" s="112"/>
      <c r="I39">
        <f>BRPL_EOD!AG39+BRPL_EOD!AH39</f>
        <v>0</v>
      </c>
      <c r="J39">
        <f>BYPL_EOD!AG39+BYPL_EOD!AH39</f>
        <v>0</v>
      </c>
      <c r="K39">
        <f>MES_EOD!AG39+MES_EOD!AH39</f>
        <v>0</v>
      </c>
      <c r="L39">
        <f>NDMC_EOD!AG39+NDMC_EOD!AH39</f>
        <v>0</v>
      </c>
      <c r="M39">
        <f>TPDDL_EOD!AG39+TPDDL_EOD!AH39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PPCL!D40</f>
        <v>0</v>
      </c>
      <c r="C40">
        <f>PPCL!E40</f>
        <v>0</v>
      </c>
      <c r="D40">
        <f>PPCL!O40</f>
        <v>0</v>
      </c>
      <c r="E40">
        <f>PPCL!P40</f>
        <v>0</v>
      </c>
      <c r="F40">
        <f t="shared" si="4"/>
        <v>0</v>
      </c>
      <c r="G40">
        <f t="shared" si="5"/>
        <v>0</v>
      </c>
      <c r="H40" s="112"/>
      <c r="I40">
        <f>BRPL_EOD!AG40+BRPL_EOD!AH40</f>
        <v>0</v>
      </c>
      <c r="J40">
        <f>BYPL_EOD!AG40+BYPL_EOD!AH40</f>
        <v>0</v>
      </c>
      <c r="K40">
        <f>MES_EOD!AG40+MES_EOD!AH40</f>
        <v>0</v>
      </c>
      <c r="L40">
        <f>NDMC_EOD!AG40+NDMC_EOD!AH40</f>
        <v>0</v>
      </c>
      <c r="M40">
        <f>TPDDL_EOD!AG40+TPDDL_EOD!AH40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PPCL!D41</f>
        <v>0</v>
      </c>
      <c r="C41">
        <f>PPCL!E41</f>
        <v>0</v>
      </c>
      <c r="D41">
        <f>PPCL!O41</f>
        <v>0</v>
      </c>
      <c r="E41">
        <f>PPCL!P41</f>
        <v>0</v>
      </c>
      <c r="F41">
        <f t="shared" si="4"/>
        <v>0</v>
      </c>
      <c r="G41">
        <f t="shared" si="5"/>
        <v>0</v>
      </c>
      <c r="H41" s="112"/>
      <c r="I41">
        <f>BRPL_EOD!AG41+BRPL_EOD!AH41</f>
        <v>0</v>
      </c>
      <c r="J41">
        <f>BYPL_EOD!AG41+BYPL_EOD!AH41</f>
        <v>0</v>
      </c>
      <c r="K41">
        <f>MES_EOD!AG41+MES_EOD!AH41</f>
        <v>0</v>
      </c>
      <c r="L41">
        <f>NDMC_EOD!AG41+NDMC_EOD!AH41</f>
        <v>0</v>
      </c>
      <c r="M41">
        <f>TPDDL_EOD!AG41+TPDDL_EOD!AH41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PPCL!D42</f>
        <v>0</v>
      </c>
      <c r="C42">
        <f>PPCL!E42</f>
        <v>0</v>
      </c>
      <c r="D42">
        <f>PPCL!O42</f>
        <v>0</v>
      </c>
      <c r="E42">
        <f>PPCL!P42</f>
        <v>0</v>
      </c>
      <c r="F42">
        <f t="shared" si="4"/>
        <v>0</v>
      </c>
      <c r="G42">
        <f t="shared" si="5"/>
        <v>0</v>
      </c>
      <c r="H42" s="112"/>
      <c r="I42">
        <f>BRPL_EOD!AG42+BRPL_EOD!AH42</f>
        <v>0</v>
      </c>
      <c r="J42">
        <f>BYPL_EOD!AG42+BYPL_EOD!AH42</f>
        <v>0</v>
      </c>
      <c r="K42">
        <f>MES_EOD!AG42+MES_EOD!AH42</f>
        <v>0</v>
      </c>
      <c r="L42">
        <f>NDMC_EOD!AG42+NDMC_EOD!AH42</f>
        <v>0</v>
      </c>
      <c r="M42">
        <f>TPDDL_EOD!AG42+TPDDL_EOD!AH42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PPCL!D43</f>
        <v>0</v>
      </c>
      <c r="C43">
        <f>PPCL!E43</f>
        <v>0</v>
      </c>
      <c r="D43">
        <f>PPCL!O43</f>
        <v>0</v>
      </c>
      <c r="E43">
        <f>PPCL!P43</f>
        <v>0</v>
      </c>
      <c r="F43">
        <f t="shared" si="4"/>
        <v>0</v>
      </c>
      <c r="G43">
        <f t="shared" si="5"/>
        <v>0</v>
      </c>
      <c r="H43" s="112"/>
      <c r="I43">
        <f>BRPL_EOD!AG43+BRPL_EOD!AH43</f>
        <v>0</v>
      </c>
      <c r="J43">
        <f>BYPL_EOD!AG43+BYPL_EOD!AH43</f>
        <v>0</v>
      </c>
      <c r="K43">
        <f>MES_EOD!AG43+MES_EOD!AH43</f>
        <v>0</v>
      </c>
      <c r="L43">
        <f>NDMC_EOD!AG43+NDMC_EOD!AH43</f>
        <v>0</v>
      </c>
      <c r="M43">
        <f>TPDDL_EOD!AG43+TPDDL_EOD!AH43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PPCL!D44</f>
        <v>0</v>
      </c>
      <c r="C44">
        <f>PPCL!E44</f>
        <v>0</v>
      </c>
      <c r="D44">
        <f>PPCL!O44</f>
        <v>0</v>
      </c>
      <c r="E44">
        <f>PPCL!P44</f>
        <v>0</v>
      </c>
      <c r="F44">
        <f t="shared" si="4"/>
        <v>0</v>
      </c>
      <c r="G44">
        <f t="shared" si="5"/>
        <v>0</v>
      </c>
      <c r="H44" s="112"/>
      <c r="I44">
        <f>BRPL_EOD!AG44+BRPL_EOD!AH44</f>
        <v>0</v>
      </c>
      <c r="J44">
        <f>BYPL_EOD!AG44+BYPL_EOD!AH44</f>
        <v>0</v>
      </c>
      <c r="K44">
        <f>MES_EOD!AG44+MES_EOD!AH44</f>
        <v>0</v>
      </c>
      <c r="L44">
        <f>NDMC_EOD!AG44+NDMC_EOD!AH44</f>
        <v>0</v>
      </c>
      <c r="M44">
        <f>TPDDL_EOD!AG44+TPDDL_EOD!AH44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PPCL!D45</f>
        <v>0</v>
      </c>
      <c r="C45">
        <f>PPCL!E45</f>
        <v>0</v>
      </c>
      <c r="D45">
        <f>PPCL!O45</f>
        <v>0</v>
      </c>
      <c r="E45">
        <f>PPCL!P45</f>
        <v>0</v>
      </c>
      <c r="F45">
        <f t="shared" si="4"/>
        <v>0</v>
      </c>
      <c r="G45">
        <f t="shared" si="5"/>
        <v>0</v>
      </c>
      <c r="H45" s="112"/>
      <c r="I45">
        <f>BRPL_EOD!AG45+BRPL_EOD!AH45</f>
        <v>0</v>
      </c>
      <c r="J45">
        <f>BYPL_EOD!AG45+BYPL_EOD!AH45</f>
        <v>0</v>
      </c>
      <c r="K45">
        <f>MES_EOD!AG45+MES_EOD!AH45</f>
        <v>0</v>
      </c>
      <c r="L45">
        <f>NDMC_EOD!AG45+NDMC_EOD!AH45</f>
        <v>0</v>
      </c>
      <c r="M45">
        <f>TPDDL_EOD!AG45+TPDDL_EOD!AH45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PPCL!D46</f>
        <v>0</v>
      </c>
      <c r="C46">
        <f>PPCL!E46</f>
        <v>0</v>
      </c>
      <c r="D46">
        <f>PPCL!O46</f>
        <v>0</v>
      </c>
      <c r="E46">
        <f>PPCL!P46</f>
        <v>0</v>
      </c>
      <c r="F46">
        <f t="shared" si="4"/>
        <v>0</v>
      </c>
      <c r="G46">
        <f t="shared" si="5"/>
        <v>0</v>
      </c>
      <c r="H46" s="112"/>
      <c r="I46">
        <f>BRPL_EOD!AG46+BRPL_EOD!AH46</f>
        <v>0</v>
      </c>
      <c r="J46">
        <f>BYPL_EOD!AG46+BYPL_EOD!AH46</f>
        <v>0</v>
      </c>
      <c r="K46">
        <f>MES_EOD!AG46+MES_EOD!AH46</f>
        <v>0</v>
      </c>
      <c r="L46">
        <f>NDMC_EOD!AG46+NDMC_EOD!AH46</f>
        <v>0</v>
      </c>
      <c r="M46">
        <f>TPDDL_EOD!AG46+TPDDL_EOD!AH46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PPCL!D47</f>
        <v>0</v>
      </c>
      <c r="C47">
        <f>PPCL!E47</f>
        <v>0</v>
      </c>
      <c r="D47">
        <f>PPCL!O47</f>
        <v>0</v>
      </c>
      <c r="E47">
        <f>PPCL!P47</f>
        <v>0</v>
      </c>
      <c r="F47">
        <f t="shared" si="4"/>
        <v>0</v>
      </c>
      <c r="G47">
        <f t="shared" si="5"/>
        <v>0</v>
      </c>
      <c r="H47" s="112"/>
      <c r="I47">
        <f>BRPL_EOD!AG47+BRPL_EOD!AH47</f>
        <v>0</v>
      </c>
      <c r="J47">
        <f>BYPL_EOD!AG47+BYPL_EOD!AH47</f>
        <v>0</v>
      </c>
      <c r="K47">
        <f>MES_EOD!AG47+MES_EOD!AH47</f>
        <v>0</v>
      </c>
      <c r="L47">
        <f>NDMC_EOD!AG47+NDMC_EOD!AH47</f>
        <v>0</v>
      </c>
      <c r="M47">
        <f>TPDDL_EOD!AG47+TPDDL_EOD!AH47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PPCL!D48</f>
        <v>0</v>
      </c>
      <c r="C48">
        <f>PPCL!E48</f>
        <v>0</v>
      </c>
      <c r="D48">
        <f>PPCL!O48</f>
        <v>0</v>
      </c>
      <c r="E48">
        <f>PPCL!P48</f>
        <v>0</v>
      </c>
      <c r="F48">
        <f t="shared" si="4"/>
        <v>0</v>
      </c>
      <c r="G48">
        <f t="shared" si="5"/>
        <v>0</v>
      </c>
      <c r="H48" s="112"/>
      <c r="I48">
        <f>BRPL_EOD!AG48+BRPL_EOD!AH48</f>
        <v>0</v>
      </c>
      <c r="J48">
        <f>BYPL_EOD!AG48+BYPL_EOD!AH48</f>
        <v>0</v>
      </c>
      <c r="K48">
        <f>MES_EOD!AG48+MES_EOD!AH48</f>
        <v>0</v>
      </c>
      <c r="L48">
        <f>NDMC_EOD!AG48+NDMC_EOD!AH48</f>
        <v>0</v>
      </c>
      <c r="M48">
        <f>TPDDL_EOD!AG48+TPDDL_EOD!AH48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PPCL!D49</f>
        <v>0</v>
      </c>
      <c r="C49">
        <f>PPCL!E49</f>
        <v>0</v>
      </c>
      <c r="D49">
        <f>PPCL!O49</f>
        <v>0</v>
      </c>
      <c r="E49">
        <f>PPCL!P49</f>
        <v>0</v>
      </c>
      <c r="F49">
        <f t="shared" si="4"/>
        <v>0</v>
      </c>
      <c r="G49">
        <f t="shared" si="5"/>
        <v>0</v>
      </c>
      <c r="H49" s="112"/>
      <c r="I49">
        <f>BRPL_EOD!AG49+BRPL_EOD!AH49</f>
        <v>0</v>
      </c>
      <c r="J49">
        <f>BYPL_EOD!AG49+BYPL_EOD!AH49</f>
        <v>0</v>
      </c>
      <c r="K49">
        <f>MES_EOD!AG49+MES_EOD!AH49</f>
        <v>0</v>
      </c>
      <c r="L49">
        <f>NDMC_EOD!AG49+NDMC_EOD!AH49</f>
        <v>0</v>
      </c>
      <c r="M49">
        <f>TPDDL_EOD!AG49+TPDDL_EOD!AH49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PPCL!D50</f>
        <v>0</v>
      </c>
      <c r="C50">
        <f>PPCL!E50</f>
        <v>0</v>
      </c>
      <c r="D50">
        <f>PPCL!O50</f>
        <v>0</v>
      </c>
      <c r="E50">
        <f>PPCL!P50</f>
        <v>0</v>
      </c>
      <c r="F50">
        <f t="shared" si="4"/>
        <v>0</v>
      </c>
      <c r="G50">
        <f t="shared" si="5"/>
        <v>0</v>
      </c>
      <c r="H50" s="112"/>
      <c r="I50">
        <f>BRPL_EOD!AG50+BRPL_EOD!AH50</f>
        <v>0</v>
      </c>
      <c r="J50">
        <f>BYPL_EOD!AG50+BYPL_EOD!AH50</f>
        <v>0</v>
      </c>
      <c r="K50">
        <f>MES_EOD!AG50+MES_EOD!AH50</f>
        <v>0</v>
      </c>
      <c r="L50">
        <f>NDMC_EOD!AG50+NDMC_EOD!AH50</f>
        <v>0</v>
      </c>
      <c r="M50">
        <f>TPDDL_EOD!AG50+TPDDL_EOD!AH50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PPCL!D51</f>
        <v>0</v>
      </c>
      <c r="C51">
        <f>PPCL!E51</f>
        <v>0</v>
      </c>
      <c r="D51">
        <f>PPCL!O51</f>
        <v>0</v>
      </c>
      <c r="E51">
        <f>PPCL!P51</f>
        <v>0</v>
      </c>
      <c r="F51">
        <f t="shared" si="4"/>
        <v>0</v>
      </c>
      <c r="G51">
        <f t="shared" si="5"/>
        <v>0</v>
      </c>
      <c r="H51" s="112"/>
      <c r="I51">
        <f>BRPL_EOD!AG51+BRPL_EOD!AH51</f>
        <v>0</v>
      </c>
      <c r="J51">
        <f>BYPL_EOD!AG51+BYPL_EOD!AH51</f>
        <v>0</v>
      </c>
      <c r="K51">
        <f>MES_EOD!AG51+MES_EOD!AH51</f>
        <v>0</v>
      </c>
      <c r="L51">
        <f>NDMC_EOD!AG51+NDMC_EOD!AH51</f>
        <v>0</v>
      </c>
      <c r="M51">
        <f>TPDDL_EOD!AG51+TPDDL_EOD!AH51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PPCL!D52</f>
        <v>0</v>
      </c>
      <c r="C52">
        <f>PPCL!E52</f>
        <v>0</v>
      </c>
      <c r="D52">
        <f>PPCL!O52</f>
        <v>0</v>
      </c>
      <c r="E52">
        <f>PPCL!P52</f>
        <v>0</v>
      </c>
      <c r="F52">
        <f t="shared" si="4"/>
        <v>0</v>
      </c>
      <c r="G52">
        <f t="shared" si="5"/>
        <v>0</v>
      </c>
      <c r="H52" s="112"/>
      <c r="I52">
        <f>BRPL_EOD!AG52+BRPL_EOD!AH52</f>
        <v>0</v>
      </c>
      <c r="J52">
        <f>BYPL_EOD!AG52+BYPL_EOD!AH52</f>
        <v>0</v>
      </c>
      <c r="K52">
        <f>MES_EOD!AG52+MES_EOD!AH52</f>
        <v>0</v>
      </c>
      <c r="L52">
        <f>NDMC_EOD!AG52+NDMC_EOD!AH52</f>
        <v>0</v>
      </c>
      <c r="M52">
        <f>TPDDL_EOD!AG52+TPDDL_EOD!AH52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PPCL!D53</f>
        <v>0</v>
      </c>
      <c r="C53">
        <f>PPCL!E53</f>
        <v>0</v>
      </c>
      <c r="D53">
        <f>PPCL!O53</f>
        <v>0</v>
      </c>
      <c r="E53">
        <f>PPCL!P53</f>
        <v>0</v>
      </c>
      <c r="F53">
        <f t="shared" si="4"/>
        <v>0</v>
      </c>
      <c r="G53">
        <f t="shared" si="5"/>
        <v>0</v>
      </c>
      <c r="H53" s="112"/>
      <c r="I53">
        <f>BRPL_EOD!AG53+BRPL_EOD!AH53</f>
        <v>0</v>
      </c>
      <c r="J53">
        <f>BYPL_EOD!AG53+BYPL_EOD!AH53</f>
        <v>0</v>
      </c>
      <c r="K53">
        <f>MES_EOD!AG53+MES_EOD!AH53</f>
        <v>0</v>
      </c>
      <c r="L53">
        <f>NDMC_EOD!AG53+NDMC_EOD!AH53</f>
        <v>0</v>
      </c>
      <c r="M53">
        <f>TPDDL_EOD!AG53+TPDDL_EOD!AH53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PPCL!D54</f>
        <v>0</v>
      </c>
      <c r="C54">
        <f>PPCL!E54</f>
        <v>0</v>
      </c>
      <c r="D54">
        <f>PPCL!O54</f>
        <v>0</v>
      </c>
      <c r="E54">
        <f>PPCL!P54</f>
        <v>0</v>
      </c>
      <c r="F54">
        <f t="shared" si="4"/>
        <v>0</v>
      </c>
      <c r="G54">
        <f t="shared" si="5"/>
        <v>0</v>
      </c>
      <c r="H54" s="112"/>
      <c r="I54">
        <f>BRPL_EOD!AG54+BRPL_EOD!AH54</f>
        <v>0</v>
      </c>
      <c r="J54">
        <f>BYPL_EOD!AG54+BYPL_EOD!AH54</f>
        <v>0</v>
      </c>
      <c r="K54">
        <f>MES_EOD!AG54+MES_EOD!AH54</f>
        <v>0</v>
      </c>
      <c r="L54">
        <f>NDMC_EOD!AG54+NDMC_EOD!AH54</f>
        <v>0</v>
      </c>
      <c r="M54">
        <f>TPDDL_EOD!AG54+TPDDL_EOD!AH54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PPCL!D55</f>
        <v>0</v>
      </c>
      <c r="C55">
        <f>PPCL!E55</f>
        <v>0</v>
      </c>
      <c r="D55">
        <f>PPCL!O55</f>
        <v>0</v>
      </c>
      <c r="E55">
        <f>PPCL!P55</f>
        <v>0</v>
      </c>
      <c r="F55">
        <f t="shared" si="4"/>
        <v>0</v>
      </c>
      <c r="G55">
        <f t="shared" si="5"/>
        <v>0</v>
      </c>
      <c r="H55" s="112"/>
      <c r="I55">
        <f>BRPL_EOD!AG55+BRPL_EOD!AH55</f>
        <v>0</v>
      </c>
      <c r="J55">
        <f>BYPL_EOD!AG55+BYPL_EOD!AH55</f>
        <v>0</v>
      </c>
      <c r="K55">
        <f>MES_EOD!AG55+MES_EOD!AH55</f>
        <v>0</v>
      </c>
      <c r="L55">
        <f>NDMC_EOD!AG55+NDMC_EOD!AH55</f>
        <v>0</v>
      </c>
      <c r="M55">
        <f>TPDDL_EOD!AG55+TPDDL_EOD!AH55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PPCL!D56</f>
        <v>0</v>
      </c>
      <c r="C56">
        <f>PPCL!E56</f>
        <v>0</v>
      </c>
      <c r="D56">
        <f>PPCL!O56</f>
        <v>0</v>
      </c>
      <c r="E56">
        <f>PPCL!P56</f>
        <v>0</v>
      </c>
      <c r="F56">
        <f t="shared" si="4"/>
        <v>0</v>
      </c>
      <c r="G56">
        <f t="shared" si="5"/>
        <v>0</v>
      </c>
      <c r="H56" s="112"/>
      <c r="I56">
        <f>BRPL_EOD!AG56+BRPL_EOD!AH56</f>
        <v>0</v>
      </c>
      <c r="J56">
        <f>BYPL_EOD!AG56+BYPL_EOD!AH56</f>
        <v>0</v>
      </c>
      <c r="K56">
        <f>MES_EOD!AG56+MES_EOD!AH56</f>
        <v>0</v>
      </c>
      <c r="L56">
        <f>NDMC_EOD!AG56+NDMC_EOD!AH56</f>
        <v>0</v>
      </c>
      <c r="M56">
        <f>TPDDL_EOD!AG56+TPDDL_EOD!AH56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PPCL!D57</f>
        <v>0</v>
      </c>
      <c r="C57">
        <f>PPCL!E57</f>
        <v>0</v>
      </c>
      <c r="D57">
        <f>PPCL!O57</f>
        <v>0</v>
      </c>
      <c r="E57">
        <f>PPCL!P57</f>
        <v>0</v>
      </c>
      <c r="F57">
        <f t="shared" si="4"/>
        <v>0</v>
      </c>
      <c r="G57">
        <f t="shared" si="5"/>
        <v>0</v>
      </c>
      <c r="H57" s="112"/>
      <c r="I57">
        <f>BRPL_EOD!AG57+BRPL_EOD!AH57</f>
        <v>0</v>
      </c>
      <c r="J57">
        <f>BYPL_EOD!AG57+BYPL_EOD!AH57</f>
        <v>0</v>
      </c>
      <c r="K57">
        <f>MES_EOD!AG57+MES_EOD!AH57</f>
        <v>0</v>
      </c>
      <c r="L57">
        <f>NDMC_EOD!AG57+NDMC_EOD!AH57</f>
        <v>0</v>
      </c>
      <c r="M57">
        <f>TPDDL_EOD!AG57+TPDDL_EOD!AH57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PPCL!D58</f>
        <v>0</v>
      </c>
      <c r="C58">
        <f>PPCL!E58</f>
        <v>0</v>
      </c>
      <c r="D58">
        <f>PPCL!O58</f>
        <v>0</v>
      </c>
      <c r="E58">
        <f>PPCL!P58</f>
        <v>0</v>
      </c>
      <c r="F58">
        <f t="shared" si="4"/>
        <v>0</v>
      </c>
      <c r="G58">
        <f t="shared" si="5"/>
        <v>0</v>
      </c>
      <c r="H58" s="112"/>
      <c r="I58">
        <f>BRPL_EOD!AG58+BRPL_EOD!AH58</f>
        <v>0</v>
      </c>
      <c r="J58">
        <f>BYPL_EOD!AG58+BYPL_EOD!AH58</f>
        <v>0</v>
      </c>
      <c r="K58">
        <f>MES_EOD!AG58+MES_EOD!AH58</f>
        <v>0</v>
      </c>
      <c r="L58">
        <f>NDMC_EOD!AG58+NDMC_EOD!AH58</f>
        <v>0</v>
      </c>
      <c r="M58">
        <f>TPDDL_EOD!AG58+TPDDL_EOD!AH58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PPCL!D59</f>
        <v>0</v>
      </c>
      <c r="C59">
        <f>PPCL!E59</f>
        <v>0</v>
      </c>
      <c r="D59">
        <f>PPCL!O59</f>
        <v>0</v>
      </c>
      <c r="E59">
        <f>PPCL!P59</f>
        <v>0</v>
      </c>
      <c r="F59">
        <f t="shared" si="4"/>
        <v>0</v>
      </c>
      <c r="G59">
        <f t="shared" si="5"/>
        <v>0</v>
      </c>
      <c r="H59" s="112"/>
      <c r="I59">
        <f>BRPL_EOD!AG59+BRPL_EOD!AH59</f>
        <v>0</v>
      </c>
      <c r="J59">
        <f>BYPL_EOD!AG59+BYPL_EOD!AH59</f>
        <v>0</v>
      </c>
      <c r="K59">
        <f>MES_EOD!AG59+MES_EOD!AH59</f>
        <v>0</v>
      </c>
      <c r="L59">
        <f>NDMC_EOD!AG59+NDMC_EOD!AH59</f>
        <v>0</v>
      </c>
      <c r="M59">
        <f>TPDDL_EOD!AG59+TPDDL_EOD!AH59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PPCL!D60</f>
        <v>0</v>
      </c>
      <c r="C60">
        <f>PPCL!E60</f>
        <v>0</v>
      </c>
      <c r="D60">
        <f>PPCL!O60</f>
        <v>0</v>
      </c>
      <c r="E60">
        <f>PPCL!P60</f>
        <v>0</v>
      </c>
      <c r="F60">
        <f t="shared" si="4"/>
        <v>0</v>
      </c>
      <c r="G60">
        <f t="shared" si="5"/>
        <v>0</v>
      </c>
      <c r="H60" s="112"/>
      <c r="I60">
        <f>BRPL_EOD!AG60+BRPL_EOD!AH60</f>
        <v>0</v>
      </c>
      <c r="J60">
        <f>BYPL_EOD!AG60+BYPL_EOD!AH60</f>
        <v>0</v>
      </c>
      <c r="K60">
        <f>MES_EOD!AG60+MES_EOD!AH60</f>
        <v>0</v>
      </c>
      <c r="L60">
        <f>NDMC_EOD!AG60+NDMC_EOD!AH60</f>
        <v>0</v>
      </c>
      <c r="M60">
        <f>TPDDL_EOD!AG60+TPDDL_EOD!AH60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PPCL!D61</f>
        <v>0</v>
      </c>
      <c r="C61">
        <f>PPCL!E61</f>
        <v>0</v>
      </c>
      <c r="D61">
        <f>PPCL!O61</f>
        <v>0</v>
      </c>
      <c r="E61">
        <f>PPCL!P61</f>
        <v>0</v>
      </c>
      <c r="F61">
        <f t="shared" si="4"/>
        <v>0</v>
      </c>
      <c r="G61">
        <f t="shared" si="5"/>
        <v>0</v>
      </c>
      <c r="H61" s="112"/>
      <c r="I61">
        <f>BRPL_EOD!AG61+BRPL_EOD!AH61</f>
        <v>0</v>
      </c>
      <c r="J61">
        <f>BYPL_EOD!AG61+BYPL_EOD!AH61</f>
        <v>0</v>
      </c>
      <c r="K61">
        <f>MES_EOD!AG61+MES_EOD!AH61</f>
        <v>0</v>
      </c>
      <c r="L61">
        <f>NDMC_EOD!AG61+NDMC_EOD!AH61</f>
        <v>0</v>
      </c>
      <c r="M61">
        <f>TPDDL_EOD!AG61+TPDDL_EOD!AH61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PPCL!D62</f>
        <v>0</v>
      </c>
      <c r="C62">
        <f>PPCL!E62</f>
        <v>0</v>
      </c>
      <c r="D62">
        <f>PPCL!O62</f>
        <v>0</v>
      </c>
      <c r="E62">
        <f>PPCL!P62</f>
        <v>0</v>
      </c>
      <c r="F62">
        <f t="shared" si="4"/>
        <v>0</v>
      </c>
      <c r="G62">
        <f t="shared" si="5"/>
        <v>0</v>
      </c>
      <c r="H62" s="112"/>
      <c r="I62">
        <f>BRPL_EOD!AG62+BRPL_EOD!AH62</f>
        <v>0</v>
      </c>
      <c r="J62">
        <f>BYPL_EOD!AG62+BYPL_EOD!AH62</f>
        <v>0</v>
      </c>
      <c r="K62">
        <f>MES_EOD!AG62+MES_EOD!AH62</f>
        <v>0</v>
      </c>
      <c r="L62">
        <f>NDMC_EOD!AG62+NDMC_EOD!AH62</f>
        <v>0</v>
      </c>
      <c r="M62">
        <f>TPDDL_EOD!AG62+TPDDL_EOD!AH62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PPCL!D63</f>
        <v>0</v>
      </c>
      <c r="C63">
        <f>PPCL!E63</f>
        <v>0</v>
      </c>
      <c r="D63">
        <f>PPCL!O63</f>
        <v>0</v>
      </c>
      <c r="E63">
        <f>PPCL!P63</f>
        <v>0</v>
      </c>
      <c r="F63">
        <f t="shared" si="4"/>
        <v>0</v>
      </c>
      <c r="G63">
        <f t="shared" si="5"/>
        <v>0</v>
      </c>
      <c r="H63" s="112"/>
      <c r="I63">
        <f>BRPL_EOD!AG63+BRPL_EOD!AH63</f>
        <v>0</v>
      </c>
      <c r="J63">
        <f>BYPL_EOD!AG63+BYPL_EOD!AH63</f>
        <v>0</v>
      </c>
      <c r="K63">
        <f>MES_EOD!AG63+MES_EOD!AH63</f>
        <v>0</v>
      </c>
      <c r="L63">
        <f>NDMC_EOD!AG63+NDMC_EOD!AH63</f>
        <v>0</v>
      </c>
      <c r="M63">
        <f>TPDDL_EOD!AG63+TPDDL_EOD!AH63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PPCL!D64</f>
        <v>0</v>
      </c>
      <c r="C64">
        <f>PPCL!E64</f>
        <v>0</v>
      </c>
      <c r="D64">
        <f>PPCL!O64</f>
        <v>0</v>
      </c>
      <c r="E64">
        <f>PPCL!P64</f>
        <v>0</v>
      </c>
      <c r="F64">
        <f t="shared" si="4"/>
        <v>0</v>
      </c>
      <c r="G64">
        <f t="shared" si="5"/>
        <v>0</v>
      </c>
      <c r="H64" s="112"/>
      <c r="I64">
        <f>BRPL_EOD!AG64+BRPL_EOD!AH64</f>
        <v>0</v>
      </c>
      <c r="J64">
        <f>BYPL_EOD!AG64+BYPL_EOD!AH64</f>
        <v>0</v>
      </c>
      <c r="K64">
        <f>MES_EOD!AG64+MES_EOD!AH64</f>
        <v>0</v>
      </c>
      <c r="L64">
        <f>NDMC_EOD!AG64+NDMC_EOD!AH64</f>
        <v>0</v>
      </c>
      <c r="M64">
        <f>TPDDL_EOD!AG64+TPDDL_EOD!AH64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PPCL!D65</f>
        <v>55</v>
      </c>
      <c r="C65">
        <f>PPCL!E65</f>
        <v>0</v>
      </c>
      <c r="D65">
        <f>PPCL!O65</f>
        <v>0</v>
      </c>
      <c r="E65">
        <f>PPCL!P65</f>
        <v>0</v>
      </c>
      <c r="F65">
        <f t="shared" si="4"/>
        <v>55</v>
      </c>
      <c r="G65">
        <f t="shared" si="5"/>
        <v>0</v>
      </c>
      <c r="H65" s="112"/>
      <c r="I65">
        <f>BRPL_EOD!AG65+BRPL_EOD!AH65</f>
        <v>0</v>
      </c>
      <c r="J65">
        <f>BYPL_EOD!AG65+BYPL_EOD!AH65</f>
        <v>0</v>
      </c>
      <c r="K65">
        <f>MES_EOD!AG65+MES_EOD!AH65</f>
        <v>0</v>
      </c>
      <c r="L65">
        <f>NDMC_EOD!AG65+NDMC_EOD!AH65</f>
        <v>0</v>
      </c>
      <c r="M65">
        <f>TPDDL_EOD!AG65+TPDDL_EOD!AH65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PPCL!D66</f>
        <v>55</v>
      </c>
      <c r="C66">
        <f>PPCL!E66</f>
        <v>0</v>
      </c>
      <c r="D66">
        <f>PPCL!O66</f>
        <v>0</v>
      </c>
      <c r="E66">
        <f>PPCL!P66</f>
        <v>0</v>
      </c>
      <c r="F66">
        <f t="shared" si="4"/>
        <v>55</v>
      </c>
      <c r="G66">
        <f t="shared" si="5"/>
        <v>0</v>
      </c>
      <c r="H66" s="112"/>
      <c r="I66">
        <f>BRPL_EOD!AG66+BRPL_EOD!AH66</f>
        <v>0</v>
      </c>
      <c r="J66">
        <f>BYPL_EOD!AG66+BYPL_EOD!AH66</f>
        <v>0</v>
      </c>
      <c r="K66">
        <f>MES_EOD!AG66+MES_EOD!AH66</f>
        <v>0</v>
      </c>
      <c r="L66">
        <f>NDMC_EOD!AG66+NDMC_EOD!AH66</f>
        <v>0</v>
      </c>
      <c r="M66">
        <f>TPDDL_EOD!AG66+TPDDL_EOD!AH66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PPCL!D67</f>
        <v>55</v>
      </c>
      <c r="C67">
        <f>PPCL!E67</f>
        <v>0</v>
      </c>
      <c r="D67">
        <f>PPCL!O67</f>
        <v>0</v>
      </c>
      <c r="E67">
        <f>PPCL!P67</f>
        <v>0</v>
      </c>
      <c r="F67">
        <f t="shared" si="4"/>
        <v>55</v>
      </c>
      <c r="G67">
        <f t="shared" si="5"/>
        <v>0</v>
      </c>
      <c r="H67" s="112"/>
      <c r="I67">
        <f>BRPL_EOD!AG67+BRPL_EOD!AH67</f>
        <v>0</v>
      </c>
      <c r="J67">
        <f>BYPL_EOD!AG67+BYPL_EOD!AH67</f>
        <v>0</v>
      </c>
      <c r="K67">
        <f>MES_EOD!AG67+MES_EOD!AH67</f>
        <v>0</v>
      </c>
      <c r="L67">
        <f>NDMC_EOD!AG67+NDMC_EOD!AH67</f>
        <v>0</v>
      </c>
      <c r="M67">
        <f>TPDDL_EOD!AG67+TPDDL_EOD!AH67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PPCL!D68</f>
        <v>55</v>
      </c>
      <c r="C68">
        <f>PPCL!E68</f>
        <v>0</v>
      </c>
      <c r="D68">
        <f>PPCL!O68</f>
        <v>0</v>
      </c>
      <c r="E68">
        <f>PPCL!P68</f>
        <v>0</v>
      </c>
      <c r="F68">
        <f t="shared" ref="F68:F98" si="10">B68+C68</f>
        <v>55</v>
      </c>
      <c r="G68">
        <f t="shared" ref="G68:G98" si="11">D68+E68</f>
        <v>0</v>
      </c>
      <c r="H68" s="112"/>
      <c r="I68">
        <f>BRPL_EOD!AG68+BRPL_EOD!AH68</f>
        <v>0</v>
      </c>
      <c r="J68">
        <f>BYPL_EOD!AG68+BYPL_EOD!AH68</f>
        <v>0</v>
      </c>
      <c r="K68">
        <f>MES_EOD!AG68+MES_EOD!AH68</f>
        <v>0</v>
      </c>
      <c r="L68">
        <f>NDMC_EOD!AG68+NDMC_EOD!AH68</f>
        <v>0</v>
      </c>
      <c r="M68">
        <f>TPDDL_EOD!AG68+TPDDL_EOD!AH68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PPCL!D69</f>
        <v>55</v>
      </c>
      <c r="C69">
        <f>PPCL!E69</f>
        <v>0</v>
      </c>
      <c r="D69">
        <f>PPCL!O69</f>
        <v>0</v>
      </c>
      <c r="E69">
        <f>PPCL!P69</f>
        <v>0</v>
      </c>
      <c r="F69">
        <f t="shared" si="10"/>
        <v>55</v>
      </c>
      <c r="G69">
        <f t="shared" si="11"/>
        <v>0</v>
      </c>
      <c r="H69" s="112"/>
      <c r="I69">
        <f>BRPL_EOD!AG69+BRPL_EOD!AH69</f>
        <v>0</v>
      </c>
      <c r="J69">
        <f>BYPL_EOD!AG69+BYPL_EOD!AH69</f>
        <v>0</v>
      </c>
      <c r="K69">
        <f>MES_EOD!AG69+MES_EOD!AH69</f>
        <v>0</v>
      </c>
      <c r="L69">
        <f>NDMC_EOD!AG69+NDMC_EOD!AH69</f>
        <v>0</v>
      </c>
      <c r="M69">
        <f>TPDDL_EOD!AG69+TPDDL_EOD!AH69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PPCL!D70</f>
        <v>55</v>
      </c>
      <c r="C70">
        <f>PPCL!E70</f>
        <v>0</v>
      </c>
      <c r="D70">
        <f>PPCL!O70</f>
        <v>0</v>
      </c>
      <c r="E70">
        <f>PPCL!P70</f>
        <v>0</v>
      </c>
      <c r="F70">
        <f t="shared" si="10"/>
        <v>55</v>
      </c>
      <c r="G70">
        <f t="shared" si="11"/>
        <v>0</v>
      </c>
      <c r="H70" s="112"/>
      <c r="I70">
        <f>BRPL_EOD!AG70+BRPL_EOD!AH70</f>
        <v>0</v>
      </c>
      <c r="J70">
        <f>BYPL_EOD!AG70+BYPL_EOD!AH70</f>
        <v>0</v>
      </c>
      <c r="K70">
        <f>MES_EOD!AG70+MES_EOD!AH70</f>
        <v>0</v>
      </c>
      <c r="L70">
        <f>NDMC_EOD!AG70+NDMC_EOD!AH70</f>
        <v>0</v>
      </c>
      <c r="M70">
        <f>TPDDL_EOD!AG70+TPDDL_EOD!AH70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PPCL!D71</f>
        <v>55</v>
      </c>
      <c r="C71">
        <f>PPCL!E71</f>
        <v>0</v>
      </c>
      <c r="D71">
        <f>PPCL!O71</f>
        <v>0</v>
      </c>
      <c r="E71">
        <f>PPCL!P71</f>
        <v>0</v>
      </c>
      <c r="F71">
        <f t="shared" si="10"/>
        <v>55</v>
      </c>
      <c r="G71">
        <f t="shared" si="11"/>
        <v>0</v>
      </c>
      <c r="H71" s="112"/>
      <c r="I71">
        <f>BRPL_EOD!AG71+BRPL_EOD!AH71</f>
        <v>0</v>
      </c>
      <c r="J71">
        <f>BYPL_EOD!AG71+BYPL_EOD!AH71</f>
        <v>0</v>
      </c>
      <c r="K71">
        <f>MES_EOD!AG71+MES_EOD!AH71</f>
        <v>0</v>
      </c>
      <c r="L71">
        <f>NDMC_EOD!AG71+NDMC_EOD!AH71</f>
        <v>0</v>
      </c>
      <c r="M71">
        <f>TPDDL_EOD!AG71+TPDDL_EOD!AH71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PPCL!D72</f>
        <v>55</v>
      </c>
      <c r="C72">
        <f>PPCL!E72</f>
        <v>0</v>
      </c>
      <c r="D72">
        <f>PPCL!O72</f>
        <v>0</v>
      </c>
      <c r="E72">
        <f>PPCL!P72</f>
        <v>0</v>
      </c>
      <c r="F72">
        <f t="shared" si="10"/>
        <v>55</v>
      </c>
      <c r="G72">
        <f t="shared" si="11"/>
        <v>0</v>
      </c>
      <c r="H72" s="112"/>
      <c r="I72">
        <f>BRPL_EOD!AG72+BRPL_EOD!AH72</f>
        <v>0</v>
      </c>
      <c r="J72">
        <f>BYPL_EOD!AG72+BYPL_EOD!AH72</f>
        <v>0</v>
      </c>
      <c r="K72">
        <f>MES_EOD!AG72+MES_EOD!AH72</f>
        <v>0</v>
      </c>
      <c r="L72">
        <f>NDMC_EOD!AG72+NDMC_EOD!AH72</f>
        <v>0</v>
      </c>
      <c r="M72">
        <f>TPDDL_EOD!AG72+TPDDL_EOD!AH72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PPCL!D73</f>
        <v>55</v>
      </c>
      <c r="C73">
        <f>PPCL!E73</f>
        <v>0</v>
      </c>
      <c r="D73">
        <f>PPCL!O73</f>
        <v>0</v>
      </c>
      <c r="E73">
        <f>PPCL!P73</f>
        <v>0</v>
      </c>
      <c r="F73">
        <f t="shared" si="10"/>
        <v>55</v>
      </c>
      <c r="G73">
        <f t="shared" si="11"/>
        <v>0</v>
      </c>
      <c r="H73" s="112"/>
      <c r="I73">
        <f>BRPL_EOD!AG73+BRPL_EOD!AH73</f>
        <v>0</v>
      </c>
      <c r="J73">
        <f>BYPL_EOD!AG73+BYPL_EOD!AH73</f>
        <v>0</v>
      </c>
      <c r="K73">
        <f>MES_EOD!AG73+MES_EOD!AH73</f>
        <v>0</v>
      </c>
      <c r="L73">
        <f>NDMC_EOD!AG73+NDMC_EOD!AH73</f>
        <v>0</v>
      </c>
      <c r="M73">
        <f>TPDDL_EOD!AG73+TPDDL_EOD!AH73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PPCL!D74</f>
        <v>55</v>
      </c>
      <c r="C74">
        <f>PPCL!E74</f>
        <v>0</v>
      </c>
      <c r="D74">
        <f>PPCL!O74</f>
        <v>0</v>
      </c>
      <c r="E74">
        <f>PPCL!P74</f>
        <v>0</v>
      </c>
      <c r="F74">
        <f t="shared" si="10"/>
        <v>55</v>
      </c>
      <c r="G74">
        <f t="shared" si="11"/>
        <v>0</v>
      </c>
      <c r="H74" s="112"/>
      <c r="I74">
        <f>BRPL_EOD!AG74+BRPL_EOD!AH74</f>
        <v>0</v>
      </c>
      <c r="J74">
        <f>BYPL_EOD!AG74+BYPL_EOD!AH74</f>
        <v>0</v>
      </c>
      <c r="K74">
        <f>MES_EOD!AG74+MES_EOD!AH74</f>
        <v>0</v>
      </c>
      <c r="L74">
        <f>NDMC_EOD!AG74+NDMC_EOD!AH74</f>
        <v>0</v>
      </c>
      <c r="M74">
        <f>TPDDL_EOD!AG74+TPDDL_EOD!AH74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PPCL!D75</f>
        <v>55</v>
      </c>
      <c r="C75">
        <f>PPCL!E75</f>
        <v>0</v>
      </c>
      <c r="D75">
        <f>PPCL!O75</f>
        <v>0</v>
      </c>
      <c r="E75">
        <f>PPCL!P75</f>
        <v>0</v>
      </c>
      <c r="F75">
        <f t="shared" si="10"/>
        <v>55</v>
      </c>
      <c r="G75">
        <f t="shared" si="11"/>
        <v>0</v>
      </c>
      <c r="H75" s="112"/>
      <c r="I75">
        <f>BRPL_EOD!AG75+BRPL_EOD!AH75</f>
        <v>0</v>
      </c>
      <c r="J75">
        <f>BYPL_EOD!AG75+BYPL_EOD!AH75</f>
        <v>0</v>
      </c>
      <c r="K75">
        <f>MES_EOD!AG75+MES_EOD!AH75</f>
        <v>0</v>
      </c>
      <c r="L75">
        <f>NDMC_EOD!AG75+NDMC_EOD!AH75</f>
        <v>0</v>
      </c>
      <c r="M75">
        <f>TPDDL_EOD!AG75+TPDDL_EOD!AH75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PPCL!D76</f>
        <v>55</v>
      </c>
      <c r="C76">
        <f>PPCL!E76</f>
        <v>0</v>
      </c>
      <c r="D76">
        <f>PPCL!O76</f>
        <v>0</v>
      </c>
      <c r="E76">
        <f>PPCL!P76</f>
        <v>0</v>
      </c>
      <c r="F76">
        <f t="shared" si="10"/>
        <v>55</v>
      </c>
      <c r="G76">
        <f t="shared" si="11"/>
        <v>0</v>
      </c>
      <c r="H76" s="112"/>
      <c r="I76">
        <f>BRPL_EOD!AG76+BRPL_EOD!AH76</f>
        <v>0</v>
      </c>
      <c r="J76">
        <f>BYPL_EOD!AG76+BYPL_EOD!AH76</f>
        <v>0</v>
      </c>
      <c r="K76">
        <f>MES_EOD!AG76+MES_EOD!AH76</f>
        <v>0</v>
      </c>
      <c r="L76">
        <f>NDMC_EOD!AG76+NDMC_EOD!AH76</f>
        <v>0</v>
      </c>
      <c r="M76">
        <f>TPDDL_EOD!AG76+TPDDL_EOD!AH76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PPCL!D77</f>
        <v>55</v>
      </c>
      <c r="C77">
        <f>PPCL!E77</f>
        <v>0</v>
      </c>
      <c r="D77">
        <f>PPCL!O77</f>
        <v>0</v>
      </c>
      <c r="E77">
        <f>PPCL!P77</f>
        <v>0</v>
      </c>
      <c r="F77">
        <f t="shared" si="10"/>
        <v>55</v>
      </c>
      <c r="G77">
        <f t="shared" si="11"/>
        <v>0</v>
      </c>
      <c r="H77" s="112"/>
      <c r="I77">
        <f>BRPL_EOD!AG77+BRPL_EOD!AH77</f>
        <v>0</v>
      </c>
      <c r="J77">
        <f>BYPL_EOD!AG77+BYPL_EOD!AH77</f>
        <v>0</v>
      </c>
      <c r="K77">
        <f>MES_EOD!AG77+MES_EOD!AH77</f>
        <v>0</v>
      </c>
      <c r="L77">
        <f>NDMC_EOD!AG77+NDMC_EOD!AH77</f>
        <v>0</v>
      </c>
      <c r="M77">
        <f>TPDDL_EOD!AG77+TPDDL_EOD!AH77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PPCL!D78</f>
        <v>55</v>
      </c>
      <c r="C78">
        <f>PPCL!E78</f>
        <v>0</v>
      </c>
      <c r="D78">
        <f>PPCL!O78</f>
        <v>0</v>
      </c>
      <c r="E78">
        <f>PPCL!P78</f>
        <v>0</v>
      </c>
      <c r="F78">
        <f t="shared" si="10"/>
        <v>55</v>
      </c>
      <c r="G78">
        <f t="shared" si="11"/>
        <v>0</v>
      </c>
      <c r="H78" s="112"/>
      <c r="I78">
        <f>BRPL_EOD!AG78+BRPL_EOD!AH78</f>
        <v>0</v>
      </c>
      <c r="J78">
        <f>BYPL_EOD!AG78+BYPL_EOD!AH78</f>
        <v>0</v>
      </c>
      <c r="K78">
        <f>MES_EOD!AG78+MES_EOD!AH78</f>
        <v>0</v>
      </c>
      <c r="L78">
        <f>NDMC_EOD!AG78+NDMC_EOD!AH78</f>
        <v>0</v>
      </c>
      <c r="M78">
        <f>TPDDL_EOD!AG78+TPDDL_EOD!AH78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PPCL!D79</f>
        <v>55</v>
      </c>
      <c r="C79">
        <f>PPCL!E79</f>
        <v>0</v>
      </c>
      <c r="D79">
        <f>PPCL!O79</f>
        <v>0</v>
      </c>
      <c r="E79">
        <f>PPCL!P79</f>
        <v>0</v>
      </c>
      <c r="F79">
        <f t="shared" si="10"/>
        <v>55</v>
      </c>
      <c r="G79">
        <f t="shared" si="11"/>
        <v>0</v>
      </c>
      <c r="H79" s="112"/>
      <c r="I79">
        <f>BRPL_EOD!AG79+BRPL_EOD!AH79</f>
        <v>0</v>
      </c>
      <c r="J79">
        <f>BYPL_EOD!AG79+BYPL_EOD!AH79</f>
        <v>0</v>
      </c>
      <c r="K79">
        <f>MES_EOD!AG79+MES_EOD!AH79</f>
        <v>0</v>
      </c>
      <c r="L79">
        <f>NDMC_EOD!AG79+NDMC_EOD!AH79</f>
        <v>0</v>
      </c>
      <c r="M79">
        <f>TPDDL_EOD!AG79+TPDDL_EOD!AH79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PPCL!D80</f>
        <v>55</v>
      </c>
      <c r="C80">
        <f>PPCL!E80</f>
        <v>0</v>
      </c>
      <c r="D80">
        <f>PPCL!O80</f>
        <v>0</v>
      </c>
      <c r="E80">
        <f>PPCL!P80</f>
        <v>0</v>
      </c>
      <c r="F80">
        <f t="shared" si="10"/>
        <v>55</v>
      </c>
      <c r="G80">
        <f t="shared" si="11"/>
        <v>0</v>
      </c>
      <c r="H80" s="112"/>
      <c r="I80">
        <f>BRPL_EOD!AG80+BRPL_EOD!AH80</f>
        <v>0</v>
      </c>
      <c r="J80">
        <f>BYPL_EOD!AG80+BYPL_EOD!AH80</f>
        <v>0</v>
      </c>
      <c r="K80">
        <f>MES_EOD!AG80+MES_EOD!AH80</f>
        <v>0</v>
      </c>
      <c r="L80">
        <f>NDMC_EOD!AG80+NDMC_EOD!AH80</f>
        <v>0</v>
      </c>
      <c r="M80">
        <f>TPDDL_EOD!AG80+TPDDL_EOD!AH80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PPCL!D81</f>
        <v>55</v>
      </c>
      <c r="C81">
        <f>PPCL!E81</f>
        <v>0</v>
      </c>
      <c r="D81">
        <f>PPCL!O81</f>
        <v>0</v>
      </c>
      <c r="E81">
        <f>PPCL!P81</f>
        <v>0</v>
      </c>
      <c r="F81">
        <f t="shared" si="10"/>
        <v>55</v>
      </c>
      <c r="G81">
        <f t="shared" si="11"/>
        <v>0</v>
      </c>
      <c r="H81" s="112"/>
      <c r="I81">
        <f>BRPL_EOD!AG81+BRPL_EOD!AH81</f>
        <v>0</v>
      </c>
      <c r="J81">
        <f>BYPL_EOD!AG81+BYPL_EOD!AH81</f>
        <v>0</v>
      </c>
      <c r="K81">
        <f>MES_EOD!AG81+MES_EOD!AH81</f>
        <v>0</v>
      </c>
      <c r="L81">
        <f>NDMC_EOD!AG81+NDMC_EOD!AH81</f>
        <v>0</v>
      </c>
      <c r="M81">
        <f>TPDDL_EOD!AG81+TPDDL_EOD!AH81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PPCL!D82</f>
        <v>55</v>
      </c>
      <c r="C82">
        <f>PPCL!E82</f>
        <v>0</v>
      </c>
      <c r="D82">
        <f>PPCL!O82</f>
        <v>0</v>
      </c>
      <c r="E82">
        <f>PPCL!P82</f>
        <v>0</v>
      </c>
      <c r="F82">
        <f t="shared" si="10"/>
        <v>55</v>
      </c>
      <c r="G82">
        <f t="shared" si="11"/>
        <v>0</v>
      </c>
      <c r="H82" s="112"/>
      <c r="I82">
        <f>BRPL_EOD!AG82+BRPL_EOD!AH82</f>
        <v>0</v>
      </c>
      <c r="J82">
        <f>BYPL_EOD!AG82+BYPL_EOD!AH82</f>
        <v>0</v>
      </c>
      <c r="K82">
        <f>MES_EOD!AG82+MES_EOD!AH82</f>
        <v>0</v>
      </c>
      <c r="L82">
        <f>NDMC_EOD!AG82+NDMC_EOD!AH82</f>
        <v>0</v>
      </c>
      <c r="M82">
        <f>TPDDL_EOD!AG82+TPDDL_EOD!AH82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PPCL!D83</f>
        <v>55</v>
      </c>
      <c r="C83">
        <f>PPCL!E83</f>
        <v>0</v>
      </c>
      <c r="D83">
        <f>PPCL!O83</f>
        <v>0</v>
      </c>
      <c r="E83">
        <f>PPCL!P83</f>
        <v>0</v>
      </c>
      <c r="F83">
        <f t="shared" si="10"/>
        <v>55</v>
      </c>
      <c r="G83">
        <f t="shared" si="11"/>
        <v>0</v>
      </c>
      <c r="H83" s="112"/>
      <c r="I83">
        <f>BRPL_EOD!AG83+BRPL_EOD!AH83</f>
        <v>0</v>
      </c>
      <c r="J83">
        <f>BYPL_EOD!AG83+BYPL_EOD!AH83</f>
        <v>0</v>
      </c>
      <c r="K83">
        <f>MES_EOD!AG83+MES_EOD!AH83</f>
        <v>0</v>
      </c>
      <c r="L83">
        <f>NDMC_EOD!AG83+NDMC_EOD!AH83</f>
        <v>0</v>
      </c>
      <c r="M83">
        <f>TPDDL_EOD!AG83+TPDDL_EOD!AH83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PPCL!D84</f>
        <v>55</v>
      </c>
      <c r="C84">
        <f>PPCL!E84</f>
        <v>0</v>
      </c>
      <c r="D84">
        <f>PPCL!O84</f>
        <v>0</v>
      </c>
      <c r="E84">
        <f>PPCL!P84</f>
        <v>0</v>
      </c>
      <c r="F84">
        <f t="shared" si="10"/>
        <v>55</v>
      </c>
      <c r="G84">
        <f t="shared" si="11"/>
        <v>0</v>
      </c>
      <c r="H84" s="112"/>
      <c r="I84">
        <f>BRPL_EOD!AG84+BRPL_EOD!AH84</f>
        <v>0</v>
      </c>
      <c r="J84">
        <f>BYPL_EOD!AG84+BYPL_EOD!AH84</f>
        <v>0</v>
      </c>
      <c r="K84">
        <f>MES_EOD!AG84+MES_EOD!AH84</f>
        <v>0</v>
      </c>
      <c r="L84">
        <f>NDMC_EOD!AG84+NDMC_EOD!AH84</f>
        <v>0</v>
      </c>
      <c r="M84">
        <f>TPDDL_EOD!AG84+TPDDL_EOD!AH84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PPCL!D85</f>
        <v>55</v>
      </c>
      <c r="C85">
        <f>PPCL!E85</f>
        <v>0</v>
      </c>
      <c r="D85">
        <f>PPCL!O85</f>
        <v>0</v>
      </c>
      <c r="E85">
        <f>PPCL!P85</f>
        <v>0</v>
      </c>
      <c r="F85">
        <f t="shared" si="10"/>
        <v>55</v>
      </c>
      <c r="G85">
        <f t="shared" si="11"/>
        <v>0</v>
      </c>
      <c r="H85" s="112"/>
      <c r="I85">
        <f>BRPL_EOD!AG85+BRPL_EOD!AH85</f>
        <v>0</v>
      </c>
      <c r="J85">
        <f>BYPL_EOD!AG85+BYPL_EOD!AH85</f>
        <v>0</v>
      </c>
      <c r="K85">
        <f>MES_EOD!AG85+MES_EOD!AH85</f>
        <v>0</v>
      </c>
      <c r="L85">
        <f>NDMC_EOD!AG85+NDMC_EOD!AH85</f>
        <v>0</v>
      </c>
      <c r="M85">
        <f>TPDDL_EOD!AG85+TPDDL_EOD!AH85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PPCL!D86</f>
        <v>55</v>
      </c>
      <c r="C86">
        <f>PPCL!E86</f>
        <v>0</v>
      </c>
      <c r="D86">
        <f>PPCL!O86</f>
        <v>0</v>
      </c>
      <c r="E86">
        <f>PPCL!P86</f>
        <v>0</v>
      </c>
      <c r="F86">
        <f t="shared" si="10"/>
        <v>55</v>
      </c>
      <c r="G86">
        <f t="shared" si="11"/>
        <v>0</v>
      </c>
      <c r="H86" s="112"/>
      <c r="I86">
        <f>BRPL_EOD!AG86+BRPL_EOD!AH86</f>
        <v>0</v>
      </c>
      <c r="J86">
        <f>BYPL_EOD!AG86+BYPL_EOD!AH86</f>
        <v>0</v>
      </c>
      <c r="K86">
        <f>MES_EOD!AG86+MES_EOD!AH86</f>
        <v>0</v>
      </c>
      <c r="L86">
        <f>NDMC_EOD!AG86+NDMC_EOD!AH86</f>
        <v>0</v>
      </c>
      <c r="M86">
        <f>TPDDL_EOD!AG86+TPDDL_EOD!AH86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PPCL!D87</f>
        <v>55</v>
      </c>
      <c r="C87">
        <f>PPCL!E87</f>
        <v>0</v>
      </c>
      <c r="D87">
        <f>PPCL!O87</f>
        <v>0</v>
      </c>
      <c r="E87">
        <f>PPCL!P87</f>
        <v>0</v>
      </c>
      <c r="F87">
        <f t="shared" si="10"/>
        <v>55</v>
      </c>
      <c r="G87">
        <f t="shared" si="11"/>
        <v>0</v>
      </c>
      <c r="H87" s="112"/>
      <c r="I87">
        <f>BRPL_EOD!AG87+BRPL_EOD!AH87</f>
        <v>0</v>
      </c>
      <c r="J87">
        <f>BYPL_EOD!AG87+BYPL_EOD!AH87</f>
        <v>0</v>
      </c>
      <c r="K87">
        <f>MES_EOD!AG87+MES_EOD!AH87</f>
        <v>0</v>
      </c>
      <c r="L87">
        <f>NDMC_EOD!AG87+NDMC_EOD!AH87</f>
        <v>0</v>
      </c>
      <c r="M87">
        <f>TPDDL_EOD!AG87+TPDDL_EOD!AH87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PPCL!D88</f>
        <v>55</v>
      </c>
      <c r="C88">
        <f>PPCL!E88</f>
        <v>0</v>
      </c>
      <c r="D88">
        <f>PPCL!O88</f>
        <v>0</v>
      </c>
      <c r="E88">
        <f>PPCL!P88</f>
        <v>0</v>
      </c>
      <c r="F88">
        <f t="shared" si="10"/>
        <v>55</v>
      </c>
      <c r="G88">
        <f t="shared" si="11"/>
        <v>0</v>
      </c>
      <c r="H88" s="112"/>
      <c r="I88">
        <f>BRPL_EOD!AG88+BRPL_EOD!AH88</f>
        <v>0</v>
      </c>
      <c r="J88">
        <f>BYPL_EOD!AG88+BYPL_EOD!AH88</f>
        <v>0</v>
      </c>
      <c r="K88">
        <f>MES_EOD!AG88+MES_EOD!AH88</f>
        <v>0</v>
      </c>
      <c r="L88">
        <f>NDMC_EOD!AG88+NDMC_EOD!AH88</f>
        <v>0</v>
      </c>
      <c r="M88">
        <f>TPDDL_EOD!AG88+TPDDL_EOD!AH88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PPCL!D89</f>
        <v>55</v>
      </c>
      <c r="C89">
        <f>PPCL!E89</f>
        <v>0</v>
      </c>
      <c r="D89">
        <f>PPCL!O89</f>
        <v>0</v>
      </c>
      <c r="E89">
        <f>PPCL!P89</f>
        <v>0</v>
      </c>
      <c r="F89">
        <f t="shared" si="10"/>
        <v>55</v>
      </c>
      <c r="G89">
        <f t="shared" si="11"/>
        <v>0</v>
      </c>
      <c r="H89" s="112"/>
      <c r="I89">
        <f>BRPL_EOD!AG89+BRPL_EOD!AH89</f>
        <v>0</v>
      </c>
      <c r="J89">
        <f>BYPL_EOD!AG89+BYPL_EOD!AH89</f>
        <v>0</v>
      </c>
      <c r="K89">
        <f>MES_EOD!AG89+MES_EOD!AH89</f>
        <v>0</v>
      </c>
      <c r="L89">
        <f>NDMC_EOD!AG89+NDMC_EOD!AH89</f>
        <v>0</v>
      </c>
      <c r="M89">
        <f>TPDDL_EOD!AG89+TPDDL_EOD!AH89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PPCL!D90</f>
        <v>55</v>
      </c>
      <c r="C90">
        <f>PPCL!E90</f>
        <v>0</v>
      </c>
      <c r="D90">
        <f>PPCL!O90</f>
        <v>0</v>
      </c>
      <c r="E90">
        <f>PPCL!P90</f>
        <v>0</v>
      </c>
      <c r="F90">
        <f t="shared" si="10"/>
        <v>55</v>
      </c>
      <c r="G90">
        <f t="shared" si="11"/>
        <v>0</v>
      </c>
      <c r="H90" s="112"/>
      <c r="I90">
        <f>BRPL_EOD!AG90+BRPL_EOD!AH90</f>
        <v>0</v>
      </c>
      <c r="J90">
        <f>BYPL_EOD!AG90+BYPL_EOD!AH90</f>
        <v>0</v>
      </c>
      <c r="K90">
        <f>MES_EOD!AG90+MES_EOD!AH90</f>
        <v>0</v>
      </c>
      <c r="L90">
        <f>NDMC_EOD!AG90+NDMC_EOD!AH90</f>
        <v>0</v>
      </c>
      <c r="M90">
        <f>TPDDL_EOD!AG90+TPDDL_EOD!AH90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PPCL!D91</f>
        <v>55</v>
      </c>
      <c r="C91">
        <f>PPCL!E91</f>
        <v>0</v>
      </c>
      <c r="D91">
        <f>PPCL!O91</f>
        <v>0</v>
      </c>
      <c r="E91">
        <f>PPCL!P91</f>
        <v>0</v>
      </c>
      <c r="F91">
        <f t="shared" si="10"/>
        <v>55</v>
      </c>
      <c r="G91">
        <f t="shared" si="11"/>
        <v>0</v>
      </c>
      <c r="H91" s="112"/>
      <c r="I91">
        <f>BRPL_EOD!AG91+BRPL_EOD!AH91</f>
        <v>0</v>
      </c>
      <c r="J91">
        <f>BYPL_EOD!AG91+BYPL_EOD!AH91</f>
        <v>0</v>
      </c>
      <c r="K91">
        <f>MES_EOD!AG91+MES_EOD!AH91</f>
        <v>0</v>
      </c>
      <c r="L91">
        <f>NDMC_EOD!AG91+NDMC_EOD!AH91</f>
        <v>0</v>
      </c>
      <c r="M91">
        <f>TPDDL_EOD!AG91+TPDDL_EOD!AH91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PPCL!D92</f>
        <v>55</v>
      </c>
      <c r="C92">
        <f>PPCL!E92</f>
        <v>0</v>
      </c>
      <c r="D92">
        <f>PPCL!O92</f>
        <v>0</v>
      </c>
      <c r="E92">
        <f>PPCL!P92</f>
        <v>0</v>
      </c>
      <c r="F92">
        <f t="shared" si="10"/>
        <v>55</v>
      </c>
      <c r="G92">
        <f t="shared" si="11"/>
        <v>0</v>
      </c>
      <c r="H92" s="112"/>
      <c r="I92">
        <f>BRPL_EOD!AG92+BRPL_EOD!AH92</f>
        <v>0</v>
      </c>
      <c r="J92">
        <f>BYPL_EOD!AG92+BYPL_EOD!AH92</f>
        <v>0</v>
      </c>
      <c r="K92">
        <f>MES_EOD!AG92+MES_EOD!AH92</f>
        <v>0</v>
      </c>
      <c r="L92">
        <f>NDMC_EOD!AG92+NDMC_EOD!AH92</f>
        <v>0</v>
      </c>
      <c r="M92">
        <f>TPDDL_EOD!AG92+TPDDL_EOD!AH92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PPCL!D93</f>
        <v>55</v>
      </c>
      <c r="C93">
        <f>PPCL!E93</f>
        <v>0</v>
      </c>
      <c r="D93">
        <f>PPCL!O93</f>
        <v>0</v>
      </c>
      <c r="E93">
        <f>PPCL!P93</f>
        <v>0</v>
      </c>
      <c r="F93">
        <f t="shared" si="10"/>
        <v>55</v>
      </c>
      <c r="G93">
        <f t="shared" si="11"/>
        <v>0</v>
      </c>
      <c r="H93" s="112"/>
      <c r="I93">
        <f>BRPL_EOD!AG93+BRPL_EOD!AH93</f>
        <v>0</v>
      </c>
      <c r="J93">
        <f>BYPL_EOD!AG93+BYPL_EOD!AH93</f>
        <v>0</v>
      </c>
      <c r="K93">
        <f>MES_EOD!AG93+MES_EOD!AH93</f>
        <v>0</v>
      </c>
      <c r="L93">
        <f>NDMC_EOD!AG93+NDMC_EOD!AH93</f>
        <v>0</v>
      </c>
      <c r="M93">
        <f>TPDDL_EOD!AG93+TPDDL_EOD!AH93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PPCL!D94</f>
        <v>55</v>
      </c>
      <c r="C94">
        <f>PPCL!E94</f>
        <v>0</v>
      </c>
      <c r="D94">
        <f>PPCL!O94</f>
        <v>0</v>
      </c>
      <c r="E94">
        <f>PPCL!P94</f>
        <v>0</v>
      </c>
      <c r="F94">
        <f t="shared" si="10"/>
        <v>55</v>
      </c>
      <c r="G94">
        <f t="shared" si="11"/>
        <v>0</v>
      </c>
      <c r="H94" s="112"/>
      <c r="I94">
        <f>BRPL_EOD!AG94+BRPL_EOD!AH94</f>
        <v>0</v>
      </c>
      <c r="J94">
        <f>BYPL_EOD!AG94+BYPL_EOD!AH94</f>
        <v>0</v>
      </c>
      <c r="K94">
        <f>MES_EOD!AG94+MES_EOD!AH94</f>
        <v>0</v>
      </c>
      <c r="L94">
        <f>NDMC_EOD!AG94+NDMC_EOD!AH94</f>
        <v>0</v>
      </c>
      <c r="M94">
        <f>TPDDL_EOD!AG94+TPDDL_EOD!AH94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PPCL!D95</f>
        <v>55</v>
      </c>
      <c r="C95">
        <f>PPCL!E95</f>
        <v>0</v>
      </c>
      <c r="D95">
        <f>PPCL!O95</f>
        <v>0</v>
      </c>
      <c r="E95">
        <f>PPCL!P95</f>
        <v>0</v>
      </c>
      <c r="F95">
        <f t="shared" si="10"/>
        <v>55</v>
      </c>
      <c r="G95">
        <f t="shared" si="11"/>
        <v>0</v>
      </c>
      <c r="H95" s="112"/>
      <c r="I95">
        <f>BRPL_EOD!AG95+BRPL_EOD!AH95</f>
        <v>0</v>
      </c>
      <c r="J95">
        <f>BYPL_EOD!AG95+BYPL_EOD!AH95</f>
        <v>0</v>
      </c>
      <c r="K95">
        <f>MES_EOD!AG95+MES_EOD!AH95</f>
        <v>0</v>
      </c>
      <c r="L95">
        <f>NDMC_EOD!AG95+NDMC_EOD!AH95</f>
        <v>0</v>
      </c>
      <c r="M95">
        <f>TPDDL_EOD!AG95+TPDDL_EOD!AH95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PPCL!D96</f>
        <v>55</v>
      </c>
      <c r="C96">
        <f>PPCL!E96</f>
        <v>0</v>
      </c>
      <c r="D96">
        <f>PPCL!O96</f>
        <v>0</v>
      </c>
      <c r="E96">
        <f>PPCL!P96</f>
        <v>0</v>
      </c>
      <c r="F96">
        <f t="shared" si="10"/>
        <v>55</v>
      </c>
      <c r="G96">
        <f t="shared" si="11"/>
        <v>0</v>
      </c>
      <c r="H96" s="112"/>
      <c r="I96">
        <f>BRPL_EOD!AG96+BRPL_EOD!AH96</f>
        <v>0</v>
      </c>
      <c r="J96">
        <f>BYPL_EOD!AG96+BYPL_EOD!AH96</f>
        <v>0</v>
      </c>
      <c r="K96">
        <f>MES_EOD!AG96+MES_EOD!AH96</f>
        <v>0</v>
      </c>
      <c r="L96">
        <f>NDMC_EOD!AG96+NDMC_EOD!AH96</f>
        <v>0</v>
      </c>
      <c r="M96">
        <f>TPDDL_EOD!AG96+TPDDL_EOD!AH96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PPCL!D97</f>
        <v>55</v>
      </c>
      <c r="C97">
        <f>PPCL!E97</f>
        <v>0</v>
      </c>
      <c r="D97">
        <f>PPCL!O97</f>
        <v>0</v>
      </c>
      <c r="E97">
        <f>PPCL!P97</f>
        <v>0</v>
      </c>
      <c r="F97">
        <f t="shared" si="10"/>
        <v>55</v>
      </c>
      <c r="G97">
        <f t="shared" si="11"/>
        <v>0</v>
      </c>
      <c r="H97" s="112"/>
      <c r="I97">
        <f>BRPL_EOD!AG97+BRPL_EOD!AH97</f>
        <v>0</v>
      </c>
      <c r="J97">
        <f>BYPL_EOD!AG97+BYPL_EOD!AH97</f>
        <v>0</v>
      </c>
      <c r="K97">
        <f>MES_EOD!AG97+MES_EOD!AH97</f>
        <v>0</v>
      </c>
      <c r="L97">
        <f>NDMC_EOD!AG97+NDMC_EOD!AH97</f>
        <v>0</v>
      </c>
      <c r="M97">
        <f>TPDDL_EOD!AG97+TPDDL_EOD!AH97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PPCL!D98</f>
        <v>55</v>
      </c>
      <c r="C98">
        <f>PPCL!E98</f>
        <v>0</v>
      </c>
      <c r="D98">
        <f>PPCL!O98</f>
        <v>0</v>
      </c>
      <c r="E98">
        <f>PPCL!P98</f>
        <v>0</v>
      </c>
      <c r="F98">
        <f t="shared" si="10"/>
        <v>55</v>
      </c>
      <c r="G98">
        <f t="shared" si="11"/>
        <v>0</v>
      </c>
      <c r="H98" s="112"/>
      <c r="I98">
        <f>BRPL_EOD!AG98+BRPL_EOD!AH98</f>
        <v>0</v>
      </c>
      <c r="J98">
        <f>BYPL_EOD!AG98+BYPL_EOD!AH98</f>
        <v>0</v>
      </c>
      <c r="K98">
        <f>MES_EOD!AG98+MES_EOD!AH98</f>
        <v>0</v>
      </c>
      <c r="L98">
        <f>NDMC_EOD!AG98+NDMC_EOD!AH98</f>
        <v>0</v>
      </c>
      <c r="M98">
        <f>TPDDL_EOD!AG98+TPDDL_EOD!AH98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333</v>
      </c>
      <c r="B99" s="114">
        <f>SUM(B3:B98)/4000</f>
        <v>0.46750000000000003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0.46750000000000003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7" priority="1" operator="lessThan">
      <formula>0</formula>
    </cfRule>
    <cfRule type="cellIs" dxfId="16" priority="2" operator="greaterThan">
      <formula>0</formula>
    </cfRule>
  </conditionalFormatting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>
  <dimension ref="A1:X99"/>
  <sheetViews>
    <sheetView topLeftCell="A88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4">
      <c r="A1" s="32">
        <f>[4]GT!A1</f>
        <v>43282</v>
      </c>
      <c r="B1" s="206" t="s">
        <v>157</v>
      </c>
      <c r="C1" s="206"/>
      <c r="D1" s="206" t="s">
        <v>282</v>
      </c>
      <c r="E1" s="206"/>
      <c r="H1" s="112"/>
      <c r="I1" s="206" t="s">
        <v>327</v>
      </c>
      <c r="J1" s="206"/>
      <c r="K1" s="206"/>
      <c r="L1" s="206"/>
      <c r="M1" s="206"/>
      <c r="N1" s="206"/>
      <c r="O1" s="113"/>
      <c r="P1" s="206" t="s">
        <v>328</v>
      </c>
      <c r="Q1" s="206"/>
      <c r="R1" s="206"/>
      <c r="S1" s="206"/>
      <c r="T1" s="206"/>
      <c r="U1" s="114"/>
      <c r="V1" s="112"/>
      <c r="X1" s="115"/>
    </row>
    <row r="2" spans="1:24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  <c r="X2" s="116"/>
    </row>
    <row r="3" spans="1:24">
      <c r="A3" t="s">
        <v>45</v>
      </c>
      <c r="B3">
        <f>GT!B3</f>
        <v>0</v>
      </c>
      <c r="C3">
        <f>GT!C3</f>
        <v>60</v>
      </c>
      <c r="D3">
        <f>GT!M3</f>
        <v>-0.4</v>
      </c>
      <c r="E3">
        <f>GT!N3</f>
        <v>0</v>
      </c>
      <c r="F3">
        <f>B3+C3</f>
        <v>60</v>
      </c>
      <c r="G3">
        <f>D3+E3-X3</f>
        <v>-0.4</v>
      </c>
      <c r="H3" s="112"/>
      <c r="I3">
        <f>BRPL_EOD!AA3+BRPL_EOD!AB3</f>
        <v>0</v>
      </c>
      <c r="J3">
        <f>BYPL_EOD!AA3+BYPL_EOD!AB3</f>
        <v>0</v>
      </c>
      <c r="K3">
        <f>MES_EOD!AA3+MES_EOD!AB3</f>
        <v>0</v>
      </c>
      <c r="L3">
        <f>NDMC_EOD!AA3+NDMC_EOD!AB3</f>
        <v>0</v>
      </c>
      <c r="M3">
        <f>TPDDL_EOD!AA3+TPDDL_EOD!AB3</f>
        <v>0</v>
      </c>
      <c r="N3">
        <f t="shared" ref="N3:N66" si="0">SUM(I3:M3)</f>
        <v>0</v>
      </c>
      <c r="O3" s="112">
        <f t="shared" ref="O3:O66" si="1">G3-N3</f>
        <v>-0.4</v>
      </c>
      <c r="P3">
        <v>-0.16612000000000002</v>
      </c>
      <c r="Q3">
        <v>-9.0959999999999999E-2</v>
      </c>
      <c r="R3">
        <v>0</v>
      </c>
      <c r="S3">
        <v>-1.9800000000000002E-2</v>
      </c>
      <c r="T3">
        <v>-0.11868000000000002</v>
      </c>
      <c r="U3" s="114">
        <f t="shared" ref="U3:U66" si="2">SUM(P3:T3)</f>
        <v>-0.39556000000000002</v>
      </c>
      <c r="V3" s="112">
        <f t="shared" ref="V3:V66" si="3">G3-U3</f>
        <v>-4.4399999999999995E-3</v>
      </c>
      <c r="X3" s="117"/>
    </row>
    <row r="4" spans="1:24">
      <c r="A4" t="s">
        <v>46</v>
      </c>
      <c r="B4">
        <f>GT!B4</f>
        <v>0</v>
      </c>
      <c r="C4">
        <f>GT!C4</f>
        <v>60</v>
      </c>
      <c r="D4">
        <f>GT!M4</f>
        <v>-0.4</v>
      </c>
      <c r="E4">
        <f>GT!N4</f>
        <v>0</v>
      </c>
      <c r="F4">
        <f t="shared" ref="F4:F67" si="4">B4+C4</f>
        <v>60</v>
      </c>
      <c r="G4">
        <f t="shared" ref="G4:G67" si="5">D4+E4-X4</f>
        <v>-0.4</v>
      </c>
      <c r="H4" s="112"/>
      <c r="I4">
        <f>BRPL_EOD!AA4+BRPL_EOD!AB4</f>
        <v>0</v>
      </c>
      <c r="J4">
        <f>BYPL_EOD!AA4+BYPL_EOD!AB4</f>
        <v>0</v>
      </c>
      <c r="K4">
        <f>MES_EOD!AA4+MES_EOD!AB4</f>
        <v>0</v>
      </c>
      <c r="L4">
        <f>NDMC_EOD!AA4+NDMC_EOD!AB4</f>
        <v>0</v>
      </c>
      <c r="M4">
        <f>TPDDL_EOD!AA4+TPDDL_EOD!AB4</f>
        <v>0</v>
      </c>
      <c r="N4">
        <f t="shared" si="0"/>
        <v>0</v>
      </c>
      <c r="O4" s="112">
        <f t="shared" si="1"/>
        <v>-0.4</v>
      </c>
      <c r="P4">
        <v>-0.16612000000000002</v>
      </c>
      <c r="Q4">
        <v>-9.0959999999999999E-2</v>
      </c>
      <c r="R4">
        <v>0</v>
      </c>
      <c r="S4">
        <v>-1.9800000000000002E-2</v>
      </c>
      <c r="T4">
        <v>-0.11868000000000002</v>
      </c>
      <c r="U4" s="114">
        <f t="shared" si="2"/>
        <v>-0.39556000000000002</v>
      </c>
      <c r="V4" s="112">
        <f t="shared" si="3"/>
        <v>-4.4399999999999995E-3</v>
      </c>
      <c r="X4" s="117"/>
    </row>
    <row r="5" spans="1:24">
      <c r="A5" t="s">
        <v>47</v>
      </c>
      <c r="B5">
        <f>GT!B5</f>
        <v>0</v>
      </c>
      <c r="C5">
        <f>GT!C5</f>
        <v>60</v>
      </c>
      <c r="D5">
        <f>GT!M5</f>
        <v>-0.4</v>
      </c>
      <c r="E5">
        <f>GT!N5</f>
        <v>0</v>
      </c>
      <c r="F5">
        <f t="shared" si="4"/>
        <v>60</v>
      </c>
      <c r="G5">
        <f t="shared" si="5"/>
        <v>-0.4</v>
      </c>
      <c r="H5" s="112"/>
      <c r="I5">
        <f>BRPL_EOD!AA5+BRPL_EOD!AB5</f>
        <v>0</v>
      </c>
      <c r="J5">
        <f>BYPL_EOD!AA5+BYPL_EOD!AB5</f>
        <v>0</v>
      </c>
      <c r="K5">
        <f>MES_EOD!AA5+MES_EOD!AB5</f>
        <v>0</v>
      </c>
      <c r="L5">
        <f>NDMC_EOD!AA5+NDMC_EOD!AB5</f>
        <v>0</v>
      </c>
      <c r="M5">
        <f>TPDDL_EOD!AA5+TPDDL_EOD!AB5</f>
        <v>0</v>
      </c>
      <c r="N5">
        <f t="shared" si="0"/>
        <v>0</v>
      </c>
      <c r="O5" s="112">
        <f t="shared" si="1"/>
        <v>-0.4</v>
      </c>
      <c r="P5">
        <v>-0.16612000000000002</v>
      </c>
      <c r="Q5">
        <v>-9.0959999999999999E-2</v>
      </c>
      <c r="R5">
        <v>0</v>
      </c>
      <c r="S5">
        <v>-1.9800000000000002E-2</v>
      </c>
      <c r="T5">
        <v>-0.11868000000000002</v>
      </c>
      <c r="U5" s="114">
        <f t="shared" si="2"/>
        <v>-0.39556000000000002</v>
      </c>
      <c r="V5" s="112">
        <f t="shared" si="3"/>
        <v>-4.4399999999999995E-3</v>
      </c>
      <c r="X5" s="117"/>
    </row>
    <row r="6" spans="1:24">
      <c r="A6" t="s">
        <v>48</v>
      </c>
      <c r="B6">
        <f>GT!B6</f>
        <v>0</v>
      </c>
      <c r="C6">
        <f>GT!C6</f>
        <v>60</v>
      </c>
      <c r="D6">
        <f>GT!M6</f>
        <v>-0.4</v>
      </c>
      <c r="E6">
        <f>GT!N6</f>
        <v>0</v>
      </c>
      <c r="F6">
        <f t="shared" si="4"/>
        <v>60</v>
      </c>
      <c r="G6">
        <f t="shared" si="5"/>
        <v>-0.4</v>
      </c>
      <c r="H6" s="112"/>
      <c r="I6">
        <f>BRPL_EOD!AA6+BRPL_EOD!AB6</f>
        <v>0</v>
      </c>
      <c r="J6">
        <f>BYPL_EOD!AA6+BYPL_EOD!AB6</f>
        <v>0</v>
      </c>
      <c r="K6">
        <f>MES_EOD!AA6+MES_EOD!AB6</f>
        <v>0</v>
      </c>
      <c r="L6">
        <f>NDMC_EOD!AA6+NDMC_EOD!AB6</f>
        <v>0</v>
      </c>
      <c r="M6">
        <f>TPDDL_EOD!AA6+TPDDL_EOD!AB6</f>
        <v>0</v>
      </c>
      <c r="N6">
        <f t="shared" si="0"/>
        <v>0</v>
      </c>
      <c r="O6" s="112">
        <f t="shared" si="1"/>
        <v>-0.4</v>
      </c>
      <c r="P6">
        <v>-0.16612000000000002</v>
      </c>
      <c r="Q6">
        <v>-9.0959999999999999E-2</v>
      </c>
      <c r="R6">
        <v>0</v>
      </c>
      <c r="S6">
        <v>-1.9800000000000002E-2</v>
      </c>
      <c r="T6">
        <v>-0.11868000000000002</v>
      </c>
      <c r="U6" s="114">
        <f t="shared" si="2"/>
        <v>-0.39556000000000002</v>
      </c>
      <c r="V6" s="112">
        <f t="shared" si="3"/>
        <v>-4.4399999999999995E-3</v>
      </c>
      <c r="X6" s="117"/>
    </row>
    <row r="7" spans="1:24">
      <c r="A7" t="s">
        <v>49</v>
      </c>
      <c r="B7">
        <f>GT!B7</f>
        <v>0</v>
      </c>
      <c r="C7">
        <f>GT!C7</f>
        <v>60</v>
      </c>
      <c r="D7">
        <f>GT!M7</f>
        <v>-0.4</v>
      </c>
      <c r="E7">
        <f>GT!N7</f>
        <v>0</v>
      </c>
      <c r="F7">
        <f t="shared" si="4"/>
        <v>60</v>
      </c>
      <c r="G7">
        <f t="shared" si="5"/>
        <v>-0.4</v>
      </c>
      <c r="H7" s="112"/>
      <c r="I7">
        <f>BRPL_EOD!AA7+BRPL_EOD!AB7</f>
        <v>0</v>
      </c>
      <c r="J7">
        <f>BYPL_EOD!AA7+BYPL_EOD!AB7</f>
        <v>0</v>
      </c>
      <c r="K7">
        <f>MES_EOD!AA7+MES_EOD!AB7</f>
        <v>0</v>
      </c>
      <c r="L7">
        <f>NDMC_EOD!AA7+NDMC_EOD!AB7</f>
        <v>0</v>
      </c>
      <c r="M7">
        <f>TPDDL_EOD!AA7+TPDDL_EOD!AB7</f>
        <v>0</v>
      </c>
      <c r="N7">
        <f t="shared" si="0"/>
        <v>0</v>
      </c>
      <c r="O7" s="112">
        <f t="shared" si="1"/>
        <v>-0.4</v>
      </c>
      <c r="P7">
        <v>-0.16612000000000002</v>
      </c>
      <c r="Q7">
        <v>-9.0959999999999999E-2</v>
      </c>
      <c r="R7">
        <v>0</v>
      </c>
      <c r="S7">
        <v>-1.9800000000000002E-2</v>
      </c>
      <c r="T7">
        <v>-0.11868000000000002</v>
      </c>
      <c r="U7" s="114">
        <f t="shared" si="2"/>
        <v>-0.39556000000000002</v>
      </c>
      <c r="V7" s="112">
        <f t="shared" si="3"/>
        <v>-4.4399999999999995E-3</v>
      </c>
      <c r="X7" s="117"/>
    </row>
    <row r="8" spans="1:24">
      <c r="A8" t="s">
        <v>50</v>
      </c>
      <c r="B8">
        <f>GT!B8</f>
        <v>0</v>
      </c>
      <c r="C8">
        <f>GT!C8</f>
        <v>60</v>
      </c>
      <c r="D8">
        <f>GT!M8</f>
        <v>-0.4</v>
      </c>
      <c r="E8">
        <f>GT!N8</f>
        <v>0</v>
      </c>
      <c r="F8">
        <f t="shared" si="4"/>
        <v>60</v>
      </c>
      <c r="G8">
        <f t="shared" si="5"/>
        <v>-0.4</v>
      </c>
      <c r="H8" s="112"/>
      <c r="I8">
        <f>BRPL_EOD!AA8+BRPL_EOD!AB8</f>
        <v>0</v>
      </c>
      <c r="J8">
        <f>BYPL_EOD!AA8+BYPL_EOD!AB8</f>
        <v>0</v>
      </c>
      <c r="K8">
        <f>MES_EOD!AA8+MES_EOD!AB8</f>
        <v>0</v>
      </c>
      <c r="L8">
        <f>NDMC_EOD!AA8+NDMC_EOD!AB8</f>
        <v>0</v>
      </c>
      <c r="M8">
        <f>TPDDL_EOD!AA8+TPDDL_EOD!AB8</f>
        <v>0</v>
      </c>
      <c r="N8">
        <f t="shared" si="0"/>
        <v>0</v>
      </c>
      <c r="O8" s="112">
        <f t="shared" si="1"/>
        <v>-0.4</v>
      </c>
      <c r="P8">
        <v>-0.16612000000000002</v>
      </c>
      <c r="Q8">
        <v>-9.0959999999999999E-2</v>
      </c>
      <c r="R8">
        <v>0</v>
      </c>
      <c r="S8">
        <v>-1.9800000000000002E-2</v>
      </c>
      <c r="T8">
        <v>-0.11868000000000002</v>
      </c>
      <c r="U8" s="114">
        <f t="shared" si="2"/>
        <v>-0.39556000000000002</v>
      </c>
      <c r="V8" s="112">
        <f t="shared" si="3"/>
        <v>-4.4399999999999995E-3</v>
      </c>
      <c r="X8" s="117"/>
    </row>
    <row r="9" spans="1:24">
      <c r="A9" t="s">
        <v>51</v>
      </c>
      <c r="B9">
        <f>GT!B9</f>
        <v>0</v>
      </c>
      <c r="C9">
        <f>GT!C9</f>
        <v>60</v>
      </c>
      <c r="D9">
        <f>GT!M9</f>
        <v>-0.4</v>
      </c>
      <c r="E9">
        <f>GT!N9</f>
        <v>0</v>
      </c>
      <c r="F9">
        <f t="shared" si="4"/>
        <v>60</v>
      </c>
      <c r="G9">
        <f t="shared" si="5"/>
        <v>-0.4</v>
      </c>
      <c r="H9" s="112"/>
      <c r="I9">
        <f>BRPL_EOD!AA9+BRPL_EOD!AB9</f>
        <v>0</v>
      </c>
      <c r="J9">
        <f>BYPL_EOD!AA9+BYPL_EOD!AB9</f>
        <v>0</v>
      </c>
      <c r="K9">
        <f>MES_EOD!AA9+MES_EOD!AB9</f>
        <v>0</v>
      </c>
      <c r="L9">
        <f>NDMC_EOD!AA9+NDMC_EOD!AB9</f>
        <v>0</v>
      </c>
      <c r="M9">
        <f>TPDDL_EOD!AA9+TPDDL_EOD!AB9</f>
        <v>0</v>
      </c>
      <c r="N9">
        <f t="shared" si="0"/>
        <v>0</v>
      </c>
      <c r="O9" s="112">
        <f t="shared" si="1"/>
        <v>-0.4</v>
      </c>
      <c r="P9">
        <v>-0.16612000000000002</v>
      </c>
      <c r="Q9">
        <v>-9.0959999999999999E-2</v>
      </c>
      <c r="R9">
        <v>0</v>
      </c>
      <c r="S9">
        <v>-1.9800000000000002E-2</v>
      </c>
      <c r="T9">
        <v>-0.11868000000000002</v>
      </c>
      <c r="U9" s="114">
        <f t="shared" si="2"/>
        <v>-0.39556000000000002</v>
      </c>
      <c r="V9" s="112">
        <f t="shared" si="3"/>
        <v>-4.4399999999999995E-3</v>
      </c>
      <c r="X9" s="117"/>
    </row>
    <row r="10" spans="1:24">
      <c r="A10" t="s">
        <v>52</v>
      </c>
      <c r="B10">
        <f>GT!B10</f>
        <v>0</v>
      </c>
      <c r="C10">
        <f>GT!C10</f>
        <v>60</v>
      </c>
      <c r="D10">
        <f>GT!M10</f>
        <v>-0.4</v>
      </c>
      <c r="E10">
        <f>GT!N10</f>
        <v>0</v>
      </c>
      <c r="F10">
        <f t="shared" si="4"/>
        <v>60</v>
      </c>
      <c r="G10">
        <f t="shared" si="5"/>
        <v>-0.4</v>
      </c>
      <c r="H10" s="112"/>
      <c r="I10">
        <f>BRPL_EOD!AA10+BRPL_EOD!AB10</f>
        <v>0</v>
      </c>
      <c r="J10">
        <f>BYPL_EOD!AA10+BYPL_EOD!AB10</f>
        <v>0</v>
      </c>
      <c r="K10">
        <f>MES_EOD!AA10+MES_EOD!AB10</f>
        <v>0</v>
      </c>
      <c r="L10">
        <f>NDMC_EOD!AA10+NDMC_EOD!AB10</f>
        <v>0</v>
      </c>
      <c r="M10">
        <f>TPDDL_EOD!AA10+TPDDL_EOD!AB10</f>
        <v>0</v>
      </c>
      <c r="N10">
        <f t="shared" si="0"/>
        <v>0</v>
      </c>
      <c r="O10" s="112">
        <f t="shared" si="1"/>
        <v>-0.4</v>
      </c>
      <c r="P10">
        <v>-0.16612000000000002</v>
      </c>
      <c r="Q10">
        <v>-9.0959999999999999E-2</v>
      </c>
      <c r="R10">
        <v>0</v>
      </c>
      <c r="S10">
        <v>-1.9800000000000002E-2</v>
      </c>
      <c r="T10">
        <v>-0.11868000000000002</v>
      </c>
      <c r="U10" s="114">
        <f t="shared" si="2"/>
        <v>-0.39556000000000002</v>
      </c>
      <c r="V10" s="112">
        <f t="shared" si="3"/>
        <v>-4.4399999999999995E-3</v>
      </c>
      <c r="X10" s="117"/>
    </row>
    <row r="11" spans="1:24">
      <c r="A11" t="s">
        <v>53</v>
      </c>
      <c r="B11">
        <f>GT!B11</f>
        <v>0</v>
      </c>
      <c r="C11">
        <f>GT!C11</f>
        <v>60</v>
      </c>
      <c r="D11">
        <f>GT!M11</f>
        <v>-0.4</v>
      </c>
      <c r="E11">
        <f>GT!N11</f>
        <v>0</v>
      </c>
      <c r="F11">
        <f t="shared" si="4"/>
        <v>60</v>
      </c>
      <c r="G11">
        <f t="shared" si="5"/>
        <v>-0.4</v>
      </c>
      <c r="H11" s="112"/>
      <c r="I11">
        <f>BRPL_EOD!AA11+BRPL_EOD!AB11</f>
        <v>0</v>
      </c>
      <c r="J11">
        <f>BYPL_EOD!AA11+BYPL_EOD!AB11</f>
        <v>0</v>
      </c>
      <c r="K11">
        <f>MES_EOD!AA11+MES_EOD!AB11</f>
        <v>0</v>
      </c>
      <c r="L11">
        <f>NDMC_EOD!AA11+NDMC_EOD!AB11</f>
        <v>0</v>
      </c>
      <c r="M11">
        <f>TPDDL_EOD!AA11+TPDDL_EOD!AB11</f>
        <v>0</v>
      </c>
      <c r="N11">
        <f t="shared" si="0"/>
        <v>0</v>
      </c>
      <c r="O11" s="112">
        <f t="shared" si="1"/>
        <v>-0.4</v>
      </c>
      <c r="P11">
        <v>-0.16612000000000002</v>
      </c>
      <c r="Q11">
        <v>-9.0959999999999999E-2</v>
      </c>
      <c r="R11">
        <v>0</v>
      </c>
      <c r="S11">
        <v>-1.9800000000000002E-2</v>
      </c>
      <c r="T11">
        <v>-0.11868000000000002</v>
      </c>
      <c r="U11" s="114">
        <f t="shared" si="2"/>
        <v>-0.39556000000000002</v>
      </c>
      <c r="V11" s="112">
        <f t="shared" si="3"/>
        <v>-4.4399999999999995E-3</v>
      </c>
      <c r="X11" s="117"/>
    </row>
    <row r="12" spans="1:24">
      <c r="A12" t="s">
        <v>54</v>
      </c>
      <c r="B12">
        <f>GT!B12</f>
        <v>0</v>
      </c>
      <c r="C12">
        <f>GT!C12</f>
        <v>60</v>
      </c>
      <c r="D12">
        <f>GT!M12</f>
        <v>-0.4</v>
      </c>
      <c r="E12">
        <f>GT!N12</f>
        <v>0</v>
      </c>
      <c r="F12">
        <f t="shared" si="4"/>
        <v>60</v>
      </c>
      <c r="G12">
        <f t="shared" si="5"/>
        <v>-0.4</v>
      </c>
      <c r="H12" s="112"/>
      <c r="I12">
        <f>BRPL_EOD!AA12+BRPL_EOD!AB12</f>
        <v>0</v>
      </c>
      <c r="J12">
        <f>BYPL_EOD!AA12+BYPL_EOD!AB12</f>
        <v>0</v>
      </c>
      <c r="K12">
        <f>MES_EOD!AA12+MES_EOD!AB12</f>
        <v>0</v>
      </c>
      <c r="L12">
        <f>NDMC_EOD!AA12+NDMC_EOD!AB12</f>
        <v>0</v>
      </c>
      <c r="M12">
        <f>TPDDL_EOD!AA12+TPDDL_EOD!AB12</f>
        <v>0</v>
      </c>
      <c r="N12">
        <f t="shared" si="0"/>
        <v>0</v>
      </c>
      <c r="O12" s="112">
        <f t="shared" si="1"/>
        <v>-0.4</v>
      </c>
      <c r="P12">
        <v>-0.16612000000000002</v>
      </c>
      <c r="Q12">
        <v>-9.0959999999999999E-2</v>
      </c>
      <c r="R12">
        <v>0</v>
      </c>
      <c r="S12">
        <v>-1.9800000000000002E-2</v>
      </c>
      <c r="T12">
        <v>-0.11868000000000002</v>
      </c>
      <c r="U12" s="114">
        <f t="shared" si="2"/>
        <v>-0.39556000000000002</v>
      </c>
      <c r="V12" s="112">
        <f t="shared" si="3"/>
        <v>-4.4399999999999995E-3</v>
      </c>
      <c r="X12" s="117"/>
    </row>
    <row r="13" spans="1:24">
      <c r="A13" t="s">
        <v>55</v>
      </c>
      <c r="B13">
        <f>GT!B13</f>
        <v>0</v>
      </c>
      <c r="C13">
        <f>GT!C13</f>
        <v>60</v>
      </c>
      <c r="D13">
        <f>GT!M13</f>
        <v>-0.4</v>
      </c>
      <c r="E13">
        <f>GT!N13</f>
        <v>0</v>
      </c>
      <c r="F13">
        <f t="shared" si="4"/>
        <v>60</v>
      </c>
      <c r="G13">
        <f t="shared" si="5"/>
        <v>-0.4</v>
      </c>
      <c r="H13" s="112"/>
      <c r="I13">
        <f>BRPL_EOD!AA13+BRPL_EOD!AB13</f>
        <v>0</v>
      </c>
      <c r="J13">
        <f>BYPL_EOD!AA13+BYPL_EOD!AB13</f>
        <v>0</v>
      </c>
      <c r="K13">
        <f>MES_EOD!AA13+MES_EOD!AB13</f>
        <v>0</v>
      </c>
      <c r="L13">
        <f>NDMC_EOD!AA13+NDMC_EOD!AB13</f>
        <v>0</v>
      </c>
      <c r="M13">
        <f>TPDDL_EOD!AA13+TPDDL_EOD!AB13</f>
        <v>0</v>
      </c>
      <c r="N13">
        <f t="shared" si="0"/>
        <v>0</v>
      </c>
      <c r="O13" s="112">
        <f t="shared" si="1"/>
        <v>-0.4</v>
      </c>
      <c r="P13">
        <v>-0.16612000000000002</v>
      </c>
      <c r="Q13">
        <v>-9.0959999999999999E-2</v>
      </c>
      <c r="R13">
        <v>0</v>
      </c>
      <c r="S13">
        <v>-1.9800000000000002E-2</v>
      </c>
      <c r="T13">
        <v>-0.11868000000000002</v>
      </c>
      <c r="U13" s="114">
        <f t="shared" si="2"/>
        <v>-0.39556000000000002</v>
      </c>
      <c r="V13" s="112">
        <f t="shared" si="3"/>
        <v>-4.4399999999999995E-3</v>
      </c>
      <c r="X13" s="117"/>
    </row>
    <row r="14" spans="1:24">
      <c r="A14" t="s">
        <v>56</v>
      </c>
      <c r="B14">
        <f>GT!B14</f>
        <v>0</v>
      </c>
      <c r="C14">
        <f>GT!C14</f>
        <v>60</v>
      </c>
      <c r="D14">
        <f>GT!M14</f>
        <v>-0.4</v>
      </c>
      <c r="E14">
        <f>GT!N14</f>
        <v>0</v>
      </c>
      <c r="F14">
        <f t="shared" si="4"/>
        <v>60</v>
      </c>
      <c r="G14">
        <f t="shared" si="5"/>
        <v>-0.4</v>
      </c>
      <c r="H14" s="112"/>
      <c r="I14">
        <f>BRPL_EOD!AA14+BRPL_EOD!AB14</f>
        <v>0</v>
      </c>
      <c r="J14">
        <f>BYPL_EOD!AA14+BYPL_EOD!AB14</f>
        <v>0</v>
      </c>
      <c r="K14">
        <f>MES_EOD!AA14+MES_EOD!AB14</f>
        <v>0</v>
      </c>
      <c r="L14">
        <f>NDMC_EOD!AA14+NDMC_EOD!AB14</f>
        <v>0</v>
      </c>
      <c r="M14">
        <f>TPDDL_EOD!AA14+TPDDL_EOD!AB14</f>
        <v>0</v>
      </c>
      <c r="N14">
        <f t="shared" si="0"/>
        <v>0</v>
      </c>
      <c r="O14" s="112">
        <f t="shared" si="1"/>
        <v>-0.4</v>
      </c>
      <c r="P14">
        <v>-0.16612000000000002</v>
      </c>
      <c r="Q14">
        <v>-9.0959999999999999E-2</v>
      </c>
      <c r="R14">
        <v>0</v>
      </c>
      <c r="S14">
        <v>-1.9800000000000002E-2</v>
      </c>
      <c r="T14">
        <v>-0.11868000000000002</v>
      </c>
      <c r="U14" s="114">
        <f t="shared" si="2"/>
        <v>-0.39556000000000002</v>
      </c>
      <c r="V14" s="112">
        <f t="shared" si="3"/>
        <v>-4.4399999999999995E-3</v>
      </c>
      <c r="X14" s="117"/>
    </row>
    <row r="15" spans="1:24">
      <c r="A15" t="s">
        <v>57</v>
      </c>
      <c r="B15">
        <f>GT!B15</f>
        <v>0</v>
      </c>
      <c r="C15">
        <f>GT!C15</f>
        <v>60</v>
      </c>
      <c r="D15">
        <f>GT!M15</f>
        <v>-0.4</v>
      </c>
      <c r="E15">
        <f>GT!N15</f>
        <v>0</v>
      </c>
      <c r="F15">
        <f t="shared" si="4"/>
        <v>60</v>
      </c>
      <c r="G15">
        <f t="shared" si="5"/>
        <v>-0.4</v>
      </c>
      <c r="H15" s="112"/>
      <c r="I15">
        <f>BRPL_EOD!AA15+BRPL_EOD!AB15</f>
        <v>0</v>
      </c>
      <c r="J15">
        <f>BYPL_EOD!AA15+BYPL_EOD!AB15</f>
        <v>0</v>
      </c>
      <c r="K15">
        <f>MES_EOD!AA15+MES_EOD!AB15</f>
        <v>0</v>
      </c>
      <c r="L15">
        <f>NDMC_EOD!AA15+NDMC_EOD!AB15</f>
        <v>0</v>
      </c>
      <c r="M15">
        <f>TPDDL_EOD!AA15+TPDDL_EOD!AB15</f>
        <v>0</v>
      </c>
      <c r="N15">
        <f t="shared" si="0"/>
        <v>0</v>
      </c>
      <c r="O15" s="112">
        <f t="shared" si="1"/>
        <v>-0.4</v>
      </c>
      <c r="P15">
        <v>-0.16612000000000002</v>
      </c>
      <c r="Q15">
        <v>-9.0959999999999999E-2</v>
      </c>
      <c r="R15">
        <v>0</v>
      </c>
      <c r="S15">
        <v>-1.9800000000000002E-2</v>
      </c>
      <c r="T15">
        <v>-0.11868000000000002</v>
      </c>
      <c r="U15" s="114">
        <f t="shared" si="2"/>
        <v>-0.39556000000000002</v>
      </c>
      <c r="V15" s="112">
        <f t="shared" si="3"/>
        <v>-4.4399999999999995E-3</v>
      </c>
      <c r="X15" s="117"/>
    </row>
    <row r="16" spans="1:24">
      <c r="A16" t="s">
        <v>58</v>
      </c>
      <c r="B16">
        <f>GT!B16</f>
        <v>0</v>
      </c>
      <c r="C16">
        <f>GT!C16</f>
        <v>60</v>
      </c>
      <c r="D16">
        <f>GT!M16</f>
        <v>-0.4</v>
      </c>
      <c r="E16">
        <f>GT!N16</f>
        <v>0</v>
      </c>
      <c r="F16">
        <f t="shared" si="4"/>
        <v>60</v>
      </c>
      <c r="G16">
        <f t="shared" si="5"/>
        <v>-0.4</v>
      </c>
      <c r="H16" s="112"/>
      <c r="I16">
        <f>BRPL_EOD!AA16+BRPL_EOD!AB16</f>
        <v>0</v>
      </c>
      <c r="J16">
        <f>BYPL_EOD!AA16+BYPL_EOD!AB16</f>
        <v>0</v>
      </c>
      <c r="K16">
        <f>MES_EOD!AA16+MES_EOD!AB16</f>
        <v>0</v>
      </c>
      <c r="L16">
        <f>NDMC_EOD!AA16+NDMC_EOD!AB16</f>
        <v>0</v>
      </c>
      <c r="M16">
        <f>TPDDL_EOD!AA16+TPDDL_EOD!AB16</f>
        <v>0</v>
      </c>
      <c r="N16">
        <f t="shared" si="0"/>
        <v>0</v>
      </c>
      <c r="O16" s="112">
        <f t="shared" si="1"/>
        <v>-0.4</v>
      </c>
      <c r="P16">
        <v>-0.16612000000000002</v>
      </c>
      <c r="Q16">
        <v>-9.0959999999999999E-2</v>
      </c>
      <c r="R16">
        <v>0</v>
      </c>
      <c r="S16">
        <v>-1.9800000000000002E-2</v>
      </c>
      <c r="T16">
        <v>-0.11868000000000002</v>
      </c>
      <c r="U16" s="114">
        <f t="shared" si="2"/>
        <v>-0.39556000000000002</v>
      </c>
      <c r="V16" s="112">
        <f t="shared" si="3"/>
        <v>-4.4399999999999995E-3</v>
      </c>
      <c r="X16" s="117"/>
    </row>
    <row r="17" spans="1:24">
      <c r="A17" t="s">
        <v>59</v>
      </c>
      <c r="B17">
        <f>GT!B17</f>
        <v>0</v>
      </c>
      <c r="C17">
        <f>GT!C17</f>
        <v>60</v>
      </c>
      <c r="D17">
        <f>GT!M17</f>
        <v>-0.4</v>
      </c>
      <c r="E17">
        <f>GT!N17</f>
        <v>0</v>
      </c>
      <c r="F17">
        <f t="shared" si="4"/>
        <v>60</v>
      </c>
      <c r="G17">
        <f t="shared" si="5"/>
        <v>-0.4</v>
      </c>
      <c r="H17" s="112"/>
      <c r="I17">
        <f>BRPL_EOD!AA17+BRPL_EOD!AB17</f>
        <v>0</v>
      </c>
      <c r="J17">
        <f>BYPL_EOD!AA17+BYPL_EOD!AB17</f>
        <v>0</v>
      </c>
      <c r="K17">
        <f>MES_EOD!AA17+MES_EOD!AB17</f>
        <v>0</v>
      </c>
      <c r="L17">
        <f>NDMC_EOD!AA17+NDMC_EOD!AB17</f>
        <v>0</v>
      </c>
      <c r="M17">
        <f>TPDDL_EOD!AA17+TPDDL_EOD!AB17</f>
        <v>0</v>
      </c>
      <c r="N17">
        <f t="shared" si="0"/>
        <v>0</v>
      </c>
      <c r="O17" s="112">
        <f t="shared" si="1"/>
        <v>-0.4</v>
      </c>
      <c r="P17">
        <v>-0.16612000000000002</v>
      </c>
      <c r="Q17">
        <v>-9.0959999999999999E-2</v>
      </c>
      <c r="R17">
        <v>0</v>
      </c>
      <c r="S17">
        <v>-1.9800000000000002E-2</v>
      </c>
      <c r="T17">
        <v>-0.11868000000000002</v>
      </c>
      <c r="U17" s="114">
        <f t="shared" si="2"/>
        <v>-0.39556000000000002</v>
      </c>
      <c r="V17" s="112">
        <f t="shared" si="3"/>
        <v>-4.4399999999999995E-3</v>
      </c>
      <c r="X17" s="117"/>
    </row>
    <row r="18" spans="1:24">
      <c r="A18" t="s">
        <v>60</v>
      </c>
      <c r="B18">
        <f>GT!B18</f>
        <v>0</v>
      </c>
      <c r="C18">
        <f>GT!C18</f>
        <v>60</v>
      </c>
      <c r="D18">
        <f>GT!M18</f>
        <v>-0.4</v>
      </c>
      <c r="E18">
        <f>GT!N18</f>
        <v>0</v>
      </c>
      <c r="F18">
        <f t="shared" si="4"/>
        <v>60</v>
      </c>
      <c r="G18">
        <f t="shared" si="5"/>
        <v>-0.4</v>
      </c>
      <c r="H18" s="112"/>
      <c r="I18">
        <f>BRPL_EOD!AA18+BRPL_EOD!AB18</f>
        <v>0</v>
      </c>
      <c r="J18">
        <f>BYPL_EOD!AA18+BYPL_EOD!AB18</f>
        <v>0</v>
      </c>
      <c r="K18">
        <f>MES_EOD!AA18+MES_EOD!AB18</f>
        <v>0</v>
      </c>
      <c r="L18">
        <f>NDMC_EOD!AA18+NDMC_EOD!AB18</f>
        <v>0</v>
      </c>
      <c r="M18">
        <f>TPDDL_EOD!AA18+TPDDL_EOD!AB18</f>
        <v>0</v>
      </c>
      <c r="N18">
        <f t="shared" si="0"/>
        <v>0</v>
      </c>
      <c r="O18" s="112">
        <f t="shared" si="1"/>
        <v>-0.4</v>
      </c>
      <c r="P18">
        <v>-0.16612000000000002</v>
      </c>
      <c r="Q18">
        <v>-9.0959999999999999E-2</v>
      </c>
      <c r="R18">
        <v>0</v>
      </c>
      <c r="S18">
        <v>-1.9800000000000002E-2</v>
      </c>
      <c r="T18">
        <v>-0.11868000000000002</v>
      </c>
      <c r="U18" s="114">
        <f t="shared" si="2"/>
        <v>-0.39556000000000002</v>
      </c>
      <c r="V18" s="112">
        <f t="shared" si="3"/>
        <v>-4.4399999999999995E-3</v>
      </c>
      <c r="X18" s="117"/>
    </row>
    <row r="19" spans="1:24">
      <c r="A19" t="s">
        <v>61</v>
      </c>
      <c r="B19">
        <f>GT!B19</f>
        <v>0</v>
      </c>
      <c r="C19">
        <f>GT!C19</f>
        <v>60</v>
      </c>
      <c r="D19">
        <f>GT!M19</f>
        <v>-0.4</v>
      </c>
      <c r="E19">
        <f>GT!N19</f>
        <v>0</v>
      </c>
      <c r="F19">
        <f t="shared" si="4"/>
        <v>60</v>
      </c>
      <c r="G19">
        <f t="shared" si="5"/>
        <v>-0.4</v>
      </c>
      <c r="H19" s="112"/>
      <c r="I19">
        <f>BRPL_EOD!AA19+BRPL_EOD!AB19</f>
        <v>0</v>
      </c>
      <c r="J19">
        <f>BYPL_EOD!AA19+BYPL_EOD!AB19</f>
        <v>0</v>
      </c>
      <c r="K19">
        <f>MES_EOD!AA19+MES_EOD!AB19</f>
        <v>0</v>
      </c>
      <c r="L19">
        <f>NDMC_EOD!AA19+NDMC_EOD!AB19</f>
        <v>0</v>
      </c>
      <c r="M19">
        <f>TPDDL_EOD!AA19+TPDDL_EOD!AB19</f>
        <v>0</v>
      </c>
      <c r="N19">
        <f t="shared" si="0"/>
        <v>0</v>
      </c>
      <c r="O19" s="112">
        <f t="shared" si="1"/>
        <v>-0.4</v>
      </c>
      <c r="P19">
        <v>-0.16612000000000002</v>
      </c>
      <c r="Q19">
        <v>-9.0959999999999999E-2</v>
      </c>
      <c r="R19">
        <v>0</v>
      </c>
      <c r="S19">
        <v>-1.9800000000000002E-2</v>
      </c>
      <c r="T19">
        <v>-0.11868000000000002</v>
      </c>
      <c r="U19" s="114">
        <f t="shared" si="2"/>
        <v>-0.39556000000000002</v>
      </c>
      <c r="V19" s="112">
        <f t="shared" si="3"/>
        <v>-4.4399999999999995E-3</v>
      </c>
      <c r="X19" s="117"/>
    </row>
    <row r="20" spans="1:24">
      <c r="A20" t="s">
        <v>62</v>
      </c>
      <c r="B20">
        <f>GT!B20</f>
        <v>0</v>
      </c>
      <c r="C20">
        <f>GT!C20</f>
        <v>60</v>
      </c>
      <c r="D20">
        <f>GT!M20</f>
        <v>-0.4</v>
      </c>
      <c r="E20">
        <f>GT!N20</f>
        <v>0</v>
      </c>
      <c r="F20">
        <f t="shared" si="4"/>
        <v>60</v>
      </c>
      <c r="G20">
        <f t="shared" si="5"/>
        <v>-0.4</v>
      </c>
      <c r="H20" s="112"/>
      <c r="I20">
        <f>BRPL_EOD!AA20+BRPL_EOD!AB20</f>
        <v>0</v>
      </c>
      <c r="J20">
        <f>BYPL_EOD!AA20+BYPL_EOD!AB20</f>
        <v>0</v>
      </c>
      <c r="K20">
        <f>MES_EOD!AA20+MES_EOD!AB20</f>
        <v>0</v>
      </c>
      <c r="L20">
        <f>NDMC_EOD!AA20+NDMC_EOD!AB20</f>
        <v>0</v>
      </c>
      <c r="M20">
        <f>TPDDL_EOD!AA20+TPDDL_EOD!AB20</f>
        <v>0</v>
      </c>
      <c r="N20">
        <f t="shared" si="0"/>
        <v>0</v>
      </c>
      <c r="O20" s="112">
        <f t="shared" si="1"/>
        <v>-0.4</v>
      </c>
      <c r="P20">
        <v>-0.16612000000000002</v>
      </c>
      <c r="Q20">
        <v>-9.0959999999999999E-2</v>
      </c>
      <c r="R20">
        <v>0</v>
      </c>
      <c r="S20">
        <v>-1.9800000000000002E-2</v>
      </c>
      <c r="T20">
        <v>-0.11868000000000002</v>
      </c>
      <c r="U20" s="114">
        <f t="shared" si="2"/>
        <v>-0.39556000000000002</v>
      </c>
      <c r="V20" s="112">
        <f t="shared" si="3"/>
        <v>-4.4399999999999995E-3</v>
      </c>
      <c r="X20" s="117"/>
    </row>
    <row r="21" spans="1:24">
      <c r="A21" t="s">
        <v>63</v>
      </c>
      <c r="B21">
        <f>GT!B21</f>
        <v>0</v>
      </c>
      <c r="C21">
        <f>GT!C21</f>
        <v>60</v>
      </c>
      <c r="D21">
        <f>GT!M21</f>
        <v>-0.4</v>
      </c>
      <c r="E21">
        <f>GT!N21</f>
        <v>0</v>
      </c>
      <c r="F21">
        <f t="shared" si="4"/>
        <v>60</v>
      </c>
      <c r="G21">
        <f t="shared" si="5"/>
        <v>-0.4</v>
      </c>
      <c r="H21" s="112"/>
      <c r="I21">
        <f>BRPL_EOD!AA21+BRPL_EOD!AB21</f>
        <v>0</v>
      </c>
      <c r="J21">
        <f>BYPL_EOD!AA21+BYPL_EOD!AB21</f>
        <v>0</v>
      </c>
      <c r="K21">
        <f>MES_EOD!AA21+MES_EOD!AB21</f>
        <v>0</v>
      </c>
      <c r="L21">
        <f>NDMC_EOD!AA21+NDMC_EOD!AB21</f>
        <v>0</v>
      </c>
      <c r="M21">
        <f>TPDDL_EOD!AA21+TPDDL_EOD!AB21</f>
        <v>0</v>
      </c>
      <c r="N21">
        <f t="shared" si="0"/>
        <v>0</v>
      </c>
      <c r="O21" s="112">
        <f t="shared" si="1"/>
        <v>-0.4</v>
      </c>
      <c r="P21">
        <v>-0.16612000000000002</v>
      </c>
      <c r="Q21">
        <v>-9.0959999999999999E-2</v>
      </c>
      <c r="R21">
        <v>0</v>
      </c>
      <c r="S21">
        <v>-1.9800000000000002E-2</v>
      </c>
      <c r="T21">
        <v>-0.11868000000000002</v>
      </c>
      <c r="U21" s="114">
        <f t="shared" si="2"/>
        <v>-0.39556000000000002</v>
      </c>
      <c r="V21" s="112">
        <f t="shared" si="3"/>
        <v>-4.4399999999999995E-3</v>
      </c>
      <c r="X21" s="117"/>
    </row>
    <row r="22" spans="1:24">
      <c r="A22" t="s">
        <v>64</v>
      </c>
      <c r="B22">
        <f>GT!B22</f>
        <v>0</v>
      </c>
      <c r="C22">
        <f>GT!C22</f>
        <v>60</v>
      </c>
      <c r="D22">
        <f>GT!M22</f>
        <v>-0.4</v>
      </c>
      <c r="E22">
        <f>GT!N22</f>
        <v>0</v>
      </c>
      <c r="F22">
        <f t="shared" si="4"/>
        <v>60</v>
      </c>
      <c r="G22">
        <f t="shared" si="5"/>
        <v>-0.4</v>
      </c>
      <c r="H22" s="112"/>
      <c r="I22">
        <f>BRPL_EOD!AA22+BRPL_EOD!AB22</f>
        <v>0</v>
      </c>
      <c r="J22">
        <f>BYPL_EOD!AA22+BYPL_EOD!AB22</f>
        <v>0</v>
      </c>
      <c r="K22">
        <f>MES_EOD!AA22+MES_EOD!AB22</f>
        <v>0</v>
      </c>
      <c r="L22">
        <f>NDMC_EOD!AA22+NDMC_EOD!AB22</f>
        <v>0</v>
      </c>
      <c r="M22">
        <f>TPDDL_EOD!AA22+TPDDL_EOD!AB22</f>
        <v>0</v>
      </c>
      <c r="N22">
        <f t="shared" si="0"/>
        <v>0</v>
      </c>
      <c r="O22" s="112">
        <f t="shared" si="1"/>
        <v>-0.4</v>
      </c>
      <c r="P22">
        <v>-0.16612000000000002</v>
      </c>
      <c r="Q22">
        <v>-9.0959999999999999E-2</v>
      </c>
      <c r="R22">
        <v>0</v>
      </c>
      <c r="S22">
        <v>-1.9800000000000002E-2</v>
      </c>
      <c r="T22">
        <v>-0.11868000000000002</v>
      </c>
      <c r="U22" s="114">
        <f t="shared" si="2"/>
        <v>-0.39556000000000002</v>
      </c>
      <c r="V22" s="112">
        <f t="shared" si="3"/>
        <v>-4.4399999999999995E-3</v>
      </c>
      <c r="X22" s="117"/>
    </row>
    <row r="23" spans="1:24">
      <c r="A23" t="s">
        <v>65</v>
      </c>
      <c r="B23">
        <f>GT!B23</f>
        <v>0</v>
      </c>
      <c r="C23">
        <f>GT!C23</f>
        <v>60</v>
      </c>
      <c r="D23">
        <f>GT!M23</f>
        <v>-0.4</v>
      </c>
      <c r="E23">
        <f>GT!N23</f>
        <v>0</v>
      </c>
      <c r="F23">
        <f t="shared" si="4"/>
        <v>60</v>
      </c>
      <c r="G23">
        <f t="shared" si="5"/>
        <v>-0.4</v>
      </c>
      <c r="H23" s="112"/>
      <c r="I23">
        <f>BRPL_EOD!AA23+BRPL_EOD!AB23</f>
        <v>0</v>
      </c>
      <c r="J23">
        <f>BYPL_EOD!AA23+BYPL_EOD!AB23</f>
        <v>0</v>
      </c>
      <c r="K23">
        <f>MES_EOD!AA23+MES_EOD!AB23</f>
        <v>0</v>
      </c>
      <c r="L23">
        <f>NDMC_EOD!AA23+NDMC_EOD!AB23</f>
        <v>0</v>
      </c>
      <c r="M23">
        <f>TPDDL_EOD!AA23+TPDDL_EOD!AB23</f>
        <v>0</v>
      </c>
      <c r="N23">
        <f t="shared" si="0"/>
        <v>0</v>
      </c>
      <c r="O23" s="112">
        <f t="shared" si="1"/>
        <v>-0.4</v>
      </c>
      <c r="P23">
        <v>-0.16612000000000002</v>
      </c>
      <c r="Q23">
        <v>-9.0959999999999999E-2</v>
      </c>
      <c r="R23">
        <v>0</v>
      </c>
      <c r="S23">
        <v>-1.9800000000000002E-2</v>
      </c>
      <c r="T23">
        <v>-0.11868000000000002</v>
      </c>
      <c r="U23" s="114">
        <f t="shared" si="2"/>
        <v>-0.39556000000000002</v>
      </c>
      <c r="V23" s="112">
        <f t="shared" si="3"/>
        <v>-4.4399999999999995E-3</v>
      </c>
      <c r="X23" s="117"/>
    </row>
    <row r="24" spans="1:24">
      <c r="A24" t="s">
        <v>66</v>
      </c>
      <c r="B24">
        <f>GT!B24</f>
        <v>0</v>
      </c>
      <c r="C24">
        <f>GT!C24</f>
        <v>60</v>
      </c>
      <c r="D24">
        <f>GT!M24</f>
        <v>-0.4</v>
      </c>
      <c r="E24">
        <f>GT!N24</f>
        <v>0</v>
      </c>
      <c r="F24">
        <f t="shared" si="4"/>
        <v>60</v>
      </c>
      <c r="G24">
        <f t="shared" si="5"/>
        <v>-0.4</v>
      </c>
      <c r="H24" s="112"/>
      <c r="I24">
        <f>BRPL_EOD!AA24+BRPL_EOD!AB24</f>
        <v>0</v>
      </c>
      <c r="J24">
        <f>BYPL_EOD!AA24+BYPL_EOD!AB24</f>
        <v>0</v>
      </c>
      <c r="K24">
        <f>MES_EOD!AA24+MES_EOD!AB24</f>
        <v>0</v>
      </c>
      <c r="L24">
        <f>NDMC_EOD!AA24+NDMC_EOD!AB24</f>
        <v>0</v>
      </c>
      <c r="M24">
        <f>TPDDL_EOD!AA24+TPDDL_EOD!AB24</f>
        <v>0</v>
      </c>
      <c r="N24">
        <f t="shared" si="0"/>
        <v>0</v>
      </c>
      <c r="O24" s="112">
        <f t="shared" si="1"/>
        <v>-0.4</v>
      </c>
      <c r="P24">
        <v>-0.16612000000000002</v>
      </c>
      <c r="Q24">
        <v>-9.0959999999999999E-2</v>
      </c>
      <c r="R24">
        <v>0</v>
      </c>
      <c r="S24">
        <v>-1.9800000000000002E-2</v>
      </c>
      <c r="T24">
        <v>-0.11868000000000002</v>
      </c>
      <c r="U24" s="114">
        <f t="shared" si="2"/>
        <v>-0.39556000000000002</v>
      </c>
      <c r="V24" s="112">
        <f t="shared" si="3"/>
        <v>-4.4399999999999995E-3</v>
      </c>
      <c r="X24" s="117"/>
    </row>
    <row r="25" spans="1:24">
      <c r="A25" t="s">
        <v>67</v>
      </c>
      <c r="B25">
        <f>GT!B25</f>
        <v>0</v>
      </c>
      <c r="C25">
        <f>GT!C25</f>
        <v>60</v>
      </c>
      <c r="D25">
        <f>GT!M25</f>
        <v>-0.4</v>
      </c>
      <c r="E25">
        <f>GT!N25</f>
        <v>0</v>
      </c>
      <c r="F25">
        <f t="shared" si="4"/>
        <v>60</v>
      </c>
      <c r="G25">
        <f t="shared" si="5"/>
        <v>-0.4</v>
      </c>
      <c r="H25" s="112"/>
      <c r="I25">
        <f>BRPL_EOD!AA25+BRPL_EOD!AB25</f>
        <v>0</v>
      </c>
      <c r="J25">
        <f>BYPL_EOD!AA25+BYPL_EOD!AB25</f>
        <v>0</v>
      </c>
      <c r="K25">
        <f>MES_EOD!AA25+MES_EOD!AB25</f>
        <v>0</v>
      </c>
      <c r="L25">
        <f>NDMC_EOD!AA25+NDMC_EOD!AB25</f>
        <v>0</v>
      </c>
      <c r="M25">
        <f>TPDDL_EOD!AA25+TPDDL_EOD!AB25</f>
        <v>0</v>
      </c>
      <c r="N25">
        <f t="shared" si="0"/>
        <v>0</v>
      </c>
      <c r="O25" s="112">
        <f t="shared" si="1"/>
        <v>-0.4</v>
      </c>
      <c r="P25">
        <v>-0.16612000000000002</v>
      </c>
      <c r="Q25">
        <v>-9.0959999999999999E-2</v>
      </c>
      <c r="R25">
        <v>0</v>
      </c>
      <c r="S25">
        <v>-1.9800000000000002E-2</v>
      </c>
      <c r="T25">
        <v>-0.11868000000000002</v>
      </c>
      <c r="U25" s="114">
        <f t="shared" si="2"/>
        <v>-0.39556000000000002</v>
      </c>
      <c r="V25" s="112">
        <f t="shared" si="3"/>
        <v>-4.4399999999999995E-3</v>
      </c>
      <c r="X25" s="117"/>
    </row>
    <row r="26" spans="1:24">
      <c r="A26" t="s">
        <v>68</v>
      </c>
      <c r="B26">
        <f>GT!B26</f>
        <v>0</v>
      </c>
      <c r="C26">
        <f>GT!C26</f>
        <v>60</v>
      </c>
      <c r="D26">
        <f>GT!M26</f>
        <v>-0.4</v>
      </c>
      <c r="E26">
        <f>GT!N26</f>
        <v>0</v>
      </c>
      <c r="F26">
        <f t="shared" si="4"/>
        <v>60</v>
      </c>
      <c r="G26">
        <f t="shared" si="5"/>
        <v>-0.4</v>
      </c>
      <c r="H26" s="112"/>
      <c r="I26">
        <f>BRPL_EOD!AA26+BRPL_EOD!AB26</f>
        <v>0</v>
      </c>
      <c r="J26">
        <f>BYPL_EOD!AA26+BYPL_EOD!AB26</f>
        <v>0</v>
      </c>
      <c r="K26">
        <f>MES_EOD!AA26+MES_EOD!AB26</f>
        <v>0</v>
      </c>
      <c r="L26">
        <f>NDMC_EOD!AA26+NDMC_EOD!AB26</f>
        <v>0</v>
      </c>
      <c r="M26">
        <f>TPDDL_EOD!AA26+TPDDL_EOD!AB26</f>
        <v>0</v>
      </c>
      <c r="N26">
        <f t="shared" si="0"/>
        <v>0</v>
      </c>
      <c r="O26" s="112">
        <f t="shared" si="1"/>
        <v>-0.4</v>
      </c>
      <c r="P26">
        <v>-0.16612000000000002</v>
      </c>
      <c r="Q26">
        <v>-9.0959999999999999E-2</v>
      </c>
      <c r="R26">
        <v>0</v>
      </c>
      <c r="S26">
        <v>-1.9800000000000002E-2</v>
      </c>
      <c r="T26">
        <v>-0.11868000000000002</v>
      </c>
      <c r="U26" s="114">
        <f t="shared" si="2"/>
        <v>-0.39556000000000002</v>
      </c>
      <c r="V26" s="112">
        <f t="shared" si="3"/>
        <v>-4.4399999999999995E-3</v>
      </c>
      <c r="X26" s="117"/>
    </row>
    <row r="27" spans="1:24">
      <c r="A27" t="s">
        <v>69</v>
      </c>
      <c r="B27">
        <f>GT!B27</f>
        <v>0</v>
      </c>
      <c r="C27">
        <f>GT!C27</f>
        <v>60</v>
      </c>
      <c r="D27">
        <f>GT!M27</f>
        <v>-0.4</v>
      </c>
      <c r="E27">
        <f>GT!N27</f>
        <v>0</v>
      </c>
      <c r="F27">
        <f t="shared" si="4"/>
        <v>60</v>
      </c>
      <c r="G27">
        <f t="shared" si="5"/>
        <v>-0.4</v>
      </c>
      <c r="H27" s="112"/>
      <c r="I27">
        <f>BRPL_EOD!AA27+BRPL_EOD!AB27</f>
        <v>0</v>
      </c>
      <c r="J27">
        <f>BYPL_EOD!AA27+BYPL_EOD!AB27</f>
        <v>0</v>
      </c>
      <c r="K27">
        <f>MES_EOD!AA27+MES_EOD!AB27</f>
        <v>0</v>
      </c>
      <c r="L27">
        <f>NDMC_EOD!AA27+NDMC_EOD!AB27</f>
        <v>0</v>
      </c>
      <c r="M27">
        <f>TPDDL_EOD!AA27+TPDDL_EOD!AB27</f>
        <v>0</v>
      </c>
      <c r="N27">
        <f t="shared" si="0"/>
        <v>0</v>
      </c>
      <c r="O27" s="112">
        <f t="shared" si="1"/>
        <v>-0.4</v>
      </c>
      <c r="P27">
        <v>-0.16612000000000002</v>
      </c>
      <c r="Q27">
        <v>-9.0959999999999999E-2</v>
      </c>
      <c r="R27">
        <v>0</v>
      </c>
      <c r="S27">
        <v>-1.9800000000000002E-2</v>
      </c>
      <c r="T27">
        <v>-0.11868000000000002</v>
      </c>
      <c r="U27" s="114">
        <f t="shared" si="2"/>
        <v>-0.39556000000000002</v>
      </c>
      <c r="V27" s="112">
        <f t="shared" si="3"/>
        <v>-4.4399999999999995E-3</v>
      </c>
      <c r="X27" s="117"/>
    </row>
    <row r="28" spans="1:24">
      <c r="A28" t="s">
        <v>70</v>
      </c>
      <c r="B28">
        <f>GT!B28</f>
        <v>0</v>
      </c>
      <c r="C28">
        <f>GT!C28</f>
        <v>60</v>
      </c>
      <c r="D28">
        <f>GT!M28</f>
        <v>-0.4</v>
      </c>
      <c r="E28">
        <f>GT!N28</f>
        <v>0</v>
      </c>
      <c r="F28">
        <f t="shared" si="4"/>
        <v>60</v>
      </c>
      <c r="G28">
        <f t="shared" si="5"/>
        <v>-0.4</v>
      </c>
      <c r="H28" s="112"/>
      <c r="I28">
        <f>BRPL_EOD!AA28+BRPL_EOD!AB28</f>
        <v>0</v>
      </c>
      <c r="J28">
        <f>BYPL_EOD!AA28+BYPL_EOD!AB28</f>
        <v>0</v>
      </c>
      <c r="K28">
        <f>MES_EOD!AA28+MES_EOD!AB28</f>
        <v>0</v>
      </c>
      <c r="L28">
        <f>NDMC_EOD!AA28+NDMC_EOD!AB28</f>
        <v>0</v>
      </c>
      <c r="M28">
        <f>TPDDL_EOD!AA28+TPDDL_EOD!AB28</f>
        <v>0</v>
      </c>
      <c r="N28">
        <f t="shared" si="0"/>
        <v>0</v>
      </c>
      <c r="O28" s="112">
        <f t="shared" si="1"/>
        <v>-0.4</v>
      </c>
      <c r="P28">
        <v>-0.16612000000000002</v>
      </c>
      <c r="Q28">
        <v>-9.0959999999999999E-2</v>
      </c>
      <c r="R28">
        <v>0</v>
      </c>
      <c r="S28">
        <v>-1.9800000000000002E-2</v>
      </c>
      <c r="T28">
        <v>-0.11868000000000002</v>
      </c>
      <c r="U28" s="114">
        <f t="shared" si="2"/>
        <v>-0.39556000000000002</v>
      </c>
      <c r="V28" s="112">
        <f t="shared" si="3"/>
        <v>-4.4399999999999995E-3</v>
      </c>
      <c r="X28" s="117"/>
    </row>
    <row r="29" spans="1:24">
      <c r="A29" t="s">
        <v>71</v>
      </c>
      <c r="B29">
        <f>GT!B29</f>
        <v>0</v>
      </c>
      <c r="C29">
        <f>GT!C29</f>
        <v>60</v>
      </c>
      <c r="D29">
        <f>GT!M29</f>
        <v>-0.4</v>
      </c>
      <c r="E29">
        <f>GT!N29</f>
        <v>0</v>
      </c>
      <c r="F29">
        <f t="shared" si="4"/>
        <v>60</v>
      </c>
      <c r="G29">
        <f t="shared" si="5"/>
        <v>-0.4</v>
      </c>
      <c r="H29" s="112"/>
      <c r="I29">
        <f>BRPL_EOD!AA29+BRPL_EOD!AB29</f>
        <v>0</v>
      </c>
      <c r="J29">
        <f>BYPL_EOD!AA29+BYPL_EOD!AB29</f>
        <v>0</v>
      </c>
      <c r="K29">
        <f>MES_EOD!AA29+MES_EOD!AB29</f>
        <v>0</v>
      </c>
      <c r="L29">
        <f>NDMC_EOD!AA29+NDMC_EOD!AB29</f>
        <v>0</v>
      </c>
      <c r="M29">
        <f>TPDDL_EOD!AA29+TPDDL_EOD!AB29</f>
        <v>0</v>
      </c>
      <c r="N29">
        <f t="shared" si="0"/>
        <v>0</v>
      </c>
      <c r="O29" s="112">
        <f t="shared" si="1"/>
        <v>-0.4</v>
      </c>
      <c r="P29">
        <v>-0.16612000000000002</v>
      </c>
      <c r="Q29">
        <v>-9.0959999999999999E-2</v>
      </c>
      <c r="R29">
        <v>0</v>
      </c>
      <c r="S29">
        <v>-1.9800000000000002E-2</v>
      </c>
      <c r="T29">
        <v>-0.11868000000000002</v>
      </c>
      <c r="U29" s="114">
        <f t="shared" si="2"/>
        <v>-0.39556000000000002</v>
      </c>
      <c r="V29" s="112">
        <f t="shared" si="3"/>
        <v>-4.4399999999999995E-3</v>
      </c>
      <c r="X29" s="117"/>
    </row>
    <row r="30" spans="1:24">
      <c r="A30" t="s">
        <v>72</v>
      </c>
      <c r="B30">
        <f>GT!B30</f>
        <v>0</v>
      </c>
      <c r="C30">
        <f>GT!C30</f>
        <v>60</v>
      </c>
      <c r="D30">
        <f>GT!M30</f>
        <v>-0.4</v>
      </c>
      <c r="E30">
        <f>GT!N30</f>
        <v>0</v>
      </c>
      <c r="F30">
        <f t="shared" si="4"/>
        <v>60</v>
      </c>
      <c r="G30">
        <f t="shared" si="5"/>
        <v>-0.4</v>
      </c>
      <c r="H30" s="112"/>
      <c r="I30">
        <f>BRPL_EOD!AA30+BRPL_EOD!AB30</f>
        <v>0</v>
      </c>
      <c r="J30">
        <f>BYPL_EOD!AA30+BYPL_EOD!AB30</f>
        <v>0</v>
      </c>
      <c r="K30">
        <f>MES_EOD!AA30+MES_EOD!AB30</f>
        <v>0</v>
      </c>
      <c r="L30">
        <f>NDMC_EOD!AA30+NDMC_EOD!AB30</f>
        <v>0</v>
      </c>
      <c r="M30">
        <f>TPDDL_EOD!AA30+TPDDL_EOD!AB30</f>
        <v>0</v>
      </c>
      <c r="N30">
        <f t="shared" si="0"/>
        <v>0</v>
      </c>
      <c r="O30" s="112">
        <f t="shared" si="1"/>
        <v>-0.4</v>
      </c>
      <c r="P30">
        <v>-0.16612000000000002</v>
      </c>
      <c r="Q30">
        <v>-9.0959999999999999E-2</v>
      </c>
      <c r="R30">
        <v>0</v>
      </c>
      <c r="S30">
        <v>-1.9800000000000002E-2</v>
      </c>
      <c r="T30">
        <v>-0.11868000000000002</v>
      </c>
      <c r="U30" s="114">
        <f t="shared" si="2"/>
        <v>-0.39556000000000002</v>
      </c>
      <c r="V30" s="112">
        <f t="shared" si="3"/>
        <v>-4.4399999999999995E-3</v>
      </c>
      <c r="X30" s="117"/>
    </row>
    <row r="31" spans="1:24">
      <c r="A31" t="s">
        <v>73</v>
      </c>
      <c r="B31">
        <f>GT!B31</f>
        <v>0</v>
      </c>
      <c r="C31">
        <f>GT!C31</f>
        <v>60</v>
      </c>
      <c r="D31">
        <f>GT!M31</f>
        <v>-0.4</v>
      </c>
      <c r="E31">
        <f>GT!N31</f>
        <v>0</v>
      </c>
      <c r="F31">
        <f t="shared" si="4"/>
        <v>60</v>
      </c>
      <c r="G31">
        <f t="shared" si="5"/>
        <v>-0.4</v>
      </c>
      <c r="H31" s="112"/>
      <c r="I31">
        <f>BRPL_EOD!AA31+BRPL_EOD!AB31</f>
        <v>0</v>
      </c>
      <c r="J31">
        <f>BYPL_EOD!AA31+BYPL_EOD!AB31</f>
        <v>0</v>
      </c>
      <c r="K31">
        <f>MES_EOD!AA31+MES_EOD!AB31</f>
        <v>0</v>
      </c>
      <c r="L31">
        <f>NDMC_EOD!AA31+NDMC_EOD!AB31</f>
        <v>0</v>
      </c>
      <c r="M31">
        <f>TPDDL_EOD!AA31+TPDDL_EOD!AB31</f>
        <v>0</v>
      </c>
      <c r="N31">
        <f t="shared" si="0"/>
        <v>0</v>
      </c>
      <c r="O31" s="112">
        <f t="shared" si="1"/>
        <v>-0.4</v>
      </c>
      <c r="P31">
        <v>-0.16612000000000002</v>
      </c>
      <c r="Q31">
        <v>-9.0959999999999999E-2</v>
      </c>
      <c r="R31">
        <v>0</v>
      </c>
      <c r="S31">
        <v>-1.9800000000000002E-2</v>
      </c>
      <c r="T31">
        <v>-0.11868000000000002</v>
      </c>
      <c r="U31" s="114">
        <f t="shared" si="2"/>
        <v>-0.39556000000000002</v>
      </c>
      <c r="V31" s="112">
        <f t="shared" si="3"/>
        <v>-4.4399999999999995E-3</v>
      </c>
      <c r="X31" s="117"/>
    </row>
    <row r="32" spans="1:24">
      <c r="A32" t="s">
        <v>74</v>
      </c>
      <c r="B32">
        <f>GT!B32</f>
        <v>0</v>
      </c>
      <c r="C32">
        <f>GT!C32</f>
        <v>60</v>
      </c>
      <c r="D32">
        <f>GT!M32</f>
        <v>-0.4</v>
      </c>
      <c r="E32">
        <f>GT!N32</f>
        <v>0</v>
      </c>
      <c r="F32">
        <f t="shared" si="4"/>
        <v>60</v>
      </c>
      <c r="G32">
        <f t="shared" si="5"/>
        <v>-0.4</v>
      </c>
      <c r="H32" s="112"/>
      <c r="I32">
        <f>BRPL_EOD!AA32+BRPL_EOD!AB32</f>
        <v>0</v>
      </c>
      <c r="J32">
        <f>BYPL_EOD!AA32+BYPL_EOD!AB32</f>
        <v>0</v>
      </c>
      <c r="K32">
        <f>MES_EOD!AA32+MES_EOD!AB32</f>
        <v>0</v>
      </c>
      <c r="L32">
        <f>NDMC_EOD!AA32+NDMC_EOD!AB32</f>
        <v>0</v>
      </c>
      <c r="M32">
        <f>TPDDL_EOD!AA32+TPDDL_EOD!AB32</f>
        <v>0</v>
      </c>
      <c r="N32">
        <f t="shared" si="0"/>
        <v>0</v>
      </c>
      <c r="O32" s="112">
        <f t="shared" si="1"/>
        <v>-0.4</v>
      </c>
      <c r="P32">
        <v>-0.16612000000000002</v>
      </c>
      <c r="Q32">
        <v>-9.0959999999999999E-2</v>
      </c>
      <c r="R32">
        <v>0</v>
      </c>
      <c r="S32">
        <v>-1.9800000000000002E-2</v>
      </c>
      <c r="T32">
        <v>-0.11868000000000002</v>
      </c>
      <c r="U32" s="114">
        <f t="shared" si="2"/>
        <v>-0.39556000000000002</v>
      </c>
      <c r="V32" s="112">
        <f t="shared" si="3"/>
        <v>-4.4399999999999995E-3</v>
      </c>
      <c r="X32" s="117"/>
    </row>
    <row r="33" spans="1:24">
      <c r="A33" t="s">
        <v>75</v>
      </c>
      <c r="B33">
        <f>GT!B33</f>
        <v>0</v>
      </c>
      <c r="C33">
        <f>GT!C33</f>
        <v>60</v>
      </c>
      <c r="D33">
        <f>GT!M33</f>
        <v>-0.4</v>
      </c>
      <c r="E33">
        <f>GT!N33</f>
        <v>0</v>
      </c>
      <c r="F33">
        <f t="shared" si="4"/>
        <v>60</v>
      </c>
      <c r="G33">
        <f t="shared" si="5"/>
        <v>-0.4</v>
      </c>
      <c r="H33" s="112"/>
      <c r="I33">
        <f>BRPL_EOD!AA33+BRPL_EOD!AB33</f>
        <v>0</v>
      </c>
      <c r="J33">
        <f>BYPL_EOD!AA33+BYPL_EOD!AB33</f>
        <v>0</v>
      </c>
      <c r="K33">
        <f>MES_EOD!AA33+MES_EOD!AB33</f>
        <v>0</v>
      </c>
      <c r="L33">
        <f>NDMC_EOD!AA33+NDMC_EOD!AB33</f>
        <v>0</v>
      </c>
      <c r="M33">
        <f>TPDDL_EOD!AA33+TPDDL_EOD!AB33</f>
        <v>0</v>
      </c>
      <c r="N33">
        <f t="shared" si="0"/>
        <v>0</v>
      </c>
      <c r="O33" s="112">
        <f t="shared" si="1"/>
        <v>-0.4</v>
      </c>
      <c r="P33">
        <v>-0.16612000000000002</v>
      </c>
      <c r="Q33">
        <v>-9.0959999999999999E-2</v>
      </c>
      <c r="R33">
        <v>0</v>
      </c>
      <c r="S33">
        <v>-1.9800000000000002E-2</v>
      </c>
      <c r="T33">
        <v>-0.11868000000000002</v>
      </c>
      <c r="U33" s="114">
        <f t="shared" si="2"/>
        <v>-0.39556000000000002</v>
      </c>
      <c r="V33" s="112">
        <f t="shared" si="3"/>
        <v>-4.4399999999999995E-3</v>
      </c>
      <c r="X33" s="117"/>
    </row>
    <row r="34" spans="1:24">
      <c r="A34" t="s">
        <v>76</v>
      </c>
      <c r="B34">
        <f>GT!B34</f>
        <v>0</v>
      </c>
      <c r="C34">
        <f>GT!C34</f>
        <v>60</v>
      </c>
      <c r="D34">
        <f>GT!M34</f>
        <v>-0.4</v>
      </c>
      <c r="E34">
        <f>GT!N34</f>
        <v>0</v>
      </c>
      <c r="F34">
        <f t="shared" si="4"/>
        <v>60</v>
      </c>
      <c r="G34">
        <f t="shared" si="5"/>
        <v>-0.4</v>
      </c>
      <c r="H34" s="112"/>
      <c r="I34">
        <f>BRPL_EOD!AA34+BRPL_EOD!AB34</f>
        <v>0</v>
      </c>
      <c r="J34">
        <f>BYPL_EOD!AA34+BYPL_EOD!AB34</f>
        <v>0</v>
      </c>
      <c r="K34">
        <f>MES_EOD!AA34+MES_EOD!AB34</f>
        <v>0</v>
      </c>
      <c r="L34">
        <f>NDMC_EOD!AA34+NDMC_EOD!AB34</f>
        <v>0</v>
      </c>
      <c r="M34">
        <f>TPDDL_EOD!AA34+TPDDL_EOD!AB34</f>
        <v>0</v>
      </c>
      <c r="N34">
        <f t="shared" si="0"/>
        <v>0</v>
      </c>
      <c r="O34" s="112">
        <f t="shared" si="1"/>
        <v>-0.4</v>
      </c>
      <c r="P34">
        <v>-0.16612000000000002</v>
      </c>
      <c r="Q34">
        <v>-9.0959999999999999E-2</v>
      </c>
      <c r="R34">
        <v>0</v>
      </c>
      <c r="S34">
        <v>-1.9800000000000002E-2</v>
      </c>
      <c r="T34">
        <v>-0.11868000000000002</v>
      </c>
      <c r="U34" s="114">
        <f t="shared" si="2"/>
        <v>-0.39556000000000002</v>
      </c>
      <c r="V34" s="112">
        <f t="shared" si="3"/>
        <v>-4.4399999999999995E-3</v>
      </c>
      <c r="X34" s="117"/>
    </row>
    <row r="35" spans="1:24">
      <c r="A35" t="s">
        <v>77</v>
      </c>
      <c r="B35">
        <f>GT!B35</f>
        <v>0</v>
      </c>
      <c r="C35">
        <f>GT!C35</f>
        <v>60</v>
      </c>
      <c r="D35">
        <f>GT!M35</f>
        <v>-0.4</v>
      </c>
      <c r="E35">
        <f>GT!N35</f>
        <v>0</v>
      </c>
      <c r="F35">
        <f t="shared" si="4"/>
        <v>60</v>
      </c>
      <c r="G35">
        <f t="shared" si="5"/>
        <v>-0.4</v>
      </c>
      <c r="H35" s="112"/>
      <c r="I35">
        <f>BRPL_EOD!AA35+BRPL_EOD!AB35</f>
        <v>0</v>
      </c>
      <c r="J35">
        <f>BYPL_EOD!AA35+BYPL_EOD!AB35</f>
        <v>0</v>
      </c>
      <c r="K35">
        <f>MES_EOD!AA35+MES_EOD!AB35</f>
        <v>0</v>
      </c>
      <c r="L35">
        <f>NDMC_EOD!AA35+NDMC_EOD!AB35</f>
        <v>0</v>
      </c>
      <c r="M35">
        <f>TPDDL_EOD!AA35+TPDDL_EOD!AB35</f>
        <v>0</v>
      </c>
      <c r="N35">
        <f t="shared" si="0"/>
        <v>0</v>
      </c>
      <c r="O35" s="112">
        <f t="shared" si="1"/>
        <v>-0.4</v>
      </c>
      <c r="P35">
        <v>-0.16612000000000002</v>
      </c>
      <c r="Q35">
        <v>-9.0959999999999999E-2</v>
      </c>
      <c r="R35">
        <v>0</v>
      </c>
      <c r="S35">
        <v>-1.9800000000000002E-2</v>
      </c>
      <c r="T35">
        <v>-0.11868000000000002</v>
      </c>
      <c r="U35" s="114">
        <f t="shared" si="2"/>
        <v>-0.39556000000000002</v>
      </c>
      <c r="V35" s="112">
        <f t="shared" si="3"/>
        <v>-4.4399999999999995E-3</v>
      </c>
      <c r="X35" s="117"/>
    </row>
    <row r="36" spans="1:24">
      <c r="A36" t="s">
        <v>78</v>
      </c>
      <c r="B36">
        <f>GT!B36</f>
        <v>0</v>
      </c>
      <c r="C36">
        <f>GT!C36</f>
        <v>60</v>
      </c>
      <c r="D36">
        <f>GT!M36</f>
        <v>-0.4</v>
      </c>
      <c r="E36">
        <f>GT!N36</f>
        <v>0</v>
      </c>
      <c r="F36">
        <f t="shared" si="4"/>
        <v>60</v>
      </c>
      <c r="G36">
        <f t="shared" si="5"/>
        <v>-0.4</v>
      </c>
      <c r="H36" s="112"/>
      <c r="I36">
        <f>BRPL_EOD!AA36+BRPL_EOD!AB36</f>
        <v>0</v>
      </c>
      <c r="J36">
        <f>BYPL_EOD!AA36+BYPL_EOD!AB36</f>
        <v>0</v>
      </c>
      <c r="K36">
        <f>MES_EOD!AA36+MES_EOD!AB36</f>
        <v>0</v>
      </c>
      <c r="L36">
        <f>NDMC_EOD!AA36+NDMC_EOD!AB36</f>
        <v>0</v>
      </c>
      <c r="M36">
        <f>TPDDL_EOD!AA36+TPDDL_EOD!AB36</f>
        <v>0</v>
      </c>
      <c r="N36">
        <f t="shared" si="0"/>
        <v>0</v>
      </c>
      <c r="O36" s="112">
        <f t="shared" si="1"/>
        <v>-0.4</v>
      </c>
      <c r="P36">
        <v>-0.16612000000000002</v>
      </c>
      <c r="Q36">
        <v>-9.0959999999999999E-2</v>
      </c>
      <c r="R36">
        <v>0</v>
      </c>
      <c r="S36">
        <v>-1.9800000000000002E-2</v>
      </c>
      <c r="T36">
        <v>-0.11868000000000002</v>
      </c>
      <c r="U36" s="114">
        <f t="shared" si="2"/>
        <v>-0.39556000000000002</v>
      </c>
      <c r="V36" s="112">
        <f t="shared" si="3"/>
        <v>-4.4399999999999995E-3</v>
      </c>
      <c r="X36" s="117"/>
    </row>
    <row r="37" spans="1:24">
      <c r="A37" t="s">
        <v>79</v>
      </c>
      <c r="B37">
        <f>GT!B37</f>
        <v>0</v>
      </c>
      <c r="C37">
        <f>GT!C37</f>
        <v>60</v>
      </c>
      <c r="D37">
        <f>GT!M37</f>
        <v>-0.4</v>
      </c>
      <c r="E37">
        <f>GT!N37</f>
        <v>0</v>
      </c>
      <c r="F37">
        <f t="shared" si="4"/>
        <v>60</v>
      </c>
      <c r="G37">
        <f t="shared" si="5"/>
        <v>-0.4</v>
      </c>
      <c r="H37" s="112"/>
      <c r="I37">
        <f>BRPL_EOD!AA37+BRPL_EOD!AB37</f>
        <v>0</v>
      </c>
      <c r="J37">
        <f>BYPL_EOD!AA37+BYPL_EOD!AB37</f>
        <v>0</v>
      </c>
      <c r="K37">
        <f>MES_EOD!AA37+MES_EOD!AB37</f>
        <v>0</v>
      </c>
      <c r="L37">
        <f>NDMC_EOD!AA37+NDMC_EOD!AB37</f>
        <v>0</v>
      </c>
      <c r="M37">
        <f>TPDDL_EOD!AA37+TPDDL_EOD!AB37</f>
        <v>0</v>
      </c>
      <c r="N37">
        <f t="shared" si="0"/>
        <v>0</v>
      </c>
      <c r="O37" s="112">
        <f t="shared" si="1"/>
        <v>-0.4</v>
      </c>
      <c r="P37">
        <v>-0.16612000000000002</v>
      </c>
      <c r="Q37">
        <v>-9.0959999999999999E-2</v>
      </c>
      <c r="R37">
        <v>0</v>
      </c>
      <c r="S37">
        <v>-1.9800000000000002E-2</v>
      </c>
      <c r="T37">
        <v>-0.11868000000000002</v>
      </c>
      <c r="U37" s="114">
        <f t="shared" si="2"/>
        <v>-0.39556000000000002</v>
      </c>
      <c r="V37" s="112">
        <f t="shared" si="3"/>
        <v>-4.4399999999999995E-3</v>
      </c>
      <c r="X37" s="117"/>
    </row>
    <row r="38" spans="1:24">
      <c r="A38" t="s">
        <v>80</v>
      </c>
      <c r="B38">
        <f>GT!B38</f>
        <v>0</v>
      </c>
      <c r="C38">
        <f>GT!C38</f>
        <v>60</v>
      </c>
      <c r="D38">
        <f>GT!M38</f>
        <v>-0.4</v>
      </c>
      <c r="E38">
        <f>GT!N38</f>
        <v>0</v>
      </c>
      <c r="F38">
        <f t="shared" si="4"/>
        <v>60</v>
      </c>
      <c r="G38">
        <f t="shared" si="5"/>
        <v>-0.4</v>
      </c>
      <c r="H38" s="112"/>
      <c r="I38">
        <f>BRPL_EOD!AA38+BRPL_EOD!AB38</f>
        <v>0</v>
      </c>
      <c r="J38">
        <f>BYPL_EOD!AA38+BYPL_EOD!AB38</f>
        <v>0</v>
      </c>
      <c r="K38">
        <f>MES_EOD!AA38+MES_EOD!AB38</f>
        <v>0</v>
      </c>
      <c r="L38">
        <f>NDMC_EOD!AA38+NDMC_EOD!AB38</f>
        <v>0</v>
      </c>
      <c r="M38">
        <f>TPDDL_EOD!AA38+TPDDL_EOD!AB38</f>
        <v>0</v>
      </c>
      <c r="N38">
        <f t="shared" si="0"/>
        <v>0</v>
      </c>
      <c r="O38" s="112">
        <f t="shared" si="1"/>
        <v>-0.4</v>
      </c>
      <c r="P38">
        <v>-0.16612000000000002</v>
      </c>
      <c r="Q38">
        <v>-9.0959999999999999E-2</v>
      </c>
      <c r="R38">
        <v>0</v>
      </c>
      <c r="S38">
        <v>-1.9800000000000002E-2</v>
      </c>
      <c r="T38">
        <v>-0.11868000000000002</v>
      </c>
      <c r="U38" s="114">
        <f t="shared" si="2"/>
        <v>-0.39556000000000002</v>
      </c>
      <c r="V38" s="112">
        <f t="shared" si="3"/>
        <v>-4.4399999999999995E-3</v>
      </c>
      <c r="X38" s="117"/>
    </row>
    <row r="39" spans="1:24">
      <c r="A39" t="s">
        <v>81</v>
      </c>
      <c r="B39">
        <f>GT!B39</f>
        <v>0</v>
      </c>
      <c r="C39">
        <f>GT!C39</f>
        <v>60</v>
      </c>
      <c r="D39">
        <f>GT!M39</f>
        <v>-0.4</v>
      </c>
      <c r="E39">
        <f>GT!N39</f>
        <v>0</v>
      </c>
      <c r="F39">
        <f t="shared" si="4"/>
        <v>60</v>
      </c>
      <c r="G39">
        <f t="shared" si="5"/>
        <v>-0.4</v>
      </c>
      <c r="H39" s="112"/>
      <c r="I39">
        <f>BRPL_EOD!AA39+BRPL_EOD!AB39</f>
        <v>0</v>
      </c>
      <c r="J39">
        <f>BYPL_EOD!AA39+BYPL_EOD!AB39</f>
        <v>0</v>
      </c>
      <c r="K39">
        <f>MES_EOD!AA39+MES_EOD!AB39</f>
        <v>0</v>
      </c>
      <c r="L39">
        <f>NDMC_EOD!AA39+NDMC_EOD!AB39</f>
        <v>0</v>
      </c>
      <c r="M39">
        <f>TPDDL_EOD!AA39+TPDDL_EOD!AB39</f>
        <v>0</v>
      </c>
      <c r="N39">
        <f t="shared" si="0"/>
        <v>0</v>
      </c>
      <c r="O39" s="112">
        <f t="shared" si="1"/>
        <v>-0.4</v>
      </c>
      <c r="P39">
        <v>-0.16612000000000002</v>
      </c>
      <c r="Q39">
        <v>-9.0959999999999999E-2</v>
      </c>
      <c r="R39">
        <v>0</v>
      </c>
      <c r="S39">
        <v>-1.9800000000000002E-2</v>
      </c>
      <c r="T39">
        <v>-0.11868000000000002</v>
      </c>
      <c r="U39" s="114">
        <f t="shared" si="2"/>
        <v>-0.39556000000000002</v>
      </c>
      <c r="V39" s="112">
        <f t="shared" si="3"/>
        <v>-4.4399999999999995E-3</v>
      </c>
      <c r="X39" s="117"/>
    </row>
    <row r="40" spans="1:24">
      <c r="A40" t="s">
        <v>82</v>
      </c>
      <c r="B40">
        <f>GT!B40</f>
        <v>0</v>
      </c>
      <c r="C40">
        <f>GT!C40</f>
        <v>60</v>
      </c>
      <c r="D40">
        <f>GT!M40</f>
        <v>-0.4</v>
      </c>
      <c r="E40">
        <f>GT!N40</f>
        <v>0</v>
      </c>
      <c r="F40">
        <f t="shared" si="4"/>
        <v>60</v>
      </c>
      <c r="G40">
        <f t="shared" si="5"/>
        <v>-0.4</v>
      </c>
      <c r="H40" s="112"/>
      <c r="I40">
        <f>BRPL_EOD!AA40+BRPL_EOD!AB40</f>
        <v>0</v>
      </c>
      <c r="J40">
        <f>BYPL_EOD!AA40+BYPL_EOD!AB40</f>
        <v>0</v>
      </c>
      <c r="K40">
        <f>MES_EOD!AA40+MES_EOD!AB40</f>
        <v>0</v>
      </c>
      <c r="L40">
        <f>NDMC_EOD!AA40+NDMC_EOD!AB40</f>
        <v>0</v>
      </c>
      <c r="M40">
        <f>TPDDL_EOD!AA40+TPDDL_EOD!AB40</f>
        <v>0</v>
      </c>
      <c r="N40">
        <f t="shared" si="0"/>
        <v>0</v>
      </c>
      <c r="O40" s="112">
        <f t="shared" si="1"/>
        <v>-0.4</v>
      </c>
      <c r="P40">
        <v>-0.16612000000000002</v>
      </c>
      <c r="Q40">
        <v>-9.0959999999999999E-2</v>
      </c>
      <c r="R40">
        <v>0</v>
      </c>
      <c r="S40">
        <v>-1.9800000000000002E-2</v>
      </c>
      <c r="T40">
        <v>-0.11868000000000002</v>
      </c>
      <c r="U40" s="114">
        <f t="shared" si="2"/>
        <v>-0.39556000000000002</v>
      </c>
      <c r="V40" s="112">
        <f t="shared" si="3"/>
        <v>-4.4399999999999995E-3</v>
      </c>
      <c r="X40" s="117"/>
    </row>
    <row r="41" spans="1:24">
      <c r="A41" t="s">
        <v>83</v>
      </c>
      <c r="B41">
        <f>GT!B41</f>
        <v>0</v>
      </c>
      <c r="C41">
        <f>GT!C41</f>
        <v>60</v>
      </c>
      <c r="D41">
        <f>GT!M41</f>
        <v>-0.4</v>
      </c>
      <c r="E41">
        <f>GT!N41</f>
        <v>0</v>
      </c>
      <c r="F41">
        <f t="shared" si="4"/>
        <v>60</v>
      </c>
      <c r="G41">
        <f t="shared" si="5"/>
        <v>-0.4</v>
      </c>
      <c r="H41" s="112"/>
      <c r="I41">
        <f>BRPL_EOD!AA41+BRPL_EOD!AB41</f>
        <v>0</v>
      </c>
      <c r="J41">
        <f>BYPL_EOD!AA41+BYPL_EOD!AB41</f>
        <v>0</v>
      </c>
      <c r="K41">
        <f>MES_EOD!AA41+MES_EOD!AB41</f>
        <v>0</v>
      </c>
      <c r="L41">
        <f>NDMC_EOD!AA41+NDMC_EOD!AB41</f>
        <v>0</v>
      </c>
      <c r="M41">
        <f>TPDDL_EOD!AA41+TPDDL_EOD!AB41</f>
        <v>0</v>
      </c>
      <c r="N41">
        <f t="shared" si="0"/>
        <v>0</v>
      </c>
      <c r="O41" s="112">
        <f t="shared" si="1"/>
        <v>-0.4</v>
      </c>
      <c r="P41">
        <v>-0.16612000000000002</v>
      </c>
      <c r="Q41">
        <v>-9.0959999999999999E-2</v>
      </c>
      <c r="R41">
        <v>0</v>
      </c>
      <c r="S41">
        <v>-1.9800000000000002E-2</v>
      </c>
      <c r="T41">
        <v>-0.11868000000000002</v>
      </c>
      <c r="U41" s="114">
        <f t="shared" si="2"/>
        <v>-0.39556000000000002</v>
      </c>
      <c r="V41" s="112">
        <f t="shared" si="3"/>
        <v>-4.4399999999999995E-3</v>
      </c>
      <c r="X41" s="117"/>
    </row>
    <row r="42" spans="1:24">
      <c r="A42" t="s">
        <v>84</v>
      </c>
      <c r="B42">
        <f>GT!B42</f>
        <v>0</v>
      </c>
      <c r="C42">
        <f>GT!C42</f>
        <v>60</v>
      </c>
      <c r="D42">
        <f>GT!M42</f>
        <v>-0.4</v>
      </c>
      <c r="E42">
        <f>GT!N42</f>
        <v>0</v>
      </c>
      <c r="F42">
        <f t="shared" si="4"/>
        <v>60</v>
      </c>
      <c r="G42">
        <f t="shared" si="5"/>
        <v>-0.4</v>
      </c>
      <c r="H42" s="112"/>
      <c r="I42">
        <f>BRPL_EOD!AA42+BRPL_EOD!AB42</f>
        <v>0</v>
      </c>
      <c r="J42">
        <f>BYPL_EOD!AA42+BYPL_EOD!AB42</f>
        <v>0</v>
      </c>
      <c r="K42">
        <f>MES_EOD!AA42+MES_EOD!AB42</f>
        <v>0</v>
      </c>
      <c r="L42">
        <f>NDMC_EOD!AA42+NDMC_EOD!AB42</f>
        <v>0</v>
      </c>
      <c r="M42">
        <f>TPDDL_EOD!AA42+TPDDL_EOD!AB42</f>
        <v>0</v>
      </c>
      <c r="N42">
        <f t="shared" si="0"/>
        <v>0</v>
      </c>
      <c r="O42" s="112">
        <f t="shared" si="1"/>
        <v>-0.4</v>
      </c>
      <c r="P42">
        <v>-0.16612000000000002</v>
      </c>
      <c r="Q42">
        <v>-9.0959999999999999E-2</v>
      </c>
      <c r="R42">
        <v>0</v>
      </c>
      <c r="S42">
        <v>-1.9800000000000002E-2</v>
      </c>
      <c r="T42">
        <v>-0.11868000000000002</v>
      </c>
      <c r="U42" s="114">
        <f t="shared" si="2"/>
        <v>-0.39556000000000002</v>
      </c>
      <c r="V42" s="112">
        <f t="shared" si="3"/>
        <v>-4.4399999999999995E-3</v>
      </c>
      <c r="X42" s="117"/>
    </row>
    <row r="43" spans="1:24">
      <c r="A43" t="s">
        <v>85</v>
      </c>
      <c r="B43">
        <f>GT!B43</f>
        <v>0</v>
      </c>
      <c r="C43">
        <f>GT!C43</f>
        <v>60</v>
      </c>
      <c r="D43">
        <f>GT!M43</f>
        <v>-0.4</v>
      </c>
      <c r="E43">
        <f>GT!N43</f>
        <v>0</v>
      </c>
      <c r="F43">
        <f t="shared" si="4"/>
        <v>60</v>
      </c>
      <c r="G43">
        <f t="shared" si="5"/>
        <v>-0.4</v>
      </c>
      <c r="H43" s="112"/>
      <c r="I43">
        <f>BRPL_EOD!AA43+BRPL_EOD!AB43</f>
        <v>0</v>
      </c>
      <c r="J43">
        <f>BYPL_EOD!AA43+BYPL_EOD!AB43</f>
        <v>0</v>
      </c>
      <c r="K43">
        <f>MES_EOD!AA43+MES_EOD!AB43</f>
        <v>0</v>
      </c>
      <c r="L43">
        <f>NDMC_EOD!AA43+NDMC_EOD!AB43</f>
        <v>0</v>
      </c>
      <c r="M43">
        <f>TPDDL_EOD!AA43+TPDDL_EOD!AB43</f>
        <v>0</v>
      </c>
      <c r="N43">
        <f t="shared" si="0"/>
        <v>0</v>
      </c>
      <c r="O43" s="112">
        <f t="shared" si="1"/>
        <v>-0.4</v>
      </c>
      <c r="P43">
        <v>-0.16612000000000002</v>
      </c>
      <c r="Q43">
        <v>-9.0959999999999999E-2</v>
      </c>
      <c r="R43">
        <v>0</v>
      </c>
      <c r="S43">
        <v>-1.9800000000000002E-2</v>
      </c>
      <c r="T43">
        <v>-0.11868000000000002</v>
      </c>
      <c r="U43" s="114">
        <f t="shared" si="2"/>
        <v>-0.39556000000000002</v>
      </c>
      <c r="V43" s="112">
        <f t="shared" si="3"/>
        <v>-4.4399999999999995E-3</v>
      </c>
      <c r="X43" s="117"/>
    </row>
    <row r="44" spans="1:24">
      <c r="A44" t="s">
        <v>86</v>
      </c>
      <c r="B44">
        <f>GT!B44</f>
        <v>0</v>
      </c>
      <c r="C44">
        <f>GT!C44</f>
        <v>60</v>
      </c>
      <c r="D44">
        <f>GT!M44</f>
        <v>-0.4</v>
      </c>
      <c r="E44">
        <f>GT!N44</f>
        <v>0</v>
      </c>
      <c r="F44">
        <f t="shared" si="4"/>
        <v>60</v>
      </c>
      <c r="G44">
        <f t="shared" si="5"/>
        <v>-0.4</v>
      </c>
      <c r="H44" s="112"/>
      <c r="I44">
        <f>BRPL_EOD!AA44+BRPL_EOD!AB44</f>
        <v>0</v>
      </c>
      <c r="J44">
        <f>BYPL_EOD!AA44+BYPL_EOD!AB44</f>
        <v>0</v>
      </c>
      <c r="K44">
        <f>MES_EOD!AA44+MES_EOD!AB44</f>
        <v>0</v>
      </c>
      <c r="L44">
        <f>NDMC_EOD!AA44+NDMC_EOD!AB44</f>
        <v>0</v>
      </c>
      <c r="M44">
        <f>TPDDL_EOD!AA44+TPDDL_EOD!AB44</f>
        <v>0</v>
      </c>
      <c r="N44">
        <f t="shared" si="0"/>
        <v>0</v>
      </c>
      <c r="O44" s="112">
        <f t="shared" si="1"/>
        <v>-0.4</v>
      </c>
      <c r="P44">
        <v>-0.16612000000000002</v>
      </c>
      <c r="Q44">
        <v>-9.0959999999999999E-2</v>
      </c>
      <c r="R44">
        <v>0</v>
      </c>
      <c r="S44">
        <v>-1.9800000000000002E-2</v>
      </c>
      <c r="T44">
        <v>-0.11868000000000002</v>
      </c>
      <c r="U44" s="114">
        <f t="shared" si="2"/>
        <v>-0.39556000000000002</v>
      </c>
      <c r="V44" s="112">
        <f t="shared" si="3"/>
        <v>-4.4399999999999995E-3</v>
      </c>
      <c r="X44" s="117"/>
    </row>
    <row r="45" spans="1:24">
      <c r="A45" t="s">
        <v>87</v>
      </c>
      <c r="B45">
        <f>GT!B45</f>
        <v>0</v>
      </c>
      <c r="C45">
        <f>GT!C45</f>
        <v>60</v>
      </c>
      <c r="D45">
        <f>GT!M45</f>
        <v>-0.4</v>
      </c>
      <c r="E45">
        <f>GT!N45</f>
        <v>0</v>
      </c>
      <c r="F45">
        <f t="shared" si="4"/>
        <v>60</v>
      </c>
      <c r="G45">
        <f t="shared" si="5"/>
        <v>-0.4</v>
      </c>
      <c r="H45" s="112"/>
      <c r="I45">
        <f>BRPL_EOD!AA45+BRPL_EOD!AB45</f>
        <v>0</v>
      </c>
      <c r="J45">
        <f>BYPL_EOD!AA45+BYPL_EOD!AB45</f>
        <v>0</v>
      </c>
      <c r="K45">
        <f>MES_EOD!AA45+MES_EOD!AB45</f>
        <v>0</v>
      </c>
      <c r="L45">
        <f>NDMC_EOD!AA45+NDMC_EOD!AB45</f>
        <v>0</v>
      </c>
      <c r="M45">
        <f>TPDDL_EOD!AA45+TPDDL_EOD!AB45</f>
        <v>0</v>
      </c>
      <c r="N45">
        <f t="shared" si="0"/>
        <v>0</v>
      </c>
      <c r="O45" s="112">
        <f t="shared" si="1"/>
        <v>-0.4</v>
      </c>
      <c r="P45">
        <v>-0.16612000000000002</v>
      </c>
      <c r="Q45">
        <v>-9.0959999999999999E-2</v>
      </c>
      <c r="R45">
        <v>0</v>
      </c>
      <c r="S45">
        <v>-1.9800000000000002E-2</v>
      </c>
      <c r="T45">
        <v>-0.11868000000000002</v>
      </c>
      <c r="U45" s="114">
        <f t="shared" si="2"/>
        <v>-0.39556000000000002</v>
      </c>
      <c r="V45" s="112">
        <f t="shared" si="3"/>
        <v>-4.4399999999999995E-3</v>
      </c>
      <c r="X45" s="117"/>
    </row>
    <row r="46" spans="1:24">
      <c r="A46" t="s">
        <v>88</v>
      </c>
      <c r="B46">
        <f>GT!B46</f>
        <v>0</v>
      </c>
      <c r="C46">
        <f>GT!C46</f>
        <v>60</v>
      </c>
      <c r="D46">
        <f>GT!M46</f>
        <v>-0.4</v>
      </c>
      <c r="E46">
        <f>GT!N46</f>
        <v>0</v>
      </c>
      <c r="F46">
        <f t="shared" si="4"/>
        <v>60</v>
      </c>
      <c r="G46">
        <f t="shared" si="5"/>
        <v>-0.4</v>
      </c>
      <c r="H46" s="112"/>
      <c r="I46">
        <f>BRPL_EOD!AA46+BRPL_EOD!AB46</f>
        <v>0</v>
      </c>
      <c r="J46">
        <f>BYPL_EOD!AA46+BYPL_EOD!AB46</f>
        <v>0</v>
      </c>
      <c r="K46">
        <f>MES_EOD!AA46+MES_EOD!AB46</f>
        <v>0</v>
      </c>
      <c r="L46">
        <f>NDMC_EOD!AA46+NDMC_EOD!AB46</f>
        <v>0</v>
      </c>
      <c r="M46">
        <f>TPDDL_EOD!AA46+TPDDL_EOD!AB46</f>
        <v>0</v>
      </c>
      <c r="N46">
        <f t="shared" si="0"/>
        <v>0</v>
      </c>
      <c r="O46" s="112">
        <f t="shared" si="1"/>
        <v>-0.4</v>
      </c>
      <c r="P46">
        <v>-0.16612000000000002</v>
      </c>
      <c r="Q46">
        <v>-9.0959999999999999E-2</v>
      </c>
      <c r="R46">
        <v>0</v>
      </c>
      <c r="S46">
        <v>-1.9800000000000002E-2</v>
      </c>
      <c r="T46">
        <v>-0.11868000000000002</v>
      </c>
      <c r="U46" s="114">
        <f t="shared" si="2"/>
        <v>-0.39556000000000002</v>
      </c>
      <c r="V46" s="112">
        <f t="shared" si="3"/>
        <v>-4.4399999999999995E-3</v>
      </c>
      <c r="X46" s="117"/>
    </row>
    <row r="47" spans="1:24">
      <c r="A47" t="s">
        <v>89</v>
      </c>
      <c r="B47">
        <f>GT!B47</f>
        <v>0</v>
      </c>
      <c r="C47">
        <f>GT!C47</f>
        <v>60</v>
      </c>
      <c r="D47">
        <f>GT!M47</f>
        <v>-0.4</v>
      </c>
      <c r="E47">
        <f>GT!N47</f>
        <v>0</v>
      </c>
      <c r="F47">
        <f t="shared" si="4"/>
        <v>60</v>
      </c>
      <c r="G47">
        <f t="shared" si="5"/>
        <v>-0.4</v>
      </c>
      <c r="H47" s="112"/>
      <c r="I47">
        <f>BRPL_EOD!AA47+BRPL_EOD!AB47</f>
        <v>0</v>
      </c>
      <c r="J47">
        <f>BYPL_EOD!AA47+BYPL_EOD!AB47</f>
        <v>0</v>
      </c>
      <c r="K47">
        <f>MES_EOD!AA47+MES_EOD!AB47</f>
        <v>0</v>
      </c>
      <c r="L47">
        <f>NDMC_EOD!AA47+NDMC_EOD!AB47</f>
        <v>0</v>
      </c>
      <c r="M47">
        <f>TPDDL_EOD!AA47+TPDDL_EOD!AB47</f>
        <v>0</v>
      </c>
      <c r="N47">
        <f t="shared" si="0"/>
        <v>0</v>
      </c>
      <c r="O47" s="112">
        <f t="shared" si="1"/>
        <v>-0.4</v>
      </c>
      <c r="P47">
        <v>-0.16612000000000002</v>
      </c>
      <c r="Q47">
        <v>-9.0959999999999999E-2</v>
      </c>
      <c r="R47">
        <v>0</v>
      </c>
      <c r="S47">
        <v>-1.9800000000000002E-2</v>
      </c>
      <c r="T47">
        <v>-0.11868000000000002</v>
      </c>
      <c r="U47" s="114">
        <f t="shared" si="2"/>
        <v>-0.39556000000000002</v>
      </c>
      <c r="V47" s="112">
        <f t="shared" si="3"/>
        <v>-4.4399999999999995E-3</v>
      </c>
      <c r="X47" s="117"/>
    </row>
    <row r="48" spans="1:24">
      <c r="A48" t="s">
        <v>90</v>
      </c>
      <c r="B48">
        <f>GT!B48</f>
        <v>0</v>
      </c>
      <c r="C48">
        <f>GT!C48</f>
        <v>60</v>
      </c>
      <c r="D48">
        <f>GT!M48</f>
        <v>-0.4</v>
      </c>
      <c r="E48">
        <f>GT!N48</f>
        <v>0</v>
      </c>
      <c r="F48">
        <f t="shared" si="4"/>
        <v>60</v>
      </c>
      <c r="G48">
        <f t="shared" si="5"/>
        <v>-0.4</v>
      </c>
      <c r="H48" s="112"/>
      <c r="I48">
        <f>BRPL_EOD!AA48+BRPL_EOD!AB48</f>
        <v>0</v>
      </c>
      <c r="J48">
        <f>BYPL_EOD!AA48+BYPL_EOD!AB48</f>
        <v>0</v>
      </c>
      <c r="K48">
        <f>MES_EOD!AA48+MES_EOD!AB48</f>
        <v>0</v>
      </c>
      <c r="L48">
        <f>NDMC_EOD!AA48+NDMC_EOD!AB48</f>
        <v>0</v>
      </c>
      <c r="M48">
        <f>TPDDL_EOD!AA48+TPDDL_EOD!AB48</f>
        <v>0</v>
      </c>
      <c r="N48">
        <f t="shared" si="0"/>
        <v>0</v>
      </c>
      <c r="O48" s="112">
        <f t="shared" si="1"/>
        <v>-0.4</v>
      </c>
      <c r="P48">
        <v>-0.16612000000000002</v>
      </c>
      <c r="Q48">
        <v>-9.0959999999999999E-2</v>
      </c>
      <c r="R48">
        <v>0</v>
      </c>
      <c r="S48">
        <v>-1.9800000000000002E-2</v>
      </c>
      <c r="T48">
        <v>-0.11868000000000002</v>
      </c>
      <c r="U48" s="114">
        <f t="shared" si="2"/>
        <v>-0.39556000000000002</v>
      </c>
      <c r="V48" s="112">
        <f t="shared" si="3"/>
        <v>-4.4399999999999995E-3</v>
      </c>
      <c r="X48" s="117"/>
    </row>
    <row r="49" spans="1:24">
      <c r="A49" t="s">
        <v>91</v>
      </c>
      <c r="B49">
        <f>GT!B49</f>
        <v>0</v>
      </c>
      <c r="C49">
        <f>GT!C49</f>
        <v>60</v>
      </c>
      <c r="D49">
        <f>GT!M49</f>
        <v>-0.4</v>
      </c>
      <c r="E49">
        <f>GT!N49</f>
        <v>0</v>
      </c>
      <c r="F49">
        <f t="shared" si="4"/>
        <v>60</v>
      </c>
      <c r="G49">
        <f t="shared" si="5"/>
        <v>-0.4</v>
      </c>
      <c r="H49" s="112"/>
      <c r="I49">
        <f>BRPL_EOD!AA49+BRPL_EOD!AB49</f>
        <v>0</v>
      </c>
      <c r="J49">
        <f>BYPL_EOD!AA49+BYPL_EOD!AB49</f>
        <v>0</v>
      </c>
      <c r="K49">
        <f>MES_EOD!AA49+MES_EOD!AB49</f>
        <v>0</v>
      </c>
      <c r="L49">
        <f>NDMC_EOD!AA49+NDMC_EOD!AB49</f>
        <v>0</v>
      </c>
      <c r="M49">
        <f>TPDDL_EOD!AA49+TPDDL_EOD!AB49</f>
        <v>0</v>
      </c>
      <c r="N49">
        <f t="shared" si="0"/>
        <v>0</v>
      </c>
      <c r="O49" s="112">
        <f t="shared" si="1"/>
        <v>-0.4</v>
      </c>
      <c r="P49">
        <v>-0.16612000000000002</v>
      </c>
      <c r="Q49">
        <v>-9.0959999999999999E-2</v>
      </c>
      <c r="R49">
        <v>0</v>
      </c>
      <c r="S49">
        <v>-1.9800000000000002E-2</v>
      </c>
      <c r="T49">
        <v>-0.11868000000000002</v>
      </c>
      <c r="U49" s="114">
        <f t="shared" si="2"/>
        <v>-0.39556000000000002</v>
      </c>
      <c r="V49" s="112">
        <f t="shared" si="3"/>
        <v>-4.4399999999999995E-3</v>
      </c>
      <c r="X49" s="117"/>
    </row>
    <row r="50" spans="1:24">
      <c r="A50" t="s">
        <v>92</v>
      </c>
      <c r="B50">
        <f>GT!B50</f>
        <v>0</v>
      </c>
      <c r="C50">
        <f>GT!C50</f>
        <v>60</v>
      </c>
      <c r="D50">
        <f>GT!M50</f>
        <v>-0.4</v>
      </c>
      <c r="E50">
        <f>GT!N50</f>
        <v>0</v>
      </c>
      <c r="F50">
        <f t="shared" si="4"/>
        <v>60</v>
      </c>
      <c r="G50">
        <f t="shared" si="5"/>
        <v>-0.4</v>
      </c>
      <c r="H50" s="112"/>
      <c r="I50">
        <f>BRPL_EOD!AA50+BRPL_EOD!AB50</f>
        <v>0</v>
      </c>
      <c r="J50">
        <f>BYPL_EOD!AA50+BYPL_EOD!AB50</f>
        <v>0</v>
      </c>
      <c r="K50">
        <f>MES_EOD!AA50+MES_EOD!AB50</f>
        <v>0</v>
      </c>
      <c r="L50">
        <f>NDMC_EOD!AA50+NDMC_EOD!AB50</f>
        <v>0</v>
      </c>
      <c r="M50">
        <f>TPDDL_EOD!AA50+TPDDL_EOD!AB50</f>
        <v>0</v>
      </c>
      <c r="N50">
        <f t="shared" si="0"/>
        <v>0</v>
      </c>
      <c r="O50" s="112">
        <f t="shared" si="1"/>
        <v>-0.4</v>
      </c>
      <c r="P50">
        <v>-0.16612000000000002</v>
      </c>
      <c r="Q50">
        <v>-9.0959999999999999E-2</v>
      </c>
      <c r="R50">
        <v>0</v>
      </c>
      <c r="S50">
        <v>-1.9800000000000002E-2</v>
      </c>
      <c r="T50">
        <v>-0.11868000000000002</v>
      </c>
      <c r="U50" s="114">
        <f t="shared" si="2"/>
        <v>-0.39556000000000002</v>
      </c>
      <c r="V50" s="112">
        <f t="shared" si="3"/>
        <v>-4.4399999999999995E-3</v>
      </c>
      <c r="X50" s="117"/>
    </row>
    <row r="51" spans="1:24">
      <c r="A51" t="s">
        <v>93</v>
      </c>
      <c r="B51">
        <f>GT!B51</f>
        <v>0</v>
      </c>
      <c r="C51">
        <f>GT!C51</f>
        <v>60</v>
      </c>
      <c r="D51">
        <f>GT!M51</f>
        <v>-0.4</v>
      </c>
      <c r="E51">
        <f>GT!N51</f>
        <v>0</v>
      </c>
      <c r="F51">
        <f t="shared" si="4"/>
        <v>60</v>
      </c>
      <c r="G51">
        <f t="shared" si="5"/>
        <v>-0.4</v>
      </c>
      <c r="H51" s="112"/>
      <c r="I51">
        <f>BRPL_EOD!AA51+BRPL_EOD!AB51</f>
        <v>0</v>
      </c>
      <c r="J51">
        <f>BYPL_EOD!AA51+BYPL_EOD!AB51</f>
        <v>0</v>
      </c>
      <c r="K51">
        <f>MES_EOD!AA51+MES_EOD!AB51</f>
        <v>0</v>
      </c>
      <c r="L51">
        <f>NDMC_EOD!AA51+NDMC_EOD!AB51</f>
        <v>0</v>
      </c>
      <c r="M51">
        <f>TPDDL_EOD!AA51+TPDDL_EOD!AB51</f>
        <v>0</v>
      </c>
      <c r="N51">
        <f t="shared" si="0"/>
        <v>0</v>
      </c>
      <c r="O51" s="112">
        <f t="shared" si="1"/>
        <v>-0.4</v>
      </c>
      <c r="P51">
        <v>-0.16612000000000002</v>
      </c>
      <c r="Q51">
        <v>-9.0959999999999999E-2</v>
      </c>
      <c r="R51">
        <v>0</v>
      </c>
      <c r="S51">
        <v>-1.9800000000000002E-2</v>
      </c>
      <c r="T51">
        <v>-0.11868000000000002</v>
      </c>
      <c r="U51" s="114">
        <f t="shared" si="2"/>
        <v>-0.39556000000000002</v>
      </c>
      <c r="V51" s="112">
        <f t="shared" si="3"/>
        <v>-4.4399999999999995E-3</v>
      </c>
      <c r="X51" s="117"/>
    </row>
    <row r="52" spans="1:24">
      <c r="A52" t="s">
        <v>94</v>
      </c>
      <c r="B52">
        <f>GT!B52</f>
        <v>0</v>
      </c>
      <c r="C52">
        <f>GT!C52</f>
        <v>60</v>
      </c>
      <c r="D52">
        <f>GT!M52</f>
        <v>-0.4</v>
      </c>
      <c r="E52">
        <f>GT!N52</f>
        <v>0</v>
      </c>
      <c r="F52">
        <f t="shared" si="4"/>
        <v>60</v>
      </c>
      <c r="G52">
        <f t="shared" si="5"/>
        <v>-0.4</v>
      </c>
      <c r="H52" s="112"/>
      <c r="I52">
        <f>BRPL_EOD!AA52+BRPL_EOD!AB52</f>
        <v>0</v>
      </c>
      <c r="J52">
        <f>BYPL_EOD!AA52+BYPL_EOD!AB52</f>
        <v>0</v>
      </c>
      <c r="K52">
        <f>MES_EOD!AA52+MES_EOD!AB52</f>
        <v>0</v>
      </c>
      <c r="L52">
        <f>NDMC_EOD!AA52+NDMC_EOD!AB52</f>
        <v>0</v>
      </c>
      <c r="M52">
        <f>TPDDL_EOD!AA52+TPDDL_EOD!AB52</f>
        <v>0</v>
      </c>
      <c r="N52">
        <f t="shared" si="0"/>
        <v>0</v>
      </c>
      <c r="O52" s="112">
        <f t="shared" si="1"/>
        <v>-0.4</v>
      </c>
      <c r="P52">
        <v>-0.16612000000000002</v>
      </c>
      <c r="Q52">
        <v>-9.0959999999999999E-2</v>
      </c>
      <c r="R52">
        <v>0</v>
      </c>
      <c r="S52">
        <v>-1.9800000000000002E-2</v>
      </c>
      <c r="T52">
        <v>-0.11868000000000002</v>
      </c>
      <c r="U52" s="114">
        <f t="shared" si="2"/>
        <v>-0.39556000000000002</v>
      </c>
      <c r="V52" s="112">
        <f t="shared" si="3"/>
        <v>-4.4399999999999995E-3</v>
      </c>
      <c r="X52" s="117"/>
    </row>
    <row r="53" spans="1:24">
      <c r="A53" t="s">
        <v>95</v>
      </c>
      <c r="B53">
        <f>GT!B53</f>
        <v>0</v>
      </c>
      <c r="C53">
        <f>GT!C53</f>
        <v>60</v>
      </c>
      <c r="D53">
        <f>GT!M53</f>
        <v>-0.4</v>
      </c>
      <c r="E53">
        <f>GT!N53</f>
        <v>0</v>
      </c>
      <c r="F53">
        <f t="shared" si="4"/>
        <v>60</v>
      </c>
      <c r="G53">
        <f t="shared" si="5"/>
        <v>-0.4</v>
      </c>
      <c r="H53" s="112"/>
      <c r="I53">
        <f>BRPL_EOD!AA53+BRPL_EOD!AB53</f>
        <v>0</v>
      </c>
      <c r="J53">
        <f>BYPL_EOD!AA53+BYPL_EOD!AB53</f>
        <v>0</v>
      </c>
      <c r="K53">
        <f>MES_EOD!AA53+MES_EOD!AB53</f>
        <v>0</v>
      </c>
      <c r="L53">
        <f>NDMC_EOD!AA53+NDMC_EOD!AB53</f>
        <v>0</v>
      </c>
      <c r="M53">
        <f>TPDDL_EOD!AA53+TPDDL_EOD!AB53</f>
        <v>0</v>
      </c>
      <c r="N53">
        <f t="shared" si="0"/>
        <v>0</v>
      </c>
      <c r="O53" s="112">
        <f t="shared" si="1"/>
        <v>-0.4</v>
      </c>
      <c r="P53">
        <v>-0.16612000000000002</v>
      </c>
      <c r="Q53">
        <v>-9.0959999999999999E-2</v>
      </c>
      <c r="R53">
        <v>0</v>
      </c>
      <c r="S53">
        <v>-1.9800000000000002E-2</v>
      </c>
      <c r="T53">
        <v>-0.11868000000000002</v>
      </c>
      <c r="U53" s="114">
        <f t="shared" si="2"/>
        <v>-0.39556000000000002</v>
      </c>
      <c r="V53" s="112">
        <f t="shared" si="3"/>
        <v>-4.4399999999999995E-3</v>
      </c>
      <c r="X53" s="117"/>
    </row>
    <row r="54" spans="1:24">
      <c r="A54" t="s">
        <v>96</v>
      </c>
      <c r="B54">
        <f>GT!B54</f>
        <v>0</v>
      </c>
      <c r="C54">
        <f>GT!C54</f>
        <v>60</v>
      </c>
      <c r="D54">
        <f>GT!M54</f>
        <v>-0.4</v>
      </c>
      <c r="E54">
        <f>GT!N54</f>
        <v>0</v>
      </c>
      <c r="F54">
        <f t="shared" si="4"/>
        <v>60</v>
      </c>
      <c r="G54">
        <f t="shared" si="5"/>
        <v>-0.4</v>
      </c>
      <c r="H54" s="112"/>
      <c r="I54">
        <f>BRPL_EOD!AA54+BRPL_EOD!AB54</f>
        <v>0</v>
      </c>
      <c r="J54">
        <f>BYPL_EOD!AA54+BYPL_EOD!AB54</f>
        <v>0</v>
      </c>
      <c r="K54">
        <f>MES_EOD!AA54+MES_EOD!AB54</f>
        <v>0</v>
      </c>
      <c r="L54">
        <f>NDMC_EOD!AA54+NDMC_EOD!AB54</f>
        <v>0</v>
      </c>
      <c r="M54">
        <f>TPDDL_EOD!AA54+TPDDL_EOD!AB54</f>
        <v>0</v>
      </c>
      <c r="N54">
        <f t="shared" si="0"/>
        <v>0</v>
      </c>
      <c r="O54" s="112">
        <f t="shared" si="1"/>
        <v>-0.4</v>
      </c>
      <c r="P54">
        <v>-0.16612000000000002</v>
      </c>
      <c r="Q54">
        <v>-9.0959999999999999E-2</v>
      </c>
      <c r="R54">
        <v>0</v>
      </c>
      <c r="S54">
        <v>-1.9800000000000002E-2</v>
      </c>
      <c r="T54">
        <v>-0.11868000000000002</v>
      </c>
      <c r="U54" s="114">
        <f t="shared" si="2"/>
        <v>-0.39556000000000002</v>
      </c>
      <c r="V54" s="112">
        <f t="shared" si="3"/>
        <v>-4.4399999999999995E-3</v>
      </c>
      <c r="X54" s="117"/>
    </row>
    <row r="55" spans="1:24">
      <c r="A55" t="s">
        <v>97</v>
      </c>
      <c r="B55">
        <f>GT!B55</f>
        <v>0</v>
      </c>
      <c r="C55">
        <f>GT!C55</f>
        <v>60</v>
      </c>
      <c r="D55">
        <f>GT!M55</f>
        <v>-0.4</v>
      </c>
      <c r="E55">
        <f>GT!N55</f>
        <v>0</v>
      </c>
      <c r="F55">
        <f t="shared" si="4"/>
        <v>60</v>
      </c>
      <c r="G55">
        <f t="shared" si="5"/>
        <v>-0.4</v>
      </c>
      <c r="H55" s="112"/>
      <c r="I55">
        <f>BRPL_EOD!AA55+BRPL_EOD!AB55</f>
        <v>0</v>
      </c>
      <c r="J55">
        <f>BYPL_EOD!AA55+BYPL_EOD!AB55</f>
        <v>0</v>
      </c>
      <c r="K55">
        <f>MES_EOD!AA55+MES_EOD!AB55</f>
        <v>0</v>
      </c>
      <c r="L55">
        <f>NDMC_EOD!AA55+NDMC_EOD!AB55</f>
        <v>0</v>
      </c>
      <c r="M55">
        <f>TPDDL_EOD!AA55+TPDDL_EOD!AB55</f>
        <v>0</v>
      </c>
      <c r="N55">
        <f t="shared" si="0"/>
        <v>0</v>
      </c>
      <c r="O55" s="112">
        <f t="shared" si="1"/>
        <v>-0.4</v>
      </c>
      <c r="P55">
        <v>-0.16612000000000002</v>
      </c>
      <c r="Q55">
        <v>-9.0959999999999999E-2</v>
      </c>
      <c r="R55">
        <v>0</v>
      </c>
      <c r="S55">
        <v>-1.9800000000000002E-2</v>
      </c>
      <c r="T55">
        <v>-0.11868000000000002</v>
      </c>
      <c r="U55" s="114">
        <f t="shared" si="2"/>
        <v>-0.39556000000000002</v>
      </c>
      <c r="V55" s="112">
        <f t="shared" si="3"/>
        <v>-4.4399999999999995E-3</v>
      </c>
      <c r="X55" s="117"/>
    </row>
    <row r="56" spans="1:24">
      <c r="A56" t="s">
        <v>98</v>
      </c>
      <c r="B56">
        <f>GT!B56</f>
        <v>0</v>
      </c>
      <c r="C56">
        <f>GT!C56</f>
        <v>60</v>
      </c>
      <c r="D56">
        <f>GT!M56</f>
        <v>-0.4</v>
      </c>
      <c r="E56">
        <f>GT!N56</f>
        <v>0</v>
      </c>
      <c r="F56">
        <f t="shared" si="4"/>
        <v>60</v>
      </c>
      <c r="G56">
        <f t="shared" si="5"/>
        <v>-0.4</v>
      </c>
      <c r="H56" s="112"/>
      <c r="I56">
        <f>BRPL_EOD!AA56+BRPL_EOD!AB56</f>
        <v>0</v>
      </c>
      <c r="J56">
        <f>BYPL_EOD!AA56+BYPL_EOD!AB56</f>
        <v>0</v>
      </c>
      <c r="K56">
        <f>MES_EOD!AA56+MES_EOD!AB56</f>
        <v>0</v>
      </c>
      <c r="L56">
        <f>NDMC_EOD!AA56+NDMC_EOD!AB56</f>
        <v>0</v>
      </c>
      <c r="M56">
        <f>TPDDL_EOD!AA56+TPDDL_EOD!AB56</f>
        <v>0</v>
      </c>
      <c r="N56">
        <f t="shared" si="0"/>
        <v>0</v>
      </c>
      <c r="O56" s="112">
        <f t="shared" si="1"/>
        <v>-0.4</v>
      </c>
      <c r="P56">
        <v>-0.16612000000000002</v>
      </c>
      <c r="Q56">
        <v>-9.0959999999999999E-2</v>
      </c>
      <c r="R56">
        <v>0</v>
      </c>
      <c r="S56">
        <v>-1.9800000000000002E-2</v>
      </c>
      <c r="T56">
        <v>-0.11868000000000002</v>
      </c>
      <c r="U56" s="114">
        <f t="shared" si="2"/>
        <v>-0.39556000000000002</v>
      </c>
      <c r="V56" s="112">
        <f t="shared" si="3"/>
        <v>-4.4399999999999995E-3</v>
      </c>
      <c r="X56" s="117"/>
    </row>
    <row r="57" spans="1:24">
      <c r="A57" t="s">
        <v>99</v>
      </c>
      <c r="B57">
        <f>GT!B57</f>
        <v>0</v>
      </c>
      <c r="C57">
        <f>GT!C57</f>
        <v>60</v>
      </c>
      <c r="D57">
        <f>GT!M57</f>
        <v>-0.4</v>
      </c>
      <c r="E57">
        <f>GT!N57</f>
        <v>0</v>
      </c>
      <c r="F57">
        <f t="shared" si="4"/>
        <v>60</v>
      </c>
      <c r="G57">
        <f t="shared" si="5"/>
        <v>-0.4</v>
      </c>
      <c r="H57" s="112"/>
      <c r="I57">
        <f>BRPL_EOD!AA57+BRPL_EOD!AB57</f>
        <v>0</v>
      </c>
      <c r="J57">
        <f>BYPL_EOD!AA57+BYPL_EOD!AB57</f>
        <v>0</v>
      </c>
      <c r="K57">
        <f>MES_EOD!AA57+MES_EOD!AB57</f>
        <v>0</v>
      </c>
      <c r="L57">
        <f>NDMC_EOD!AA57+NDMC_EOD!AB57</f>
        <v>0</v>
      </c>
      <c r="M57">
        <f>TPDDL_EOD!AA57+TPDDL_EOD!AB57</f>
        <v>0</v>
      </c>
      <c r="N57">
        <f t="shared" si="0"/>
        <v>0</v>
      </c>
      <c r="O57" s="112">
        <f t="shared" si="1"/>
        <v>-0.4</v>
      </c>
      <c r="P57">
        <v>-0.16612000000000002</v>
      </c>
      <c r="Q57">
        <v>-9.0959999999999999E-2</v>
      </c>
      <c r="R57">
        <v>0</v>
      </c>
      <c r="S57">
        <v>-1.9800000000000002E-2</v>
      </c>
      <c r="T57">
        <v>-0.11868000000000002</v>
      </c>
      <c r="U57" s="114">
        <f t="shared" si="2"/>
        <v>-0.39556000000000002</v>
      </c>
      <c r="V57" s="112">
        <f t="shared" si="3"/>
        <v>-4.4399999999999995E-3</v>
      </c>
      <c r="X57" s="117"/>
    </row>
    <row r="58" spans="1:24">
      <c r="A58" t="s">
        <v>100</v>
      </c>
      <c r="B58">
        <f>GT!B58</f>
        <v>0</v>
      </c>
      <c r="C58">
        <f>GT!C58</f>
        <v>60</v>
      </c>
      <c r="D58">
        <f>GT!M58</f>
        <v>-0.4</v>
      </c>
      <c r="E58">
        <f>GT!N58</f>
        <v>0</v>
      </c>
      <c r="F58">
        <f t="shared" si="4"/>
        <v>60</v>
      </c>
      <c r="G58">
        <f t="shared" si="5"/>
        <v>-0.4</v>
      </c>
      <c r="H58" s="112"/>
      <c r="I58">
        <f>BRPL_EOD!AA58+BRPL_EOD!AB58</f>
        <v>0</v>
      </c>
      <c r="J58">
        <f>BYPL_EOD!AA58+BYPL_EOD!AB58</f>
        <v>0</v>
      </c>
      <c r="K58">
        <f>MES_EOD!AA58+MES_EOD!AB58</f>
        <v>0</v>
      </c>
      <c r="L58">
        <f>NDMC_EOD!AA58+NDMC_EOD!AB58</f>
        <v>0</v>
      </c>
      <c r="M58">
        <f>TPDDL_EOD!AA58+TPDDL_EOD!AB58</f>
        <v>0</v>
      </c>
      <c r="N58">
        <f t="shared" si="0"/>
        <v>0</v>
      </c>
      <c r="O58" s="112">
        <f t="shared" si="1"/>
        <v>-0.4</v>
      </c>
      <c r="P58">
        <v>-0.16612000000000002</v>
      </c>
      <c r="Q58">
        <v>-9.0959999999999999E-2</v>
      </c>
      <c r="R58">
        <v>0</v>
      </c>
      <c r="S58">
        <v>-1.9800000000000002E-2</v>
      </c>
      <c r="T58">
        <v>-0.11868000000000002</v>
      </c>
      <c r="U58" s="114">
        <f t="shared" si="2"/>
        <v>-0.39556000000000002</v>
      </c>
      <c r="V58" s="112">
        <f t="shared" si="3"/>
        <v>-4.4399999999999995E-3</v>
      </c>
      <c r="X58" s="117"/>
    </row>
    <row r="59" spans="1:24">
      <c r="A59" t="s">
        <v>101</v>
      </c>
      <c r="B59">
        <f>GT!B59</f>
        <v>0</v>
      </c>
      <c r="C59">
        <f>GT!C59</f>
        <v>60</v>
      </c>
      <c r="D59">
        <f>GT!M59</f>
        <v>-0.4</v>
      </c>
      <c r="E59">
        <f>GT!N59</f>
        <v>0</v>
      </c>
      <c r="F59">
        <f t="shared" si="4"/>
        <v>60</v>
      </c>
      <c r="G59">
        <f t="shared" si="5"/>
        <v>-0.4</v>
      </c>
      <c r="H59" s="112"/>
      <c r="I59">
        <f>BRPL_EOD!AA59+BRPL_EOD!AB59</f>
        <v>0</v>
      </c>
      <c r="J59">
        <f>BYPL_EOD!AA59+BYPL_EOD!AB59</f>
        <v>0</v>
      </c>
      <c r="K59">
        <f>MES_EOD!AA59+MES_EOD!AB59</f>
        <v>0</v>
      </c>
      <c r="L59">
        <f>NDMC_EOD!AA59+NDMC_EOD!AB59</f>
        <v>0</v>
      </c>
      <c r="M59">
        <f>TPDDL_EOD!AA59+TPDDL_EOD!AB59</f>
        <v>0</v>
      </c>
      <c r="N59">
        <f t="shared" si="0"/>
        <v>0</v>
      </c>
      <c r="O59" s="112">
        <f t="shared" si="1"/>
        <v>-0.4</v>
      </c>
      <c r="P59">
        <v>-0.16612000000000002</v>
      </c>
      <c r="Q59">
        <v>-9.0959999999999999E-2</v>
      </c>
      <c r="R59">
        <v>0</v>
      </c>
      <c r="S59">
        <v>-1.9800000000000002E-2</v>
      </c>
      <c r="T59">
        <v>-0.11868000000000002</v>
      </c>
      <c r="U59" s="114">
        <f t="shared" si="2"/>
        <v>-0.39556000000000002</v>
      </c>
      <c r="V59" s="112">
        <f t="shared" si="3"/>
        <v>-4.4399999999999995E-3</v>
      </c>
      <c r="X59" s="117"/>
    </row>
    <row r="60" spans="1:24">
      <c r="A60" t="s">
        <v>102</v>
      </c>
      <c r="B60">
        <f>GT!B60</f>
        <v>0</v>
      </c>
      <c r="C60">
        <f>GT!C60</f>
        <v>60</v>
      </c>
      <c r="D60">
        <f>GT!M60</f>
        <v>-0.4</v>
      </c>
      <c r="E60">
        <f>GT!N60</f>
        <v>0</v>
      </c>
      <c r="F60">
        <f t="shared" si="4"/>
        <v>60</v>
      </c>
      <c r="G60">
        <f t="shared" si="5"/>
        <v>-0.4</v>
      </c>
      <c r="H60" s="112"/>
      <c r="I60">
        <f>BRPL_EOD!AA60+BRPL_EOD!AB60</f>
        <v>0</v>
      </c>
      <c r="J60">
        <f>BYPL_EOD!AA60+BYPL_EOD!AB60</f>
        <v>0</v>
      </c>
      <c r="K60">
        <f>MES_EOD!AA60+MES_EOD!AB60</f>
        <v>0</v>
      </c>
      <c r="L60">
        <f>NDMC_EOD!AA60+NDMC_EOD!AB60</f>
        <v>0</v>
      </c>
      <c r="M60">
        <f>TPDDL_EOD!AA60+TPDDL_EOD!AB60</f>
        <v>0</v>
      </c>
      <c r="N60">
        <f t="shared" si="0"/>
        <v>0</v>
      </c>
      <c r="O60" s="112">
        <f t="shared" si="1"/>
        <v>-0.4</v>
      </c>
      <c r="P60">
        <v>-0.16612000000000002</v>
      </c>
      <c r="Q60">
        <v>-9.0959999999999999E-2</v>
      </c>
      <c r="R60">
        <v>0</v>
      </c>
      <c r="S60">
        <v>-1.9800000000000002E-2</v>
      </c>
      <c r="T60">
        <v>-0.11868000000000002</v>
      </c>
      <c r="U60" s="114">
        <f t="shared" si="2"/>
        <v>-0.39556000000000002</v>
      </c>
      <c r="V60" s="112">
        <f t="shared" si="3"/>
        <v>-4.4399999999999995E-3</v>
      </c>
      <c r="X60" s="117"/>
    </row>
    <row r="61" spans="1:24">
      <c r="A61" t="s">
        <v>103</v>
      </c>
      <c r="B61">
        <f>GT!B61</f>
        <v>0</v>
      </c>
      <c r="C61">
        <f>GT!C61</f>
        <v>60</v>
      </c>
      <c r="D61">
        <f>GT!M61</f>
        <v>-0.4</v>
      </c>
      <c r="E61">
        <f>GT!N61</f>
        <v>0</v>
      </c>
      <c r="F61">
        <f t="shared" si="4"/>
        <v>60</v>
      </c>
      <c r="G61">
        <f t="shared" si="5"/>
        <v>-0.4</v>
      </c>
      <c r="H61" s="112"/>
      <c r="I61">
        <f>BRPL_EOD!AA61+BRPL_EOD!AB61</f>
        <v>0</v>
      </c>
      <c r="J61">
        <f>BYPL_EOD!AA61+BYPL_EOD!AB61</f>
        <v>0</v>
      </c>
      <c r="K61">
        <f>MES_EOD!AA61+MES_EOD!AB61</f>
        <v>0</v>
      </c>
      <c r="L61">
        <f>NDMC_EOD!AA61+NDMC_EOD!AB61</f>
        <v>0</v>
      </c>
      <c r="M61">
        <f>TPDDL_EOD!AA61+TPDDL_EOD!AB61</f>
        <v>0</v>
      </c>
      <c r="N61">
        <f t="shared" si="0"/>
        <v>0</v>
      </c>
      <c r="O61" s="112">
        <f t="shared" si="1"/>
        <v>-0.4</v>
      </c>
      <c r="P61">
        <v>-0.16612000000000002</v>
      </c>
      <c r="Q61">
        <v>-9.0959999999999999E-2</v>
      </c>
      <c r="R61">
        <v>0</v>
      </c>
      <c r="S61">
        <v>-1.9800000000000002E-2</v>
      </c>
      <c r="T61">
        <v>-0.11868000000000002</v>
      </c>
      <c r="U61" s="114">
        <f t="shared" si="2"/>
        <v>-0.39556000000000002</v>
      </c>
      <c r="V61" s="112">
        <f t="shared" si="3"/>
        <v>-4.4399999999999995E-3</v>
      </c>
      <c r="X61" s="117"/>
    </row>
    <row r="62" spans="1:24">
      <c r="A62" t="s">
        <v>104</v>
      </c>
      <c r="B62">
        <f>GT!B62</f>
        <v>0</v>
      </c>
      <c r="C62">
        <f>GT!C62</f>
        <v>60</v>
      </c>
      <c r="D62">
        <f>GT!M62</f>
        <v>-0.4</v>
      </c>
      <c r="E62">
        <f>GT!N62</f>
        <v>0</v>
      </c>
      <c r="F62">
        <f t="shared" si="4"/>
        <v>60</v>
      </c>
      <c r="G62">
        <f t="shared" si="5"/>
        <v>-0.4</v>
      </c>
      <c r="H62" s="112"/>
      <c r="I62">
        <f>BRPL_EOD!AA62+BRPL_EOD!AB62</f>
        <v>0</v>
      </c>
      <c r="J62">
        <f>BYPL_EOD!AA62+BYPL_EOD!AB62</f>
        <v>0</v>
      </c>
      <c r="K62">
        <f>MES_EOD!AA62+MES_EOD!AB62</f>
        <v>0</v>
      </c>
      <c r="L62">
        <f>NDMC_EOD!AA62+NDMC_EOD!AB62</f>
        <v>0</v>
      </c>
      <c r="M62">
        <f>TPDDL_EOD!AA62+TPDDL_EOD!AB62</f>
        <v>0</v>
      </c>
      <c r="N62">
        <f t="shared" si="0"/>
        <v>0</v>
      </c>
      <c r="O62" s="112">
        <f t="shared" si="1"/>
        <v>-0.4</v>
      </c>
      <c r="P62">
        <v>-0.16612000000000002</v>
      </c>
      <c r="Q62">
        <v>-9.0959999999999999E-2</v>
      </c>
      <c r="R62">
        <v>0</v>
      </c>
      <c r="S62">
        <v>-1.9800000000000002E-2</v>
      </c>
      <c r="T62">
        <v>-0.11868000000000002</v>
      </c>
      <c r="U62" s="114">
        <f t="shared" si="2"/>
        <v>-0.39556000000000002</v>
      </c>
      <c r="V62" s="112">
        <f t="shared" si="3"/>
        <v>-4.4399999999999995E-3</v>
      </c>
      <c r="X62" s="117"/>
    </row>
    <row r="63" spans="1:24">
      <c r="A63" t="s">
        <v>105</v>
      </c>
      <c r="B63">
        <f>GT!B63</f>
        <v>42</v>
      </c>
      <c r="C63">
        <f>GT!C63</f>
        <v>30</v>
      </c>
      <c r="D63">
        <f>GT!M63</f>
        <v>-0.9</v>
      </c>
      <c r="E63">
        <f>GT!N63</f>
        <v>0</v>
      </c>
      <c r="F63">
        <f t="shared" si="4"/>
        <v>72</v>
      </c>
      <c r="G63">
        <f t="shared" si="5"/>
        <v>-0.9</v>
      </c>
      <c r="H63" s="112"/>
      <c r="I63">
        <f>BRPL_EOD!AA63+BRPL_EOD!AB63</f>
        <v>-0.21</v>
      </c>
      <c r="J63">
        <f>BYPL_EOD!AA63+BYPL_EOD!AB63</f>
        <v>-0.11</v>
      </c>
      <c r="K63">
        <f>MES_EOD!AA63+MES_EOD!AB63</f>
        <v>0</v>
      </c>
      <c r="L63">
        <f>NDMC_EOD!AA63+NDMC_EOD!AB63</f>
        <v>-0.02</v>
      </c>
      <c r="M63">
        <f>TPDDL_EOD!AA63+TPDDL_EOD!AB63</f>
        <v>-0.15</v>
      </c>
      <c r="N63">
        <f t="shared" si="0"/>
        <v>-0.49</v>
      </c>
      <c r="O63" s="112">
        <f t="shared" si="1"/>
        <v>-0.41000000000000003</v>
      </c>
      <c r="P63">
        <v>-0.38571428571428573</v>
      </c>
      <c r="Q63">
        <v>-0.20204081632653062</v>
      </c>
      <c r="R63">
        <v>0</v>
      </c>
      <c r="S63">
        <v>-3.6734693877551024E-2</v>
      </c>
      <c r="T63">
        <v>-0.27551020408163263</v>
      </c>
      <c r="U63" s="114">
        <f t="shared" si="2"/>
        <v>-0.9</v>
      </c>
      <c r="V63" s="112">
        <f t="shared" si="3"/>
        <v>0</v>
      </c>
      <c r="X63" s="117"/>
    </row>
    <row r="64" spans="1:24">
      <c r="A64" t="s">
        <v>106</v>
      </c>
      <c r="B64">
        <f>GT!B64</f>
        <v>42</v>
      </c>
      <c r="C64">
        <f>GT!C64</f>
        <v>30</v>
      </c>
      <c r="D64">
        <f>GT!M64</f>
        <v>-0.9</v>
      </c>
      <c r="E64">
        <f>GT!N64</f>
        <v>0</v>
      </c>
      <c r="F64">
        <f t="shared" si="4"/>
        <v>72</v>
      </c>
      <c r="G64">
        <f t="shared" si="5"/>
        <v>-0.9</v>
      </c>
      <c r="H64" s="112"/>
      <c r="I64">
        <f>BRPL_EOD!AA64+BRPL_EOD!AB64</f>
        <v>-0.21</v>
      </c>
      <c r="J64">
        <f>BYPL_EOD!AA64+BYPL_EOD!AB64</f>
        <v>-0.11</v>
      </c>
      <c r="K64">
        <f>MES_EOD!AA64+MES_EOD!AB64</f>
        <v>0</v>
      </c>
      <c r="L64">
        <f>NDMC_EOD!AA64+NDMC_EOD!AB64</f>
        <v>-0.02</v>
      </c>
      <c r="M64">
        <f>TPDDL_EOD!AA64+TPDDL_EOD!AB64</f>
        <v>-0.15</v>
      </c>
      <c r="N64">
        <f t="shared" si="0"/>
        <v>-0.49</v>
      </c>
      <c r="O64" s="112">
        <f t="shared" si="1"/>
        <v>-0.41000000000000003</v>
      </c>
      <c r="P64">
        <v>-0.38571428571428573</v>
      </c>
      <c r="Q64">
        <v>-0.20204081632653062</v>
      </c>
      <c r="R64">
        <v>0</v>
      </c>
      <c r="S64">
        <v>-3.6734693877551024E-2</v>
      </c>
      <c r="T64">
        <v>-0.27551020408163263</v>
      </c>
      <c r="U64" s="114">
        <f t="shared" si="2"/>
        <v>-0.9</v>
      </c>
      <c r="V64" s="112">
        <f t="shared" si="3"/>
        <v>0</v>
      </c>
      <c r="X64" s="117"/>
    </row>
    <row r="65" spans="1:24">
      <c r="A65" t="s">
        <v>107</v>
      </c>
      <c r="B65">
        <f>GT!B65</f>
        <v>42</v>
      </c>
      <c r="C65">
        <f>GT!C65</f>
        <v>30</v>
      </c>
      <c r="D65">
        <f>GT!M65</f>
        <v>-0.9</v>
      </c>
      <c r="E65">
        <f>GT!N65</f>
        <v>0</v>
      </c>
      <c r="F65">
        <f t="shared" si="4"/>
        <v>72</v>
      </c>
      <c r="G65">
        <f t="shared" si="5"/>
        <v>-0.9</v>
      </c>
      <c r="H65" s="112"/>
      <c r="I65">
        <f>BRPL_EOD!AA65+BRPL_EOD!AB65</f>
        <v>-0.21</v>
      </c>
      <c r="J65">
        <f>BYPL_EOD!AA65+BYPL_EOD!AB65</f>
        <v>-0.11</v>
      </c>
      <c r="K65">
        <f>MES_EOD!AA65+MES_EOD!AB65</f>
        <v>0</v>
      </c>
      <c r="L65">
        <f>NDMC_EOD!AA65+NDMC_EOD!AB65</f>
        <v>-0.02</v>
      </c>
      <c r="M65">
        <f>TPDDL_EOD!AA65+TPDDL_EOD!AB65</f>
        <v>-0.15</v>
      </c>
      <c r="N65">
        <f t="shared" si="0"/>
        <v>-0.49</v>
      </c>
      <c r="O65" s="112">
        <f t="shared" si="1"/>
        <v>-0.41000000000000003</v>
      </c>
      <c r="P65">
        <v>-0.38571428571428573</v>
      </c>
      <c r="Q65">
        <v>-0.20204081632653062</v>
      </c>
      <c r="R65">
        <v>0</v>
      </c>
      <c r="S65">
        <v>-3.6734693877551024E-2</v>
      </c>
      <c r="T65">
        <v>-0.27551020408163263</v>
      </c>
      <c r="U65" s="114">
        <f t="shared" si="2"/>
        <v>-0.9</v>
      </c>
      <c r="V65" s="112">
        <f t="shared" si="3"/>
        <v>0</v>
      </c>
      <c r="X65" s="117"/>
    </row>
    <row r="66" spans="1:24">
      <c r="A66" t="s">
        <v>108</v>
      </c>
      <c r="B66">
        <f>GT!B66</f>
        <v>42</v>
      </c>
      <c r="C66">
        <f>GT!C66</f>
        <v>30</v>
      </c>
      <c r="D66">
        <f>GT!M66</f>
        <v>-0.9</v>
      </c>
      <c r="E66">
        <f>GT!N66</f>
        <v>0</v>
      </c>
      <c r="F66">
        <f t="shared" si="4"/>
        <v>72</v>
      </c>
      <c r="G66">
        <f t="shared" si="5"/>
        <v>-0.9</v>
      </c>
      <c r="H66" s="112"/>
      <c r="I66">
        <f>BRPL_EOD!AA66+BRPL_EOD!AB66</f>
        <v>-0.21</v>
      </c>
      <c r="J66">
        <f>BYPL_EOD!AA66+BYPL_EOD!AB66</f>
        <v>-0.11</v>
      </c>
      <c r="K66">
        <f>MES_EOD!AA66+MES_EOD!AB66</f>
        <v>0</v>
      </c>
      <c r="L66">
        <f>NDMC_EOD!AA66+NDMC_EOD!AB66</f>
        <v>-0.02</v>
      </c>
      <c r="M66">
        <f>TPDDL_EOD!AA66+TPDDL_EOD!AB66</f>
        <v>-0.15</v>
      </c>
      <c r="N66">
        <f t="shared" si="0"/>
        <v>-0.49</v>
      </c>
      <c r="O66" s="112">
        <f t="shared" si="1"/>
        <v>-0.41000000000000003</v>
      </c>
      <c r="P66">
        <v>-0.38571428571428573</v>
      </c>
      <c r="Q66">
        <v>-0.20204081632653062</v>
      </c>
      <c r="R66">
        <v>0</v>
      </c>
      <c r="S66">
        <v>-3.6734693877551024E-2</v>
      </c>
      <c r="T66">
        <v>-0.27551020408163263</v>
      </c>
      <c r="U66" s="114">
        <f t="shared" si="2"/>
        <v>-0.9</v>
      </c>
      <c r="V66" s="112">
        <f t="shared" si="3"/>
        <v>0</v>
      </c>
      <c r="X66" s="117"/>
    </row>
    <row r="67" spans="1:24">
      <c r="A67" t="s">
        <v>109</v>
      </c>
      <c r="B67">
        <f>GT!B67</f>
        <v>42</v>
      </c>
      <c r="C67">
        <f>GT!C67</f>
        <v>30</v>
      </c>
      <c r="D67">
        <f>GT!M67</f>
        <v>-0.9</v>
      </c>
      <c r="E67">
        <f>GT!N67</f>
        <v>0</v>
      </c>
      <c r="F67">
        <f t="shared" si="4"/>
        <v>72</v>
      </c>
      <c r="G67">
        <f t="shared" si="5"/>
        <v>-0.9</v>
      </c>
      <c r="H67" s="112"/>
      <c r="I67">
        <f>BRPL_EOD!AA67+BRPL_EOD!AB67</f>
        <v>-0.21</v>
      </c>
      <c r="J67">
        <f>BYPL_EOD!AA67+BYPL_EOD!AB67</f>
        <v>-0.11</v>
      </c>
      <c r="K67">
        <f>MES_EOD!AA67+MES_EOD!AB67</f>
        <v>0</v>
      </c>
      <c r="L67">
        <f>NDMC_EOD!AA67+NDMC_EOD!AB67</f>
        <v>-0.02</v>
      </c>
      <c r="M67">
        <f>TPDDL_EOD!AA67+TPDDL_EOD!AB67</f>
        <v>-0.15</v>
      </c>
      <c r="N67">
        <f t="shared" ref="N67:N98" si="6">SUM(I67:M67)</f>
        <v>-0.49</v>
      </c>
      <c r="O67" s="112">
        <f t="shared" ref="O67:O98" si="7">G67-N67</f>
        <v>-0.41000000000000003</v>
      </c>
      <c r="P67">
        <v>-0.38571428571428573</v>
      </c>
      <c r="Q67">
        <v>-0.20204081632653062</v>
      </c>
      <c r="R67">
        <v>0</v>
      </c>
      <c r="S67">
        <v>-3.6734693877551024E-2</v>
      </c>
      <c r="T67">
        <v>-0.27551020408163263</v>
      </c>
      <c r="U67" s="114">
        <f t="shared" ref="U67:U98" si="8">SUM(P67:T67)</f>
        <v>-0.9</v>
      </c>
      <c r="V67" s="112">
        <f t="shared" ref="V67:V99" si="9">G67-U67</f>
        <v>0</v>
      </c>
      <c r="X67" s="117"/>
    </row>
    <row r="68" spans="1:24">
      <c r="A68" t="s">
        <v>110</v>
      </c>
      <c r="B68">
        <f>GT!B68</f>
        <v>42</v>
      </c>
      <c r="C68">
        <f>GT!C68</f>
        <v>30</v>
      </c>
      <c r="D68">
        <f>GT!M68</f>
        <v>-0.9</v>
      </c>
      <c r="E68">
        <f>GT!N68</f>
        <v>0</v>
      </c>
      <c r="F68">
        <f t="shared" ref="F68:F98" si="10">B68+C68</f>
        <v>72</v>
      </c>
      <c r="G68">
        <f t="shared" ref="G68:G98" si="11">D68+E68-X68</f>
        <v>-0.9</v>
      </c>
      <c r="H68" s="112"/>
      <c r="I68">
        <f>BRPL_EOD!AA68+BRPL_EOD!AB68</f>
        <v>-0.21</v>
      </c>
      <c r="J68">
        <f>BYPL_EOD!AA68+BYPL_EOD!AB68</f>
        <v>-0.11</v>
      </c>
      <c r="K68">
        <f>MES_EOD!AA68+MES_EOD!AB68</f>
        <v>0</v>
      </c>
      <c r="L68">
        <f>NDMC_EOD!AA68+NDMC_EOD!AB68</f>
        <v>-0.02</v>
      </c>
      <c r="M68">
        <f>TPDDL_EOD!AA68+TPDDL_EOD!AB68</f>
        <v>-0.15</v>
      </c>
      <c r="N68">
        <f t="shared" si="6"/>
        <v>-0.49</v>
      </c>
      <c r="O68" s="112">
        <f t="shared" si="7"/>
        <v>-0.41000000000000003</v>
      </c>
      <c r="P68">
        <v>-0.38571428571428573</v>
      </c>
      <c r="Q68">
        <v>-0.20204081632653062</v>
      </c>
      <c r="R68">
        <v>0</v>
      </c>
      <c r="S68">
        <v>-3.6734693877551024E-2</v>
      </c>
      <c r="T68">
        <v>-0.27551020408163263</v>
      </c>
      <c r="U68" s="114">
        <f t="shared" si="8"/>
        <v>-0.9</v>
      </c>
      <c r="V68" s="112">
        <f t="shared" si="9"/>
        <v>0</v>
      </c>
      <c r="X68" s="117"/>
    </row>
    <row r="69" spans="1:24">
      <c r="A69" t="s">
        <v>111</v>
      </c>
      <c r="B69">
        <f>GT!B69</f>
        <v>42</v>
      </c>
      <c r="C69">
        <f>GT!C69</f>
        <v>30</v>
      </c>
      <c r="D69">
        <f>GT!M69</f>
        <v>-0.9</v>
      </c>
      <c r="E69">
        <f>GT!N69</f>
        <v>0</v>
      </c>
      <c r="F69">
        <f t="shared" si="10"/>
        <v>72</v>
      </c>
      <c r="G69">
        <f t="shared" si="11"/>
        <v>-0.9</v>
      </c>
      <c r="H69" s="112"/>
      <c r="I69">
        <f>BRPL_EOD!AA69+BRPL_EOD!AB69</f>
        <v>-0.21</v>
      </c>
      <c r="J69">
        <f>BYPL_EOD!AA69+BYPL_EOD!AB69</f>
        <v>-0.11</v>
      </c>
      <c r="K69">
        <f>MES_EOD!AA69+MES_EOD!AB69</f>
        <v>0</v>
      </c>
      <c r="L69">
        <f>NDMC_EOD!AA69+NDMC_EOD!AB69</f>
        <v>-0.02</v>
      </c>
      <c r="M69">
        <f>TPDDL_EOD!AA69+TPDDL_EOD!AB69</f>
        <v>-0.15</v>
      </c>
      <c r="N69">
        <f t="shared" si="6"/>
        <v>-0.49</v>
      </c>
      <c r="O69" s="112">
        <f t="shared" si="7"/>
        <v>-0.41000000000000003</v>
      </c>
      <c r="P69">
        <v>-0.38571428571428573</v>
      </c>
      <c r="Q69">
        <v>-0.20204081632653062</v>
      </c>
      <c r="R69">
        <v>0</v>
      </c>
      <c r="S69">
        <v>-3.6734693877551024E-2</v>
      </c>
      <c r="T69">
        <v>-0.27551020408163263</v>
      </c>
      <c r="U69" s="114">
        <f t="shared" si="8"/>
        <v>-0.9</v>
      </c>
      <c r="V69" s="112">
        <f t="shared" si="9"/>
        <v>0</v>
      </c>
      <c r="X69" s="117"/>
    </row>
    <row r="70" spans="1:24">
      <c r="A70" t="s">
        <v>112</v>
      </c>
      <c r="B70">
        <f>GT!B70</f>
        <v>42</v>
      </c>
      <c r="C70">
        <f>GT!C70</f>
        <v>30</v>
      </c>
      <c r="D70">
        <f>GT!M70</f>
        <v>-0.9</v>
      </c>
      <c r="E70">
        <f>GT!N70</f>
        <v>0</v>
      </c>
      <c r="F70">
        <f t="shared" si="10"/>
        <v>72</v>
      </c>
      <c r="G70">
        <f t="shared" si="11"/>
        <v>-0.9</v>
      </c>
      <c r="H70" s="112"/>
      <c r="I70">
        <f>BRPL_EOD!AA70+BRPL_EOD!AB70</f>
        <v>-0.21</v>
      </c>
      <c r="J70">
        <f>BYPL_EOD!AA70+BYPL_EOD!AB70</f>
        <v>-0.11</v>
      </c>
      <c r="K70">
        <f>MES_EOD!AA70+MES_EOD!AB70</f>
        <v>0</v>
      </c>
      <c r="L70">
        <f>NDMC_EOD!AA70+NDMC_EOD!AB70</f>
        <v>-0.02</v>
      </c>
      <c r="M70">
        <f>TPDDL_EOD!AA70+TPDDL_EOD!AB70</f>
        <v>-0.15</v>
      </c>
      <c r="N70">
        <f t="shared" si="6"/>
        <v>-0.49</v>
      </c>
      <c r="O70" s="112">
        <f t="shared" si="7"/>
        <v>-0.41000000000000003</v>
      </c>
      <c r="P70">
        <v>-0.38571428571428573</v>
      </c>
      <c r="Q70">
        <v>-0.20204081632653062</v>
      </c>
      <c r="R70">
        <v>0</v>
      </c>
      <c r="S70">
        <v>-3.6734693877551024E-2</v>
      </c>
      <c r="T70">
        <v>-0.27551020408163263</v>
      </c>
      <c r="U70" s="114">
        <f t="shared" si="8"/>
        <v>-0.9</v>
      </c>
      <c r="V70" s="112">
        <f t="shared" si="9"/>
        <v>0</v>
      </c>
      <c r="X70" s="117"/>
    </row>
    <row r="71" spans="1:24">
      <c r="A71" t="s">
        <v>113</v>
      </c>
      <c r="B71">
        <f>GT!B71</f>
        <v>42</v>
      </c>
      <c r="C71">
        <f>GT!C71</f>
        <v>30</v>
      </c>
      <c r="D71">
        <f>GT!M71</f>
        <v>-0.9</v>
      </c>
      <c r="E71">
        <f>GT!N71</f>
        <v>0</v>
      </c>
      <c r="F71">
        <f t="shared" si="10"/>
        <v>72</v>
      </c>
      <c r="G71">
        <f t="shared" si="11"/>
        <v>-0.9</v>
      </c>
      <c r="H71" s="112"/>
      <c r="I71">
        <f>BRPL_EOD!AA71+BRPL_EOD!AB71</f>
        <v>-0.21</v>
      </c>
      <c r="J71">
        <f>BYPL_EOD!AA71+BYPL_EOD!AB71</f>
        <v>-0.11</v>
      </c>
      <c r="K71">
        <f>MES_EOD!AA71+MES_EOD!AB71</f>
        <v>0</v>
      </c>
      <c r="L71">
        <f>NDMC_EOD!AA71+NDMC_EOD!AB71</f>
        <v>-0.02</v>
      </c>
      <c r="M71">
        <f>TPDDL_EOD!AA71+TPDDL_EOD!AB71</f>
        <v>-0.15</v>
      </c>
      <c r="N71">
        <f t="shared" si="6"/>
        <v>-0.49</v>
      </c>
      <c r="O71" s="112">
        <f t="shared" si="7"/>
        <v>-0.41000000000000003</v>
      </c>
      <c r="P71">
        <v>-0.38571428571428573</v>
      </c>
      <c r="Q71">
        <v>-0.20204081632653062</v>
      </c>
      <c r="R71">
        <v>0</v>
      </c>
      <c r="S71">
        <v>-3.6734693877551024E-2</v>
      </c>
      <c r="T71">
        <v>-0.27551020408163263</v>
      </c>
      <c r="U71" s="114">
        <f t="shared" si="8"/>
        <v>-0.9</v>
      </c>
      <c r="V71" s="112">
        <f t="shared" si="9"/>
        <v>0</v>
      </c>
      <c r="X71" s="117"/>
    </row>
    <row r="72" spans="1:24">
      <c r="A72" t="s">
        <v>114</v>
      </c>
      <c r="B72">
        <f>GT!B72</f>
        <v>42</v>
      </c>
      <c r="C72">
        <f>GT!C72</f>
        <v>30</v>
      </c>
      <c r="D72">
        <f>GT!M72</f>
        <v>-0.9</v>
      </c>
      <c r="E72">
        <f>GT!N72</f>
        <v>0</v>
      </c>
      <c r="F72">
        <f t="shared" si="10"/>
        <v>72</v>
      </c>
      <c r="G72">
        <f t="shared" si="11"/>
        <v>-0.9</v>
      </c>
      <c r="H72" s="112"/>
      <c r="I72">
        <f>BRPL_EOD!AA72+BRPL_EOD!AB72</f>
        <v>-0.21</v>
      </c>
      <c r="J72">
        <f>BYPL_EOD!AA72+BYPL_EOD!AB72</f>
        <v>-0.11</v>
      </c>
      <c r="K72">
        <f>MES_EOD!AA72+MES_EOD!AB72</f>
        <v>0</v>
      </c>
      <c r="L72">
        <f>NDMC_EOD!AA72+NDMC_EOD!AB72</f>
        <v>-0.02</v>
      </c>
      <c r="M72">
        <f>TPDDL_EOD!AA72+TPDDL_EOD!AB72</f>
        <v>-0.15</v>
      </c>
      <c r="N72">
        <f t="shared" si="6"/>
        <v>-0.49</v>
      </c>
      <c r="O72" s="112">
        <f t="shared" si="7"/>
        <v>-0.41000000000000003</v>
      </c>
      <c r="P72">
        <v>-0.38571428571428573</v>
      </c>
      <c r="Q72">
        <v>-0.20204081632653062</v>
      </c>
      <c r="R72">
        <v>0</v>
      </c>
      <c r="S72">
        <v>-3.6734693877551024E-2</v>
      </c>
      <c r="T72">
        <v>-0.27551020408163263</v>
      </c>
      <c r="U72" s="114">
        <f t="shared" si="8"/>
        <v>-0.9</v>
      </c>
      <c r="V72" s="112">
        <f t="shared" si="9"/>
        <v>0</v>
      </c>
      <c r="X72" s="117"/>
    </row>
    <row r="73" spans="1:24">
      <c r="A73" t="s">
        <v>115</v>
      </c>
      <c r="B73">
        <f>GT!B73</f>
        <v>42</v>
      </c>
      <c r="C73">
        <f>GT!C73</f>
        <v>30</v>
      </c>
      <c r="D73">
        <f>GT!M73</f>
        <v>-0.9</v>
      </c>
      <c r="E73">
        <f>GT!N73</f>
        <v>0</v>
      </c>
      <c r="F73">
        <f t="shared" si="10"/>
        <v>72</v>
      </c>
      <c r="G73">
        <f t="shared" si="11"/>
        <v>-0.9</v>
      </c>
      <c r="H73" s="112"/>
      <c r="I73">
        <f>BRPL_EOD!AA73+BRPL_EOD!AB73</f>
        <v>-0.21</v>
      </c>
      <c r="J73">
        <f>BYPL_EOD!AA73+BYPL_EOD!AB73</f>
        <v>-0.11</v>
      </c>
      <c r="K73">
        <f>MES_EOD!AA73+MES_EOD!AB73</f>
        <v>0</v>
      </c>
      <c r="L73">
        <f>NDMC_EOD!AA73+NDMC_EOD!AB73</f>
        <v>-0.02</v>
      </c>
      <c r="M73">
        <f>TPDDL_EOD!AA73+TPDDL_EOD!AB73</f>
        <v>-0.15</v>
      </c>
      <c r="N73">
        <f t="shared" si="6"/>
        <v>-0.49</v>
      </c>
      <c r="O73" s="112">
        <f t="shared" si="7"/>
        <v>-0.41000000000000003</v>
      </c>
      <c r="P73">
        <v>-0.38571428571428573</v>
      </c>
      <c r="Q73">
        <v>-0.20204081632653062</v>
      </c>
      <c r="R73">
        <v>0</v>
      </c>
      <c r="S73">
        <v>-3.6734693877551024E-2</v>
      </c>
      <c r="T73">
        <v>-0.27551020408163263</v>
      </c>
      <c r="U73" s="114">
        <f t="shared" si="8"/>
        <v>-0.9</v>
      </c>
      <c r="V73" s="112">
        <f t="shared" si="9"/>
        <v>0</v>
      </c>
      <c r="X73" s="117"/>
    </row>
    <row r="74" spans="1:24">
      <c r="A74" t="s">
        <v>116</v>
      </c>
      <c r="B74">
        <f>GT!B74</f>
        <v>42</v>
      </c>
      <c r="C74">
        <f>GT!C74</f>
        <v>30</v>
      </c>
      <c r="D74">
        <f>GT!M74</f>
        <v>-0.9</v>
      </c>
      <c r="E74">
        <f>GT!N74</f>
        <v>0</v>
      </c>
      <c r="F74">
        <f t="shared" si="10"/>
        <v>72</v>
      </c>
      <c r="G74">
        <f t="shared" si="11"/>
        <v>-0.9</v>
      </c>
      <c r="H74" s="112"/>
      <c r="I74">
        <f>BRPL_EOD!AA74+BRPL_EOD!AB74</f>
        <v>-0.21</v>
      </c>
      <c r="J74">
        <f>BYPL_EOD!AA74+BYPL_EOD!AB74</f>
        <v>-0.11</v>
      </c>
      <c r="K74">
        <f>MES_EOD!AA74+MES_EOD!AB74</f>
        <v>0</v>
      </c>
      <c r="L74">
        <f>NDMC_EOD!AA74+NDMC_EOD!AB74</f>
        <v>-0.02</v>
      </c>
      <c r="M74">
        <f>TPDDL_EOD!AA74+TPDDL_EOD!AB74</f>
        <v>-0.15</v>
      </c>
      <c r="N74">
        <f t="shared" si="6"/>
        <v>-0.49</v>
      </c>
      <c r="O74" s="112">
        <f t="shared" si="7"/>
        <v>-0.41000000000000003</v>
      </c>
      <c r="P74">
        <v>-0.38571428571428573</v>
      </c>
      <c r="Q74">
        <v>-0.20204081632653062</v>
      </c>
      <c r="R74">
        <v>0</v>
      </c>
      <c r="S74">
        <v>-3.6734693877551024E-2</v>
      </c>
      <c r="T74">
        <v>-0.27551020408163263</v>
      </c>
      <c r="U74" s="114">
        <f t="shared" si="8"/>
        <v>-0.9</v>
      </c>
      <c r="V74" s="112">
        <f t="shared" si="9"/>
        <v>0</v>
      </c>
      <c r="X74" s="117"/>
    </row>
    <row r="75" spans="1:24">
      <c r="A75" t="s">
        <v>117</v>
      </c>
      <c r="B75">
        <f>GT!B75</f>
        <v>42</v>
      </c>
      <c r="C75">
        <f>GT!C75</f>
        <v>30</v>
      </c>
      <c r="D75">
        <f>GT!M75</f>
        <v>-0.9</v>
      </c>
      <c r="E75">
        <f>GT!N75</f>
        <v>0</v>
      </c>
      <c r="F75">
        <f t="shared" si="10"/>
        <v>72</v>
      </c>
      <c r="G75">
        <f t="shared" si="11"/>
        <v>-0.9</v>
      </c>
      <c r="H75" s="112"/>
      <c r="I75">
        <f>BRPL_EOD!AA75+BRPL_EOD!AB75</f>
        <v>-0.21</v>
      </c>
      <c r="J75">
        <f>BYPL_EOD!AA75+BYPL_EOD!AB75</f>
        <v>-0.11</v>
      </c>
      <c r="K75">
        <f>MES_EOD!AA75+MES_EOD!AB75</f>
        <v>0</v>
      </c>
      <c r="L75">
        <f>NDMC_EOD!AA75+NDMC_EOD!AB75</f>
        <v>-0.02</v>
      </c>
      <c r="M75">
        <f>TPDDL_EOD!AA75+TPDDL_EOD!AB75</f>
        <v>-0.15</v>
      </c>
      <c r="N75">
        <f t="shared" si="6"/>
        <v>-0.49</v>
      </c>
      <c r="O75" s="112">
        <f t="shared" si="7"/>
        <v>-0.41000000000000003</v>
      </c>
      <c r="P75">
        <v>-0.38571428571428573</v>
      </c>
      <c r="Q75">
        <v>-0.20204081632653062</v>
      </c>
      <c r="R75">
        <v>0</v>
      </c>
      <c r="S75">
        <v>-3.6734693877551024E-2</v>
      </c>
      <c r="T75">
        <v>-0.27551020408163263</v>
      </c>
      <c r="U75" s="114">
        <f t="shared" si="8"/>
        <v>-0.9</v>
      </c>
      <c r="V75" s="112">
        <f t="shared" si="9"/>
        <v>0</v>
      </c>
      <c r="X75" s="117"/>
    </row>
    <row r="76" spans="1:24">
      <c r="A76" t="s">
        <v>118</v>
      </c>
      <c r="B76">
        <f>GT!B76</f>
        <v>42</v>
      </c>
      <c r="C76">
        <f>GT!C76</f>
        <v>30</v>
      </c>
      <c r="D76">
        <f>GT!M76</f>
        <v>-0.9</v>
      </c>
      <c r="E76">
        <f>GT!N76</f>
        <v>0</v>
      </c>
      <c r="F76">
        <f t="shared" si="10"/>
        <v>72</v>
      </c>
      <c r="G76">
        <f t="shared" si="11"/>
        <v>-0.9</v>
      </c>
      <c r="H76" s="112"/>
      <c r="I76">
        <f>BRPL_EOD!AA76+BRPL_EOD!AB76</f>
        <v>-0.21</v>
      </c>
      <c r="J76">
        <f>BYPL_EOD!AA76+BYPL_EOD!AB76</f>
        <v>-0.11</v>
      </c>
      <c r="K76">
        <f>MES_EOD!AA76+MES_EOD!AB76</f>
        <v>0</v>
      </c>
      <c r="L76">
        <f>NDMC_EOD!AA76+NDMC_EOD!AB76</f>
        <v>-0.02</v>
      </c>
      <c r="M76">
        <f>TPDDL_EOD!AA76+TPDDL_EOD!AB76</f>
        <v>-0.15</v>
      </c>
      <c r="N76">
        <f t="shared" si="6"/>
        <v>-0.49</v>
      </c>
      <c r="O76" s="112">
        <f t="shared" si="7"/>
        <v>-0.41000000000000003</v>
      </c>
      <c r="P76">
        <v>-0.38571428571428573</v>
      </c>
      <c r="Q76">
        <v>-0.20204081632653062</v>
      </c>
      <c r="R76">
        <v>0</v>
      </c>
      <c r="S76">
        <v>-3.6734693877551024E-2</v>
      </c>
      <c r="T76">
        <v>-0.27551020408163263</v>
      </c>
      <c r="U76" s="114">
        <f t="shared" si="8"/>
        <v>-0.9</v>
      </c>
      <c r="V76" s="112">
        <f t="shared" si="9"/>
        <v>0</v>
      </c>
      <c r="X76" s="117"/>
    </row>
    <row r="77" spans="1:24">
      <c r="A77" t="s">
        <v>119</v>
      </c>
      <c r="B77">
        <f>GT!B77</f>
        <v>42</v>
      </c>
      <c r="C77">
        <f>GT!C77</f>
        <v>30</v>
      </c>
      <c r="D77">
        <f>GT!M77</f>
        <v>-0.9</v>
      </c>
      <c r="E77">
        <f>GT!N77</f>
        <v>0</v>
      </c>
      <c r="F77">
        <f t="shared" si="10"/>
        <v>72</v>
      </c>
      <c r="G77">
        <f t="shared" si="11"/>
        <v>-0.9</v>
      </c>
      <c r="H77" s="112"/>
      <c r="I77">
        <f>BRPL_EOD!AA77+BRPL_EOD!AB77</f>
        <v>-0.21</v>
      </c>
      <c r="J77">
        <f>BYPL_EOD!AA77+BYPL_EOD!AB77</f>
        <v>-0.11</v>
      </c>
      <c r="K77">
        <f>MES_EOD!AA77+MES_EOD!AB77</f>
        <v>0</v>
      </c>
      <c r="L77">
        <f>NDMC_EOD!AA77+NDMC_EOD!AB77</f>
        <v>-0.02</v>
      </c>
      <c r="M77">
        <f>TPDDL_EOD!AA77+TPDDL_EOD!AB77</f>
        <v>-0.15</v>
      </c>
      <c r="N77">
        <f t="shared" si="6"/>
        <v>-0.49</v>
      </c>
      <c r="O77" s="112">
        <f t="shared" si="7"/>
        <v>-0.41000000000000003</v>
      </c>
      <c r="P77">
        <v>-0.38571428571428573</v>
      </c>
      <c r="Q77">
        <v>-0.20204081632653062</v>
      </c>
      <c r="R77">
        <v>0</v>
      </c>
      <c r="S77">
        <v>-3.6734693877551024E-2</v>
      </c>
      <c r="T77">
        <v>-0.27551020408163263</v>
      </c>
      <c r="U77" s="114">
        <f t="shared" si="8"/>
        <v>-0.9</v>
      </c>
      <c r="V77" s="112">
        <f t="shared" si="9"/>
        <v>0</v>
      </c>
      <c r="X77" s="117"/>
    </row>
    <row r="78" spans="1:24">
      <c r="A78" t="s">
        <v>120</v>
      </c>
      <c r="B78">
        <f>GT!B78</f>
        <v>42</v>
      </c>
      <c r="C78">
        <f>GT!C78</f>
        <v>30</v>
      </c>
      <c r="D78">
        <f>GT!M78</f>
        <v>-0.9</v>
      </c>
      <c r="E78">
        <f>GT!N78</f>
        <v>0</v>
      </c>
      <c r="F78">
        <f t="shared" si="10"/>
        <v>72</v>
      </c>
      <c r="G78">
        <f t="shared" si="11"/>
        <v>-0.9</v>
      </c>
      <c r="H78" s="112"/>
      <c r="I78">
        <f>BRPL_EOD!AA78+BRPL_EOD!AB78</f>
        <v>-0.21</v>
      </c>
      <c r="J78">
        <f>BYPL_EOD!AA78+BYPL_EOD!AB78</f>
        <v>-0.11</v>
      </c>
      <c r="K78">
        <f>MES_EOD!AA78+MES_EOD!AB78</f>
        <v>0</v>
      </c>
      <c r="L78">
        <f>NDMC_EOD!AA78+NDMC_EOD!AB78</f>
        <v>-0.02</v>
      </c>
      <c r="M78">
        <f>TPDDL_EOD!AA78+TPDDL_EOD!AB78</f>
        <v>-0.15</v>
      </c>
      <c r="N78">
        <f t="shared" si="6"/>
        <v>-0.49</v>
      </c>
      <c r="O78" s="112">
        <f t="shared" si="7"/>
        <v>-0.41000000000000003</v>
      </c>
      <c r="P78">
        <v>-0.38571428571428573</v>
      </c>
      <c r="Q78">
        <v>-0.20204081632653062</v>
      </c>
      <c r="R78">
        <v>0</v>
      </c>
      <c r="S78">
        <v>-3.6734693877551024E-2</v>
      </c>
      <c r="T78">
        <v>-0.27551020408163263</v>
      </c>
      <c r="U78" s="114">
        <f t="shared" si="8"/>
        <v>-0.9</v>
      </c>
      <c r="V78" s="112">
        <f t="shared" si="9"/>
        <v>0</v>
      </c>
      <c r="X78" s="117"/>
    </row>
    <row r="79" spans="1:24">
      <c r="A79" t="s">
        <v>121</v>
      </c>
      <c r="B79">
        <f>GT!B79</f>
        <v>42</v>
      </c>
      <c r="C79">
        <f>GT!C79</f>
        <v>30</v>
      </c>
      <c r="D79">
        <f>GT!M79</f>
        <v>-0.9</v>
      </c>
      <c r="E79">
        <f>GT!N79</f>
        <v>0</v>
      </c>
      <c r="F79">
        <f t="shared" si="10"/>
        <v>72</v>
      </c>
      <c r="G79">
        <f t="shared" si="11"/>
        <v>-0.9</v>
      </c>
      <c r="H79" s="112"/>
      <c r="I79">
        <f>BRPL_EOD!AA79+BRPL_EOD!AB79</f>
        <v>-0.21</v>
      </c>
      <c r="J79">
        <f>BYPL_EOD!AA79+BYPL_EOD!AB79</f>
        <v>-0.11</v>
      </c>
      <c r="K79">
        <f>MES_EOD!AA79+MES_EOD!AB79</f>
        <v>0</v>
      </c>
      <c r="L79">
        <f>NDMC_EOD!AA79+NDMC_EOD!AB79</f>
        <v>-0.02</v>
      </c>
      <c r="M79">
        <f>TPDDL_EOD!AA79+TPDDL_EOD!AB79</f>
        <v>-0.15</v>
      </c>
      <c r="N79">
        <f t="shared" si="6"/>
        <v>-0.49</v>
      </c>
      <c r="O79" s="112">
        <f t="shared" si="7"/>
        <v>-0.41000000000000003</v>
      </c>
      <c r="P79">
        <v>-0.38571428571428573</v>
      </c>
      <c r="Q79">
        <v>-0.20204081632653062</v>
      </c>
      <c r="R79">
        <v>0</v>
      </c>
      <c r="S79">
        <v>-3.6734693877551024E-2</v>
      </c>
      <c r="T79">
        <v>-0.27551020408163263</v>
      </c>
      <c r="U79" s="114">
        <f t="shared" si="8"/>
        <v>-0.9</v>
      </c>
      <c r="V79" s="112">
        <f t="shared" si="9"/>
        <v>0</v>
      </c>
      <c r="X79" s="117"/>
    </row>
    <row r="80" spans="1:24">
      <c r="A80" t="s">
        <v>122</v>
      </c>
      <c r="B80">
        <f>GT!B80</f>
        <v>42</v>
      </c>
      <c r="C80">
        <f>GT!C80</f>
        <v>30</v>
      </c>
      <c r="D80">
        <f>GT!M80</f>
        <v>-0.9</v>
      </c>
      <c r="E80">
        <f>GT!N80</f>
        <v>0</v>
      </c>
      <c r="F80">
        <f t="shared" si="10"/>
        <v>72</v>
      </c>
      <c r="G80">
        <f t="shared" si="11"/>
        <v>-0.9</v>
      </c>
      <c r="H80" s="112"/>
      <c r="I80">
        <f>BRPL_EOD!AA80+BRPL_EOD!AB80</f>
        <v>-0.21</v>
      </c>
      <c r="J80">
        <f>BYPL_EOD!AA80+BYPL_EOD!AB80</f>
        <v>-0.11</v>
      </c>
      <c r="K80">
        <f>MES_EOD!AA80+MES_EOD!AB80</f>
        <v>0</v>
      </c>
      <c r="L80">
        <f>NDMC_EOD!AA80+NDMC_EOD!AB80</f>
        <v>-0.02</v>
      </c>
      <c r="M80">
        <f>TPDDL_EOD!AA80+TPDDL_EOD!AB80</f>
        <v>-0.15</v>
      </c>
      <c r="N80">
        <f t="shared" si="6"/>
        <v>-0.49</v>
      </c>
      <c r="O80" s="112">
        <f t="shared" si="7"/>
        <v>-0.41000000000000003</v>
      </c>
      <c r="P80">
        <v>-0.38571428571428573</v>
      </c>
      <c r="Q80">
        <v>-0.20204081632653062</v>
      </c>
      <c r="R80">
        <v>0</v>
      </c>
      <c r="S80">
        <v>-3.6734693877551024E-2</v>
      </c>
      <c r="T80">
        <v>-0.27551020408163263</v>
      </c>
      <c r="U80" s="114">
        <f t="shared" si="8"/>
        <v>-0.9</v>
      </c>
      <c r="V80" s="112">
        <f t="shared" si="9"/>
        <v>0</v>
      </c>
      <c r="X80" s="117"/>
    </row>
    <row r="81" spans="1:24">
      <c r="A81" t="s">
        <v>123</v>
      </c>
      <c r="B81">
        <f>GT!B81</f>
        <v>42</v>
      </c>
      <c r="C81">
        <f>GT!C81</f>
        <v>30</v>
      </c>
      <c r="D81">
        <f>GT!M81</f>
        <v>-0.9</v>
      </c>
      <c r="E81">
        <f>GT!N81</f>
        <v>0</v>
      </c>
      <c r="F81">
        <f t="shared" si="10"/>
        <v>72</v>
      </c>
      <c r="G81">
        <f t="shared" si="11"/>
        <v>-0.9</v>
      </c>
      <c r="H81" s="112"/>
      <c r="I81">
        <f>BRPL_EOD!AA81+BRPL_EOD!AB81</f>
        <v>-0.21</v>
      </c>
      <c r="J81">
        <f>BYPL_EOD!AA81+BYPL_EOD!AB81</f>
        <v>-0.11</v>
      </c>
      <c r="K81">
        <f>MES_EOD!AA81+MES_EOD!AB81</f>
        <v>0</v>
      </c>
      <c r="L81">
        <f>NDMC_EOD!AA81+NDMC_EOD!AB81</f>
        <v>-0.02</v>
      </c>
      <c r="M81">
        <f>TPDDL_EOD!AA81+TPDDL_EOD!AB81</f>
        <v>-0.15</v>
      </c>
      <c r="N81">
        <f t="shared" si="6"/>
        <v>-0.49</v>
      </c>
      <c r="O81" s="112">
        <f t="shared" si="7"/>
        <v>-0.41000000000000003</v>
      </c>
      <c r="P81">
        <v>-0.38571428571428573</v>
      </c>
      <c r="Q81">
        <v>-0.20204081632653062</v>
      </c>
      <c r="R81">
        <v>0</v>
      </c>
      <c r="S81">
        <v>-3.6734693877551024E-2</v>
      </c>
      <c r="T81">
        <v>-0.27551020408163263</v>
      </c>
      <c r="U81" s="114">
        <f t="shared" si="8"/>
        <v>-0.9</v>
      </c>
      <c r="V81" s="112">
        <f t="shared" si="9"/>
        <v>0</v>
      </c>
      <c r="X81" s="117"/>
    </row>
    <row r="82" spans="1:24">
      <c r="A82" t="s">
        <v>124</v>
      </c>
      <c r="B82">
        <f>GT!B82</f>
        <v>42</v>
      </c>
      <c r="C82">
        <f>GT!C82</f>
        <v>30</v>
      </c>
      <c r="D82">
        <f>GT!M82</f>
        <v>-0.9</v>
      </c>
      <c r="E82">
        <f>GT!N82</f>
        <v>0</v>
      </c>
      <c r="F82">
        <f t="shared" si="10"/>
        <v>72</v>
      </c>
      <c r="G82">
        <f t="shared" si="11"/>
        <v>-0.9</v>
      </c>
      <c r="H82" s="112"/>
      <c r="I82">
        <f>BRPL_EOD!AA82+BRPL_EOD!AB82</f>
        <v>-0.21</v>
      </c>
      <c r="J82">
        <f>BYPL_EOD!AA82+BYPL_EOD!AB82</f>
        <v>-0.11</v>
      </c>
      <c r="K82">
        <f>MES_EOD!AA82+MES_EOD!AB82</f>
        <v>0</v>
      </c>
      <c r="L82">
        <f>NDMC_EOD!AA82+NDMC_EOD!AB82</f>
        <v>-0.02</v>
      </c>
      <c r="M82">
        <f>TPDDL_EOD!AA82+TPDDL_EOD!AB82</f>
        <v>-0.15</v>
      </c>
      <c r="N82">
        <f t="shared" si="6"/>
        <v>-0.49</v>
      </c>
      <c r="O82" s="112">
        <f t="shared" si="7"/>
        <v>-0.41000000000000003</v>
      </c>
      <c r="P82">
        <v>-0.38571428571428573</v>
      </c>
      <c r="Q82">
        <v>-0.20204081632653062</v>
      </c>
      <c r="R82">
        <v>0</v>
      </c>
      <c r="S82">
        <v>-3.6734693877551024E-2</v>
      </c>
      <c r="T82">
        <v>-0.27551020408163263</v>
      </c>
      <c r="U82" s="114">
        <f t="shared" si="8"/>
        <v>-0.9</v>
      </c>
      <c r="V82" s="112">
        <f t="shared" si="9"/>
        <v>0</v>
      </c>
      <c r="X82" s="117"/>
    </row>
    <row r="83" spans="1:24">
      <c r="A83" t="s">
        <v>125</v>
      </c>
      <c r="B83">
        <f>GT!B83</f>
        <v>42</v>
      </c>
      <c r="C83">
        <f>GT!C83</f>
        <v>30</v>
      </c>
      <c r="D83">
        <f>GT!M83</f>
        <v>-0.9</v>
      </c>
      <c r="E83">
        <f>GT!N83</f>
        <v>0</v>
      </c>
      <c r="F83">
        <f t="shared" si="10"/>
        <v>72</v>
      </c>
      <c r="G83">
        <f t="shared" si="11"/>
        <v>-0.9</v>
      </c>
      <c r="H83" s="112"/>
      <c r="I83">
        <f>BRPL_EOD!AA83+BRPL_EOD!AB83</f>
        <v>-0.21</v>
      </c>
      <c r="J83">
        <f>BYPL_EOD!AA83+BYPL_EOD!AB83</f>
        <v>-0.11</v>
      </c>
      <c r="K83">
        <f>MES_EOD!AA83+MES_EOD!AB83</f>
        <v>0</v>
      </c>
      <c r="L83">
        <f>NDMC_EOD!AA83+NDMC_EOD!AB83</f>
        <v>-0.02</v>
      </c>
      <c r="M83">
        <f>TPDDL_EOD!AA83+TPDDL_EOD!AB83</f>
        <v>-0.15</v>
      </c>
      <c r="N83">
        <f t="shared" si="6"/>
        <v>-0.49</v>
      </c>
      <c r="O83" s="112">
        <f t="shared" si="7"/>
        <v>-0.41000000000000003</v>
      </c>
      <c r="P83">
        <v>-0.38571428571428573</v>
      </c>
      <c r="Q83">
        <v>-0.20204081632653062</v>
      </c>
      <c r="R83">
        <v>0</v>
      </c>
      <c r="S83">
        <v>-3.6734693877551024E-2</v>
      </c>
      <c r="T83">
        <v>-0.27551020408163263</v>
      </c>
      <c r="U83" s="114">
        <f t="shared" si="8"/>
        <v>-0.9</v>
      </c>
      <c r="V83" s="112">
        <f t="shared" si="9"/>
        <v>0</v>
      </c>
      <c r="X83" s="117"/>
    </row>
    <row r="84" spans="1:24">
      <c r="A84" t="s">
        <v>126</v>
      </c>
      <c r="B84">
        <f>GT!B84</f>
        <v>42</v>
      </c>
      <c r="C84">
        <f>GT!C84</f>
        <v>30</v>
      </c>
      <c r="D84">
        <f>GT!M84</f>
        <v>-0.9</v>
      </c>
      <c r="E84">
        <f>GT!N84</f>
        <v>0</v>
      </c>
      <c r="F84">
        <f t="shared" si="10"/>
        <v>72</v>
      </c>
      <c r="G84">
        <f t="shared" si="11"/>
        <v>-0.9</v>
      </c>
      <c r="H84" s="112"/>
      <c r="I84">
        <f>BRPL_EOD!AA84+BRPL_EOD!AB84</f>
        <v>-0.21</v>
      </c>
      <c r="J84">
        <f>BYPL_EOD!AA84+BYPL_EOD!AB84</f>
        <v>-0.11</v>
      </c>
      <c r="K84">
        <f>MES_EOD!AA84+MES_EOD!AB84</f>
        <v>0</v>
      </c>
      <c r="L84">
        <f>NDMC_EOD!AA84+NDMC_EOD!AB84</f>
        <v>-0.02</v>
      </c>
      <c r="M84">
        <f>TPDDL_EOD!AA84+TPDDL_EOD!AB84</f>
        <v>-0.15</v>
      </c>
      <c r="N84">
        <f t="shared" si="6"/>
        <v>-0.49</v>
      </c>
      <c r="O84" s="112">
        <f t="shared" si="7"/>
        <v>-0.41000000000000003</v>
      </c>
      <c r="P84">
        <v>-0.38571428571428573</v>
      </c>
      <c r="Q84">
        <v>-0.20204081632653062</v>
      </c>
      <c r="R84">
        <v>0</v>
      </c>
      <c r="S84">
        <v>-3.6734693877551024E-2</v>
      </c>
      <c r="T84">
        <v>-0.27551020408163263</v>
      </c>
      <c r="U84" s="114">
        <f t="shared" si="8"/>
        <v>-0.9</v>
      </c>
      <c r="V84" s="112">
        <f t="shared" si="9"/>
        <v>0</v>
      </c>
      <c r="X84" s="117"/>
    </row>
    <row r="85" spans="1:24">
      <c r="A85" t="s">
        <v>127</v>
      </c>
      <c r="B85">
        <f>GT!B85</f>
        <v>42</v>
      </c>
      <c r="C85">
        <f>GT!C85</f>
        <v>30</v>
      </c>
      <c r="D85">
        <f>GT!M85</f>
        <v>-0.9</v>
      </c>
      <c r="E85">
        <f>GT!N85</f>
        <v>0</v>
      </c>
      <c r="F85">
        <f t="shared" si="10"/>
        <v>72</v>
      </c>
      <c r="G85">
        <f t="shared" si="11"/>
        <v>-0.9</v>
      </c>
      <c r="H85" s="112"/>
      <c r="I85">
        <f>BRPL_EOD!AA85+BRPL_EOD!AB85</f>
        <v>-0.21</v>
      </c>
      <c r="J85">
        <f>BYPL_EOD!AA85+BYPL_EOD!AB85</f>
        <v>-0.11</v>
      </c>
      <c r="K85">
        <f>MES_EOD!AA85+MES_EOD!AB85</f>
        <v>0</v>
      </c>
      <c r="L85">
        <f>NDMC_EOD!AA85+NDMC_EOD!AB85</f>
        <v>-0.02</v>
      </c>
      <c r="M85">
        <f>TPDDL_EOD!AA85+TPDDL_EOD!AB85</f>
        <v>-0.15</v>
      </c>
      <c r="N85">
        <f t="shared" si="6"/>
        <v>-0.49</v>
      </c>
      <c r="O85" s="112">
        <f t="shared" si="7"/>
        <v>-0.41000000000000003</v>
      </c>
      <c r="P85">
        <v>-0.38571428571428573</v>
      </c>
      <c r="Q85">
        <v>-0.20204081632653062</v>
      </c>
      <c r="R85">
        <v>0</v>
      </c>
      <c r="S85">
        <v>-3.6734693877551024E-2</v>
      </c>
      <c r="T85">
        <v>-0.27551020408163263</v>
      </c>
      <c r="U85" s="114">
        <f t="shared" si="8"/>
        <v>-0.9</v>
      </c>
      <c r="V85" s="112">
        <f t="shared" si="9"/>
        <v>0</v>
      </c>
      <c r="X85" s="117"/>
    </row>
    <row r="86" spans="1:24">
      <c r="A86" t="s">
        <v>128</v>
      </c>
      <c r="B86">
        <f>GT!B86</f>
        <v>42</v>
      </c>
      <c r="C86">
        <f>GT!C86</f>
        <v>30</v>
      </c>
      <c r="D86">
        <f>GT!M86</f>
        <v>-0.9</v>
      </c>
      <c r="E86">
        <f>GT!N86</f>
        <v>0</v>
      </c>
      <c r="F86">
        <f t="shared" si="10"/>
        <v>72</v>
      </c>
      <c r="G86">
        <f t="shared" si="11"/>
        <v>-0.9</v>
      </c>
      <c r="H86" s="112"/>
      <c r="I86">
        <f>BRPL_EOD!AA86+BRPL_EOD!AB86</f>
        <v>-0.21</v>
      </c>
      <c r="J86">
        <f>BYPL_EOD!AA86+BYPL_EOD!AB86</f>
        <v>-0.11</v>
      </c>
      <c r="K86">
        <f>MES_EOD!AA86+MES_EOD!AB86</f>
        <v>0</v>
      </c>
      <c r="L86">
        <f>NDMC_EOD!AA86+NDMC_EOD!AB86</f>
        <v>-0.02</v>
      </c>
      <c r="M86">
        <f>TPDDL_EOD!AA86+TPDDL_EOD!AB86</f>
        <v>-0.15</v>
      </c>
      <c r="N86">
        <f t="shared" si="6"/>
        <v>-0.49</v>
      </c>
      <c r="O86" s="112">
        <f t="shared" si="7"/>
        <v>-0.41000000000000003</v>
      </c>
      <c r="P86">
        <v>-0.38571428571428573</v>
      </c>
      <c r="Q86">
        <v>-0.20204081632653062</v>
      </c>
      <c r="R86">
        <v>0</v>
      </c>
      <c r="S86">
        <v>-3.6734693877551024E-2</v>
      </c>
      <c r="T86">
        <v>-0.27551020408163263</v>
      </c>
      <c r="U86" s="114">
        <f t="shared" si="8"/>
        <v>-0.9</v>
      </c>
      <c r="V86" s="112">
        <f t="shared" si="9"/>
        <v>0</v>
      </c>
      <c r="X86" s="117"/>
    </row>
    <row r="87" spans="1:24">
      <c r="A87" t="s">
        <v>129</v>
      </c>
      <c r="B87">
        <f>GT!B87</f>
        <v>42</v>
      </c>
      <c r="C87">
        <f>GT!C87</f>
        <v>30</v>
      </c>
      <c r="D87">
        <f>GT!M87</f>
        <v>-0.9</v>
      </c>
      <c r="E87">
        <f>GT!N87</f>
        <v>0</v>
      </c>
      <c r="F87">
        <f t="shared" si="10"/>
        <v>72</v>
      </c>
      <c r="G87">
        <f t="shared" si="11"/>
        <v>-0.9</v>
      </c>
      <c r="H87" s="112"/>
      <c r="I87">
        <f>BRPL_EOD!AA87+BRPL_EOD!AB87</f>
        <v>-0.21</v>
      </c>
      <c r="J87">
        <f>BYPL_EOD!AA87+BYPL_EOD!AB87</f>
        <v>-0.11</v>
      </c>
      <c r="K87">
        <f>MES_EOD!AA87+MES_EOD!AB87</f>
        <v>0</v>
      </c>
      <c r="L87">
        <f>NDMC_EOD!AA87+NDMC_EOD!AB87</f>
        <v>-0.02</v>
      </c>
      <c r="M87">
        <f>TPDDL_EOD!AA87+TPDDL_EOD!AB87</f>
        <v>-0.15</v>
      </c>
      <c r="N87">
        <f t="shared" si="6"/>
        <v>-0.49</v>
      </c>
      <c r="O87" s="112">
        <f t="shared" si="7"/>
        <v>-0.41000000000000003</v>
      </c>
      <c r="P87">
        <v>-0.38571428571428573</v>
      </c>
      <c r="Q87">
        <v>-0.20204081632653062</v>
      </c>
      <c r="R87">
        <v>0</v>
      </c>
      <c r="S87">
        <v>-3.6734693877551024E-2</v>
      </c>
      <c r="T87">
        <v>-0.27551020408163263</v>
      </c>
      <c r="U87" s="114">
        <f t="shared" si="8"/>
        <v>-0.9</v>
      </c>
      <c r="V87" s="112">
        <f t="shared" si="9"/>
        <v>0</v>
      </c>
      <c r="X87" s="117"/>
    </row>
    <row r="88" spans="1:24">
      <c r="A88" t="s">
        <v>130</v>
      </c>
      <c r="B88">
        <f>GT!B88</f>
        <v>42</v>
      </c>
      <c r="C88">
        <f>GT!C88</f>
        <v>30</v>
      </c>
      <c r="D88">
        <f>GT!M88</f>
        <v>-0.9</v>
      </c>
      <c r="E88">
        <f>GT!N88</f>
        <v>0</v>
      </c>
      <c r="F88">
        <f t="shared" si="10"/>
        <v>72</v>
      </c>
      <c r="G88">
        <f t="shared" si="11"/>
        <v>-0.9</v>
      </c>
      <c r="H88" s="112"/>
      <c r="I88">
        <f>BRPL_EOD!AA88+BRPL_EOD!AB88</f>
        <v>-0.21</v>
      </c>
      <c r="J88">
        <f>BYPL_EOD!AA88+BYPL_EOD!AB88</f>
        <v>-0.11</v>
      </c>
      <c r="K88">
        <f>MES_EOD!AA88+MES_EOD!AB88</f>
        <v>0</v>
      </c>
      <c r="L88">
        <f>NDMC_EOD!AA88+NDMC_EOD!AB88</f>
        <v>-0.02</v>
      </c>
      <c r="M88">
        <f>TPDDL_EOD!AA88+TPDDL_EOD!AB88</f>
        <v>-0.15</v>
      </c>
      <c r="N88">
        <f t="shared" si="6"/>
        <v>-0.49</v>
      </c>
      <c r="O88" s="112">
        <f t="shared" si="7"/>
        <v>-0.41000000000000003</v>
      </c>
      <c r="P88">
        <v>-0.38571428571428573</v>
      </c>
      <c r="Q88">
        <v>-0.20204081632653062</v>
      </c>
      <c r="R88">
        <v>0</v>
      </c>
      <c r="S88">
        <v>-3.6734693877551024E-2</v>
      </c>
      <c r="T88">
        <v>-0.27551020408163263</v>
      </c>
      <c r="U88" s="114">
        <f t="shared" si="8"/>
        <v>-0.9</v>
      </c>
      <c r="V88" s="112">
        <f t="shared" si="9"/>
        <v>0</v>
      </c>
      <c r="X88" s="117"/>
    </row>
    <row r="89" spans="1:24">
      <c r="A89" t="s">
        <v>131</v>
      </c>
      <c r="B89">
        <f>GT!B89</f>
        <v>42</v>
      </c>
      <c r="C89">
        <f>GT!C89</f>
        <v>30</v>
      </c>
      <c r="D89">
        <f>GT!M89</f>
        <v>-0.9</v>
      </c>
      <c r="E89">
        <f>GT!N89</f>
        <v>0</v>
      </c>
      <c r="F89">
        <f t="shared" si="10"/>
        <v>72</v>
      </c>
      <c r="G89">
        <f t="shared" si="11"/>
        <v>-0.9</v>
      </c>
      <c r="H89" s="112"/>
      <c r="I89">
        <f>BRPL_EOD!AA89+BRPL_EOD!AB89</f>
        <v>-0.21</v>
      </c>
      <c r="J89">
        <f>BYPL_EOD!AA89+BYPL_EOD!AB89</f>
        <v>-0.11</v>
      </c>
      <c r="K89">
        <f>MES_EOD!AA89+MES_EOD!AB89</f>
        <v>0</v>
      </c>
      <c r="L89">
        <f>NDMC_EOD!AA89+NDMC_EOD!AB89</f>
        <v>-0.02</v>
      </c>
      <c r="M89">
        <f>TPDDL_EOD!AA89+TPDDL_EOD!AB89</f>
        <v>-0.15</v>
      </c>
      <c r="N89">
        <f t="shared" si="6"/>
        <v>-0.49</v>
      </c>
      <c r="O89" s="112">
        <f t="shared" si="7"/>
        <v>-0.41000000000000003</v>
      </c>
      <c r="P89">
        <v>-0.38571428571428573</v>
      </c>
      <c r="Q89">
        <v>-0.20204081632653062</v>
      </c>
      <c r="R89">
        <v>0</v>
      </c>
      <c r="S89">
        <v>-3.6734693877551024E-2</v>
      </c>
      <c r="T89">
        <v>-0.27551020408163263</v>
      </c>
      <c r="U89" s="114">
        <f t="shared" si="8"/>
        <v>-0.9</v>
      </c>
      <c r="V89" s="112">
        <f t="shared" si="9"/>
        <v>0</v>
      </c>
      <c r="X89" s="117"/>
    </row>
    <row r="90" spans="1:24">
      <c r="A90" t="s">
        <v>132</v>
      </c>
      <c r="B90">
        <f>GT!B90</f>
        <v>42</v>
      </c>
      <c r="C90">
        <f>GT!C90</f>
        <v>30</v>
      </c>
      <c r="D90">
        <f>GT!M90</f>
        <v>-0.9</v>
      </c>
      <c r="E90">
        <f>GT!N90</f>
        <v>0</v>
      </c>
      <c r="F90">
        <f t="shared" si="10"/>
        <v>72</v>
      </c>
      <c r="G90">
        <f t="shared" si="11"/>
        <v>-0.9</v>
      </c>
      <c r="H90" s="112"/>
      <c r="I90">
        <f>BRPL_EOD!AA90+BRPL_EOD!AB90</f>
        <v>-0.21</v>
      </c>
      <c r="J90">
        <f>BYPL_EOD!AA90+BYPL_EOD!AB90</f>
        <v>-0.11</v>
      </c>
      <c r="K90">
        <f>MES_EOD!AA90+MES_EOD!AB90</f>
        <v>0</v>
      </c>
      <c r="L90">
        <f>NDMC_EOD!AA90+NDMC_EOD!AB90</f>
        <v>-0.02</v>
      </c>
      <c r="M90">
        <f>TPDDL_EOD!AA90+TPDDL_EOD!AB90</f>
        <v>-0.15</v>
      </c>
      <c r="N90">
        <f t="shared" si="6"/>
        <v>-0.49</v>
      </c>
      <c r="O90" s="112">
        <f t="shared" si="7"/>
        <v>-0.41000000000000003</v>
      </c>
      <c r="P90">
        <v>-0.38571428571428573</v>
      </c>
      <c r="Q90">
        <v>-0.20204081632653062</v>
      </c>
      <c r="R90">
        <v>0</v>
      </c>
      <c r="S90">
        <v>-3.6734693877551024E-2</v>
      </c>
      <c r="T90">
        <v>-0.27551020408163263</v>
      </c>
      <c r="U90" s="114">
        <f t="shared" si="8"/>
        <v>-0.9</v>
      </c>
      <c r="V90" s="112">
        <f t="shared" si="9"/>
        <v>0</v>
      </c>
      <c r="X90" s="117"/>
    </row>
    <row r="91" spans="1:24">
      <c r="A91" t="s">
        <v>133</v>
      </c>
      <c r="B91">
        <f>GT!B91</f>
        <v>42</v>
      </c>
      <c r="C91">
        <f>GT!C91</f>
        <v>30</v>
      </c>
      <c r="D91">
        <f>GT!M91</f>
        <v>-0.9</v>
      </c>
      <c r="E91">
        <f>GT!N91</f>
        <v>0</v>
      </c>
      <c r="F91">
        <f t="shared" si="10"/>
        <v>72</v>
      </c>
      <c r="G91">
        <f t="shared" si="11"/>
        <v>-0.9</v>
      </c>
      <c r="H91" s="112"/>
      <c r="I91">
        <f>BRPL_EOD!AA91+BRPL_EOD!AB91</f>
        <v>-0.21</v>
      </c>
      <c r="J91">
        <f>BYPL_EOD!AA91+BYPL_EOD!AB91</f>
        <v>-0.11</v>
      </c>
      <c r="K91">
        <f>MES_EOD!AA91+MES_EOD!AB91</f>
        <v>0</v>
      </c>
      <c r="L91">
        <f>NDMC_EOD!AA91+NDMC_EOD!AB91</f>
        <v>-0.02</v>
      </c>
      <c r="M91">
        <f>TPDDL_EOD!AA91+TPDDL_EOD!AB91</f>
        <v>-0.15</v>
      </c>
      <c r="N91">
        <f t="shared" si="6"/>
        <v>-0.49</v>
      </c>
      <c r="O91" s="112">
        <f t="shared" si="7"/>
        <v>-0.41000000000000003</v>
      </c>
      <c r="P91">
        <v>-0.38571428571428573</v>
      </c>
      <c r="Q91">
        <v>-0.20204081632653062</v>
      </c>
      <c r="R91">
        <v>0</v>
      </c>
      <c r="S91">
        <v>-3.6734693877551024E-2</v>
      </c>
      <c r="T91">
        <v>-0.27551020408163263</v>
      </c>
      <c r="U91" s="114">
        <f t="shared" si="8"/>
        <v>-0.9</v>
      </c>
      <c r="V91" s="112">
        <f t="shared" si="9"/>
        <v>0</v>
      </c>
      <c r="X91" s="117"/>
    </row>
    <row r="92" spans="1:24">
      <c r="A92" t="s">
        <v>134</v>
      </c>
      <c r="B92">
        <f>GT!B92</f>
        <v>42</v>
      </c>
      <c r="C92">
        <f>GT!C92</f>
        <v>30</v>
      </c>
      <c r="D92">
        <f>GT!M92</f>
        <v>-0.9</v>
      </c>
      <c r="E92">
        <f>GT!N92</f>
        <v>0</v>
      </c>
      <c r="F92">
        <f t="shared" si="10"/>
        <v>72</v>
      </c>
      <c r="G92">
        <f t="shared" si="11"/>
        <v>-0.9</v>
      </c>
      <c r="H92" s="112"/>
      <c r="I92">
        <f>BRPL_EOD!AA92+BRPL_EOD!AB92</f>
        <v>-0.21</v>
      </c>
      <c r="J92">
        <f>BYPL_EOD!AA92+BYPL_EOD!AB92</f>
        <v>-0.11</v>
      </c>
      <c r="K92">
        <f>MES_EOD!AA92+MES_EOD!AB92</f>
        <v>0</v>
      </c>
      <c r="L92">
        <f>NDMC_EOD!AA92+NDMC_EOD!AB92</f>
        <v>-0.02</v>
      </c>
      <c r="M92">
        <f>TPDDL_EOD!AA92+TPDDL_EOD!AB92</f>
        <v>-0.15</v>
      </c>
      <c r="N92">
        <f t="shared" si="6"/>
        <v>-0.49</v>
      </c>
      <c r="O92" s="112">
        <f t="shared" si="7"/>
        <v>-0.41000000000000003</v>
      </c>
      <c r="P92">
        <v>-0.38571428571428573</v>
      </c>
      <c r="Q92">
        <v>-0.20204081632653062</v>
      </c>
      <c r="R92">
        <v>0</v>
      </c>
      <c r="S92">
        <v>-3.6734693877551024E-2</v>
      </c>
      <c r="T92">
        <v>-0.27551020408163263</v>
      </c>
      <c r="U92" s="114">
        <f t="shared" si="8"/>
        <v>-0.9</v>
      </c>
      <c r="V92" s="112">
        <f t="shared" si="9"/>
        <v>0</v>
      </c>
      <c r="X92" s="117"/>
    </row>
    <row r="93" spans="1:24">
      <c r="A93" t="s">
        <v>135</v>
      </c>
      <c r="B93">
        <f>GT!B93</f>
        <v>42</v>
      </c>
      <c r="C93">
        <f>GT!C93</f>
        <v>30</v>
      </c>
      <c r="D93">
        <f>GT!M93</f>
        <v>-0.9</v>
      </c>
      <c r="E93">
        <f>GT!N93</f>
        <v>0</v>
      </c>
      <c r="F93">
        <f t="shared" si="10"/>
        <v>72</v>
      </c>
      <c r="G93">
        <f t="shared" si="11"/>
        <v>-0.9</v>
      </c>
      <c r="H93" s="112"/>
      <c r="I93">
        <f>BRPL_EOD!AA93+BRPL_EOD!AB93</f>
        <v>-0.21</v>
      </c>
      <c r="J93">
        <f>BYPL_EOD!AA93+BYPL_EOD!AB93</f>
        <v>-0.11</v>
      </c>
      <c r="K93">
        <f>MES_EOD!AA93+MES_EOD!AB93</f>
        <v>0</v>
      </c>
      <c r="L93">
        <f>NDMC_EOD!AA93+NDMC_EOD!AB93</f>
        <v>-0.02</v>
      </c>
      <c r="M93">
        <f>TPDDL_EOD!AA93+TPDDL_EOD!AB93</f>
        <v>-0.15</v>
      </c>
      <c r="N93">
        <f t="shared" si="6"/>
        <v>-0.49</v>
      </c>
      <c r="O93" s="112">
        <f t="shared" si="7"/>
        <v>-0.41000000000000003</v>
      </c>
      <c r="P93">
        <v>-0.38571428571428573</v>
      </c>
      <c r="Q93">
        <v>-0.20204081632653062</v>
      </c>
      <c r="R93">
        <v>0</v>
      </c>
      <c r="S93">
        <v>-3.6734693877551024E-2</v>
      </c>
      <c r="T93">
        <v>-0.27551020408163263</v>
      </c>
      <c r="U93" s="114">
        <f t="shared" si="8"/>
        <v>-0.9</v>
      </c>
      <c r="V93" s="112">
        <f t="shared" si="9"/>
        <v>0</v>
      </c>
      <c r="X93" s="117"/>
    </row>
    <row r="94" spans="1:24">
      <c r="A94" t="s">
        <v>136</v>
      </c>
      <c r="B94">
        <f>GT!B94</f>
        <v>42</v>
      </c>
      <c r="C94">
        <f>GT!C94</f>
        <v>30</v>
      </c>
      <c r="D94">
        <f>GT!M94</f>
        <v>-0.9</v>
      </c>
      <c r="E94">
        <f>GT!N94</f>
        <v>0</v>
      </c>
      <c r="F94">
        <f t="shared" si="10"/>
        <v>72</v>
      </c>
      <c r="G94">
        <f t="shared" si="11"/>
        <v>-0.9</v>
      </c>
      <c r="H94" s="112"/>
      <c r="I94">
        <f>BRPL_EOD!AA94+BRPL_EOD!AB94</f>
        <v>-0.21</v>
      </c>
      <c r="J94">
        <f>BYPL_EOD!AA94+BYPL_EOD!AB94</f>
        <v>-0.11</v>
      </c>
      <c r="K94">
        <f>MES_EOD!AA94+MES_EOD!AB94</f>
        <v>0</v>
      </c>
      <c r="L94">
        <f>NDMC_EOD!AA94+NDMC_EOD!AB94</f>
        <v>-0.02</v>
      </c>
      <c r="M94">
        <f>TPDDL_EOD!AA94+TPDDL_EOD!AB94</f>
        <v>-0.15</v>
      </c>
      <c r="N94">
        <f t="shared" si="6"/>
        <v>-0.49</v>
      </c>
      <c r="O94" s="112">
        <f t="shared" si="7"/>
        <v>-0.41000000000000003</v>
      </c>
      <c r="P94">
        <v>-0.38571428571428573</v>
      </c>
      <c r="Q94">
        <v>-0.20204081632653062</v>
      </c>
      <c r="R94">
        <v>0</v>
      </c>
      <c r="S94">
        <v>-3.6734693877551024E-2</v>
      </c>
      <c r="T94">
        <v>-0.27551020408163263</v>
      </c>
      <c r="U94" s="114">
        <f t="shared" si="8"/>
        <v>-0.9</v>
      </c>
      <c r="V94" s="112">
        <f t="shared" si="9"/>
        <v>0</v>
      </c>
      <c r="X94" s="117"/>
    </row>
    <row r="95" spans="1:24">
      <c r="A95" t="s">
        <v>137</v>
      </c>
      <c r="B95">
        <f>GT!B95</f>
        <v>42</v>
      </c>
      <c r="C95">
        <f>GT!C95</f>
        <v>30</v>
      </c>
      <c r="D95">
        <f>GT!M95</f>
        <v>-0.9</v>
      </c>
      <c r="E95">
        <f>GT!N95</f>
        <v>0</v>
      </c>
      <c r="F95">
        <f t="shared" si="10"/>
        <v>72</v>
      </c>
      <c r="G95">
        <f t="shared" si="11"/>
        <v>-0.9</v>
      </c>
      <c r="H95" s="112"/>
      <c r="I95">
        <f>BRPL_EOD!AA95+BRPL_EOD!AB95</f>
        <v>-0.21</v>
      </c>
      <c r="J95">
        <f>BYPL_EOD!AA95+BYPL_EOD!AB95</f>
        <v>-0.11</v>
      </c>
      <c r="K95">
        <f>MES_EOD!AA95+MES_EOD!AB95</f>
        <v>0</v>
      </c>
      <c r="L95">
        <f>NDMC_EOD!AA95+NDMC_EOD!AB95</f>
        <v>-0.02</v>
      </c>
      <c r="M95">
        <f>TPDDL_EOD!AA95+TPDDL_EOD!AB95</f>
        <v>-0.15</v>
      </c>
      <c r="N95">
        <f t="shared" si="6"/>
        <v>-0.49</v>
      </c>
      <c r="O95" s="112">
        <f t="shared" si="7"/>
        <v>-0.41000000000000003</v>
      </c>
      <c r="P95">
        <v>-0.38571428571428573</v>
      </c>
      <c r="Q95">
        <v>-0.20204081632653062</v>
      </c>
      <c r="R95">
        <v>0</v>
      </c>
      <c r="S95">
        <v>-3.6734693877551024E-2</v>
      </c>
      <c r="T95">
        <v>-0.27551020408163263</v>
      </c>
      <c r="U95" s="114">
        <f t="shared" si="8"/>
        <v>-0.9</v>
      </c>
      <c r="V95" s="112">
        <f t="shared" si="9"/>
        <v>0</v>
      </c>
      <c r="X95" s="117"/>
    </row>
    <row r="96" spans="1:24">
      <c r="A96" t="s">
        <v>138</v>
      </c>
      <c r="B96">
        <f>GT!B96</f>
        <v>42</v>
      </c>
      <c r="C96">
        <f>GT!C96</f>
        <v>30</v>
      </c>
      <c r="D96">
        <f>GT!M96</f>
        <v>-0.9</v>
      </c>
      <c r="E96">
        <f>GT!N96</f>
        <v>0</v>
      </c>
      <c r="F96">
        <f t="shared" si="10"/>
        <v>72</v>
      </c>
      <c r="G96">
        <f t="shared" si="11"/>
        <v>-0.9</v>
      </c>
      <c r="H96" s="112"/>
      <c r="I96">
        <f>BRPL_EOD!AA96+BRPL_EOD!AB96</f>
        <v>-0.21</v>
      </c>
      <c r="J96">
        <f>BYPL_EOD!AA96+BYPL_EOD!AB96</f>
        <v>-0.11</v>
      </c>
      <c r="K96">
        <f>MES_EOD!AA96+MES_EOD!AB96</f>
        <v>0</v>
      </c>
      <c r="L96">
        <f>NDMC_EOD!AA96+NDMC_EOD!AB96</f>
        <v>-0.02</v>
      </c>
      <c r="M96">
        <f>TPDDL_EOD!AA96+TPDDL_EOD!AB96</f>
        <v>-0.15</v>
      </c>
      <c r="N96">
        <f t="shared" si="6"/>
        <v>-0.49</v>
      </c>
      <c r="O96" s="112">
        <f t="shared" si="7"/>
        <v>-0.41000000000000003</v>
      </c>
      <c r="P96">
        <v>-0.38571428571428573</v>
      </c>
      <c r="Q96">
        <v>-0.20204081632653062</v>
      </c>
      <c r="R96">
        <v>0</v>
      </c>
      <c r="S96">
        <v>-3.6734693877551024E-2</v>
      </c>
      <c r="T96">
        <v>-0.27551020408163263</v>
      </c>
      <c r="U96" s="114">
        <f t="shared" si="8"/>
        <v>-0.9</v>
      </c>
      <c r="V96" s="112">
        <f t="shared" si="9"/>
        <v>0</v>
      </c>
      <c r="X96" s="117"/>
    </row>
    <row r="97" spans="1:24">
      <c r="A97" t="s">
        <v>139</v>
      </c>
      <c r="B97">
        <f>GT!B97</f>
        <v>42</v>
      </c>
      <c r="C97">
        <f>GT!C97</f>
        <v>30</v>
      </c>
      <c r="D97">
        <f>GT!M97</f>
        <v>-0.9</v>
      </c>
      <c r="E97">
        <f>GT!N97</f>
        <v>0</v>
      </c>
      <c r="F97">
        <f t="shared" si="10"/>
        <v>72</v>
      </c>
      <c r="G97">
        <f t="shared" si="11"/>
        <v>-0.9</v>
      </c>
      <c r="H97" s="112"/>
      <c r="I97">
        <f>BRPL_EOD!AA97+BRPL_EOD!AB97</f>
        <v>-0.21</v>
      </c>
      <c r="J97">
        <f>BYPL_EOD!AA97+BYPL_EOD!AB97</f>
        <v>-0.11</v>
      </c>
      <c r="K97">
        <f>MES_EOD!AA97+MES_EOD!AB97</f>
        <v>0</v>
      </c>
      <c r="L97">
        <f>NDMC_EOD!AA97+NDMC_EOD!AB97</f>
        <v>-0.02</v>
      </c>
      <c r="M97">
        <f>TPDDL_EOD!AA97+TPDDL_EOD!AB97</f>
        <v>-0.15</v>
      </c>
      <c r="N97">
        <f t="shared" si="6"/>
        <v>-0.49</v>
      </c>
      <c r="O97" s="112">
        <f t="shared" si="7"/>
        <v>-0.41000000000000003</v>
      </c>
      <c r="P97">
        <v>-0.38571428571428573</v>
      </c>
      <c r="Q97">
        <v>-0.20204081632653062</v>
      </c>
      <c r="R97">
        <v>0</v>
      </c>
      <c r="S97">
        <v>-3.6734693877551024E-2</v>
      </c>
      <c r="T97">
        <v>-0.27551020408163263</v>
      </c>
      <c r="U97" s="114">
        <f t="shared" si="8"/>
        <v>-0.9</v>
      </c>
      <c r="V97" s="112">
        <f t="shared" si="9"/>
        <v>0</v>
      </c>
      <c r="X97" s="117"/>
    </row>
    <row r="98" spans="1:24" ht="15.75" thickBot="1">
      <c r="A98" t="s">
        <v>140</v>
      </c>
      <c r="B98">
        <f>GT!B98</f>
        <v>42</v>
      </c>
      <c r="C98">
        <f>GT!C98</f>
        <v>30</v>
      </c>
      <c r="D98">
        <f>GT!M98</f>
        <v>-0.9</v>
      </c>
      <c r="E98">
        <f>GT!N98</f>
        <v>0</v>
      </c>
      <c r="F98">
        <f t="shared" si="10"/>
        <v>72</v>
      </c>
      <c r="G98">
        <f t="shared" si="11"/>
        <v>-0.9</v>
      </c>
      <c r="H98" s="112"/>
      <c r="I98">
        <f>BRPL_EOD!AA98+BRPL_EOD!AB98</f>
        <v>-0.21</v>
      </c>
      <c r="J98">
        <f>BYPL_EOD!AA98+BYPL_EOD!AB98</f>
        <v>-0.11</v>
      </c>
      <c r="K98">
        <f>MES_EOD!AA98+MES_EOD!AB98</f>
        <v>0</v>
      </c>
      <c r="L98">
        <f>NDMC_EOD!AA98+NDMC_EOD!AB98</f>
        <v>-0.02</v>
      </c>
      <c r="M98">
        <f>TPDDL_EOD!AA98+TPDDL_EOD!AB98</f>
        <v>-0.15</v>
      </c>
      <c r="N98">
        <f t="shared" si="6"/>
        <v>-0.49</v>
      </c>
      <c r="O98" s="112">
        <f t="shared" si="7"/>
        <v>-0.41000000000000003</v>
      </c>
      <c r="P98">
        <v>-0.38571428571428573</v>
      </c>
      <c r="Q98">
        <v>-0.20204081632653062</v>
      </c>
      <c r="R98">
        <v>0</v>
      </c>
      <c r="S98">
        <v>-3.6734693877551024E-2</v>
      </c>
      <c r="T98">
        <v>-0.27551020408163263</v>
      </c>
      <c r="U98" s="114">
        <f t="shared" si="8"/>
        <v>-0.9</v>
      </c>
      <c r="V98" s="112">
        <f t="shared" si="9"/>
        <v>0</v>
      </c>
      <c r="X98" s="117"/>
    </row>
    <row r="99" spans="1:24" ht="15.75" thickBot="1">
      <c r="A99" s="114" t="s">
        <v>333</v>
      </c>
      <c r="B99" s="114">
        <f>SUM(B3:B98)/4000</f>
        <v>0.378</v>
      </c>
      <c r="C99" s="114">
        <f t="shared" ref="C99:U99" si="12">SUM(C3:C98)/4000</f>
        <v>1.17</v>
      </c>
      <c r="D99" s="114">
        <f t="shared" si="12"/>
        <v>-1.4099999999999982E-2</v>
      </c>
      <c r="E99" s="114">
        <f t="shared" si="12"/>
        <v>0</v>
      </c>
      <c r="F99" s="114">
        <f t="shared" si="12"/>
        <v>1.548</v>
      </c>
      <c r="G99" s="114">
        <f t="shared" si="12"/>
        <v>-1.4099999999999982E-2</v>
      </c>
      <c r="H99" s="114"/>
      <c r="I99" s="114">
        <f t="shared" si="12"/>
        <v>-1.89E-3</v>
      </c>
      <c r="J99" s="114">
        <f t="shared" si="12"/>
        <v>-9.8999999999999956E-4</v>
      </c>
      <c r="K99" s="114">
        <f t="shared" si="12"/>
        <v>0</v>
      </c>
      <c r="L99" s="114">
        <f t="shared" si="12"/>
        <v>-1.8000000000000007E-4</v>
      </c>
      <c r="M99" s="114">
        <f t="shared" si="12"/>
        <v>-1.3500000000000005E-3</v>
      </c>
      <c r="N99" s="114">
        <f t="shared" si="12"/>
        <v>-4.4099999999999999E-3</v>
      </c>
      <c r="O99" s="114">
        <f t="shared" si="12"/>
        <v>-9.6899999999999816E-3</v>
      </c>
      <c r="P99" s="114">
        <f t="shared" si="12"/>
        <v>-5.9632285714285747E-3</v>
      </c>
      <c r="Q99" s="114">
        <f t="shared" si="12"/>
        <v>-3.1827673469387733E-3</v>
      </c>
      <c r="R99" s="114">
        <f t="shared" si="12"/>
        <v>0</v>
      </c>
      <c r="S99" s="114">
        <f t="shared" si="12"/>
        <v>-6.2761224489795949E-4</v>
      </c>
      <c r="T99" s="114">
        <f t="shared" si="12"/>
        <v>-4.2597918367346926E-3</v>
      </c>
      <c r="U99" s="114">
        <f t="shared" si="12"/>
        <v>-1.4033399999999984E-2</v>
      </c>
      <c r="V99" s="114">
        <f t="shared" si="9"/>
        <v>-6.6599999999998258E-5</v>
      </c>
      <c r="X99" s="118"/>
    </row>
  </sheetData>
  <mergeCells count="4">
    <mergeCell ref="B1:C1"/>
    <mergeCell ref="D1:E1"/>
    <mergeCell ref="I1:N1"/>
    <mergeCell ref="P1:T1"/>
  </mergeCells>
  <conditionalFormatting sqref="O3:O98">
    <cfRule type="cellIs" dxfId="15" priority="1" operator="lessThan">
      <formula>0</formula>
    </cfRule>
    <cfRule type="cellIs" dxfId="14" priority="2" operator="greaterThan">
      <formula>0</formula>
    </cfRule>
  </conditionalFormatting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>
  <dimension ref="A1:V99"/>
  <sheetViews>
    <sheetView topLeftCell="A82"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22">
      <c r="A1" s="32">
        <f>[4]GT!A1</f>
        <v>43282</v>
      </c>
      <c r="B1" s="206" t="s">
        <v>157</v>
      </c>
      <c r="C1" s="206"/>
      <c r="D1" s="206" t="s">
        <v>282</v>
      </c>
      <c r="E1" s="206"/>
      <c r="H1" s="112"/>
      <c r="I1" s="206" t="s">
        <v>327</v>
      </c>
      <c r="J1" s="206"/>
      <c r="K1" s="206"/>
      <c r="L1" s="206"/>
      <c r="M1" s="206"/>
      <c r="N1" s="206"/>
      <c r="O1" s="113"/>
      <c r="P1" s="206" t="s">
        <v>328</v>
      </c>
      <c r="Q1" s="206"/>
      <c r="R1" s="206"/>
      <c r="S1" s="206"/>
      <c r="T1" s="206"/>
      <c r="U1" s="114"/>
      <c r="V1" s="112"/>
    </row>
    <row r="2" spans="1:22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</row>
    <row r="3" spans="1:22">
      <c r="A3" t="s">
        <v>45</v>
      </c>
      <c r="B3">
        <f>GT!D3</f>
        <v>0</v>
      </c>
      <c r="C3">
        <f>GT!E3</f>
        <v>0</v>
      </c>
      <c r="D3">
        <f>GT!O3</f>
        <v>0</v>
      </c>
      <c r="E3">
        <f>GT!P3</f>
        <v>0</v>
      </c>
      <c r="F3">
        <f>B3+C3</f>
        <v>0</v>
      </c>
      <c r="G3">
        <f>D3+E3</f>
        <v>0</v>
      </c>
      <c r="H3" s="112"/>
      <c r="I3">
        <f>BRPL_EOD!AC3+BRPL_EOD!AD3</f>
        <v>0</v>
      </c>
      <c r="J3">
        <f>BYPL_EOD!AC3+BYPL_EOD!AD3</f>
        <v>0</v>
      </c>
      <c r="K3">
        <f>MES_EOD!AC3+MES_EOD!AD3</f>
        <v>0</v>
      </c>
      <c r="L3">
        <f>NDMC_EOD!AC3+NDMC_EOD!AD3</f>
        <v>0</v>
      </c>
      <c r="M3">
        <f>TPDDL_EOD!AC3+TPDDL_EOD!AD3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</row>
    <row r="4" spans="1:22">
      <c r="A4" t="s">
        <v>46</v>
      </c>
      <c r="B4">
        <f>GT!D4</f>
        <v>0</v>
      </c>
      <c r="C4">
        <f>GT!E4</f>
        <v>0</v>
      </c>
      <c r="D4">
        <f>GT!O4</f>
        <v>0</v>
      </c>
      <c r="E4">
        <f>GT!P4</f>
        <v>0</v>
      </c>
      <c r="F4">
        <f t="shared" ref="F4:F67" si="4">B4+C4</f>
        <v>0</v>
      </c>
      <c r="G4">
        <f t="shared" ref="G4:G67" si="5">D4+E4</f>
        <v>0</v>
      </c>
      <c r="H4" s="112"/>
      <c r="I4">
        <f>BRPL_EOD!AC4+BRPL_EOD!AD4</f>
        <v>0</v>
      </c>
      <c r="J4">
        <f>BYPL_EOD!AC4+BYPL_EOD!AD4</f>
        <v>0</v>
      </c>
      <c r="K4">
        <f>MES_EOD!AC4+MES_EOD!AD4</f>
        <v>0</v>
      </c>
      <c r="L4">
        <f>NDMC_EOD!AC4+NDMC_EOD!AD4</f>
        <v>0</v>
      </c>
      <c r="M4">
        <f>TPDDL_EOD!AC4+TPDDL_EOD!AD4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</row>
    <row r="5" spans="1:22">
      <c r="A5" t="s">
        <v>47</v>
      </c>
      <c r="B5">
        <f>GT!D5</f>
        <v>0</v>
      </c>
      <c r="C5">
        <f>GT!E5</f>
        <v>0</v>
      </c>
      <c r="D5">
        <f>GT!O5</f>
        <v>0</v>
      </c>
      <c r="E5">
        <f>GT!P5</f>
        <v>0</v>
      </c>
      <c r="F5">
        <f t="shared" si="4"/>
        <v>0</v>
      </c>
      <c r="G5">
        <f t="shared" si="5"/>
        <v>0</v>
      </c>
      <c r="H5" s="112"/>
      <c r="I5">
        <f>BRPL_EOD!AC5+BRPL_EOD!AD5</f>
        <v>0</v>
      </c>
      <c r="J5">
        <f>BYPL_EOD!AC5+BYPL_EOD!AD5</f>
        <v>0</v>
      </c>
      <c r="K5">
        <f>MES_EOD!AC5+MES_EOD!AD5</f>
        <v>0</v>
      </c>
      <c r="L5">
        <f>NDMC_EOD!AC5+NDMC_EOD!AD5</f>
        <v>0</v>
      </c>
      <c r="M5">
        <f>TPDDL_EOD!AC5+TPDDL_EOD!AD5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</row>
    <row r="6" spans="1:22">
      <c r="A6" t="s">
        <v>48</v>
      </c>
      <c r="B6">
        <f>GT!D6</f>
        <v>0</v>
      </c>
      <c r="C6">
        <f>GT!E6</f>
        <v>0</v>
      </c>
      <c r="D6">
        <f>GT!O6</f>
        <v>0</v>
      </c>
      <c r="E6">
        <f>GT!P6</f>
        <v>0</v>
      </c>
      <c r="F6">
        <f t="shared" si="4"/>
        <v>0</v>
      </c>
      <c r="G6">
        <f t="shared" si="5"/>
        <v>0</v>
      </c>
      <c r="H6" s="112"/>
      <c r="I6">
        <f>BRPL_EOD!AC6+BRPL_EOD!AD6</f>
        <v>0</v>
      </c>
      <c r="J6">
        <f>BYPL_EOD!AC6+BYPL_EOD!AD6</f>
        <v>0</v>
      </c>
      <c r="K6">
        <f>MES_EOD!AC6+MES_EOD!AD6</f>
        <v>0</v>
      </c>
      <c r="L6">
        <f>NDMC_EOD!AC6+NDMC_EOD!AD6</f>
        <v>0</v>
      </c>
      <c r="M6">
        <f>TPDDL_EOD!AC6+TPDDL_EOD!AD6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</row>
    <row r="7" spans="1:22">
      <c r="A7" t="s">
        <v>49</v>
      </c>
      <c r="B7">
        <f>GT!D7</f>
        <v>0</v>
      </c>
      <c r="C7">
        <f>GT!E7</f>
        <v>0</v>
      </c>
      <c r="D7">
        <f>GT!O7</f>
        <v>0</v>
      </c>
      <c r="E7">
        <f>GT!P7</f>
        <v>0</v>
      </c>
      <c r="F7">
        <f t="shared" si="4"/>
        <v>0</v>
      </c>
      <c r="G7">
        <f t="shared" si="5"/>
        <v>0</v>
      </c>
      <c r="H7" s="112"/>
      <c r="I7">
        <f>BRPL_EOD!AC7+BRPL_EOD!AD7</f>
        <v>0</v>
      </c>
      <c r="J7">
        <f>BYPL_EOD!AC7+BYPL_EOD!AD7</f>
        <v>0</v>
      </c>
      <c r="K7">
        <f>MES_EOD!AC7+MES_EOD!AD7</f>
        <v>0</v>
      </c>
      <c r="L7">
        <f>NDMC_EOD!AC7+NDMC_EOD!AD7</f>
        <v>0</v>
      </c>
      <c r="M7">
        <f>TPDDL_EOD!AC7+TPDDL_EOD!AD7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</row>
    <row r="8" spans="1:22">
      <c r="A8" t="s">
        <v>50</v>
      </c>
      <c r="B8">
        <f>GT!D8</f>
        <v>0</v>
      </c>
      <c r="C8">
        <f>GT!E8</f>
        <v>0</v>
      </c>
      <c r="D8">
        <f>GT!O8</f>
        <v>0</v>
      </c>
      <c r="E8">
        <f>GT!P8</f>
        <v>0</v>
      </c>
      <c r="F8">
        <f t="shared" si="4"/>
        <v>0</v>
      </c>
      <c r="G8">
        <f t="shared" si="5"/>
        <v>0</v>
      </c>
      <c r="H8" s="112"/>
      <c r="I8">
        <f>BRPL_EOD!AC8+BRPL_EOD!AD8</f>
        <v>0</v>
      </c>
      <c r="J8">
        <f>BYPL_EOD!AC8+BYPL_EOD!AD8</f>
        <v>0</v>
      </c>
      <c r="K8">
        <f>MES_EOD!AC8+MES_EOD!AD8</f>
        <v>0</v>
      </c>
      <c r="L8">
        <f>NDMC_EOD!AC8+NDMC_EOD!AD8</f>
        <v>0</v>
      </c>
      <c r="M8">
        <f>TPDDL_EOD!AC8+TPDDL_EOD!AD8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</row>
    <row r="9" spans="1:22">
      <c r="A9" t="s">
        <v>51</v>
      </c>
      <c r="B9">
        <f>GT!D9</f>
        <v>0</v>
      </c>
      <c r="C9">
        <f>GT!E9</f>
        <v>0</v>
      </c>
      <c r="D9">
        <f>GT!O9</f>
        <v>0</v>
      </c>
      <c r="E9">
        <f>GT!P9</f>
        <v>0</v>
      </c>
      <c r="F9">
        <f t="shared" si="4"/>
        <v>0</v>
      </c>
      <c r="G9">
        <f t="shared" si="5"/>
        <v>0</v>
      </c>
      <c r="H9" s="112"/>
      <c r="I9">
        <f>BRPL_EOD!AC9+BRPL_EOD!AD9</f>
        <v>0</v>
      </c>
      <c r="J9">
        <f>BYPL_EOD!AC9+BYPL_EOD!AD9</f>
        <v>0</v>
      </c>
      <c r="K9">
        <f>MES_EOD!AC9+MES_EOD!AD9</f>
        <v>0</v>
      </c>
      <c r="L9">
        <f>NDMC_EOD!AC9+NDMC_EOD!AD9</f>
        <v>0</v>
      </c>
      <c r="M9">
        <f>TPDDL_EOD!AC9+TPDDL_EOD!AD9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</row>
    <row r="10" spans="1:22">
      <c r="A10" t="s">
        <v>52</v>
      </c>
      <c r="B10">
        <f>GT!D10</f>
        <v>0</v>
      </c>
      <c r="C10">
        <f>GT!E10</f>
        <v>0</v>
      </c>
      <c r="D10">
        <f>GT!O10</f>
        <v>0</v>
      </c>
      <c r="E10">
        <f>GT!P10</f>
        <v>0</v>
      </c>
      <c r="F10">
        <f t="shared" si="4"/>
        <v>0</v>
      </c>
      <c r="G10">
        <f t="shared" si="5"/>
        <v>0</v>
      </c>
      <c r="H10" s="112"/>
      <c r="I10">
        <f>BRPL_EOD!AC10+BRPL_EOD!AD10</f>
        <v>0</v>
      </c>
      <c r="J10">
        <f>BYPL_EOD!AC10+BYPL_EOD!AD10</f>
        <v>0</v>
      </c>
      <c r="K10">
        <f>MES_EOD!AC10+MES_EOD!AD10</f>
        <v>0</v>
      </c>
      <c r="L10">
        <f>NDMC_EOD!AC10+NDMC_EOD!AD10</f>
        <v>0</v>
      </c>
      <c r="M10">
        <f>TPDDL_EOD!AC10+TPDDL_EOD!AD10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</row>
    <row r="11" spans="1:22">
      <c r="A11" t="s">
        <v>53</v>
      </c>
      <c r="B11">
        <f>GT!D11</f>
        <v>0</v>
      </c>
      <c r="C11">
        <f>GT!E11</f>
        <v>0</v>
      </c>
      <c r="D11">
        <f>GT!O11</f>
        <v>0</v>
      </c>
      <c r="E11">
        <f>GT!P11</f>
        <v>0</v>
      </c>
      <c r="F11">
        <f t="shared" si="4"/>
        <v>0</v>
      </c>
      <c r="G11">
        <f t="shared" si="5"/>
        <v>0</v>
      </c>
      <c r="H11" s="112"/>
      <c r="I11">
        <f>BRPL_EOD!AC11+BRPL_EOD!AD11</f>
        <v>0</v>
      </c>
      <c r="J11">
        <f>BYPL_EOD!AC11+BYPL_EOD!AD11</f>
        <v>0</v>
      </c>
      <c r="K11">
        <f>MES_EOD!AC11+MES_EOD!AD11</f>
        <v>0</v>
      </c>
      <c r="L11">
        <f>NDMC_EOD!AC11+NDMC_EOD!AD11</f>
        <v>0</v>
      </c>
      <c r="M11">
        <f>TPDDL_EOD!AC11+TPDDL_EOD!AD11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</row>
    <row r="12" spans="1:22">
      <c r="A12" t="s">
        <v>54</v>
      </c>
      <c r="B12">
        <f>GT!D12</f>
        <v>0</v>
      </c>
      <c r="C12">
        <f>GT!E12</f>
        <v>0</v>
      </c>
      <c r="D12">
        <f>GT!O12</f>
        <v>0</v>
      </c>
      <c r="E12">
        <f>GT!P12</f>
        <v>0</v>
      </c>
      <c r="F12">
        <f t="shared" si="4"/>
        <v>0</v>
      </c>
      <c r="G12">
        <f t="shared" si="5"/>
        <v>0</v>
      </c>
      <c r="H12" s="112"/>
      <c r="I12">
        <f>BRPL_EOD!AC12+BRPL_EOD!AD12</f>
        <v>0</v>
      </c>
      <c r="J12">
        <f>BYPL_EOD!AC12+BYPL_EOD!AD12</f>
        <v>0</v>
      </c>
      <c r="K12">
        <f>MES_EOD!AC12+MES_EOD!AD12</f>
        <v>0</v>
      </c>
      <c r="L12">
        <f>NDMC_EOD!AC12+NDMC_EOD!AD12</f>
        <v>0</v>
      </c>
      <c r="M12">
        <f>TPDDL_EOD!AC12+TPDDL_EOD!AD12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</row>
    <row r="13" spans="1:22">
      <c r="A13" t="s">
        <v>55</v>
      </c>
      <c r="B13">
        <f>GT!D13</f>
        <v>0</v>
      </c>
      <c r="C13">
        <f>GT!E13</f>
        <v>0</v>
      </c>
      <c r="D13">
        <f>GT!O13</f>
        <v>0</v>
      </c>
      <c r="E13">
        <f>GT!P13</f>
        <v>0</v>
      </c>
      <c r="F13">
        <f t="shared" si="4"/>
        <v>0</v>
      </c>
      <c r="G13">
        <f t="shared" si="5"/>
        <v>0</v>
      </c>
      <c r="H13" s="112"/>
      <c r="I13">
        <f>BRPL_EOD!AC13+BRPL_EOD!AD13</f>
        <v>0</v>
      </c>
      <c r="J13">
        <f>BYPL_EOD!AC13+BYPL_EOD!AD13</f>
        <v>0</v>
      </c>
      <c r="K13">
        <f>MES_EOD!AC13+MES_EOD!AD13</f>
        <v>0</v>
      </c>
      <c r="L13">
        <f>NDMC_EOD!AC13+NDMC_EOD!AD13</f>
        <v>0</v>
      </c>
      <c r="M13">
        <f>TPDDL_EOD!AC13+TPDDL_EOD!AD13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</row>
    <row r="14" spans="1:22">
      <c r="A14" t="s">
        <v>56</v>
      </c>
      <c r="B14">
        <f>GT!D14</f>
        <v>0</v>
      </c>
      <c r="C14">
        <f>GT!E14</f>
        <v>0</v>
      </c>
      <c r="D14">
        <f>GT!O14</f>
        <v>0</v>
      </c>
      <c r="E14">
        <f>GT!P14</f>
        <v>0</v>
      </c>
      <c r="F14">
        <f t="shared" si="4"/>
        <v>0</v>
      </c>
      <c r="G14">
        <f t="shared" si="5"/>
        <v>0</v>
      </c>
      <c r="H14" s="112"/>
      <c r="I14">
        <f>BRPL_EOD!AC14+BRPL_EOD!AD14</f>
        <v>0</v>
      </c>
      <c r="J14">
        <f>BYPL_EOD!AC14+BYPL_EOD!AD14</f>
        <v>0</v>
      </c>
      <c r="K14">
        <f>MES_EOD!AC14+MES_EOD!AD14</f>
        <v>0</v>
      </c>
      <c r="L14">
        <f>NDMC_EOD!AC14+NDMC_EOD!AD14</f>
        <v>0</v>
      </c>
      <c r="M14">
        <f>TPDDL_EOD!AC14+TPDDL_EOD!AD14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</row>
    <row r="15" spans="1:22">
      <c r="A15" t="s">
        <v>57</v>
      </c>
      <c r="B15">
        <f>GT!D15</f>
        <v>0</v>
      </c>
      <c r="C15">
        <f>GT!E15</f>
        <v>0</v>
      </c>
      <c r="D15">
        <f>GT!O15</f>
        <v>0</v>
      </c>
      <c r="E15">
        <f>GT!P15</f>
        <v>0</v>
      </c>
      <c r="F15">
        <f t="shared" si="4"/>
        <v>0</v>
      </c>
      <c r="G15">
        <f t="shared" si="5"/>
        <v>0</v>
      </c>
      <c r="H15" s="112"/>
      <c r="I15">
        <f>BRPL_EOD!AC15+BRPL_EOD!AD15</f>
        <v>0</v>
      </c>
      <c r="J15">
        <f>BYPL_EOD!AC15+BYPL_EOD!AD15</f>
        <v>0</v>
      </c>
      <c r="K15">
        <f>MES_EOD!AC15+MES_EOD!AD15</f>
        <v>0</v>
      </c>
      <c r="L15">
        <f>NDMC_EOD!AC15+NDMC_EOD!AD15</f>
        <v>0</v>
      </c>
      <c r="M15">
        <f>TPDDL_EOD!AC15+TPDDL_EOD!AD15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</row>
    <row r="16" spans="1:22">
      <c r="A16" t="s">
        <v>58</v>
      </c>
      <c r="B16">
        <f>GT!D16</f>
        <v>0</v>
      </c>
      <c r="C16">
        <f>GT!E16</f>
        <v>0</v>
      </c>
      <c r="D16">
        <f>GT!O16</f>
        <v>0</v>
      </c>
      <c r="E16">
        <f>GT!P16</f>
        <v>0</v>
      </c>
      <c r="F16">
        <f t="shared" si="4"/>
        <v>0</v>
      </c>
      <c r="G16">
        <f t="shared" si="5"/>
        <v>0</v>
      </c>
      <c r="H16" s="112"/>
      <c r="I16">
        <f>BRPL_EOD!AC16+BRPL_EOD!AD16</f>
        <v>0</v>
      </c>
      <c r="J16">
        <f>BYPL_EOD!AC16+BYPL_EOD!AD16</f>
        <v>0</v>
      </c>
      <c r="K16">
        <f>MES_EOD!AC16+MES_EOD!AD16</f>
        <v>0</v>
      </c>
      <c r="L16">
        <f>NDMC_EOD!AC16+NDMC_EOD!AD16</f>
        <v>0</v>
      </c>
      <c r="M16">
        <f>TPDDL_EOD!AC16+TPDDL_EOD!AD16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</row>
    <row r="17" spans="1:22">
      <c r="A17" t="s">
        <v>59</v>
      </c>
      <c r="B17">
        <f>GT!D17</f>
        <v>0</v>
      </c>
      <c r="C17">
        <f>GT!E17</f>
        <v>0</v>
      </c>
      <c r="D17">
        <f>GT!O17</f>
        <v>0</v>
      </c>
      <c r="E17">
        <f>GT!P17</f>
        <v>0</v>
      </c>
      <c r="F17">
        <f t="shared" si="4"/>
        <v>0</v>
      </c>
      <c r="G17">
        <f t="shared" si="5"/>
        <v>0</v>
      </c>
      <c r="H17" s="112"/>
      <c r="I17">
        <f>BRPL_EOD!AC17+BRPL_EOD!AD17</f>
        <v>0</v>
      </c>
      <c r="J17">
        <f>BYPL_EOD!AC17+BYPL_EOD!AD17</f>
        <v>0</v>
      </c>
      <c r="K17">
        <f>MES_EOD!AC17+MES_EOD!AD17</f>
        <v>0</v>
      </c>
      <c r="L17">
        <f>NDMC_EOD!AC17+NDMC_EOD!AD17</f>
        <v>0</v>
      </c>
      <c r="M17">
        <f>TPDDL_EOD!AC17+TPDDL_EOD!AD17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</row>
    <row r="18" spans="1:22">
      <c r="A18" t="s">
        <v>60</v>
      </c>
      <c r="B18">
        <f>GT!D18</f>
        <v>0</v>
      </c>
      <c r="C18">
        <f>GT!E18</f>
        <v>0</v>
      </c>
      <c r="D18">
        <f>GT!O18</f>
        <v>0</v>
      </c>
      <c r="E18">
        <f>GT!P18</f>
        <v>0</v>
      </c>
      <c r="F18">
        <f t="shared" si="4"/>
        <v>0</v>
      </c>
      <c r="G18">
        <f t="shared" si="5"/>
        <v>0</v>
      </c>
      <c r="H18" s="112"/>
      <c r="I18">
        <f>BRPL_EOD!AC18+BRPL_EOD!AD18</f>
        <v>0</v>
      </c>
      <c r="J18">
        <f>BYPL_EOD!AC18+BYPL_EOD!AD18</f>
        <v>0</v>
      </c>
      <c r="K18">
        <f>MES_EOD!AC18+MES_EOD!AD18</f>
        <v>0</v>
      </c>
      <c r="L18">
        <f>NDMC_EOD!AC18+NDMC_EOD!AD18</f>
        <v>0</v>
      </c>
      <c r="M18">
        <f>TPDDL_EOD!AC18+TPDDL_EOD!AD18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</row>
    <row r="19" spans="1:22">
      <c r="A19" t="s">
        <v>61</v>
      </c>
      <c r="B19">
        <f>GT!D19</f>
        <v>0</v>
      </c>
      <c r="C19">
        <f>GT!E19</f>
        <v>0</v>
      </c>
      <c r="D19">
        <f>GT!O19</f>
        <v>0</v>
      </c>
      <c r="E19">
        <f>GT!P19</f>
        <v>0</v>
      </c>
      <c r="F19">
        <f t="shared" si="4"/>
        <v>0</v>
      </c>
      <c r="G19">
        <f t="shared" si="5"/>
        <v>0</v>
      </c>
      <c r="H19" s="112"/>
      <c r="I19">
        <f>BRPL_EOD!AC19+BRPL_EOD!AD19</f>
        <v>0</v>
      </c>
      <c r="J19">
        <f>BYPL_EOD!AC19+BYPL_EOD!AD19</f>
        <v>0</v>
      </c>
      <c r="K19">
        <f>MES_EOD!AC19+MES_EOD!AD19</f>
        <v>0</v>
      </c>
      <c r="L19">
        <f>NDMC_EOD!AC19+NDMC_EOD!AD19</f>
        <v>0</v>
      </c>
      <c r="M19">
        <f>TPDDL_EOD!AC19+TPDDL_EOD!AD19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</row>
    <row r="20" spans="1:22">
      <c r="A20" t="s">
        <v>62</v>
      </c>
      <c r="B20">
        <f>GT!D20</f>
        <v>0</v>
      </c>
      <c r="C20">
        <f>GT!E20</f>
        <v>0</v>
      </c>
      <c r="D20">
        <f>GT!O20</f>
        <v>0</v>
      </c>
      <c r="E20">
        <f>GT!P20</f>
        <v>0</v>
      </c>
      <c r="F20">
        <f t="shared" si="4"/>
        <v>0</v>
      </c>
      <c r="G20">
        <f t="shared" si="5"/>
        <v>0</v>
      </c>
      <c r="H20" s="112"/>
      <c r="I20">
        <f>BRPL_EOD!AC20+BRPL_EOD!AD20</f>
        <v>0</v>
      </c>
      <c r="J20">
        <f>BYPL_EOD!AC20+BYPL_EOD!AD20</f>
        <v>0</v>
      </c>
      <c r="K20">
        <f>MES_EOD!AC20+MES_EOD!AD20</f>
        <v>0</v>
      </c>
      <c r="L20">
        <f>NDMC_EOD!AC20+NDMC_EOD!AD20</f>
        <v>0</v>
      </c>
      <c r="M20">
        <f>TPDDL_EOD!AC20+TPDDL_EOD!AD20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</row>
    <row r="21" spans="1:22">
      <c r="A21" t="s">
        <v>63</v>
      </c>
      <c r="B21">
        <f>GT!D21</f>
        <v>0</v>
      </c>
      <c r="C21">
        <f>GT!E21</f>
        <v>0</v>
      </c>
      <c r="D21">
        <f>GT!O21</f>
        <v>0</v>
      </c>
      <c r="E21">
        <f>GT!P21</f>
        <v>0</v>
      </c>
      <c r="F21">
        <f t="shared" si="4"/>
        <v>0</v>
      </c>
      <c r="G21">
        <f t="shared" si="5"/>
        <v>0</v>
      </c>
      <c r="H21" s="112"/>
      <c r="I21">
        <f>BRPL_EOD!AC21+BRPL_EOD!AD21</f>
        <v>0</v>
      </c>
      <c r="J21">
        <f>BYPL_EOD!AC21+BYPL_EOD!AD21</f>
        <v>0</v>
      </c>
      <c r="K21">
        <f>MES_EOD!AC21+MES_EOD!AD21</f>
        <v>0</v>
      </c>
      <c r="L21">
        <f>NDMC_EOD!AC21+NDMC_EOD!AD21</f>
        <v>0</v>
      </c>
      <c r="M21">
        <f>TPDDL_EOD!AC21+TPDDL_EOD!AD21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</row>
    <row r="22" spans="1:22">
      <c r="A22" t="s">
        <v>64</v>
      </c>
      <c r="B22">
        <f>GT!D22</f>
        <v>0</v>
      </c>
      <c r="C22">
        <f>GT!E22</f>
        <v>0</v>
      </c>
      <c r="D22">
        <f>GT!O22</f>
        <v>0</v>
      </c>
      <c r="E22">
        <f>GT!P22</f>
        <v>0</v>
      </c>
      <c r="F22">
        <f t="shared" si="4"/>
        <v>0</v>
      </c>
      <c r="G22">
        <f t="shared" si="5"/>
        <v>0</v>
      </c>
      <c r="H22" s="112"/>
      <c r="I22">
        <f>BRPL_EOD!AC22+BRPL_EOD!AD22</f>
        <v>0</v>
      </c>
      <c r="J22">
        <f>BYPL_EOD!AC22+BYPL_EOD!AD22</f>
        <v>0</v>
      </c>
      <c r="K22">
        <f>MES_EOD!AC22+MES_EOD!AD22</f>
        <v>0</v>
      </c>
      <c r="L22">
        <f>NDMC_EOD!AC22+NDMC_EOD!AD22</f>
        <v>0</v>
      </c>
      <c r="M22">
        <f>TPDDL_EOD!AC22+TPDDL_EOD!AD22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</row>
    <row r="23" spans="1:22">
      <c r="A23" t="s">
        <v>65</v>
      </c>
      <c r="B23">
        <f>GT!D23</f>
        <v>0</v>
      </c>
      <c r="C23">
        <f>GT!E23</f>
        <v>0</v>
      </c>
      <c r="D23">
        <f>GT!O23</f>
        <v>0</v>
      </c>
      <c r="E23">
        <f>GT!P23</f>
        <v>0</v>
      </c>
      <c r="F23">
        <f t="shared" si="4"/>
        <v>0</v>
      </c>
      <c r="G23">
        <f t="shared" si="5"/>
        <v>0</v>
      </c>
      <c r="H23" s="112"/>
      <c r="I23">
        <f>BRPL_EOD!AC23+BRPL_EOD!AD23</f>
        <v>0</v>
      </c>
      <c r="J23">
        <f>BYPL_EOD!AC23+BYPL_EOD!AD23</f>
        <v>0</v>
      </c>
      <c r="K23">
        <f>MES_EOD!AC23+MES_EOD!AD23</f>
        <v>0</v>
      </c>
      <c r="L23">
        <f>NDMC_EOD!AC23+NDMC_EOD!AD23</f>
        <v>0</v>
      </c>
      <c r="M23">
        <f>TPDDL_EOD!AC23+TPDDL_EOD!AD23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</row>
    <row r="24" spans="1:22">
      <c r="A24" t="s">
        <v>66</v>
      </c>
      <c r="B24">
        <f>GT!D24</f>
        <v>0</v>
      </c>
      <c r="C24">
        <f>GT!E24</f>
        <v>0</v>
      </c>
      <c r="D24">
        <f>GT!O24</f>
        <v>0</v>
      </c>
      <c r="E24">
        <f>GT!P24</f>
        <v>0</v>
      </c>
      <c r="F24">
        <f t="shared" si="4"/>
        <v>0</v>
      </c>
      <c r="G24">
        <f t="shared" si="5"/>
        <v>0</v>
      </c>
      <c r="H24" s="112"/>
      <c r="I24">
        <f>BRPL_EOD!AC24+BRPL_EOD!AD24</f>
        <v>0</v>
      </c>
      <c r="J24">
        <f>BYPL_EOD!AC24+BYPL_EOD!AD24</f>
        <v>0</v>
      </c>
      <c r="K24">
        <f>MES_EOD!AC24+MES_EOD!AD24</f>
        <v>0</v>
      </c>
      <c r="L24">
        <f>NDMC_EOD!AC24+NDMC_EOD!AD24</f>
        <v>0</v>
      </c>
      <c r="M24">
        <f>TPDDL_EOD!AC24+TPDDL_EOD!AD24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</row>
    <row r="25" spans="1:22">
      <c r="A25" t="s">
        <v>67</v>
      </c>
      <c r="B25">
        <f>GT!D25</f>
        <v>0</v>
      </c>
      <c r="C25">
        <f>GT!E25</f>
        <v>0</v>
      </c>
      <c r="D25">
        <f>GT!O25</f>
        <v>0</v>
      </c>
      <c r="E25">
        <f>GT!P25</f>
        <v>0</v>
      </c>
      <c r="F25">
        <f t="shared" si="4"/>
        <v>0</v>
      </c>
      <c r="G25">
        <f t="shared" si="5"/>
        <v>0</v>
      </c>
      <c r="H25" s="112"/>
      <c r="I25">
        <f>BRPL_EOD!AC25+BRPL_EOD!AD25</f>
        <v>0</v>
      </c>
      <c r="J25">
        <f>BYPL_EOD!AC25+BYPL_EOD!AD25</f>
        <v>0</v>
      </c>
      <c r="K25">
        <f>MES_EOD!AC25+MES_EOD!AD25</f>
        <v>0</v>
      </c>
      <c r="L25">
        <f>NDMC_EOD!AC25+NDMC_EOD!AD25</f>
        <v>0</v>
      </c>
      <c r="M25">
        <f>TPDDL_EOD!AC25+TPDDL_EOD!AD25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</row>
    <row r="26" spans="1:22">
      <c r="A26" t="s">
        <v>68</v>
      </c>
      <c r="B26">
        <f>GT!D26</f>
        <v>0</v>
      </c>
      <c r="C26">
        <f>GT!E26</f>
        <v>0</v>
      </c>
      <c r="D26">
        <f>GT!O26</f>
        <v>0</v>
      </c>
      <c r="E26">
        <f>GT!P26</f>
        <v>0</v>
      </c>
      <c r="F26">
        <f t="shared" si="4"/>
        <v>0</v>
      </c>
      <c r="G26">
        <f t="shared" si="5"/>
        <v>0</v>
      </c>
      <c r="H26" s="112"/>
      <c r="I26">
        <f>BRPL_EOD!AC26+BRPL_EOD!AD26</f>
        <v>0</v>
      </c>
      <c r="J26">
        <f>BYPL_EOD!AC26+BYPL_EOD!AD26</f>
        <v>0</v>
      </c>
      <c r="K26">
        <f>MES_EOD!AC26+MES_EOD!AD26</f>
        <v>0</v>
      </c>
      <c r="L26">
        <f>NDMC_EOD!AC26+NDMC_EOD!AD26</f>
        <v>0</v>
      </c>
      <c r="M26">
        <f>TPDDL_EOD!AC26+TPDDL_EOD!AD26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</row>
    <row r="27" spans="1:22">
      <c r="A27" t="s">
        <v>69</v>
      </c>
      <c r="B27">
        <f>GT!D27</f>
        <v>0</v>
      </c>
      <c r="C27">
        <f>GT!E27</f>
        <v>0</v>
      </c>
      <c r="D27">
        <f>GT!O27</f>
        <v>0</v>
      </c>
      <c r="E27">
        <f>GT!P27</f>
        <v>0</v>
      </c>
      <c r="F27">
        <f t="shared" si="4"/>
        <v>0</v>
      </c>
      <c r="G27">
        <f t="shared" si="5"/>
        <v>0</v>
      </c>
      <c r="H27" s="112"/>
      <c r="I27">
        <f>BRPL_EOD!AC27+BRPL_EOD!AD27</f>
        <v>0</v>
      </c>
      <c r="J27">
        <f>BYPL_EOD!AC27+BYPL_EOD!AD27</f>
        <v>0</v>
      </c>
      <c r="K27">
        <f>MES_EOD!AC27+MES_EOD!AD27</f>
        <v>0</v>
      </c>
      <c r="L27">
        <f>NDMC_EOD!AC27+NDMC_EOD!AD27</f>
        <v>0</v>
      </c>
      <c r="M27">
        <f>TPDDL_EOD!AC27+TPDDL_EOD!AD27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</row>
    <row r="28" spans="1:22">
      <c r="A28" t="s">
        <v>70</v>
      </c>
      <c r="B28">
        <f>GT!D28</f>
        <v>0</v>
      </c>
      <c r="C28">
        <f>GT!E28</f>
        <v>0</v>
      </c>
      <c r="D28">
        <f>GT!O28</f>
        <v>0</v>
      </c>
      <c r="E28">
        <f>GT!P28</f>
        <v>0</v>
      </c>
      <c r="F28">
        <f t="shared" si="4"/>
        <v>0</v>
      </c>
      <c r="G28">
        <f t="shared" si="5"/>
        <v>0</v>
      </c>
      <c r="H28" s="112"/>
      <c r="I28">
        <f>BRPL_EOD!AC28+BRPL_EOD!AD28</f>
        <v>0</v>
      </c>
      <c r="J28">
        <f>BYPL_EOD!AC28+BYPL_EOD!AD28</f>
        <v>0</v>
      </c>
      <c r="K28">
        <f>MES_EOD!AC28+MES_EOD!AD28</f>
        <v>0</v>
      </c>
      <c r="L28">
        <f>NDMC_EOD!AC28+NDMC_EOD!AD28</f>
        <v>0</v>
      </c>
      <c r="M28">
        <f>TPDDL_EOD!AC28+TPDDL_EOD!AD28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</row>
    <row r="29" spans="1:22">
      <c r="A29" t="s">
        <v>71</v>
      </c>
      <c r="B29">
        <f>GT!D29</f>
        <v>0</v>
      </c>
      <c r="C29">
        <f>GT!E29</f>
        <v>0</v>
      </c>
      <c r="D29">
        <f>GT!O29</f>
        <v>0</v>
      </c>
      <c r="E29">
        <f>GT!P29</f>
        <v>0</v>
      </c>
      <c r="F29">
        <f t="shared" si="4"/>
        <v>0</v>
      </c>
      <c r="G29">
        <f t="shared" si="5"/>
        <v>0</v>
      </c>
      <c r="H29" s="112"/>
      <c r="I29">
        <f>BRPL_EOD!AC29+BRPL_EOD!AD29</f>
        <v>0</v>
      </c>
      <c r="J29">
        <f>BYPL_EOD!AC29+BYPL_EOD!AD29</f>
        <v>0</v>
      </c>
      <c r="K29">
        <f>MES_EOD!AC29+MES_EOD!AD29</f>
        <v>0</v>
      </c>
      <c r="L29">
        <f>NDMC_EOD!AC29+NDMC_EOD!AD29</f>
        <v>0</v>
      </c>
      <c r="M29">
        <f>TPDDL_EOD!AC29+TPDDL_EOD!AD29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</row>
    <row r="30" spans="1:22">
      <c r="A30" t="s">
        <v>72</v>
      </c>
      <c r="B30">
        <f>GT!D30</f>
        <v>0</v>
      </c>
      <c r="C30">
        <f>GT!E30</f>
        <v>0</v>
      </c>
      <c r="D30">
        <f>GT!O30</f>
        <v>0</v>
      </c>
      <c r="E30">
        <f>GT!P30</f>
        <v>0</v>
      </c>
      <c r="F30">
        <f t="shared" si="4"/>
        <v>0</v>
      </c>
      <c r="G30">
        <f t="shared" si="5"/>
        <v>0</v>
      </c>
      <c r="H30" s="112"/>
      <c r="I30">
        <f>BRPL_EOD!AC30+BRPL_EOD!AD30</f>
        <v>0</v>
      </c>
      <c r="J30">
        <f>BYPL_EOD!AC30+BYPL_EOD!AD30</f>
        <v>0</v>
      </c>
      <c r="K30">
        <f>MES_EOD!AC30+MES_EOD!AD30</f>
        <v>0</v>
      </c>
      <c r="L30">
        <f>NDMC_EOD!AC30+NDMC_EOD!AD30</f>
        <v>0</v>
      </c>
      <c r="M30">
        <f>TPDDL_EOD!AC30+TPDDL_EOD!AD30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</row>
    <row r="31" spans="1:22">
      <c r="A31" t="s">
        <v>73</v>
      </c>
      <c r="B31">
        <f>GT!D31</f>
        <v>0</v>
      </c>
      <c r="C31">
        <f>GT!E31</f>
        <v>0</v>
      </c>
      <c r="D31">
        <f>GT!O31</f>
        <v>0</v>
      </c>
      <c r="E31">
        <f>GT!P31</f>
        <v>0</v>
      </c>
      <c r="F31">
        <f t="shared" si="4"/>
        <v>0</v>
      </c>
      <c r="G31">
        <f t="shared" si="5"/>
        <v>0</v>
      </c>
      <c r="H31" s="112"/>
      <c r="I31">
        <f>BRPL_EOD!AC31+BRPL_EOD!AD31</f>
        <v>0</v>
      </c>
      <c r="J31">
        <f>BYPL_EOD!AC31+BYPL_EOD!AD31</f>
        <v>0</v>
      </c>
      <c r="K31">
        <f>MES_EOD!AC31+MES_EOD!AD31</f>
        <v>0</v>
      </c>
      <c r="L31">
        <f>NDMC_EOD!AC31+NDMC_EOD!AD31</f>
        <v>0</v>
      </c>
      <c r="M31">
        <f>TPDDL_EOD!AC31+TPDDL_EOD!AD31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</row>
    <row r="32" spans="1:22">
      <c r="A32" t="s">
        <v>74</v>
      </c>
      <c r="B32">
        <f>GT!D32</f>
        <v>0</v>
      </c>
      <c r="C32">
        <f>GT!E32</f>
        <v>0</v>
      </c>
      <c r="D32">
        <f>GT!O32</f>
        <v>0</v>
      </c>
      <c r="E32">
        <f>GT!P32</f>
        <v>0</v>
      </c>
      <c r="F32">
        <f t="shared" si="4"/>
        <v>0</v>
      </c>
      <c r="G32">
        <f t="shared" si="5"/>
        <v>0</v>
      </c>
      <c r="H32" s="112"/>
      <c r="I32">
        <f>BRPL_EOD!AC32+BRPL_EOD!AD32</f>
        <v>0</v>
      </c>
      <c r="J32">
        <f>BYPL_EOD!AC32+BYPL_EOD!AD32</f>
        <v>0</v>
      </c>
      <c r="K32">
        <f>MES_EOD!AC32+MES_EOD!AD32</f>
        <v>0</v>
      </c>
      <c r="L32">
        <f>NDMC_EOD!AC32+NDMC_EOD!AD32</f>
        <v>0</v>
      </c>
      <c r="M32">
        <f>TPDDL_EOD!AC32+TPDDL_EOD!AD32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</row>
    <row r="33" spans="1:22">
      <c r="A33" t="s">
        <v>75</v>
      </c>
      <c r="B33">
        <f>GT!D33</f>
        <v>0</v>
      </c>
      <c r="C33">
        <f>GT!E33</f>
        <v>0</v>
      </c>
      <c r="D33">
        <f>GT!O33</f>
        <v>0</v>
      </c>
      <c r="E33">
        <f>GT!P33</f>
        <v>0</v>
      </c>
      <c r="F33">
        <f t="shared" si="4"/>
        <v>0</v>
      </c>
      <c r="G33">
        <f t="shared" si="5"/>
        <v>0</v>
      </c>
      <c r="H33" s="112"/>
      <c r="I33">
        <f>BRPL_EOD!AC33+BRPL_EOD!AD33</f>
        <v>0</v>
      </c>
      <c r="J33">
        <f>BYPL_EOD!AC33+BYPL_EOD!AD33</f>
        <v>0</v>
      </c>
      <c r="K33">
        <f>MES_EOD!AC33+MES_EOD!AD33</f>
        <v>0</v>
      </c>
      <c r="L33">
        <f>NDMC_EOD!AC33+NDMC_EOD!AD33</f>
        <v>0</v>
      </c>
      <c r="M33">
        <f>TPDDL_EOD!AC33+TPDDL_EOD!AD33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</row>
    <row r="34" spans="1:22">
      <c r="A34" t="s">
        <v>76</v>
      </c>
      <c r="B34">
        <f>GT!D34</f>
        <v>0</v>
      </c>
      <c r="C34">
        <f>GT!E34</f>
        <v>0</v>
      </c>
      <c r="D34">
        <f>GT!O34</f>
        <v>0</v>
      </c>
      <c r="E34">
        <f>GT!P34</f>
        <v>0</v>
      </c>
      <c r="F34">
        <f t="shared" si="4"/>
        <v>0</v>
      </c>
      <c r="G34">
        <f t="shared" si="5"/>
        <v>0</v>
      </c>
      <c r="H34" s="112"/>
      <c r="I34">
        <f>BRPL_EOD!AC34+BRPL_EOD!AD34</f>
        <v>0</v>
      </c>
      <c r="J34">
        <f>BYPL_EOD!AC34+BYPL_EOD!AD34</f>
        <v>0</v>
      </c>
      <c r="K34">
        <f>MES_EOD!AC34+MES_EOD!AD34</f>
        <v>0</v>
      </c>
      <c r="L34">
        <f>NDMC_EOD!AC34+NDMC_EOD!AD34</f>
        <v>0</v>
      </c>
      <c r="M34">
        <f>TPDDL_EOD!AC34+TPDDL_EOD!AD34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</row>
    <row r="35" spans="1:22">
      <c r="A35" t="s">
        <v>77</v>
      </c>
      <c r="B35">
        <f>GT!D35</f>
        <v>0</v>
      </c>
      <c r="C35">
        <f>GT!E35</f>
        <v>0</v>
      </c>
      <c r="D35">
        <f>GT!O35</f>
        <v>0</v>
      </c>
      <c r="E35">
        <f>GT!P35</f>
        <v>0</v>
      </c>
      <c r="F35">
        <f t="shared" si="4"/>
        <v>0</v>
      </c>
      <c r="G35">
        <f t="shared" si="5"/>
        <v>0</v>
      </c>
      <c r="H35" s="112"/>
      <c r="I35">
        <f>BRPL_EOD!AC35+BRPL_EOD!AD35</f>
        <v>0</v>
      </c>
      <c r="J35">
        <f>BYPL_EOD!AC35+BYPL_EOD!AD35</f>
        <v>0</v>
      </c>
      <c r="K35">
        <f>MES_EOD!AC35+MES_EOD!AD35</f>
        <v>0</v>
      </c>
      <c r="L35">
        <f>NDMC_EOD!AC35+NDMC_EOD!AD35</f>
        <v>0</v>
      </c>
      <c r="M35">
        <f>TPDDL_EOD!AC35+TPDDL_EOD!AD35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</row>
    <row r="36" spans="1:22">
      <c r="A36" t="s">
        <v>78</v>
      </c>
      <c r="B36">
        <f>GT!D36</f>
        <v>0</v>
      </c>
      <c r="C36">
        <f>GT!E36</f>
        <v>0</v>
      </c>
      <c r="D36">
        <f>GT!O36</f>
        <v>0</v>
      </c>
      <c r="E36">
        <f>GT!P36</f>
        <v>0</v>
      </c>
      <c r="F36">
        <f t="shared" si="4"/>
        <v>0</v>
      </c>
      <c r="G36">
        <f t="shared" si="5"/>
        <v>0</v>
      </c>
      <c r="H36" s="112"/>
      <c r="I36">
        <f>BRPL_EOD!AC36+BRPL_EOD!AD36</f>
        <v>0</v>
      </c>
      <c r="J36">
        <f>BYPL_EOD!AC36+BYPL_EOD!AD36</f>
        <v>0</v>
      </c>
      <c r="K36">
        <f>MES_EOD!AC36+MES_EOD!AD36</f>
        <v>0</v>
      </c>
      <c r="L36">
        <f>NDMC_EOD!AC36+NDMC_EOD!AD36</f>
        <v>0</v>
      </c>
      <c r="M36">
        <f>TPDDL_EOD!AC36+TPDDL_EOD!AD36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</row>
    <row r="37" spans="1:22">
      <c r="A37" t="s">
        <v>79</v>
      </c>
      <c r="B37">
        <f>GT!D37</f>
        <v>0</v>
      </c>
      <c r="C37">
        <f>GT!E37</f>
        <v>0</v>
      </c>
      <c r="D37">
        <f>GT!O37</f>
        <v>0</v>
      </c>
      <c r="E37">
        <f>GT!P37</f>
        <v>0</v>
      </c>
      <c r="F37">
        <f t="shared" si="4"/>
        <v>0</v>
      </c>
      <c r="G37">
        <f t="shared" si="5"/>
        <v>0</v>
      </c>
      <c r="H37" s="112"/>
      <c r="I37">
        <f>BRPL_EOD!AC37+BRPL_EOD!AD37</f>
        <v>0</v>
      </c>
      <c r="J37">
        <f>BYPL_EOD!AC37+BYPL_EOD!AD37</f>
        <v>0</v>
      </c>
      <c r="K37">
        <f>MES_EOD!AC37+MES_EOD!AD37</f>
        <v>0</v>
      </c>
      <c r="L37">
        <f>NDMC_EOD!AC37+NDMC_EOD!AD37</f>
        <v>0</v>
      </c>
      <c r="M37">
        <f>TPDDL_EOD!AC37+TPDDL_EOD!AD37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</row>
    <row r="38" spans="1:22">
      <c r="A38" t="s">
        <v>80</v>
      </c>
      <c r="B38">
        <f>GT!D38</f>
        <v>0</v>
      </c>
      <c r="C38">
        <f>GT!E38</f>
        <v>0</v>
      </c>
      <c r="D38">
        <f>GT!O38</f>
        <v>0</v>
      </c>
      <c r="E38">
        <f>GT!P38</f>
        <v>0</v>
      </c>
      <c r="F38">
        <f t="shared" si="4"/>
        <v>0</v>
      </c>
      <c r="G38">
        <f t="shared" si="5"/>
        <v>0</v>
      </c>
      <c r="H38" s="112"/>
      <c r="I38">
        <f>BRPL_EOD!AC38+BRPL_EOD!AD38</f>
        <v>0</v>
      </c>
      <c r="J38">
        <f>BYPL_EOD!AC38+BYPL_EOD!AD38</f>
        <v>0</v>
      </c>
      <c r="K38">
        <f>MES_EOD!AC38+MES_EOD!AD38</f>
        <v>0</v>
      </c>
      <c r="L38">
        <f>NDMC_EOD!AC38+NDMC_EOD!AD38</f>
        <v>0</v>
      </c>
      <c r="M38">
        <f>TPDDL_EOD!AC38+TPDDL_EOD!AD38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</row>
    <row r="39" spans="1:22">
      <c r="A39" t="s">
        <v>81</v>
      </c>
      <c r="B39">
        <f>GT!D39</f>
        <v>0</v>
      </c>
      <c r="C39">
        <f>GT!E39</f>
        <v>0</v>
      </c>
      <c r="D39">
        <f>GT!O39</f>
        <v>0</v>
      </c>
      <c r="E39">
        <f>GT!P39</f>
        <v>0</v>
      </c>
      <c r="F39">
        <f t="shared" si="4"/>
        <v>0</v>
      </c>
      <c r="G39">
        <f t="shared" si="5"/>
        <v>0</v>
      </c>
      <c r="H39" s="112"/>
      <c r="I39">
        <f>BRPL_EOD!AC39+BRPL_EOD!AD39</f>
        <v>0</v>
      </c>
      <c r="J39">
        <f>BYPL_EOD!AC39+BYPL_EOD!AD39</f>
        <v>0</v>
      </c>
      <c r="K39">
        <f>MES_EOD!AC39+MES_EOD!AD39</f>
        <v>0</v>
      </c>
      <c r="L39">
        <f>NDMC_EOD!AC39+NDMC_EOD!AD39</f>
        <v>0</v>
      </c>
      <c r="M39">
        <f>TPDDL_EOD!AC39+TPDDL_EOD!AD39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</row>
    <row r="40" spans="1:22">
      <c r="A40" t="s">
        <v>82</v>
      </c>
      <c r="B40">
        <f>GT!D40</f>
        <v>0</v>
      </c>
      <c r="C40">
        <f>GT!E40</f>
        <v>0</v>
      </c>
      <c r="D40">
        <f>GT!O40</f>
        <v>0</v>
      </c>
      <c r="E40">
        <f>GT!P40</f>
        <v>0</v>
      </c>
      <c r="F40">
        <f t="shared" si="4"/>
        <v>0</v>
      </c>
      <c r="G40">
        <f t="shared" si="5"/>
        <v>0</v>
      </c>
      <c r="H40" s="112"/>
      <c r="I40">
        <f>BRPL_EOD!AC40+BRPL_EOD!AD40</f>
        <v>0</v>
      </c>
      <c r="J40">
        <f>BYPL_EOD!AC40+BYPL_EOD!AD40</f>
        <v>0</v>
      </c>
      <c r="K40">
        <f>MES_EOD!AC40+MES_EOD!AD40</f>
        <v>0</v>
      </c>
      <c r="L40">
        <f>NDMC_EOD!AC40+NDMC_EOD!AD40</f>
        <v>0</v>
      </c>
      <c r="M40">
        <f>TPDDL_EOD!AC40+TPDDL_EOD!AD40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</row>
    <row r="41" spans="1:22">
      <c r="A41" t="s">
        <v>83</v>
      </c>
      <c r="B41">
        <f>GT!D41</f>
        <v>0</v>
      </c>
      <c r="C41">
        <f>GT!E41</f>
        <v>0</v>
      </c>
      <c r="D41">
        <f>GT!O41</f>
        <v>0</v>
      </c>
      <c r="E41">
        <f>GT!P41</f>
        <v>0</v>
      </c>
      <c r="F41">
        <f t="shared" si="4"/>
        <v>0</v>
      </c>
      <c r="G41">
        <f t="shared" si="5"/>
        <v>0</v>
      </c>
      <c r="H41" s="112"/>
      <c r="I41">
        <f>BRPL_EOD!AC41+BRPL_EOD!AD41</f>
        <v>0</v>
      </c>
      <c r="J41">
        <f>BYPL_EOD!AC41+BYPL_EOD!AD41</f>
        <v>0</v>
      </c>
      <c r="K41">
        <f>MES_EOD!AC41+MES_EOD!AD41</f>
        <v>0</v>
      </c>
      <c r="L41">
        <f>NDMC_EOD!AC41+NDMC_EOD!AD41</f>
        <v>0</v>
      </c>
      <c r="M41">
        <f>TPDDL_EOD!AC41+TPDDL_EOD!AD41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</row>
    <row r="42" spans="1:22">
      <c r="A42" t="s">
        <v>84</v>
      </c>
      <c r="B42">
        <f>GT!D42</f>
        <v>0</v>
      </c>
      <c r="C42">
        <f>GT!E42</f>
        <v>0</v>
      </c>
      <c r="D42">
        <f>GT!O42</f>
        <v>0</v>
      </c>
      <c r="E42">
        <f>GT!P42</f>
        <v>0</v>
      </c>
      <c r="F42">
        <f t="shared" si="4"/>
        <v>0</v>
      </c>
      <c r="G42">
        <f t="shared" si="5"/>
        <v>0</v>
      </c>
      <c r="H42" s="112"/>
      <c r="I42">
        <f>BRPL_EOD!AC42+BRPL_EOD!AD42</f>
        <v>0</v>
      </c>
      <c r="J42">
        <f>BYPL_EOD!AC42+BYPL_EOD!AD42</f>
        <v>0</v>
      </c>
      <c r="K42">
        <f>MES_EOD!AC42+MES_EOD!AD42</f>
        <v>0</v>
      </c>
      <c r="L42">
        <f>NDMC_EOD!AC42+NDMC_EOD!AD42</f>
        <v>0</v>
      </c>
      <c r="M42">
        <f>TPDDL_EOD!AC42+TPDDL_EOD!AD42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</row>
    <row r="43" spans="1:22">
      <c r="A43" t="s">
        <v>85</v>
      </c>
      <c r="B43">
        <f>GT!D43</f>
        <v>0</v>
      </c>
      <c r="C43">
        <f>GT!E43</f>
        <v>0</v>
      </c>
      <c r="D43">
        <f>GT!O43</f>
        <v>0</v>
      </c>
      <c r="E43">
        <f>GT!P43</f>
        <v>0</v>
      </c>
      <c r="F43">
        <f t="shared" si="4"/>
        <v>0</v>
      </c>
      <c r="G43">
        <f t="shared" si="5"/>
        <v>0</v>
      </c>
      <c r="H43" s="112"/>
      <c r="I43">
        <f>BRPL_EOD!AC43+BRPL_EOD!AD43</f>
        <v>0</v>
      </c>
      <c r="J43">
        <f>BYPL_EOD!AC43+BYPL_EOD!AD43</f>
        <v>0</v>
      </c>
      <c r="K43">
        <f>MES_EOD!AC43+MES_EOD!AD43</f>
        <v>0</v>
      </c>
      <c r="L43">
        <f>NDMC_EOD!AC43+NDMC_EOD!AD43</f>
        <v>0</v>
      </c>
      <c r="M43">
        <f>TPDDL_EOD!AC43+TPDDL_EOD!AD43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</row>
    <row r="44" spans="1:22">
      <c r="A44" t="s">
        <v>86</v>
      </c>
      <c r="B44">
        <f>GT!D44</f>
        <v>0</v>
      </c>
      <c r="C44">
        <f>GT!E44</f>
        <v>0</v>
      </c>
      <c r="D44">
        <f>GT!O44</f>
        <v>0</v>
      </c>
      <c r="E44">
        <f>GT!P44</f>
        <v>0</v>
      </c>
      <c r="F44">
        <f t="shared" si="4"/>
        <v>0</v>
      </c>
      <c r="G44">
        <f t="shared" si="5"/>
        <v>0</v>
      </c>
      <c r="H44" s="112"/>
      <c r="I44">
        <f>BRPL_EOD!AC44+BRPL_EOD!AD44</f>
        <v>0</v>
      </c>
      <c r="J44">
        <f>BYPL_EOD!AC44+BYPL_EOD!AD44</f>
        <v>0</v>
      </c>
      <c r="K44">
        <f>MES_EOD!AC44+MES_EOD!AD44</f>
        <v>0</v>
      </c>
      <c r="L44">
        <f>NDMC_EOD!AC44+NDMC_EOD!AD44</f>
        <v>0</v>
      </c>
      <c r="M44">
        <f>TPDDL_EOD!AC44+TPDDL_EOD!AD44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</row>
    <row r="45" spans="1:22">
      <c r="A45" t="s">
        <v>87</v>
      </c>
      <c r="B45">
        <f>GT!D45</f>
        <v>0</v>
      </c>
      <c r="C45">
        <f>GT!E45</f>
        <v>0</v>
      </c>
      <c r="D45">
        <f>GT!O45</f>
        <v>0</v>
      </c>
      <c r="E45">
        <f>GT!P45</f>
        <v>0</v>
      </c>
      <c r="F45">
        <f t="shared" si="4"/>
        <v>0</v>
      </c>
      <c r="G45">
        <f t="shared" si="5"/>
        <v>0</v>
      </c>
      <c r="H45" s="112"/>
      <c r="I45">
        <f>BRPL_EOD!AC45+BRPL_EOD!AD45</f>
        <v>0</v>
      </c>
      <c r="J45">
        <f>BYPL_EOD!AC45+BYPL_EOD!AD45</f>
        <v>0</v>
      </c>
      <c r="K45">
        <f>MES_EOD!AC45+MES_EOD!AD45</f>
        <v>0</v>
      </c>
      <c r="L45">
        <f>NDMC_EOD!AC45+NDMC_EOD!AD45</f>
        <v>0</v>
      </c>
      <c r="M45">
        <f>TPDDL_EOD!AC45+TPDDL_EOD!AD45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</row>
    <row r="46" spans="1:22">
      <c r="A46" t="s">
        <v>88</v>
      </c>
      <c r="B46">
        <f>GT!D46</f>
        <v>0</v>
      </c>
      <c r="C46">
        <f>GT!E46</f>
        <v>0</v>
      </c>
      <c r="D46">
        <f>GT!O46</f>
        <v>0</v>
      </c>
      <c r="E46">
        <f>GT!P46</f>
        <v>0</v>
      </c>
      <c r="F46">
        <f t="shared" si="4"/>
        <v>0</v>
      </c>
      <c r="G46">
        <f t="shared" si="5"/>
        <v>0</v>
      </c>
      <c r="H46" s="112"/>
      <c r="I46">
        <f>BRPL_EOD!AC46+BRPL_EOD!AD46</f>
        <v>0</v>
      </c>
      <c r="J46">
        <f>BYPL_EOD!AC46+BYPL_EOD!AD46</f>
        <v>0</v>
      </c>
      <c r="K46">
        <f>MES_EOD!AC46+MES_EOD!AD46</f>
        <v>0</v>
      </c>
      <c r="L46">
        <f>NDMC_EOD!AC46+NDMC_EOD!AD46</f>
        <v>0</v>
      </c>
      <c r="M46">
        <f>TPDDL_EOD!AC46+TPDDL_EOD!AD46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</row>
    <row r="47" spans="1:22">
      <c r="A47" t="s">
        <v>89</v>
      </c>
      <c r="B47">
        <f>GT!D47</f>
        <v>0</v>
      </c>
      <c r="C47">
        <f>GT!E47</f>
        <v>0</v>
      </c>
      <c r="D47">
        <f>GT!O47</f>
        <v>0</v>
      </c>
      <c r="E47">
        <f>GT!P47</f>
        <v>0</v>
      </c>
      <c r="F47">
        <f t="shared" si="4"/>
        <v>0</v>
      </c>
      <c r="G47">
        <f t="shared" si="5"/>
        <v>0</v>
      </c>
      <c r="H47" s="112"/>
      <c r="I47">
        <f>BRPL_EOD!AC47+BRPL_EOD!AD47</f>
        <v>0</v>
      </c>
      <c r="J47">
        <f>BYPL_EOD!AC47+BYPL_EOD!AD47</f>
        <v>0</v>
      </c>
      <c r="K47">
        <f>MES_EOD!AC47+MES_EOD!AD47</f>
        <v>0</v>
      </c>
      <c r="L47">
        <f>NDMC_EOD!AC47+NDMC_EOD!AD47</f>
        <v>0</v>
      </c>
      <c r="M47">
        <f>TPDDL_EOD!AC47+TPDDL_EOD!AD47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</row>
    <row r="48" spans="1:22">
      <c r="A48" t="s">
        <v>90</v>
      </c>
      <c r="B48">
        <f>GT!D48</f>
        <v>0</v>
      </c>
      <c r="C48">
        <f>GT!E48</f>
        <v>0</v>
      </c>
      <c r="D48">
        <f>GT!O48</f>
        <v>0</v>
      </c>
      <c r="E48">
        <f>GT!P48</f>
        <v>0</v>
      </c>
      <c r="F48">
        <f t="shared" si="4"/>
        <v>0</v>
      </c>
      <c r="G48">
        <f t="shared" si="5"/>
        <v>0</v>
      </c>
      <c r="H48" s="112"/>
      <c r="I48">
        <f>BRPL_EOD!AC48+BRPL_EOD!AD48</f>
        <v>0</v>
      </c>
      <c r="J48">
        <f>BYPL_EOD!AC48+BYPL_EOD!AD48</f>
        <v>0</v>
      </c>
      <c r="K48">
        <f>MES_EOD!AC48+MES_EOD!AD48</f>
        <v>0</v>
      </c>
      <c r="L48">
        <f>NDMC_EOD!AC48+NDMC_EOD!AD48</f>
        <v>0</v>
      </c>
      <c r="M48">
        <f>TPDDL_EOD!AC48+TPDDL_EOD!AD48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</row>
    <row r="49" spans="1:22">
      <c r="A49" t="s">
        <v>91</v>
      </c>
      <c r="B49">
        <f>GT!D49</f>
        <v>0</v>
      </c>
      <c r="C49">
        <f>GT!E49</f>
        <v>0</v>
      </c>
      <c r="D49">
        <f>GT!O49</f>
        <v>0</v>
      </c>
      <c r="E49">
        <f>GT!P49</f>
        <v>0</v>
      </c>
      <c r="F49">
        <f t="shared" si="4"/>
        <v>0</v>
      </c>
      <c r="G49">
        <f t="shared" si="5"/>
        <v>0</v>
      </c>
      <c r="H49" s="112"/>
      <c r="I49">
        <f>BRPL_EOD!AC49+BRPL_EOD!AD49</f>
        <v>0</v>
      </c>
      <c r="J49">
        <f>BYPL_EOD!AC49+BYPL_EOD!AD49</f>
        <v>0</v>
      </c>
      <c r="K49">
        <f>MES_EOD!AC49+MES_EOD!AD49</f>
        <v>0</v>
      </c>
      <c r="L49">
        <f>NDMC_EOD!AC49+NDMC_EOD!AD49</f>
        <v>0</v>
      </c>
      <c r="M49">
        <f>TPDDL_EOD!AC49+TPDDL_EOD!AD49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</row>
    <row r="50" spans="1:22">
      <c r="A50" t="s">
        <v>92</v>
      </c>
      <c r="B50">
        <f>GT!D50</f>
        <v>0</v>
      </c>
      <c r="C50">
        <f>GT!E50</f>
        <v>0</v>
      </c>
      <c r="D50">
        <f>GT!O50</f>
        <v>0</v>
      </c>
      <c r="E50">
        <f>GT!P50</f>
        <v>0</v>
      </c>
      <c r="F50">
        <f t="shared" si="4"/>
        <v>0</v>
      </c>
      <c r="G50">
        <f t="shared" si="5"/>
        <v>0</v>
      </c>
      <c r="H50" s="112"/>
      <c r="I50">
        <f>BRPL_EOD!AC50+BRPL_EOD!AD50</f>
        <v>0</v>
      </c>
      <c r="J50">
        <f>BYPL_EOD!AC50+BYPL_EOD!AD50</f>
        <v>0</v>
      </c>
      <c r="K50">
        <f>MES_EOD!AC50+MES_EOD!AD50</f>
        <v>0</v>
      </c>
      <c r="L50">
        <f>NDMC_EOD!AC50+NDMC_EOD!AD50</f>
        <v>0</v>
      </c>
      <c r="M50">
        <f>TPDDL_EOD!AC50+TPDDL_EOD!AD50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</row>
    <row r="51" spans="1:22">
      <c r="A51" t="s">
        <v>93</v>
      </c>
      <c r="B51">
        <f>GT!D51</f>
        <v>0</v>
      </c>
      <c r="C51">
        <f>GT!E51</f>
        <v>0</v>
      </c>
      <c r="D51">
        <f>GT!O51</f>
        <v>0</v>
      </c>
      <c r="E51">
        <f>GT!P51</f>
        <v>0</v>
      </c>
      <c r="F51">
        <f t="shared" si="4"/>
        <v>0</v>
      </c>
      <c r="G51">
        <f t="shared" si="5"/>
        <v>0</v>
      </c>
      <c r="H51" s="112"/>
      <c r="I51">
        <f>BRPL_EOD!AC51+BRPL_EOD!AD51</f>
        <v>0</v>
      </c>
      <c r="J51">
        <f>BYPL_EOD!AC51+BYPL_EOD!AD51</f>
        <v>0</v>
      </c>
      <c r="K51">
        <f>MES_EOD!AC51+MES_EOD!AD51</f>
        <v>0</v>
      </c>
      <c r="L51">
        <f>NDMC_EOD!AC51+NDMC_EOD!AD51</f>
        <v>0</v>
      </c>
      <c r="M51">
        <f>TPDDL_EOD!AC51+TPDDL_EOD!AD51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</row>
    <row r="52" spans="1:22">
      <c r="A52" t="s">
        <v>94</v>
      </c>
      <c r="B52">
        <f>GT!D52</f>
        <v>0</v>
      </c>
      <c r="C52">
        <f>GT!E52</f>
        <v>0</v>
      </c>
      <c r="D52">
        <f>GT!O52</f>
        <v>0</v>
      </c>
      <c r="E52">
        <f>GT!P52</f>
        <v>0</v>
      </c>
      <c r="F52">
        <f t="shared" si="4"/>
        <v>0</v>
      </c>
      <c r="G52">
        <f t="shared" si="5"/>
        <v>0</v>
      </c>
      <c r="H52" s="112"/>
      <c r="I52">
        <f>BRPL_EOD!AC52+BRPL_EOD!AD52</f>
        <v>0</v>
      </c>
      <c r="J52">
        <f>BYPL_EOD!AC52+BYPL_EOD!AD52</f>
        <v>0</v>
      </c>
      <c r="K52">
        <f>MES_EOD!AC52+MES_EOD!AD52</f>
        <v>0</v>
      </c>
      <c r="L52">
        <f>NDMC_EOD!AC52+NDMC_EOD!AD52</f>
        <v>0</v>
      </c>
      <c r="M52">
        <f>TPDDL_EOD!AC52+TPDDL_EOD!AD52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</row>
    <row r="53" spans="1:22">
      <c r="A53" t="s">
        <v>95</v>
      </c>
      <c r="B53">
        <f>GT!D53</f>
        <v>0</v>
      </c>
      <c r="C53">
        <f>GT!E53</f>
        <v>0</v>
      </c>
      <c r="D53">
        <f>GT!O53</f>
        <v>0</v>
      </c>
      <c r="E53">
        <f>GT!P53</f>
        <v>0</v>
      </c>
      <c r="F53">
        <f t="shared" si="4"/>
        <v>0</v>
      </c>
      <c r="G53">
        <f t="shared" si="5"/>
        <v>0</v>
      </c>
      <c r="H53" s="112"/>
      <c r="I53">
        <f>BRPL_EOD!AC53+BRPL_EOD!AD53</f>
        <v>0</v>
      </c>
      <c r="J53">
        <f>BYPL_EOD!AC53+BYPL_EOD!AD53</f>
        <v>0</v>
      </c>
      <c r="K53">
        <f>MES_EOD!AC53+MES_EOD!AD53</f>
        <v>0</v>
      </c>
      <c r="L53">
        <f>NDMC_EOD!AC53+NDMC_EOD!AD53</f>
        <v>0</v>
      </c>
      <c r="M53">
        <f>TPDDL_EOD!AC53+TPDDL_EOD!AD53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</row>
    <row r="54" spans="1:22">
      <c r="A54" t="s">
        <v>96</v>
      </c>
      <c r="B54">
        <f>GT!D54</f>
        <v>0</v>
      </c>
      <c r="C54">
        <f>GT!E54</f>
        <v>0</v>
      </c>
      <c r="D54">
        <f>GT!O54</f>
        <v>0</v>
      </c>
      <c r="E54">
        <f>GT!P54</f>
        <v>0</v>
      </c>
      <c r="F54">
        <f t="shared" si="4"/>
        <v>0</v>
      </c>
      <c r="G54">
        <f t="shared" si="5"/>
        <v>0</v>
      </c>
      <c r="H54" s="112"/>
      <c r="I54">
        <f>BRPL_EOD!AC54+BRPL_EOD!AD54</f>
        <v>0</v>
      </c>
      <c r="J54">
        <f>BYPL_EOD!AC54+BYPL_EOD!AD54</f>
        <v>0</v>
      </c>
      <c r="K54">
        <f>MES_EOD!AC54+MES_EOD!AD54</f>
        <v>0</v>
      </c>
      <c r="L54">
        <f>NDMC_EOD!AC54+NDMC_EOD!AD54</f>
        <v>0</v>
      </c>
      <c r="M54">
        <f>TPDDL_EOD!AC54+TPDDL_EOD!AD54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</row>
    <row r="55" spans="1:22">
      <c r="A55" t="s">
        <v>97</v>
      </c>
      <c r="B55">
        <f>GT!D55</f>
        <v>0</v>
      </c>
      <c r="C55">
        <f>GT!E55</f>
        <v>0</v>
      </c>
      <c r="D55">
        <f>GT!O55</f>
        <v>0</v>
      </c>
      <c r="E55">
        <f>GT!P55</f>
        <v>0</v>
      </c>
      <c r="F55">
        <f t="shared" si="4"/>
        <v>0</v>
      </c>
      <c r="G55">
        <f t="shared" si="5"/>
        <v>0</v>
      </c>
      <c r="H55" s="112"/>
      <c r="I55">
        <f>BRPL_EOD!AC55+BRPL_EOD!AD55</f>
        <v>0</v>
      </c>
      <c r="J55">
        <f>BYPL_EOD!AC55+BYPL_EOD!AD55</f>
        <v>0</v>
      </c>
      <c r="K55">
        <f>MES_EOD!AC55+MES_EOD!AD55</f>
        <v>0</v>
      </c>
      <c r="L55">
        <f>NDMC_EOD!AC55+NDMC_EOD!AD55</f>
        <v>0</v>
      </c>
      <c r="M55">
        <f>TPDDL_EOD!AC55+TPDDL_EOD!AD55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</row>
    <row r="56" spans="1:22">
      <c r="A56" t="s">
        <v>98</v>
      </c>
      <c r="B56">
        <f>GT!D56</f>
        <v>0</v>
      </c>
      <c r="C56">
        <f>GT!E56</f>
        <v>0</v>
      </c>
      <c r="D56">
        <f>GT!O56</f>
        <v>0</v>
      </c>
      <c r="E56">
        <f>GT!P56</f>
        <v>0</v>
      </c>
      <c r="F56">
        <f t="shared" si="4"/>
        <v>0</v>
      </c>
      <c r="G56">
        <f t="shared" si="5"/>
        <v>0</v>
      </c>
      <c r="H56" s="112"/>
      <c r="I56">
        <f>BRPL_EOD!AC56+BRPL_EOD!AD56</f>
        <v>0</v>
      </c>
      <c r="J56">
        <f>BYPL_EOD!AC56+BYPL_EOD!AD56</f>
        <v>0</v>
      </c>
      <c r="K56">
        <f>MES_EOD!AC56+MES_EOD!AD56</f>
        <v>0</v>
      </c>
      <c r="L56">
        <f>NDMC_EOD!AC56+NDMC_EOD!AD56</f>
        <v>0</v>
      </c>
      <c r="M56">
        <f>TPDDL_EOD!AC56+TPDDL_EOD!AD56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</row>
    <row r="57" spans="1:22">
      <c r="A57" t="s">
        <v>99</v>
      </c>
      <c r="B57">
        <f>GT!D57</f>
        <v>0</v>
      </c>
      <c r="C57">
        <f>GT!E57</f>
        <v>0</v>
      </c>
      <c r="D57">
        <f>GT!O57</f>
        <v>0</v>
      </c>
      <c r="E57">
        <f>GT!P57</f>
        <v>0</v>
      </c>
      <c r="F57">
        <f t="shared" si="4"/>
        <v>0</v>
      </c>
      <c r="G57">
        <f t="shared" si="5"/>
        <v>0</v>
      </c>
      <c r="H57" s="112"/>
      <c r="I57">
        <f>BRPL_EOD!AC57+BRPL_EOD!AD57</f>
        <v>0</v>
      </c>
      <c r="J57">
        <f>BYPL_EOD!AC57+BYPL_EOD!AD57</f>
        <v>0</v>
      </c>
      <c r="K57">
        <f>MES_EOD!AC57+MES_EOD!AD57</f>
        <v>0</v>
      </c>
      <c r="L57">
        <f>NDMC_EOD!AC57+NDMC_EOD!AD57</f>
        <v>0</v>
      </c>
      <c r="M57">
        <f>TPDDL_EOD!AC57+TPDDL_EOD!AD57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</row>
    <row r="58" spans="1:22">
      <c r="A58" t="s">
        <v>100</v>
      </c>
      <c r="B58">
        <f>GT!D58</f>
        <v>0</v>
      </c>
      <c r="C58">
        <f>GT!E58</f>
        <v>0</v>
      </c>
      <c r="D58">
        <f>GT!O58</f>
        <v>0</v>
      </c>
      <c r="E58">
        <f>GT!P58</f>
        <v>0</v>
      </c>
      <c r="F58">
        <f t="shared" si="4"/>
        <v>0</v>
      </c>
      <c r="G58">
        <f t="shared" si="5"/>
        <v>0</v>
      </c>
      <c r="H58" s="112"/>
      <c r="I58">
        <f>BRPL_EOD!AC58+BRPL_EOD!AD58</f>
        <v>0</v>
      </c>
      <c r="J58">
        <f>BYPL_EOD!AC58+BYPL_EOD!AD58</f>
        <v>0</v>
      </c>
      <c r="K58">
        <f>MES_EOD!AC58+MES_EOD!AD58</f>
        <v>0</v>
      </c>
      <c r="L58">
        <f>NDMC_EOD!AC58+NDMC_EOD!AD58</f>
        <v>0</v>
      </c>
      <c r="M58">
        <f>TPDDL_EOD!AC58+TPDDL_EOD!AD58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</row>
    <row r="59" spans="1:22">
      <c r="A59" t="s">
        <v>101</v>
      </c>
      <c r="B59">
        <f>GT!D59</f>
        <v>0</v>
      </c>
      <c r="C59">
        <f>GT!E59</f>
        <v>0</v>
      </c>
      <c r="D59">
        <f>GT!O59</f>
        <v>0</v>
      </c>
      <c r="E59">
        <f>GT!P59</f>
        <v>0</v>
      </c>
      <c r="F59">
        <f t="shared" si="4"/>
        <v>0</v>
      </c>
      <c r="G59">
        <f t="shared" si="5"/>
        <v>0</v>
      </c>
      <c r="H59" s="112"/>
      <c r="I59">
        <f>BRPL_EOD!AC59+BRPL_EOD!AD59</f>
        <v>0</v>
      </c>
      <c r="J59">
        <f>BYPL_EOD!AC59+BYPL_EOD!AD59</f>
        <v>0</v>
      </c>
      <c r="K59">
        <f>MES_EOD!AC59+MES_EOD!AD59</f>
        <v>0</v>
      </c>
      <c r="L59">
        <f>NDMC_EOD!AC59+NDMC_EOD!AD59</f>
        <v>0</v>
      </c>
      <c r="M59">
        <f>TPDDL_EOD!AC59+TPDDL_EOD!AD59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</row>
    <row r="60" spans="1:22">
      <c r="A60" t="s">
        <v>102</v>
      </c>
      <c r="B60">
        <f>GT!D60</f>
        <v>0</v>
      </c>
      <c r="C60">
        <f>GT!E60</f>
        <v>0</v>
      </c>
      <c r="D60">
        <f>GT!O60</f>
        <v>0</v>
      </c>
      <c r="E60">
        <f>GT!P60</f>
        <v>0</v>
      </c>
      <c r="F60">
        <f t="shared" si="4"/>
        <v>0</v>
      </c>
      <c r="G60">
        <f t="shared" si="5"/>
        <v>0</v>
      </c>
      <c r="H60" s="112"/>
      <c r="I60">
        <f>BRPL_EOD!AC60+BRPL_EOD!AD60</f>
        <v>0</v>
      </c>
      <c r="J60">
        <f>BYPL_EOD!AC60+BYPL_EOD!AD60</f>
        <v>0</v>
      </c>
      <c r="K60">
        <f>MES_EOD!AC60+MES_EOD!AD60</f>
        <v>0</v>
      </c>
      <c r="L60">
        <f>NDMC_EOD!AC60+NDMC_EOD!AD60</f>
        <v>0</v>
      </c>
      <c r="M60">
        <f>TPDDL_EOD!AC60+TPDDL_EOD!AD60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</row>
    <row r="61" spans="1:22">
      <c r="A61" t="s">
        <v>103</v>
      </c>
      <c r="B61">
        <f>GT!D61</f>
        <v>0</v>
      </c>
      <c r="C61">
        <f>GT!E61</f>
        <v>0</v>
      </c>
      <c r="D61">
        <f>GT!O61</f>
        <v>0</v>
      </c>
      <c r="E61">
        <f>GT!P61</f>
        <v>0</v>
      </c>
      <c r="F61">
        <f t="shared" si="4"/>
        <v>0</v>
      </c>
      <c r="G61">
        <f t="shared" si="5"/>
        <v>0</v>
      </c>
      <c r="H61" s="112"/>
      <c r="I61">
        <f>BRPL_EOD!AC61+BRPL_EOD!AD61</f>
        <v>0</v>
      </c>
      <c r="J61">
        <f>BYPL_EOD!AC61+BYPL_EOD!AD61</f>
        <v>0</v>
      </c>
      <c r="K61">
        <f>MES_EOD!AC61+MES_EOD!AD61</f>
        <v>0</v>
      </c>
      <c r="L61">
        <f>NDMC_EOD!AC61+NDMC_EOD!AD61</f>
        <v>0</v>
      </c>
      <c r="M61">
        <f>TPDDL_EOD!AC61+TPDDL_EOD!AD61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</row>
    <row r="62" spans="1:22">
      <c r="A62" t="s">
        <v>104</v>
      </c>
      <c r="B62">
        <f>GT!D62</f>
        <v>0</v>
      </c>
      <c r="C62">
        <f>GT!E62</f>
        <v>0</v>
      </c>
      <c r="D62">
        <f>GT!O62</f>
        <v>0</v>
      </c>
      <c r="E62">
        <f>GT!P62</f>
        <v>0</v>
      </c>
      <c r="F62">
        <f t="shared" si="4"/>
        <v>0</v>
      </c>
      <c r="G62">
        <f t="shared" si="5"/>
        <v>0</v>
      </c>
      <c r="H62" s="112"/>
      <c r="I62">
        <f>BRPL_EOD!AC62+BRPL_EOD!AD62</f>
        <v>0</v>
      </c>
      <c r="J62">
        <f>BYPL_EOD!AC62+BYPL_EOD!AD62</f>
        <v>0</v>
      </c>
      <c r="K62">
        <f>MES_EOD!AC62+MES_EOD!AD62</f>
        <v>0</v>
      </c>
      <c r="L62">
        <f>NDMC_EOD!AC62+NDMC_EOD!AD62</f>
        <v>0</v>
      </c>
      <c r="M62">
        <f>TPDDL_EOD!AC62+TPDDL_EOD!AD62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</row>
    <row r="63" spans="1:22">
      <c r="A63" t="s">
        <v>105</v>
      </c>
      <c r="B63">
        <f>GT!D63</f>
        <v>0</v>
      </c>
      <c r="C63">
        <f>GT!E63</f>
        <v>0</v>
      </c>
      <c r="D63">
        <f>GT!O63</f>
        <v>0</v>
      </c>
      <c r="E63">
        <f>GT!P63</f>
        <v>0</v>
      </c>
      <c r="F63">
        <f t="shared" si="4"/>
        <v>0</v>
      </c>
      <c r="G63">
        <f t="shared" si="5"/>
        <v>0</v>
      </c>
      <c r="H63" s="112"/>
      <c r="I63">
        <f>BRPL_EOD!AC63+BRPL_EOD!AD63</f>
        <v>0</v>
      </c>
      <c r="J63">
        <f>BYPL_EOD!AC63+BYPL_EOD!AD63</f>
        <v>0</v>
      </c>
      <c r="K63">
        <f>MES_EOD!AC63+MES_EOD!AD63</f>
        <v>0</v>
      </c>
      <c r="L63">
        <f>NDMC_EOD!AC63+NDMC_EOD!AD63</f>
        <v>0</v>
      </c>
      <c r="M63">
        <f>TPDDL_EOD!AC63+TPDDL_EOD!AD63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</row>
    <row r="64" spans="1:22">
      <c r="A64" t="s">
        <v>106</v>
      </c>
      <c r="B64">
        <f>GT!D64</f>
        <v>0</v>
      </c>
      <c r="C64">
        <f>GT!E64</f>
        <v>0</v>
      </c>
      <c r="D64">
        <f>GT!O64</f>
        <v>0</v>
      </c>
      <c r="E64">
        <f>GT!P64</f>
        <v>0</v>
      </c>
      <c r="F64">
        <f t="shared" si="4"/>
        <v>0</v>
      </c>
      <c r="G64">
        <f t="shared" si="5"/>
        <v>0</v>
      </c>
      <c r="H64" s="112"/>
      <c r="I64">
        <f>BRPL_EOD!AC64+BRPL_EOD!AD64</f>
        <v>0</v>
      </c>
      <c r="J64">
        <f>BYPL_EOD!AC64+BYPL_EOD!AD64</f>
        <v>0</v>
      </c>
      <c r="K64">
        <f>MES_EOD!AC64+MES_EOD!AD64</f>
        <v>0</v>
      </c>
      <c r="L64">
        <f>NDMC_EOD!AC64+NDMC_EOD!AD64</f>
        <v>0</v>
      </c>
      <c r="M64">
        <f>TPDDL_EOD!AC64+TPDDL_EOD!AD64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</row>
    <row r="65" spans="1:22">
      <c r="A65" t="s">
        <v>107</v>
      </c>
      <c r="B65">
        <f>GT!D65</f>
        <v>0</v>
      </c>
      <c r="C65">
        <f>GT!E65</f>
        <v>0</v>
      </c>
      <c r="D65">
        <f>GT!O65</f>
        <v>0</v>
      </c>
      <c r="E65">
        <f>GT!P65</f>
        <v>0</v>
      </c>
      <c r="F65">
        <f t="shared" si="4"/>
        <v>0</v>
      </c>
      <c r="G65">
        <f t="shared" si="5"/>
        <v>0</v>
      </c>
      <c r="H65" s="112"/>
      <c r="I65">
        <f>BRPL_EOD!AC65+BRPL_EOD!AD65</f>
        <v>0</v>
      </c>
      <c r="J65">
        <f>BYPL_EOD!AC65+BYPL_EOD!AD65</f>
        <v>0</v>
      </c>
      <c r="K65">
        <f>MES_EOD!AC65+MES_EOD!AD65</f>
        <v>0</v>
      </c>
      <c r="L65">
        <f>NDMC_EOD!AC65+NDMC_EOD!AD65</f>
        <v>0</v>
      </c>
      <c r="M65">
        <f>TPDDL_EOD!AC65+TPDDL_EOD!AD65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</row>
    <row r="66" spans="1:22">
      <c r="A66" t="s">
        <v>108</v>
      </c>
      <c r="B66">
        <f>GT!D66</f>
        <v>0</v>
      </c>
      <c r="C66">
        <f>GT!E66</f>
        <v>0</v>
      </c>
      <c r="D66">
        <f>GT!O66</f>
        <v>0</v>
      </c>
      <c r="E66">
        <f>GT!P66</f>
        <v>0</v>
      </c>
      <c r="F66">
        <f t="shared" si="4"/>
        <v>0</v>
      </c>
      <c r="G66">
        <f t="shared" si="5"/>
        <v>0</v>
      </c>
      <c r="H66" s="112"/>
      <c r="I66">
        <f>BRPL_EOD!AC66+BRPL_EOD!AD66</f>
        <v>0</v>
      </c>
      <c r="J66">
        <f>BYPL_EOD!AC66+BYPL_EOD!AD66</f>
        <v>0</v>
      </c>
      <c r="K66">
        <f>MES_EOD!AC66+MES_EOD!AD66</f>
        <v>0</v>
      </c>
      <c r="L66">
        <f>NDMC_EOD!AC66+NDMC_EOD!AD66</f>
        <v>0</v>
      </c>
      <c r="M66">
        <f>TPDDL_EOD!AC66+TPDDL_EOD!AD66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</row>
    <row r="67" spans="1:22">
      <c r="A67" t="s">
        <v>109</v>
      </c>
      <c r="B67">
        <f>GT!D67</f>
        <v>0</v>
      </c>
      <c r="C67">
        <f>GT!E67</f>
        <v>0</v>
      </c>
      <c r="D67">
        <f>GT!O67</f>
        <v>0</v>
      </c>
      <c r="E67">
        <f>GT!P67</f>
        <v>0</v>
      </c>
      <c r="F67">
        <f t="shared" si="4"/>
        <v>0</v>
      </c>
      <c r="G67">
        <f t="shared" si="5"/>
        <v>0</v>
      </c>
      <c r="H67" s="112"/>
      <c r="I67">
        <f>BRPL_EOD!AC67+BRPL_EOD!AD67</f>
        <v>0</v>
      </c>
      <c r="J67">
        <f>BYPL_EOD!AC67+BYPL_EOD!AD67</f>
        <v>0</v>
      </c>
      <c r="K67">
        <f>MES_EOD!AC67+MES_EOD!AD67</f>
        <v>0</v>
      </c>
      <c r="L67">
        <f>NDMC_EOD!AC67+NDMC_EOD!AD67</f>
        <v>0</v>
      </c>
      <c r="M67">
        <f>TPDDL_EOD!AC67+TPDDL_EOD!AD67</f>
        <v>0</v>
      </c>
      <c r="N67">
        <f t="shared" ref="N67:N98" si="6">SUM(I67:M67)</f>
        <v>0</v>
      </c>
      <c r="O67" s="112">
        <f t="shared" ref="O67:O98" si="7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8">SUM(P67:T67)</f>
        <v>0</v>
      </c>
      <c r="V67" s="112">
        <f t="shared" ref="V67:V99" si="9">G67-U67</f>
        <v>0</v>
      </c>
    </row>
    <row r="68" spans="1:22">
      <c r="A68" t="s">
        <v>110</v>
      </c>
      <c r="B68">
        <f>GT!D68</f>
        <v>0</v>
      </c>
      <c r="C68">
        <f>GT!E68</f>
        <v>0</v>
      </c>
      <c r="D68">
        <f>GT!O68</f>
        <v>0</v>
      </c>
      <c r="E68">
        <f>GT!P68</f>
        <v>0</v>
      </c>
      <c r="F68">
        <f t="shared" ref="F68:F98" si="10">B68+C68</f>
        <v>0</v>
      </c>
      <c r="G68">
        <f t="shared" ref="G68:G98" si="11">D68+E68</f>
        <v>0</v>
      </c>
      <c r="H68" s="112"/>
      <c r="I68">
        <f>BRPL_EOD!AC68+BRPL_EOD!AD68</f>
        <v>0</v>
      </c>
      <c r="J68">
        <f>BYPL_EOD!AC68+BYPL_EOD!AD68</f>
        <v>0</v>
      </c>
      <c r="K68">
        <f>MES_EOD!AC68+MES_EOD!AD68</f>
        <v>0</v>
      </c>
      <c r="L68">
        <f>NDMC_EOD!AC68+NDMC_EOD!AD68</f>
        <v>0</v>
      </c>
      <c r="M68">
        <f>TPDDL_EOD!AC68+TPDDL_EOD!AD68</f>
        <v>0</v>
      </c>
      <c r="N68">
        <f t="shared" si="6"/>
        <v>0</v>
      </c>
      <c r="O68" s="112">
        <f t="shared" si="7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8"/>
        <v>0</v>
      </c>
      <c r="V68" s="112">
        <f t="shared" si="9"/>
        <v>0</v>
      </c>
    </row>
    <row r="69" spans="1:22">
      <c r="A69" t="s">
        <v>111</v>
      </c>
      <c r="B69">
        <f>GT!D69</f>
        <v>0</v>
      </c>
      <c r="C69">
        <f>GT!E69</f>
        <v>0</v>
      </c>
      <c r="D69">
        <f>GT!O69</f>
        <v>0</v>
      </c>
      <c r="E69">
        <f>GT!P69</f>
        <v>0</v>
      </c>
      <c r="F69">
        <f t="shared" si="10"/>
        <v>0</v>
      </c>
      <c r="G69">
        <f t="shared" si="11"/>
        <v>0</v>
      </c>
      <c r="H69" s="112"/>
      <c r="I69">
        <f>BRPL_EOD!AC69+BRPL_EOD!AD69</f>
        <v>0</v>
      </c>
      <c r="J69">
        <f>BYPL_EOD!AC69+BYPL_EOD!AD69</f>
        <v>0</v>
      </c>
      <c r="K69">
        <f>MES_EOD!AC69+MES_EOD!AD69</f>
        <v>0</v>
      </c>
      <c r="L69">
        <f>NDMC_EOD!AC69+NDMC_EOD!AD69</f>
        <v>0</v>
      </c>
      <c r="M69">
        <f>TPDDL_EOD!AC69+TPDDL_EOD!AD69</f>
        <v>0</v>
      </c>
      <c r="N69">
        <f t="shared" si="6"/>
        <v>0</v>
      </c>
      <c r="O69" s="112">
        <f t="shared" si="7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8"/>
        <v>0</v>
      </c>
      <c r="V69" s="112">
        <f t="shared" si="9"/>
        <v>0</v>
      </c>
    </row>
    <row r="70" spans="1:22">
      <c r="A70" t="s">
        <v>112</v>
      </c>
      <c r="B70">
        <f>GT!D70</f>
        <v>0</v>
      </c>
      <c r="C70">
        <f>GT!E70</f>
        <v>0</v>
      </c>
      <c r="D70">
        <f>GT!O70</f>
        <v>0</v>
      </c>
      <c r="E70">
        <f>GT!P70</f>
        <v>0</v>
      </c>
      <c r="F70">
        <f t="shared" si="10"/>
        <v>0</v>
      </c>
      <c r="G70">
        <f t="shared" si="11"/>
        <v>0</v>
      </c>
      <c r="H70" s="112"/>
      <c r="I70">
        <f>BRPL_EOD!AC70+BRPL_EOD!AD70</f>
        <v>0</v>
      </c>
      <c r="J70">
        <f>BYPL_EOD!AC70+BYPL_EOD!AD70</f>
        <v>0</v>
      </c>
      <c r="K70">
        <f>MES_EOD!AC70+MES_EOD!AD70</f>
        <v>0</v>
      </c>
      <c r="L70">
        <f>NDMC_EOD!AC70+NDMC_EOD!AD70</f>
        <v>0</v>
      </c>
      <c r="M70">
        <f>TPDDL_EOD!AC70+TPDDL_EOD!AD70</f>
        <v>0</v>
      </c>
      <c r="N70">
        <f t="shared" si="6"/>
        <v>0</v>
      </c>
      <c r="O70" s="112">
        <f t="shared" si="7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8"/>
        <v>0</v>
      </c>
      <c r="V70" s="112">
        <f t="shared" si="9"/>
        <v>0</v>
      </c>
    </row>
    <row r="71" spans="1:22">
      <c r="A71" t="s">
        <v>113</v>
      </c>
      <c r="B71">
        <f>GT!D71</f>
        <v>0</v>
      </c>
      <c r="C71">
        <f>GT!E71</f>
        <v>0</v>
      </c>
      <c r="D71">
        <f>GT!O71</f>
        <v>0</v>
      </c>
      <c r="E71">
        <f>GT!P71</f>
        <v>0</v>
      </c>
      <c r="F71">
        <f t="shared" si="10"/>
        <v>0</v>
      </c>
      <c r="G71">
        <f t="shared" si="11"/>
        <v>0</v>
      </c>
      <c r="H71" s="112"/>
      <c r="I71">
        <f>BRPL_EOD!AC71+BRPL_EOD!AD71</f>
        <v>0</v>
      </c>
      <c r="J71">
        <f>BYPL_EOD!AC71+BYPL_EOD!AD71</f>
        <v>0</v>
      </c>
      <c r="K71">
        <f>MES_EOD!AC71+MES_EOD!AD71</f>
        <v>0</v>
      </c>
      <c r="L71">
        <f>NDMC_EOD!AC71+NDMC_EOD!AD71</f>
        <v>0</v>
      </c>
      <c r="M71">
        <f>TPDDL_EOD!AC71+TPDDL_EOD!AD71</f>
        <v>0</v>
      </c>
      <c r="N71">
        <f t="shared" si="6"/>
        <v>0</v>
      </c>
      <c r="O71" s="112">
        <f t="shared" si="7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8"/>
        <v>0</v>
      </c>
      <c r="V71" s="112">
        <f t="shared" si="9"/>
        <v>0</v>
      </c>
    </row>
    <row r="72" spans="1:22">
      <c r="A72" t="s">
        <v>114</v>
      </c>
      <c r="B72">
        <f>GT!D72</f>
        <v>0</v>
      </c>
      <c r="C72">
        <f>GT!E72</f>
        <v>0</v>
      </c>
      <c r="D72">
        <f>GT!O72</f>
        <v>0</v>
      </c>
      <c r="E72">
        <f>GT!P72</f>
        <v>0</v>
      </c>
      <c r="F72">
        <f t="shared" si="10"/>
        <v>0</v>
      </c>
      <c r="G72">
        <f t="shared" si="11"/>
        <v>0</v>
      </c>
      <c r="H72" s="112"/>
      <c r="I72">
        <f>BRPL_EOD!AC72+BRPL_EOD!AD72</f>
        <v>0</v>
      </c>
      <c r="J72">
        <f>BYPL_EOD!AC72+BYPL_EOD!AD72</f>
        <v>0</v>
      </c>
      <c r="K72">
        <f>MES_EOD!AC72+MES_EOD!AD72</f>
        <v>0</v>
      </c>
      <c r="L72">
        <f>NDMC_EOD!AC72+NDMC_EOD!AD72</f>
        <v>0</v>
      </c>
      <c r="M72">
        <f>TPDDL_EOD!AC72+TPDDL_EOD!AD72</f>
        <v>0</v>
      </c>
      <c r="N72">
        <f t="shared" si="6"/>
        <v>0</v>
      </c>
      <c r="O72" s="112">
        <f t="shared" si="7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8"/>
        <v>0</v>
      </c>
      <c r="V72" s="112">
        <f t="shared" si="9"/>
        <v>0</v>
      </c>
    </row>
    <row r="73" spans="1:22">
      <c r="A73" t="s">
        <v>115</v>
      </c>
      <c r="B73">
        <f>GT!D73</f>
        <v>0</v>
      </c>
      <c r="C73">
        <f>GT!E73</f>
        <v>0</v>
      </c>
      <c r="D73">
        <f>GT!O73</f>
        <v>0</v>
      </c>
      <c r="E73">
        <f>GT!P73</f>
        <v>0</v>
      </c>
      <c r="F73">
        <f t="shared" si="10"/>
        <v>0</v>
      </c>
      <c r="G73">
        <f t="shared" si="11"/>
        <v>0</v>
      </c>
      <c r="H73" s="112"/>
      <c r="I73">
        <f>BRPL_EOD!AC73+BRPL_EOD!AD73</f>
        <v>0</v>
      </c>
      <c r="J73">
        <f>BYPL_EOD!AC73+BYPL_EOD!AD73</f>
        <v>0</v>
      </c>
      <c r="K73">
        <f>MES_EOD!AC73+MES_EOD!AD73</f>
        <v>0</v>
      </c>
      <c r="L73">
        <f>NDMC_EOD!AC73+NDMC_EOD!AD73</f>
        <v>0</v>
      </c>
      <c r="M73">
        <f>TPDDL_EOD!AC73+TPDDL_EOD!AD73</f>
        <v>0</v>
      </c>
      <c r="N73">
        <f t="shared" si="6"/>
        <v>0</v>
      </c>
      <c r="O73" s="112">
        <f t="shared" si="7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8"/>
        <v>0</v>
      </c>
      <c r="V73" s="112">
        <f t="shared" si="9"/>
        <v>0</v>
      </c>
    </row>
    <row r="74" spans="1:22">
      <c r="A74" t="s">
        <v>116</v>
      </c>
      <c r="B74">
        <f>GT!D74</f>
        <v>0</v>
      </c>
      <c r="C74">
        <f>GT!E74</f>
        <v>0</v>
      </c>
      <c r="D74">
        <f>GT!O74</f>
        <v>0</v>
      </c>
      <c r="E74">
        <f>GT!P74</f>
        <v>0</v>
      </c>
      <c r="F74">
        <f t="shared" si="10"/>
        <v>0</v>
      </c>
      <c r="G74">
        <f t="shared" si="11"/>
        <v>0</v>
      </c>
      <c r="H74" s="112"/>
      <c r="I74">
        <f>BRPL_EOD!AC74+BRPL_EOD!AD74</f>
        <v>0</v>
      </c>
      <c r="J74">
        <f>BYPL_EOD!AC74+BYPL_EOD!AD74</f>
        <v>0</v>
      </c>
      <c r="K74">
        <f>MES_EOD!AC74+MES_EOD!AD74</f>
        <v>0</v>
      </c>
      <c r="L74">
        <f>NDMC_EOD!AC74+NDMC_EOD!AD74</f>
        <v>0</v>
      </c>
      <c r="M74">
        <f>TPDDL_EOD!AC74+TPDDL_EOD!AD74</f>
        <v>0</v>
      </c>
      <c r="N74">
        <f t="shared" si="6"/>
        <v>0</v>
      </c>
      <c r="O74" s="112">
        <f t="shared" si="7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8"/>
        <v>0</v>
      </c>
      <c r="V74" s="112">
        <f t="shared" si="9"/>
        <v>0</v>
      </c>
    </row>
    <row r="75" spans="1:22">
      <c r="A75" t="s">
        <v>117</v>
      </c>
      <c r="B75">
        <f>GT!D75</f>
        <v>0</v>
      </c>
      <c r="C75">
        <f>GT!E75</f>
        <v>0</v>
      </c>
      <c r="D75">
        <f>GT!O75</f>
        <v>0</v>
      </c>
      <c r="E75">
        <f>GT!P75</f>
        <v>0</v>
      </c>
      <c r="F75">
        <f t="shared" si="10"/>
        <v>0</v>
      </c>
      <c r="G75">
        <f t="shared" si="11"/>
        <v>0</v>
      </c>
      <c r="H75" s="112"/>
      <c r="I75">
        <f>BRPL_EOD!AC75+BRPL_EOD!AD75</f>
        <v>0</v>
      </c>
      <c r="J75">
        <f>BYPL_EOD!AC75+BYPL_EOD!AD75</f>
        <v>0</v>
      </c>
      <c r="K75">
        <f>MES_EOD!AC75+MES_EOD!AD75</f>
        <v>0</v>
      </c>
      <c r="L75">
        <f>NDMC_EOD!AC75+NDMC_EOD!AD75</f>
        <v>0</v>
      </c>
      <c r="M75">
        <f>TPDDL_EOD!AC75+TPDDL_EOD!AD75</f>
        <v>0</v>
      </c>
      <c r="N75">
        <f t="shared" si="6"/>
        <v>0</v>
      </c>
      <c r="O75" s="112">
        <f t="shared" si="7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8"/>
        <v>0</v>
      </c>
      <c r="V75" s="112">
        <f t="shared" si="9"/>
        <v>0</v>
      </c>
    </row>
    <row r="76" spans="1:22">
      <c r="A76" t="s">
        <v>118</v>
      </c>
      <c r="B76">
        <f>GT!D76</f>
        <v>0</v>
      </c>
      <c r="C76">
        <f>GT!E76</f>
        <v>0</v>
      </c>
      <c r="D76">
        <f>GT!O76</f>
        <v>0</v>
      </c>
      <c r="E76">
        <f>GT!P76</f>
        <v>0</v>
      </c>
      <c r="F76">
        <f t="shared" si="10"/>
        <v>0</v>
      </c>
      <c r="G76">
        <f t="shared" si="11"/>
        <v>0</v>
      </c>
      <c r="H76" s="112"/>
      <c r="I76">
        <f>BRPL_EOD!AC76+BRPL_EOD!AD76</f>
        <v>0</v>
      </c>
      <c r="J76">
        <f>BYPL_EOD!AC76+BYPL_EOD!AD76</f>
        <v>0</v>
      </c>
      <c r="K76">
        <f>MES_EOD!AC76+MES_EOD!AD76</f>
        <v>0</v>
      </c>
      <c r="L76">
        <f>NDMC_EOD!AC76+NDMC_EOD!AD76</f>
        <v>0</v>
      </c>
      <c r="M76">
        <f>TPDDL_EOD!AC76+TPDDL_EOD!AD76</f>
        <v>0</v>
      </c>
      <c r="N76">
        <f t="shared" si="6"/>
        <v>0</v>
      </c>
      <c r="O76" s="112">
        <f t="shared" si="7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8"/>
        <v>0</v>
      </c>
      <c r="V76" s="112">
        <f t="shared" si="9"/>
        <v>0</v>
      </c>
    </row>
    <row r="77" spans="1:22">
      <c r="A77" t="s">
        <v>119</v>
      </c>
      <c r="B77">
        <f>GT!D77</f>
        <v>0</v>
      </c>
      <c r="C77">
        <f>GT!E77</f>
        <v>0</v>
      </c>
      <c r="D77">
        <f>GT!O77</f>
        <v>0</v>
      </c>
      <c r="E77">
        <f>GT!P77</f>
        <v>0</v>
      </c>
      <c r="F77">
        <f t="shared" si="10"/>
        <v>0</v>
      </c>
      <c r="G77">
        <f t="shared" si="11"/>
        <v>0</v>
      </c>
      <c r="H77" s="112"/>
      <c r="I77">
        <f>BRPL_EOD!AC77+BRPL_EOD!AD77</f>
        <v>0</v>
      </c>
      <c r="J77">
        <f>BYPL_EOD!AC77+BYPL_EOD!AD77</f>
        <v>0</v>
      </c>
      <c r="K77">
        <f>MES_EOD!AC77+MES_EOD!AD77</f>
        <v>0</v>
      </c>
      <c r="L77">
        <f>NDMC_EOD!AC77+NDMC_EOD!AD77</f>
        <v>0</v>
      </c>
      <c r="M77">
        <f>TPDDL_EOD!AC77+TPDDL_EOD!AD77</f>
        <v>0</v>
      </c>
      <c r="N77">
        <f t="shared" si="6"/>
        <v>0</v>
      </c>
      <c r="O77" s="112">
        <f t="shared" si="7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8"/>
        <v>0</v>
      </c>
      <c r="V77" s="112">
        <f t="shared" si="9"/>
        <v>0</v>
      </c>
    </row>
    <row r="78" spans="1:22">
      <c r="A78" t="s">
        <v>120</v>
      </c>
      <c r="B78">
        <f>GT!D78</f>
        <v>0</v>
      </c>
      <c r="C78">
        <f>GT!E78</f>
        <v>0</v>
      </c>
      <c r="D78">
        <f>GT!O78</f>
        <v>0</v>
      </c>
      <c r="E78">
        <f>GT!P78</f>
        <v>0</v>
      </c>
      <c r="F78">
        <f t="shared" si="10"/>
        <v>0</v>
      </c>
      <c r="G78">
        <f t="shared" si="11"/>
        <v>0</v>
      </c>
      <c r="H78" s="112"/>
      <c r="I78">
        <f>BRPL_EOD!AC78+BRPL_EOD!AD78</f>
        <v>0</v>
      </c>
      <c r="J78">
        <f>BYPL_EOD!AC78+BYPL_EOD!AD78</f>
        <v>0</v>
      </c>
      <c r="K78">
        <f>MES_EOD!AC78+MES_EOD!AD78</f>
        <v>0</v>
      </c>
      <c r="L78">
        <f>NDMC_EOD!AC78+NDMC_EOD!AD78</f>
        <v>0</v>
      </c>
      <c r="M78">
        <f>TPDDL_EOD!AC78+TPDDL_EOD!AD78</f>
        <v>0</v>
      </c>
      <c r="N78">
        <f t="shared" si="6"/>
        <v>0</v>
      </c>
      <c r="O78" s="112">
        <f t="shared" si="7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8"/>
        <v>0</v>
      </c>
      <c r="V78" s="112">
        <f t="shared" si="9"/>
        <v>0</v>
      </c>
    </row>
    <row r="79" spans="1:22">
      <c r="A79" t="s">
        <v>121</v>
      </c>
      <c r="B79">
        <f>GT!D79</f>
        <v>0</v>
      </c>
      <c r="C79">
        <f>GT!E79</f>
        <v>0</v>
      </c>
      <c r="D79">
        <f>GT!O79</f>
        <v>0</v>
      </c>
      <c r="E79">
        <f>GT!P79</f>
        <v>0</v>
      </c>
      <c r="F79">
        <f t="shared" si="10"/>
        <v>0</v>
      </c>
      <c r="G79">
        <f t="shared" si="11"/>
        <v>0</v>
      </c>
      <c r="H79" s="112"/>
      <c r="I79">
        <f>BRPL_EOD!AC79+BRPL_EOD!AD79</f>
        <v>0</v>
      </c>
      <c r="J79">
        <f>BYPL_EOD!AC79+BYPL_EOD!AD79</f>
        <v>0</v>
      </c>
      <c r="K79">
        <f>MES_EOD!AC79+MES_EOD!AD79</f>
        <v>0</v>
      </c>
      <c r="L79">
        <f>NDMC_EOD!AC79+NDMC_EOD!AD79</f>
        <v>0</v>
      </c>
      <c r="M79">
        <f>TPDDL_EOD!AC79+TPDDL_EOD!AD79</f>
        <v>0</v>
      </c>
      <c r="N79">
        <f t="shared" si="6"/>
        <v>0</v>
      </c>
      <c r="O79" s="112">
        <f t="shared" si="7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8"/>
        <v>0</v>
      </c>
      <c r="V79" s="112">
        <f t="shared" si="9"/>
        <v>0</v>
      </c>
    </row>
    <row r="80" spans="1:22">
      <c r="A80" t="s">
        <v>122</v>
      </c>
      <c r="B80">
        <f>GT!D80</f>
        <v>0</v>
      </c>
      <c r="C80">
        <f>GT!E80</f>
        <v>0</v>
      </c>
      <c r="D80">
        <f>GT!O80</f>
        <v>0</v>
      </c>
      <c r="E80">
        <f>GT!P80</f>
        <v>0</v>
      </c>
      <c r="F80">
        <f t="shared" si="10"/>
        <v>0</v>
      </c>
      <c r="G80">
        <f t="shared" si="11"/>
        <v>0</v>
      </c>
      <c r="H80" s="112"/>
      <c r="I80">
        <f>BRPL_EOD!AC80+BRPL_EOD!AD80</f>
        <v>0</v>
      </c>
      <c r="J80">
        <f>BYPL_EOD!AC80+BYPL_EOD!AD80</f>
        <v>0</v>
      </c>
      <c r="K80">
        <f>MES_EOD!AC80+MES_EOD!AD80</f>
        <v>0</v>
      </c>
      <c r="L80">
        <f>NDMC_EOD!AC80+NDMC_EOD!AD80</f>
        <v>0</v>
      </c>
      <c r="M80">
        <f>TPDDL_EOD!AC80+TPDDL_EOD!AD80</f>
        <v>0</v>
      </c>
      <c r="N80">
        <f t="shared" si="6"/>
        <v>0</v>
      </c>
      <c r="O80" s="112">
        <f t="shared" si="7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8"/>
        <v>0</v>
      </c>
      <c r="V80" s="112">
        <f t="shared" si="9"/>
        <v>0</v>
      </c>
    </row>
    <row r="81" spans="1:22">
      <c r="A81" t="s">
        <v>123</v>
      </c>
      <c r="B81">
        <f>GT!D81</f>
        <v>0</v>
      </c>
      <c r="C81">
        <f>GT!E81</f>
        <v>0</v>
      </c>
      <c r="D81">
        <f>GT!O81</f>
        <v>0</v>
      </c>
      <c r="E81">
        <f>GT!P81</f>
        <v>0</v>
      </c>
      <c r="F81">
        <f t="shared" si="10"/>
        <v>0</v>
      </c>
      <c r="G81">
        <f t="shared" si="11"/>
        <v>0</v>
      </c>
      <c r="H81" s="112"/>
      <c r="I81">
        <f>BRPL_EOD!AC81+BRPL_EOD!AD81</f>
        <v>0</v>
      </c>
      <c r="J81">
        <f>BYPL_EOD!AC81+BYPL_EOD!AD81</f>
        <v>0</v>
      </c>
      <c r="K81">
        <f>MES_EOD!AC81+MES_EOD!AD81</f>
        <v>0</v>
      </c>
      <c r="L81">
        <f>NDMC_EOD!AC81+NDMC_EOD!AD81</f>
        <v>0</v>
      </c>
      <c r="M81">
        <f>TPDDL_EOD!AC81+TPDDL_EOD!AD81</f>
        <v>0</v>
      </c>
      <c r="N81">
        <f t="shared" si="6"/>
        <v>0</v>
      </c>
      <c r="O81" s="112">
        <f t="shared" si="7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8"/>
        <v>0</v>
      </c>
      <c r="V81" s="112">
        <f t="shared" si="9"/>
        <v>0</v>
      </c>
    </row>
    <row r="82" spans="1:22">
      <c r="A82" t="s">
        <v>124</v>
      </c>
      <c r="B82">
        <f>GT!D82</f>
        <v>0</v>
      </c>
      <c r="C82">
        <f>GT!E82</f>
        <v>0</v>
      </c>
      <c r="D82">
        <f>GT!O82</f>
        <v>0</v>
      </c>
      <c r="E82">
        <f>GT!P82</f>
        <v>0</v>
      </c>
      <c r="F82">
        <f t="shared" si="10"/>
        <v>0</v>
      </c>
      <c r="G82">
        <f t="shared" si="11"/>
        <v>0</v>
      </c>
      <c r="H82" s="112"/>
      <c r="I82">
        <f>BRPL_EOD!AC82+BRPL_EOD!AD82</f>
        <v>0</v>
      </c>
      <c r="J82">
        <f>BYPL_EOD!AC82+BYPL_EOD!AD82</f>
        <v>0</v>
      </c>
      <c r="K82">
        <f>MES_EOD!AC82+MES_EOD!AD82</f>
        <v>0</v>
      </c>
      <c r="L82">
        <f>NDMC_EOD!AC82+NDMC_EOD!AD82</f>
        <v>0</v>
      </c>
      <c r="M82">
        <f>TPDDL_EOD!AC82+TPDDL_EOD!AD82</f>
        <v>0</v>
      </c>
      <c r="N82">
        <f t="shared" si="6"/>
        <v>0</v>
      </c>
      <c r="O82" s="112">
        <f t="shared" si="7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8"/>
        <v>0</v>
      </c>
      <c r="V82" s="112">
        <f t="shared" si="9"/>
        <v>0</v>
      </c>
    </row>
    <row r="83" spans="1:22">
      <c r="A83" t="s">
        <v>125</v>
      </c>
      <c r="B83">
        <f>GT!D83</f>
        <v>0</v>
      </c>
      <c r="C83">
        <f>GT!E83</f>
        <v>0</v>
      </c>
      <c r="D83">
        <f>GT!O83</f>
        <v>0</v>
      </c>
      <c r="E83">
        <f>GT!P83</f>
        <v>0</v>
      </c>
      <c r="F83">
        <f t="shared" si="10"/>
        <v>0</v>
      </c>
      <c r="G83">
        <f t="shared" si="11"/>
        <v>0</v>
      </c>
      <c r="H83" s="112"/>
      <c r="I83">
        <f>BRPL_EOD!AC83+BRPL_EOD!AD83</f>
        <v>0</v>
      </c>
      <c r="J83">
        <f>BYPL_EOD!AC83+BYPL_EOD!AD83</f>
        <v>0</v>
      </c>
      <c r="K83">
        <f>MES_EOD!AC83+MES_EOD!AD83</f>
        <v>0</v>
      </c>
      <c r="L83">
        <f>NDMC_EOD!AC83+NDMC_EOD!AD83</f>
        <v>0</v>
      </c>
      <c r="M83">
        <f>TPDDL_EOD!AC83+TPDDL_EOD!AD83</f>
        <v>0</v>
      </c>
      <c r="N83">
        <f t="shared" si="6"/>
        <v>0</v>
      </c>
      <c r="O83" s="112">
        <f t="shared" si="7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8"/>
        <v>0</v>
      </c>
      <c r="V83" s="112">
        <f t="shared" si="9"/>
        <v>0</v>
      </c>
    </row>
    <row r="84" spans="1:22">
      <c r="A84" t="s">
        <v>126</v>
      </c>
      <c r="B84">
        <f>GT!D84</f>
        <v>0</v>
      </c>
      <c r="C84">
        <f>GT!E84</f>
        <v>0</v>
      </c>
      <c r="D84">
        <f>GT!O84</f>
        <v>0</v>
      </c>
      <c r="E84">
        <f>GT!P84</f>
        <v>0</v>
      </c>
      <c r="F84">
        <f t="shared" si="10"/>
        <v>0</v>
      </c>
      <c r="G84">
        <f t="shared" si="11"/>
        <v>0</v>
      </c>
      <c r="H84" s="112"/>
      <c r="I84">
        <f>BRPL_EOD!AC84+BRPL_EOD!AD84</f>
        <v>0</v>
      </c>
      <c r="J84">
        <f>BYPL_EOD!AC84+BYPL_EOD!AD84</f>
        <v>0</v>
      </c>
      <c r="K84">
        <f>MES_EOD!AC84+MES_EOD!AD84</f>
        <v>0</v>
      </c>
      <c r="L84">
        <f>NDMC_EOD!AC84+NDMC_EOD!AD84</f>
        <v>0</v>
      </c>
      <c r="M84">
        <f>TPDDL_EOD!AC84+TPDDL_EOD!AD84</f>
        <v>0</v>
      </c>
      <c r="N84">
        <f t="shared" si="6"/>
        <v>0</v>
      </c>
      <c r="O84" s="112">
        <f t="shared" si="7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8"/>
        <v>0</v>
      </c>
      <c r="V84" s="112">
        <f t="shared" si="9"/>
        <v>0</v>
      </c>
    </row>
    <row r="85" spans="1:22">
      <c r="A85" t="s">
        <v>127</v>
      </c>
      <c r="B85">
        <f>GT!D85</f>
        <v>0</v>
      </c>
      <c r="C85">
        <f>GT!E85</f>
        <v>0</v>
      </c>
      <c r="D85">
        <f>GT!O85</f>
        <v>0</v>
      </c>
      <c r="E85">
        <f>GT!P85</f>
        <v>0</v>
      </c>
      <c r="F85">
        <f t="shared" si="10"/>
        <v>0</v>
      </c>
      <c r="G85">
        <f t="shared" si="11"/>
        <v>0</v>
      </c>
      <c r="H85" s="112"/>
      <c r="I85">
        <f>BRPL_EOD!AC85+BRPL_EOD!AD85</f>
        <v>0</v>
      </c>
      <c r="J85">
        <f>BYPL_EOD!AC85+BYPL_EOD!AD85</f>
        <v>0</v>
      </c>
      <c r="K85">
        <f>MES_EOD!AC85+MES_EOD!AD85</f>
        <v>0</v>
      </c>
      <c r="L85">
        <f>NDMC_EOD!AC85+NDMC_EOD!AD85</f>
        <v>0</v>
      </c>
      <c r="M85">
        <f>TPDDL_EOD!AC85+TPDDL_EOD!AD85</f>
        <v>0</v>
      </c>
      <c r="N85">
        <f t="shared" si="6"/>
        <v>0</v>
      </c>
      <c r="O85" s="112">
        <f t="shared" si="7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8"/>
        <v>0</v>
      </c>
      <c r="V85" s="112">
        <f t="shared" si="9"/>
        <v>0</v>
      </c>
    </row>
    <row r="86" spans="1:22">
      <c r="A86" t="s">
        <v>128</v>
      </c>
      <c r="B86">
        <f>GT!D86</f>
        <v>0</v>
      </c>
      <c r="C86">
        <f>GT!E86</f>
        <v>0</v>
      </c>
      <c r="D86">
        <f>GT!O86</f>
        <v>0</v>
      </c>
      <c r="E86">
        <f>GT!P86</f>
        <v>0</v>
      </c>
      <c r="F86">
        <f t="shared" si="10"/>
        <v>0</v>
      </c>
      <c r="G86">
        <f t="shared" si="11"/>
        <v>0</v>
      </c>
      <c r="H86" s="112"/>
      <c r="I86">
        <f>BRPL_EOD!AC86+BRPL_EOD!AD86</f>
        <v>0</v>
      </c>
      <c r="J86">
        <f>BYPL_EOD!AC86+BYPL_EOD!AD86</f>
        <v>0</v>
      </c>
      <c r="K86">
        <f>MES_EOD!AC86+MES_EOD!AD86</f>
        <v>0</v>
      </c>
      <c r="L86">
        <f>NDMC_EOD!AC86+NDMC_EOD!AD86</f>
        <v>0</v>
      </c>
      <c r="M86">
        <f>TPDDL_EOD!AC86+TPDDL_EOD!AD86</f>
        <v>0</v>
      </c>
      <c r="N86">
        <f t="shared" si="6"/>
        <v>0</v>
      </c>
      <c r="O86" s="112">
        <f t="shared" si="7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8"/>
        <v>0</v>
      </c>
      <c r="V86" s="112">
        <f t="shared" si="9"/>
        <v>0</v>
      </c>
    </row>
    <row r="87" spans="1:22">
      <c r="A87" t="s">
        <v>129</v>
      </c>
      <c r="B87">
        <f>GT!D87</f>
        <v>0</v>
      </c>
      <c r="C87">
        <f>GT!E87</f>
        <v>0</v>
      </c>
      <c r="D87">
        <f>GT!O87</f>
        <v>0</v>
      </c>
      <c r="E87">
        <f>GT!P87</f>
        <v>0</v>
      </c>
      <c r="F87">
        <f t="shared" si="10"/>
        <v>0</v>
      </c>
      <c r="G87">
        <f t="shared" si="11"/>
        <v>0</v>
      </c>
      <c r="H87" s="112"/>
      <c r="I87">
        <f>BRPL_EOD!AC87+BRPL_EOD!AD87</f>
        <v>0</v>
      </c>
      <c r="J87">
        <f>BYPL_EOD!AC87+BYPL_EOD!AD87</f>
        <v>0</v>
      </c>
      <c r="K87">
        <f>MES_EOD!AC87+MES_EOD!AD87</f>
        <v>0</v>
      </c>
      <c r="L87">
        <f>NDMC_EOD!AC87+NDMC_EOD!AD87</f>
        <v>0</v>
      </c>
      <c r="M87">
        <f>TPDDL_EOD!AC87+TPDDL_EOD!AD87</f>
        <v>0</v>
      </c>
      <c r="N87">
        <f t="shared" si="6"/>
        <v>0</v>
      </c>
      <c r="O87" s="112">
        <f t="shared" si="7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8"/>
        <v>0</v>
      </c>
      <c r="V87" s="112">
        <f t="shared" si="9"/>
        <v>0</v>
      </c>
    </row>
    <row r="88" spans="1:22">
      <c r="A88" t="s">
        <v>130</v>
      </c>
      <c r="B88">
        <f>GT!D88</f>
        <v>0</v>
      </c>
      <c r="C88">
        <f>GT!E88</f>
        <v>0</v>
      </c>
      <c r="D88">
        <f>GT!O88</f>
        <v>0</v>
      </c>
      <c r="E88">
        <f>GT!P88</f>
        <v>0</v>
      </c>
      <c r="F88">
        <f t="shared" si="10"/>
        <v>0</v>
      </c>
      <c r="G88">
        <f t="shared" si="11"/>
        <v>0</v>
      </c>
      <c r="H88" s="112"/>
      <c r="I88">
        <f>BRPL_EOD!AC88+BRPL_EOD!AD88</f>
        <v>0</v>
      </c>
      <c r="J88">
        <f>BYPL_EOD!AC88+BYPL_EOD!AD88</f>
        <v>0</v>
      </c>
      <c r="K88">
        <f>MES_EOD!AC88+MES_EOD!AD88</f>
        <v>0</v>
      </c>
      <c r="L88">
        <f>NDMC_EOD!AC88+NDMC_EOD!AD88</f>
        <v>0</v>
      </c>
      <c r="M88">
        <f>TPDDL_EOD!AC88+TPDDL_EOD!AD88</f>
        <v>0</v>
      </c>
      <c r="N88">
        <f t="shared" si="6"/>
        <v>0</v>
      </c>
      <c r="O88" s="112">
        <f t="shared" si="7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8"/>
        <v>0</v>
      </c>
      <c r="V88" s="112">
        <f t="shared" si="9"/>
        <v>0</v>
      </c>
    </row>
    <row r="89" spans="1:22">
      <c r="A89" t="s">
        <v>131</v>
      </c>
      <c r="B89">
        <f>GT!D89</f>
        <v>0</v>
      </c>
      <c r="C89">
        <f>GT!E89</f>
        <v>0</v>
      </c>
      <c r="D89">
        <f>GT!O89</f>
        <v>0</v>
      </c>
      <c r="E89">
        <f>GT!P89</f>
        <v>0</v>
      </c>
      <c r="F89">
        <f t="shared" si="10"/>
        <v>0</v>
      </c>
      <c r="G89">
        <f t="shared" si="11"/>
        <v>0</v>
      </c>
      <c r="H89" s="112"/>
      <c r="I89">
        <f>BRPL_EOD!AC89+BRPL_EOD!AD89</f>
        <v>0</v>
      </c>
      <c r="J89">
        <f>BYPL_EOD!AC89+BYPL_EOD!AD89</f>
        <v>0</v>
      </c>
      <c r="K89">
        <f>MES_EOD!AC89+MES_EOD!AD89</f>
        <v>0</v>
      </c>
      <c r="L89">
        <f>NDMC_EOD!AC89+NDMC_EOD!AD89</f>
        <v>0</v>
      </c>
      <c r="M89">
        <f>TPDDL_EOD!AC89+TPDDL_EOD!AD89</f>
        <v>0</v>
      </c>
      <c r="N89">
        <f t="shared" si="6"/>
        <v>0</v>
      </c>
      <c r="O89" s="112">
        <f t="shared" si="7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8"/>
        <v>0</v>
      </c>
      <c r="V89" s="112">
        <f t="shared" si="9"/>
        <v>0</v>
      </c>
    </row>
    <row r="90" spans="1:22">
      <c r="A90" t="s">
        <v>132</v>
      </c>
      <c r="B90">
        <f>GT!D90</f>
        <v>0</v>
      </c>
      <c r="C90">
        <f>GT!E90</f>
        <v>0</v>
      </c>
      <c r="D90">
        <f>GT!O90</f>
        <v>0</v>
      </c>
      <c r="E90">
        <f>GT!P90</f>
        <v>0</v>
      </c>
      <c r="F90">
        <f t="shared" si="10"/>
        <v>0</v>
      </c>
      <c r="G90">
        <f t="shared" si="11"/>
        <v>0</v>
      </c>
      <c r="H90" s="112"/>
      <c r="I90">
        <f>BRPL_EOD!AC90+BRPL_EOD!AD90</f>
        <v>0</v>
      </c>
      <c r="J90">
        <f>BYPL_EOD!AC90+BYPL_EOD!AD90</f>
        <v>0</v>
      </c>
      <c r="K90">
        <f>MES_EOD!AC90+MES_EOD!AD90</f>
        <v>0</v>
      </c>
      <c r="L90">
        <f>NDMC_EOD!AC90+NDMC_EOD!AD90</f>
        <v>0</v>
      </c>
      <c r="M90">
        <f>TPDDL_EOD!AC90+TPDDL_EOD!AD90</f>
        <v>0</v>
      </c>
      <c r="N90">
        <f t="shared" si="6"/>
        <v>0</v>
      </c>
      <c r="O90" s="112">
        <f t="shared" si="7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8"/>
        <v>0</v>
      </c>
      <c r="V90" s="112">
        <f t="shared" si="9"/>
        <v>0</v>
      </c>
    </row>
    <row r="91" spans="1:22">
      <c r="A91" t="s">
        <v>133</v>
      </c>
      <c r="B91">
        <f>GT!D91</f>
        <v>0</v>
      </c>
      <c r="C91">
        <f>GT!E91</f>
        <v>0</v>
      </c>
      <c r="D91">
        <f>GT!O91</f>
        <v>0</v>
      </c>
      <c r="E91">
        <f>GT!P91</f>
        <v>0</v>
      </c>
      <c r="F91">
        <f t="shared" si="10"/>
        <v>0</v>
      </c>
      <c r="G91">
        <f t="shared" si="11"/>
        <v>0</v>
      </c>
      <c r="H91" s="112"/>
      <c r="I91">
        <f>BRPL_EOD!AC91+BRPL_EOD!AD91</f>
        <v>0</v>
      </c>
      <c r="J91">
        <f>BYPL_EOD!AC91+BYPL_EOD!AD91</f>
        <v>0</v>
      </c>
      <c r="K91">
        <f>MES_EOD!AC91+MES_EOD!AD91</f>
        <v>0</v>
      </c>
      <c r="L91">
        <f>NDMC_EOD!AC91+NDMC_EOD!AD91</f>
        <v>0</v>
      </c>
      <c r="M91">
        <f>TPDDL_EOD!AC91+TPDDL_EOD!AD91</f>
        <v>0</v>
      </c>
      <c r="N91">
        <f t="shared" si="6"/>
        <v>0</v>
      </c>
      <c r="O91" s="112">
        <f t="shared" si="7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8"/>
        <v>0</v>
      </c>
      <c r="V91" s="112">
        <f t="shared" si="9"/>
        <v>0</v>
      </c>
    </row>
    <row r="92" spans="1:22">
      <c r="A92" t="s">
        <v>134</v>
      </c>
      <c r="B92">
        <f>GT!D92</f>
        <v>0</v>
      </c>
      <c r="C92">
        <f>GT!E92</f>
        <v>0</v>
      </c>
      <c r="D92">
        <f>GT!O92</f>
        <v>0</v>
      </c>
      <c r="E92">
        <f>GT!P92</f>
        <v>0</v>
      </c>
      <c r="F92">
        <f t="shared" si="10"/>
        <v>0</v>
      </c>
      <c r="G92">
        <f t="shared" si="11"/>
        <v>0</v>
      </c>
      <c r="H92" s="112"/>
      <c r="I92">
        <f>BRPL_EOD!AC92+BRPL_EOD!AD92</f>
        <v>0</v>
      </c>
      <c r="J92">
        <f>BYPL_EOD!AC92+BYPL_EOD!AD92</f>
        <v>0</v>
      </c>
      <c r="K92">
        <f>MES_EOD!AC92+MES_EOD!AD92</f>
        <v>0</v>
      </c>
      <c r="L92">
        <f>NDMC_EOD!AC92+NDMC_EOD!AD92</f>
        <v>0</v>
      </c>
      <c r="M92">
        <f>TPDDL_EOD!AC92+TPDDL_EOD!AD92</f>
        <v>0</v>
      </c>
      <c r="N92">
        <f t="shared" si="6"/>
        <v>0</v>
      </c>
      <c r="O92" s="112">
        <f t="shared" si="7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8"/>
        <v>0</v>
      </c>
      <c r="V92" s="112">
        <f t="shared" si="9"/>
        <v>0</v>
      </c>
    </row>
    <row r="93" spans="1:22">
      <c r="A93" t="s">
        <v>135</v>
      </c>
      <c r="B93">
        <f>GT!D93</f>
        <v>0</v>
      </c>
      <c r="C93">
        <f>GT!E93</f>
        <v>0</v>
      </c>
      <c r="D93">
        <f>GT!O93</f>
        <v>0</v>
      </c>
      <c r="E93">
        <f>GT!P93</f>
        <v>0</v>
      </c>
      <c r="F93">
        <f t="shared" si="10"/>
        <v>0</v>
      </c>
      <c r="G93">
        <f t="shared" si="11"/>
        <v>0</v>
      </c>
      <c r="H93" s="112"/>
      <c r="I93">
        <f>BRPL_EOD!AC93+BRPL_EOD!AD93</f>
        <v>0</v>
      </c>
      <c r="J93">
        <f>BYPL_EOD!AC93+BYPL_EOD!AD93</f>
        <v>0</v>
      </c>
      <c r="K93">
        <f>MES_EOD!AC93+MES_EOD!AD93</f>
        <v>0</v>
      </c>
      <c r="L93">
        <f>NDMC_EOD!AC93+NDMC_EOD!AD93</f>
        <v>0</v>
      </c>
      <c r="M93">
        <f>TPDDL_EOD!AC93+TPDDL_EOD!AD93</f>
        <v>0</v>
      </c>
      <c r="N93">
        <f t="shared" si="6"/>
        <v>0</v>
      </c>
      <c r="O93" s="112">
        <f t="shared" si="7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8"/>
        <v>0</v>
      </c>
      <c r="V93" s="112">
        <f t="shared" si="9"/>
        <v>0</v>
      </c>
    </row>
    <row r="94" spans="1:22">
      <c r="A94" t="s">
        <v>136</v>
      </c>
      <c r="B94">
        <f>GT!D94</f>
        <v>0</v>
      </c>
      <c r="C94">
        <f>GT!E94</f>
        <v>0</v>
      </c>
      <c r="D94">
        <f>GT!O94</f>
        <v>0</v>
      </c>
      <c r="E94">
        <f>GT!P94</f>
        <v>0</v>
      </c>
      <c r="F94">
        <f t="shared" si="10"/>
        <v>0</v>
      </c>
      <c r="G94">
        <f t="shared" si="11"/>
        <v>0</v>
      </c>
      <c r="H94" s="112"/>
      <c r="I94">
        <f>BRPL_EOD!AC94+BRPL_EOD!AD94</f>
        <v>0</v>
      </c>
      <c r="J94">
        <f>BYPL_EOD!AC94+BYPL_EOD!AD94</f>
        <v>0</v>
      </c>
      <c r="K94">
        <f>MES_EOD!AC94+MES_EOD!AD94</f>
        <v>0</v>
      </c>
      <c r="L94">
        <f>NDMC_EOD!AC94+NDMC_EOD!AD94</f>
        <v>0</v>
      </c>
      <c r="M94">
        <f>TPDDL_EOD!AC94+TPDDL_EOD!AD94</f>
        <v>0</v>
      </c>
      <c r="N94">
        <f t="shared" si="6"/>
        <v>0</v>
      </c>
      <c r="O94" s="112">
        <f t="shared" si="7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8"/>
        <v>0</v>
      </c>
      <c r="V94" s="112">
        <f t="shared" si="9"/>
        <v>0</v>
      </c>
    </row>
    <row r="95" spans="1:22">
      <c r="A95" t="s">
        <v>137</v>
      </c>
      <c r="B95">
        <f>GT!D95</f>
        <v>0</v>
      </c>
      <c r="C95">
        <f>GT!E95</f>
        <v>0</v>
      </c>
      <c r="D95">
        <f>GT!O95</f>
        <v>0</v>
      </c>
      <c r="E95">
        <f>GT!P95</f>
        <v>0</v>
      </c>
      <c r="F95">
        <f t="shared" si="10"/>
        <v>0</v>
      </c>
      <c r="G95">
        <f t="shared" si="11"/>
        <v>0</v>
      </c>
      <c r="H95" s="112"/>
      <c r="I95">
        <f>BRPL_EOD!AC95+BRPL_EOD!AD95</f>
        <v>0</v>
      </c>
      <c r="J95">
        <f>BYPL_EOD!AC95+BYPL_EOD!AD95</f>
        <v>0</v>
      </c>
      <c r="K95">
        <f>MES_EOD!AC95+MES_EOD!AD95</f>
        <v>0</v>
      </c>
      <c r="L95">
        <f>NDMC_EOD!AC95+NDMC_EOD!AD95</f>
        <v>0</v>
      </c>
      <c r="M95">
        <f>TPDDL_EOD!AC95+TPDDL_EOD!AD95</f>
        <v>0</v>
      </c>
      <c r="N95">
        <f t="shared" si="6"/>
        <v>0</v>
      </c>
      <c r="O95" s="112">
        <f t="shared" si="7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8"/>
        <v>0</v>
      </c>
      <c r="V95" s="112">
        <f t="shared" si="9"/>
        <v>0</v>
      </c>
    </row>
    <row r="96" spans="1:22">
      <c r="A96" t="s">
        <v>138</v>
      </c>
      <c r="B96">
        <f>GT!D96</f>
        <v>0</v>
      </c>
      <c r="C96">
        <f>GT!E96</f>
        <v>0</v>
      </c>
      <c r="D96">
        <f>GT!O96</f>
        <v>0</v>
      </c>
      <c r="E96">
        <f>GT!P96</f>
        <v>0</v>
      </c>
      <c r="F96">
        <f t="shared" si="10"/>
        <v>0</v>
      </c>
      <c r="G96">
        <f t="shared" si="11"/>
        <v>0</v>
      </c>
      <c r="H96" s="112"/>
      <c r="I96">
        <f>BRPL_EOD!AC96+BRPL_EOD!AD96</f>
        <v>0</v>
      </c>
      <c r="J96">
        <f>BYPL_EOD!AC96+BYPL_EOD!AD96</f>
        <v>0</v>
      </c>
      <c r="K96">
        <f>MES_EOD!AC96+MES_EOD!AD96</f>
        <v>0</v>
      </c>
      <c r="L96">
        <f>NDMC_EOD!AC96+NDMC_EOD!AD96</f>
        <v>0</v>
      </c>
      <c r="M96">
        <f>TPDDL_EOD!AC96+TPDDL_EOD!AD96</f>
        <v>0</v>
      </c>
      <c r="N96">
        <f t="shared" si="6"/>
        <v>0</v>
      </c>
      <c r="O96" s="112">
        <f t="shared" si="7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8"/>
        <v>0</v>
      </c>
      <c r="V96" s="112">
        <f t="shared" si="9"/>
        <v>0</v>
      </c>
    </row>
    <row r="97" spans="1:22">
      <c r="A97" t="s">
        <v>139</v>
      </c>
      <c r="B97">
        <f>GT!D97</f>
        <v>0</v>
      </c>
      <c r="C97">
        <f>GT!E97</f>
        <v>0</v>
      </c>
      <c r="D97">
        <f>GT!O97</f>
        <v>0</v>
      </c>
      <c r="E97">
        <f>GT!P97</f>
        <v>0</v>
      </c>
      <c r="F97">
        <f t="shared" si="10"/>
        <v>0</v>
      </c>
      <c r="G97">
        <f t="shared" si="11"/>
        <v>0</v>
      </c>
      <c r="H97" s="112"/>
      <c r="I97">
        <f>BRPL_EOD!AC97+BRPL_EOD!AD97</f>
        <v>0</v>
      </c>
      <c r="J97">
        <f>BYPL_EOD!AC97+BYPL_EOD!AD97</f>
        <v>0</v>
      </c>
      <c r="K97">
        <f>MES_EOD!AC97+MES_EOD!AD97</f>
        <v>0</v>
      </c>
      <c r="L97">
        <f>NDMC_EOD!AC97+NDMC_EOD!AD97</f>
        <v>0</v>
      </c>
      <c r="M97">
        <f>TPDDL_EOD!AC97+TPDDL_EOD!AD97</f>
        <v>0</v>
      </c>
      <c r="N97">
        <f t="shared" si="6"/>
        <v>0</v>
      </c>
      <c r="O97" s="112">
        <f t="shared" si="7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8"/>
        <v>0</v>
      </c>
      <c r="V97" s="112">
        <f t="shared" si="9"/>
        <v>0</v>
      </c>
    </row>
    <row r="98" spans="1:22">
      <c r="A98" t="s">
        <v>140</v>
      </c>
      <c r="B98">
        <f>GT!D98</f>
        <v>0</v>
      </c>
      <c r="C98">
        <f>GT!E98</f>
        <v>0</v>
      </c>
      <c r="D98">
        <f>GT!O98</f>
        <v>0</v>
      </c>
      <c r="E98">
        <f>GT!P98</f>
        <v>0</v>
      </c>
      <c r="F98">
        <f t="shared" si="10"/>
        <v>0</v>
      </c>
      <c r="G98">
        <f t="shared" si="11"/>
        <v>0</v>
      </c>
      <c r="H98" s="112"/>
      <c r="I98">
        <f>BRPL_EOD!AC98+BRPL_EOD!AD98</f>
        <v>0</v>
      </c>
      <c r="J98">
        <f>BYPL_EOD!AC98+BYPL_EOD!AD98</f>
        <v>0</v>
      </c>
      <c r="K98">
        <f>MES_EOD!AC98+MES_EOD!AD98</f>
        <v>0</v>
      </c>
      <c r="L98">
        <f>NDMC_EOD!AC98+NDMC_EOD!AD98</f>
        <v>0</v>
      </c>
      <c r="M98">
        <f>TPDDL_EOD!AC98+TPDDL_EOD!AD98</f>
        <v>0</v>
      </c>
      <c r="N98">
        <f t="shared" si="6"/>
        <v>0</v>
      </c>
      <c r="O98" s="112">
        <f t="shared" si="7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8"/>
        <v>0</v>
      </c>
      <c r="V98" s="112">
        <f t="shared" si="9"/>
        <v>0</v>
      </c>
    </row>
    <row r="99" spans="1:22">
      <c r="A99" s="114" t="s">
        <v>333</v>
      </c>
      <c r="B99" s="114">
        <f>SUM(B3:B98)/4000</f>
        <v>0</v>
      </c>
      <c r="C99" s="114">
        <f t="shared" ref="C99:U99" si="12">SUM(C3:C98)/4000</f>
        <v>0</v>
      </c>
      <c r="D99" s="114">
        <f t="shared" si="12"/>
        <v>0</v>
      </c>
      <c r="E99" s="114">
        <f t="shared" si="12"/>
        <v>0</v>
      </c>
      <c r="F99" s="114">
        <f t="shared" si="12"/>
        <v>0</v>
      </c>
      <c r="G99" s="114">
        <f t="shared" si="12"/>
        <v>0</v>
      </c>
      <c r="H99" s="114"/>
      <c r="I99" s="114">
        <f t="shared" si="12"/>
        <v>0</v>
      </c>
      <c r="J99" s="114">
        <f t="shared" si="12"/>
        <v>0</v>
      </c>
      <c r="K99" s="114">
        <f t="shared" si="12"/>
        <v>0</v>
      </c>
      <c r="L99" s="114">
        <f t="shared" si="12"/>
        <v>0</v>
      </c>
      <c r="M99" s="114">
        <f t="shared" si="12"/>
        <v>0</v>
      </c>
      <c r="N99" s="114">
        <f t="shared" si="12"/>
        <v>0</v>
      </c>
      <c r="O99" s="114">
        <f t="shared" si="12"/>
        <v>0</v>
      </c>
      <c r="P99" s="114">
        <f t="shared" si="12"/>
        <v>0</v>
      </c>
      <c r="Q99" s="114">
        <f t="shared" si="12"/>
        <v>0</v>
      </c>
      <c r="R99" s="114">
        <f t="shared" si="12"/>
        <v>0</v>
      </c>
      <c r="S99" s="114">
        <f t="shared" si="12"/>
        <v>0</v>
      </c>
      <c r="T99" s="114">
        <f t="shared" si="12"/>
        <v>0</v>
      </c>
      <c r="U99" s="114">
        <f t="shared" si="12"/>
        <v>0</v>
      </c>
      <c r="V99" s="114">
        <f t="shared" si="9"/>
        <v>0</v>
      </c>
    </row>
  </sheetData>
  <mergeCells count="4">
    <mergeCell ref="B1:C1"/>
    <mergeCell ref="D1:E1"/>
    <mergeCell ref="I1:N1"/>
    <mergeCell ref="P1:T1"/>
  </mergeCells>
  <conditionalFormatting sqref="O3:O98">
    <cfRule type="cellIs" dxfId="13" priority="1" operator="lessThan">
      <formula>0</formula>
    </cfRule>
    <cfRule type="cellIs" dxfId="12" priority="2" operator="greaterThan">
      <formula>0</formula>
    </cfRule>
  </conditionalFormatting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pane xSplit="1" ySplit="2" topLeftCell="B80" activePane="bottomRight" state="frozen"/>
      <selection activeCell="Q1" sqref="Q1:Q99"/>
      <selection pane="topRight" activeCell="Q1" sqref="Q1:Q99"/>
      <selection pane="bottomLeft" activeCell="Q1" sqref="Q1:Q99"/>
      <selection pane="bottomRight"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6" t="s">
        <v>157</v>
      </c>
      <c r="C1" s="206"/>
      <c r="D1" s="206" t="s">
        <v>282</v>
      </c>
      <c r="E1" s="206"/>
      <c r="H1" s="112"/>
      <c r="I1" s="206" t="s">
        <v>327</v>
      </c>
      <c r="J1" s="206"/>
      <c r="K1" s="206"/>
      <c r="L1" s="206"/>
      <c r="M1" s="206"/>
      <c r="N1" s="206"/>
      <c r="O1" s="113"/>
      <c r="P1" s="206" t="s">
        <v>328</v>
      </c>
      <c r="Q1" s="206"/>
      <c r="R1" s="206"/>
      <c r="S1" s="206"/>
      <c r="T1" s="206"/>
      <c r="U1" s="114"/>
      <c r="V1" s="112"/>
      <c r="Y1" s="206" t="s">
        <v>334</v>
      </c>
      <c r="Z1" s="206"/>
      <c r="AA1" s="206" t="s">
        <v>335</v>
      </c>
      <c r="AB1" s="206"/>
      <c r="AC1" s="232" t="s">
        <v>332</v>
      </c>
      <c r="AD1" s="232"/>
    </row>
    <row r="2" spans="1:30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  <c r="Y2" t="s">
        <v>336</v>
      </c>
      <c r="Z2" t="s">
        <v>337</v>
      </c>
      <c r="AA2" t="s">
        <v>336</v>
      </c>
      <c r="AB2" t="s">
        <v>337</v>
      </c>
      <c r="AC2" s="119" t="s">
        <v>336</v>
      </c>
      <c r="AD2" s="119" t="s">
        <v>337</v>
      </c>
    </row>
    <row r="3" spans="1:30">
      <c r="A3" t="s">
        <v>45</v>
      </c>
      <c r="B3">
        <f>BAWANA!B3</f>
        <v>320</v>
      </c>
      <c r="C3">
        <f>BAWANA!C3</f>
        <v>0</v>
      </c>
      <c r="D3">
        <f>BAWANA!AL3</f>
        <v>207.05</v>
      </c>
      <c r="E3">
        <f>BAWANA!AM3</f>
        <v>0</v>
      </c>
      <c r="F3">
        <f>(B3+C3)*0.8</f>
        <v>256</v>
      </c>
      <c r="G3">
        <f>(D3+E3)</f>
        <v>207.05</v>
      </c>
      <c r="H3" s="112"/>
      <c r="I3">
        <f>BRPL_EOD!AI3+BRPL_EOD!AJ3</f>
        <v>99.61</v>
      </c>
      <c r="J3">
        <f>BYPL_EOD!AI3+BYPL_EOD!AJ3</f>
        <v>45</v>
      </c>
      <c r="K3">
        <f>MES_EOD!AI3+MES_EOD!AJ3</f>
        <v>5.84</v>
      </c>
      <c r="L3">
        <f>NDMC_EOD!AI3+NDMC_EOD!AJ3</f>
        <v>19</v>
      </c>
      <c r="M3">
        <f>TPDDL_EOD!AI3+TPDDL_EOD!AJ3</f>
        <v>69.61</v>
      </c>
      <c r="N3">
        <f t="shared" ref="N3:N66" si="0">SUM(I3:M3)</f>
        <v>239.06</v>
      </c>
      <c r="O3" s="112">
        <f t="shared" ref="O3:O66" si="1">G3-N3</f>
        <v>-32.009999999999991</v>
      </c>
      <c r="P3">
        <v>86.272276834267558</v>
      </c>
      <c r="Q3">
        <v>38.974525223793194</v>
      </c>
      <c r="R3">
        <v>5.0580272734878271</v>
      </c>
      <c r="S3">
        <v>16.455910650046015</v>
      </c>
      <c r="T3">
        <v>60.289260018405422</v>
      </c>
      <c r="U3" s="114">
        <f t="shared" ref="U3:U66" si="2">SUM(P3:T3)</f>
        <v>207.05</v>
      </c>
      <c r="V3" s="112">
        <f t="shared" ref="V3:V66" si="3">G3-U3</f>
        <v>0</v>
      </c>
      <c r="Y3">
        <f>BAWANA!AW3+BAWANA!AX3</f>
        <v>32</v>
      </c>
      <c r="Z3">
        <f>BAWANA!BD3+BAWANA!BE3</f>
        <v>0</v>
      </c>
      <c r="AA3">
        <f>BAWANA!X3+BAWANA!Y3</f>
        <v>32</v>
      </c>
      <c r="AB3">
        <f>BAWANA!AE3+BAWANA!AF3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BAWANA!B4</f>
        <v>320</v>
      </c>
      <c r="C4">
        <f>BAWANA!C4</f>
        <v>0</v>
      </c>
      <c r="D4">
        <f>BAWANA!AL4</f>
        <v>207.05</v>
      </c>
      <c r="E4">
        <f>BAWANA!AM4</f>
        <v>0</v>
      </c>
      <c r="F4">
        <f t="shared" ref="F4:F67" si="4">(B4+C4)*0.8</f>
        <v>256</v>
      </c>
      <c r="G4">
        <f t="shared" ref="G4:G67" si="5">(D4+E4)</f>
        <v>207.05</v>
      </c>
      <c r="H4" s="112"/>
      <c r="I4">
        <f>BRPL_EOD!AI4+BRPL_EOD!AJ4</f>
        <v>99.61</v>
      </c>
      <c r="J4">
        <f>BYPL_EOD!AI4+BYPL_EOD!AJ4</f>
        <v>45</v>
      </c>
      <c r="K4">
        <f>MES_EOD!AI4+MES_EOD!AJ4</f>
        <v>5.84</v>
      </c>
      <c r="L4">
        <f>NDMC_EOD!AI4+NDMC_EOD!AJ4</f>
        <v>19</v>
      </c>
      <c r="M4">
        <f>TPDDL_EOD!AI4+TPDDL_EOD!AJ4</f>
        <v>69.61</v>
      </c>
      <c r="N4">
        <f t="shared" si="0"/>
        <v>239.06</v>
      </c>
      <c r="O4" s="112">
        <f t="shared" si="1"/>
        <v>-32.009999999999991</v>
      </c>
      <c r="P4">
        <v>86.272276834267558</v>
      </c>
      <c r="Q4">
        <v>38.974525223793194</v>
      </c>
      <c r="R4">
        <v>5.0580272734878271</v>
      </c>
      <c r="S4">
        <v>16.455910650046015</v>
      </c>
      <c r="T4">
        <v>60.289260018405422</v>
      </c>
      <c r="U4" s="114">
        <f t="shared" si="2"/>
        <v>207.05</v>
      </c>
      <c r="V4" s="112">
        <f t="shared" si="3"/>
        <v>0</v>
      </c>
      <c r="Y4">
        <f>BAWANA!AW4+BAWANA!AX4</f>
        <v>32</v>
      </c>
      <c r="Z4">
        <f>BAWANA!BD4+BAWANA!BE4</f>
        <v>0</v>
      </c>
      <c r="AA4">
        <f>BAWANA!X4+BAWANA!Y4</f>
        <v>32</v>
      </c>
      <c r="AB4">
        <f>BAWANA!AE4+BAWANA!AF4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BAWANA!B5</f>
        <v>320</v>
      </c>
      <c r="C5">
        <f>BAWANA!C5</f>
        <v>0</v>
      </c>
      <c r="D5">
        <f>BAWANA!AL5</f>
        <v>239.05</v>
      </c>
      <c r="E5">
        <f>BAWANA!AM5</f>
        <v>0</v>
      </c>
      <c r="F5">
        <f t="shared" si="4"/>
        <v>256</v>
      </c>
      <c r="G5">
        <f t="shared" si="5"/>
        <v>239.05</v>
      </c>
      <c r="H5" s="112"/>
      <c r="I5">
        <f>BRPL_EOD!AI5+BRPL_EOD!AJ5</f>
        <v>99.61</v>
      </c>
      <c r="J5">
        <f>BYPL_EOD!AI5+BYPL_EOD!AJ5</f>
        <v>45</v>
      </c>
      <c r="K5">
        <f>MES_EOD!AI5+MES_EOD!AJ5</f>
        <v>5.84</v>
      </c>
      <c r="L5">
        <f>NDMC_EOD!AI5+NDMC_EOD!AJ5</f>
        <v>19</v>
      </c>
      <c r="M5">
        <f>TPDDL_EOD!AI5+TPDDL_EOD!AJ5</f>
        <v>69.61</v>
      </c>
      <c r="N5">
        <f t="shared" si="0"/>
        <v>239.06</v>
      </c>
      <c r="O5" s="112">
        <f t="shared" si="1"/>
        <v>-9.9999999999909051E-3</v>
      </c>
      <c r="P5">
        <v>99.605833263615835</v>
      </c>
      <c r="Q5">
        <v>44.99811762737388</v>
      </c>
      <c r="R5">
        <v>5.839755709863633</v>
      </c>
      <c r="S5">
        <v>18.999205220446751</v>
      </c>
      <c r="T5">
        <v>69.607088178699911</v>
      </c>
      <c r="U5" s="114">
        <f t="shared" si="2"/>
        <v>239.05</v>
      </c>
      <c r="V5" s="112">
        <f t="shared" si="3"/>
        <v>0</v>
      </c>
      <c r="Y5">
        <f>BAWANA!AW5+BAWANA!AX5</f>
        <v>32</v>
      </c>
      <c r="Z5">
        <f>BAWANA!BD5+BAWANA!BE5</f>
        <v>0</v>
      </c>
      <c r="AA5">
        <f>BAWANA!X5+BAWANA!Y5</f>
        <v>32</v>
      </c>
      <c r="AB5">
        <f>BAWANA!AE5+BAWANA!AF5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BAWANA!B6</f>
        <v>320</v>
      </c>
      <c r="C6">
        <f>BAWANA!C6</f>
        <v>0</v>
      </c>
      <c r="D6">
        <f>BAWANA!AL6</f>
        <v>239.05</v>
      </c>
      <c r="E6">
        <f>BAWANA!AM6</f>
        <v>0</v>
      </c>
      <c r="F6">
        <f t="shared" si="4"/>
        <v>256</v>
      </c>
      <c r="G6">
        <f t="shared" si="5"/>
        <v>239.05</v>
      </c>
      <c r="H6" s="112"/>
      <c r="I6">
        <f>BRPL_EOD!AI6+BRPL_EOD!AJ6</f>
        <v>99.61</v>
      </c>
      <c r="J6">
        <f>BYPL_EOD!AI6+BYPL_EOD!AJ6</f>
        <v>45</v>
      </c>
      <c r="K6">
        <f>MES_EOD!AI6+MES_EOD!AJ6</f>
        <v>5.84</v>
      </c>
      <c r="L6">
        <f>NDMC_EOD!AI6+NDMC_EOD!AJ6</f>
        <v>19</v>
      </c>
      <c r="M6">
        <f>TPDDL_EOD!AI6+TPDDL_EOD!AJ6</f>
        <v>69.61</v>
      </c>
      <c r="N6">
        <f t="shared" si="0"/>
        <v>239.06</v>
      </c>
      <c r="O6" s="112">
        <f t="shared" si="1"/>
        <v>-9.9999999999909051E-3</v>
      </c>
      <c r="P6">
        <v>99.605833263615835</v>
      </c>
      <c r="Q6">
        <v>44.99811762737388</v>
      </c>
      <c r="R6">
        <v>5.839755709863633</v>
      </c>
      <c r="S6">
        <v>18.999205220446751</v>
      </c>
      <c r="T6">
        <v>69.607088178699911</v>
      </c>
      <c r="U6" s="114">
        <f t="shared" si="2"/>
        <v>239.05</v>
      </c>
      <c r="V6" s="112">
        <f t="shared" si="3"/>
        <v>0</v>
      </c>
      <c r="Y6">
        <f>BAWANA!AW6+BAWANA!AX6</f>
        <v>32</v>
      </c>
      <c r="Z6">
        <f>BAWANA!BD6+BAWANA!BE6</f>
        <v>0</v>
      </c>
      <c r="AA6">
        <f>BAWANA!X6+BAWANA!Y6</f>
        <v>32</v>
      </c>
      <c r="AB6">
        <f>BAWANA!AE6+BAWANA!AF6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BAWANA!B7</f>
        <v>320</v>
      </c>
      <c r="C7">
        <f>BAWANA!C7</f>
        <v>0</v>
      </c>
      <c r="D7">
        <f>BAWANA!AL7</f>
        <v>239.05</v>
      </c>
      <c r="E7">
        <f>BAWANA!AM7</f>
        <v>0</v>
      </c>
      <c r="F7">
        <f t="shared" si="4"/>
        <v>256</v>
      </c>
      <c r="G7">
        <f t="shared" si="5"/>
        <v>239.05</v>
      </c>
      <c r="H7" s="112"/>
      <c r="I7">
        <f>BRPL_EOD!AI7+BRPL_EOD!AJ7</f>
        <v>99.61</v>
      </c>
      <c r="J7">
        <f>BYPL_EOD!AI7+BYPL_EOD!AJ7</f>
        <v>45</v>
      </c>
      <c r="K7">
        <f>MES_EOD!AI7+MES_EOD!AJ7</f>
        <v>5.84</v>
      </c>
      <c r="L7">
        <f>NDMC_EOD!AI7+NDMC_EOD!AJ7</f>
        <v>19</v>
      </c>
      <c r="M7">
        <f>TPDDL_EOD!AI7+TPDDL_EOD!AJ7</f>
        <v>69.61</v>
      </c>
      <c r="N7">
        <f t="shared" si="0"/>
        <v>239.06</v>
      </c>
      <c r="O7" s="112">
        <f t="shared" si="1"/>
        <v>-9.9999999999909051E-3</v>
      </c>
      <c r="P7">
        <v>99.605833263615835</v>
      </c>
      <c r="Q7">
        <v>44.99811762737388</v>
      </c>
      <c r="R7">
        <v>5.839755709863633</v>
      </c>
      <c r="S7">
        <v>18.999205220446751</v>
      </c>
      <c r="T7">
        <v>69.607088178699911</v>
      </c>
      <c r="U7" s="114">
        <f t="shared" si="2"/>
        <v>239.05</v>
      </c>
      <c r="V7" s="112">
        <f t="shared" si="3"/>
        <v>0</v>
      </c>
      <c r="Y7">
        <f>BAWANA!AW7+BAWANA!AX7</f>
        <v>32</v>
      </c>
      <c r="Z7">
        <f>BAWANA!BD7+BAWANA!BE7</f>
        <v>0</v>
      </c>
      <c r="AA7">
        <f>BAWANA!X7+BAWANA!Y7</f>
        <v>32</v>
      </c>
      <c r="AB7">
        <f>BAWANA!AE7+BAWANA!AF7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BAWANA!B8</f>
        <v>320</v>
      </c>
      <c r="C8">
        <f>BAWANA!C8</f>
        <v>0</v>
      </c>
      <c r="D8">
        <f>BAWANA!AL8</f>
        <v>239.05</v>
      </c>
      <c r="E8">
        <f>BAWANA!AM8</f>
        <v>0</v>
      </c>
      <c r="F8">
        <f t="shared" si="4"/>
        <v>256</v>
      </c>
      <c r="G8">
        <f t="shared" si="5"/>
        <v>239.05</v>
      </c>
      <c r="H8" s="112"/>
      <c r="I8">
        <f>BRPL_EOD!AI8+BRPL_EOD!AJ8</f>
        <v>99.61</v>
      </c>
      <c r="J8">
        <f>BYPL_EOD!AI8+BYPL_EOD!AJ8</f>
        <v>45</v>
      </c>
      <c r="K8">
        <f>MES_EOD!AI8+MES_EOD!AJ8</f>
        <v>5.84</v>
      </c>
      <c r="L8">
        <f>NDMC_EOD!AI8+NDMC_EOD!AJ8</f>
        <v>19</v>
      </c>
      <c r="M8">
        <f>TPDDL_EOD!AI8+TPDDL_EOD!AJ8</f>
        <v>69.61</v>
      </c>
      <c r="N8">
        <f t="shared" si="0"/>
        <v>239.06</v>
      </c>
      <c r="O8" s="112">
        <f t="shared" si="1"/>
        <v>-9.9999999999909051E-3</v>
      </c>
      <c r="P8">
        <v>99.605833263615835</v>
      </c>
      <c r="Q8">
        <v>44.99811762737388</v>
      </c>
      <c r="R8">
        <v>5.839755709863633</v>
      </c>
      <c r="S8">
        <v>18.999205220446751</v>
      </c>
      <c r="T8">
        <v>69.607088178699911</v>
      </c>
      <c r="U8" s="114">
        <f t="shared" si="2"/>
        <v>239.05</v>
      </c>
      <c r="V8" s="112">
        <f t="shared" si="3"/>
        <v>0</v>
      </c>
      <c r="Y8">
        <f>BAWANA!AW8+BAWANA!AX8</f>
        <v>32</v>
      </c>
      <c r="Z8">
        <f>BAWANA!BD8+BAWANA!BE8</f>
        <v>0</v>
      </c>
      <c r="AA8">
        <f>BAWANA!X8+BAWANA!Y8</f>
        <v>32</v>
      </c>
      <c r="AB8">
        <f>BAWANA!AE8+BAWANA!AF8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BAWANA!B9</f>
        <v>320</v>
      </c>
      <c r="C9">
        <f>BAWANA!C9</f>
        <v>0</v>
      </c>
      <c r="D9">
        <f>BAWANA!AL9</f>
        <v>239.05</v>
      </c>
      <c r="E9">
        <f>BAWANA!AM9</f>
        <v>0</v>
      </c>
      <c r="F9">
        <f t="shared" si="4"/>
        <v>256</v>
      </c>
      <c r="G9">
        <f t="shared" si="5"/>
        <v>239.05</v>
      </c>
      <c r="H9" s="112"/>
      <c r="I9">
        <f>BRPL_EOD!AI9+BRPL_EOD!AJ9</f>
        <v>99.61</v>
      </c>
      <c r="J9">
        <f>BYPL_EOD!AI9+BYPL_EOD!AJ9</f>
        <v>45</v>
      </c>
      <c r="K9">
        <f>MES_EOD!AI9+MES_EOD!AJ9</f>
        <v>5.84</v>
      </c>
      <c r="L9">
        <f>NDMC_EOD!AI9+NDMC_EOD!AJ9</f>
        <v>19</v>
      </c>
      <c r="M9">
        <f>TPDDL_EOD!AI9+TPDDL_EOD!AJ9</f>
        <v>69.61</v>
      </c>
      <c r="N9">
        <f t="shared" si="0"/>
        <v>239.06</v>
      </c>
      <c r="O9" s="112">
        <f t="shared" si="1"/>
        <v>-9.9999999999909051E-3</v>
      </c>
      <c r="P9">
        <v>99.605833263615835</v>
      </c>
      <c r="Q9">
        <v>44.99811762737388</v>
      </c>
      <c r="R9">
        <v>5.839755709863633</v>
      </c>
      <c r="S9">
        <v>18.999205220446751</v>
      </c>
      <c r="T9">
        <v>69.607088178699911</v>
      </c>
      <c r="U9" s="114">
        <f t="shared" si="2"/>
        <v>239.05</v>
      </c>
      <c r="V9" s="112">
        <f t="shared" si="3"/>
        <v>0</v>
      </c>
      <c r="Y9">
        <f>BAWANA!AW9+BAWANA!AX9</f>
        <v>32</v>
      </c>
      <c r="Z9">
        <f>BAWANA!BD9+BAWANA!BE9</f>
        <v>0</v>
      </c>
      <c r="AA9">
        <f>BAWANA!X9+BAWANA!Y9</f>
        <v>32</v>
      </c>
      <c r="AB9">
        <f>BAWANA!AE9+BAWANA!AF9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BAWANA!B10</f>
        <v>320</v>
      </c>
      <c r="C10">
        <f>BAWANA!C10</f>
        <v>0</v>
      </c>
      <c r="D10">
        <f>BAWANA!AL10</f>
        <v>239.05</v>
      </c>
      <c r="E10">
        <f>BAWANA!AM10</f>
        <v>0</v>
      </c>
      <c r="F10">
        <f t="shared" si="4"/>
        <v>256</v>
      </c>
      <c r="G10">
        <f t="shared" si="5"/>
        <v>239.05</v>
      </c>
      <c r="H10" s="112"/>
      <c r="I10">
        <f>BRPL_EOD!AI10+BRPL_EOD!AJ10</f>
        <v>99.61</v>
      </c>
      <c r="J10">
        <f>BYPL_EOD!AI10+BYPL_EOD!AJ10</f>
        <v>45</v>
      </c>
      <c r="K10">
        <f>MES_EOD!AI10+MES_EOD!AJ10</f>
        <v>5.84</v>
      </c>
      <c r="L10">
        <f>NDMC_EOD!AI10+NDMC_EOD!AJ10</f>
        <v>19</v>
      </c>
      <c r="M10">
        <f>TPDDL_EOD!AI10+TPDDL_EOD!AJ10</f>
        <v>69.61</v>
      </c>
      <c r="N10">
        <f t="shared" si="0"/>
        <v>239.06</v>
      </c>
      <c r="O10" s="112">
        <f t="shared" si="1"/>
        <v>-9.9999999999909051E-3</v>
      </c>
      <c r="P10">
        <v>99.605833263615835</v>
      </c>
      <c r="Q10">
        <v>44.99811762737388</v>
      </c>
      <c r="R10">
        <v>5.839755709863633</v>
      </c>
      <c r="S10">
        <v>18.999205220446751</v>
      </c>
      <c r="T10">
        <v>69.607088178699911</v>
      </c>
      <c r="U10" s="114">
        <f t="shared" si="2"/>
        <v>239.05</v>
      </c>
      <c r="V10" s="112">
        <f t="shared" si="3"/>
        <v>0</v>
      </c>
      <c r="Y10">
        <f>BAWANA!AW10+BAWANA!AX10</f>
        <v>32</v>
      </c>
      <c r="Z10">
        <f>BAWANA!BD10+BAWANA!BE10</f>
        <v>0</v>
      </c>
      <c r="AA10">
        <f>BAWANA!X10+BAWANA!Y10</f>
        <v>32</v>
      </c>
      <c r="AB10">
        <f>BAWANA!AE10+BAWANA!AF10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BAWANA!B11</f>
        <v>320</v>
      </c>
      <c r="C11">
        <f>BAWANA!C11</f>
        <v>0</v>
      </c>
      <c r="D11">
        <f>BAWANA!AL11</f>
        <v>239.05</v>
      </c>
      <c r="E11">
        <f>BAWANA!AM11</f>
        <v>0</v>
      </c>
      <c r="F11">
        <f t="shared" si="4"/>
        <v>256</v>
      </c>
      <c r="G11">
        <f t="shared" si="5"/>
        <v>239.05</v>
      </c>
      <c r="H11" s="112"/>
      <c r="I11">
        <f>BRPL_EOD!AI11+BRPL_EOD!AJ11</f>
        <v>99.61</v>
      </c>
      <c r="J11">
        <f>BYPL_EOD!AI11+BYPL_EOD!AJ11</f>
        <v>45</v>
      </c>
      <c r="K11">
        <f>MES_EOD!AI11+MES_EOD!AJ11</f>
        <v>5.84</v>
      </c>
      <c r="L11">
        <f>NDMC_EOD!AI11+NDMC_EOD!AJ11</f>
        <v>19</v>
      </c>
      <c r="M11">
        <f>TPDDL_EOD!AI11+TPDDL_EOD!AJ11</f>
        <v>69.61</v>
      </c>
      <c r="N11">
        <f t="shared" si="0"/>
        <v>239.06</v>
      </c>
      <c r="O11" s="112">
        <f t="shared" si="1"/>
        <v>-9.9999999999909051E-3</v>
      </c>
      <c r="P11">
        <v>99.605833263615835</v>
      </c>
      <c r="Q11">
        <v>44.99811762737388</v>
      </c>
      <c r="R11">
        <v>5.839755709863633</v>
      </c>
      <c r="S11">
        <v>18.999205220446751</v>
      </c>
      <c r="T11">
        <v>69.607088178699911</v>
      </c>
      <c r="U11" s="114">
        <f t="shared" si="2"/>
        <v>239.05</v>
      </c>
      <c r="V11" s="112">
        <f t="shared" si="3"/>
        <v>0</v>
      </c>
      <c r="Y11">
        <f>BAWANA!AW11+BAWANA!AX11</f>
        <v>32</v>
      </c>
      <c r="Z11">
        <f>BAWANA!BD11+BAWANA!BE11</f>
        <v>0</v>
      </c>
      <c r="AA11">
        <f>BAWANA!X11+BAWANA!Y11</f>
        <v>32</v>
      </c>
      <c r="AB11">
        <f>BAWANA!AE11+BAWANA!AF11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BAWANA!B12</f>
        <v>320</v>
      </c>
      <c r="C12">
        <f>BAWANA!C12</f>
        <v>0</v>
      </c>
      <c r="D12">
        <f>BAWANA!AL12</f>
        <v>239.05</v>
      </c>
      <c r="E12">
        <f>BAWANA!AM12</f>
        <v>0</v>
      </c>
      <c r="F12">
        <f t="shared" si="4"/>
        <v>256</v>
      </c>
      <c r="G12">
        <f t="shared" si="5"/>
        <v>239.05</v>
      </c>
      <c r="H12" s="112"/>
      <c r="I12">
        <f>BRPL_EOD!AI12+BRPL_EOD!AJ12</f>
        <v>99.61</v>
      </c>
      <c r="J12">
        <f>BYPL_EOD!AI12+BYPL_EOD!AJ12</f>
        <v>45</v>
      </c>
      <c r="K12">
        <f>MES_EOD!AI12+MES_EOD!AJ12</f>
        <v>5.84</v>
      </c>
      <c r="L12">
        <f>NDMC_EOD!AI12+NDMC_EOD!AJ12</f>
        <v>19</v>
      </c>
      <c r="M12">
        <f>TPDDL_EOD!AI12+TPDDL_EOD!AJ12</f>
        <v>69.61</v>
      </c>
      <c r="N12">
        <f t="shared" si="0"/>
        <v>239.06</v>
      </c>
      <c r="O12" s="112">
        <f t="shared" si="1"/>
        <v>-9.9999999999909051E-3</v>
      </c>
      <c r="P12">
        <v>99.605833263615835</v>
      </c>
      <c r="Q12">
        <v>44.99811762737388</v>
      </c>
      <c r="R12">
        <v>5.839755709863633</v>
      </c>
      <c r="S12">
        <v>18.999205220446751</v>
      </c>
      <c r="T12">
        <v>69.607088178699911</v>
      </c>
      <c r="U12" s="114">
        <f t="shared" si="2"/>
        <v>239.05</v>
      </c>
      <c r="V12" s="112">
        <f t="shared" si="3"/>
        <v>0</v>
      </c>
      <c r="Y12">
        <f>BAWANA!AW12+BAWANA!AX12</f>
        <v>32</v>
      </c>
      <c r="Z12">
        <f>BAWANA!BD12+BAWANA!BE12</f>
        <v>0</v>
      </c>
      <c r="AA12">
        <f>BAWANA!X12+BAWANA!Y12</f>
        <v>32</v>
      </c>
      <c r="AB12">
        <f>BAWANA!AE12+BAWANA!AF12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BAWANA!B13</f>
        <v>320</v>
      </c>
      <c r="C13">
        <f>BAWANA!C13</f>
        <v>0</v>
      </c>
      <c r="D13">
        <f>BAWANA!AL13</f>
        <v>239.05</v>
      </c>
      <c r="E13">
        <f>BAWANA!AM13</f>
        <v>0</v>
      </c>
      <c r="F13">
        <f t="shared" si="4"/>
        <v>256</v>
      </c>
      <c r="G13">
        <f t="shared" si="5"/>
        <v>239.05</v>
      </c>
      <c r="H13" s="112"/>
      <c r="I13">
        <f>BRPL_EOD!AI13+BRPL_EOD!AJ13</f>
        <v>99.61</v>
      </c>
      <c r="J13">
        <f>BYPL_EOD!AI13+BYPL_EOD!AJ13</f>
        <v>45</v>
      </c>
      <c r="K13">
        <f>MES_EOD!AI13+MES_EOD!AJ13</f>
        <v>5.84</v>
      </c>
      <c r="L13">
        <f>NDMC_EOD!AI13+NDMC_EOD!AJ13</f>
        <v>19</v>
      </c>
      <c r="M13">
        <f>TPDDL_EOD!AI13+TPDDL_EOD!AJ13</f>
        <v>69.61</v>
      </c>
      <c r="N13">
        <f t="shared" si="0"/>
        <v>239.06</v>
      </c>
      <c r="O13" s="112">
        <f t="shared" si="1"/>
        <v>-9.9999999999909051E-3</v>
      </c>
      <c r="P13">
        <v>99.605833263615835</v>
      </c>
      <c r="Q13">
        <v>44.99811762737388</v>
      </c>
      <c r="R13">
        <v>5.839755709863633</v>
      </c>
      <c r="S13">
        <v>18.999205220446751</v>
      </c>
      <c r="T13">
        <v>69.607088178699911</v>
      </c>
      <c r="U13" s="114">
        <f t="shared" si="2"/>
        <v>239.05</v>
      </c>
      <c r="V13" s="112">
        <f t="shared" si="3"/>
        <v>0</v>
      </c>
      <c r="Y13">
        <f>BAWANA!AW13+BAWANA!AX13</f>
        <v>32</v>
      </c>
      <c r="Z13">
        <f>BAWANA!BD13+BAWANA!BE13</f>
        <v>0</v>
      </c>
      <c r="AA13">
        <f>BAWANA!X13+BAWANA!Y13</f>
        <v>32</v>
      </c>
      <c r="AB13">
        <f>BAWANA!AE13+BAWANA!AF13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BAWANA!B14</f>
        <v>320</v>
      </c>
      <c r="C14">
        <f>BAWANA!C14</f>
        <v>0</v>
      </c>
      <c r="D14">
        <f>BAWANA!AL14</f>
        <v>239.06</v>
      </c>
      <c r="E14">
        <f>BAWANA!AM14</f>
        <v>0</v>
      </c>
      <c r="F14">
        <f t="shared" si="4"/>
        <v>256</v>
      </c>
      <c r="G14">
        <f t="shared" si="5"/>
        <v>239.06</v>
      </c>
      <c r="H14" s="112"/>
      <c r="I14">
        <f>BRPL_EOD!AI14+BRPL_EOD!AJ14</f>
        <v>99.61</v>
      </c>
      <c r="J14">
        <f>BYPL_EOD!AI14+BYPL_EOD!AJ14</f>
        <v>45</v>
      </c>
      <c r="K14">
        <f>MES_EOD!AI14+MES_EOD!AJ14</f>
        <v>5.84</v>
      </c>
      <c r="L14">
        <f>NDMC_EOD!AI14+NDMC_EOD!AJ14</f>
        <v>19</v>
      </c>
      <c r="M14">
        <f>TPDDL_EOD!AI14+TPDDL_EOD!AJ14</f>
        <v>69.61</v>
      </c>
      <c r="N14">
        <f t="shared" si="0"/>
        <v>239.06</v>
      </c>
      <c r="O14" s="112">
        <f t="shared" si="1"/>
        <v>0</v>
      </c>
      <c r="P14">
        <v>99.61</v>
      </c>
      <c r="Q14">
        <v>45</v>
      </c>
      <c r="R14">
        <v>5.84</v>
      </c>
      <c r="S14">
        <v>19</v>
      </c>
      <c r="T14">
        <v>69.61</v>
      </c>
      <c r="U14" s="114">
        <f t="shared" si="2"/>
        <v>239.06</v>
      </c>
      <c r="V14" s="112">
        <f t="shared" si="3"/>
        <v>0</v>
      </c>
      <c r="Y14">
        <f>BAWANA!AW14+BAWANA!AX14</f>
        <v>15.47</v>
      </c>
      <c r="Z14">
        <f>BAWANA!BD14+BAWANA!BE14</f>
        <v>15.47</v>
      </c>
      <c r="AA14">
        <f>BAWANA!X14+BAWANA!Y14</f>
        <v>15.47</v>
      </c>
      <c r="AB14">
        <f>BAWANA!AE14+BAWANA!AF14</f>
        <v>15.47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BAWANA!B15</f>
        <v>320</v>
      </c>
      <c r="C15">
        <f>BAWANA!C15</f>
        <v>0</v>
      </c>
      <c r="D15">
        <f>BAWANA!AL15</f>
        <v>221.84000000000003</v>
      </c>
      <c r="E15">
        <f>BAWANA!AM15</f>
        <v>0</v>
      </c>
      <c r="F15">
        <f t="shared" si="4"/>
        <v>256</v>
      </c>
      <c r="G15">
        <f t="shared" si="5"/>
        <v>221.84000000000003</v>
      </c>
      <c r="H15" s="112"/>
      <c r="I15">
        <f>BRPL_EOD!AI15+BRPL_EOD!AJ15</f>
        <v>99.61</v>
      </c>
      <c r="J15">
        <f>BYPL_EOD!AI15+BYPL_EOD!AJ15</f>
        <v>45</v>
      </c>
      <c r="K15">
        <f>MES_EOD!AI15+MES_EOD!AJ15</f>
        <v>5.84</v>
      </c>
      <c r="L15">
        <f>NDMC_EOD!AI15+NDMC_EOD!AJ15</f>
        <v>19</v>
      </c>
      <c r="M15">
        <f>TPDDL_EOD!AI15+TPDDL_EOD!AJ15</f>
        <v>52.39</v>
      </c>
      <c r="N15">
        <f t="shared" si="0"/>
        <v>221.84000000000003</v>
      </c>
      <c r="O15" s="112">
        <f t="shared" si="1"/>
        <v>0</v>
      </c>
      <c r="P15">
        <v>99.61</v>
      </c>
      <c r="Q15">
        <v>45</v>
      </c>
      <c r="R15">
        <v>5.84</v>
      </c>
      <c r="S15">
        <v>19</v>
      </c>
      <c r="T15">
        <v>52.39</v>
      </c>
      <c r="U15" s="114">
        <f t="shared" si="2"/>
        <v>221.84000000000003</v>
      </c>
      <c r="V15" s="112">
        <f t="shared" si="3"/>
        <v>0</v>
      </c>
      <c r="Y15">
        <f>BAWANA!AW15+BAWANA!AX15</f>
        <v>24.08</v>
      </c>
      <c r="Z15">
        <f>BAWANA!BD15+BAWANA!BE15</f>
        <v>24.08</v>
      </c>
      <c r="AA15">
        <f>BAWANA!X15+BAWANA!Y15</f>
        <v>24.08</v>
      </c>
      <c r="AB15">
        <f>BAWANA!AE15+BAWANA!AF15</f>
        <v>24.08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BAWANA!B16</f>
        <v>320</v>
      </c>
      <c r="C16">
        <f>BAWANA!C16</f>
        <v>0</v>
      </c>
      <c r="D16">
        <f>BAWANA!AL16</f>
        <v>221.84000000000003</v>
      </c>
      <c r="E16">
        <f>BAWANA!AM16</f>
        <v>0</v>
      </c>
      <c r="F16">
        <f t="shared" si="4"/>
        <v>256</v>
      </c>
      <c r="G16">
        <f t="shared" si="5"/>
        <v>221.84000000000003</v>
      </c>
      <c r="H16" s="112"/>
      <c r="I16">
        <f>BRPL_EOD!AI16+BRPL_EOD!AJ16</f>
        <v>99.61</v>
      </c>
      <c r="J16">
        <f>BYPL_EOD!AI16+BYPL_EOD!AJ16</f>
        <v>45</v>
      </c>
      <c r="K16">
        <f>MES_EOD!AI16+MES_EOD!AJ16</f>
        <v>5.84</v>
      </c>
      <c r="L16">
        <f>NDMC_EOD!AI16+NDMC_EOD!AJ16</f>
        <v>19</v>
      </c>
      <c r="M16">
        <f>TPDDL_EOD!AI16+TPDDL_EOD!AJ16</f>
        <v>52.39</v>
      </c>
      <c r="N16">
        <f t="shared" si="0"/>
        <v>221.84000000000003</v>
      </c>
      <c r="O16" s="112">
        <f t="shared" si="1"/>
        <v>0</v>
      </c>
      <c r="P16">
        <v>99.61</v>
      </c>
      <c r="Q16">
        <v>45</v>
      </c>
      <c r="R16">
        <v>5.84</v>
      </c>
      <c r="S16">
        <v>19</v>
      </c>
      <c r="T16">
        <v>52.39</v>
      </c>
      <c r="U16" s="114">
        <f t="shared" si="2"/>
        <v>221.84000000000003</v>
      </c>
      <c r="V16" s="112">
        <f t="shared" si="3"/>
        <v>0</v>
      </c>
      <c r="Y16">
        <f>BAWANA!AW16+BAWANA!AX16</f>
        <v>24.08</v>
      </c>
      <c r="Z16">
        <f>BAWANA!BD16+BAWANA!BE16</f>
        <v>24.08</v>
      </c>
      <c r="AA16">
        <f>BAWANA!X16+BAWANA!Y16</f>
        <v>24.08</v>
      </c>
      <c r="AB16">
        <f>BAWANA!AE16+BAWANA!AF16</f>
        <v>24.08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BAWANA!B17</f>
        <v>320</v>
      </c>
      <c r="C17">
        <f>BAWANA!C17</f>
        <v>0</v>
      </c>
      <c r="D17">
        <f>BAWANA!AL17</f>
        <v>221.84000000000003</v>
      </c>
      <c r="E17">
        <f>BAWANA!AM17</f>
        <v>0</v>
      </c>
      <c r="F17">
        <f t="shared" si="4"/>
        <v>256</v>
      </c>
      <c r="G17">
        <f t="shared" si="5"/>
        <v>221.84000000000003</v>
      </c>
      <c r="H17" s="112"/>
      <c r="I17">
        <f>BRPL_EOD!AI17+BRPL_EOD!AJ17</f>
        <v>99.61</v>
      </c>
      <c r="J17">
        <f>BYPL_EOD!AI17+BYPL_EOD!AJ17</f>
        <v>45</v>
      </c>
      <c r="K17">
        <f>MES_EOD!AI17+MES_EOD!AJ17</f>
        <v>5.84</v>
      </c>
      <c r="L17">
        <f>NDMC_EOD!AI17+NDMC_EOD!AJ17</f>
        <v>19</v>
      </c>
      <c r="M17">
        <f>TPDDL_EOD!AI17+TPDDL_EOD!AJ17</f>
        <v>52.39</v>
      </c>
      <c r="N17">
        <f t="shared" si="0"/>
        <v>221.84000000000003</v>
      </c>
      <c r="O17" s="112">
        <f t="shared" si="1"/>
        <v>0</v>
      </c>
      <c r="P17">
        <v>99.61</v>
      </c>
      <c r="Q17">
        <v>45</v>
      </c>
      <c r="R17">
        <v>5.84</v>
      </c>
      <c r="S17">
        <v>19</v>
      </c>
      <c r="T17">
        <v>52.39</v>
      </c>
      <c r="U17" s="114">
        <f t="shared" si="2"/>
        <v>221.84000000000003</v>
      </c>
      <c r="V17" s="112">
        <f t="shared" si="3"/>
        <v>0</v>
      </c>
      <c r="Y17">
        <f>BAWANA!AW17+BAWANA!AX17</f>
        <v>24.08</v>
      </c>
      <c r="Z17">
        <f>BAWANA!BD17+BAWANA!BE17</f>
        <v>24.08</v>
      </c>
      <c r="AA17">
        <f>BAWANA!X17+BAWANA!Y17</f>
        <v>24.08</v>
      </c>
      <c r="AB17">
        <f>BAWANA!AE17+BAWANA!AF17</f>
        <v>24.08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BAWANA!B18</f>
        <v>320</v>
      </c>
      <c r="C18">
        <f>BAWANA!C18</f>
        <v>0</v>
      </c>
      <c r="D18">
        <f>BAWANA!AL18</f>
        <v>221.84000000000003</v>
      </c>
      <c r="E18">
        <f>BAWANA!AM18</f>
        <v>0</v>
      </c>
      <c r="F18">
        <f t="shared" si="4"/>
        <v>256</v>
      </c>
      <c r="G18">
        <f t="shared" si="5"/>
        <v>221.84000000000003</v>
      </c>
      <c r="H18" s="112"/>
      <c r="I18">
        <f>BRPL_EOD!AI18+BRPL_EOD!AJ18</f>
        <v>99.61</v>
      </c>
      <c r="J18">
        <f>BYPL_EOD!AI18+BYPL_EOD!AJ18</f>
        <v>45</v>
      </c>
      <c r="K18">
        <f>MES_EOD!AI18+MES_EOD!AJ18</f>
        <v>5.84</v>
      </c>
      <c r="L18">
        <f>NDMC_EOD!AI18+NDMC_EOD!AJ18</f>
        <v>19</v>
      </c>
      <c r="M18">
        <f>TPDDL_EOD!AI18+TPDDL_EOD!AJ18</f>
        <v>52.39</v>
      </c>
      <c r="N18">
        <f t="shared" si="0"/>
        <v>221.84000000000003</v>
      </c>
      <c r="O18" s="112">
        <f t="shared" si="1"/>
        <v>0</v>
      </c>
      <c r="P18">
        <v>99.61</v>
      </c>
      <c r="Q18">
        <v>45</v>
      </c>
      <c r="R18">
        <v>5.84</v>
      </c>
      <c r="S18">
        <v>19</v>
      </c>
      <c r="T18">
        <v>52.39</v>
      </c>
      <c r="U18" s="114">
        <f t="shared" si="2"/>
        <v>221.84000000000003</v>
      </c>
      <c r="V18" s="112">
        <f t="shared" si="3"/>
        <v>0</v>
      </c>
      <c r="Y18">
        <f>BAWANA!AW18+BAWANA!AX18</f>
        <v>24.08</v>
      </c>
      <c r="Z18">
        <f>BAWANA!BD18+BAWANA!BE18</f>
        <v>24.08</v>
      </c>
      <c r="AA18">
        <f>BAWANA!X18+BAWANA!Y18</f>
        <v>24.08</v>
      </c>
      <c r="AB18">
        <f>BAWANA!AE18+BAWANA!AF18</f>
        <v>24.08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BAWANA!B19</f>
        <v>320</v>
      </c>
      <c r="C19">
        <f>BAWANA!C19</f>
        <v>0</v>
      </c>
      <c r="D19">
        <f>BAWANA!AL19</f>
        <v>221.84000000000003</v>
      </c>
      <c r="E19">
        <f>BAWANA!AM19</f>
        <v>0</v>
      </c>
      <c r="F19">
        <f t="shared" si="4"/>
        <v>256</v>
      </c>
      <c r="G19">
        <f t="shared" si="5"/>
        <v>221.84000000000003</v>
      </c>
      <c r="H19" s="112"/>
      <c r="I19">
        <f>BRPL_EOD!AI19+BRPL_EOD!AJ19</f>
        <v>99.61</v>
      </c>
      <c r="J19">
        <f>BYPL_EOD!AI19+BYPL_EOD!AJ19</f>
        <v>45</v>
      </c>
      <c r="K19">
        <f>MES_EOD!AI19+MES_EOD!AJ19</f>
        <v>5.84</v>
      </c>
      <c r="L19">
        <f>NDMC_EOD!AI19+NDMC_EOD!AJ19</f>
        <v>19</v>
      </c>
      <c r="M19">
        <f>TPDDL_EOD!AI19+TPDDL_EOD!AJ19</f>
        <v>52.39</v>
      </c>
      <c r="N19">
        <f t="shared" si="0"/>
        <v>221.84000000000003</v>
      </c>
      <c r="O19" s="112">
        <f t="shared" si="1"/>
        <v>0</v>
      </c>
      <c r="P19">
        <v>99.61</v>
      </c>
      <c r="Q19">
        <v>45</v>
      </c>
      <c r="R19">
        <v>5.84</v>
      </c>
      <c r="S19">
        <v>19</v>
      </c>
      <c r="T19">
        <v>52.39</v>
      </c>
      <c r="U19" s="114">
        <f t="shared" si="2"/>
        <v>221.84000000000003</v>
      </c>
      <c r="V19" s="112">
        <f t="shared" si="3"/>
        <v>0</v>
      </c>
      <c r="Y19">
        <f>BAWANA!AW19+BAWANA!AX19</f>
        <v>24.08</v>
      </c>
      <c r="Z19">
        <f>BAWANA!BD19+BAWANA!BE19</f>
        <v>24.08</v>
      </c>
      <c r="AA19">
        <f>BAWANA!X19+BAWANA!Y19</f>
        <v>24.08</v>
      </c>
      <c r="AB19">
        <f>BAWANA!AE19+BAWANA!AF19</f>
        <v>24.08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BAWANA!B20</f>
        <v>320</v>
      </c>
      <c r="C20">
        <f>BAWANA!C20</f>
        <v>0</v>
      </c>
      <c r="D20">
        <f>BAWANA!AL20</f>
        <v>221.84000000000003</v>
      </c>
      <c r="E20">
        <f>BAWANA!AM20</f>
        <v>0</v>
      </c>
      <c r="F20">
        <f t="shared" si="4"/>
        <v>256</v>
      </c>
      <c r="G20">
        <f t="shared" si="5"/>
        <v>221.84000000000003</v>
      </c>
      <c r="H20" s="112"/>
      <c r="I20">
        <f>BRPL_EOD!AI20+BRPL_EOD!AJ20</f>
        <v>99.61</v>
      </c>
      <c r="J20">
        <f>BYPL_EOD!AI20+BYPL_EOD!AJ20</f>
        <v>45</v>
      </c>
      <c r="K20">
        <f>MES_EOD!AI20+MES_EOD!AJ20</f>
        <v>5.84</v>
      </c>
      <c r="L20">
        <f>NDMC_EOD!AI20+NDMC_EOD!AJ20</f>
        <v>19</v>
      </c>
      <c r="M20">
        <f>TPDDL_EOD!AI20+TPDDL_EOD!AJ20</f>
        <v>52.39</v>
      </c>
      <c r="N20">
        <f t="shared" si="0"/>
        <v>221.84000000000003</v>
      </c>
      <c r="O20" s="112">
        <f t="shared" si="1"/>
        <v>0</v>
      </c>
      <c r="P20">
        <v>99.61</v>
      </c>
      <c r="Q20">
        <v>45</v>
      </c>
      <c r="R20">
        <v>5.84</v>
      </c>
      <c r="S20">
        <v>19</v>
      </c>
      <c r="T20">
        <v>52.39</v>
      </c>
      <c r="U20" s="114">
        <f t="shared" si="2"/>
        <v>221.84000000000003</v>
      </c>
      <c r="V20" s="112">
        <f t="shared" si="3"/>
        <v>0</v>
      </c>
      <c r="Y20">
        <f>BAWANA!AW20+BAWANA!AX20</f>
        <v>24.08</v>
      </c>
      <c r="Z20">
        <f>BAWANA!BD20+BAWANA!BE20</f>
        <v>24.08</v>
      </c>
      <c r="AA20">
        <f>BAWANA!X20+BAWANA!Y20</f>
        <v>24.08</v>
      </c>
      <c r="AB20">
        <f>BAWANA!AE20+BAWANA!AF20</f>
        <v>24.08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BAWANA!B21</f>
        <v>320</v>
      </c>
      <c r="C21">
        <f>BAWANA!C21</f>
        <v>0</v>
      </c>
      <c r="D21">
        <f>BAWANA!AL21</f>
        <v>221.84000000000003</v>
      </c>
      <c r="E21">
        <f>BAWANA!AM21</f>
        <v>0</v>
      </c>
      <c r="F21">
        <f t="shared" si="4"/>
        <v>256</v>
      </c>
      <c r="G21">
        <f t="shared" si="5"/>
        <v>221.84000000000003</v>
      </c>
      <c r="H21" s="112"/>
      <c r="I21">
        <f>BRPL_EOD!AI21+BRPL_EOD!AJ21</f>
        <v>99.61</v>
      </c>
      <c r="J21">
        <f>BYPL_EOD!AI21+BYPL_EOD!AJ21</f>
        <v>45</v>
      </c>
      <c r="K21">
        <f>MES_EOD!AI21+MES_EOD!AJ21</f>
        <v>5.84</v>
      </c>
      <c r="L21">
        <f>NDMC_EOD!AI21+NDMC_EOD!AJ21</f>
        <v>19</v>
      </c>
      <c r="M21">
        <f>TPDDL_EOD!AI21+TPDDL_EOD!AJ21</f>
        <v>52.39</v>
      </c>
      <c r="N21">
        <f t="shared" si="0"/>
        <v>221.84000000000003</v>
      </c>
      <c r="O21" s="112">
        <f t="shared" si="1"/>
        <v>0</v>
      </c>
      <c r="P21">
        <v>99.61</v>
      </c>
      <c r="Q21">
        <v>45</v>
      </c>
      <c r="R21">
        <v>5.84</v>
      </c>
      <c r="S21">
        <v>19</v>
      </c>
      <c r="T21">
        <v>52.39</v>
      </c>
      <c r="U21" s="114">
        <f t="shared" si="2"/>
        <v>221.84000000000003</v>
      </c>
      <c r="V21" s="112">
        <f t="shared" si="3"/>
        <v>0</v>
      </c>
      <c r="Y21">
        <f>BAWANA!AW21+BAWANA!AX21</f>
        <v>24.08</v>
      </c>
      <c r="Z21">
        <f>BAWANA!BD21+BAWANA!BE21</f>
        <v>24.08</v>
      </c>
      <c r="AA21">
        <f>BAWANA!X21+BAWANA!Y21</f>
        <v>24.08</v>
      </c>
      <c r="AB21">
        <f>BAWANA!AE21+BAWANA!AF21</f>
        <v>24.08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BAWANA!B22</f>
        <v>320</v>
      </c>
      <c r="C22">
        <f>BAWANA!C22</f>
        <v>0</v>
      </c>
      <c r="D22">
        <f>BAWANA!AL22</f>
        <v>221.84000000000003</v>
      </c>
      <c r="E22">
        <f>BAWANA!AM22</f>
        <v>0</v>
      </c>
      <c r="F22">
        <f t="shared" si="4"/>
        <v>256</v>
      </c>
      <c r="G22">
        <f t="shared" si="5"/>
        <v>221.84000000000003</v>
      </c>
      <c r="H22" s="112"/>
      <c r="I22">
        <f>BRPL_EOD!AI22+BRPL_EOD!AJ22</f>
        <v>99.61</v>
      </c>
      <c r="J22">
        <f>BYPL_EOD!AI22+BYPL_EOD!AJ22</f>
        <v>45</v>
      </c>
      <c r="K22">
        <f>MES_EOD!AI22+MES_EOD!AJ22</f>
        <v>5.84</v>
      </c>
      <c r="L22">
        <f>NDMC_EOD!AI22+NDMC_EOD!AJ22</f>
        <v>19</v>
      </c>
      <c r="M22">
        <f>TPDDL_EOD!AI22+TPDDL_EOD!AJ22</f>
        <v>52.39</v>
      </c>
      <c r="N22">
        <f t="shared" si="0"/>
        <v>221.84000000000003</v>
      </c>
      <c r="O22" s="112">
        <f t="shared" si="1"/>
        <v>0</v>
      </c>
      <c r="P22">
        <v>99.61</v>
      </c>
      <c r="Q22">
        <v>45</v>
      </c>
      <c r="R22">
        <v>5.84</v>
      </c>
      <c r="S22">
        <v>19</v>
      </c>
      <c r="T22">
        <v>52.39</v>
      </c>
      <c r="U22" s="114">
        <f t="shared" si="2"/>
        <v>221.84000000000003</v>
      </c>
      <c r="V22" s="112">
        <f t="shared" si="3"/>
        <v>0</v>
      </c>
      <c r="Y22">
        <f>BAWANA!AW22+BAWANA!AX22</f>
        <v>24.08</v>
      </c>
      <c r="Z22">
        <f>BAWANA!BD22+BAWANA!BE22</f>
        <v>24.08</v>
      </c>
      <c r="AA22">
        <f>BAWANA!X22+BAWANA!Y22</f>
        <v>24.08</v>
      </c>
      <c r="AB22">
        <f>BAWANA!AE22+BAWANA!AF22</f>
        <v>24.08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BAWANA!B23</f>
        <v>320</v>
      </c>
      <c r="C23">
        <f>BAWANA!C23</f>
        <v>0</v>
      </c>
      <c r="D23">
        <f>BAWANA!AL23</f>
        <v>221.84000000000003</v>
      </c>
      <c r="E23">
        <f>BAWANA!AM23</f>
        <v>0</v>
      </c>
      <c r="F23">
        <f t="shared" si="4"/>
        <v>256</v>
      </c>
      <c r="G23">
        <f t="shared" si="5"/>
        <v>221.84000000000003</v>
      </c>
      <c r="H23" s="112"/>
      <c r="I23">
        <f>BRPL_EOD!AI23+BRPL_EOD!AJ23</f>
        <v>99.61</v>
      </c>
      <c r="J23">
        <f>BYPL_EOD!AI23+BYPL_EOD!AJ23</f>
        <v>45</v>
      </c>
      <c r="K23">
        <f>MES_EOD!AI23+MES_EOD!AJ23</f>
        <v>5.84</v>
      </c>
      <c r="L23">
        <f>NDMC_EOD!AI23+NDMC_EOD!AJ23</f>
        <v>19</v>
      </c>
      <c r="M23">
        <f>TPDDL_EOD!AI23+TPDDL_EOD!AJ23</f>
        <v>52.39</v>
      </c>
      <c r="N23">
        <f t="shared" si="0"/>
        <v>221.84000000000003</v>
      </c>
      <c r="O23" s="112">
        <f t="shared" si="1"/>
        <v>0</v>
      </c>
      <c r="P23">
        <v>99.61</v>
      </c>
      <c r="Q23">
        <v>45</v>
      </c>
      <c r="R23">
        <v>5.84</v>
      </c>
      <c r="S23">
        <v>19</v>
      </c>
      <c r="T23">
        <v>52.39</v>
      </c>
      <c r="U23" s="114">
        <f t="shared" si="2"/>
        <v>221.84000000000003</v>
      </c>
      <c r="V23" s="112">
        <f t="shared" si="3"/>
        <v>0</v>
      </c>
      <c r="Y23">
        <f>BAWANA!AW23+BAWANA!AX23</f>
        <v>24.08</v>
      </c>
      <c r="Z23">
        <f>BAWANA!BD23+BAWANA!BE23</f>
        <v>24.08</v>
      </c>
      <c r="AA23">
        <f>BAWANA!X23+BAWANA!Y23</f>
        <v>24.08</v>
      </c>
      <c r="AB23">
        <f>BAWANA!AE23+BAWANA!AF23</f>
        <v>24.08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BAWANA!B24</f>
        <v>320</v>
      </c>
      <c r="C24">
        <f>BAWANA!C24</f>
        <v>0</v>
      </c>
      <c r="D24">
        <f>BAWANA!AL24</f>
        <v>221.84000000000003</v>
      </c>
      <c r="E24">
        <f>BAWANA!AM24</f>
        <v>0</v>
      </c>
      <c r="F24">
        <f t="shared" si="4"/>
        <v>256</v>
      </c>
      <c r="G24">
        <f t="shared" si="5"/>
        <v>221.84000000000003</v>
      </c>
      <c r="H24" s="112"/>
      <c r="I24">
        <f>BRPL_EOD!AI24+BRPL_EOD!AJ24</f>
        <v>99.61</v>
      </c>
      <c r="J24">
        <f>BYPL_EOD!AI24+BYPL_EOD!AJ24</f>
        <v>45</v>
      </c>
      <c r="K24">
        <f>MES_EOD!AI24+MES_EOD!AJ24</f>
        <v>5.84</v>
      </c>
      <c r="L24">
        <f>NDMC_EOD!AI24+NDMC_EOD!AJ24</f>
        <v>19</v>
      </c>
      <c r="M24">
        <f>TPDDL_EOD!AI24+TPDDL_EOD!AJ24</f>
        <v>52.39</v>
      </c>
      <c r="N24">
        <f t="shared" si="0"/>
        <v>221.84000000000003</v>
      </c>
      <c r="O24" s="112">
        <f t="shared" si="1"/>
        <v>0</v>
      </c>
      <c r="P24">
        <v>99.61</v>
      </c>
      <c r="Q24">
        <v>45</v>
      </c>
      <c r="R24">
        <v>5.84</v>
      </c>
      <c r="S24">
        <v>19</v>
      </c>
      <c r="T24">
        <v>52.39</v>
      </c>
      <c r="U24" s="114">
        <f t="shared" si="2"/>
        <v>221.84000000000003</v>
      </c>
      <c r="V24" s="112">
        <f t="shared" si="3"/>
        <v>0</v>
      </c>
      <c r="Y24">
        <f>BAWANA!AW24+BAWANA!AX24</f>
        <v>24.08</v>
      </c>
      <c r="Z24">
        <f>BAWANA!BD24+BAWANA!BE24</f>
        <v>24.08</v>
      </c>
      <c r="AA24">
        <f>BAWANA!X24+BAWANA!Y24</f>
        <v>24.08</v>
      </c>
      <c r="AB24">
        <f>BAWANA!AE24+BAWANA!AF24</f>
        <v>24.08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BAWANA!B25</f>
        <v>320</v>
      </c>
      <c r="C25">
        <f>BAWANA!C25</f>
        <v>0</v>
      </c>
      <c r="D25">
        <f>BAWANA!AL25</f>
        <v>221.84000000000003</v>
      </c>
      <c r="E25">
        <f>BAWANA!AM25</f>
        <v>0</v>
      </c>
      <c r="F25">
        <f t="shared" si="4"/>
        <v>256</v>
      </c>
      <c r="G25">
        <f t="shared" si="5"/>
        <v>221.84000000000003</v>
      </c>
      <c r="H25" s="112"/>
      <c r="I25">
        <f>BRPL_EOD!AI25+BRPL_EOD!AJ25</f>
        <v>99.61</v>
      </c>
      <c r="J25">
        <f>BYPL_EOD!AI25+BYPL_EOD!AJ25</f>
        <v>45</v>
      </c>
      <c r="K25">
        <f>MES_EOD!AI25+MES_EOD!AJ25</f>
        <v>5.84</v>
      </c>
      <c r="L25">
        <f>NDMC_EOD!AI25+NDMC_EOD!AJ25</f>
        <v>19</v>
      </c>
      <c r="M25">
        <f>TPDDL_EOD!AI25+TPDDL_EOD!AJ25</f>
        <v>52.39</v>
      </c>
      <c r="N25">
        <f t="shared" si="0"/>
        <v>221.84000000000003</v>
      </c>
      <c r="O25" s="112">
        <f t="shared" si="1"/>
        <v>0</v>
      </c>
      <c r="P25">
        <v>99.61</v>
      </c>
      <c r="Q25">
        <v>45</v>
      </c>
      <c r="R25">
        <v>5.84</v>
      </c>
      <c r="S25">
        <v>19</v>
      </c>
      <c r="T25">
        <v>52.39</v>
      </c>
      <c r="U25" s="114">
        <f t="shared" si="2"/>
        <v>221.84000000000003</v>
      </c>
      <c r="V25" s="112">
        <f t="shared" si="3"/>
        <v>0</v>
      </c>
      <c r="Y25">
        <f>BAWANA!AW25+BAWANA!AX25</f>
        <v>24.08</v>
      </c>
      <c r="Z25">
        <f>BAWANA!BD25+BAWANA!BE25</f>
        <v>24.08</v>
      </c>
      <c r="AA25">
        <f>BAWANA!X25+BAWANA!Y25</f>
        <v>24.08</v>
      </c>
      <c r="AB25">
        <f>BAWANA!AE25+BAWANA!AF25</f>
        <v>24.08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BAWANA!B26</f>
        <v>320</v>
      </c>
      <c r="C26">
        <f>BAWANA!C26</f>
        <v>0</v>
      </c>
      <c r="D26">
        <f>BAWANA!AL26</f>
        <v>221.84000000000003</v>
      </c>
      <c r="E26">
        <f>BAWANA!AM26</f>
        <v>0</v>
      </c>
      <c r="F26">
        <f t="shared" si="4"/>
        <v>256</v>
      </c>
      <c r="G26">
        <f t="shared" si="5"/>
        <v>221.84000000000003</v>
      </c>
      <c r="H26" s="112"/>
      <c r="I26">
        <f>BRPL_EOD!AI26+BRPL_EOD!AJ26</f>
        <v>99.61</v>
      </c>
      <c r="J26">
        <f>BYPL_EOD!AI26+BYPL_EOD!AJ26</f>
        <v>45</v>
      </c>
      <c r="K26">
        <f>MES_EOD!AI26+MES_EOD!AJ26</f>
        <v>5.84</v>
      </c>
      <c r="L26">
        <f>NDMC_EOD!AI26+NDMC_EOD!AJ26</f>
        <v>19</v>
      </c>
      <c r="M26">
        <f>TPDDL_EOD!AI26+TPDDL_EOD!AJ26</f>
        <v>52.39</v>
      </c>
      <c r="N26">
        <f t="shared" si="0"/>
        <v>221.84000000000003</v>
      </c>
      <c r="O26" s="112">
        <f t="shared" si="1"/>
        <v>0</v>
      </c>
      <c r="P26">
        <v>99.61</v>
      </c>
      <c r="Q26">
        <v>45</v>
      </c>
      <c r="R26">
        <v>5.84</v>
      </c>
      <c r="S26">
        <v>19</v>
      </c>
      <c r="T26">
        <v>52.39</v>
      </c>
      <c r="U26" s="114">
        <f t="shared" si="2"/>
        <v>221.84000000000003</v>
      </c>
      <c r="V26" s="112">
        <f t="shared" si="3"/>
        <v>0</v>
      </c>
      <c r="Y26">
        <f>BAWANA!AW26+BAWANA!AX26</f>
        <v>24.08</v>
      </c>
      <c r="Z26">
        <f>BAWANA!BD26+BAWANA!BE26</f>
        <v>24.08</v>
      </c>
      <c r="AA26">
        <f>BAWANA!X26+BAWANA!Y26</f>
        <v>24.08</v>
      </c>
      <c r="AB26">
        <f>BAWANA!AE26+BAWANA!AF26</f>
        <v>24.08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BAWANA!B27</f>
        <v>320</v>
      </c>
      <c r="C27">
        <f>BAWANA!C27</f>
        <v>0</v>
      </c>
      <c r="D27">
        <f>BAWANA!AL27</f>
        <v>239.06</v>
      </c>
      <c r="E27">
        <f>BAWANA!AM27</f>
        <v>0</v>
      </c>
      <c r="F27">
        <f t="shared" si="4"/>
        <v>256</v>
      </c>
      <c r="G27">
        <f t="shared" si="5"/>
        <v>239.06</v>
      </c>
      <c r="H27" s="112"/>
      <c r="I27">
        <f>BRPL_EOD!AI27+BRPL_EOD!AJ27</f>
        <v>99.61</v>
      </c>
      <c r="J27">
        <f>BYPL_EOD!AI27+BYPL_EOD!AJ27</f>
        <v>45</v>
      </c>
      <c r="K27">
        <f>MES_EOD!AI27+MES_EOD!AJ27</f>
        <v>5.84</v>
      </c>
      <c r="L27">
        <f>NDMC_EOD!AI27+NDMC_EOD!AJ27</f>
        <v>19</v>
      </c>
      <c r="M27">
        <f>TPDDL_EOD!AI27+TPDDL_EOD!AJ27</f>
        <v>69.61</v>
      </c>
      <c r="N27">
        <f t="shared" si="0"/>
        <v>239.06</v>
      </c>
      <c r="O27" s="112">
        <f t="shared" si="1"/>
        <v>0</v>
      </c>
      <c r="P27">
        <v>99.61</v>
      </c>
      <c r="Q27">
        <v>45</v>
      </c>
      <c r="R27">
        <v>5.84</v>
      </c>
      <c r="S27">
        <v>19</v>
      </c>
      <c r="T27">
        <v>69.61</v>
      </c>
      <c r="U27" s="114">
        <f t="shared" si="2"/>
        <v>239.06</v>
      </c>
      <c r="V27" s="112">
        <f t="shared" si="3"/>
        <v>0</v>
      </c>
      <c r="Y27">
        <f>BAWANA!AW27+BAWANA!AX27</f>
        <v>15.47</v>
      </c>
      <c r="Z27">
        <f>BAWANA!BD27+BAWANA!BE27</f>
        <v>15.47</v>
      </c>
      <c r="AA27">
        <f>BAWANA!X27+BAWANA!Y27</f>
        <v>15.47</v>
      </c>
      <c r="AB27">
        <f>BAWANA!AE27+BAWANA!AF27</f>
        <v>15.47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BAWANA!B28</f>
        <v>320</v>
      </c>
      <c r="C28">
        <f>BAWANA!C28</f>
        <v>0</v>
      </c>
      <c r="D28">
        <f>BAWANA!AL28</f>
        <v>239.06</v>
      </c>
      <c r="E28">
        <f>BAWANA!AM28</f>
        <v>0</v>
      </c>
      <c r="F28">
        <f t="shared" si="4"/>
        <v>256</v>
      </c>
      <c r="G28">
        <f t="shared" si="5"/>
        <v>239.06</v>
      </c>
      <c r="H28" s="112"/>
      <c r="I28">
        <f>BRPL_EOD!AI28+BRPL_EOD!AJ28</f>
        <v>99.61</v>
      </c>
      <c r="J28">
        <f>BYPL_EOD!AI28+BYPL_EOD!AJ28</f>
        <v>45</v>
      </c>
      <c r="K28">
        <f>MES_EOD!AI28+MES_EOD!AJ28</f>
        <v>5.84</v>
      </c>
      <c r="L28">
        <f>NDMC_EOD!AI28+NDMC_EOD!AJ28</f>
        <v>19</v>
      </c>
      <c r="M28">
        <f>TPDDL_EOD!AI28+TPDDL_EOD!AJ28</f>
        <v>69.61</v>
      </c>
      <c r="N28">
        <f t="shared" si="0"/>
        <v>239.06</v>
      </c>
      <c r="O28" s="112">
        <f t="shared" si="1"/>
        <v>0</v>
      </c>
      <c r="P28">
        <v>99.61</v>
      </c>
      <c r="Q28">
        <v>45</v>
      </c>
      <c r="R28">
        <v>5.84</v>
      </c>
      <c r="S28">
        <v>19</v>
      </c>
      <c r="T28">
        <v>69.61</v>
      </c>
      <c r="U28" s="114">
        <f t="shared" si="2"/>
        <v>239.06</v>
      </c>
      <c r="V28" s="112">
        <f t="shared" si="3"/>
        <v>0</v>
      </c>
      <c r="Y28">
        <f>BAWANA!AW28+BAWANA!AX28</f>
        <v>15.47</v>
      </c>
      <c r="Z28">
        <f>BAWANA!BD28+BAWANA!BE28</f>
        <v>15.47</v>
      </c>
      <c r="AA28">
        <f>BAWANA!X28+BAWANA!Y28</f>
        <v>15.47</v>
      </c>
      <c r="AB28">
        <f>BAWANA!AE28+BAWANA!AF28</f>
        <v>15.47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BAWANA!B29</f>
        <v>320</v>
      </c>
      <c r="C29">
        <f>BAWANA!C29</f>
        <v>0</v>
      </c>
      <c r="D29">
        <f>BAWANA!AL29</f>
        <v>239.06</v>
      </c>
      <c r="E29">
        <f>BAWANA!AM29</f>
        <v>0</v>
      </c>
      <c r="F29">
        <f t="shared" si="4"/>
        <v>256</v>
      </c>
      <c r="G29">
        <f t="shared" si="5"/>
        <v>239.06</v>
      </c>
      <c r="H29" s="112"/>
      <c r="I29">
        <f>BRPL_EOD!AI29+BRPL_EOD!AJ29</f>
        <v>99.61</v>
      </c>
      <c r="J29">
        <f>BYPL_EOD!AI29+BYPL_EOD!AJ29</f>
        <v>45</v>
      </c>
      <c r="K29">
        <f>MES_EOD!AI29+MES_EOD!AJ29</f>
        <v>5.84</v>
      </c>
      <c r="L29">
        <f>NDMC_EOD!AI29+NDMC_EOD!AJ29</f>
        <v>19</v>
      </c>
      <c r="M29">
        <f>TPDDL_EOD!AI29+TPDDL_EOD!AJ29</f>
        <v>69.61</v>
      </c>
      <c r="N29">
        <f t="shared" si="0"/>
        <v>239.06</v>
      </c>
      <c r="O29" s="112">
        <f t="shared" si="1"/>
        <v>0</v>
      </c>
      <c r="P29">
        <v>99.61</v>
      </c>
      <c r="Q29">
        <v>45</v>
      </c>
      <c r="R29">
        <v>5.84</v>
      </c>
      <c r="S29">
        <v>19</v>
      </c>
      <c r="T29">
        <v>69.61</v>
      </c>
      <c r="U29" s="114">
        <f t="shared" si="2"/>
        <v>239.06</v>
      </c>
      <c r="V29" s="112">
        <f t="shared" si="3"/>
        <v>0</v>
      </c>
      <c r="Y29">
        <f>BAWANA!AW29+BAWANA!AX29</f>
        <v>15.47</v>
      </c>
      <c r="Z29">
        <f>BAWANA!BD29+BAWANA!BE29</f>
        <v>15.47</v>
      </c>
      <c r="AA29">
        <f>BAWANA!X29+BAWANA!Y29</f>
        <v>15.47</v>
      </c>
      <c r="AB29">
        <f>BAWANA!AE29+BAWANA!AF29</f>
        <v>15.47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BAWANA!B30</f>
        <v>320</v>
      </c>
      <c r="C30">
        <f>BAWANA!C30</f>
        <v>0</v>
      </c>
      <c r="D30">
        <f>BAWANA!AL30</f>
        <v>239.06</v>
      </c>
      <c r="E30">
        <f>BAWANA!AM30</f>
        <v>0</v>
      </c>
      <c r="F30">
        <f t="shared" si="4"/>
        <v>256</v>
      </c>
      <c r="G30">
        <f t="shared" si="5"/>
        <v>239.06</v>
      </c>
      <c r="H30" s="112"/>
      <c r="I30">
        <f>BRPL_EOD!AI30+BRPL_EOD!AJ30</f>
        <v>99.61</v>
      </c>
      <c r="J30">
        <f>BYPL_EOD!AI30+BYPL_EOD!AJ30</f>
        <v>45</v>
      </c>
      <c r="K30">
        <f>MES_EOD!AI30+MES_EOD!AJ30</f>
        <v>5.84</v>
      </c>
      <c r="L30">
        <f>NDMC_EOD!AI30+NDMC_EOD!AJ30</f>
        <v>19</v>
      </c>
      <c r="M30">
        <f>TPDDL_EOD!AI30+TPDDL_EOD!AJ30</f>
        <v>69.61</v>
      </c>
      <c r="N30">
        <f t="shared" si="0"/>
        <v>239.06</v>
      </c>
      <c r="O30" s="112">
        <f t="shared" si="1"/>
        <v>0</v>
      </c>
      <c r="P30">
        <v>99.61</v>
      </c>
      <c r="Q30">
        <v>45</v>
      </c>
      <c r="R30">
        <v>5.84</v>
      </c>
      <c r="S30">
        <v>19</v>
      </c>
      <c r="T30">
        <v>69.61</v>
      </c>
      <c r="U30" s="114">
        <f t="shared" si="2"/>
        <v>239.06</v>
      </c>
      <c r="V30" s="112">
        <f t="shared" si="3"/>
        <v>0</v>
      </c>
      <c r="Y30">
        <f>BAWANA!AW30+BAWANA!AX30</f>
        <v>15.47</v>
      </c>
      <c r="Z30">
        <f>BAWANA!BD30+BAWANA!BE30</f>
        <v>15.47</v>
      </c>
      <c r="AA30">
        <f>BAWANA!X30+BAWANA!Y30</f>
        <v>15.47</v>
      </c>
      <c r="AB30">
        <f>BAWANA!AE30+BAWANA!AF30</f>
        <v>15.47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BAWANA!B31</f>
        <v>320</v>
      </c>
      <c r="C31">
        <f>BAWANA!C31</f>
        <v>0</v>
      </c>
      <c r="D31">
        <f>BAWANA!AL31</f>
        <v>221.84000000000003</v>
      </c>
      <c r="E31">
        <f>BAWANA!AM31</f>
        <v>0</v>
      </c>
      <c r="F31">
        <f t="shared" si="4"/>
        <v>256</v>
      </c>
      <c r="G31">
        <f t="shared" si="5"/>
        <v>221.84000000000003</v>
      </c>
      <c r="H31" s="112"/>
      <c r="I31">
        <f>BRPL_EOD!AI31+BRPL_EOD!AJ31</f>
        <v>99.61</v>
      </c>
      <c r="J31">
        <f>BYPL_EOD!AI31+BYPL_EOD!AJ31</f>
        <v>45</v>
      </c>
      <c r="K31">
        <f>MES_EOD!AI31+MES_EOD!AJ31</f>
        <v>5.84</v>
      </c>
      <c r="L31">
        <f>NDMC_EOD!AI31+NDMC_EOD!AJ31</f>
        <v>19</v>
      </c>
      <c r="M31">
        <f>TPDDL_EOD!AI31+TPDDL_EOD!AJ31</f>
        <v>52.39</v>
      </c>
      <c r="N31">
        <f t="shared" si="0"/>
        <v>221.84000000000003</v>
      </c>
      <c r="O31" s="112">
        <f t="shared" si="1"/>
        <v>0</v>
      </c>
      <c r="P31">
        <v>99.61</v>
      </c>
      <c r="Q31">
        <v>45</v>
      </c>
      <c r="R31">
        <v>5.84</v>
      </c>
      <c r="S31">
        <v>19</v>
      </c>
      <c r="T31">
        <v>52.39</v>
      </c>
      <c r="U31" s="114">
        <f t="shared" si="2"/>
        <v>221.84000000000003</v>
      </c>
      <c r="V31" s="112">
        <f t="shared" si="3"/>
        <v>0</v>
      </c>
      <c r="Y31">
        <f>BAWANA!AW31+BAWANA!AX31</f>
        <v>24.08</v>
      </c>
      <c r="Z31">
        <f>BAWANA!BD31+BAWANA!BE31</f>
        <v>24.08</v>
      </c>
      <c r="AA31">
        <f>BAWANA!X31+BAWANA!Y31</f>
        <v>24.08</v>
      </c>
      <c r="AB31">
        <f>BAWANA!AE31+BAWANA!AF31</f>
        <v>24.08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BAWANA!B32</f>
        <v>320</v>
      </c>
      <c r="C32">
        <f>BAWANA!C32</f>
        <v>0</v>
      </c>
      <c r="D32">
        <f>BAWANA!AL32</f>
        <v>221.84000000000003</v>
      </c>
      <c r="E32">
        <f>BAWANA!AM32</f>
        <v>0</v>
      </c>
      <c r="F32">
        <f t="shared" si="4"/>
        <v>256</v>
      </c>
      <c r="G32">
        <f t="shared" si="5"/>
        <v>221.84000000000003</v>
      </c>
      <c r="H32" s="112"/>
      <c r="I32">
        <f>BRPL_EOD!AI32+BRPL_EOD!AJ32</f>
        <v>99.61</v>
      </c>
      <c r="J32">
        <f>BYPL_EOD!AI32+BYPL_EOD!AJ32</f>
        <v>45</v>
      </c>
      <c r="K32">
        <f>MES_EOD!AI32+MES_EOD!AJ32</f>
        <v>5.84</v>
      </c>
      <c r="L32">
        <f>NDMC_EOD!AI32+NDMC_EOD!AJ32</f>
        <v>19</v>
      </c>
      <c r="M32">
        <f>TPDDL_EOD!AI32+TPDDL_EOD!AJ32</f>
        <v>52.39</v>
      </c>
      <c r="N32">
        <f t="shared" si="0"/>
        <v>221.84000000000003</v>
      </c>
      <c r="O32" s="112">
        <f t="shared" si="1"/>
        <v>0</v>
      </c>
      <c r="P32">
        <v>99.61</v>
      </c>
      <c r="Q32">
        <v>45</v>
      </c>
      <c r="R32">
        <v>5.84</v>
      </c>
      <c r="S32">
        <v>19</v>
      </c>
      <c r="T32">
        <v>52.39</v>
      </c>
      <c r="U32" s="114">
        <f t="shared" si="2"/>
        <v>221.84000000000003</v>
      </c>
      <c r="V32" s="112">
        <f t="shared" si="3"/>
        <v>0</v>
      </c>
      <c r="Y32">
        <f>BAWANA!AW32+BAWANA!AX32</f>
        <v>24.08</v>
      </c>
      <c r="Z32">
        <f>BAWANA!BD32+BAWANA!BE32</f>
        <v>24.08</v>
      </c>
      <c r="AA32">
        <f>BAWANA!X32+BAWANA!Y32</f>
        <v>24.08</v>
      </c>
      <c r="AB32">
        <f>BAWANA!AE32+BAWANA!AF32</f>
        <v>24.08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BAWANA!B33</f>
        <v>320</v>
      </c>
      <c r="C33">
        <f>BAWANA!C33</f>
        <v>0</v>
      </c>
      <c r="D33">
        <f>BAWANA!AL33</f>
        <v>221.84000000000003</v>
      </c>
      <c r="E33">
        <f>BAWANA!AM33</f>
        <v>0</v>
      </c>
      <c r="F33">
        <f t="shared" si="4"/>
        <v>256</v>
      </c>
      <c r="G33">
        <f t="shared" si="5"/>
        <v>221.84000000000003</v>
      </c>
      <c r="H33" s="112"/>
      <c r="I33">
        <f>BRPL_EOD!AI33+BRPL_EOD!AJ33</f>
        <v>99.61</v>
      </c>
      <c r="J33">
        <f>BYPL_EOD!AI33+BYPL_EOD!AJ33</f>
        <v>45</v>
      </c>
      <c r="K33">
        <f>MES_EOD!AI33+MES_EOD!AJ33</f>
        <v>5.84</v>
      </c>
      <c r="L33">
        <f>NDMC_EOD!AI33+NDMC_EOD!AJ33</f>
        <v>19</v>
      </c>
      <c r="M33">
        <f>TPDDL_EOD!AI33+TPDDL_EOD!AJ33</f>
        <v>52.39</v>
      </c>
      <c r="N33">
        <f t="shared" si="0"/>
        <v>221.84000000000003</v>
      </c>
      <c r="O33" s="112">
        <f t="shared" si="1"/>
        <v>0</v>
      </c>
      <c r="P33">
        <v>99.61</v>
      </c>
      <c r="Q33">
        <v>45</v>
      </c>
      <c r="R33">
        <v>5.84</v>
      </c>
      <c r="S33">
        <v>19</v>
      </c>
      <c r="T33">
        <v>52.39</v>
      </c>
      <c r="U33" s="114">
        <f t="shared" si="2"/>
        <v>221.84000000000003</v>
      </c>
      <c r="V33" s="112">
        <f t="shared" si="3"/>
        <v>0</v>
      </c>
      <c r="Y33">
        <f>BAWANA!AW33+BAWANA!AX33</f>
        <v>24.08</v>
      </c>
      <c r="Z33">
        <f>BAWANA!BD33+BAWANA!BE33</f>
        <v>24.08</v>
      </c>
      <c r="AA33">
        <f>BAWANA!X33+BAWANA!Y33</f>
        <v>24.08</v>
      </c>
      <c r="AB33">
        <f>BAWANA!AE33+BAWANA!AF33</f>
        <v>24.08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BAWANA!B34</f>
        <v>320</v>
      </c>
      <c r="C34">
        <f>BAWANA!C34</f>
        <v>0</v>
      </c>
      <c r="D34">
        <f>BAWANA!AL34</f>
        <v>221.84000000000003</v>
      </c>
      <c r="E34">
        <f>BAWANA!AM34</f>
        <v>0</v>
      </c>
      <c r="F34">
        <f t="shared" si="4"/>
        <v>256</v>
      </c>
      <c r="G34">
        <f t="shared" si="5"/>
        <v>221.84000000000003</v>
      </c>
      <c r="H34" s="112"/>
      <c r="I34">
        <f>BRPL_EOD!AI34+BRPL_EOD!AJ34</f>
        <v>99.61</v>
      </c>
      <c r="J34">
        <f>BYPL_EOD!AI34+BYPL_EOD!AJ34</f>
        <v>45</v>
      </c>
      <c r="K34">
        <f>MES_EOD!AI34+MES_EOD!AJ34</f>
        <v>5.84</v>
      </c>
      <c r="L34">
        <f>NDMC_EOD!AI34+NDMC_EOD!AJ34</f>
        <v>19</v>
      </c>
      <c r="M34">
        <f>TPDDL_EOD!AI34+TPDDL_EOD!AJ34</f>
        <v>52.39</v>
      </c>
      <c r="N34">
        <f t="shared" si="0"/>
        <v>221.84000000000003</v>
      </c>
      <c r="O34" s="112">
        <f t="shared" si="1"/>
        <v>0</v>
      </c>
      <c r="P34">
        <v>99.61</v>
      </c>
      <c r="Q34">
        <v>45</v>
      </c>
      <c r="R34">
        <v>5.84</v>
      </c>
      <c r="S34">
        <v>19</v>
      </c>
      <c r="T34">
        <v>52.39</v>
      </c>
      <c r="U34" s="114">
        <f t="shared" si="2"/>
        <v>221.84000000000003</v>
      </c>
      <c r="V34" s="112">
        <f t="shared" si="3"/>
        <v>0</v>
      </c>
      <c r="Y34">
        <f>BAWANA!AW34+BAWANA!AX34</f>
        <v>24.08</v>
      </c>
      <c r="Z34">
        <f>BAWANA!BD34+BAWANA!BE34</f>
        <v>24.08</v>
      </c>
      <c r="AA34">
        <f>BAWANA!X34+BAWANA!Y34</f>
        <v>24.08</v>
      </c>
      <c r="AB34">
        <f>BAWANA!AE34+BAWANA!AF34</f>
        <v>24.08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BAWANA!B35</f>
        <v>320</v>
      </c>
      <c r="C35">
        <f>BAWANA!C35</f>
        <v>0</v>
      </c>
      <c r="D35">
        <f>BAWANA!AL35</f>
        <v>216.18</v>
      </c>
      <c r="E35">
        <f>BAWANA!AM35</f>
        <v>0</v>
      </c>
      <c r="F35">
        <f t="shared" si="4"/>
        <v>256</v>
      </c>
      <c r="G35">
        <f t="shared" si="5"/>
        <v>216.18</v>
      </c>
      <c r="H35" s="112"/>
      <c r="I35">
        <f>BRPL_EOD!AI35+BRPL_EOD!AJ35</f>
        <v>83.76</v>
      </c>
      <c r="J35">
        <f>BYPL_EOD!AI35+BYPL_EOD!AJ35</f>
        <v>48.43</v>
      </c>
      <c r="K35">
        <f>MES_EOD!AI35+MES_EOD!AJ35</f>
        <v>5.84</v>
      </c>
      <c r="L35">
        <f>NDMC_EOD!AI35+NDMC_EOD!AJ35</f>
        <v>19.63</v>
      </c>
      <c r="M35">
        <f>TPDDL_EOD!AI35+TPDDL_EOD!AJ35</f>
        <v>58.53</v>
      </c>
      <c r="N35">
        <f t="shared" si="0"/>
        <v>216.19</v>
      </c>
      <c r="O35" s="112">
        <f t="shared" si="1"/>
        <v>-9.9999999999909051E-3</v>
      </c>
      <c r="P35">
        <v>83.756125630232674</v>
      </c>
      <c r="Q35">
        <v>48.427759840880711</v>
      </c>
      <c r="R35">
        <v>5.8397298672464037</v>
      </c>
      <c r="S35">
        <v>19.62909200240529</v>
      </c>
      <c r="T35">
        <v>58.527292659234938</v>
      </c>
      <c r="U35" s="114">
        <f t="shared" si="2"/>
        <v>216.18000000000004</v>
      </c>
      <c r="V35" s="112">
        <f t="shared" si="3"/>
        <v>0</v>
      </c>
      <c r="Y35">
        <f>BAWANA!AW35+BAWANA!AX35</f>
        <v>26.91</v>
      </c>
      <c r="Z35">
        <f>BAWANA!BD35+BAWANA!BE35</f>
        <v>26.91</v>
      </c>
      <c r="AA35">
        <f>BAWANA!X35+BAWANA!Y35</f>
        <v>26.91</v>
      </c>
      <c r="AB35">
        <f>BAWANA!AE35+BAWANA!AF35</f>
        <v>26.91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BAWANA!B36</f>
        <v>320</v>
      </c>
      <c r="C36">
        <f>BAWANA!C36</f>
        <v>0</v>
      </c>
      <c r="D36">
        <f>BAWANA!AL36</f>
        <v>216.18</v>
      </c>
      <c r="E36">
        <f>BAWANA!AM36</f>
        <v>0</v>
      </c>
      <c r="F36">
        <f t="shared" si="4"/>
        <v>256</v>
      </c>
      <c r="G36">
        <f t="shared" si="5"/>
        <v>216.18</v>
      </c>
      <c r="H36" s="112"/>
      <c r="I36">
        <f>BRPL_EOD!AI36+BRPL_EOD!AJ36</f>
        <v>83.76</v>
      </c>
      <c r="J36">
        <f>BYPL_EOD!AI36+BYPL_EOD!AJ36</f>
        <v>48.43</v>
      </c>
      <c r="K36">
        <f>MES_EOD!AI36+MES_EOD!AJ36</f>
        <v>5.84</v>
      </c>
      <c r="L36">
        <f>NDMC_EOD!AI36+NDMC_EOD!AJ36</f>
        <v>19.63</v>
      </c>
      <c r="M36">
        <f>TPDDL_EOD!AI36+TPDDL_EOD!AJ36</f>
        <v>58.53</v>
      </c>
      <c r="N36">
        <f t="shared" si="0"/>
        <v>216.19</v>
      </c>
      <c r="O36" s="112">
        <f t="shared" si="1"/>
        <v>-9.9999999999909051E-3</v>
      </c>
      <c r="P36">
        <v>83.756125630232674</v>
      </c>
      <c r="Q36">
        <v>48.427759840880711</v>
      </c>
      <c r="R36">
        <v>5.8397298672464037</v>
      </c>
      <c r="S36">
        <v>19.62909200240529</v>
      </c>
      <c r="T36">
        <v>58.527292659234938</v>
      </c>
      <c r="U36" s="114">
        <f t="shared" si="2"/>
        <v>216.18000000000004</v>
      </c>
      <c r="V36" s="112">
        <f t="shared" si="3"/>
        <v>0</v>
      </c>
      <c r="Y36">
        <f>BAWANA!AW36+BAWANA!AX36</f>
        <v>26.91</v>
      </c>
      <c r="Z36">
        <f>BAWANA!BD36+BAWANA!BE36</f>
        <v>26.91</v>
      </c>
      <c r="AA36">
        <f>BAWANA!X36+BAWANA!Y36</f>
        <v>26.91</v>
      </c>
      <c r="AB36">
        <f>BAWANA!AE36+BAWANA!AF36</f>
        <v>26.91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BAWANA!B37</f>
        <v>320</v>
      </c>
      <c r="C37">
        <f>BAWANA!C37</f>
        <v>0</v>
      </c>
      <c r="D37">
        <f>BAWANA!AL37</f>
        <v>216.18</v>
      </c>
      <c r="E37">
        <f>BAWANA!AM37</f>
        <v>0</v>
      </c>
      <c r="F37">
        <f t="shared" si="4"/>
        <v>256</v>
      </c>
      <c r="G37">
        <f t="shared" si="5"/>
        <v>216.18</v>
      </c>
      <c r="H37" s="112"/>
      <c r="I37">
        <f>BRPL_EOD!AI37+BRPL_EOD!AJ37</f>
        <v>83.76</v>
      </c>
      <c r="J37">
        <f>BYPL_EOD!AI37+BYPL_EOD!AJ37</f>
        <v>48.43</v>
      </c>
      <c r="K37">
        <f>MES_EOD!AI37+MES_EOD!AJ37</f>
        <v>5.84</v>
      </c>
      <c r="L37">
        <f>NDMC_EOD!AI37+NDMC_EOD!AJ37</f>
        <v>19.63</v>
      </c>
      <c r="M37">
        <f>TPDDL_EOD!AI37+TPDDL_EOD!AJ37</f>
        <v>58.53</v>
      </c>
      <c r="N37">
        <f t="shared" si="0"/>
        <v>216.19</v>
      </c>
      <c r="O37" s="112">
        <f t="shared" si="1"/>
        <v>-9.9999999999909051E-3</v>
      </c>
      <c r="P37">
        <v>83.756125630232674</v>
      </c>
      <c r="Q37">
        <v>48.427759840880711</v>
      </c>
      <c r="R37">
        <v>5.8397298672464037</v>
      </c>
      <c r="S37">
        <v>19.62909200240529</v>
      </c>
      <c r="T37">
        <v>58.527292659234938</v>
      </c>
      <c r="U37" s="114">
        <f t="shared" si="2"/>
        <v>216.18000000000004</v>
      </c>
      <c r="V37" s="112">
        <f t="shared" si="3"/>
        <v>0</v>
      </c>
      <c r="Y37">
        <f>BAWANA!AW37+BAWANA!AX37</f>
        <v>26.91</v>
      </c>
      <c r="Z37">
        <f>BAWANA!BD37+BAWANA!BE37</f>
        <v>26.91</v>
      </c>
      <c r="AA37">
        <f>BAWANA!X37+BAWANA!Y37</f>
        <v>26.91</v>
      </c>
      <c r="AB37">
        <f>BAWANA!AE37+BAWANA!AF37</f>
        <v>26.91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BAWANA!B38</f>
        <v>320</v>
      </c>
      <c r="C38">
        <f>BAWANA!C38</f>
        <v>0</v>
      </c>
      <c r="D38">
        <f>BAWANA!AL38</f>
        <v>216.18</v>
      </c>
      <c r="E38">
        <f>BAWANA!AM38</f>
        <v>0</v>
      </c>
      <c r="F38">
        <f t="shared" si="4"/>
        <v>256</v>
      </c>
      <c r="G38">
        <f t="shared" si="5"/>
        <v>216.18</v>
      </c>
      <c r="H38" s="112"/>
      <c r="I38">
        <f>BRPL_EOD!AI38+BRPL_EOD!AJ38</f>
        <v>83.76</v>
      </c>
      <c r="J38">
        <f>BYPL_EOD!AI38+BYPL_EOD!AJ38</f>
        <v>48.43</v>
      </c>
      <c r="K38">
        <f>MES_EOD!AI38+MES_EOD!AJ38</f>
        <v>5.84</v>
      </c>
      <c r="L38">
        <f>NDMC_EOD!AI38+NDMC_EOD!AJ38</f>
        <v>19.63</v>
      </c>
      <c r="M38">
        <f>TPDDL_EOD!AI38+TPDDL_EOD!AJ38</f>
        <v>58.53</v>
      </c>
      <c r="N38">
        <f t="shared" si="0"/>
        <v>216.19</v>
      </c>
      <c r="O38" s="112">
        <f t="shared" si="1"/>
        <v>-9.9999999999909051E-3</v>
      </c>
      <c r="P38">
        <v>83.756125630232674</v>
      </c>
      <c r="Q38">
        <v>48.427759840880711</v>
      </c>
      <c r="R38">
        <v>5.8397298672464037</v>
      </c>
      <c r="S38">
        <v>19.62909200240529</v>
      </c>
      <c r="T38">
        <v>58.527292659234938</v>
      </c>
      <c r="U38" s="114">
        <f t="shared" si="2"/>
        <v>216.18000000000004</v>
      </c>
      <c r="V38" s="112">
        <f t="shared" si="3"/>
        <v>0</v>
      </c>
      <c r="Y38">
        <f>BAWANA!AW38+BAWANA!AX38</f>
        <v>26.91</v>
      </c>
      <c r="Z38">
        <f>BAWANA!BD38+BAWANA!BE38</f>
        <v>26.91</v>
      </c>
      <c r="AA38">
        <f>BAWANA!X38+BAWANA!Y38</f>
        <v>26.91</v>
      </c>
      <c r="AB38">
        <f>BAWANA!AE38+BAWANA!AF38</f>
        <v>26.91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BAWANA!B39</f>
        <v>320</v>
      </c>
      <c r="C39">
        <f>BAWANA!C39</f>
        <v>0</v>
      </c>
      <c r="D39">
        <f>BAWANA!AL39</f>
        <v>216.18</v>
      </c>
      <c r="E39">
        <f>BAWANA!AM39</f>
        <v>0</v>
      </c>
      <c r="F39">
        <f t="shared" si="4"/>
        <v>256</v>
      </c>
      <c r="G39">
        <f t="shared" si="5"/>
        <v>216.18</v>
      </c>
      <c r="H39" s="112"/>
      <c r="I39">
        <f>BRPL_EOD!AI39+BRPL_EOD!AJ39</f>
        <v>83.76</v>
      </c>
      <c r="J39">
        <f>BYPL_EOD!AI39+BYPL_EOD!AJ39</f>
        <v>48.43</v>
      </c>
      <c r="K39">
        <f>MES_EOD!AI39+MES_EOD!AJ39</f>
        <v>5.84</v>
      </c>
      <c r="L39">
        <f>NDMC_EOD!AI39+NDMC_EOD!AJ39</f>
        <v>19.63</v>
      </c>
      <c r="M39">
        <f>TPDDL_EOD!AI39+TPDDL_EOD!AJ39</f>
        <v>58.53</v>
      </c>
      <c r="N39">
        <f t="shared" si="0"/>
        <v>216.19</v>
      </c>
      <c r="O39" s="112">
        <f t="shared" si="1"/>
        <v>-9.9999999999909051E-3</v>
      </c>
      <c r="P39">
        <v>83.756125630232674</v>
      </c>
      <c r="Q39">
        <v>48.427759840880711</v>
      </c>
      <c r="R39">
        <v>5.8397298672464037</v>
      </c>
      <c r="S39">
        <v>19.62909200240529</v>
      </c>
      <c r="T39">
        <v>58.527292659234938</v>
      </c>
      <c r="U39" s="114">
        <f t="shared" si="2"/>
        <v>216.18000000000004</v>
      </c>
      <c r="V39" s="112">
        <f t="shared" si="3"/>
        <v>0</v>
      </c>
      <c r="Y39">
        <f>BAWANA!AW39+BAWANA!AX39</f>
        <v>26.91</v>
      </c>
      <c r="Z39">
        <f>BAWANA!BD39+BAWANA!BE39</f>
        <v>26.91</v>
      </c>
      <c r="AA39">
        <f>BAWANA!X39+BAWANA!Y39</f>
        <v>26.91</v>
      </c>
      <c r="AB39">
        <f>BAWANA!AE39+BAWANA!AF39</f>
        <v>26.91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BAWANA!B40</f>
        <v>320</v>
      </c>
      <c r="C40">
        <f>BAWANA!C40</f>
        <v>0</v>
      </c>
      <c r="D40">
        <f>BAWANA!AL40</f>
        <v>216.18</v>
      </c>
      <c r="E40">
        <f>BAWANA!AM40</f>
        <v>0</v>
      </c>
      <c r="F40">
        <f t="shared" si="4"/>
        <v>256</v>
      </c>
      <c r="G40">
        <f t="shared" si="5"/>
        <v>216.18</v>
      </c>
      <c r="H40" s="112"/>
      <c r="I40">
        <f>BRPL_EOD!AI40+BRPL_EOD!AJ40</f>
        <v>83.76</v>
      </c>
      <c r="J40">
        <f>BYPL_EOD!AI40+BYPL_EOD!AJ40</f>
        <v>48.43</v>
      </c>
      <c r="K40">
        <f>MES_EOD!AI40+MES_EOD!AJ40</f>
        <v>5.84</v>
      </c>
      <c r="L40">
        <f>NDMC_EOD!AI40+NDMC_EOD!AJ40</f>
        <v>19.63</v>
      </c>
      <c r="M40">
        <f>TPDDL_EOD!AI40+TPDDL_EOD!AJ40</f>
        <v>58.53</v>
      </c>
      <c r="N40">
        <f t="shared" si="0"/>
        <v>216.19</v>
      </c>
      <c r="O40" s="112">
        <f t="shared" si="1"/>
        <v>-9.9999999999909051E-3</v>
      </c>
      <c r="P40">
        <v>83.756125630232674</v>
      </c>
      <c r="Q40">
        <v>48.427759840880711</v>
      </c>
      <c r="R40">
        <v>5.8397298672464037</v>
      </c>
      <c r="S40">
        <v>19.62909200240529</v>
      </c>
      <c r="T40">
        <v>58.527292659234938</v>
      </c>
      <c r="U40" s="114">
        <f t="shared" si="2"/>
        <v>216.18000000000004</v>
      </c>
      <c r="V40" s="112">
        <f t="shared" si="3"/>
        <v>0</v>
      </c>
      <c r="Y40">
        <f>BAWANA!AW40+BAWANA!AX40</f>
        <v>26.91</v>
      </c>
      <c r="Z40">
        <f>BAWANA!BD40+BAWANA!BE40</f>
        <v>26.91</v>
      </c>
      <c r="AA40">
        <f>BAWANA!X40+BAWANA!Y40</f>
        <v>26.91</v>
      </c>
      <c r="AB40">
        <f>BAWANA!AE40+BAWANA!AF40</f>
        <v>26.91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BAWANA!B41</f>
        <v>320</v>
      </c>
      <c r="C41">
        <f>BAWANA!C41</f>
        <v>0</v>
      </c>
      <c r="D41">
        <f>BAWANA!AL41</f>
        <v>216.18</v>
      </c>
      <c r="E41">
        <f>BAWANA!AM41</f>
        <v>0</v>
      </c>
      <c r="F41">
        <f t="shared" si="4"/>
        <v>256</v>
      </c>
      <c r="G41">
        <f t="shared" si="5"/>
        <v>216.18</v>
      </c>
      <c r="H41" s="112"/>
      <c r="I41">
        <f>BRPL_EOD!AI41+BRPL_EOD!AJ41</f>
        <v>83.76</v>
      </c>
      <c r="J41">
        <f>BYPL_EOD!AI41+BYPL_EOD!AJ41</f>
        <v>48.43</v>
      </c>
      <c r="K41">
        <f>MES_EOD!AI41+MES_EOD!AJ41</f>
        <v>5.84</v>
      </c>
      <c r="L41">
        <f>NDMC_EOD!AI41+NDMC_EOD!AJ41</f>
        <v>19.63</v>
      </c>
      <c r="M41">
        <f>TPDDL_EOD!AI41+TPDDL_EOD!AJ41</f>
        <v>58.53</v>
      </c>
      <c r="N41">
        <f t="shared" si="0"/>
        <v>216.19</v>
      </c>
      <c r="O41" s="112">
        <f t="shared" si="1"/>
        <v>-9.9999999999909051E-3</v>
      </c>
      <c r="P41">
        <v>83.756125630232674</v>
      </c>
      <c r="Q41">
        <v>48.427759840880711</v>
      </c>
      <c r="R41">
        <v>5.8397298672464037</v>
      </c>
      <c r="S41">
        <v>19.62909200240529</v>
      </c>
      <c r="T41">
        <v>58.527292659234938</v>
      </c>
      <c r="U41" s="114">
        <f t="shared" si="2"/>
        <v>216.18000000000004</v>
      </c>
      <c r="V41" s="112">
        <f t="shared" si="3"/>
        <v>0</v>
      </c>
      <c r="Y41">
        <f>BAWANA!AW41+BAWANA!AX41</f>
        <v>26.91</v>
      </c>
      <c r="Z41">
        <f>BAWANA!BD41+BAWANA!BE41</f>
        <v>26.91</v>
      </c>
      <c r="AA41">
        <f>BAWANA!X41+BAWANA!Y41</f>
        <v>26.91</v>
      </c>
      <c r="AB41">
        <f>BAWANA!AE41+BAWANA!AF41</f>
        <v>26.91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BAWANA!B42</f>
        <v>320</v>
      </c>
      <c r="C42">
        <f>BAWANA!C42</f>
        <v>0</v>
      </c>
      <c r="D42">
        <f>BAWANA!AL42</f>
        <v>216.18</v>
      </c>
      <c r="E42">
        <f>BAWANA!AM42</f>
        <v>0</v>
      </c>
      <c r="F42">
        <f t="shared" si="4"/>
        <v>256</v>
      </c>
      <c r="G42">
        <f t="shared" si="5"/>
        <v>216.18</v>
      </c>
      <c r="H42" s="112"/>
      <c r="I42">
        <f>BRPL_EOD!AI42+BRPL_EOD!AJ42</f>
        <v>83.76</v>
      </c>
      <c r="J42">
        <f>BYPL_EOD!AI42+BYPL_EOD!AJ42</f>
        <v>48.43</v>
      </c>
      <c r="K42">
        <f>MES_EOD!AI42+MES_EOD!AJ42</f>
        <v>5.84</v>
      </c>
      <c r="L42">
        <f>NDMC_EOD!AI42+NDMC_EOD!AJ42</f>
        <v>19.63</v>
      </c>
      <c r="M42">
        <f>TPDDL_EOD!AI42+TPDDL_EOD!AJ42</f>
        <v>58.53</v>
      </c>
      <c r="N42">
        <f t="shared" si="0"/>
        <v>216.19</v>
      </c>
      <c r="O42" s="112">
        <f t="shared" si="1"/>
        <v>-9.9999999999909051E-3</v>
      </c>
      <c r="P42">
        <v>83.756125630232674</v>
      </c>
      <c r="Q42">
        <v>48.427759840880711</v>
      </c>
      <c r="R42">
        <v>5.8397298672464037</v>
      </c>
      <c r="S42">
        <v>19.62909200240529</v>
      </c>
      <c r="T42">
        <v>58.527292659234938</v>
      </c>
      <c r="U42" s="114">
        <f t="shared" si="2"/>
        <v>216.18000000000004</v>
      </c>
      <c r="V42" s="112">
        <f t="shared" si="3"/>
        <v>0</v>
      </c>
      <c r="Y42">
        <f>BAWANA!AW42+BAWANA!AX42</f>
        <v>26.91</v>
      </c>
      <c r="Z42">
        <f>BAWANA!BD42+BAWANA!BE42</f>
        <v>26.91</v>
      </c>
      <c r="AA42">
        <f>BAWANA!X42+BAWANA!Y42</f>
        <v>26.91</v>
      </c>
      <c r="AB42">
        <f>BAWANA!AE42+BAWANA!AF42</f>
        <v>26.91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BAWANA!B43</f>
        <v>320</v>
      </c>
      <c r="C43">
        <f>BAWANA!C43</f>
        <v>0</v>
      </c>
      <c r="D43">
        <f>BAWANA!AL43</f>
        <v>216.18</v>
      </c>
      <c r="E43">
        <f>BAWANA!AM43</f>
        <v>0</v>
      </c>
      <c r="F43">
        <f t="shared" si="4"/>
        <v>256</v>
      </c>
      <c r="G43">
        <f t="shared" si="5"/>
        <v>216.18</v>
      </c>
      <c r="H43" s="112"/>
      <c r="I43">
        <f>BRPL_EOD!AI43+BRPL_EOD!AJ43</f>
        <v>83.76</v>
      </c>
      <c r="J43">
        <f>BYPL_EOD!AI43+BYPL_EOD!AJ43</f>
        <v>48.43</v>
      </c>
      <c r="K43">
        <f>MES_EOD!AI43+MES_EOD!AJ43</f>
        <v>5.84</v>
      </c>
      <c r="L43">
        <f>NDMC_EOD!AI43+NDMC_EOD!AJ43</f>
        <v>19.63</v>
      </c>
      <c r="M43">
        <f>TPDDL_EOD!AI43+TPDDL_EOD!AJ43</f>
        <v>58.53</v>
      </c>
      <c r="N43">
        <f t="shared" si="0"/>
        <v>216.19</v>
      </c>
      <c r="O43" s="112">
        <f t="shared" si="1"/>
        <v>-9.9999999999909051E-3</v>
      </c>
      <c r="P43">
        <v>83.756125630232674</v>
      </c>
      <c r="Q43">
        <v>48.427759840880711</v>
      </c>
      <c r="R43">
        <v>5.8397298672464037</v>
      </c>
      <c r="S43">
        <v>19.62909200240529</v>
      </c>
      <c r="T43">
        <v>58.527292659234938</v>
      </c>
      <c r="U43" s="114">
        <f t="shared" si="2"/>
        <v>216.18000000000004</v>
      </c>
      <c r="V43" s="112">
        <f t="shared" si="3"/>
        <v>0</v>
      </c>
      <c r="Y43">
        <f>BAWANA!AW43+BAWANA!AX43</f>
        <v>26.91</v>
      </c>
      <c r="Z43">
        <f>BAWANA!BD43+BAWANA!BE43</f>
        <v>26.91</v>
      </c>
      <c r="AA43">
        <f>BAWANA!X43+BAWANA!Y43</f>
        <v>26.91</v>
      </c>
      <c r="AB43">
        <f>BAWANA!AE43+BAWANA!AF43</f>
        <v>26.91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BAWANA!B44</f>
        <v>320</v>
      </c>
      <c r="C44">
        <f>BAWANA!C44</f>
        <v>0</v>
      </c>
      <c r="D44">
        <f>BAWANA!AL44</f>
        <v>216.18</v>
      </c>
      <c r="E44">
        <f>BAWANA!AM44</f>
        <v>0</v>
      </c>
      <c r="F44">
        <f t="shared" si="4"/>
        <v>256</v>
      </c>
      <c r="G44">
        <f t="shared" si="5"/>
        <v>216.18</v>
      </c>
      <c r="H44" s="112"/>
      <c r="I44">
        <f>BRPL_EOD!AI44+BRPL_EOD!AJ44</f>
        <v>83.76</v>
      </c>
      <c r="J44">
        <f>BYPL_EOD!AI44+BYPL_EOD!AJ44</f>
        <v>48.43</v>
      </c>
      <c r="K44">
        <f>MES_EOD!AI44+MES_EOD!AJ44</f>
        <v>5.84</v>
      </c>
      <c r="L44">
        <f>NDMC_EOD!AI44+NDMC_EOD!AJ44</f>
        <v>19.63</v>
      </c>
      <c r="M44">
        <f>TPDDL_EOD!AI44+TPDDL_EOD!AJ44</f>
        <v>58.53</v>
      </c>
      <c r="N44">
        <f t="shared" si="0"/>
        <v>216.19</v>
      </c>
      <c r="O44" s="112">
        <f t="shared" si="1"/>
        <v>-9.9999999999909051E-3</v>
      </c>
      <c r="P44">
        <v>83.756125630232674</v>
      </c>
      <c r="Q44">
        <v>48.427759840880711</v>
      </c>
      <c r="R44">
        <v>5.8397298672464037</v>
      </c>
      <c r="S44">
        <v>19.62909200240529</v>
      </c>
      <c r="T44">
        <v>58.527292659234938</v>
      </c>
      <c r="U44" s="114">
        <f t="shared" si="2"/>
        <v>216.18000000000004</v>
      </c>
      <c r="V44" s="112">
        <f t="shared" si="3"/>
        <v>0</v>
      </c>
      <c r="Y44">
        <f>BAWANA!AW44+BAWANA!AX44</f>
        <v>26.91</v>
      </c>
      <c r="Z44">
        <f>BAWANA!BD44+BAWANA!BE44</f>
        <v>26.91</v>
      </c>
      <c r="AA44">
        <f>BAWANA!X44+BAWANA!Y44</f>
        <v>26.91</v>
      </c>
      <c r="AB44">
        <f>BAWANA!AE44+BAWANA!AF44</f>
        <v>26.91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BAWANA!B45</f>
        <v>320</v>
      </c>
      <c r="C45">
        <f>BAWANA!C45</f>
        <v>0</v>
      </c>
      <c r="D45">
        <f>BAWANA!AL45</f>
        <v>216.18</v>
      </c>
      <c r="E45">
        <f>BAWANA!AM45</f>
        <v>0</v>
      </c>
      <c r="F45">
        <f t="shared" si="4"/>
        <v>256</v>
      </c>
      <c r="G45">
        <f t="shared" si="5"/>
        <v>216.18</v>
      </c>
      <c r="H45" s="112"/>
      <c r="I45">
        <f>BRPL_EOD!AI45+BRPL_EOD!AJ45</f>
        <v>83.76</v>
      </c>
      <c r="J45">
        <f>BYPL_EOD!AI45+BYPL_EOD!AJ45</f>
        <v>48.43</v>
      </c>
      <c r="K45">
        <f>MES_EOD!AI45+MES_EOD!AJ45</f>
        <v>5.84</v>
      </c>
      <c r="L45">
        <f>NDMC_EOD!AI45+NDMC_EOD!AJ45</f>
        <v>19.63</v>
      </c>
      <c r="M45">
        <f>TPDDL_EOD!AI45+TPDDL_EOD!AJ45</f>
        <v>58.53</v>
      </c>
      <c r="N45">
        <f t="shared" si="0"/>
        <v>216.19</v>
      </c>
      <c r="O45" s="112">
        <f t="shared" si="1"/>
        <v>-9.9999999999909051E-3</v>
      </c>
      <c r="P45">
        <v>83.756125630232674</v>
      </c>
      <c r="Q45">
        <v>48.427759840880711</v>
      </c>
      <c r="R45">
        <v>5.8397298672464037</v>
      </c>
      <c r="S45">
        <v>19.62909200240529</v>
      </c>
      <c r="T45">
        <v>58.527292659234938</v>
      </c>
      <c r="U45" s="114">
        <f t="shared" si="2"/>
        <v>216.18000000000004</v>
      </c>
      <c r="V45" s="112">
        <f t="shared" si="3"/>
        <v>0</v>
      </c>
      <c r="Y45">
        <f>BAWANA!AW45+BAWANA!AX45</f>
        <v>26.91</v>
      </c>
      <c r="Z45">
        <f>BAWANA!BD45+BAWANA!BE45</f>
        <v>26.91</v>
      </c>
      <c r="AA45">
        <f>BAWANA!X45+BAWANA!Y45</f>
        <v>26.91</v>
      </c>
      <c r="AB45">
        <f>BAWANA!AE45+BAWANA!AF45</f>
        <v>26.91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BAWANA!B46</f>
        <v>320</v>
      </c>
      <c r="C46">
        <f>BAWANA!C46</f>
        <v>0</v>
      </c>
      <c r="D46">
        <f>BAWANA!AL46</f>
        <v>216.18</v>
      </c>
      <c r="E46">
        <f>BAWANA!AM46</f>
        <v>0</v>
      </c>
      <c r="F46">
        <f t="shared" si="4"/>
        <v>256</v>
      </c>
      <c r="G46">
        <f t="shared" si="5"/>
        <v>216.18</v>
      </c>
      <c r="H46" s="112"/>
      <c r="I46">
        <f>BRPL_EOD!AI46+BRPL_EOD!AJ46</f>
        <v>83.76</v>
      </c>
      <c r="J46">
        <f>BYPL_EOD!AI46+BYPL_EOD!AJ46</f>
        <v>48.43</v>
      </c>
      <c r="K46">
        <f>MES_EOD!AI46+MES_EOD!AJ46</f>
        <v>5.84</v>
      </c>
      <c r="L46">
        <f>NDMC_EOD!AI46+NDMC_EOD!AJ46</f>
        <v>19.63</v>
      </c>
      <c r="M46">
        <f>TPDDL_EOD!AI46+TPDDL_EOD!AJ46</f>
        <v>58.53</v>
      </c>
      <c r="N46">
        <f t="shared" si="0"/>
        <v>216.19</v>
      </c>
      <c r="O46" s="112">
        <f t="shared" si="1"/>
        <v>-9.9999999999909051E-3</v>
      </c>
      <c r="P46">
        <v>83.756125630232674</v>
      </c>
      <c r="Q46">
        <v>48.427759840880711</v>
      </c>
      <c r="R46">
        <v>5.8397298672464037</v>
      </c>
      <c r="S46">
        <v>19.62909200240529</v>
      </c>
      <c r="T46">
        <v>58.527292659234938</v>
      </c>
      <c r="U46" s="114">
        <f t="shared" si="2"/>
        <v>216.18000000000004</v>
      </c>
      <c r="V46" s="112">
        <f t="shared" si="3"/>
        <v>0</v>
      </c>
      <c r="Y46">
        <f>BAWANA!AW46+BAWANA!AX46</f>
        <v>26.91</v>
      </c>
      <c r="Z46">
        <f>BAWANA!BD46+BAWANA!BE46</f>
        <v>26.91</v>
      </c>
      <c r="AA46">
        <f>BAWANA!X46+BAWANA!Y46</f>
        <v>26.91</v>
      </c>
      <c r="AB46">
        <f>BAWANA!AE46+BAWANA!AF46</f>
        <v>26.91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BAWANA!B47</f>
        <v>320</v>
      </c>
      <c r="C47">
        <f>BAWANA!C47</f>
        <v>0</v>
      </c>
      <c r="D47">
        <f>BAWANA!AL47</f>
        <v>216.18</v>
      </c>
      <c r="E47">
        <f>BAWANA!AM47</f>
        <v>0</v>
      </c>
      <c r="F47">
        <f t="shared" si="4"/>
        <v>256</v>
      </c>
      <c r="G47">
        <f t="shared" si="5"/>
        <v>216.18</v>
      </c>
      <c r="H47" s="112"/>
      <c r="I47">
        <f>BRPL_EOD!AI47+BRPL_EOD!AJ47</f>
        <v>83.76</v>
      </c>
      <c r="J47">
        <f>BYPL_EOD!AI47+BYPL_EOD!AJ47</f>
        <v>48.43</v>
      </c>
      <c r="K47">
        <f>MES_EOD!AI47+MES_EOD!AJ47</f>
        <v>5.84</v>
      </c>
      <c r="L47">
        <f>NDMC_EOD!AI47+NDMC_EOD!AJ47</f>
        <v>19.63</v>
      </c>
      <c r="M47">
        <f>TPDDL_EOD!AI47+TPDDL_EOD!AJ47</f>
        <v>58.53</v>
      </c>
      <c r="N47">
        <f t="shared" si="0"/>
        <v>216.19</v>
      </c>
      <c r="O47" s="112">
        <f t="shared" si="1"/>
        <v>-9.9999999999909051E-3</v>
      </c>
      <c r="P47">
        <v>83.756125630232674</v>
      </c>
      <c r="Q47">
        <v>48.427759840880711</v>
      </c>
      <c r="R47">
        <v>5.8397298672464037</v>
      </c>
      <c r="S47">
        <v>19.62909200240529</v>
      </c>
      <c r="T47">
        <v>58.527292659234938</v>
      </c>
      <c r="U47" s="114">
        <f t="shared" si="2"/>
        <v>216.18000000000004</v>
      </c>
      <c r="V47" s="112">
        <f t="shared" si="3"/>
        <v>0</v>
      </c>
      <c r="Y47">
        <f>BAWANA!AW47+BAWANA!AX47</f>
        <v>26.91</v>
      </c>
      <c r="Z47">
        <f>BAWANA!BD47+BAWANA!BE47</f>
        <v>26.91</v>
      </c>
      <c r="AA47">
        <f>BAWANA!X47+BAWANA!Y47</f>
        <v>26.91</v>
      </c>
      <c r="AB47">
        <f>BAWANA!AE47+BAWANA!AF47</f>
        <v>26.91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BAWANA!B48</f>
        <v>320</v>
      </c>
      <c r="C48">
        <f>BAWANA!C48</f>
        <v>0</v>
      </c>
      <c r="D48">
        <f>BAWANA!AL48</f>
        <v>216.18</v>
      </c>
      <c r="E48">
        <f>BAWANA!AM48</f>
        <v>0</v>
      </c>
      <c r="F48">
        <f t="shared" si="4"/>
        <v>256</v>
      </c>
      <c r="G48">
        <f t="shared" si="5"/>
        <v>216.18</v>
      </c>
      <c r="H48" s="112"/>
      <c r="I48">
        <f>BRPL_EOD!AI48+BRPL_EOD!AJ48</f>
        <v>83.76</v>
      </c>
      <c r="J48">
        <f>BYPL_EOD!AI48+BYPL_EOD!AJ48</f>
        <v>48.43</v>
      </c>
      <c r="K48">
        <f>MES_EOD!AI48+MES_EOD!AJ48</f>
        <v>5.84</v>
      </c>
      <c r="L48">
        <f>NDMC_EOD!AI48+NDMC_EOD!AJ48</f>
        <v>19.63</v>
      </c>
      <c r="M48">
        <f>TPDDL_EOD!AI48+TPDDL_EOD!AJ48</f>
        <v>58.53</v>
      </c>
      <c r="N48">
        <f t="shared" si="0"/>
        <v>216.19</v>
      </c>
      <c r="O48" s="112">
        <f t="shared" si="1"/>
        <v>-9.9999999999909051E-3</v>
      </c>
      <c r="P48">
        <v>83.756125630232674</v>
      </c>
      <c r="Q48">
        <v>48.427759840880711</v>
      </c>
      <c r="R48">
        <v>5.8397298672464037</v>
      </c>
      <c r="S48">
        <v>19.62909200240529</v>
      </c>
      <c r="T48">
        <v>58.527292659234938</v>
      </c>
      <c r="U48" s="114">
        <f t="shared" si="2"/>
        <v>216.18000000000004</v>
      </c>
      <c r="V48" s="112">
        <f t="shared" si="3"/>
        <v>0</v>
      </c>
      <c r="Y48">
        <f>BAWANA!AW48+BAWANA!AX48</f>
        <v>26.91</v>
      </c>
      <c r="Z48">
        <f>BAWANA!BD48+BAWANA!BE48</f>
        <v>26.91</v>
      </c>
      <c r="AA48">
        <f>BAWANA!X48+BAWANA!Y48</f>
        <v>26.91</v>
      </c>
      <c r="AB48">
        <f>BAWANA!AE48+BAWANA!AF48</f>
        <v>26.91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BAWANA!B49</f>
        <v>320</v>
      </c>
      <c r="C49">
        <f>BAWANA!C49</f>
        <v>0</v>
      </c>
      <c r="D49">
        <f>BAWANA!AL49</f>
        <v>216.18</v>
      </c>
      <c r="E49">
        <f>BAWANA!AM49</f>
        <v>0</v>
      </c>
      <c r="F49">
        <f t="shared" si="4"/>
        <v>256</v>
      </c>
      <c r="G49">
        <f t="shared" si="5"/>
        <v>216.18</v>
      </c>
      <c r="H49" s="112"/>
      <c r="I49">
        <f>BRPL_EOD!AI49+BRPL_EOD!AJ49</f>
        <v>83.76</v>
      </c>
      <c r="J49">
        <f>BYPL_EOD!AI49+BYPL_EOD!AJ49</f>
        <v>48.43</v>
      </c>
      <c r="K49">
        <f>MES_EOD!AI49+MES_EOD!AJ49</f>
        <v>5.84</v>
      </c>
      <c r="L49">
        <f>NDMC_EOD!AI49+NDMC_EOD!AJ49</f>
        <v>19.63</v>
      </c>
      <c r="M49">
        <f>TPDDL_EOD!AI49+TPDDL_EOD!AJ49</f>
        <v>58.53</v>
      </c>
      <c r="N49">
        <f t="shared" si="0"/>
        <v>216.19</v>
      </c>
      <c r="O49" s="112">
        <f t="shared" si="1"/>
        <v>-9.9999999999909051E-3</v>
      </c>
      <c r="P49">
        <v>83.756125630232674</v>
      </c>
      <c r="Q49">
        <v>48.427759840880711</v>
      </c>
      <c r="R49">
        <v>5.8397298672464037</v>
      </c>
      <c r="S49">
        <v>19.62909200240529</v>
      </c>
      <c r="T49">
        <v>58.527292659234938</v>
      </c>
      <c r="U49" s="114">
        <f t="shared" si="2"/>
        <v>216.18000000000004</v>
      </c>
      <c r="V49" s="112">
        <f t="shared" si="3"/>
        <v>0</v>
      </c>
      <c r="Y49">
        <f>BAWANA!AW49+BAWANA!AX49</f>
        <v>26.91</v>
      </c>
      <c r="Z49">
        <f>BAWANA!BD49+BAWANA!BE49</f>
        <v>26.91</v>
      </c>
      <c r="AA49">
        <f>BAWANA!X49+BAWANA!Y49</f>
        <v>26.91</v>
      </c>
      <c r="AB49">
        <f>BAWANA!AE49+BAWANA!AF49</f>
        <v>26.91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BAWANA!B50</f>
        <v>320</v>
      </c>
      <c r="C50">
        <f>BAWANA!C50</f>
        <v>0</v>
      </c>
      <c r="D50">
        <f>BAWANA!AL50</f>
        <v>216.18</v>
      </c>
      <c r="E50">
        <f>BAWANA!AM50</f>
        <v>0</v>
      </c>
      <c r="F50">
        <f t="shared" si="4"/>
        <v>256</v>
      </c>
      <c r="G50">
        <f t="shared" si="5"/>
        <v>216.18</v>
      </c>
      <c r="H50" s="112"/>
      <c r="I50">
        <f>BRPL_EOD!AI50+BRPL_EOD!AJ50</f>
        <v>83.76</v>
      </c>
      <c r="J50">
        <f>BYPL_EOD!AI50+BYPL_EOD!AJ50</f>
        <v>48.43</v>
      </c>
      <c r="K50">
        <f>MES_EOD!AI50+MES_EOD!AJ50</f>
        <v>5.84</v>
      </c>
      <c r="L50">
        <f>NDMC_EOD!AI50+NDMC_EOD!AJ50</f>
        <v>19.63</v>
      </c>
      <c r="M50">
        <f>TPDDL_EOD!AI50+TPDDL_EOD!AJ50</f>
        <v>58.53</v>
      </c>
      <c r="N50">
        <f t="shared" si="0"/>
        <v>216.19</v>
      </c>
      <c r="O50" s="112">
        <f t="shared" si="1"/>
        <v>-9.9999999999909051E-3</v>
      </c>
      <c r="P50">
        <v>83.756125630232674</v>
      </c>
      <c r="Q50">
        <v>48.427759840880711</v>
      </c>
      <c r="R50">
        <v>5.8397298672464037</v>
      </c>
      <c r="S50">
        <v>19.62909200240529</v>
      </c>
      <c r="T50">
        <v>58.527292659234938</v>
      </c>
      <c r="U50" s="114">
        <f t="shared" si="2"/>
        <v>216.18000000000004</v>
      </c>
      <c r="V50" s="112">
        <f t="shared" si="3"/>
        <v>0</v>
      </c>
      <c r="Y50">
        <f>BAWANA!AW50+BAWANA!AX50</f>
        <v>26.91</v>
      </c>
      <c r="Z50">
        <f>BAWANA!BD50+BAWANA!BE50</f>
        <v>26.91</v>
      </c>
      <c r="AA50">
        <f>BAWANA!X50+BAWANA!Y50</f>
        <v>26.91</v>
      </c>
      <c r="AB50">
        <f>BAWANA!AE50+BAWANA!AF50</f>
        <v>26.91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BAWANA!B51</f>
        <v>320</v>
      </c>
      <c r="C51">
        <f>BAWANA!C51</f>
        <v>0</v>
      </c>
      <c r="D51">
        <f>BAWANA!AL51</f>
        <v>211.67000000000002</v>
      </c>
      <c r="E51">
        <f>BAWANA!AM51</f>
        <v>0</v>
      </c>
      <c r="F51">
        <f t="shared" si="4"/>
        <v>256</v>
      </c>
      <c r="G51">
        <f t="shared" si="5"/>
        <v>211.67000000000002</v>
      </c>
      <c r="H51" s="112"/>
      <c r="I51">
        <f>BRPL_EOD!AI51+BRPL_EOD!AJ51</f>
        <v>81.96</v>
      </c>
      <c r="J51">
        <f>BYPL_EOD!AI51+BYPL_EOD!AJ51</f>
        <v>47.39</v>
      </c>
      <c r="K51">
        <f>MES_EOD!AI51+MES_EOD!AJ51</f>
        <v>5.84</v>
      </c>
      <c r="L51">
        <f>NDMC_EOD!AI51+NDMC_EOD!AJ51</f>
        <v>19.21</v>
      </c>
      <c r="M51">
        <f>TPDDL_EOD!AI51+TPDDL_EOD!AJ51</f>
        <v>57.27</v>
      </c>
      <c r="N51">
        <f t="shared" si="0"/>
        <v>211.67000000000002</v>
      </c>
      <c r="O51" s="112">
        <f t="shared" si="1"/>
        <v>0</v>
      </c>
      <c r="P51">
        <v>81.96</v>
      </c>
      <c r="Q51">
        <v>47.39</v>
      </c>
      <c r="R51">
        <v>5.84</v>
      </c>
      <c r="S51">
        <v>19.21</v>
      </c>
      <c r="T51">
        <v>57.27</v>
      </c>
      <c r="U51" s="114">
        <f t="shared" si="2"/>
        <v>211.67000000000002</v>
      </c>
      <c r="V51" s="112">
        <f t="shared" si="3"/>
        <v>0</v>
      </c>
      <c r="Y51">
        <f>BAWANA!AW51+BAWANA!AX51</f>
        <v>32</v>
      </c>
      <c r="Z51">
        <f>BAWANA!BD51+BAWANA!BE51</f>
        <v>26.33</v>
      </c>
      <c r="AA51">
        <f>BAWANA!X51+BAWANA!Y51</f>
        <v>32</v>
      </c>
      <c r="AB51">
        <f>BAWANA!AE51+BAWANA!AF51</f>
        <v>26.33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BAWANA!B52</f>
        <v>320</v>
      </c>
      <c r="C52">
        <f>BAWANA!C52</f>
        <v>0</v>
      </c>
      <c r="D52">
        <f>BAWANA!AL52</f>
        <v>211.67000000000002</v>
      </c>
      <c r="E52">
        <f>BAWANA!AM52</f>
        <v>0</v>
      </c>
      <c r="F52">
        <f t="shared" si="4"/>
        <v>256</v>
      </c>
      <c r="G52">
        <f t="shared" si="5"/>
        <v>211.67000000000002</v>
      </c>
      <c r="H52" s="112"/>
      <c r="I52">
        <f>BRPL_EOD!AI52+BRPL_EOD!AJ52</f>
        <v>81.96</v>
      </c>
      <c r="J52">
        <f>BYPL_EOD!AI52+BYPL_EOD!AJ52</f>
        <v>47.39</v>
      </c>
      <c r="K52">
        <f>MES_EOD!AI52+MES_EOD!AJ52</f>
        <v>5.84</v>
      </c>
      <c r="L52">
        <f>NDMC_EOD!AI52+NDMC_EOD!AJ52</f>
        <v>19.21</v>
      </c>
      <c r="M52">
        <f>TPDDL_EOD!AI52+TPDDL_EOD!AJ52</f>
        <v>57.27</v>
      </c>
      <c r="N52">
        <f t="shared" si="0"/>
        <v>211.67000000000002</v>
      </c>
      <c r="O52" s="112">
        <f t="shared" si="1"/>
        <v>0</v>
      </c>
      <c r="P52">
        <v>81.96</v>
      </c>
      <c r="Q52">
        <v>47.39</v>
      </c>
      <c r="R52">
        <v>5.84</v>
      </c>
      <c r="S52">
        <v>19.21</v>
      </c>
      <c r="T52">
        <v>57.27</v>
      </c>
      <c r="U52" s="114">
        <f t="shared" si="2"/>
        <v>211.67000000000002</v>
      </c>
      <c r="V52" s="112">
        <f t="shared" si="3"/>
        <v>0</v>
      </c>
      <c r="Y52">
        <f>BAWANA!AW52+BAWANA!AX52</f>
        <v>32</v>
      </c>
      <c r="Z52">
        <f>BAWANA!BD52+BAWANA!BE52</f>
        <v>26.33</v>
      </c>
      <c r="AA52">
        <f>BAWANA!X52+BAWANA!Y52</f>
        <v>32</v>
      </c>
      <c r="AB52">
        <f>BAWANA!AE52+BAWANA!AF52</f>
        <v>26.33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BAWANA!B53</f>
        <v>320</v>
      </c>
      <c r="C53">
        <f>BAWANA!C53</f>
        <v>0</v>
      </c>
      <c r="D53">
        <f>BAWANA!AL53</f>
        <v>211.67000000000002</v>
      </c>
      <c r="E53">
        <f>BAWANA!AM53</f>
        <v>0</v>
      </c>
      <c r="F53">
        <f t="shared" si="4"/>
        <v>256</v>
      </c>
      <c r="G53">
        <f t="shared" si="5"/>
        <v>211.67000000000002</v>
      </c>
      <c r="H53" s="112"/>
      <c r="I53">
        <f>BRPL_EOD!AI53+BRPL_EOD!AJ53</f>
        <v>81.96</v>
      </c>
      <c r="J53">
        <f>BYPL_EOD!AI53+BYPL_EOD!AJ53</f>
        <v>47.39</v>
      </c>
      <c r="K53">
        <f>MES_EOD!AI53+MES_EOD!AJ53</f>
        <v>5.84</v>
      </c>
      <c r="L53">
        <f>NDMC_EOD!AI53+NDMC_EOD!AJ53</f>
        <v>19.21</v>
      </c>
      <c r="M53">
        <f>TPDDL_EOD!AI53+TPDDL_EOD!AJ53</f>
        <v>57.27</v>
      </c>
      <c r="N53">
        <f t="shared" si="0"/>
        <v>211.67000000000002</v>
      </c>
      <c r="O53" s="112">
        <f t="shared" si="1"/>
        <v>0</v>
      </c>
      <c r="P53">
        <v>81.96</v>
      </c>
      <c r="Q53">
        <v>47.39</v>
      </c>
      <c r="R53">
        <v>5.84</v>
      </c>
      <c r="S53">
        <v>19.21</v>
      </c>
      <c r="T53">
        <v>57.27</v>
      </c>
      <c r="U53" s="114">
        <f t="shared" si="2"/>
        <v>211.67000000000002</v>
      </c>
      <c r="V53" s="112">
        <f t="shared" si="3"/>
        <v>0</v>
      </c>
      <c r="Y53">
        <f>BAWANA!AW53+BAWANA!AX53</f>
        <v>32</v>
      </c>
      <c r="Z53">
        <f>BAWANA!BD53+BAWANA!BE53</f>
        <v>26.33</v>
      </c>
      <c r="AA53">
        <f>BAWANA!X53+BAWANA!Y53</f>
        <v>32</v>
      </c>
      <c r="AB53">
        <f>BAWANA!AE53+BAWANA!AF53</f>
        <v>26.33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BAWANA!B54</f>
        <v>320</v>
      </c>
      <c r="C54">
        <f>BAWANA!C54</f>
        <v>0</v>
      </c>
      <c r="D54">
        <f>BAWANA!AL54</f>
        <v>211.67000000000002</v>
      </c>
      <c r="E54">
        <f>BAWANA!AM54</f>
        <v>0</v>
      </c>
      <c r="F54">
        <f t="shared" si="4"/>
        <v>256</v>
      </c>
      <c r="G54">
        <f t="shared" si="5"/>
        <v>211.67000000000002</v>
      </c>
      <c r="H54" s="112"/>
      <c r="I54">
        <f>BRPL_EOD!AI54+BRPL_EOD!AJ54</f>
        <v>81.96</v>
      </c>
      <c r="J54">
        <f>BYPL_EOD!AI54+BYPL_EOD!AJ54</f>
        <v>47.39</v>
      </c>
      <c r="K54">
        <f>MES_EOD!AI54+MES_EOD!AJ54</f>
        <v>5.84</v>
      </c>
      <c r="L54">
        <f>NDMC_EOD!AI54+NDMC_EOD!AJ54</f>
        <v>19.21</v>
      </c>
      <c r="M54">
        <f>TPDDL_EOD!AI54+TPDDL_EOD!AJ54</f>
        <v>57.27</v>
      </c>
      <c r="N54">
        <f t="shared" si="0"/>
        <v>211.67000000000002</v>
      </c>
      <c r="O54" s="112">
        <f t="shared" si="1"/>
        <v>0</v>
      </c>
      <c r="P54">
        <v>81.96</v>
      </c>
      <c r="Q54">
        <v>47.39</v>
      </c>
      <c r="R54">
        <v>5.84</v>
      </c>
      <c r="S54">
        <v>19.21</v>
      </c>
      <c r="T54">
        <v>57.27</v>
      </c>
      <c r="U54" s="114">
        <f t="shared" si="2"/>
        <v>211.67000000000002</v>
      </c>
      <c r="V54" s="112">
        <f t="shared" si="3"/>
        <v>0</v>
      </c>
      <c r="Y54">
        <f>BAWANA!AW54+BAWANA!AX54</f>
        <v>32</v>
      </c>
      <c r="Z54">
        <f>BAWANA!BD54+BAWANA!BE54</f>
        <v>26.33</v>
      </c>
      <c r="AA54">
        <f>BAWANA!X54+BAWANA!Y54</f>
        <v>32</v>
      </c>
      <c r="AB54">
        <f>BAWANA!AE54+BAWANA!AF54</f>
        <v>26.33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BAWANA!B55</f>
        <v>320</v>
      </c>
      <c r="C55">
        <f>BAWANA!C55</f>
        <v>0</v>
      </c>
      <c r="D55">
        <f>BAWANA!AL55</f>
        <v>211.67000000000002</v>
      </c>
      <c r="E55">
        <f>BAWANA!AM55</f>
        <v>0</v>
      </c>
      <c r="F55">
        <f t="shared" si="4"/>
        <v>256</v>
      </c>
      <c r="G55">
        <f t="shared" si="5"/>
        <v>211.67000000000002</v>
      </c>
      <c r="H55" s="112"/>
      <c r="I55">
        <f>BRPL_EOD!AI55+BRPL_EOD!AJ55</f>
        <v>81.96</v>
      </c>
      <c r="J55">
        <f>BYPL_EOD!AI55+BYPL_EOD!AJ55</f>
        <v>47.39</v>
      </c>
      <c r="K55">
        <f>MES_EOD!AI55+MES_EOD!AJ55</f>
        <v>5.84</v>
      </c>
      <c r="L55">
        <f>NDMC_EOD!AI55+NDMC_EOD!AJ55</f>
        <v>19.21</v>
      </c>
      <c r="M55">
        <f>TPDDL_EOD!AI55+TPDDL_EOD!AJ55</f>
        <v>57.27</v>
      </c>
      <c r="N55">
        <f t="shared" si="0"/>
        <v>211.67000000000002</v>
      </c>
      <c r="O55" s="112">
        <f t="shared" si="1"/>
        <v>0</v>
      </c>
      <c r="P55">
        <v>81.96</v>
      </c>
      <c r="Q55">
        <v>47.39</v>
      </c>
      <c r="R55">
        <v>5.84</v>
      </c>
      <c r="S55">
        <v>19.21</v>
      </c>
      <c r="T55">
        <v>57.27</v>
      </c>
      <c r="U55" s="114">
        <f t="shared" si="2"/>
        <v>211.67000000000002</v>
      </c>
      <c r="V55" s="112">
        <f t="shared" si="3"/>
        <v>0</v>
      </c>
      <c r="Y55">
        <f>BAWANA!AW55+BAWANA!AX55</f>
        <v>32</v>
      </c>
      <c r="Z55">
        <f>BAWANA!BD55+BAWANA!BE55</f>
        <v>26.33</v>
      </c>
      <c r="AA55">
        <f>BAWANA!X55+BAWANA!Y55</f>
        <v>32</v>
      </c>
      <c r="AB55">
        <f>BAWANA!AE55+BAWANA!AF55</f>
        <v>26.33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BAWANA!B56</f>
        <v>320</v>
      </c>
      <c r="C56">
        <f>BAWANA!C56</f>
        <v>0</v>
      </c>
      <c r="D56">
        <f>BAWANA!AL56</f>
        <v>211.67000000000002</v>
      </c>
      <c r="E56">
        <f>BAWANA!AM56</f>
        <v>0</v>
      </c>
      <c r="F56">
        <f t="shared" si="4"/>
        <v>256</v>
      </c>
      <c r="G56">
        <f t="shared" si="5"/>
        <v>211.67000000000002</v>
      </c>
      <c r="H56" s="112"/>
      <c r="I56">
        <f>BRPL_EOD!AI56+BRPL_EOD!AJ56</f>
        <v>81.96</v>
      </c>
      <c r="J56">
        <f>BYPL_EOD!AI56+BYPL_EOD!AJ56</f>
        <v>47.39</v>
      </c>
      <c r="K56">
        <f>MES_EOD!AI56+MES_EOD!AJ56</f>
        <v>5.84</v>
      </c>
      <c r="L56">
        <f>NDMC_EOD!AI56+NDMC_EOD!AJ56</f>
        <v>19.21</v>
      </c>
      <c r="M56">
        <f>TPDDL_EOD!AI56+TPDDL_EOD!AJ56</f>
        <v>57.27</v>
      </c>
      <c r="N56">
        <f t="shared" si="0"/>
        <v>211.67000000000002</v>
      </c>
      <c r="O56" s="112">
        <f t="shared" si="1"/>
        <v>0</v>
      </c>
      <c r="P56">
        <v>81.96</v>
      </c>
      <c r="Q56">
        <v>47.39</v>
      </c>
      <c r="R56">
        <v>5.84</v>
      </c>
      <c r="S56">
        <v>19.21</v>
      </c>
      <c r="T56">
        <v>57.27</v>
      </c>
      <c r="U56" s="114">
        <f t="shared" si="2"/>
        <v>211.67000000000002</v>
      </c>
      <c r="V56" s="112">
        <f t="shared" si="3"/>
        <v>0</v>
      </c>
      <c r="Y56">
        <f>BAWANA!AW56+BAWANA!AX56</f>
        <v>32</v>
      </c>
      <c r="Z56">
        <f>BAWANA!BD56+BAWANA!BE56</f>
        <v>26.33</v>
      </c>
      <c r="AA56">
        <f>BAWANA!X56+BAWANA!Y56</f>
        <v>32</v>
      </c>
      <c r="AB56">
        <f>BAWANA!AE56+BAWANA!AF56</f>
        <v>26.33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BAWANA!B57</f>
        <v>320</v>
      </c>
      <c r="C57">
        <f>BAWANA!C57</f>
        <v>0</v>
      </c>
      <c r="D57">
        <f>BAWANA!AL57</f>
        <v>214.44</v>
      </c>
      <c r="E57">
        <f>BAWANA!AM57</f>
        <v>0</v>
      </c>
      <c r="F57">
        <f t="shared" si="4"/>
        <v>256</v>
      </c>
      <c r="G57">
        <f t="shared" si="5"/>
        <v>214.44</v>
      </c>
      <c r="H57" s="112"/>
      <c r="I57">
        <f>BRPL_EOD!AI57+BRPL_EOD!AJ57</f>
        <v>75</v>
      </c>
      <c r="J57">
        <f>BYPL_EOD!AI57+BYPL_EOD!AJ57</f>
        <v>45</v>
      </c>
      <c r="K57">
        <f>MES_EOD!AI57+MES_EOD!AJ57</f>
        <v>5.84</v>
      </c>
      <c r="L57">
        <f>NDMC_EOD!AI57+NDMC_EOD!AJ57</f>
        <v>19</v>
      </c>
      <c r="M57">
        <f>TPDDL_EOD!AI57+TPDDL_EOD!AJ57</f>
        <v>69.61</v>
      </c>
      <c r="N57">
        <f t="shared" si="0"/>
        <v>214.45</v>
      </c>
      <c r="O57" s="112">
        <f t="shared" si="1"/>
        <v>-9.9999999999909051E-3</v>
      </c>
      <c r="P57">
        <v>74.99650268127769</v>
      </c>
      <c r="Q57">
        <v>44.997901608766611</v>
      </c>
      <c r="R57">
        <v>5.839727675448823</v>
      </c>
      <c r="S57">
        <v>18.999114012590347</v>
      </c>
      <c r="T57">
        <v>69.606754021916529</v>
      </c>
      <c r="U57" s="114">
        <f t="shared" si="2"/>
        <v>214.44</v>
      </c>
      <c r="V57" s="112">
        <f t="shared" si="3"/>
        <v>0</v>
      </c>
      <c r="Y57">
        <f>BAWANA!AW57+BAWANA!AX57</f>
        <v>32</v>
      </c>
      <c r="Z57">
        <f>BAWANA!BD57+BAWANA!BE57</f>
        <v>23.56</v>
      </c>
      <c r="AA57">
        <f>BAWANA!X57+BAWANA!Y57</f>
        <v>32</v>
      </c>
      <c r="AB57">
        <f>BAWANA!AE57+BAWANA!AF57</f>
        <v>23.56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BAWANA!B58</f>
        <v>320</v>
      </c>
      <c r="C58">
        <f>BAWANA!C58</f>
        <v>0</v>
      </c>
      <c r="D58">
        <f>BAWANA!AL58</f>
        <v>214.44</v>
      </c>
      <c r="E58">
        <f>BAWANA!AM58</f>
        <v>0</v>
      </c>
      <c r="F58">
        <f t="shared" si="4"/>
        <v>256</v>
      </c>
      <c r="G58">
        <f t="shared" si="5"/>
        <v>214.44</v>
      </c>
      <c r="H58" s="112"/>
      <c r="I58">
        <f>BRPL_EOD!AI58+BRPL_EOD!AJ58</f>
        <v>75</v>
      </c>
      <c r="J58">
        <f>BYPL_EOD!AI58+BYPL_EOD!AJ58</f>
        <v>45</v>
      </c>
      <c r="K58">
        <f>MES_EOD!AI58+MES_EOD!AJ58</f>
        <v>5.84</v>
      </c>
      <c r="L58">
        <f>NDMC_EOD!AI58+NDMC_EOD!AJ58</f>
        <v>19</v>
      </c>
      <c r="M58">
        <f>TPDDL_EOD!AI58+TPDDL_EOD!AJ58</f>
        <v>69.61</v>
      </c>
      <c r="N58">
        <f t="shared" si="0"/>
        <v>214.45</v>
      </c>
      <c r="O58" s="112">
        <f t="shared" si="1"/>
        <v>-9.9999999999909051E-3</v>
      </c>
      <c r="P58">
        <v>74.99650268127769</v>
      </c>
      <c r="Q58">
        <v>44.997901608766611</v>
      </c>
      <c r="R58">
        <v>5.839727675448823</v>
      </c>
      <c r="S58">
        <v>18.999114012590347</v>
      </c>
      <c r="T58">
        <v>69.606754021916529</v>
      </c>
      <c r="U58" s="114">
        <f t="shared" si="2"/>
        <v>214.44</v>
      </c>
      <c r="V58" s="112">
        <f t="shared" si="3"/>
        <v>0</v>
      </c>
      <c r="Y58">
        <f>BAWANA!AW58+BAWANA!AX58</f>
        <v>32</v>
      </c>
      <c r="Z58">
        <f>BAWANA!BD58+BAWANA!BE58</f>
        <v>23.56</v>
      </c>
      <c r="AA58">
        <f>BAWANA!X58+BAWANA!Y58</f>
        <v>32</v>
      </c>
      <c r="AB58">
        <f>BAWANA!AE58+BAWANA!AF58</f>
        <v>23.56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BAWANA!B59</f>
        <v>320</v>
      </c>
      <c r="C59">
        <f>BAWANA!C59</f>
        <v>0</v>
      </c>
      <c r="D59">
        <f>BAWANA!AL59</f>
        <v>214.44</v>
      </c>
      <c r="E59">
        <f>BAWANA!AM59</f>
        <v>0</v>
      </c>
      <c r="F59">
        <f t="shared" si="4"/>
        <v>256</v>
      </c>
      <c r="G59">
        <f t="shared" si="5"/>
        <v>214.44</v>
      </c>
      <c r="H59" s="112"/>
      <c r="I59">
        <f>BRPL_EOD!AI59+BRPL_EOD!AJ59</f>
        <v>75</v>
      </c>
      <c r="J59">
        <f>BYPL_EOD!AI59+BYPL_EOD!AJ59</f>
        <v>45</v>
      </c>
      <c r="K59">
        <f>MES_EOD!AI59+MES_EOD!AJ59</f>
        <v>5.84</v>
      </c>
      <c r="L59">
        <f>NDMC_EOD!AI59+NDMC_EOD!AJ59</f>
        <v>19</v>
      </c>
      <c r="M59">
        <f>TPDDL_EOD!AI59+TPDDL_EOD!AJ59</f>
        <v>69.61</v>
      </c>
      <c r="N59">
        <f t="shared" si="0"/>
        <v>214.45</v>
      </c>
      <c r="O59" s="112">
        <f t="shared" si="1"/>
        <v>-9.9999999999909051E-3</v>
      </c>
      <c r="P59">
        <v>74.99650268127769</v>
      </c>
      <c r="Q59">
        <v>44.997901608766611</v>
      </c>
      <c r="R59">
        <v>5.839727675448823</v>
      </c>
      <c r="S59">
        <v>18.999114012590347</v>
      </c>
      <c r="T59">
        <v>69.606754021916529</v>
      </c>
      <c r="U59" s="114">
        <f t="shared" si="2"/>
        <v>214.44</v>
      </c>
      <c r="V59" s="112">
        <f t="shared" si="3"/>
        <v>0</v>
      </c>
      <c r="Y59">
        <f>BAWANA!AW59+BAWANA!AX59</f>
        <v>32</v>
      </c>
      <c r="Z59">
        <f>BAWANA!BD59+BAWANA!BE59</f>
        <v>23.56</v>
      </c>
      <c r="AA59">
        <f>BAWANA!X59+BAWANA!Y59</f>
        <v>32</v>
      </c>
      <c r="AB59">
        <f>BAWANA!AE59+BAWANA!AF59</f>
        <v>23.56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BAWANA!B60</f>
        <v>320</v>
      </c>
      <c r="C60">
        <f>BAWANA!C60</f>
        <v>0</v>
      </c>
      <c r="D60">
        <f>BAWANA!AL60</f>
        <v>214.44</v>
      </c>
      <c r="E60">
        <f>BAWANA!AM60</f>
        <v>0</v>
      </c>
      <c r="F60">
        <f t="shared" si="4"/>
        <v>256</v>
      </c>
      <c r="G60">
        <f t="shared" si="5"/>
        <v>214.44</v>
      </c>
      <c r="H60" s="112"/>
      <c r="I60">
        <f>BRPL_EOD!AI60+BRPL_EOD!AJ60</f>
        <v>75</v>
      </c>
      <c r="J60">
        <f>BYPL_EOD!AI60+BYPL_EOD!AJ60</f>
        <v>45</v>
      </c>
      <c r="K60">
        <f>MES_EOD!AI60+MES_EOD!AJ60</f>
        <v>5.84</v>
      </c>
      <c r="L60">
        <f>NDMC_EOD!AI60+NDMC_EOD!AJ60</f>
        <v>19</v>
      </c>
      <c r="M60">
        <f>TPDDL_EOD!AI60+TPDDL_EOD!AJ60</f>
        <v>69.61</v>
      </c>
      <c r="N60">
        <f t="shared" si="0"/>
        <v>214.45</v>
      </c>
      <c r="O60" s="112">
        <f t="shared" si="1"/>
        <v>-9.9999999999909051E-3</v>
      </c>
      <c r="P60">
        <v>74.99650268127769</v>
      </c>
      <c r="Q60">
        <v>44.997901608766611</v>
      </c>
      <c r="R60">
        <v>5.839727675448823</v>
      </c>
      <c r="S60">
        <v>18.999114012590347</v>
      </c>
      <c r="T60">
        <v>69.606754021916529</v>
      </c>
      <c r="U60" s="114">
        <f t="shared" si="2"/>
        <v>214.44</v>
      </c>
      <c r="V60" s="112">
        <f t="shared" si="3"/>
        <v>0</v>
      </c>
      <c r="Y60">
        <f>BAWANA!AW60+BAWANA!AX60</f>
        <v>32</v>
      </c>
      <c r="Z60">
        <f>BAWANA!BD60+BAWANA!BE60</f>
        <v>23.56</v>
      </c>
      <c r="AA60">
        <f>BAWANA!X60+BAWANA!Y60</f>
        <v>32</v>
      </c>
      <c r="AB60">
        <f>BAWANA!AE60+BAWANA!AF60</f>
        <v>23.56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BAWANA!B61</f>
        <v>320</v>
      </c>
      <c r="C61">
        <f>BAWANA!C61</f>
        <v>0</v>
      </c>
      <c r="D61">
        <f>BAWANA!AL61</f>
        <v>211.67000000000002</v>
      </c>
      <c r="E61">
        <f>BAWANA!AM61</f>
        <v>0</v>
      </c>
      <c r="F61">
        <f t="shared" si="4"/>
        <v>256</v>
      </c>
      <c r="G61">
        <f t="shared" si="5"/>
        <v>211.67000000000002</v>
      </c>
      <c r="H61" s="112"/>
      <c r="I61">
        <f>BRPL_EOD!AI61+BRPL_EOD!AJ61</f>
        <v>81.96</v>
      </c>
      <c r="J61">
        <f>BYPL_EOD!AI61+BYPL_EOD!AJ61</f>
        <v>47.39</v>
      </c>
      <c r="K61">
        <f>MES_EOD!AI61+MES_EOD!AJ61</f>
        <v>5.84</v>
      </c>
      <c r="L61">
        <f>NDMC_EOD!AI61+NDMC_EOD!AJ61</f>
        <v>19.21</v>
      </c>
      <c r="M61">
        <f>TPDDL_EOD!AI61+TPDDL_EOD!AJ61</f>
        <v>57.27</v>
      </c>
      <c r="N61">
        <f t="shared" si="0"/>
        <v>211.67000000000002</v>
      </c>
      <c r="O61" s="112">
        <f t="shared" si="1"/>
        <v>0</v>
      </c>
      <c r="P61">
        <v>81.96</v>
      </c>
      <c r="Q61">
        <v>47.39</v>
      </c>
      <c r="R61">
        <v>5.84</v>
      </c>
      <c r="S61">
        <v>19.21</v>
      </c>
      <c r="T61">
        <v>57.27</v>
      </c>
      <c r="U61" s="114">
        <f t="shared" si="2"/>
        <v>211.67000000000002</v>
      </c>
      <c r="V61" s="112">
        <f t="shared" si="3"/>
        <v>0</v>
      </c>
      <c r="Y61">
        <f>BAWANA!AW61+BAWANA!AX61</f>
        <v>32</v>
      </c>
      <c r="Z61">
        <f>BAWANA!BD61+BAWANA!BE61</f>
        <v>26.33</v>
      </c>
      <c r="AA61">
        <f>BAWANA!X61+BAWANA!Y61</f>
        <v>32</v>
      </c>
      <c r="AB61">
        <f>BAWANA!AE61+BAWANA!AF61</f>
        <v>26.33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BAWANA!B62</f>
        <v>320</v>
      </c>
      <c r="C62">
        <f>BAWANA!C62</f>
        <v>0</v>
      </c>
      <c r="D62">
        <f>BAWANA!AL62</f>
        <v>211.67000000000002</v>
      </c>
      <c r="E62">
        <f>BAWANA!AM62</f>
        <v>0</v>
      </c>
      <c r="F62">
        <f t="shared" si="4"/>
        <v>256</v>
      </c>
      <c r="G62">
        <f t="shared" si="5"/>
        <v>211.67000000000002</v>
      </c>
      <c r="H62" s="112"/>
      <c r="I62">
        <f>BRPL_EOD!AI62+BRPL_EOD!AJ62</f>
        <v>81.96</v>
      </c>
      <c r="J62">
        <f>BYPL_EOD!AI62+BYPL_EOD!AJ62</f>
        <v>47.39</v>
      </c>
      <c r="K62">
        <f>MES_EOD!AI62+MES_EOD!AJ62</f>
        <v>5.84</v>
      </c>
      <c r="L62">
        <f>NDMC_EOD!AI62+NDMC_EOD!AJ62</f>
        <v>19.21</v>
      </c>
      <c r="M62">
        <f>TPDDL_EOD!AI62+TPDDL_EOD!AJ62</f>
        <v>57.27</v>
      </c>
      <c r="N62">
        <f t="shared" si="0"/>
        <v>211.67000000000002</v>
      </c>
      <c r="O62" s="112">
        <f t="shared" si="1"/>
        <v>0</v>
      </c>
      <c r="P62">
        <v>81.96</v>
      </c>
      <c r="Q62">
        <v>47.39</v>
      </c>
      <c r="R62">
        <v>5.84</v>
      </c>
      <c r="S62">
        <v>19.21</v>
      </c>
      <c r="T62">
        <v>57.27</v>
      </c>
      <c r="U62" s="114">
        <f t="shared" si="2"/>
        <v>211.67000000000002</v>
      </c>
      <c r="V62" s="112">
        <f t="shared" si="3"/>
        <v>0</v>
      </c>
      <c r="Y62">
        <f>BAWANA!AW62+BAWANA!AX62</f>
        <v>32</v>
      </c>
      <c r="Z62">
        <f>BAWANA!BD62+BAWANA!BE62</f>
        <v>26.33</v>
      </c>
      <c r="AA62">
        <f>BAWANA!X62+BAWANA!Y62</f>
        <v>32</v>
      </c>
      <c r="AB62">
        <f>BAWANA!AE62+BAWANA!AF62</f>
        <v>26.33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BAWANA!B63</f>
        <v>320</v>
      </c>
      <c r="C63">
        <f>BAWANA!C63</f>
        <v>0</v>
      </c>
      <c r="D63">
        <f>BAWANA!AL63</f>
        <v>211.67000000000002</v>
      </c>
      <c r="E63">
        <f>BAWANA!AM63</f>
        <v>0</v>
      </c>
      <c r="F63">
        <f t="shared" si="4"/>
        <v>256</v>
      </c>
      <c r="G63">
        <f t="shared" si="5"/>
        <v>211.67000000000002</v>
      </c>
      <c r="H63" s="112"/>
      <c r="I63">
        <f>BRPL_EOD!AI63+BRPL_EOD!AJ63</f>
        <v>81.96</v>
      </c>
      <c r="J63">
        <f>BYPL_EOD!AI63+BYPL_EOD!AJ63</f>
        <v>47.39</v>
      </c>
      <c r="K63">
        <f>MES_EOD!AI63+MES_EOD!AJ63</f>
        <v>5.84</v>
      </c>
      <c r="L63">
        <f>NDMC_EOD!AI63+NDMC_EOD!AJ63</f>
        <v>19.21</v>
      </c>
      <c r="M63">
        <f>TPDDL_EOD!AI63+TPDDL_EOD!AJ63</f>
        <v>57.27</v>
      </c>
      <c r="N63">
        <f t="shared" si="0"/>
        <v>211.67000000000002</v>
      </c>
      <c r="O63" s="112">
        <f t="shared" si="1"/>
        <v>0</v>
      </c>
      <c r="P63">
        <v>81.96</v>
      </c>
      <c r="Q63">
        <v>47.39</v>
      </c>
      <c r="R63">
        <v>5.84</v>
      </c>
      <c r="S63">
        <v>19.21</v>
      </c>
      <c r="T63">
        <v>57.27</v>
      </c>
      <c r="U63" s="114">
        <f t="shared" si="2"/>
        <v>211.67000000000002</v>
      </c>
      <c r="V63" s="112">
        <f t="shared" si="3"/>
        <v>0</v>
      </c>
      <c r="Y63">
        <f>BAWANA!AW63+BAWANA!AX63</f>
        <v>32</v>
      </c>
      <c r="Z63">
        <f>BAWANA!BD63+BAWANA!BE63</f>
        <v>26.33</v>
      </c>
      <c r="AA63">
        <f>BAWANA!X63+BAWANA!Y63</f>
        <v>32</v>
      </c>
      <c r="AB63">
        <f>BAWANA!AE63+BAWANA!AF63</f>
        <v>26.33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BAWANA!B64</f>
        <v>320</v>
      </c>
      <c r="C64">
        <f>BAWANA!C64</f>
        <v>0</v>
      </c>
      <c r="D64">
        <f>BAWANA!AL64</f>
        <v>211.67000000000002</v>
      </c>
      <c r="E64">
        <f>BAWANA!AM64</f>
        <v>0</v>
      </c>
      <c r="F64">
        <f t="shared" si="4"/>
        <v>256</v>
      </c>
      <c r="G64">
        <f t="shared" si="5"/>
        <v>211.67000000000002</v>
      </c>
      <c r="H64" s="112"/>
      <c r="I64">
        <f>BRPL_EOD!AI64+BRPL_EOD!AJ64</f>
        <v>81.96</v>
      </c>
      <c r="J64">
        <f>BYPL_EOD!AI64+BYPL_EOD!AJ64</f>
        <v>47.39</v>
      </c>
      <c r="K64">
        <f>MES_EOD!AI64+MES_EOD!AJ64</f>
        <v>5.84</v>
      </c>
      <c r="L64">
        <f>NDMC_EOD!AI64+NDMC_EOD!AJ64</f>
        <v>19.21</v>
      </c>
      <c r="M64">
        <f>TPDDL_EOD!AI64+TPDDL_EOD!AJ64</f>
        <v>57.27</v>
      </c>
      <c r="N64">
        <f t="shared" si="0"/>
        <v>211.67000000000002</v>
      </c>
      <c r="O64" s="112">
        <f t="shared" si="1"/>
        <v>0</v>
      </c>
      <c r="P64">
        <v>81.96</v>
      </c>
      <c r="Q64">
        <v>47.39</v>
      </c>
      <c r="R64">
        <v>5.84</v>
      </c>
      <c r="S64">
        <v>19.21</v>
      </c>
      <c r="T64">
        <v>57.27</v>
      </c>
      <c r="U64" s="114">
        <f t="shared" si="2"/>
        <v>211.67000000000002</v>
      </c>
      <c r="V64" s="112">
        <f t="shared" si="3"/>
        <v>0</v>
      </c>
      <c r="Y64">
        <f>BAWANA!AW64+BAWANA!AX64</f>
        <v>32</v>
      </c>
      <c r="Z64">
        <f>BAWANA!BD64+BAWANA!BE64</f>
        <v>26.33</v>
      </c>
      <c r="AA64">
        <f>BAWANA!X64+BAWANA!Y64</f>
        <v>32</v>
      </c>
      <c r="AB64">
        <f>BAWANA!AE64+BAWANA!AF64</f>
        <v>26.33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BAWANA!B65</f>
        <v>320</v>
      </c>
      <c r="C65">
        <f>BAWANA!C65</f>
        <v>0</v>
      </c>
      <c r="D65">
        <f>BAWANA!AL65</f>
        <v>211.67000000000002</v>
      </c>
      <c r="E65">
        <f>BAWANA!AM65</f>
        <v>0</v>
      </c>
      <c r="F65">
        <f t="shared" si="4"/>
        <v>256</v>
      </c>
      <c r="G65">
        <f t="shared" si="5"/>
        <v>211.67000000000002</v>
      </c>
      <c r="H65" s="112"/>
      <c r="I65">
        <f>BRPL_EOD!AI65+BRPL_EOD!AJ65</f>
        <v>81.96</v>
      </c>
      <c r="J65">
        <f>BYPL_EOD!AI65+BYPL_EOD!AJ65</f>
        <v>47.39</v>
      </c>
      <c r="K65">
        <f>MES_EOD!AI65+MES_EOD!AJ65</f>
        <v>5.84</v>
      </c>
      <c r="L65">
        <f>NDMC_EOD!AI65+NDMC_EOD!AJ65</f>
        <v>19.21</v>
      </c>
      <c r="M65">
        <f>TPDDL_EOD!AI65+TPDDL_EOD!AJ65</f>
        <v>57.27</v>
      </c>
      <c r="N65">
        <f t="shared" si="0"/>
        <v>211.67000000000002</v>
      </c>
      <c r="O65" s="112">
        <f t="shared" si="1"/>
        <v>0</v>
      </c>
      <c r="P65">
        <v>81.96</v>
      </c>
      <c r="Q65">
        <v>47.39</v>
      </c>
      <c r="R65">
        <v>5.84</v>
      </c>
      <c r="S65">
        <v>19.21</v>
      </c>
      <c r="T65">
        <v>57.27</v>
      </c>
      <c r="U65" s="114">
        <f t="shared" si="2"/>
        <v>211.67000000000002</v>
      </c>
      <c r="V65" s="112">
        <f t="shared" si="3"/>
        <v>0</v>
      </c>
      <c r="Y65">
        <f>BAWANA!AW65+BAWANA!AX65</f>
        <v>32</v>
      </c>
      <c r="Z65">
        <f>BAWANA!BD65+BAWANA!BE65</f>
        <v>26.33</v>
      </c>
      <c r="AA65">
        <f>BAWANA!X65+BAWANA!Y65</f>
        <v>32</v>
      </c>
      <c r="AB65">
        <f>BAWANA!AE65+BAWANA!AF65</f>
        <v>26.33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BAWANA!B66</f>
        <v>320</v>
      </c>
      <c r="C66">
        <f>BAWANA!C66</f>
        <v>0</v>
      </c>
      <c r="D66">
        <f>BAWANA!AL66</f>
        <v>211.67000000000002</v>
      </c>
      <c r="E66">
        <f>BAWANA!AM66</f>
        <v>0</v>
      </c>
      <c r="F66">
        <f t="shared" si="4"/>
        <v>256</v>
      </c>
      <c r="G66">
        <f t="shared" si="5"/>
        <v>211.67000000000002</v>
      </c>
      <c r="H66" s="112"/>
      <c r="I66">
        <f>BRPL_EOD!AI66+BRPL_EOD!AJ66</f>
        <v>81.96</v>
      </c>
      <c r="J66">
        <f>BYPL_EOD!AI66+BYPL_EOD!AJ66</f>
        <v>47.39</v>
      </c>
      <c r="K66">
        <f>MES_EOD!AI66+MES_EOD!AJ66</f>
        <v>5.84</v>
      </c>
      <c r="L66">
        <f>NDMC_EOD!AI66+NDMC_EOD!AJ66</f>
        <v>19.21</v>
      </c>
      <c r="M66">
        <f>TPDDL_EOD!AI66+TPDDL_EOD!AJ66</f>
        <v>57.27</v>
      </c>
      <c r="N66">
        <f t="shared" si="0"/>
        <v>211.67000000000002</v>
      </c>
      <c r="O66" s="112">
        <f t="shared" si="1"/>
        <v>0</v>
      </c>
      <c r="P66">
        <v>81.96</v>
      </c>
      <c r="Q66">
        <v>47.39</v>
      </c>
      <c r="R66">
        <v>5.84</v>
      </c>
      <c r="S66">
        <v>19.21</v>
      </c>
      <c r="T66">
        <v>57.27</v>
      </c>
      <c r="U66" s="114">
        <f t="shared" si="2"/>
        <v>211.67000000000002</v>
      </c>
      <c r="V66" s="112">
        <f t="shared" si="3"/>
        <v>0</v>
      </c>
      <c r="Y66">
        <f>BAWANA!AW66+BAWANA!AX66</f>
        <v>32</v>
      </c>
      <c r="Z66">
        <f>BAWANA!BD66+BAWANA!BE66</f>
        <v>26.33</v>
      </c>
      <c r="AA66">
        <f>BAWANA!X66+BAWANA!Y66</f>
        <v>32</v>
      </c>
      <c r="AB66">
        <f>BAWANA!AE66+BAWANA!AF66</f>
        <v>26.33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BAWANA!B67</f>
        <v>320</v>
      </c>
      <c r="C67">
        <f>BAWANA!C67</f>
        <v>0</v>
      </c>
      <c r="D67">
        <f>BAWANA!AL67</f>
        <v>211.67000000000002</v>
      </c>
      <c r="E67">
        <f>BAWANA!AM67</f>
        <v>0</v>
      </c>
      <c r="F67">
        <f t="shared" si="4"/>
        <v>256</v>
      </c>
      <c r="G67">
        <f t="shared" si="5"/>
        <v>211.67000000000002</v>
      </c>
      <c r="H67" s="112"/>
      <c r="I67">
        <f>BRPL_EOD!AI67+BRPL_EOD!AJ67</f>
        <v>81.96</v>
      </c>
      <c r="J67">
        <f>BYPL_EOD!AI67+BYPL_EOD!AJ67</f>
        <v>47.39</v>
      </c>
      <c r="K67">
        <f>MES_EOD!AI67+MES_EOD!AJ67</f>
        <v>5.84</v>
      </c>
      <c r="L67">
        <f>NDMC_EOD!AI67+NDMC_EOD!AJ67</f>
        <v>19.21</v>
      </c>
      <c r="M67">
        <f>TPDDL_EOD!AI67+TPDDL_EOD!AJ67</f>
        <v>57.27</v>
      </c>
      <c r="N67">
        <f t="shared" ref="N67:N98" si="7">SUM(I67:M67)</f>
        <v>211.67000000000002</v>
      </c>
      <c r="O67" s="112">
        <f t="shared" ref="O67:O98" si="8">G67-N67</f>
        <v>0</v>
      </c>
      <c r="P67">
        <v>81.96</v>
      </c>
      <c r="Q67">
        <v>47.39</v>
      </c>
      <c r="R67">
        <v>5.84</v>
      </c>
      <c r="S67">
        <v>19.21</v>
      </c>
      <c r="T67">
        <v>57.27</v>
      </c>
      <c r="U67" s="114">
        <f t="shared" ref="U67:U98" si="9">SUM(P67:T67)</f>
        <v>211.67000000000002</v>
      </c>
      <c r="V67" s="112">
        <f t="shared" ref="V67:V99" si="10">G67-U67</f>
        <v>0</v>
      </c>
      <c r="Y67">
        <f>BAWANA!AW67+BAWANA!AX67</f>
        <v>32</v>
      </c>
      <c r="Z67">
        <f>BAWANA!BD67+BAWANA!BE67</f>
        <v>26.33</v>
      </c>
      <c r="AA67">
        <f>BAWANA!X67+BAWANA!Y67</f>
        <v>32</v>
      </c>
      <c r="AB67">
        <f>BAWANA!AE67+BAWANA!AF67</f>
        <v>26.33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BAWANA!B68</f>
        <v>320</v>
      </c>
      <c r="C68">
        <f>BAWANA!C68</f>
        <v>0</v>
      </c>
      <c r="D68">
        <f>BAWANA!AL68</f>
        <v>211.67000000000002</v>
      </c>
      <c r="E68">
        <f>BAWANA!AM68</f>
        <v>0</v>
      </c>
      <c r="F68">
        <f t="shared" ref="F68:F98" si="11">(B68+C68)*0.8</f>
        <v>256</v>
      </c>
      <c r="G68">
        <f t="shared" ref="G68:G98" si="12">(D68+E68)</f>
        <v>211.67000000000002</v>
      </c>
      <c r="H68" s="112"/>
      <c r="I68">
        <f>BRPL_EOD!AI68+BRPL_EOD!AJ68</f>
        <v>81.96</v>
      </c>
      <c r="J68">
        <f>BYPL_EOD!AI68+BYPL_EOD!AJ68</f>
        <v>47.39</v>
      </c>
      <c r="K68">
        <f>MES_EOD!AI68+MES_EOD!AJ68</f>
        <v>5.84</v>
      </c>
      <c r="L68">
        <f>NDMC_EOD!AI68+NDMC_EOD!AJ68</f>
        <v>19.21</v>
      </c>
      <c r="M68">
        <f>TPDDL_EOD!AI68+TPDDL_EOD!AJ68</f>
        <v>57.27</v>
      </c>
      <c r="N68">
        <f t="shared" si="7"/>
        <v>211.67000000000002</v>
      </c>
      <c r="O68" s="112">
        <f t="shared" si="8"/>
        <v>0</v>
      </c>
      <c r="P68">
        <v>81.96</v>
      </c>
      <c r="Q68">
        <v>47.39</v>
      </c>
      <c r="R68">
        <v>5.84</v>
      </c>
      <c r="S68">
        <v>19.21</v>
      </c>
      <c r="T68">
        <v>57.27</v>
      </c>
      <c r="U68" s="114">
        <f t="shared" si="9"/>
        <v>211.67000000000002</v>
      </c>
      <c r="V68" s="112">
        <f t="shared" si="10"/>
        <v>0</v>
      </c>
      <c r="Y68">
        <f>BAWANA!AW68+BAWANA!AX68</f>
        <v>32</v>
      </c>
      <c r="Z68">
        <f>BAWANA!BD68+BAWANA!BE68</f>
        <v>26.33</v>
      </c>
      <c r="AA68">
        <f>BAWANA!X68+BAWANA!Y68</f>
        <v>32</v>
      </c>
      <c r="AB68">
        <f>BAWANA!AE68+BAWANA!AF68</f>
        <v>26.33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BAWANA!B69</f>
        <v>320</v>
      </c>
      <c r="C69">
        <f>BAWANA!C69</f>
        <v>0</v>
      </c>
      <c r="D69">
        <f>BAWANA!AL69</f>
        <v>211.67000000000002</v>
      </c>
      <c r="E69">
        <f>BAWANA!AM69</f>
        <v>0</v>
      </c>
      <c r="F69">
        <f t="shared" si="11"/>
        <v>256</v>
      </c>
      <c r="G69">
        <f t="shared" si="12"/>
        <v>211.67000000000002</v>
      </c>
      <c r="H69" s="112"/>
      <c r="I69">
        <f>BRPL_EOD!AI69+BRPL_EOD!AJ69</f>
        <v>81.96</v>
      </c>
      <c r="J69">
        <f>BYPL_EOD!AI69+BYPL_EOD!AJ69</f>
        <v>47.39</v>
      </c>
      <c r="K69">
        <f>MES_EOD!AI69+MES_EOD!AJ69</f>
        <v>5.84</v>
      </c>
      <c r="L69">
        <f>NDMC_EOD!AI69+NDMC_EOD!AJ69</f>
        <v>19.21</v>
      </c>
      <c r="M69">
        <f>TPDDL_EOD!AI69+TPDDL_EOD!AJ69</f>
        <v>57.27</v>
      </c>
      <c r="N69">
        <f t="shared" si="7"/>
        <v>211.67000000000002</v>
      </c>
      <c r="O69" s="112">
        <f t="shared" si="8"/>
        <v>0</v>
      </c>
      <c r="P69">
        <v>81.96</v>
      </c>
      <c r="Q69">
        <v>47.39</v>
      </c>
      <c r="R69">
        <v>5.84</v>
      </c>
      <c r="S69">
        <v>19.21</v>
      </c>
      <c r="T69">
        <v>57.27</v>
      </c>
      <c r="U69" s="114">
        <f t="shared" si="9"/>
        <v>211.67000000000002</v>
      </c>
      <c r="V69" s="112">
        <f t="shared" si="10"/>
        <v>0</v>
      </c>
      <c r="Y69">
        <f>BAWANA!AW69+BAWANA!AX69</f>
        <v>32</v>
      </c>
      <c r="Z69">
        <f>BAWANA!BD69+BAWANA!BE69</f>
        <v>26.33</v>
      </c>
      <c r="AA69">
        <f>BAWANA!X69+BAWANA!Y69</f>
        <v>32</v>
      </c>
      <c r="AB69">
        <f>BAWANA!AE69+BAWANA!AF69</f>
        <v>26.33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BAWANA!B70</f>
        <v>320</v>
      </c>
      <c r="C70">
        <f>BAWANA!C70</f>
        <v>0</v>
      </c>
      <c r="D70">
        <f>BAWANA!AL70</f>
        <v>211.67000000000002</v>
      </c>
      <c r="E70">
        <f>BAWANA!AM70</f>
        <v>0</v>
      </c>
      <c r="F70">
        <f t="shared" si="11"/>
        <v>256</v>
      </c>
      <c r="G70">
        <f t="shared" si="12"/>
        <v>211.67000000000002</v>
      </c>
      <c r="H70" s="112"/>
      <c r="I70">
        <f>BRPL_EOD!AI70+BRPL_EOD!AJ70</f>
        <v>81.96</v>
      </c>
      <c r="J70">
        <f>BYPL_EOD!AI70+BYPL_EOD!AJ70</f>
        <v>47.39</v>
      </c>
      <c r="K70">
        <f>MES_EOD!AI70+MES_EOD!AJ70</f>
        <v>5.84</v>
      </c>
      <c r="L70">
        <f>NDMC_EOD!AI70+NDMC_EOD!AJ70</f>
        <v>19.21</v>
      </c>
      <c r="M70">
        <f>TPDDL_EOD!AI70+TPDDL_EOD!AJ70</f>
        <v>57.27</v>
      </c>
      <c r="N70">
        <f t="shared" si="7"/>
        <v>211.67000000000002</v>
      </c>
      <c r="O70" s="112">
        <f t="shared" si="8"/>
        <v>0</v>
      </c>
      <c r="P70">
        <v>81.96</v>
      </c>
      <c r="Q70">
        <v>47.39</v>
      </c>
      <c r="R70">
        <v>5.84</v>
      </c>
      <c r="S70">
        <v>19.21</v>
      </c>
      <c r="T70">
        <v>57.27</v>
      </c>
      <c r="U70" s="114">
        <f t="shared" si="9"/>
        <v>211.67000000000002</v>
      </c>
      <c r="V70" s="112">
        <f t="shared" si="10"/>
        <v>0</v>
      </c>
      <c r="Y70">
        <f>BAWANA!AW70+BAWANA!AX70</f>
        <v>32</v>
      </c>
      <c r="Z70">
        <f>BAWANA!BD70+BAWANA!BE70</f>
        <v>26.33</v>
      </c>
      <c r="AA70">
        <f>BAWANA!X70+BAWANA!Y70</f>
        <v>32</v>
      </c>
      <c r="AB70">
        <f>BAWANA!AE70+BAWANA!AF70</f>
        <v>26.33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BAWANA!B71</f>
        <v>320</v>
      </c>
      <c r="C71">
        <f>BAWANA!C71</f>
        <v>0</v>
      </c>
      <c r="D71">
        <f>BAWANA!AL71</f>
        <v>211.67000000000002</v>
      </c>
      <c r="E71">
        <f>BAWANA!AM71</f>
        <v>0</v>
      </c>
      <c r="F71">
        <f t="shared" si="11"/>
        <v>256</v>
      </c>
      <c r="G71">
        <f t="shared" si="12"/>
        <v>211.67000000000002</v>
      </c>
      <c r="H71" s="112"/>
      <c r="I71">
        <f>BRPL_EOD!AI71+BRPL_EOD!AJ71</f>
        <v>81.96</v>
      </c>
      <c r="J71">
        <f>BYPL_EOD!AI71+BYPL_EOD!AJ71</f>
        <v>47.39</v>
      </c>
      <c r="K71">
        <f>MES_EOD!AI71+MES_EOD!AJ71</f>
        <v>5.84</v>
      </c>
      <c r="L71">
        <f>NDMC_EOD!AI71+NDMC_EOD!AJ71</f>
        <v>19.21</v>
      </c>
      <c r="M71">
        <f>TPDDL_EOD!AI71+TPDDL_EOD!AJ71</f>
        <v>57.27</v>
      </c>
      <c r="N71">
        <f t="shared" si="7"/>
        <v>211.67000000000002</v>
      </c>
      <c r="O71" s="112">
        <f t="shared" si="8"/>
        <v>0</v>
      </c>
      <c r="P71">
        <v>81.96</v>
      </c>
      <c r="Q71">
        <v>47.39</v>
      </c>
      <c r="R71">
        <v>5.84</v>
      </c>
      <c r="S71">
        <v>19.21</v>
      </c>
      <c r="T71">
        <v>57.27</v>
      </c>
      <c r="U71" s="114">
        <f t="shared" si="9"/>
        <v>211.67000000000002</v>
      </c>
      <c r="V71" s="112">
        <f t="shared" si="10"/>
        <v>0</v>
      </c>
      <c r="Y71">
        <f>BAWANA!AW71+BAWANA!AX71</f>
        <v>32</v>
      </c>
      <c r="Z71">
        <f>BAWANA!BD71+BAWANA!BE71</f>
        <v>26.33</v>
      </c>
      <c r="AA71">
        <f>BAWANA!X71+BAWANA!Y71</f>
        <v>32</v>
      </c>
      <c r="AB71">
        <f>BAWANA!AE71+BAWANA!AF71</f>
        <v>26.33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BAWANA!B72</f>
        <v>320</v>
      </c>
      <c r="C72">
        <f>BAWANA!C72</f>
        <v>0</v>
      </c>
      <c r="D72">
        <f>BAWANA!AL72</f>
        <v>211.67000000000002</v>
      </c>
      <c r="E72">
        <f>BAWANA!AM72</f>
        <v>0</v>
      </c>
      <c r="F72">
        <f t="shared" si="11"/>
        <v>256</v>
      </c>
      <c r="G72">
        <f t="shared" si="12"/>
        <v>211.67000000000002</v>
      </c>
      <c r="H72" s="112"/>
      <c r="I72">
        <f>BRPL_EOD!AI72+BRPL_EOD!AJ72</f>
        <v>81.96</v>
      </c>
      <c r="J72">
        <f>BYPL_EOD!AI72+BYPL_EOD!AJ72</f>
        <v>47.39</v>
      </c>
      <c r="K72">
        <f>MES_EOD!AI72+MES_EOD!AJ72</f>
        <v>5.84</v>
      </c>
      <c r="L72">
        <f>NDMC_EOD!AI72+NDMC_EOD!AJ72</f>
        <v>19.21</v>
      </c>
      <c r="M72">
        <f>TPDDL_EOD!AI72+TPDDL_EOD!AJ72</f>
        <v>57.27</v>
      </c>
      <c r="N72">
        <f t="shared" si="7"/>
        <v>211.67000000000002</v>
      </c>
      <c r="O72" s="112">
        <f t="shared" si="8"/>
        <v>0</v>
      </c>
      <c r="P72">
        <v>81.96</v>
      </c>
      <c r="Q72">
        <v>47.39</v>
      </c>
      <c r="R72">
        <v>5.84</v>
      </c>
      <c r="S72">
        <v>19.21</v>
      </c>
      <c r="T72">
        <v>57.27</v>
      </c>
      <c r="U72" s="114">
        <f t="shared" si="9"/>
        <v>211.67000000000002</v>
      </c>
      <c r="V72" s="112">
        <f t="shared" si="10"/>
        <v>0</v>
      </c>
      <c r="Y72">
        <f>BAWANA!AW72+BAWANA!AX72</f>
        <v>32</v>
      </c>
      <c r="Z72">
        <f>BAWANA!BD72+BAWANA!BE72</f>
        <v>26.33</v>
      </c>
      <c r="AA72">
        <f>BAWANA!X72+BAWANA!Y72</f>
        <v>32</v>
      </c>
      <c r="AB72">
        <f>BAWANA!AE72+BAWANA!AF72</f>
        <v>26.33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BAWANA!B73</f>
        <v>320</v>
      </c>
      <c r="C73">
        <f>BAWANA!C73</f>
        <v>0</v>
      </c>
      <c r="D73">
        <f>BAWANA!AL73</f>
        <v>216.82999999999998</v>
      </c>
      <c r="E73">
        <f>BAWANA!AM73</f>
        <v>0</v>
      </c>
      <c r="F73">
        <f t="shared" si="11"/>
        <v>256</v>
      </c>
      <c r="G73">
        <f t="shared" si="12"/>
        <v>216.82999999999998</v>
      </c>
      <c r="H73" s="112"/>
      <c r="I73">
        <f>BRPL_EOD!AI73+BRPL_EOD!AJ73</f>
        <v>75</v>
      </c>
      <c r="J73">
        <f>BYPL_EOD!AI73+BYPL_EOD!AJ73</f>
        <v>47.39</v>
      </c>
      <c r="K73">
        <f>MES_EOD!AI73+MES_EOD!AJ73</f>
        <v>5.84</v>
      </c>
      <c r="L73">
        <f>NDMC_EOD!AI73+NDMC_EOD!AJ73</f>
        <v>19</v>
      </c>
      <c r="M73">
        <f>TPDDL_EOD!AI73+TPDDL_EOD!AJ73</f>
        <v>69.61</v>
      </c>
      <c r="N73">
        <f t="shared" si="7"/>
        <v>216.83999999999997</v>
      </c>
      <c r="O73" s="112">
        <f t="shared" si="8"/>
        <v>-9.9999999999909051E-3</v>
      </c>
      <c r="P73">
        <v>74.996541228555614</v>
      </c>
      <c r="Q73">
        <v>47.387814517616675</v>
      </c>
      <c r="R73">
        <v>5.8397306769968642</v>
      </c>
      <c r="S73">
        <v>18.999123777900756</v>
      </c>
      <c r="T73">
        <v>69.606789798930095</v>
      </c>
      <c r="U73" s="114">
        <f t="shared" si="9"/>
        <v>216.83</v>
      </c>
      <c r="V73" s="112">
        <f t="shared" si="10"/>
        <v>0</v>
      </c>
      <c r="Y73">
        <f>BAWANA!AW73+BAWANA!AX73</f>
        <v>32</v>
      </c>
      <c r="Z73">
        <f>BAWANA!BD73+BAWANA!BE73</f>
        <v>21.17</v>
      </c>
      <c r="AA73">
        <f>BAWANA!X73+BAWANA!Y73</f>
        <v>32</v>
      </c>
      <c r="AB73">
        <f>BAWANA!AE73+BAWANA!AF73</f>
        <v>21.17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BAWANA!B74</f>
        <v>320</v>
      </c>
      <c r="C74">
        <f>BAWANA!C74</f>
        <v>0</v>
      </c>
      <c r="D74">
        <f>BAWANA!AL74</f>
        <v>214.44</v>
      </c>
      <c r="E74">
        <f>BAWANA!AM74</f>
        <v>0</v>
      </c>
      <c r="F74">
        <f t="shared" si="11"/>
        <v>256</v>
      </c>
      <c r="G74">
        <f t="shared" si="12"/>
        <v>214.44</v>
      </c>
      <c r="H74" s="112"/>
      <c r="I74">
        <f>BRPL_EOD!AI74+BRPL_EOD!AJ74</f>
        <v>75</v>
      </c>
      <c r="J74">
        <f>BYPL_EOD!AI74+BYPL_EOD!AJ74</f>
        <v>45</v>
      </c>
      <c r="K74">
        <f>MES_EOD!AI74+MES_EOD!AJ74</f>
        <v>5.84</v>
      </c>
      <c r="L74">
        <f>NDMC_EOD!AI74+NDMC_EOD!AJ74</f>
        <v>19</v>
      </c>
      <c r="M74">
        <f>TPDDL_EOD!AI74+TPDDL_EOD!AJ74</f>
        <v>69.61</v>
      </c>
      <c r="N74">
        <f t="shared" si="7"/>
        <v>214.45</v>
      </c>
      <c r="O74" s="112">
        <f t="shared" si="8"/>
        <v>-9.9999999999909051E-3</v>
      </c>
      <c r="P74">
        <v>74.99650268127769</v>
      </c>
      <c r="Q74">
        <v>44.997901608766611</v>
      </c>
      <c r="R74">
        <v>5.839727675448823</v>
      </c>
      <c r="S74">
        <v>18.999114012590347</v>
      </c>
      <c r="T74">
        <v>69.606754021916529</v>
      </c>
      <c r="U74" s="114">
        <f t="shared" si="9"/>
        <v>214.44</v>
      </c>
      <c r="V74" s="112">
        <f t="shared" si="10"/>
        <v>0</v>
      </c>
      <c r="Y74">
        <f>BAWANA!AW74+BAWANA!AX74</f>
        <v>32</v>
      </c>
      <c r="Z74">
        <f>BAWANA!BD74+BAWANA!BE74</f>
        <v>23.56</v>
      </c>
      <c r="AA74">
        <f>BAWANA!X74+BAWANA!Y74</f>
        <v>32</v>
      </c>
      <c r="AB74">
        <f>BAWANA!AE74+BAWANA!AF74</f>
        <v>23.56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BAWANA!B75</f>
        <v>320</v>
      </c>
      <c r="C75">
        <f>BAWANA!C75</f>
        <v>0</v>
      </c>
      <c r="D75">
        <f>BAWANA!AL75</f>
        <v>214.44</v>
      </c>
      <c r="E75">
        <f>BAWANA!AM75</f>
        <v>0</v>
      </c>
      <c r="F75">
        <f t="shared" si="11"/>
        <v>256</v>
      </c>
      <c r="G75">
        <f t="shared" si="12"/>
        <v>214.44</v>
      </c>
      <c r="H75" s="112"/>
      <c r="I75">
        <f>BRPL_EOD!AI75+BRPL_EOD!AJ75</f>
        <v>75</v>
      </c>
      <c r="J75">
        <f>BYPL_EOD!AI75+BYPL_EOD!AJ75</f>
        <v>45</v>
      </c>
      <c r="K75">
        <f>MES_EOD!AI75+MES_EOD!AJ75</f>
        <v>5.84</v>
      </c>
      <c r="L75">
        <f>NDMC_EOD!AI75+NDMC_EOD!AJ75</f>
        <v>19</v>
      </c>
      <c r="M75">
        <f>TPDDL_EOD!AI75+TPDDL_EOD!AJ75</f>
        <v>69.61</v>
      </c>
      <c r="N75">
        <f t="shared" si="7"/>
        <v>214.45</v>
      </c>
      <c r="O75" s="112">
        <f t="shared" si="8"/>
        <v>-9.9999999999909051E-3</v>
      </c>
      <c r="P75">
        <v>74.99650268127769</v>
      </c>
      <c r="Q75">
        <v>44.997901608766611</v>
      </c>
      <c r="R75">
        <v>5.839727675448823</v>
      </c>
      <c r="S75">
        <v>18.999114012590347</v>
      </c>
      <c r="T75">
        <v>69.606754021916529</v>
      </c>
      <c r="U75" s="114">
        <f t="shared" si="9"/>
        <v>214.44</v>
      </c>
      <c r="V75" s="112">
        <f t="shared" si="10"/>
        <v>0</v>
      </c>
      <c r="Y75">
        <f>BAWANA!AW75+BAWANA!AX75</f>
        <v>32</v>
      </c>
      <c r="Z75">
        <f>BAWANA!BD75+BAWANA!BE75</f>
        <v>23.56</v>
      </c>
      <c r="AA75">
        <f>BAWANA!X75+BAWANA!Y75</f>
        <v>32</v>
      </c>
      <c r="AB75">
        <f>BAWANA!AE75+BAWANA!AF75</f>
        <v>23.56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BAWANA!B76</f>
        <v>320</v>
      </c>
      <c r="C76">
        <f>BAWANA!C76</f>
        <v>0</v>
      </c>
      <c r="D76">
        <f>BAWANA!AL76</f>
        <v>214.44</v>
      </c>
      <c r="E76">
        <f>BAWANA!AM76</f>
        <v>0</v>
      </c>
      <c r="F76">
        <f t="shared" si="11"/>
        <v>256</v>
      </c>
      <c r="G76">
        <f t="shared" si="12"/>
        <v>214.44</v>
      </c>
      <c r="H76" s="112"/>
      <c r="I76">
        <f>BRPL_EOD!AI76+BRPL_EOD!AJ76</f>
        <v>75</v>
      </c>
      <c r="J76">
        <f>BYPL_EOD!AI76+BYPL_EOD!AJ76</f>
        <v>45</v>
      </c>
      <c r="K76">
        <f>MES_EOD!AI76+MES_EOD!AJ76</f>
        <v>5.84</v>
      </c>
      <c r="L76">
        <f>NDMC_EOD!AI76+NDMC_EOD!AJ76</f>
        <v>19</v>
      </c>
      <c r="M76">
        <f>TPDDL_EOD!AI76+TPDDL_EOD!AJ76</f>
        <v>69.61</v>
      </c>
      <c r="N76">
        <f t="shared" si="7"/>
        <v>214.45</v>
      </c>
      <c r="O76" s="112">
        <f t="shared" si="8"/>
        <v>-9.9999999999909051E-3</v>
      </c>
      <c r="P76">
        <v>74.99650268127769</v>
      </c>
      <c r="Q76">
        <v>44.997901608766611</v>
      </c>
      <c r="R76">
        <v>5.839727675448823</v>
      </c>
      <c r="S76">
        <v>18.999114012590347</v>
      </c>
      <c r="T76">
        <v>69.606754021916529</v>
      </c>
      <c r="U76" s="114">
        <f t="shared" si="9"/>
        <v>214.44</v>
      </c>
      <c r="V76" s="112">
        <f t="shared" si="10"/>
        <v>0</v>
      </c>
      <c r="Y76">
        <f>BAWANA!AW76+BAWANA!AX76</f>
        <v>32</v>
      </c>
      <c r="Z76">
        <f>BAWANA!BD76+BAWANA!BE76</f>
        <v>23.56</v>
      </c>
      <c r="AA76">
        <f>BAWANA!X76+BAWANA!Y76</f>
        <v>32</v>
      </c>
      <c r="AB76">
        <f>BAWANA!AE76+BAWANA!AF76</f>
        <v>23.56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BAWANA!B77</f>
        <v>320</v>
      </c>
      <c r="C77">
        <f>BAWANA!C77</f>
        <v>0</v>
      </c>
      <c r="D77">
        <f>BAWANA!AL77</f>
        <v>214.44</v>
      </c>
      <c r="E77">
        <f>BAWANA!AM77</f>
        <v>0</v>
      </c>
      <c r="F77">
        <f t="shared" si="11"/>
        <v>256</v>
      </c>
      <c r="G77">
        <f t="shared" si="12"/>
        <v>214.44</v>
      </c>
      <c r="H77" s="112"/>
      <c r="I77">
        <f>BRPL_EOD!AI77+BRPL_EOD!AJ77</f>
        <v>75</v>
      </c>
      <c r="J77">
        <f>BYPL_EOD!AI77+BYPL_EOD!AJ77</f>
        <v>45</v>
      </c>
      <c r="K77">
        <f>MES_EOD!AI77+MES_EOD!AJ77</f>
        <v>5.84</v>
      </c>
      <c r="L77">
        <f>NDMC_EOD!AI77+NDMC_EOD!AJ77</f>
        <v>19</v>
      </c>
      <c r="M77">
        <f>TPDDL_EOD!AI77+TPDDL_EOD!AJ77</f>
        <v>69.61</v>
      </c>
      <c r="N77">
        <f t="shared" si="7"/>
        <v>214.45</v>
      </c>
      <c r="O77" s="112">
        <f t="shared" si="8"/>
        <v>-9.9999999999909051E-3</v>
      </c>
      <c r="P77">
        <v>74.99650268127769</v>
      </c>
      <c r="Q77">
        <v>44.997901608766611</v>
      </c>
      <c r="R77">
        <v>5.839727675448823</v>
      </c>
      <c r="S77">
        <v>18.999114012590347</v>
      </c>
      <c r="T77">
        <v>69.606754021916529</v>
      </c>
      <c r="U77" s="114">
        <f t="shared" si="9"/>
        <v>214.44</v>
      </c>
      <c r="V77" s="112">
        <f t="shared" si="10"/>
        <v>0</v>
      </c>
      <c r="Y77">
        <f>BAWANA!AW77+BAWANA!AX77</f>
        <v>32</v>
      </c>
      <c r="Z77">
        <f>BAWANA!BD77+BAWANA!BE77</f>
        <v>23.56</v>
      </c>
      <c r="AA77">
        <f>BAWANA!X77+BAWANA!Y77</f>
        <v>32</v>
      </c>
      <c r="AB77">
        <f>BAWANA!AE77+BAWANA!AF77</f>
        <v>23.56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BAWANA!B78</f>
        <v>320</v>
      </c>
      <c r="C78">
        <f>BAWANA!C78</f>
        <v>0</v>
      </c>
      <c r="D78">
        <f>BAWANA!AL78</f>
        <v>214.44</v>
      </c>
      <c r="E78">
        <f>BAWANA!AM78</f>
        <v>0</v>
      </c>
      <c r="F78">
        <f t="shared" si="11"/>
        <v>256</v>
      </c>
      <c r="G78">
        <f t="shared" si="12"/>
        <v>214.44</v>
      </c>
      <c r="H78" s="112"/>
      <c r="I78">
        <f>BRPL_EOD!AI78+BRPL_EOD!AJ78</f>
        <v>75</v>
      </c>
      <c r="J78">
        <f>BYPL_EOD!AI78+BYPL_EOD!AJ78</f>
        <v>45</v>
      </c>
      <c r="K78">
        <f>MES_EOD!AI78+MES_EOD!AJ78</f>
        <v>5.84</v>
      </c>
      <c r="L78">
        <f>NDMC_EOD!AI78+NDMC_EOD!AJ78</f>
        <v>19</v>
      </c>
      <c r="M78">
        <f>TPDDL_EOD!AI78+TPDDL_EOD!AJ78</f>
        <v>69.61</v>
      </c>
      <c r="N78">
        <f t="shared" si="7"/>
        <v>214.45</v>
      </c>
      <c r="O78" s="112">
        <f t="shared" si="8"/>
        <v>-9.9999999999909051E-3</v>
      </c>
      <c r="P78">
        <v>74.99650268127769</v>
      </c>
      <c r="Q78">
        <v>44.997901608766611</v>
      </c>
      <c r="R78">
        <v>5.839727675448823</v>
      </c>
      <c r="S78">
        <v>18.999114012590347</v>
      </c>
      <c r="T78">
        <v>69.606754021916529</v>
      </c>
      <c r="U78" s="114">
        <f t="shared" si="9"/>
        <v>214.44</v>
      </c>
      <c r="V78" s="112">
        <f t="shared" si="10"/>
        <v>0</v>
      </c>
      <c r="Y78">
        <f>BAWANA!AW78+BAWANA!AX78</f>
        <v>32</v>
      </c>
      <c r="Z78">
        <f>BAWANA!BD78+BAWANA!BE78</f>
        <v>23.56</v>
      </c>
      <c r="AA78">
        <f>BAWANA!X78+BAWANA!Y78</f>
        <v>32</v>
      </c>
      <c r="AB78">
        <f>BAWANA!AE78+BAWANA!AF78</f>
        <v>23.56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BAWANA!B79</f>
        <v>320</v>
      </c>
      <c r="C79">
        <f>BAWANA!C79</f>
        <v>0</v>
      </c>
      <c r="D79">
        <f>BAWANA!AL79</f>
        <v>224.44</v>
      </c>
      <c r="E79">
        <f>BAWANA!AM79</f>
        <v>0</v>
      </c>
      <c r="F79">
        <f t="shared" si="11"/>
        <v>256</v>
      </c>
      <c r="G79">
        <f t="shared" si="12"/>
        <v>224.44</v>
      </c>
      <c r="H79" s="112"/>
      <c r="I79">
        <f>BRPL_EOD!AI79+BRPL_EOD!AJ79</f>
        <v>75</v>
      </c>
      <c r="J79">
        <f>BYPL_EOD!AI79+BYPL_EOD!AJ79</f>
        <v>55</v>
      </c>
      <c r="K79">
        <f>MES_EOD!AI79+MES_EOD!AJ79</f>
        <v>5.84</v>
      </c>
      <c r="L79">
        <f>NDMC_EOD!AI79+NDMC_EOD!AJ79</f>
        <v>19</v>
      </c>
      <c r="M79">
        <f>TPDDL_EOD!AI79+TPDDL_EOD!AJ79</f>
        <v>69.61</v>
      </c>
      <c r="N79">
        <f t="shared" si="7"/>
        <v>224.45</v>
      </c>
      <c r="O79" s="112">
        <f t="shared" si="8"/>
        <v>-9.9999999999909051E-3</v>
      </c>
      <c r="P79">
        <v>74.996658498552023</v>
      </c>
      <c r="Q79">
        <v>54.997549565604814</v>
      </c>
      <c r="R79">
        <v>5.8397398084205836</v>
      </c>
      <c r="S79">
        <v>18.999153486299846</v>
      </c>
      <c r="T79">
        <v>69.60689864112274</v>
      </c>
      <c r="U79" s="114">
        <f t="shared" si="9"/>
        <v>224.44000000000003</v>
      </c>
      <c r="V79" s="112">
        <f t="shared" si="10"/>
        <v>0</v>
      </c>
      <c r="Y79">
        <f>BAWANA!AW79+BAWANA!AX79</f>
        <v>32</v>
      </c>
      <c r="Z79">
        <f>BAWANA!BD79+BAWANA!BE79</f>
        <v>13.56</v>
      </c>
      <c r="AA79">
        <f>BAWANA!X79+BAWANA!Y79</f>
        <v>32</v>
      </c>
      <c r="AB79">
        <f>BAWANA!AE79+BAWANA!AF79</f>
        <v>13.56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BAWANA!B80</f>
        <v>320</v>
      </c>
      <c r="C80">
        <f>BAWANA!C80</f>
        <v>0</v>
      </c>
      <c r="D80">
        <f>BAWANA!AL80</f>
        <v>224.44</v>
      </c>
      <c r="E80">
        <f>BAWANA!AM80</f>
        <v>0</v>
      </c>
      <c r="F80">
        <f t="shared" si="11"/>
        <v>256</v>
      </c>
      <c r="G80">
        <f t="shared" si="12"/>
        <v>224.44</v>
      </c>
      <c r="H80" s="112"/>
      <c r="I80">
        <f>BRPL_EOD!AI80+BRPL_EOD!AJ80</f>
        <v>75</v>
      </c>
      <c r="J80">
        <f>BYPL_EOD!AI80+BYPL_EOD!AJ80</f>
        <v>55</v>
      </c>
      <c r="K80">
        <f>MES_EOD!AI80+MES_EOD!AJ80</f>
        <v>5.84</v>
      </c>
      <c r="L80">
        <f>NDMC_EOD!AI80+NDMC_EOD!AJ80</f>
        <v>19</v>
      </c>
      <c r="M80">
        <f>TPDDL_EOD!AI80+TPDDL_EOD!AJ80</f>
        <v>69.61</v>
      </c>
      <c r="N80">
        <f t="shared" si="7"/>
        <v>224.45</v>
      </c>
      <c r="O80" s="112">
        <f t="shared" si="8"/>
        <v>-9.9999999999909051E-3</v>
      </c>
      <c r="P80">
        <v>74.996658498552023</v>
      </c>
      <c r="Q80">
        <v>54.997549565604814</v>
      </c>
      <c r="R80">
        <v>5.8397398084205836</v>
      </c>
      <c r="S80">
        <v>18.999153486299846</v>
      </c>
      <c r="T80">
        <v>69.60689864112274</v>
      </c>
      <c r="U80" s="114">
        <f t="shared" si="9"/>
        <v>224.44000000000003</v>
      </c>
      <c r="V80" s="112">
        <f t="shared" si="10"/>
        <v>0</v>
      </c>
      <c r="Y80">
        <f>BAWANA!AW80+BAWANA!AX80</f>
        <v>32</v>
      </c>
      <c r="Z80">
        <f>BAWANA!BD80+BAWANA!BE80</f>
        <v>13.56</v>
      </c>
      <c r="AA80">
        <f>BAWANA!X80+BAWANA!Y80</f>
        <v>32</v>
      </c>
      <c r="AB80">
        <f>BAWANA!AE80+BAWANA!AF80</f>
        <v>13.56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BAWANA!B81</f>
        <v>320</v>
      </c>
      <c r="C81">
        <f>BAWANA!C81</f>
        <v>0</v>
      </c>
      <c r="D81">
        <f>BAWANA!AL81</f>
        <v>224.44</v>
      </c>
      <c r="E81">
        <f>BAWANA!AM81</f>
        <v>0</v>
      </c>
      <c r="F81">
        <f t="shared" si="11"/>
        <v>256</v>
      </c>
      <c r="G81">
        <f t="shared" si="12"/>
        <v>224.44</v>
      </c>
      <c r="H81" s="112"/>
      <c r="I81">
        <f>BRPL_EOD!AI81+BRPL_EOD!AJ81</f>
        <v>75</v>
      </c>
      <c r="J81">
        <f>BYPL_EOD!AI81+BYPL_EOD!AJ81</f>
        <v>55</v>
      </c>
      <c r="K81">
        <f>MES_EOD!AI81+MES_EOD!AJ81</f>
        <v>5.84</v>
      </c>
      <c r="L81">
        <f>NDMC_EOD!AI81+NDMC_EOD!AJ81</f>
        <v>19</v>
      </c>
      <c r="M81">
        <f>TPDDL_EOD!AI81+TPDDL_EOD!AJ81</f>
        <v>69.61</v>
      </c>
      <c r="N81">
        <f t="shared" si="7"/>
        <v>224.45</v>
      </c>
      <c r="O81" s="112">
        <f t="shared" si="8"/>
        <v>-9.9999999999909051E-3</v>
      </c>
      <c r="P81">
        <v>74.996658498552023</v>
      </c>
      <c r="Q81">
        <v>54.997549565604814</v>
      </c>
      <c r="R81">
        <v>5.8397398084205836</v>
      </c>
      <c r="S81">
        <v>18.999153486299846</v>
      </c>
      <c r="T81">
        <v>69.60689864112274</v>
      </c>
      <c r="U81" s="114">
        <f t="shared" si="9"/>
        <v>224.44000000000003</v>
      </c>
      <c r="V81" s="112">
        <f t="shared" si="10"/>
        <v>0</v>
      </c>
      <c r="Y81">
        <f>BAWANA!AW81+BAWANA!AX81</f>
        <v>22.78</v>
      </c>
      <c r="Z81">
        <f>BAWANA!BD81+BAWANA!BE81</f>
        <v>22.78</v>
      </c>
      <c r="AA81">
        <f>BAWANA!X81+BAWANA!Y81</f>
        <v>22.78</v>
      </c>
      <c r="AB81">
        <f>BAWANA!AE81+BAWANA!AF81</f>
        <v>22.78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BAWANA!B82</f>
        <v>320</v>
      </c>
      <c r="C82">
        <f>BAWANA!C82</f>
        <v>0</v>
      </c>
      <c r="D82">
        <f>BAWANA!AL82</f>
        <v>217.82</v>
      </c>
      <c r="E82">
        <f>BAWANA!AM82</f>
        <v>0</v>
      </c>
      <c r="F82">
        <f t="shared" si="11"/>
        <v>256</v>
      </c>
      <c r="G82">
        <f t="shared" si="12"/>
        <v>217.82</v>
      </c>
      <c r="H82" s="112"/>
      <c r="I82">
        <f>BRPL_EOD!AI82+BRPL_EOD!AJ82</f>
        <v>81.209999999999994</v>
      </c>
      <c r="J82">
        <f>BYPL_EOD!AI82+BYPL_EOD!AJ82</f>
        <v>55</v>
      </c>
      <c r="K82">
        <f>MES_EOD!AI82+MES_EOD!AJ82</f>
        <v>5.84</v>
      </c>
      <c r="L82">
        <f>NDMC_EOD!AI82+NDMC_EOD!AJ82</f>
        <v>19.03</v>
      </c>
      <c r="M82">
        <f>TPDDL_EOD!AI82+TPDDL_EOD!AJ82</f>
        <v>56.75</v>
      </c>
      <c r="N82">
        <f t="shared" si="7"/>
        <v>217.82999999999998</v>
      </c>
      <c r="O82" s="112">
        <f t="shared" si="8"/>
        <v>-9.9999999999909051E-3</v>
      </c>
      <c r="P82">
        <v>81.206271863379698</v>
      </c>
      <c r="Q82">
        <v>54.997475095257769</v>
      </c>
      <c r="R82">
        <v>5.8397319010237343</v>
      </c>
      <c r="S82">
        <v>19.029126382959191</v>
      </c>
      <c r="T82">
        <v>56.74739475737961</v>
      </c>
      <c r="U82" s="114">
        <f t="shared" si="9"/>
        <v>217.82</v>
      </c>
      <c r="V82" s="112">
        <f t="shared" si="10"/>
        <v>0</v>
      </c>
      <c r="Y82">
        <f>BAWANA!AW82+BAWANA!AX82</f>
        <v>26.09</v>
      </c>
      <c r="Z82">
        <f>BAWANA!BD82+BAWANA!BE82</f>
        <v>26.09</v>
      </c>
      <c r="AA82">
        <f>BAWANA!X82+BAWANA!Y82</f>
        <v>26.09</v>
      </c>
      <c r="AB82">
        <f>BAWANA!AE82+BAWANA!AF82</f>
        <v>26.09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BAWANA!B83</f>
        <v>320</v>
      </c>
      <c r="C83">
        <f>BAWANA!C83</f>
        <v>0</v>
      </c>
      <c r="D83">
        <f>BAWANA!AL83</f>
        <v>217.82</v>
      </c>
      <c r="E83">
        <f>BAWANA!AM83</f>
        <v>0</v>
      </c>
      <c r="F83">
        <f t="shared" si="11"/>
        <v>256</v>
      </c>
      <c r="G83">
        <f t="shared" si="12"/>
        <v>217.82</v>
      </c>
      <c r="H83" s="112"/>
      <c r="I83">
        <f>BRPL_EOD!AI83+BRPL_EOD!AJ83</f>
        <v>81.209999999999994</v>
      </c>
      <c r="J83">
        <f>BYPL_EOD!AI83+BYPL_EOD!AJ83</f>
        <v>55</v>
      </c>
      <c r="K83">
        <f>MES_EOD!AI83+MES_EOD!AJ83</f>
        <v>5.84</v>
      </c>
      <c r="L83">
        <f>NDMC_EOD!AI83+NDMC_EOD!AJ83</f>
        <v>19.03</v>
      </c>
      <c r="M83">
        <f>TPDDL_EOD!AI83+TPDDL_EOD!AJ83</f>
        <v>56.75</v>
      </c>
      <c r="N83">
        <f t="shared" si="7"/>
        <v>217.82999999999998</v>
      </c>
      <c r="O83" s="112">
        <f t="shared" si="8"/>
        <v>-9.9999999999909051E-3</v>
      </c>
      <c r="P83">
        <v>81.206271863379698</v>
      </c>
      <c r="Q83">
        <v>54.997475095257769</v>
      </c>
      <c r="R83">
        <v>5.8397319010237343</v>
      </c>
      <c r="S83">
        <v>19.029126382959191</v>
      </c>
      <c r="T83">
        <v>56.74739475737961</v>
      </c>
      <c r="U83" s="114">
        <f t="shared" si="9"/>
        <v>217.82</v>
      </c>
      <c r="V83" s="112">
        <f t="shared" si="10"/>
        <v>0</v>
      </c>
      <c r="Y83">
        <f>BAWANA!AW83+BAWANA!AX83</f>
        <v>26.09</v>
      </c>
      <c r="Z83">
        <f>BAWANA!BD83+BAWANA!BE83</f>
        <v>26.09</v>
      </c>
      <c r="AA83">
        <f>BAWANA!X83+BAWANA!Y83</f>
        <v>26.09</v>
      </c>
      <c r="AB83">
        <f>BAWANA!AE83+BAWANA!AF83</f>
        <v>26.09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BAWANA!B84</f>
        <v>320</v>
      </c>
      <c r="C84">
        <f>BAWANA!C84</f>
        <v>0</v>
      </c>
      <c r="D84">
        <f>BAWANA!AL84</f>
        <v>217.82</v>
      </c>
      <c r="E84">
        <f>BAWANA!AM84</f>
        <v>0</v>
      </c>
      <c r="F84">
        <f t="shared" si="11"/>
        <v>256</v>
      </c>
      <c r="G84">
        <f t="shared" si="12"/>
        <v>217.82</v>
      </c>
      <c r="H84" s="112"/>
      <c r="I84">
        <f>BRPL_EOD!AI84+BRPL_EOD!AJ84</f>
        <v>81.209999999999994</v>
      </c>
      <c r="J84">
        <f>BYPL_EOD!AI84+BYPL_EOD!AJ84</f>
        <v>55</v>
      </c>
      <c r="K84">
        <f>MES_EOD!AI84+MES_EOD!AJ84</f>
        <v>5.84</v>
      </c>
      <c r="L84">
        <f>NDMC_EOD!AI84+NDMC_EOD!AJ84</f>
        <v>19.03</v>
      </c>
      <c r="M84">
        <f>TPDDL_EOD!AI84+TPDDL_EOD!AJ84</f>
        <v>56.75</v>
      </c>
      <c r="N84">
        <f t="shared" si="7"/>
        <v>217.82999999999998</v>
      </c>
      <c r="O84" s="112">
        <f t="shared" si="8"/>
        <v>-9.9999999999909051E-3</v>
      </c>
      <c r="P84">
        <v>81.206271863379698</v>
      </c>
      <c r="Q84">
        <v>54.997475095257769</v>
      </c>
      <c r="R84">
        <v>5.8397319010237343</v>
      </c>
      <c r="S84">
        <v>19.029126382959191</v>
      </c>
      <c r="T84">
        <v>56.74739475737961</v>
      </c>
      <c r="U84" s="114">
        <f t="shared" si="9"/>
        <v>217.82</v>
      </c>
      <c r="V84" s="112">
        <f t="shared" si="10"/>
        <v>0</v>
      </c>
      <c r="Y84">
        <f>BAWANA!AW84+BAWANA!AX84</f>
        <v>26.09</v>
      </c>
      <c r="Z84">
        <f>BAWANA!BD84+BAWANA!BE84</f>
        <v>26.09</v>
      </c>
      <c r="AA84">
        <f>BAWANA!X84+BAWANA!Y84</f>
        <v>26.09</v>
      </c>
      <c r="AB84">
        <f>BAWANA!AE84+BAWANA!AF84</f>
        <v>26.09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BAWANA!B85</f>
        <v>320</v>
      </c>
      <c r="C85">
        <f>BAWANA!C85</f>
        <v>0</v>
      </c>
      <c r="D85">
        <f>BAWANA!AL85</f>
        <v>224.44</v>
      </c>
      <c r="E85">
        <f>BAWANA!AM85</f>
        <v>0</v>
      </c>
      <c r="F85">
        <f t="shared" si="11"/>
        <v>256</v>
      </c>
      <c r="G85">
        <f t="shared" si="12"/>
        <v>224.44</v>
      </c>
      <c r="H85" s="112"/>
      <c r="I85">
        <f>BRPL_EOD!AI85+BRPL_EOD!AJ85</f>
        <v>75</v>
      </c>
      <c r="J85">
        <f>BYPL_EOD!AI85+BYPL_EOD!AJ85</f>
        <v>55</v>
      </c>
      <c r="K85">
        <f>MES_EOD!AI85+MES_EOD!AJ85</f>
        <v>5.84</v>
      </c>
      <c r="L85">
        <f>NDMC_EOD!AI85+NDMC_EOD!AJ85</f>
        <v>19</v>
      </c>
      <c r="M85">
        <f>TPDDL_EOD!AI85+TPDDL_EOD!AJ85</f>
        <v>69.61</v>
      </c>
      <c r="N85">
        <f t="shared" si="7"/>
        <v>224.45</v>
      </c>
      <c r="O85" s="112">
        <f t="shared" si="8"/>
        <v>-9.9999999999909051E-3</v>
      </c>
      <c r="P85">
        <v>74.996658498552023</v>
      </c>
      <c r="Q85">
        <v>54.997549565604814</v>
      </c>
      <c r="R85">
        <v>5.8397398084205836</v>
      </c>
      <c r="S85">
        <v>18.999153486299846</v>
      </c>
      <c r="T85">
        <v>69.60689864112274</v>
      </c>
      <c r="U85" s="114">
        <f t="shared" si="9"/>
        <v>224.44000000000003</v>
      </c>
      <c r="V85" s="112">
        <f t="shared" si="10"/>
        <v>0</v>
      </c>
      <c r="Y85">
        <f>BAWANA!AW85+BAWANA!AX85</f>
        <v>32</v>
      </c>
      <c r="Z85">
        <f>BAWANA!BD85+BAWANA!BE85</f>
        <v>13.56</v>
      </c>
      <c r="AA85">
        <f>BAWANA!X85+BAWANA!Y85</f>
        <v>32</v>
      </c>
      <c r="AB85">
        <f>BAWANA!AE85+BAWANA!AF85</f>
        <v>13.56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BAWANA!B86</f>
        <v>320</v>
      </c>
      <c r="C86">
        <f>BAWANA!C86</f>
        <v>0</v>
      </c>
      <c r="D86">
        <f>BAWANA!AL86</f>
        <v>224.44</v>
      </c>
      <c r="E86">
        <f>BAWANA!AM86</f>
        <v>0</v>
      </c>
      <c r="F86">
        <f t="shared" si="11"/>
        <v>256</v>
      </c>
      <c r="G86">
        <f t="shared" si="12"/>
        <v>224.44</v>
      </c>
      <c r="H86" s="112"/>
      <c r="I86">
        <f>BRPL_EOD!AI86+BRPL_EOD!AJ86</f>
        <v>75</v>
      </c>
      <c r="J86">
        <f>BYPL_EOD!AI86+BYPL_EOD!AJ86</f>
        <v>55</v>
      </c>
      <c r="K86">
        <f>MES_EOD!AI86+MES_EOD!AJ86</f>
        <v>5.84</v>
      </c>
      <c r="L86">
        <f>NDMC_EOD!AI86+NDMC_EOD!AJ86</f>
        <v>19</v>
      </c>
      <c r="M86">
        <f>TPDDL_EOD!AI86+TPDDL_EOD!AJ86</f>
        <v>69.61</v>
      </c>
      <c r="N86">
        <f t="shared" si="7"/>
        <v>224.45</v>
      </c>
      <c r="O86" s="112">
        <f t="shared" si="8"/>
        <v>-9.9999999999909051E-3</v>
      </c>
      <c r="P86">
        <v>74.996658498552023</v>
      </c>
      <c r="Q86">
        <v>54.997549565604814</v>
      </c>
      <c r="R86">
        <v>5.8397398084205836</v>
      </c>
      <c r="S86">
        <v>18.999153486299846</v>
      </c>
      <c r="T86">
        <v>69.60689864112274</v>
      </c>
      <c r="U86" s="114">
        <f t="shared" si="9"/>
        <v>224.44000000000003</v>
      </c>
      <c r="V86" s="112">
        <f t="shared" si="10"/>
        <v>0</v>
      </c>
      <c r="Y86">
        <f>BAWANA!AW86+BAWANA!AX86</f>
        <v>32</v>
      </c>
      <c r="Z86">
        <f>BAWANA!BD86+BAWANA!BE86</f>
        <v>13.56</v>
      </c>
      <c r="AA86">
        <f>BAWANA!X86+BAWANA!Y86</f>
        <v>32</v>
      </c>
      <c r="AB86">
        <f>BAWANA!AE86+BAWANA!AF86</f>
        <v>13.56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BAWANA!B87</f>
        <v>320</v>
      </c>
      <c r="C87">
        <f>BAWANA!C87</f>
        <v>0</v>
      </c>
      <c r="D87">
        <f>BAWANA!AL87</f>
        <v>224.44</v>
      </c>
      <c r="E87">
        <f>BAWANA!AM87</f>
        <v>0</v>
      </c>
      <c r="F87">
        <f t="shared" si="11"/>
        <v>256</v>
      </c>
      <c r="G87">
        <f t="shared" si="12"/>
        <v>224.44</v>
      </c>
      <c r="H87" s="112"/>
      <c r="I87">
        <f>BRPL_EOD!AI87+BRPL_EOD!AJ87</f>
        <v>75</v>
      </c>
      <c r="J87">
        <f>BYPL_EOD!AI87+BYPL_EOD!AJ87</f>
        <v>55</v>
      </c>
      <c r="K87">
        <f>MES_EOD!AI87+MES_EOD!AJ87</f>
        <v>5.84</v>
      </c>
      <c r="L87">
        <f>NDMC_EOD!AI87+NDMC_EOD!AJ87</f>
        <v>19</v>
      </c>
      <c r="M87">
        <f>TPDDL_EOD!AI87+TPDDL_EOD!AJ87</f>
        <v>69.61</v>
      </c>
      <c r="N87">
        <f t="shared" si="7"/>
        <v>224.45</v>
      </c>
      <c r="O87" s="112">
        <f t="shared" si="8"/>
        <v>-9.9999999999909051E-3</v>
      </c>
      <c r="P87">
        <v>74.996658498552023</v>
      </c>
      <c r="Q87">
        <v>54.997549565604814</v>
      </c>
      <c r="R87">
        <v>5.8397398084205836</v>
      </c>
      <c r="S87">
        <v>18.999153486299846</v>
      </c>
      <c r="T87">
        <v>69.60689864112274</v>
      </c>
      <c r="U87" s="114">
        <f t="shared" si="9"/>
        <v>224.44000000000003</v>
      </c>
      <c r="V87" s="112">
        <f t="shared" si="10"/>
        <v>0</v>
      </c>
      <c r="Y87">
        <f>BAWANA!AW87+BAWANA!AX87</f>
        <v>32</v>
      </c>
      <c r="Z87">
        <f>BAWANA!BD87+BAWANA!BE87</f>
        <v>13.56</v>
      </c>
      <c r="AA87">
        <f>BAWANA!X87+BAWANA!Y87</f>
        <v>32</v>
      </c>
      <c r="AB87">
        <f>BAWANA!AE87+BAWANA!AF87</f>
        <v>13.56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BAWANA!B88</f>
        <v>320</v>
      </c>
      <c r="C88">
        <f>BAWANA!C88</f>
        <v>0</v>
      </c>
      <c r="D88">
        <f>BAWANA!AL88</f>
        <v>224.44</v>
      </c>
      <c r="E88">
        <f>BAWANA!AM88</f>
        <v>0</v>
      </c>
      <c r="F88">
        <f t="shared" si="11"/>
        <v>256</v>
      </c>
      <c r="G88">
        <f t="shared" si="12"/>
        <v>224.44</v>
      </c>
      <c r="H88" s="112"/>
      <c r="I88">
        <f>BRPL_EOD!AI88+BRPL_EOD!AJ88</f>
        <v>75</v>
      </c>
      <c r="J88">
        <f>BYPL_EOD!AI88+BYPL_EOD!AJ88</f>
        <v>55</v>
      </c>
      <c r="K88">
        <f>MES_EOD!AI88+MES_EOD!AJ88</f>
        <v>5.84</v>
      </c>
      <c r="L88">
        <f>NDMC_EOD!AI88+NDMC_EOD!AJ88</f>
        <v>19</v>
      </c>
      <c r="M88">
        <f>TPDDL_EOD!AI88+TPDDL_EOD!AJ88</f>
        <v>69.61</v>
      </c>
      <c r="N88">
        <f t="shared" si="7"/>
        <v>224.45</v>
      </c>
      <c r="O88" s="112">
        <f t="shared" si="8"/>
        <v>-9.9999999999909051E-3</v>
      </c>
      <c r="P88">
        <v>74.996658498552023</v>
      </c>
      <c r="Q88">
        <v>54.997549565604814</v>
      </c>
      <c r="R88">
        <v>5.8397398084205836</v>
      </c>
      <c r="S88">
        <v>18.999153486299846</v>
      </c>
      <c r="T88">
        <v>69.60689864112274</v>
      </c>
      <c r="U88" s="114">
        <f t="shared" si="9"/>
        <v>224.44000000000003</v>
      </c>
      <c r="V88" s="112">
        <f t="shared" si="10"/>
        <v>0</v>
      </c>
      <c r="Y88">
        <f>BAWANA!AW88+BAWANA!AX88</f>
        <v>32</v>
      </c>
      <c r="Z88">
        <f>BAWANA!BD88+BAWANA!BE88</f>
        <v>13.56</v>
      </c>
      <c r="AA88">
        <f>BAWANA!X88+BAWANA!Y88</f>
        <v>32</v>
      </c>
      <c r="AB88">
        <f>BAWANA!AE88+BAWANA!AF88</f>
        <v>13.56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BAWANA!B89</f>
        <v>320</v>
      </c>
      <c r="C89">
        <f>BAWANA!C89</f>
        <v>0</v>
      </c>
      <c r="D89">
        <f>BAWANA!AL89</f>
        <v>214.44</v>
      </c>
      <c r="E89">
        <f>BAWANA!AM89</f>
        <v>0</v>
      </c>
      <c r="F89">
        <f t="shared" si="11"/>
        <v>256</v>
      </c>
      <c r="G89">
        <f t="shared" si="12"/>
        <v>214.44</v>
      </c>
      <c r="H89" s="112"/>
      <c r="I89">
        <f>BRPL_EOD!AI89+BRPL_EOD!AJ89</f>
        <v>75</v>
      </c>
      <c r="J89">
        <f>BYPL_EOD!AI89+BYPL_EOD!AJ89</f>
        <v>45</v>
      </c>
      <c r="K89">
        <f>MES_EOD!AI89+MES_EOD!AJ89</f>
        <v>5.84</v>
      </c>
      <c r="L89">
        <f>NDMC_EOD!AI89+NDMC_EOD!AJ89</f>
        <v>19</v>
      </c>
      <c r="M89">
        <f>TPDDL_EOD!AI89+TPDDL_EOD!AJ89</f>
        <v>69.61</v>
      </c>
      <c r="N89">
        <f t="shared" si="7"/>
        <v>214.45</v>
      </c>
      <c r="O89" s="112">
        <f t="shared" si="8"/>
        <v>-9.9999999999909051E-3</v>
      </c>
      <c r="P89">
        <v>74.99650268127769</v>
      </c>
      <c r="Q89">
        <v>44.997901608766611</v>
      </c>
      <c r="R89">
        <v>5.839727675448823</v>
      </c>
      <c r="S89">
        <v>18.999114012590347</v>
      </c>
      <c r="T89">
        <v>69.606754021916529</v>
      </c>
      <c r="U89" s="114">
        <f t="shared" si="9"/>
        <v>214.44</v>
      </c>
      <c r="V89" s="112">
        <f t="shared" si="10"/>
        <v>0</v>
      </c>
      <c r="Y89">
        <f>BAWANA!AW89+BAWANA!AX89</f>
        <v>32</v>
      </c>
      <c r="Z89">
        <f>BAWANA!BD89+BAWANA!BE89</f>
        <v>23.56</v>
      </c>
      <c r="AA89">
        <f>BAWANA!X89+BAWANA!Y89</f>
        <v>32</v>
      </c>
      <c r="AB89">
        <f>BAWANA!AE89+BAWANA!AF89</f>
        <v>23.56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BAWANA!B90</f>
        <v>320</v>
      </c>
      <c r="C90">
        <f>BAWANA!C90</f>
        <v>0</v>
      </c>
      <c r="D90">
        <f>BAWANA!AL90</f>
        <v>214.44</v>
      </c>
      <c r="E90">
        <f>BAWANA!AM90</f>
        <v>0</v>
      </c>
      <c r="F90">
        <f t="shared" si="11"/>
        <v>256</v>
      </c>
      <c r="G90">
        <f t="shared" si="12"/>
        <v>214.44</v>
      </c>
      <c r="H90" s="112"/>
      <c r="I90">
        <f>BRPL_EOD!AI90+BRPL_EOD!AJ90</f>
        <v>75</v>
      </c>
      <c r="J90">
        <f>BYPL_EOD!AI90+BYPL_EOD!AJ90</f>
        <v>45</v>
      </c>
      <c r="K90">
        <f>MES_EOD!AI90+MES_EOD!AJ90</f>
        <v>5.84</v>
      </c>
      <c r="L90">
        <f>NDMC_EOD!AI90+NDMC_EOD!AJ90</f>
        <v>19</v>
      </c>
      <c r="M90">
        <f>TPDDL_EOD!AI90+TPDDL_EOD!AJ90</f>
        <v>69.61</v>
      </c>
      <c r="N90">
        <f t="shared" si="7"/>
        <v>214.45</v>
      </c>
      <c r="O90" s="112">
        <f t="shared" si="8"/>
        <v>-9.9999999999909051E-3</v>
      </c>
      <c r="P90">
        <v>74.99650268127769</v>
      </c>
      <c r="Q90">
        <v>44.997901608766611</v>
      </c>
      <c r="R90">
        <v>5.839727675448823</v>
      </c>
      <c r="S90">
        <v>18.999114012590347</v>
      </c>
      <c r="T90">
        <v>69.606754021916529</v>
      </c>
      <c r="U90" s="114">
        <f t="shared" si="9"/>
        <v>214.44</v>
      </c>
      <c r="V90" s="112">
        <f t="shared" si="10"/>
        <v>0</v>
      </c>
      <c r="Y90">
        <f>BAWANA!AW90+BAWANA!AX90</f>
        <v>32</v>
      </c>
      <c r="Z90">
        <f>BAWANA!BD90+BAWANA!BE90</f>
        <v>23.56</v>
      </c>
      <c r="AA90">
        <f>BAWANA!X90+BAWANA!Y90</f>
        <v>32</v>
      </c>
      <c r="AB90">
        <f>BAWANA!AE90+BAWANA!AF90</f>
        <v>23.56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BAWANA!B91</f>
        <v>320</v>
      </c>
      <c r="C91">
        <f>BAWANA!C91</f>
        <v>0</v>
      </c>
      <c r="D91">
        <f>BAWANA!AL91</f>
        <v>219.2</v>
      </c>
      <c r="E91">
        <f>BAWANA!AM91</f>
        <v>0</v>
      </c>
      <c r="F91">
        <f t="shared" si="11"/>
        <v>256</v>
      </c>
      <c r="G91">
        <f t="shared" si="12"/>
        <v>219.2</v>
      </c>
      <c r="H91" s="112"/>
      <c r="I91">
        <f>BRPL_EOD!AI91+BRPL_EOD!AJ91</f>
        <v>79.05</v>
      </c>
      <c r="J91">
        <f>BYPL_EOD!AI91+BYPL_EOD!AJ91</f>
        <v>45.71</v>
      </c>
      <c r="K91">
        <f>MES_EOD!AI91+MES_EOD!AJ91</f>
        <v>5.84</v>
      </c>
      <c r="L91">
        <f>NDMC_EOD!AI91+NDMC_EOD!AJ91</f>
        <v>19</v>
      </c>
      <c r="M91">
        <f>TPDDL_EOD!AI91+TPDDL_EOD!AJ91</f>
        <v>69.61</v>
      </c>
      <c r="N91">
        <f t="shared" si="7"/>
        <v>219.20999999999998</v>
      </c>
      <c r="O91" s="112">
        <f t="shared" si="8"/>
        <v>-9.9999999999909051E-3</v>
      </c>
      <c r="P91">
        <v>79.046393868892849</v>
      </c>
      <c r="Q91">
        <v>45.707914784909448</v>
      </c>
      <c r="R91">
        <v>5.8397335887961317</v>
      </c>
      <c r="S91">
        <v>18.999133251220293</v>
      </c>
      <c r="T91">
        <v>69.606824506181283</v>
      </c>
      <c r="U91" s="114">
        <f t="shared" si="9"/>
        <v>219.2</v>
      </c>
      <c r="V91" s="112">
        <f t="shared" si="10"/>
        <v>0</v>
      </c>
      <c r="Y91">
        <f>BAWANA!AW91+BAWANA!AX91</f>
        <v>25.4</v>
      </c>
      <c r="Z91">
        <f>BAWANA!BD91+BAWANA!BE91</f>
        <v>25.4</v>
      </c>
      <c r="AA91">
        <f>BAWANA!X91+BAWANA!Y91</f>
        <v>25.4</v>
      </c>
      <c r="AB91">
        <f>BAWANA!AE91+BAWANA!AF91</f>
        <v>25.4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BAWANA!B92</f>
        <v>320</v>
      </c>
      <c r="C92">
        <f>BAWANA!C92</f>
        <v>0</v>
      </c>
      <c r="D92">
        <f>BAWANA!AL92</f>
        <v>219.2</v>
      </c>
      <c r="E92">
        <f>BAWANA!AM92</f>
        <v>0</v>
      </c>
      <c r="F92">
        <f t="shared" si="11"/>
        <v>256</v>
      </c>
      <c r="G92">
        <f t="shared" si="12"/>
        <v>219.2</v>
      </c>
      <c r="H92" s="112"/>
      <c r="I92">
        <f>BRPL_EOD!AI92+BRPL_EOD!AJ92</f>
        <v>79.05</v>
      </c>
      <c r="J92">
        <f>BYPL_EOD!AI92+BYPL_EOD!AJ92</f>
        <v>45.71</v>
      </c>
      <c r="K92">
        <f>MES_EOD!AI92+MES_EOD!AJ92</f>
        <v>5.84</v>
      </c>
      <c r="L92">
        <f>NDMC_EOD!AI92+NDMC_EOD!AJ92</f>
        <v>19</v>
      </c>
      <c r="M92">
        <f>TPDDL_EOD!AI92+TPDDL_EOD!AJ92</f>
        <v>69.61</v>
      </c>
      <c r="N92">
        <f t="shared" si="7"/>
        <v>219.20999999999998</v>
      </c>
      <c r="O92" s="112">
        <f t="shared" si="8"/>
        <v>-9.9999999999909051E-3</v>
      </c>
      <c r="P92">
        <v>79.046393868892849</v>
      </c>
      <c r="Q92">
        <v>45.707914784909448</v>
      </c>
      <c r="R92">
        <v>5.8397335887961317</v>
      </c>
      <c r="S92">
        <v>18.999133251220293</v>
      </c>
      <c r="T92">
        <v>69.606824506181283</v>
      </c>
      <c r="U92" s="114">
        <f t="shared" si="9"/>
        <v>219.2</v>
      </c>
      <c r="V92" s="112">
        <f t="shared" si="10"/>
        <v>0</v>
      </c>
      <c r="Y92">
        <f>BAWANA!AW92+BAWANA!AX92</f>
        <v>25.4</v>
      </c>
      <c r="Z92">
        <f>BAWANA!BD92+BAWANA!BE92</f>
        <v>25.4</v>
      </c>
      <c r="AA92">
        <f>BAWANA!X92+BAWANA!Y92</f>
        <v>25.4</v>
      </c>
      <c r="AB92">
        <f>BAWANA!AE92+BAWANA!AF92</f>
        <v>25.4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BAWANA!B93</f>
        <v>320</v>
      </c>
      <c r="C93">
        <f>BAWANA!C93</f>
        <v>0</v>
      </c>
      <c r="D93">
        <f>BAWANA!AL93</f>
        <v>219.2</v>
      </c>
      <c r="E93">
        <f>BAWANA!AM93</f>
        <v>0</v>
      </c>
      <c r="F93">
        <f t="shared" si="11"/>
        <v>256</v>
      </c>
      <c r="G93">
        <f t="shared" si="12"/>
        <v>219.2</v>
      </c>
      <c r="H93" s="112"/>
      <c r="I93">
        <f>BRPL_EOD!AI93+BRPL_EOD!AJ93</f>
        <v>79.05</v>
      </c>
      <c r="J93">
        <f>BYPL_EOD!AI93+BYPL_EOD!AJ93</f>
        <v>45.71</v>
      </c>
      <c r="K93">
        <f>MES_EOD!AI93+MES_EOD!AJ93</f>
        <v>5.84</v>
      </c>
      <c r="L93">
        <f>NDMC_EOD!AI93+NDMC_EOD!AJ93</f>
        <v>19</v>
      </c>
      <c r="M93">
        <f>TPDDL_EOD!AI93+TPDDL_EOD!AJ93</f>
        <v>69.61</v>
      </c>
      <c r="N93">
        <f t="shared" si="7"/>
        <v>219.20999999999998</v>
      </c>
      <c r="O93" s="112">
        <f t="shared" si="8"/>
        <v>-9.9999999999909051E-3</v>
      </c>
      <c r="P93">
        <v>79.046393868892849</v>
      </c>
      <c r="Q93">
        <v>45.707914784909448</v>
      </c>
      <c r="R93">
        <v>5.8397335887961317</v>
      </c>
      <c r="S93">
        <v>18.999133251220293</v>
      </c>
      <c r="T93">
        <v>69.606824506181283</v>
      </c>
      <c r="U93" s="114">
        <f t="shared" si="9"/>
        <v>219.2</v>
      </c>
      <c r="V93" s="112">
        <f t="shared" si="10"/>
        <v>0</v>
      </c>
      <c r="Y93">
        <f>BAWANA!AW93+BAWANA!AX93</f>
        <v>25.4</v>
      </c>
      <c r="Z93">
        <f>BAWANA!BD93+BAWANA!BE93</f>
        <v>25.4</v>
      </c>
      <c r="AA93">
        <f>BAWANA!X93+BAWANA!Y93</f>
        <v>25.4</v>
      </c>
      <c r="AB93">
        <f>BAWANA!AE93+BAWANA!AF93</f>
        <v>25.4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BAWANA!B94</f>
        <v>320</v>
      </c>
      <c r="C94">
        <f>BAWANA!C94</f>
        <v>0</v>
      </c>
      <c r="D94">
        <f>BAWANA!AL94</f>
        <v>219.2</v>
      </c>
      <c r="E94">
        <f>BAWANA!AM94</f>
        <v>0</v>
      </c>
      <c r="F94">
        <f t="shared" si="11"/>
        <v>256</v>
      </c>
      <c r="G94">
        <f t="shared" si="12"/>
        <v>219.2</v>
      </c>
      <c r="H94" s="112"/>
      <c r="I94">
        <f>BRPL_EOD!AI94+BRPL_EOD!AJ94</f>
        <v>79.05</v>
      </c>
      <c r="J94">
        <f>BYPL_EOD!AI94+BYPL_EOD!AJ94</f>
        <v>45.71</v>
      </c>
      <c r="K94">
        <f>MES_EOD!AI94+MES_EOD!AJ94</f>
        <v>5.84</v>
      </c>
      <c r="L94">
        <f>NDMC_EOD!AI94+NDMC_EOD!AJ94</f>
        <v>19</v>
      </c>
      <c r="M94">
        <f>TPDDL_EOD!AI94+TPDDL_EOD!AJ94</f>
        <v>69.61</v>
      </c>
      <c r="N94">
        <f t="shared" si="7"/>
        <v>219.20999999999998</v>
      </c>
      <c r="O94" s="112">
        <f t="shared" si="8"/>
        <v>-9.9999999999909051E-3</v>
      </c>
      <c r="P94">
        <v>79.046393868892849</v>
      </c>
      <c r="Q94">
        <v>45.707914784909448</v>
      </c>
      <c r="R94">
        <v>5.8397335887961317</v>
      </c>
      <c r="S94">
        <v>18.999133251220293</v>
      </c>
      <c r="T94">
        <v>69.606824506181283</v>
      </c>
      <c r="U94" s="114">
        <f t="shared" si="9"/>
        <v>219.2</v>
      </c>
      <c r="V94" s="112">
        <f t="shared" si="10"/>
        <v>0</v>
      </c>
      <c r="Y94">
        <f>BAWANA!AW94+BAWANA!AX94</f>
        <v>25.4</v>
      </c>
      <c r="Z94">
        <f>BAWANA!BD94+BAWANA!BE94</f>
        <v>25.4</v>
      </c>
      <c r="AA94">
        <f>BAWANA!X94+BAWANA!Y94</f>
        <v>25.4</v>
      </c>
      <c r="AB94">
        <f>BAWANA!AE94+BAWANA!AF94</f>
        <v>25.4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BAWANA!B95</f>
        <v>320</v>
      </c>
      <c r="C95">
        <f>BAWANA!C95</f>
        <v>0</v>
      </c>
      <c r="D95">
        <f>BAWANA!AL95</f>
        <v>219.2</v>
      </c>
      <c r="E95">
        <f>BAWANA!AM95</f>
        <v>0</v>
      </c>
      <c r="F95">
        <f t="shared" si="11"/>
        <v>256</v>
      </c>
      <c r="G95">
        <f t="shared" si="12"/>
        <v>219.2</v>
      </c>
      <c r="H95" s="112"/>
      <c r="I95">
        <f>BRPL_EOD!AI95+BRPL_EOD!AJ95</f>
        <v>79.05</v>
      </c>
      <c r="J95">
        <f>BYPL_EOD!AI95+BYPL_EOD!AJ95</f>
        <v>45.71</v>
      </c>
      <c r="K95">
        <f>MES_EOD!AI95+MES_EOD!AJ95</f>
        <v>5.84</v>
      </c>
      <c r="L95">
        <f>NDMC_EOD!AI95+NDMC_EOD!AJ95</f>
        <v>19</v>
      </c>
      <c r="M95">
        <f>TPDDL_EOD!AI95+TPDDL_EOD!AJ95</f>
        <v>69.61</v>
      </c>
      <c r="N95">
        <f t="shared" si="7"/>
        <v>219.20999999999998</v>
      </c>
      <c r="O95" s="112">
        <f t="shared" si="8"/>
        <v>-9.9999999999909051E-3</v>
      </c>
      <c r="P95">
        <v>79.046393868892849</v>
      </c>
      <c r="Q95">
        <v>45.707914784909448</v>
      </c>
      <c r="R95">
        <v>5.8397335887961317</v>
      </c>
      <c r="S95">
        <v>18.999133251220293</v>
      </c>
      <c r="T95">
        <v>69.606824506181283</v>
      </c>
      <c r="U95" s="114">
        <f t="shared" si="9"/>
        <v>219.2</v>
      </c>
      <c r="V95" s="112">
        <f t="shared" si="10"/>
        <v>0</v>
      </c>
      <c r="Y95">
        <f>BAWANA!AW95+BAWANA!AX95</f>
        <v>25.4</v>
      </c>
      <c r="Z95">
        <f>BAWANA!BD95+BAWANA!BE95</f>
        <v>25.4</v>
      </c>
      <c r="AA95">
        <f>BAWANA!X95+BAWANA!Y95</f>
        <v>25.4</v>
      </c>
      <c r="AB95">
        <f>BAWANA!AE95+BAWANA!AF95</f>
        <v>25.4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BAWANA!B96</f>
        <v>320</v>
      </c>
      <c r="C96">
        <f>BAWANA!C96</f>
        <v>0</v>
      </c>
      <c r="D96">
        <f>BAWANA!AL96</f>
        <v>219.2</v>
      </c>
      <c r="E96">
        <f>BAWANA!AM96</f>
        <v>0</v>
      </c>
      <c r="F96">
        <f t="shared" si="11"/>
        <v>256</v>
      </c>
      <c r="G96">
        <f t="shared" si="12"/>
        <v>219.2</v>
      </c>
      <c r="H96" s="112"/>
      <c r="I96">
        <f>BRPL_EOD!AI96+BRPL_EOD!AJ96</f>
        <v>79.05</v>
      </c>
      <c r="J96">
        <f>BYPL_EOD!AI96+BYPL_EOD!AJ96</f>
        <v>45.71</v>
      </c>
      <c r="K96">
        <f>MES_EOD!AI96+MES_EOD!AJ96</f>
        <v>5.84</v>
      </c>
      <c r="L96">
        <f>NDMC_EOD!AI96+NDMC_EOD!AJ96</f>
        <v>19</v>
      </c>
      <c r="M96">
        <f>TPDDL_EOD!AI96+TPDDL_EOD!AJ96</f>
        <v>69.61</v>
      </c>
      <c r="N96">
        <f t="shared" si="7"/>
        <v>219.20999999999998</v>
      </c>
      <c r="O96" s="112">
        <f t="shared" si="8"/>
        <v>-9.9999999999909051E-3</v>
      </c>
      <c r="P96">
        <v>79.046393868892849</v>
      </c>
      <c r="Q96">
        <v>45.707914784909448</v>
      </c>
      <c r="R96">
        <v>5.8397335887961317</v>
      </c>
      <c r="S96">
        <v>18.999133251220293</v>
      </c>
      <c r="T96">
        <v>69.606824506181283</v>
      </c>
      <c r="U96" s="114">
        <f t="shared" si="9"/>
        <v>219.2</v>
      </c>
      <c r="V96" s="112">
        <f t="shared" si="10"/>
        <v>0</v>
      </c>
      <c r="Y96">
        <f>BAWANA!AW96+BAWANA!AX96</f>
        <v>25.4</v>
      </c>
      <c r="Z96">
        <f>BAWANA!BD96+BAWANA!BE96</f>
        <v>25.4</v>
      </c>
      <c r="AA96">
        <f>BAWANA!X96+BAWANA!Y96</f>
        <v>25.4</v>
      </c>
      <c r="AB96">
        <f>BAWANA!AE96+BAWANA!AF96</f>
        <v>25.4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BAWANA!B97</f>
        <v>320</v>
      </c>
      <c r="C97">
        <f>BAWANA!C97</f>
        <v>0</v>
      </c>
      <c r="D97">
        <f>BAWANA!AL97</f>
        <v>216.18</v>
      </c>
      <c r="E97">
        <f>BAWANA!AM97</f>
        <v>0</v>
      </c>
      <c r="F97">
        <f t="shared" si="11"/>
        <v>256</v>
      </c>
      <c r="G97">
        <f t="shared" si="12"/>
        <v>216.18</v>
      </c>
      <c r="H97" s="112"/>
      <c r="I97">
        <f>BRPL_EOD!AI97+BRPL_EOD!AJ97</f>
        <v>83.76</v>
      </c>
      <c r="J97">
        <f>BYPL_EOD!AI97+BYPL_EOD!AJ97</f>
        <v>48.43</v>
      </c>
      <c r="K97">
        <f>MES_EOD!AI97+MES_EOD!AJ97</f>
        <v>5.84</v>
      </c>
      <c r="L97">
        <f>NDMC_EOD!AI97+NDMC_EOD!AJ97</f>
        <v>19.63</v>
      </c>
      <c r="M97">
        <f>TPDDL_EOD!AI97+TPDDL_EOD!AJ97</f>
        <v>58.53</v>
      </c>
      <c r="N97">
        <f t="shared" si="7"/>
        <v>216.19</v>
      </c>
      <c r="O97" s="112">
        <f t="shared" si="8"/>
        <v>-9.9999999999909051E-3</v>
      </c>
      <c r="P97">
        <v>83.756125630232674</v>
      </c>
      <c r="Q97">
        <v>48.427759840880711</v>
      </c>
      <c r="R97">
        <v>5.8397298672464037</v>
      </c>
      <c r="S97">
        <v>19.62909200240529</v>
      </c>
      <c r="T97">
        <v>58.527292659234938</v>
      </c>
      <c r="U97" s="114">
        <f t="shared" si="9"/>
        <v>216.18000000000004</v>
      </c>
      <c r="V97" s="112">
        <f t="shared" si="10"/>
        <v>0</v>
      </c>
      <c r="Y97">
        <f>BAWANA!AW97+BAWANA!AX97</f>
        <v>26.91</v>
      </c>
      <c r="Z97">
        <f>BAWANA!BD97+BAWANA!BE97</f>
        <v>26.91</v>
      </c>
      <c r="AA97">
        <f>BAWANA!X97+BAWANA!Y97</f>
        <v>26.91</v>
      </c>
      <c r="AB97">
        <f>BAWANA!AE97+BAWANA!AF97</f>
        <v>26.91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BAWANA!B98</f>
        <v>320</v>
      </c>
      <c r="C98">
        <f>BAWANA!C98</f>
        <v>0</v>
      </c>
      <c r="D98">
        <f>BAWANA!AL98</f>
        <v>216.18</v>
      </c>
      <c r="E98">
        <f>BAWANA!AM98</f>
        <v>0</v>
      </c>
      <c r="F98">
        <f t="shared" si="11"/>
        <v>256</v>
      </c>
      <c r="G98">
        <f t="shared" si="12"/>
        <v>216.18</v>
      </c>
      <c r="H98" s="112"/>
      <c r="I98">
        <f>BRPL_EOD!AI98+BRPL_EOD!AJ98</f>
        <v>83.76</v>
      </c>
      <c r="J98">
        <f>BYPL_EOD!AI98+BYPL_EOD!AJ98</f>
        <v>48.43</v>
      </c>
      <c r="K98">
        <f>MES_EOD!AI98+MES_EOD!AJ98</f>
        <v>5.84</v>
      </c>
      <c r="L98">
        <f>NDMC_EOD!AI98+NDMC_EOD!AJ98</f>
        <v>19.63</v>
      </c>
      <c r="M98">
        <f>TPDDL_EOD!AI98+TPDDL_EOD!AJ98</f>
        <v>58.53</v>
      </c>
      <c r="N98">
        <f t="shared" si="7"/>
        <v>216.19</v>
      </c>
      <c r="O98" s="112">
        <f t="shared" si="8"/>
        <v>-9.9999999999909051E-3</v>
      </c>
      <c r="P98">
        <v>83.756125630232674</v>
      </c>
      <c r="Q98">
        <v>48.427759840880711</v>
      </c>
      <c r="R98">
        <v>5.8397298672464037</v>
      </c>
      <c r="S98">
        <v>19.62909200240529</v>
      </c>
      <c r="T98">
        <v>58.527292659234938</v>
      </c>
      <c r="U98" s="114">
        <f t="shared" si="9"/>
        <v>216.18000000000004</v>
      </c>
      <c r="V98" s="112">
        <f t="shared" si="10"/>
        <v>0</v>
      </c>
      <c r="Y98">
        <f>BAWANA!AW98+BAWANA!AX98</f>
        <v>26.91</v>
      </c>
      <c r="Z98">
        <f>BAWANA!BD98+BAWANA!BE98</f>
        <v>26.91</v>
      </c>
      <c r="AA98">
        <f>BAWANA!X98+BAWANA!Y98</f>
        <v>26.91</v>
      </c>
      <c r="AB98">
        <f>BAWANA!AE98+BAWANA!AF98</f>
        <v>26.91</v>
      </c>
      <c r="AC98" s="119">
        <f t="shared" si="13"/>
        <v>0</v>
      </c>
      <c r="AD98" s="119">
        <f t="shared" si="13"/>
        <v>0</v>
      </c>
    </row>
    <row r="99" spans="1:30">
      <c r="A99" s="114" t="s">
        <v>333</v>
      </c>
      <c r="B99" s="114">
        <f>SUM(B3:B98)/4000</f>
        <v>7.68</v>
      </c>
      <c r="C99" s="114">
        <f t="shared" ref="C99:U99" si="14">SUM(C3:C98)/4000</f>
        <v>0</v>
      </c>
      <c r="D99" s="114">
        <f t="shared" si="14"/>
        <v>5.2817500000000006</v>
      </c>
      <c r="E99" s="114">
        <f t="shared" si="14"/>
        <v>0</v>
      </c>
      <c r="F99" s="114">
        <f t="shared" si="14"/>
        <v>6.1440000000000001</v>
      </c>
      <c r="G99" s="114">
        <f t="shared" si="14"/>
        <v>5.2817500000000006</v>
      </c>
      <c r="H99" s="114"/>
      <c r="I99" s="114">
        <f t="shared" si="14"/>
        <v>2.0783525000000012</v>
      </c>
      <c r="J99" s="114">
        <f t="shared" si="14"/>
        <v>1.1328524999999996</v>
      </c>
      <c r="K99" s="114">
        <f t="shared" si="14"/>
        <v>0.14015999999999981</v>
      </c>
      <c r="L99" s="114">
        <f t="shared" si="14"/>
        <v>0.45980250000000017</v>
      </c>
      <c r="M99" s="114">
        <f t="shared" si="14"/>
        <v>1.4867249999999992</v>
      </c>
      <c r="N99" s="114">
        <f t="shared" si="14"/>
        <v>5.2978925000000041</v>
      </c>
      <c r="O99" s="114">
        <f t="shared" si="14"/>
        <v>-1.6142499999999869E-2</v>
      </c>
      <c r="P99" s="114">
        <f t="shared" si="14"/>
        <v>2.0716322933503104</v>
      </c>
      <c r="Q99" s="114">
        <f t="shared" si="14"/>
        <v>1.1298098198495787</v>
      </c>
      <c r="R99" s="114">
        <f t="shared" si="14"/>
        <v>0.13976537613697726</v>
      </c>
      <c r="S99" s="114">
        <f t="shared" si="14"/>
        <v>0.45851848882602503</v>
      </c>
      <c r="T99" s="114">
        <f t="shared" si="14"/>
        <v>1.4820240218371092</v>
      </c>
      <c r="U99" s="114">
        <f t="shared" si="14"/>
        <v>5.2817500000000006</v>
      </c>
      <c r="V99" s="114">
        <f t="shared" si="10"/>
        <v>0</v>
      </c>
      <c r="Y99" s="114">
        <f>SUM(Y3:Y98)/4000</f>
        <v>0.67611500000000047</v>
      </c>
      <c r="Z99" s="114">
        <f t="shared" ref="Z99:AD99" si="15">SUM(Z3:Z98)/4000</f>
        <v>0.5090224999999996</v>
      </c>
      <c r="AA99" s="114">
        <f t="shared" si="15"/>
        <v>0.67611500000000047</v>
      </c>
      <c r="AB99" s="114">
        <f t="shared" si="15"/>
        <v>0.5090224999999996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11" priority="3" operator="lessThan">
      <formula>0</formula>
    </cfRule>
    <cfRule type="cellIs" dxfId="10" priority="4" operator="greaterThan">
      <formula>0</formula>
    </cfRule>
  </conditionalFormatting>
  <conditionalFormatting sqref="AC3:AD98">
    <cfRule type="cellIs" dxfId="9" priority="1" operator="lessThan">
      <formula>0</formula>
    </cfRule>
    <cfRule type="cellIs" dxfId="8" priority="2" operator="greaterThan">
      <formula>0</formula>
    </cfRule>
  </conditionalFormatting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98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6" t="s">
        <v>157</v>
      </c>
      <c r="C1" s="206"/>
      <c r="D1" s="206" t="s">
        <v>282</v>
      </c>
      <c r="E1" s="206"/>
      <c r="H1" s="112"/>
      <c r="I1" s="206" t="s">
        <v>327</v>
      </c>
      <c r="J1" s="206"/>
      <c r="K1" s="206"/>
      <c r="L1" s="206"/>
      <c r="M1" s="206"/>
      <c r="N1" s="206"/>
      <c r="O1" s="113"/>
      <c r="P1" s="206" t="s">
        <v>328</v>
      </c>
      <c r="Q1" s="206"/>
      <c r="R1" s="206"/>
      <c r="S1" s="206"/>
      <c r="T1" s="206"/>
      <c r="U1" s="114"/>
      <c r="V1" s="112"/>
      <c r="Y1" s="206" t="s">
        <v>334</v>
      </c>
      <c r="Z1" s="206"/>
      <c r="AA1" s="206" t="s">
        <v>335</v>
      </c>
      <c r="AB1" s="206"/>
      <c r="AC1" s="232" t="s">
        <v>332</v>
      </c>
      <c r="AD1" s="232"/>
    </row>
    <row r="2" spans="1:30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  <c r="Y2" t="s">
        <v>336</v>
      </c>
      <c r="Z2" t="s">
        <v>337</v>
      </c>
      <c r="AA2" t="s">
        <v>336</v>
      </c>
      <c r="AB2" t="s">
        <v>337</v>
      </c>
      <c r="AC2" s="119" t="s">
        <v>336</v>
      </c>
      <c r="AD2" s="119" t="s">
        <v>337</v>
      </c>
    </row>
    <row r="3" spans="1:30">
      <c r="A3" t="s">
        <v>45</v>
      </c>
      <c r="B3">
        <f>BAWANA!D3</f>
        <v>0</v>
      </c>
      <c r="C3">
        <f>BAWANA!E3</f>
        <v>0</v>
      </c>
      <c r="D3">
        <f>BAWANA!AN3</f>
        <v>0</v>
      </c>
      <c r="E3">
        <f>BAWANA!AO3</f>
        <v>0</v>
      </c>
      <c r="F3">
        <f>(B3+C3)*0.8</f>
        <v>0</v>
      </c>
      <c r="G3">
        <f>(D3+E3)</f>
        <v>0</v>
      </c>
      <c r="H3" s="112"/>
      <c r="I3">
        <f>BRPL_EOD!AK3+BRPL_EOD!AL3</f>
        <v>0</v>
      </c>
      <c r="J3">
        <f>BYPL_EOD!AK3+BYPL_EOD!AL3</f>
        <v>0</v>
      </c>
      <c r="K3">
        <f>MES_EOD!AK3+MES_EOD!AL3</f>
        <v>0</v>
      </c>
      <c r="L3">
        <f>NDMC_EOD!AK3+NDMC_EOD!AL3</f>
        <v>0</v>
      </c>
      <c r="M3">
        <f>TPDDL_EOD!AK3+TPDDL_EOD!AL3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BAWANA!AY3+BAWANA!AZ3</f>
        <v>0</v>
      </c>
      <c r="Z3">
        <f>BAWANA!BF3+BAWANA!BG3</f>
        <v>0</v>
      </c>
      <c r="AA3">
        <f>BAWANA!Z3+BAWANA!AA3</f>
        <v>0</v>
      </c>
      <c r="AB3">
        <f>BAWANA!AG3+BAWANA!AH3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BAWANA!D4</f>
        <v>0</v>
      </c>
      <c r="C4">
        <f>BAWANA!E4</f>
        <v>0</v>
      </c>
      <c r="D4">
        <f>BAWANA!AN4</f>
        <v>0</v>
      </c>
      <c r="E4">
        <f>BAWANA!AO4</f>
        <v>0</v>
      </c>
      <c r="F4">
        <f t="shared" ref="F4:F67" si="4">(B4+C4)*0.8</f>
        <v>0</v>
      </c>
      <c r="G4">
        <f t="shared" ref="G4:G67" si="5">(D4+E4)</f>
        <v>0</v>
      </c>
      <c r="H4" s="112"/>
      <c r="I4">
        <f>BRPL_EOD!AK4+BRPL_EOD!AL4</f>
        <v>0</v>
      </c>
      <c r="J4">
        <f>BYPL_EOD!AK4+BYPL_EOD!AL4</f>
        <v>0</v>
      </c>
      <c r="K4">
        <f>MES_EOD!AK4+MES_EOD!AL4</f>
        <v>0</v>
      </c>
      <c r="L4">
        <f>NDMC_EOD!AK4+NDMC_EOD!AL4</f>
        <v>0</v>
      </c>
      <c r="M4">
        <f>TPDDL_EOD!AK4+TPDDL_EOD!AL4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BAWANA!AY4+BAWANA!AZ4</f>
        <v>0</v>
      </c>
      <c r="Z4">
        <f>BAWANA!BF4+BAWANA!BG4</f>
        <v>0</v>
      </c>
      <c r="AA4">
        <f>BAWANA!Z4+BAWANA!AA4</f>
        <v>0</v>
      </c>
      <c r="AB4">
        <f>BAWANA!AG4+BAWANA!AH4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BAWANA!D5</f>
        <v>0</v>
      </c>
      <c r="C5">
        <f>BAWANA!E5</f>
        <v>0</v>
      </c>
      <c r="D5">
        <f>BAWANA!AN5</f>
        <v>0</v>
      </c>
      <c r="E5">
        <f>BAWANA!AO5</f>
        <v>0</v>
      </c>
      <c r="F5">
        <f t="shared" si="4"/>
        <v>0</v>
      </c>
      <c r="G5">
        <f t="shared" si="5"/>
        <v>0</v>
      </c>
      <c r="H5" s="112"/>
      <c r="I5">
        <f>BRPL_EOD!AK5+BRPL_EOD!AL5</f>
        <v>0</v>
      </c>
      <c r="J5">
        <f>BYPL_EOD!AK5+BYPL_EOD!AL5</f>
        <v>0</v>
      </c>
      <c r="K5">
        <f>MES_EOD!AK5+MES_EOD!AL5</f>
        <v>0</v>
      </c>
      <c r="L5">
        <f>NDMC_EOD!AK5+NDMC_EOD!AL5</f>
        <v>0</v>
      </c>
      <c r="M5">
        <f>TPDDL_EOD!AK5+TPDDL_EOD!AL5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BAWANA!AY5+BAWANA!AZ5</f>
        <v>0</v>
      </c>
      <c r="Z5">
        <f>BAWANA!BF5+BAWANA!BG5</f>
        <v>0</v>
      </c>
      <c r="AA5">
        <f>BAWANA!Z5+BAWANA!AA5</f>
        <v>0</v>
      </c>
      <c r="AB5">
        <f>BAWANA!AG5+BAWANA!AH5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BAWANA!D6</f>
        <v>0</v>
      </c>
      <c r="C6">
        <f>BAWANA!E6</f>
        <v>0</v>
      </c>
      <c r="D6">
        <f>BAWANA!AN6</f>
        <v>0</v>
      </c>
      <c r="E6">
        <f>BAWANA!AO6</f>
        <v>0</v>
      </c>
      <c r="F6">
        <f t="shared" si="4"/>
        <v>0</v>
      </c>
      <c r="G6">
        <f t="shared" si="5"/>
        <v>0</v>
      </c>
      <c r="H6" s="112"/>
      <c r="I6">
        <f>BRPL_EOD!AK6+BRPL_EOD!AL6</f>
        <v>0</v>
      </c>
      <c r="J6">
        <f>BYPL_EOD!AK6+BYPL_EOD!AL6</f>
        <v>0</v>
      </c>
      <c r="K6">
        <f>MES_EOD!AK6+MES_EOD!AL6</f>
        <v>0</v>
      </c>
      <c r="L6">
        <f>NDMC_EOD!AK6+NDMC_EOD!AL6</f>
        <v>0</v>
      </c>
      <c r="M6">
        <f>TPDDL_EOD!AK6+TPDDL_EOD!AL6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BAWANA!AY6+BAWANA!AZ6</f>
        <v>0</v>
      </c>
      <c r="Z6">
        <f>BAWANA!BF6+BAWANA!BG6</f>
        <v>0</v>
      </c>
      <c r="AA6">
        <f>BAWANA!Z6+BAWANA!AA6</f>
        <v>0</v>
      </c>
      <c r="AB6">
        <f>BAWANA!AG6+BAWANA!AH6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BAWANA!D7</f>
        <v>0</v>
      </c>
      <c r="C7">
        <f>BAWANA!E7</f>
        <v>0</v>
      </c>
      <c r="D7">
        <f>BAWANA!AN7</f>
        <v>0</v>
      </c>
      <c r="E7">
        <f>BAWANA!AO7</f>
        <v>0</v>
      </c>
      <c r="F7">
        <f t="shared" si="4"/>
        <v>0</v>
      </c>
      <c r="G7">
        <f t="shared" si="5"/>
        <v>0</v>
      </c>
      <c r="H7" s="112"/>
      <c r="I7">
        <f>BRPL_EOD!AK7+BRPL_EOD!AL7</f>
        <v>0</v>
      </c>
      <c r="J7">
        <f>BYPL_EOD!AK7+BYPL_EOD!AL7</f>
        <v>0</v>
      </c>
      <c r="K7">
        <f>MES_EOD!AK7+MES_EOD!AL7</f>
        <v>0</v>
      </c>
      <c r="L7">
        <f>NDMC_EOD!AK7+NDMC_EOD!AL7</f>
        <v>0</v>
      </c>
      <c r="M7">
        <f>TPDDL_EOD!AK7+TPDDL_EOD!AL7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BAWANA!AY7+BAWANA!AZ7</f>
        <v>0</v>
      </c>
      <c r="Z7">
        <f>BAWANA!BF7+BAWANA!BG7</f>
        <v>0</v>
      </c>
      <c r="AA7">
        <f>BAWANA!Z7+BAWANA!AA7</f>
        <v>0</v>
      </c>
      <c r="AB7">
        <f>BAWANA!AG7+BAWANA!AH7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BAWANA!D8</f>
        <v>0</v>
      </c>
      <c r="C8">
        <f>BAWANA!E8</f>
        <v>0</v>
      </c>
      <c r="D8">
        <f>BAWANA!AN8</f>
        <v>0</v>
      </c>
      <c r="E8">
        <f>BAWANA!AO8</f>
        <v>0</v>
      </c>
      <c r="F8">
        <f t="shared" si="4"/>
        <v>0</v>
      </c>
      <c r="G8">
        <f t="shared" si="5"/>
        <v>0</v>
      </c>
      <c r="H8" s="112"/>
      <c r="I8">
        <f>BRPL_EOD!AK8+BRPL_EOD!AL8</f>
        <v>0</v>
      </c>
      <c r="J8">
        <f>BYPL_EOD!AK8+BYPL_EOD!AL8</f>
        <v>0</v>
      </c>
      <c r="K8">
        <f>MES_EOD!AK8+MES_EOD!AL8</f>
        <v>0</v>
      </c>
      <c r="L8">
        <f>NDMC_EOD!AK8+NDMC_EOD!AL8</f>
        <v>0</v>
      </c>
      <c r="M8">
        <f>TPDDL_EOD!AK8+TPDDL_EOD!AL8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BAWANA!AY8+BAWANA!AZ8</f>
        <v>0</v>
      </c>
      <c r="Z8">
        <f>BAWANA!BF8+BAWANA!BG8</f>
        <v>0</v>
      </c>
      <c r="AA8">
        <f>BAWANA!Z8+BAWANA!AA8</f>
        <v>0</v>
      </c>
      <c r="AB8">
        <f>BAWANA!AG8+BAWANA!AH8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BAWANA!D9</f>
        <v>0</v>
      </c>
      <c r="C9">
        <f>BAWANA!E9</f>
        <v>0</v>
      </c>
      <c r="D9">
        <f>BAWANA!AN9</f>
        <v>0</v>
      </c>
      <c r="E9">
        <f>BAWANA!AO9</f>
        <v>0</v>
      </c>
      <c r="F9">
        <f t="shared" si="4"/>
        <v>0</v>
      </c>
      <c r="G9">
        <f t="shared" si="5"/>
        <v>0</v>
      </c>
      <c r="H9" s="112"/>
      <c r="I9">
        <f>BRPL_EOD!AK9+BRPL_EOD!AL9</f>
        <v>0</v>
      </c>
      <c r="J9">
        <f>BYPL_EOD!AK9+BYPL_EOD!AL9</f>
        <v>0</v>
      </c>
      <c r="K9">
        <f>MES_EOD!AK9+MES_EOD!AL9</f>
        <v>0</v>
      </c>
      <c r="L9">
        <f>NDMC_EOD!AK9+NDMC_EOD!AL9</f>
        <v>0</v>
      </c>
      <c r="M9">
        <f>TPDDL_EOD!AK9+TPDDL_EOD!AL9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BAWANA!AY9+BAWANA!AZ9</f>
        <v>0</v>
      </c>
      <c r="Z9">
        <f>BAWANA!BF9+BAWANA!BG9</f>
        <v>0</v>
      </c>
      <c r="AA9">
        <f>BAWANA!Z9+BAWANA!AA9</f>
        <v>0</v>
      </c>
      <c r="AB9">
        <f>BAWANA!AG9+BAWANA!AH9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BAWANA!D10</f>
        <v>0</v>
      </c>
      <c r="C10">
        <f>BAWANA!E10</f>
        <v>0</v>
      </c>
      <c r="D10">
        <f>BAWANA!AN10</f>
        <v>0</v>
      </c>
      <c r="E10">
        <f>BAWANA!AO10</f>
        <v>0</v>
      </c>
      <c r="F10">
        <f t="shared" si="4"/>
        <v>0</v>
      </c>
      <c r="G10">
        <f t="shared" si="5"/>
        <v>0</v>
      </c>
      <c r="H10" s="112"/>
      <c r="I10">
        <f>BRPL_EOD!AK10+BRPL_EOD!AL10</f>
        <v>0</v>
      </c>
      <c r="J10">
        <f>BYPL_EOD!AK10+BYPL_EOD!AL10</f>
        <v>0</v>
      </c>
      <c r="K10">
        <f>MES_EOD!AK10+MES_EOD!AL10</f>
        <v>0</v>
      </c>
      <c r="L10">
        <f>NDMC_EOD!AK10+NDMC_EOD!AL10</f>
        <v>0</v>
      </c>
      <c r="M10">
        <f>TPDDL_EOD!AK10+TPDDL_EOD!AL10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BAWANA!AY10+BAWANA!AZ10</f>
        <v>0</v>
      </c>
      <c r="Z10">
        <f>BAWANA!BF10+BAWANA!BG10</f>
        <v>0</v>
      </c>
      <c r="AA10">
        <f>BAWANA!Z10+BAWANA!AA10</f>
        <v>0</v>
      </c>
      <c r="AB10">
        <f>BAWANA!AG10+BAWANA!AH10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BAWANA!D11</f>
        <v>0</v>
      </c>
      <c r="C11">
        <f>BAWANA!E11</f>
        <v>0</v>
      </c>
      <c r="D11">
        <f>BAWANA!AN11</f>
        <v>0</v>
      </c>
      <c r="E11">
        <f>BAWANA!AO11</f>
        <v>0</v>
      </c>
      <c r="F11">
        <f t="shared" si="4"/>
        <v>0</v>
      </c>
      <c r="G11">
        <f t="shared" si="5"/>
        <v>0</v>
      </c>
      <c r="H11" s="112"/>
      <c r="I11">
        <f>BRPL_EOD!AK11+BRPL_EOD!AL11</f>
        <v>0</v>
      </c>
      <c r="J11">
        <f>BYPL_EOD!AK11+BYPL_EOD!AL11</f>
        <v>0</v>
      </c>
      <c r="K11">
        <f>MES_EOD!AK11+MES_EOD!AL11</f>
        <v>0</v>
      </c>
      <c r="L11">
        <f>NDMC_EOD!AK11+NDMC_EOD!AL11</f>
        <v>0</v>
      </c>
      <c r="M11">
        <f>TPDDL_EOD!AK11+TPDDL_EOD!AL11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BAWANA!AY11+BAWANA!AZ11</f>
        <v>0</v>
      </c>
      <c r="Z11">
        <f>BAWANA!BF11+BAWANA!BG11</f>
        <v>0</v>
      </c>
      <c r="AA11">
        <f>BAWANA!Z11+BAWANA!AA11</f>
        <v>0</v>
      </c>
      <c r="AB11">
        <f>BAWANA!AG11+BAWANA!AH11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BAWANA!D12</f>
        <v>0</v>
      </c>
      <c r="C12">
        <f>BAWANA!E12</f>
        <v>0</v>
      </c>
      <c r="D12">
        <f>BAWANA!AN12</f>
        <v>0</v>
      </c>
      <c r="E12">
        <f>BAWANA!AO12</f>
        <v>0</v>
      </c>
      <c r="F12">
        <f t="shared" si="4"/>
        <v>0</v>
      </c>
      <c r="G12">
        <f t="shared" si="5"/>
        <v>0</v>
      </c>
      <c r="H12" s="112"/>
      <c r="I12">
        <f>BRPL_EOD!AK12+BRPL_EOD!AL12</f>
        <v>0</v>
      </c>
      <c r="J12">
        <f>BYPL_EOD!AK12+BYPL_EOD!AL12</f>
        <v>0</v>
      </c>
      <c r="K12">
        <f>MES_EOD!AK12+MES_EOD!AL12</f>
        <v>0</v>
      </c>
      <c r="L12">
        <f>NDMC_EOD!AK12+NDMC_EOD!AL12</f>
        <v>0</v>
      </c>
      <c r="M12">
        <f>TPDDL_EOD!AK12+TPDDL_EOD!AL12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BAWANA!AY12+BAWANA!AZ12</f>
        <v>0</v>
      </c>
      <c r="Z12">
        <f>BAWANA!BF12+BAWANA!BG12</f>
        <v>0</v>
      </c>
      <c r="AA12">
        <f>BAWANA!Z12+BAWANA!AA12</f>
        <v>0</v>
      </c>
      <c r="AB12">
        <f>BAWANA!AG12+BAWANA!AH12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BAWANA!D13</f>
        <v>0</v>
      </c>
      <c r="C13">
        <f>BAWANA!E13</f>
        <v>0</v>
      </c>
      <c r="D13">
        <f>BAWANA!AN13</f>
        <v>0</v>
      </c>
      <c r="E13">
        <f>BAWANA!AO13</f>
        <v>0</v>
      </c>
      <c r="F13">
        <f t="shared" si="4"/>
        <v>0</v>
      </c>
      <c r="G13">
        <f t="shared" si="5"/>
        <v>0</v>
      </c>
      <c r="H13" s="112"/>
      <c r="I13">
        <f>BRPL_EOD!AK13+BRPL_EOD!AL13</f>
        <v>0</v>
      </c>
      <c r="J13">
        <f>BYPL_EOD!AK13+BYPL_EOD!AL13</f>
        <v>0</v>
      </c>
      <c r="K13">
        <f>MES_EOD!AK13+MES_EOD!AL13</f>
        <v>0</v>
      </c>
      <c r="L13">
        <f>NDMC_EOD!AK13+NDMC_EOD!AL13</f>
        <v>0</v>
      </c>
      <c r="M13">
        <f>TPDDL_EOD!AK13+TPDDL_EOD!AL13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BAWANA!AY13+BAWANA!AZ13</f>
        <v>0</v>
      </c>
      <c r="Z13">
        <f>BAWANA!BF13+BAWANA!BG13</f>
        <v>0</v>
      </c>
      <c r="AA13">
        <f>BAWANA!Z13+BAWANA!AA13</f>
        <v>0</v>
      </c>
      <c r="AB13">
        <f>BAWANA!AG13+BAWANA!AH13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BAWANA!D14</f>
        <v>0</v>
      </c>
      <c r="C14">
        <f>BAWANA!E14</f>
        <v>0</v>
      </c>
      <c r="D14">
        <f>BAWANA!AN14</f>
        <v>0</v>
      </c>
      <c r="E14">
        <f>BAWANA!AO14</f>
        <v>0</v>
      </c>
      <c r="F14">
        <f t="shared" si="4"/>
        <v>0</v>
      </c>
      <c r="G14">
        <f t="shared" si="5"/>
        <v>0</v>
      </c>
      <c r="H14" s="112"/>
      <c r="I14">
        <f>BRPL_EOD!AK14+BRPL_EOD!AL14</f>
        <v>0</v>
      </c>
      <c r="J14">
        <f>BYPL_EOD!AK14+BYPL_EOD!AL14</f>
        <v>0</v>
      </c>
      <c r="K14">
        <f>MES_EOD!AK14+MES_EOD!AL14</f>
        <v>0</v>
      </c>
      <c r="L14">
        <f>NDMC_EOD!AK14+NDMC_EOD!AL14</f>
        <v>0</v>
      </c>
      <c r="M14">
        <f>TPDDL_EOD!AK14+TPDDL_EOD!AL14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BAWANA!AY14+BAWANA!AZ14</f>
        <v>0</v>
      </c>
      <c r="Z14">
        <f>BAWANA!BF14+BAWANA!BG14</f>
        <v>0</v>
      </c>
      <c r="AA14">
        <f>BAWANA!Z14+BAWANA!AA14</f>
        <v>0</v>
      </c>
      <c r="AB14">
        <f>BAWANA!AG14+BAWANA!AH14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BAWANA!D15</f>
        <v>0</v>
      </c>
      <c r="C15">
        <f>BAWANA!E15</f>
        <v>0</v>
      </c>
      <c r="D15">
        <f>BAWANA!AN15</f>
        <v>0</v>
      </c>
      <c r="E15">
        <f>BAWANA!AO15</f>
        <v>0</v>
      </c>
      <c r="F15">
        <f t="shared" si="4"/>
        <v>0</v>
      </c>
      <c r="G15">
        <f t="shared" si="5"/>
        <v>0</v>
      </c>
      <c r="H15" s="112"/>
      <c r="I15">
        <f>BRPL_EOD!AK15+BRPL_EOD!AL15</f>
        <v>0</v>
      </c>
      <c r="J15">
        <f>BYPL_EOD!AK15+BYPL_EOD!AL15</f>
        <v>0</v>
      </c>
      <c r="K15">
        <f>MES_EOD!AK15+MES_EOD!AL15</f>
        <v>0</v>
      </c>
      <c r="L15">
        <f>NDMC_EOD!AK15+NDMC_EOD!AL15</f>
        <v>0</v>
      </c>
      <c r="M15">
        <f>TPDDL_EOD!AK15+TPDDL_EOD!AL15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BAWANA!AY15+BAWANA!AZ15</f>
        <v>0</v>
      </c>
      <c r="Z15">
        <f>BAWANA!BF15+BAWANA!BG15</f>
        <v>0</v>
      </c>
      <c r="AA15">
        <f>BAWANA!Z15+BAWANA!AA15</f>
        <v>0</v>
      </c>
      <c r="AB15">
        <f>BAWANA!AG15+BAWANA!AH15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BAWANA!D16</f>
        <v>0</v>
      </c>
      <c r="C16">
        <f>BAWANA!E16</f>
        <v>0</v>
      </c>
      <c r="D16">
        <f>BAWANA!AN16</f>
        <v>0</v>
      </c>
      <c r="E16">
        <f>BAWANA!AO16</f>
        <v>0</v>
      </c>
      <c r="F16">
        <f t="shared" si="4"/>
        <v>0</v>
      </c>
      <c r="G16">
        <f t="shared" si="5"/>
        <v>0</v>
      </c>
      <c r="H16" s="112"/>
      <c r="I16">
        <f>BRPL_EOD!AK16+BRPL_EOD!AL16</f>
        <v>0</v>
      </c>
      <c r="J16">
        <f>BYPL_EOD!AK16+BYPL_EOD!AL16</f>
        <v>0</v>
      </c>
      <c r="K16">
        <f>MES_EOD!AK16+MES_EOD!AL16</f>
        <v>0</v>
      </c>
      <c r="L16">
        <f>NDMC_EOD!AK16+NDMC_EOD!AL16</f>
        <v>0</v>
      </c>
      <c r="M16">
        <f>TPDDL_EOD!AK16+TPDDL_EOD!AL16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BAWANA!AY16+BAWANA!AZ16</f>
        <v>0</v>
      </c>
      <c r="Z16">
        <f>BAWANA!BF16+BAWANA!BG16</f>
        <v>0</v>
      </c>
      <c r="AA16">
        <f>BAWANA!Z16+BAWANA!AA16</f>
        <v>0</v>
      </c>
      <c r="AB16">
        <f>BAWANA!AG16+BAWANA!AH16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BAWANA!D17</f>
        <v>0</v>
      </c>
      <c r="C17">
        <f>BAWANA!E17</f>
        <v>0</v>
      </c>
      <c r="D17">
        <f>BAWANA!AN17</f>
        <v>0</v>
      </c>
      <c r="E17">
        <f>BAWANA!AO17</f>
        <v>0</v>
      </c>
      <c r="F17">
        <f t="shared" si="4"/>
        <v>0</v>
      </c>
      <c r="G17">
        <f t="shared" si="5"/>
        <v>0</v>
      </c>
      <c r="H17" s="112"/>
      <c r="I17">
        <f>BRPL_EOD!AK17+BRPL_EOD!AL17</f>
        <v>0</v>
      </c>
      <c r="J17">
        <f>BYPL_EOD!AK17+BYPL_EOD!AL17</f>
        <v>0</v>
      </c>
      <c r="K17">
        <f>MES_EOD!AK17+MES_EOD!AL17</f>
        <v>0</v>
      </c>
      <c r="L17">
        <f>NDMC_EOD!AK17+NDMC_EOD!AL17</f>
        <v>0</v>
      </c>
      <c r="M17">
        <f>TPDDL_EOD!AK17+TPDDL_EOD!AL17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BAWANA!AY17+BAWANA!AZ17</f>
        <v>0</v>
      </c>
      <c r="Z17">
        <f>BAWANA!BF17+BAWANA!BG17</f>
        <v>0</v>
      </c>
      <c r="AA17">
        <f>BAWANA!Z17+BAWANA!AA17</f>
        <v>0</v>
      </c>
      <c r="AB17">
        <f>BAWANA!AG17+BAWANA!AH17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BAWANA!D18</f>
        <v>0</v>
      </c>
      <c r="C18">
        <f>BAWANA!E18</f>
        <v>0</v>
      </c>
      <c r="D18">
        <f>BAWANA!AN18</f>
        <v>0</v>
      </c>
      <c r="E18">
        <f>BAWANA!AO18</f>
        <v>0</v>
      </c>
      <c r="F18">
        <f t="shared" si="4"/>
        <v>0</v>
      </c>
      <c r="G18">
        <f t="shared" si="5"/>
        <v>0</v>
      </c>
      <c r="H18" s="112"/>
      <c r="I18">
        <f>BRPL_EOD!AK18+BRPL_EOD!AL18</f>
        <v>0</v>
      </c>
      <c r="J18">
        <f>BYPL_EOD!AK18+BYPL_EOD!AL18</f>
        <v>0</v>
      </c>
      <c r="K18">
        <f>MES_EOD!AK18+MES_EOD!AL18</f>
        <v>0</v>
      </c>
      <c r="L18">
        <f>NDMC_EOD!AK18+NDMC_EOD!AL18</f>
        <v>0</v>
      </c>
      <c r="M18">
        <f>TPDDL_EOD!AK18+TPDDL_EOD!AL18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BAWANA!AY18+BAWANA!AZ18</f>
        <v>0</v>
      </c>
      <c r="Z18">
        <f>BAWANA!BF18+BAWANA!BG18</f>
        <v>0</v>
      </c>
      <c r="AA18">
        <f>BAWANA!Z18+BAWANA!AA18</f>
        <v>0</v>
      </c>
      <c r="AB18">
        <f>BAWANA!AG18+BAWANA!AH18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BAWANA!D19</f>
        <v>0</v>
      </c>
      <c r="C19">
        <f>BAWANA!E19</f>
        <v>0</v>
      </c>
      <c r="D19">
        <f>BAWANA!AN19</f>
        <v>0</v>
      </c>
      <c r="E19">
        <f>BAWANA!AO19</f>
        <v>0</v>
      </c>
      <c r="F19">
        <f t="shared" si="4"/>
        <v>0</v>
      </c>
      <c r="G19">
        <f t="shared" si="5"/>
        <v>0</v>
      </c>
      <c r="H19" s="112"/>
      <c r="I19">
        <f>BRPL_EOD!AK19+BRPL_EOD!AL19</f>
        <v>0</v>
      </c>
      <c r="J19">
        <f>BYPL_EOD!AK19+BYPL_EOD!AL19</f>
        <v>0</v>
      </c>
      <c r="K19">
        <f>MES_EOD!AK19+MES_EOD!AL19</f>
        <v>0</v>
      </c>
      <c r="L19">
        <f>NDMC_EOD!AK19+NDMC_EOD!AL19</f>
        <v>0</v>
      </c>
      <c r="M19">
        <f>TPDDL_EOD!AK19+TPDDL_EOD!AL19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BAWANA!AY19+BAWANA!AZ19</f>
        <v>0</v>
      </c>
      <c r="Z19">
        <f>BAWANA!BF19+BAWANA!BG19</f>
        <v>0</v>
      </c>
      <c r="AA19">
        <f>BAWANA!Z19+BAWANA!AA19</f>
        <v>0</v>
      </c>
      <c r="AB19">
        <f>BAWANA!AG19+BAWANA!AH19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BAWANA!D20</f>
        <v>0</v>
      </c>
      <c r="C20">
        <f>BAWANA!E20</f>
        <v>0</v>
      </c>
      <c r="D20">
        <f>BAWANA!AN20</f>
        <v>0</v>
      </c>
      <c r="E20">
        <f>BAWANA!AO20</f>
        <v>0</v>
      </c>
      <c r="F20">
        <f t="shared" si="4"/>
        <v>0</v>
      </c>
      <c r="G20">
        <f t="shared" si="5"/>
        <v>0</v>
      </c>
      <c r="H20" s="112"/>
      <c r="I20">
        <f>BRPL_EOD!AK20+BRPL_EOD!AL20</f>
        <v>0</v>
      </c>
      <c r="J20">
        <f>BYPL_EOD!AK20+BYPL_EOD!AL20</f>
        <v>0</v>
      </c>
      <c r="K20">
        <f>MES_EOD!AK20+MES_EOD!AL20</f>
        <v>0</v>
      </c>
      <c r="L20">
        <f>NDMC_EOD!AK20+NDMC_EOD!AL20</f>
        <v>0</v>
      </c>
      <c r="M20">
        <f>TPDDL_EOD!AK20+TPDDL_EOD!AL20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BAWANA!AY20+BAWANA!AZ20</f>
        <v>0</v>
      </c>
      <c r="Z20">
        <f>BAWANA!BF20+BAWANA!BG20</f>
        <v>0</v>
      </c>
      <c r="AA20">
        <f>BAWANA!Z20+BAWANA!AA20</f>
        <v>0</v>
      </c>
      <c r="AB20">
        <f>BAWANA!AG20+BAWANA!AH20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BAWANA!D21</f>
        <v>0</v>
      </c>
      <c r="C21">
        <f>BAWANA!E21</f>
        <v>0</v>
      </c>
      <c r="D21">
        <f>BAWANA!AN21</f>
        <v>0</v>
      </c>
      <c r="E21">
        <f>BAWANA!AO21</f>
        <v>0</v>
      </c>
      <c r="F21">
        <f t="shared" si="4"/>
        <v>0</v>
      </c>
      <c r="G21">
        <f t="shared" si="5"/>
        <v>0</v>
      </c>
      <c r="H21" s="112"/>
      <c r="I21">
        <f>BRPL_EOD!AK21+BRPL_EOD!AL21</f>
        <v>0</v>
      </c>
      <c r="J21">
        <f>BYPL_EOD!AK21+BYPL_EOD!AL21</f>
        <v>0</v>
      </c>
      <c r="K21">
        <f>MES_EOD!AK21+MES_EOD!AL21</f>
        <v>0</v>
      </c>
      <c r="L21">
        <f>NDMC_EOD!AK21+NDMC_EOD!AL21</f>
        <v>0</v>
      </c>
      <c r="M21">
        <f>TPDDL_EOD!AK21+TPDDL_EOD!AL21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BAWANA!AY21+BAWANA!AZ21</f>
        <v>0</v>
      </c>
      <c r="Z21">
        <f>BAWANA!BF21+BAWANA!BG21</f>
        <v>0</v>
      </c>
      <c r="AA21">
        <f>BAWANA!Z21+BAWANA!AA21</f>
        <v>0</v>
      </c>
      <c r="AB21">
        <f>BAWANA!AG21+BAWANA!AH21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BAWANA!D22</f>
        <v>0</v>
      </c>
      <c r="C22">
        <f>BAWANA!E22</f>
        <v>0</v>
      </c>
      <c r="D22">
        <f>BAWANA!AN22</f>
        <v>0</v>
      </c>
      <c r="E22">
        <f>BAWANA!AO22</f>
        <v>0</v>
      </c>
      <c r="F22">
        <f t="shared" si="4"/>
        <v>0</v>
      </c>
      <c r="G22">
        <f t="shared" si="5"/>
        <v>0</v>
      </c>
      <c r="H22" s="112"/>
      <c r="I22">
        <f>BRPL_EOD!AK22+BRPL_EOD!AL22</f>
        <v>0</v>
      </c>
      <c r="J22">
        <f>BYPL_EOD!AK22+BYPL_EOD!AL22</f>
        <v>0</v>
      </c>
      <c r="K22">
        <f>MES_EOD!AK22+MES_EOD!AL22</f>
        <v>0</v>
      </c>
      <c r="L22">
        <f>NDMC_EOD!AK22+NDMC_EOD!AL22</f>
        <v>0</v>
      </c>
      <c r="M22">
        <f>TPDDL_EOD!AK22+TPDDL_EOD!AL22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BAWANA!AY22+BAWANA!AZ22</f>
        <v>0</v>
      </c>
      <c r="Z22">
        <f>BAWANA!BF22+BAWANA!BG22</f>
        <v>0</v>
      </c>
      <c r="AA22">
        <f>BAWANA!Z22+BAWANA!AA22</f>
        <v>0</v>
      </c>
      <c r="AB22">
        <f>BAWANA!AG22+BAWANA!AH22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BAWANA!D23</f>
        <v>0</v>
      </c>
      <c r="C23">
        <f>BAWANA!E23</f>
        <v>0</v>
      </c>
      <c r="D23">
        <f>BAWANA!AN23</f>
        <v>0</v>
      </c>
      <c r="E23">
        <f>BAWANA!AO23</f>
        <v>0</v>
      </c>
      <c r="F23">
        <f t="shared" si="4"/>
        <v>0</v>
      </c>
      <c r="G23">
        <f t="shared" si="5"/>
        <v>0</v>
      </c>
      <c r="H23" s="112"/>
      <c r="I23">
        <f>BRPL_EOD!AK23+BRPL_EOD!AL23</f>
        <v>0</v>
      </c>
      <c r="J23">
        <f>BYPL_EOD!AK23+BYPL_EOD!AL23</f>
        <v>0</v>
      </c>
      <c r="K23">
        <f>MES_EOD!AK23+MES_EOD!AL23</f>
        <v>0</v>
      </c>
      <c r="L23">
        <f>NDMC_EOD!AK23+NDMC_EOD!AL23</f>
        <v>0</v>
      </c>
      <c r="M23">
        <f>TPDDL_EOD!AK23+TPDDL_EOD!AL23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BAWANA!AY23+BAWANA!AZ23</f>
        <v>0</v>
      </c>
      <c r="Z23">
        <f>BAWANA!BF23+BAWANA!BG23</f>
        <v>0</v>
      </c>
      <c r="AA23">
        <f>BAWANA!Z23+BAWANA!AA23</f>
        <v>0</v>
      </c>
      <c r="AB23">
        <f>BAWANA!AG23+BAWANA!AH23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BAWANA!D24</f>
        <v>0</v>
      </c>
      <c r="C24">
        <f>BAWANA!E24</f>
        <v>0</v>
      </c>
      <c r="D24">
        <f>BAWANA!AN24</f>
        <v>0</v>
      </c>
      <c r="E24">
        <f>BAWANA!AO24</f>
        <v>0</v>
      </c>
      <c r="F24">
        <f t="shared" si="4"/>
        <v>0</v>
      </c>
      <c r="G24">
        <f t="shared" si="5"/>
        <v>0</v>
      </c>
      <c r="H24" s="112"/>
      <c r="I24">
        <f>BRPL_EOD!AK24+BRPL_EOD!AL24</f>
        <v>0</v>
      </c>
      <c r="J24">
        <f>BYPL_EOD!AK24+BYPL_EOD!AL24</f>
        <v>0</v>
      </c>
      <c r="K24">
        <f>MES_EOD!AK24+MES_EOD!AL24</f>
        <v>0</v>
      </c>
      <c r="L24">
        <f>NDMC_EOD!AK24+NDMC_EOD!AL24</f>
        <v>0</v>
      </c>
      <c r="M24">
        <f>TPDDL_EOD!AK24+TPDDL_EOD!AL24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BAWANA!AY24+BAWANA!AZ24</f>
        <v>0</v>
      </c>
      <c r="Z24">
        <f>BAWANA!BF24+BAWANA!BG24</f>
        <v>0</v>
      </c>
      <c r="AA24">
        <f>BAWANA!Z24+BAWANA!AA24</f>
        <v>0</v>
      </c>
      <c r="AB24">
        <f>BAWANA!AG24+BAWANA!AH24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BAWANA!D25</f>
        <v>0</v>
      </c>
      <c r="C25">
        <f>BAWANA!E25</f>
        <v>0</v>
      </c>
      <c r="D25">
        <f>BAWANA!AN25</f>
        <v>0</v>
      </c>
      <c r="E25">
        <f>BAWANA!AO25</f>
        <v>0</v>
      </c>
      <c r="F25">
        <f t="shared" si="4"/>
        <v>0</v>
      </c>
      <c r="G25">
        <f t="shared" si="5"/>
        <v>0</v>
      </c>
      <c r="H25" s="112"/>
      <c r="I25">
        <f>BRPL_EOD!AK25+BRPL_EOD!AL25</f>
        <v>0</v>
      </c>
      <c r="J25">
        <f>BYPL_EOD!AK25+BYPL_EOD!AL25</f>
        <v>0</v>
      </c>
      <c r="K25">
        <f>MES_EOD!AK25+MES_EOD!AL25</f>
        <v>0</v>
      </c>
      <c r="L25">
        <f>NDMC_EOD!AK25+NDMC_EOD!AL25</f>
        <v>0</v>
      </c>
      <c r="M25">
        <f>TPDDL_EOD!AK25+TPDDL_EOD!AL25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BAWANA!AY25+BAWANA!AZ25</f>
        <v>0</v>
      </c>
      <c r="Z25">
        <f>BAWANA!BF25+BAWANA!BG25</f>
        <v>0</v>
      </c>
      <c r="AA25">
        <f>BAWANA!Z25+BAWANA!AA25</f>
        <v>0</v>
      </c>
      <c r="AB25">
        <f>BAWANA!AG25+BAWANA!AH25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BAWANA!D26</f>
        <v>0</v>
      </c>
      <c r="C26">
        <f>BAWANA!E26</f>
        <v>0</v>
      </c>
      <c r="D26">
        <f>BAWANA!AN26</f>
        <v>0</v>
      </c>
      <c r="E26">
        <f>BAWANA!AO26</f>
        <v>0</v>
      </c>
      <c r="F26">
        <f t="shared" si="4"/>
        <v>0</v>
      </c>
      <c r="G26">
        <f t="shared" si="5"/>
        <v>0</v>
      </c>
      <c r="H26" s="112"/>
      <c r="I26">
        <f>BRPL_EOD!AK26+BRPL_EOD!AL26</f>
        <v>0</v>
      </c>
      <c r="J26">
        <f>BYPL_EOD!AK26+BYPL_EOD!AL26</f>
        <v>0</v>
      </c>
      <c r="K26">
        <f>MES_EOD!AK26+MES_EOD!AL26</f>
        <v>0</v>
      </c>
      <c r="L26">
        <f>NDMC_EOD!AK26+NDMC_EOD!AL26</f>
        <v>0</v>
      </c>
      <c r="M26">
        <f>TPDDL_EOD!AK26+TPDDL_EOD!AL26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BAWANA!AY26+BAWANA!AZ26</f>
        <v>0</v>
      </c>
      <c r="Z26">
        <f>BAWANA!BF26+BAWANA!BG26</f>
        <v>0</v>
      </c>
      <c r="AA26">
        <f>BAWANA!Z26+BAWANA!AA26</f>
        <v>0</v>
      </c>
      <c r="AB26">
        <f>BAWANA!AG26+BAWANA!AH26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BAWANA!D27</f>
        <v>0</v>
      </c>
      <c r="C27">
        <f>BAWANA!E27</f>
        <v>0</v>
      </c>
      <c r="D27">
        <f>BAWANA!AN27</f>
        <v>0</v>
      </c>
      <c r="E27">
        <f>BAWANA!AO27</f>
        <v>0</v>
      </c>
      <c r="F27">
        <f t="shared" si="4"/>
        <v>0</v>
      </c>
      <c r="G27">
        <f t="shared" si="5"/>
        <v>0</v>
      </c>
      <c r="H27" s="112"/>
      <c r="I27">
        <f>BRPL_EOD!AK27+BRPL_EOD!AL27</f>
        <v>0</v>
      </c>
      <c r="J27">
        <f>BYPL_EOD!AK27+BYPL_EOD!AL27</f>
        <v>0</v>
      </c>
      <c r="K27">
        <f>MES_EOD!AK27+MES_EOD!AL27</f>
        <v>0</v>
      </c>
      <c r="L27">
        <f>NDMC_EOD!AK27+NDMC_EOD!AL27</f>
        <v>0</v>
      </c>
      <c r="M27">
        <f>TPDDL_EOD!AK27+TPDDL_EOD!AL27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BAWANA!AY27+BAWANA!AZ27</f>
        <v>0</v>
      </c>
      <c r="Z27">
        <f>BAWANA!BF27+BAWANA!BG27</f>
        <v>0</v>
      </c>
      <c r="AA27">
        <f>BAWANA!Z27+BAWANA!AA27</f>
        <v>0</v>
      </c>
      <c r="AB27">
        <f>BAWANA!AG27+BAWANA!AH27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BAWANA!D28</f>
        <v>0</v>
      </c>
      <c r="C28">
        <f>BAWANA!E28</f>
        <v>0</v>
      </c>
      <c r="D28">
        <f>BAWANA!AN28</f>
        <v>0</v>
      </c>
      <c r="E28">
        <f>BAWANA!AO28</f>
        <v>0</v>
      </c>
      <c r="F28">
        <f t="shared" si="4"/>
        <v>0</v>
      </c>
      <c r="G28">
        <f t="shared" si="5"/>
        <v>0</v>
      </c>
      <c r="H28" s="112"/>
      <c r="I28">
        <f>BRPL_EOD!AK28+BRPL_EOD!AL28</f>
        <v>0</v>
      </c>
      <c r="J28">
        <f>BYPL_EOD!AK28+BYPL_EOD!AL28</f>
        <v>0</v>
      </c>
      <c r="K28">
        <f>MES_EOD!AK28+MES_EOD!AL28</f>
        <v>0</v>
      </c>
      <c r="L28">
        <f>NDMC_EOD!AK28+NDMC_EOD!AL28</f>
        <v>0</v>
      </c>
      <c r="M28">
        <f>TPDDL_EOD!AK28+TPDDL_EOD!AL28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BAWANA!AY28+BAWANA!AZ28</f>
        <v>0</v>
      </c>
      <c r="Z28">
        <f>BAWANA!BF28+BAWANA!BG28</f>
        <v>0</v>
      </c>
      <c r="AA28">
        <f>BAWANA!Z28+BAWANA!AA28</f>
        <v>0</v>
      </c>
      <c r="AB28">
        <f>BAWANA!AG28+BAWANA!AH28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BAWANA!D29</f>
        <v>0</v>
      </c>
      <c r="C29">
        <f>BAWANA!E29</f>
        <v>0</v>
      </c>
      <c r="D29">
        <f>BAWANA!AN29</f>
        <v>0</v>
      </c>
      <c r="E29">
        <f>BAWANA!AO29</f>
        <v>0</v>
      </c>
      <c r="F29">
        <f t="shared" si="4"/>
        <v>0</v>
      </c>
      <c r="G29">
        <f t="shared" si="5"/>
        <v>0</v>
      </c>
      <c r="H29" s="112"/>
      <c r="I29">
        <f>BRPL_EOD!AK29+BRPL_EOD!AL29</f>
        <v>0</v>
      </c>
      <c r="J29">
        <f>BYPL_EOD!AK29+BYPL_EOD!AL29</f>
        <v>0</v>
      </c>
      <c r="K29">
        <f>MES_EOD!AK29+MES_EOD!AL29</f>
        <v>0</v>
      </c>
      <c r="L29">
        <f>NDMC_EOD!AK29+NDMC_EOD!AL29</f>
        <v>0</v>
      </c>
      <c r="M29">
        <f>TPDDL_EOD!AK29+TPDDL_EOD!AL29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BAWANA!AY29+BAWANA!AZ29</f>
        <v>0</v>
      </c>
      <c r="Z29">
        <f>BAWANA!BF29+BAWANA!BG29</f>
        <v>0</v>
      </c>
      <c r="AA29">
        <f>BAWANA!Z29+BAWANA!AA29</f>
        <v>0</v>
      </c>
      <c r="AB29">
        <f>BAWANA!AG29+BAWANA!AH29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BAWANA!D30</f>
        <v>0</v>
      </c>
      <c r="C30">
        <f>BAWANA!E30</f>
        <v>0</v>
      </c>
      <c r="D30">
        <f>BAWANA!AN30</f>
        <v>0</v>
      </c>
      <c r="E30">
        <f>BAWANA!AO30</f>
        <v>0</v>
      </c>
      <c r="F30">
        <f t="shared" si="4"/>
        <v>0</v>
      </c>
      <c r="G30">
        <f t="shared" si="5"/>
        <v>0</v>
      </c>
      <c r="H30" s="112"/>
      <c r="I30">
        <f>BRPL_EOD!AK30+BRPL_EOD!AL30</f>
        <v>0</v>
      </c>
      <c r="J30">
        <f>BYPL_EOD!AK30+BYPL_EOD!AL30</f>
        <v>0</v>
      </c>
      <c r="K30">
        <f>MES_EOD!AK30+MES_EOD!AL30</f>
        <v>0</v>
      </c>
      <c r="L30">
        <f>NDMC_EOD!AK30+NDMC_EOD!AL30</f>
        <v>0</v>
      </c>
      <c r="M30">
        <f>TPDDL_EOD!AK30+TPDDL_EOD!AL30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BAWANA!AY30+BAWANA!AZ30</f>
        <v>0</v>
      </c>
      <c r="Z30">
        <f>BAWANA!BF30+BAWANA!BG30</f>
        <v>0</v>
      </c>
      <c r="AA30">
        <f>BAWANA!Z30+BAWANA!AA30</f>
        <v>0</v>
      </c>
      <c r="AB30">
        <f>BAWANA!AG30+BAWANA!AH30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BAWANA!D31</f>
        <v>0</v>
      </c>
      <c r="C31">
        <f>BAWANA!E31</f>
        <v>0</v>
      </c>
      <c r="D31">
        <f>BAWANA!AN31</f>
        <v>0</v>
      </c>
      <c r="E31">
        <f>BAWANA!AO31</f>
        <v>0</v>
      </c>
      <c r="F31">
        <f t="shared" si="4"/>
        <v>0</v>
      </c>
      <c r="G31">
        <f t="shared" si="5"/>
        <v>0</v>
      </c>
      <c r="H31" s="112"/>
      <c r="I31">
        <f>BRPL_EOD!AK31+BRPL_EOD!AL31</f>
        <v>0</v>
      </c>
      <c r="J31">
        <f>BYPL_EOD!AK31+BYPL_EOD!AL31</f>
        <v>0</v>
      </c>
      <c r="K31">
        <f>MES_EOD!AK31+MES_EOD!AL31</f>
        <v>0</v>
      </c>
      <c r="L31">
        <f>NDMC_EOD!AK31+NDMC_EOD!AL31</f>
        <v>0</v>
      </c>
      <c r="M31">
        <f>TPDDL_EOD!AK31+TPDDL_EOD!AL31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BAWANA!AY31+BAWANA!AZ31</f>
        <v>0</v>
      </c>
      <c r="Z31">
        <f>BAWANA!BF31+BAWANA!BG31</f>
        <v>0</v>
      </c>
      <c r="AA31">
        <f>BAWANA!Z31+BAWANA!AA31</f>
        <v>0</v>
      </c>
      <c r="AB31">
        <f>BAWANA!AG31+BAWANA!AH31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BAWANA!D32</f>
        <v>0</v>
      </c>
      <c r="C32">
        <f>BAWANA!E32</f>
        <v>0</v>
      </c>
      <c r="D32">
        <f>BAWANA!AN32</f>
        <v>0</v>
      </c>
      <c r="E32">
        <f>BAWANA!AO32</f>
        <v>0</v>
      </c>
      <c r="F32">
        <f t="shared" si="4"/>
        <v>0</v>
      </c>
      <c r="G32">
        <f t="shared" si="5"/>
        <v>0</v>
      </c>
      <c r="H32" s="112"/>
      <c r="I32">
        <f>BRPL_EOD!AK32+BRPL_EOD!AL32</f>
        <v>0</v>
      </c>
      <c r="J32">
        <f>BYPL_EOD!AK32+BYPL_EOD!AL32</f>
        <v>0</v>
      </c>
      <c r="K32">
        <f>MES_EOD!AK32+MES_EOD!AL32</f>
        <v>0</v>
      </c>
      <c r="L32">
        <f>NDMC_EOD!AK32+NDMC_EOD!AL32</f>
        <v>0</v>
      </c>
      <c r="M32">
        <f>TPDDL_EOD!AK32+TPDDL_EOD!AL32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BAWANA!AY32+BAWANA!AZ32</f>
        <v>0</v>
      </c>
      <c r="Z32">
        <f>BAWANA!BF32+BAWANA!BG32</f>
        <v>0</v>
      </c>
      <c r="AA32">
        <f>BAWANA!Z32+BAWANA!AA32</f>
        <v>0</v>
      </c>
      <c r="AB32">
        <f>BAWANA!AG32+BAWANA!AH32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BAWANA!D33</f>
        <v>0</v>
      </c>
      <c r="C33">
        <f>BAWANA!E33</f>
        <v>0</v>
      </c>
      <c r="D33">
        <f>BAWANA!AN33</f>
        <v>0</v>
      </c>
      <c r="E33">
        <f>BAWANA!AO33</f>
        <v>0</v>
      </c>
      <c r="F33">
        <f t="shared" si="4"/>
        <v>0</v>
      </c>
      <c r="G33">
        <f t="shared" si="5"/>
        <v>0</v>
      </c>
      <c r="H33" s="112"/>
      <c r="I33">
        <f>BRPL_EOD!AK33+BRPL_EOD!AL33</f>
        <v>0</v>
      </c>
      <c r="J33">
        <f>BYPL_EOD!AK33+BYPL_EOD!AL33</f>
        <v>0</v>
      </c>
      <c r="K33">
        <f>MES_EOD!AK33+MES_EOD!AL33</f>
        <v>0</v>
      </c>
      <c r="L33">
        <f>NDMC_EOD!AK33+NDMC_EOD!AL33</f>
        <v>0</v>
      </c>
      <c r="M33">
        <f>TPDDL_EOD!AK33+TPDDL_EOD!AL33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BAWANA!AY33+BAWANA!AZ33</f>
        <v>0</v>
      </c>
      <c r="Z33">
        <f>BAWANA!BF33+BAWANA!BG33</f>
        <v>0</v>
      </c>
      <c r="AA33">
        <f>BAWANA!Z33+BAWANA!AA33</f>
        <v>0</v>
      </c>
      <c r="AB33">
        <f>BAWANA!AG33+BAWANA!AH33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BAWANA!D34</f>
        <v>0</v>
      </c>
      <c r="C34">
        <f>BAWANA!E34</f>
        <v>0</v>
      </c>
      <c r="D34">
        <f>BAWANA!AN34</f>
        <v>0</v>
      </c>
      <c r="E34">
        <f>BAWANA!AO34</f>
        <v>0</v>
      </c>
      <c r="F34">
        <f t="shared" si="4"/>
        <v>0</v>
      </c>
      <c r="G34">
        <f t="shared" si="5"/>
        <v>0</v>
      </c>
      <c r="H34" s="112"/>
      <c r="I34">
        <f>BRPL_EOD!AK34+BRPL_EOD!AL34</f>
        <v>0</v>
      </c>
      <c r="J34">
        <f>BYPL_EOD!AK34+BYPL_EOD!AL34</f>
        <v>0</v>
      </c>
      <c r="K34">
        <f>MES_EOD!AK34+MES_EOD!AL34</f>
        <v>0</v>
      </c>
      <c r="L34">
        <f>NDMC_EOD!AK34+NDMC_EOD!AL34</f>
        <v>0</v>
      </c>
      <c r="M34">
        <f>TPDDL_EOD!AK34+TPDDL_EOD!AL34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BAWANA!AY34+BAWANA!AZ34</f>
        <v>0</v>
      </c>
      <c r="Z34">
        <f>BAWANA!BF34+BAWANA!BG34</f>
        <v>0</v>
      </c>
      <c r="AA34">
        <f>BAWANA!Z34+BAWANA!AA34</f>
        <v>0</v>
      </c>
      <c r="AB34">
        <f>BAWANA!AG34+BAWANA!AH34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BAWANA!D35</f>
        <v>0</v>
      </c>
      <c r="C35">
        <f>BAWANA!E35</f>
        <v>0</v>
      </c>
      <c r="D35">
        <f>BAWANA!AN35</f>
        <v>0</v>
      </c>
      <c r="E35">
        <f>BAWANA!AO35</f>
        <v>0</v>
      </c>
      <c r="F35">
        <f t="shared" si="4"/>
        <v>0</v>
      </c>
      <c r="G35">
        <f t="shared" si="5"/>
        <v>0</v>
      </c>
      <c r="H35" s="112"/>
      <c r="I35">
        <f>BRPL_EOD!AK35+BRPL_EOD!AL35</f>
        <v>0</v>
      </c>
      <c r="J35">
        <f>BYPL_EOD!AK35+BYPL_EOD!AL35</f>
        <v>0</v>
      </c>
      <c r="K35">
        <f>MES_EOD!AK35+MES_EOD!AL35</f>
        <v>0</v>
      </c>
      <c r="L35">
        <f>NDMC_EOD!AK35+NDMC_EOD!AL35</f>
        <v>0</v>
      </c>
      <c r="M35">
        <f>TPDDL_EOD!AK35+TPDDL_EOD!AL35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BAWANA!AY35+BAWANA!AZ35</f>
        <v>0</v>
      </c>
      <c r="Z35">
        <f>BAWANA!BF35+BAWANA!BG35</f>
        <v>0</v>
      </c>
      <c r="AA35">
        <f>BAWANA!Z35+BAWANA!AA35</f>
        <v>0</v>
      </c>
      <c r="AB35">
        <f>BAWANA!AG35+BAWANA!AH35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BAWANA!D36</f>
        <v>0</v>
      </c>
      <c r="C36">
        <f>BAWANA!E36</f>
        <v>0</v>
      </c>
      <c r="D36">
        <f>BAWANA!AN36</f>
        <v>0</v>
      </c>
      <c r="E36">
        <f>BAWANA!AO36</f>
        <v>0</v>
      </c>
      <c r="F36">
        <f t="shared" si="4"/>
        <v>0</v>
      </c>
      <c r="G36">
        <f t="shared" si="5"/>
        <v>0</v>
      </c>
      <c r="H36" s="112"/>
      <c r="I36">
        <f>BRPL_EOD!AK36+BRPL_EOD!AL36</f>
        <v>0</v>
      </c>
      <c r="J36">
        <f>BYPL_EOD!AK36+BYPL_EOD!AL36</f>
        <v>0</v>
      </c>
      <c r="K36">
        <f>MES_EOD!AK36+MES_EOD!AL36</f>
        <v>0</v>
      </c>
      <c r="L36">
        <f>NDMC_EOD!AK36+NDMC_EOD!AL36</f>
        <v>0</v>
      </c>
      <c r="M36">
        <f>TPDDL_EOD!AK36+TPDDL_EOD!AL36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BAWANA!AY36+BAWANA!AZ36</f>
        <v>0</v>
      </c>
      <c r="Z36">
        <f>BAWANA!BF36+BAWANA!BG36</f>
        <v>0</v>
      </c>
      <c r="AA36">
        <f>BAWANA!Z36+BAWANA!AA36</f>
        <v>0</v>
      </c>
      <c r="AB36">
        <f>BAWANA!AG36+BAWANA!AH36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BAWANA!D37</f>
        <v>0</v>
      </c>
      <c r="C37">
        <f>BAWANA!E37</f>
        <v>0</v>
      </c>
      <c r="D37">
        <f>BAWANA!AN37</f>
        <v>0</v>
      </c>
      <c r="E37">
        <f>BAWANA!AO37</f>
        <v>0</v>
      </c>
      <c r="F37">
        <f t="shared" si="4"/>
        <v>0</v>
      </c>
      <c r="G37">
        <f t="shared" si="5"/>
        <v>0</v>
      </c>
      <c r="H37" s="112"/>
      <c r="I37">
        <f>BRPL_EOD!AK37+BRPL_EOD!AL37</f>
        <v>0</v>
      </c>
      <c r="J37">
        <f>BYPL_EOD!AK37+BYPL_EOD!AL37</f>
        <v>0</v>
      </c>
      <c r="K37">
        <f>MES_EOD!AK37+MES_EOD!AL37</f>
        <v>0</v>
      </c>
      <c r="L37">
        <f>NDMC_EOD!AK37+NDMC_EOD!AL37</f>
        <v>0</v>
      </c>
      <c r="M37">
        <f>TPDDL_EOD!AK37+TPDDL_EOD!AL37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BAWANA!AY37+BAWANA!AZ37</f>
        <v>0</v>
      </c>
      <c r="Z37">
        <f>BAWANA!BF37+BAWANA!BG37</f>
        <v>0</v>
      </c>
      <c r="AA37">
        <f>BAWANA!Z37+BAWANA!AA37</f>
        <v>0</v>
      </c>
      <c r="AB37">
        <f>BAWANA!AG37+BAWANA!AH37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BAWANA!D38</f>
        <v>0</v>
      </c>
      <c r="C38">
        <f>BAWANA!E38</f>
        <v>0</v>
      </c>
      <c r="D38">
        <f>BAWANA!AN38</f>
        <v>0</v>
      </c>
      <c r="E38">
        <f>BAWANA!AO38</f>
        <v>0</v>
      </c>
      <c r="F38">
        <f t="shared" si="4"/>
        <v>0</v>
      </c>
      <c r="G38">
        <f t="shared" si="5"/>
        <v>0</v>
      </c>
      <c r="H38" s="112"/>
      <c r="I38">
        <f>BRPL_EOD!AK38+BRPL_EOD!AL38</f>
        <v>0</v>
      </c>
      <c r="J38">
        <f>BYPL_EOD!AK38+BYPL_EOD!AL38</f>
        <v>0</v>
      </c>
      <c r="K38">
        <f>MES_EOD!AK38+MES_EOD!AL38</f>
        <v>0</v>
      </c>
      <c r="L38">
        <f>NDMC_EOD!AK38+NDMC_EOD!AL38</f>
        <v>0</v>
      </c>
      <c r="M38">
        <f>TPDDL_EOD!AK38+TPDDL_EOD!AL38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BAWANA!AY38+BAWANA!AZ38</f>
        <v>0</v>
      </c>
      <c r="Z38">
        <f>BAWANA!BF38+BAWANA!BG38</f>
        <v>0</v>
      </c>
      <c r="AA38">
        <f>BAWANA!Z38+BAWANA!AA38</f>
        <v>0</v>
      </c>
      <c r="AB38">
        <f>BAWANA!AG38+BAWANA!AH38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BAWANA!D39</f>
        <v>0</v>
      </c>
      <c r="C39">
        <f>BAWANA!E39</f>
        <v>0</v>
      </c>
      <c r="D39">
        <f>BAWANA!AN39</f>
        <v>0</v>
      </c>
      <c r="E39">
        <f>BAWANA!AO39</f>
        <v>0</v>
      </c>
      <c r="F39">
        <f t="shared" si="4"/>
        <v>0</v>
      </c>
      <c r="G39">
        <f t="shared" si="5"/>
        <v>0</v>
      </c>
      <c r="H39" s="112"/>
      <c r="I39">
        <f>BRPL_EOD!AK39+BRPL_EOD!AL39</f>
        <v>0</v>
      </c>
      <c r="J39">
        <f>BYPL_EOD!AK39+BYPL_EOD!AL39</f>
        <v>0</v>
      </c>
      <c r="K39">
        <f>MES_EOD!AK39+MES_EOD!AL39</f>
        <v>0</v>
      </c>
      <c r="L39">
        <f>NDMC_EOD!AK39+NDMC_EOD!AL39</f>
        <v>0</v>
      </c>
      <c r="M39">
        <f>TPDDL_EOD!AK39+TPDDL_EOD!AL39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BAWANA!AY39+BAWANA!AZ39</f>
        <v>0</v>
      </c>
      <c r="Z39">
        <f>BAWANA!BF39+BAWANA!BG39</f>
        <v>0</v>
      </c>
      <c r="AA39">
        <f>BAWANA!Z39+BAWANA!AA39</f>
        <v>0</v>
      </c>
      <c r="AB39">
        <f>BAWANA!AG39+BAWANA!AH39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BAWANA!D40</f>
        <v>0</v>
      </c>
      <c r="C40">
        <f>BAWANA!E40</f>
        <v>0</v>
      </c>
      <c r="D40">
        <f>BAWANA!AN40</f>
        <v>0</v>
      </c>
      <c r="E40">
        <f>BAWANA!AO40</f>
        <v>0</v>
      </c>
      <c r="F40">
        <f t="shared" si="4"/>
        <v>0</v>
      </c>
      <c r="G40">
        <f t="shared" si="5"/>
        <v>0</v>
      </c>
      <c r="H40" s="112"/>
      <c r="I40">
        <f>BRPL_EOD!AK40+BRPL_EOD!AL40</f>
        <v>0</v>
      </c>
      <c r="J40">
        <f>BYPL_EOD!AK40+BYPL_EOD!AL40</f>
        <v>0</v>
      </c>
      <c r="K40">
        <f>MES_EOD!AK40+MES_EOD!AL40</f>
        <v>0</v>
      </c>
      <c r="L40">
        <f>NDMC_EOD!AK40+NDMC_EOD!AL40</f>
        <v>0</v>
      </c>
      <c r="M40">
        <f>TPDDL_EOD!AK40+TPDDL_EOD!AL40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BAWANA!AY40+BAWANA!AZ40</f>
        <v>0</v>
      </c>
      <c r="Z40">
        <f>BAWANA!BF40+BAWANA!BG40</f>
        <v>0</v>
      </c>
      <c r="AA40">
        <f>BAWANA!Z40+BAWANA!AA40</f>
        <v>0</v>
      </c>
      <c r="AB40">
        <f>BAWANA!AG40+BAWANA!AH40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BAWANA!D41</f>
        <v>0</v>
      </c>
      <c r="C41">
        <f>BAWANA!E41</f>
        <v>0</v>
      </c>
      <c r="D41">
        <f>BAWANA!AN41</f>
        <v>0</v>
      </c>
      <c r="E41">
        <f>BAWANA!AO41</f>
        <v>0</v>
      </c>
      <c r="F41">
        <f t="shared" si="4"/>
        <v>0</v>
      </c>
      <c r="G41">
        <f t="shared" si="5"/>
        <v>0</v>
      </c>
      <c r="H41" s="112"/>
      <c r="I41">
        <f>BRPL_EOD!AK41+BRPL_EOD!AL41</f>
        <v>0</v>
      </c>
      <c r="J41">
        <f>BYPL_EOD!AK41+BYPL_EOD!AL41</f>
        <v>0</v>
      </c>
      <c r="K41">
        <f>MES_EOD!AK41+MES_EOD!AL41</f>
        <v>0</v>
      </c>
      <c r="L41">
        <f>NDMC_EOD!AK41+NDMC_EOD!AL41</f>
        <v>0</v>
      </c>
      <c r="M41">
        <f>TPDDL_EOD!AK41+TPDDL_EOD!AL41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BAWANA!AY41+BAWANA!AZ41</f>
        <v>0</v>
      </c>
      <c r="Z41">
        <f>BAWANA!BF41+BAWANA!BG41</f>
        <v>0</v>
      </c>
      <c r="AA41">
        <f>BAWANA!Z41+BAWANA!AA41</f>
        <v>0</v>
      </c>
      <c r="AB41">
        <f>BAWANA!AG41+BAWANA!AH41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BAWANA!D42</f>
        <v>0</v>
      </c>
      <c r="C42">
        <f>BAWANA!E42</f>
        <v>0</v>
      </c>
      <c r="D42">
        <f>BAWANA!AN42</f>
        <v>0</v>
      </c>
      <c r="E42">
        <f>BAWANA!AO42</f>
        <v>0</v>
      </c>
      <c r="F42">
        <f t="shared" si="4"/>
        <v>0</v>
      </c>
      <c r="G42">
        <f t="shared" si="5"/>
        <v>0</v>
      </c>
      <c r="H42" s="112"/>
      <c r="I42">
        <f>BRPL_EOD!AK42+BRPL_EOD!AL42</f>
        <v>0</v>
      </c>
      <c r="J42">
        <f>BYPL_EOD!AK42+BYPL_EOD!AL42</f>
        <v>0</v>
      </c>
      <c r="K42">
        <f>MES_EOD!AK42+MES_EOD!AL42</f>
        <v>0</v>
      </c>
      <c r="L42">
        <f>NDMC_EOD!AK42+NDMC_EOD!AL42</f>
        <v>0</v>
      </c>
      <c r="M42">
        <f>TPDDL_EOD!AK42+TPDDL_EOD!AL42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BAWANA!AY42+BAWANA!AZ42</f>
        <v>0</v>
      </c>
      <c r="Z42">
        <f>BAWANA!BF42+BAWANA!BG42</f>
        <v>0</v>
      </c>
      <c r="AA42">
        <f>BAWANA!Z42+BAWANA!AA42</f>
        <v>0</v>
      </c>
      <c r="AB42">
        <f>BAWANA!AG42+BAWANA!AH42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BAWANA!D43</f>
        <v>0</v>
      </c>
      <c r="C43">
        <f>BAWANA!E43</f>
        <v>0</v>
      </c>
      <c r="D43">
        <f>BAWANA!AN43</f>
        <v>0</v>
      </c>
      <c r="E43">
        <f>BAWANA!AO43</f>
        <v>0</v>
      </c>
      <c r="F43">
        <f t="shared" si="4"/>
        <v>0</v>
      </c>
      <c r="G43">
        <f t="shared" si="5"/>
        <v>0</v>
      </c>
      <c r="H43" s="112"/>
      <c r="I43">
        <f>BRPL_EOD!AK43+BRPL_EOD!AL43</f>
        <v>0</v>
      </c>
      <c r="J43">
        <f>BYPL_EOD!AK43+BYPL_EOD!AL43</f>
        <v>0</v>
      </c>
      <c r="K43">
        <f>MES_EOD!AK43+MES_EOD!AL43</f>
        <v>0</v>
      </c>
      <c r="L43">
        <f>NDMC_EOD!AK43+NDMC_EOD!AL43</f>
        <v>0</v>
      </c>
      <c r="M43">
        <f>TPDDL_EOD!AK43+TPDDL_EOD!AL43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BAWANA!AY43+BAWANA!AZ43</f>
        <v>0</v>
      </c>
      <c r="Z43">
        <f>BAWANA!BF43+BAWANA!BG43</f>
        <v>0</v>
      </c>
      <c r="AA43">
        <f>BAWANA!Z43+BAWANA!AA43</f>
        <v>0</v>
      </c>
      <c r="AB43">
        <f>BAWANA!AG43+BAWANA!AH43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BAWANA!D44</f>
        <v>0</v>
      </c>
      <c r="C44">
        <f>BAWANA!E44</f>
        <v>0</v>
      </c>
      <c r="D44">
        <f>BAWANA!AN44</f>
        <v>0</v>
      </c>
      <c r="E44">
        <f>BAWANA!AO44</f>
        <v>0</v>
      </c>
      <c r="F44">
        <f t="shared" si="4"/>
        <v>0</v>
      </c>
      <c r="G44">
        <f t="shared" si="5"/>
        <v>0</v>
      </c>
      <c r="H44" s="112"/>
      <c r="I44">
        <f>BRPL_EOD!AK44+BRPL_EOD!AL44</f>
        <v>0</v>
      </c>
      <c r="J44">
        <f>BYPL_EOD!AK44+BYPL_EOD!AL44</f>
        <v>0</v>
      </c>
      <c r="K44">
        <f>MES_EOD!AK44+MES_EOD!AL44</f>
        <v>0</v>
      </c>
      <c r="L44">
        <f>NDMC_EOD!AK44+NDMC_EOD!AL44</f>
        <v>0</v>
      </c>
      <c r="M44">
        <f>TPDDL_EOD!AK44+TPDDL_EOD!AL44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BAWANA!AY44+BAWANA!AZ44</f>
        <v>0</v>
      </c>
      <c r="Z44">
        <f>BAWANA!BF44+BAWANA!BG44</f>
        <v>0</v>
      </c>
      <c r="AA44">
        <f>BAWANA!Z44+BAWANA!AA44</f>
        <v>0</v>
      </c>
      <c r="AB44">
        <f>BAWANA!AG44+BAWANA!AH44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BAWANA!D45</f>
        <v>0</v>
      </c>
      <c r="C45">
        <f>BAWANA!E45</f>
        <v>0</v>
      </c>
      <c r="D45">
        <f>BAWANA!AN45</f>
        <v>0</v>
      </c>
      <c r="E45">
        <f>BAWANA!AO45</f>
        <v>0</v>
      </c>
      <c r="F45">
        <f t="shared" si="4"/>
        <v>0</v>
      </c>
      <c r="G45">
        <f t="shared" si="5"/>
        <v>0</v>
      </c>
      <c r="H45" s="112"/>
      <c r="I45">
        <f>BRPL_EOD!AK45+BRPL_EOD!AL45</f>
        <v>0</v>
      </c>
      <c r="J45">
        <f>BYPL_EOD!AK45+BYPL_EOD!AL45</f>
        <v>0</v>
      </c>
      <c r="K45">
        <f>MES_EOD!AK45+MES_EOD!AL45</f>
        <v>0</v>
      </c>
      <c r="L45">
        <f>NDMC_EOD!AK45+NDMC_EOD!AL45</f>
        <v>0</v>
      </c>
      <c r="M45">
        <f>TPDDL_EOD!AK45+TPDDL_EOD!AL45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BAWANA!AY45+BAWANA!AZ45</f>
        <v>0</v>
      </c>
      <c r="Z45">
        <f>BAWANA!BF45+BAWANA!BG45</f>
        <v>0</v>
      </c>
      <c r="AA45">
        <f>BAWANA!Z45+BAWANA!AA45</f>
        <v>0</v>
      </c>
      <c r="AB45">
        <f>BAWANA!AG45+BAWANA!AH45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BAWANA!D46</f>
        <v>0</v>
      </c>
      <c r="C46">
        <f>BAWANA!E46</f>
        <v>0</v>
      </c>
      <c r="D46">
        <f>BAWANA!AN46</f>
        <v>0</v>
      </c>
      <c r="E46">
        <f>BAWANA!AO46</f>
        <v>0</v>
      </c>
      <c r="F46">
        <f t="shared" si="4"/>
        <v>0</v>
      </c>
      <c r="G46">
        <f t="shared" si="5"/>
        <v>0</v>
      </c>
      <c r="H46" s="112"/>
      <c r="I46">
        <f>BRPL_EOD!AK46+BRPL_EOD!AL46</f>
        <v>0</v>
      </c>
      <c r="J46">
        <f>BYPL_EOD!AK46+BYPL_EOD!AL46</f>
        <v>0</v>
      </c>
      <c r="K46">
        <f>MES_EOD!AK46+MES_EOD!AL46</f>
        <v>0</v>
      </c>
      <c r="L46">
        <f>NDMC_EOD!AK46+NDMC_EOD!AL46</f>
        <v>0</v>
      </c>
      <c r="M46">
        <f>TPDDL_EOD!AK46+TPDDL_EOD!AL46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BAWANA!AY46+BAWANA!AZ46</f>
        <v>0</v>
      </c>
      <c r="Z46">
        <f>BAWANA!BF46+BAWANA!BG46</f>
        <v>0</v>
      </c>
      <c r="AA46">
        <f>BAWANA!Z46+BAWANA!AA46</f>
        <v>0</v>
      </c>
      <c r="AB46">
        <f>BAWANA!AG46+BAWANA!AH46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BAWANA!D47</f>
        <v>0</v>
      </c>
      <c r="C47">
        <f>BAWANA!E47</f>
        <v>0</v>
      </c>
      <c r="D47">
        <f>BAWANA!AN47</f>
        <v>0</v>
      </c>
      <c r="E47">
        <f>BAWANA!AO47</f>
        <v>0</v>
      </c>
      <c r="F47">
        <f t="shared" si="4"/>
        <v>0</v>
      </c>
      <c r="G47">
        <f t="shared" si="5"/>
        <v>0</v>
      </c>
      <c r="H47" s="112"/>
      <c r="I47">
        <f>BRPL_EOD!AK47+BRPL_EOD!AL47</f>
        <v>0</v>
      </c>
      <c r="J47">
        <f>BYPL_EOD!AK47+BYPL_EOD!AL47</f>
        <v>0</v>
      </c>
      <c r="K47">
        <f>MES_EOD!AK47+MES_EOD!AL47</f>
        <v>0</v>
      </c>
      <c r="L47">
        <f>NDMC_EOD!AK47+NDMC_EOD!AL47</f>
        <v>0</v>
      </c>
      <c r="M47">
        <f>TPDDL_EOD!AK47+TPDDL_EOD!AL47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BAWANA!AY47+BAWANA!AZ47</f>
        <v>0</v>
      </c>
      <c r="Z47">
        <f>BAWANA!BF47+BAWANA!BG47</f>
        <v>0</v>
      </c>
      <c r="AA47">
        <f>BAWANA!Z47+BAWANA!AA47</f>
        <v>0</v>
      </c>
      <c r="AB47">
        <f>BAWANA!AG47+BAWANA!AH47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BAWANA!D48</f>
        <v>0</v>
      </c>
      <c r="C48">
        <f>BAWANA!E48</f>
        <v>0</v>
      </c>
      <c r="D48">
        <f>BAWANA!AN48</f>
        <v>0</v>
      </c>
      <c r="E48">
        <f>BAWANA!AO48</f>
        <v>0</v>
      </c>
      <c r="F48">
        <f t="shared" si="4"/>
        <v>0</v>
      </c>
      <c r="G48">
        <f t="shared" si="5"/>
        <v>0</v>
      </c>
      <c r="H48" s="112"/>
      <c r="I48">
        <f>BRPL_EOD!AK48+BRPL_EOD!AL48</f>
        <v>0</v>
      </c>
      <c r="J48">
        <f>BYPL_EOD!AK48+BYPL_EOD!AL48</f>
        <v>0</v>
      </c>
      <c r="K48">
        <f>MES_EOD!AK48+MES_EOD!AL48</f>
        <v>0</v>
      </c>
      <c r="L48">
        <f>NDMC_EOD!AK48+NDMC_EOD!AL48</f>
        <v>0</v>
      </c>
      <c r="M48">
        <f>TPDDL_EOD!AK48+TPDDL_EOD!AL48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BAWANA!AY48+BAWANA!AZ48</f>
        <v>0</v>
      </c>
      <c r="Z48">
        <f>BAWANA!BF48+BAWANA!BG48</f>
        <v>0</v>
      </c>
      <c r="AA48">
        <f>BAWANA!Z48+BAWANA!AA48</f>
        <v>0</v>
      </c>
      <c r="AB48">
        <f>BAWANA!AG48+BAWANA!AH48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BAWANA!D49</f>
        <v>0</v>
      </c>
      <c r="C49">
        <f>BAWANA!E49</f>
        <v>0</v>
      </c>
      <c r="D49">
        <f>BAWANA!AN49</f>
        <v>0</v>
      </c>
      <c r="E49">
        <f>BAWANA!AO49</f>
        <v>0</v>
      </c>
      <c r="F49">
        <f t="shared" si="4"/>
        <v>0</v>
      </c>
      <c r="G49">
        <f t="shared" si="5"/>
        <v>0</v>
      </c>
      <c r="H49" s="112"/>
      <c r="I49">
        <f>BRPL_EOD!AK49+BRPL_EOD!AL49</f>
        <v>0</v>
      </c>
      <c r="J49">
        <f>BYPL_EOD!AK49+BYPL_EOD!AL49</f>
        <v>0</v>
      </c>
      <c r="K49">
        <f>MES_EOD!AK49+MES_EOD!AL49</f>
        <v>0</v>
      </c>
      <c r="L49">
        <f>NDMC_EOD!AK49+NDMC_EOD!AL49</f>
        <v>0</v>
      </c>
      <c r="M49">
        <f>TPDDL_EOD!AK49+TPDDL_EOD!AL49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BAWANA!AY49+BAWANA!AZ49</f>
        <v>0</v>
      </c>
      <c r="Z49">
        <f>BAWANA!BF49+BAWANA!BG49</f>
        <v>0</v>
      </c>
      <c r="AA49">
        <f>BAWANA!Z49+BAWANA!AA49</f>
        <v>0</v>
      </c>
      <c r="AB49">
        <f>BAWANA!AG49+BAWANA!AH49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BAWANA!D50</f>
        <v>0</v>
      </c>
      <c r="C50">
        <f>BAWANA!E50</f>
        <v>0</v>
      </c>
      <c r="D50">
        <f>BAWANA!AN50</f>
        <v>0</v>
      </c>
      <c r="E50">
        <f>BAWANA!AO50</f>
        <v>0</v>
      </c>
      <c r="F50">
        <f t="shared" si="4"/>
        <v>0</v>
      </c>
      <c r="G50">
        <f t="shared" si="5"/>
        <v>0</v>
      </c>
      <c r="H50" s="112"/>
      <c r="I50">
        <f>BRPL_EOD!AK50+BRPL_EOD!AL50</f>
        <v>0</v>
      </c>
      <c r="J50">
        <f>BYPL_EOD!AK50+BYPL_EOD!AL50</f>
        <v>0</v>
      </c>
      <c r="K50">
        <f>MES_EOD!AK50+MES_EOD!AL50</f>
        <v>0</v>
      </c>
      <c r="L50">
        <f>NDMC_EOD!AK50+NDMC_EOD!AL50</f>
        <v>0</v>
      </c>
      <c r="M50">
        <f>TPDDL_EOD!AK50+TPDDL_EOD!AL50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BAWANA!AY50+BAWANA!AZ50</f>
        <v>0</v>
      </c>
      <c r="Z50">
        <f>BAWANA!BF50+BAWANA!BG50</f>
        <v>0</v>
      </c>
      <c r="AA50">
        <f>BAWANA!Z50+BAWANA!AA50</f>
        <v>0</v>
      </c>
      <c r="AB50">
        <f>BAWANA!AG50+BAWANA!AH50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BAWANA!D51</f>
        <v>0</v>
      </c>
      <c r="C51">
        <f>BAWANA!E51</f>
        <v>0</v>
      </c>
      <c r="D51">
        <f>BAWANA!AN51</f>
        <v>0</v>
      </c>
      <c r="E51">
        <f>BAWANA!AO51</f>
        <v>0</v>
      </c>
      <c r="F51">
        <f t="shared" si="4"/>
        <v>0</v>
      </c>
      <c r="G51">
        <f t="shared" si="5"/>
        <v>0</v>
      </c>
      <c r="H51" s="112"/>
      <c r="I51">
        <f>BRPL_EOD!AK51+BRPL_EOD!AL51</f>
        <v>0</v>
      </c>
      <c r="J51">
        <f>BYPL_EOD!AK51+BYPL_EOD!AL51</f>
        <v>0</v>
      </c>
      <c r="K51">
        <f>MES_EOD!AK51+MES_EOD!AL51</f>
        <v>0</v>
      </c>
      <c r="L51">
        <f>NDMC_EOD!AK51+NDMC_EOD!AL51</f>
        <v>0</v>
      </c>
      <c r="M51">
        <f>TPDDL_EOD!AK51+TPDDL_EOD!AL51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BAWANA!AY51+BAWANA!AZ51</f>
        <v>0</v>
      </c>
      <c r="Z51">
        <f>BAWANA!BF51+BAWANA!BG51</f>
        <v>0</v>
      </c>
      <c r="AA51">
        <f>BAWANA!Z51+BAWANA!AA51</f>
        <v>0</v>
      </c>
      <c r="AB51">
        <f>BAWANA!AG51+BAWANA!AH51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BAWANA!D52</f>
        <v>0</v>
      </c>
      <c r="C52">
        <f>BAWANA!E52</f>
        <v>0</v>
      </c>
      <c r="D52">
        <f>BAWANA!AN52</f>
        <v>0</v>
      </c>
      <c r="E52">
        <f>BAWANA!AO52</f>
        <v>0</v>
      </c>
      <c r="F52">
        <f t="shared" si="4"/>
        <v>0</v>
      </c>
      <c r="G52">
        <f t="shared" si="5"/>
        <v>0</v>
      </c>
      <c r="H52" s="112"/>
      <c r="I52">
        <f>BRPL_EOD!AK52+BRPL_EOD!AL52</f>
        <v>0</v>
      </c>
      <c r="J52">
        <f>BYPL_EOD!AK52+BYPL_EOD!AL52</f>
        <v>0</v>
      </c>
      <c r="K52">
        <f>MES_EOD!AK52+MES_EOD!AL52</f>
        <v>0</v>
      </c>
      <c r="L52">
        <f>NDMC_EOD!AK52+NDMC_EOD!AL52</f>
        <v>0</v>
      </c>
      <c r="M52">
        <f>TPDDL_EOD!AK52+TPDDL_EOD!AL52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BAWANA!AY52+BAWANA!AZ52</f>
        <v>0</v>
      </c>
      <c r="Z52">
        <f>BAWANA!BF52+BAWANA!BG52</f>
        <v>0</v>
      </c>
      <c r="AA52">
        <f>BAWANA!Z52+BAWANA!AA52</f>
        <v>0</v>
      </c>
      <c r="AB52">
        <f>BAWANA!AG52+BAWANA!AH52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BAWANA!D53</f>
        <v>0</v>
      </c>
      <c r="C53">
        <f>BAWANA!E53</f>
        <v>0</v>
      </c>
      <c r="D53">
        <f>BAWANA!AN53</f>
        <v>0</v>
      </c>
      <c r="E53">
        <f>BAWANA!AO53</f>
        <v>0</v>
      </c>
      <c r="F53">
        <f t="shared" si="4"/>
        <v>0</v>
      </c>
      <c r="G53">
        <f t="shared" si="5"/>
        <v>0</v>
      </c>
      <c r="H53" s="112"/>
      <c r="I53">
        <f>BRPL_EOD!AK53+BRPL_EOD!AL53</f>
        <v>0</v>
      </c>
      <c r="J53">
        <f>BYPL_EOD!AK53+BYPL_EOD!AL53</f>
        <v>0</v>
      </c>
      <c r="K53">
        <f>MES_EOD!AK53+MES_EOD!AL53</f>
        <v>0</v>
      </c>
      <c r="L53">
        <f>NDMC_EOD!AK53+NDMC_EOD!AL53</f>
        <v>0</v>
      </c>
      <c r="M53">
        <f>TPDDL_EOD!AK53+TPDDL_EOD!AL53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BAWANA!AY53+BAWANA!AZ53</f>
        <v>0</v>
      </c>
      <c r="Z53">
        <f>BAWANA!BF53+BAWANA!BG53</f>
        <v>0</v>
      </c>
      <c r="AA53">
        <f>BAWANA!Z53+BAWANA!AA53</f>
        <v>0</v>
      </c>
      <c r="AB53">
        <f>BAWANA!AG53+BAWANA!AH53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BAWANA!D54</f>
        <v>0</v>
      </c>
      <c r="C54">
        <f>BAWANA!E54</f>
        <v>0</v>
      </c>
      <c r="D54">
        <f>BAWANA!AN54</f>
        <v>0</v>
      </c>
      <c r="E54">
        <f>BAWANA!AO54</f>
        <v>0</v>
      </c>
      <c r="F54">
        <f t="shared" si="4"/>
        <v>0</v>
      </c>
      <c r="G54">
        <f t="shared" si="5"/>
        <v>0</v>
      </c>
      <c r="H54" s="112"/>
      <c r="I54">
        <f>BRPL_EOD!AK54+BRPL_EOD!AL54</f>
        <v>0</v>
      </c>
      <c r="J54">
        <f>BYPL_EOD!AK54+BYPL_EOD!AL54</f>
        <v>0</v>
      </c>
      <c r="K54">
        <f>MES_EOD!AK54+MES_EOD!AL54</f>
        <v>0</v>
      </c>
      <c r="L54">
        <f>NDMC_EOD!AK54+NDMC_EOD!AL54</f>
        <v>0</v>
      </c>
      <c r="M54">
        <f>TPDDL_EOD!AK54+TPDDL_EOD!AL54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BAWANA!AY54+BAWANA!AZ54</f>
        <v>0</v>
      </c>
      <c r="Z54">
        <f>BAWANA!BF54+BAWANA!BG54</f>
        <v>0</v>
      </c>
      <c r="AA54">
        <f>BAWANA!Z54+BAWANA!AA54</f>
        <v>0</v>
      </c>
      <c r="AB54">
        <f>BAWANA!AG54+BAWANA!AH54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BAWANA!D55</f>
        <v>0</v>
      </c>
      <c r="C55">
        <f>BAWANA!E55</f>
        <v>0</v>
      </c>
      <c r="D55">
        <f>BAWANA!AN55</f>
        <v>0</v>
      </c>
      <c r="E55">
        <f>BAWANA!AO55</f>
        <v>0</v>
      </c>
      <c r="F55">
        <f t="shared" si="4"/>
        <v>0</v>
      </c>
      <c r="G55">
        <f t="shared" si="5"/>
        <v>0</v>
      </c>
      <c r="H55" s="112"/>
      <c r="I55">
        <f>BRPL_EOD!AK55+BRPL_EOD!AL55</f>
        <v>0</v>
      </c>
      <c r="J55">
        <f>BYPL_EOD!AK55+BYPL_EOD!AL55</f>
        <v>0</v>
      </c>
      <c r="K55">
        <f>MES_EOD!AK55+MES_EOD!AL55</f>
        <v>0</v>
      </c>
      <c r="L55">
        <f>NDMC_EOD!AK55+NDMC_EOD!AL55</f>
        <v>0</v>
      </c>
      <c r="M55">
        <f>TPDDL_EOD!AK55+TPDDL_EOD!AL55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BAWANA!AY55+BAWANA!AZ55</f>
        <v>0</v>
      </c>
      <c r="Z55">
        <f>BAWANA!BF55+BAWANA!BG55</f>
        <v>0</v>
      </c>
      <c r="AA55">
        <f>BAWANA!Z55+BAWANA!AA55</f>
        <v>0</v>
      </c>
      <c r="AB55">
        <f>BAWANA!AG55+BAWANA!AH55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BAWANA!D56</f>
        <v>0</v>
      </c>
      <c r="C56">
        <f>BAWANA!E56</f>
        <v>0</v>
      </c>
      <c r="D56">
        <f>BAWANA!AN56</f>
        <v>0</v>
      </c>
      <c r="E56">
        <f>BAWANA!AO56</f>
        <v>0</v>
      </c>
      <c r="F56">
        <f t="shared" si="4"/>
        <v>0</v>
      </c>
      <c r="G56">
        <f t="shared" si="5"/>
        <v>0</v>
      </c>
      <c r="H56" s="112"/>
      <c r="I56">
        <f>BRPL_EOD!AK56+BRPL_EOD!AL56</f>
        <v>0</v>
      </c>
      <c r="J56">
        <f>BYPL_EOD!AK56+BYPL_EOD!AL56</f>
        <v>0</v>
      </c>
      <c r="K56">
        <f>MES_EOD!AK56+MES_EOD!AL56</f>
        <v>0</v>
      </c>
      <c r="L56">
        <f>NDMC_EOD!AK56+NDMC_EOD!AL56</f>
        <v>0</v>
      </c>
      <c r="M56">
        <f>TPDDL_EOD!AK56+TPDDL_EOD!AL56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BAWANA!AY56+BAWANA!AZ56</f>
        <v>0</v>
      </c>
      <c r="Z56">
        <f>BAWANA!BF56+BAWANA!BG56</f>
        <v>0</v>
      </c>
      <c r="AA56">
        <f>BAWANA!Z56+BAWANA!AA56</f>
        <v>0</v>
      </c>
      <c r="AB56">
        <f>BAWANA!AG56+BAWANA!AH56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BAWANA!D57</f>
        <v>0</v>
      </c>
      <c r="C57">
        <f>BAWANA!E57</f>
        <v>0</v>
      </c>
      <c r="D57">
        <f>BAWANA!AN57</f>
        <v>0</v>
      </c>
      <c r="E57">
        <f>BAWANA!AO57</f>
        <v>0</v>
      </c>
      <c r="F57">
        <f t="shared" si="4"/>
        <v>0</v>
      </c>
      <c r="G57">
        <f t="shared" si="5"/>
        <v>0</v>
      </c>
      <c r="H57" s="112"/>
      <c r="I57">
        <f>BRPL_EOD!AK57+BRPL_EOD!AL57</f>
        <v>0</v>
      </c>
      <c r="J57">
        <f>BYPL_EOD!AK57+BYPL_EOD!AL57</f>
        <v>0</v>
      </c>
      <c r="K57">
        <f>MES_EOD!AK57+MES_EOD!AL57</f>
        <v>0</v>
      </c>
      <c r="L57">
        <f>NDMC_EOD!AK57+NDMC_EOD!AL57</f>
        <v>0</v>
      </c>
      <c r="M57">
        <f>TPDDL_EOD!AK57+TPDDL_EOD!AL57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BAWANA!AY57+BAWANA!AZ57</f>
        <v>0</v>
      </c>
      <c r="Z57">
        <f>BAWANA!BF57+BAWANA!BG57</f>
        <v>0</v>
      </c>
      <c r="AA57">
        <f>BAWANA!Z57+BAWANA!AA57</f>
        <v>0</v>
      </c>
      <c r="AB57">
        <f>BAWANA!AG57+BAWANA!AH57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BAWANA!D58</f>
        <v>0</v>
      </c>
      <c r="C58">
        <f>BAWANA!E58</f>
        <v>0</v>
      </c>
      <c r="D58">
        <f>BAWANA!AN58</f>
        <v>0</v>
      </c>
      <c r="E58">
        <f>BAWANA!AO58</f>
        <v>0</v>
      </c>
      <c r="F58">
        <f t="shared" si="4"/>
        <v>0</v>
      </c>
      <c r="G58">
        <f t="shared" si="5"/>
        <v>0</v>
      </c>
      <c r="H58" s="112"/>
      <c r="I58">
        <f>BRPL_EOD!AK58+BRPL_EOD!AL58</f>
        <v>0</v>
      </c>
      <c r="J58">
        <f>BYPL_EOD!AK58+BYPL_EOD!AL58</f>
        <v>0</v>
      </c>
      <c r="K58">
        <f>MES_EOD!AK58+MES_EOD!AL58</f>
        <v>0</v>
      </c>
      <c r="L58">
        <f>NDMC_EOD!AK58+NDMC_EOD!AL58</f>
        <v>0</v>
      </c>
      <c r="M58">
        <f>TPDDL_EOD!AK58+TPDDL_EOD!AL58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BAWANA!AY58+BAWANA!AZ58</f>
        <v>0</v>
      </c>
      <c r="Z58">
        <f>BAWANA!BF58+BAWANA!BG58</f>
        <v>0</v>
      </c>
      <c r="AA58">
        <f>BAWANA!Z58+BAWANA!AA58</f>
        <v>0</v>
      </c>
      <c r="AB58">
        <f>BAWANA!AG58+BAWANA!AH58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BAWANA!D59</f>
        <v>0</v>
      </c>
      <c r="C59">
        <f>BAWANA!E59</f>
        <v>0</v>
      </c>
      <c r="D59">
        <f>BAWANA!AN59</f>
        <v>0</v>
      </c>
      <c r="E59">
        <f>BAWANA!AO59</f>
        <v>0</v>
      </c>
      <c r="F59">
        <f t="shared" si="4"/>
        <v>0</v>
      </c>
      <c r="G59">
        <f t="shared" si="5"/>
        <v>0</v>
      </c>
      <c r="H59" s="112"/>
      <c r="I59">
        <f>BRPL_EOD!AK59+BRPL_EOD!AL59</f>
        <v>0</v>
      </c>
      <c r="J59">
        <f>BYPL_EOD!AK59+BYPL_EOD!AL59</f>
        <v>0</v>
      </c>
      <c r="K59">
        <f>MES_EOD!AK59+MES_EOD!AL59</f>
        <v>0</v>
      </c>
      <c r="L59">
        <f>NDMC_EOD!AK59+NDMC_EOD!AL59</f>
        <v>0</v>
      </c>
      <c r="M59">
        <f>TPDDL_EOD!AK59+TPDDL_EOD!AL59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BAWANA!AY59+BAWANA!AZ59</f>
        <v>0</v>
      </c>
      <c r="Z59">
        <f>BAWANA!BF59+BAWANA!BG59</f>
        <v>0</v>
      </c>
      <c r="AA59">
        <f>BAWANA!Z59+BAWANA!AA59</f>
        <v>0</v>
      </c>
      <c r="AB59">
        <f>BAWANA!AG59+BAWANA!AH59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BAWANA!D60</f>
        <v>0</v>
      </c>
      <c r="C60">
        <f>BAWANA!E60</f>
        <v>0</v>
      </c>
      <c r="D60">
        <f>BAWANA!AN60</f>
        <v>0</v>
      </c>
      <c r="E60">
        <f>BAWANA!AO60</f>
        <v>0</v>
      </c>
      <c r="F60">
        <f t="shared" si="4"/>
        <v>0</v>
      </c>
      <c r="G60">
        <f t="shared" si="5"/>
        <v>0</v>
      </c>
      <c r="H60" s="112"/>
      <c r="I60">
        <f>BRPL_EOD!AK60+BRPL_EOD!AL60</f>
        <v>0</v>
      </c>
      <c r="J60">
        <f>BYPL_EOD!AK60+BYPL_EOD!AL60</f>
        <v>0</v>
      </c>
      <c r="K60">
        <f>MES_EOD!AK60+MES_EOD!AL60</f>
        <v>0</v>
      </c>
      <c r="L60">
        <f>NDMC_EOD!AK60+NDMC_EOD!AL60</f>
        <v>0</v>
      </c>
      <c r="M60">
        <f>TPDDL_EOD!AK60+TPDDL_EOD!AL60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BAWANA!AY60+BAWANA!AZ60</f>
        <v>0</v>
      </c>
      <c r="Z60">
        <f>BAWANA!BF60+BAWANA!BG60</f>
        <v>0</v>
      </c>
      <c r="AA60">
        <f>BAWANA!Z60+BAWANA!AA60</f>
        <v>0</v>
      </c>
      <c r="AB60">
        <f>BAWANA!AG60+BAWANA!AH60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BAWANA!D61</f>
        <v>0</v>
      </c>
      <c r="C61">
        <f>BAWANA!E61</f>
        <v>0</v>
      </c>
      <c r="D61">
        <f>BAWANA!AN61</f>
        <v>0</v>
      </c>
      <c r="E61">
        <f>BAWANA!AO61</f>
        <v>0</v>
      </c>
      <c r="F61">
        <f t="shared" si="4"/>
        <v>0</v>
      </c>
      <c r="G61">
        <f t="shared" si="5"/>
        <v>0</v>
      </c>
      <c r="H61" s="112"/>
      <c r="I61">
        <f>BRPL_EOD!AK61+BRPL_EOD!AL61</f>
        <v>0</v>
      </c>
      <c r="J61">
        <f>BYPL_EOD!AK61+BYPL_EOD!AL61</f>
        <v>0</v>
      </c>
      <c r="K61">
        <f>MES_EOD!AK61+MES_EOD!AL61</f>
        <v>0</v>
      </c>
      <c r="L61">
        <f>NDMC_EOD!AK61+NDMC_EOD!AL61</f>
        <v>0</v>
      </c>
      <c r="M61">
        <f>TPDDL_EOD!AK61+TPDDL_EOD!AL61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BAWANA!AY61+BAWANA!AZ61</f>
        <v>0</v>
      </c>
      <c r="Z61">
        <f>BAWANA!BF61+BAWANA!BG61</f>
        <v>0</v>
      </c>
      <c r="AA61">
        <f>BAWANA!Z61+BAWANA!AA61</f>
        <v>0</v>
      </c>
      <c r="AB61">
        <f>BAWANA!AG61+BAWANA!AH61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BAWANA!D62</f>
        <v>0</v>
      </c>
      <c r="C62">
        <f>BAWANA!E62</f>
        <v>0</v>
      </c>
      <c r="D62">
        <f>BAWANA!AN62</f>
        <v>0</v>
      </c>
      <c r="E62">
        <f>BAWANA!AO62</f>
        <v>0</v>
      </c>
      <c r="F62">
        <f t="shared" si="4"/>
        <v>0</v>
      </c>
      <c r="G62">
        <f t="shared" si="5"/>
        <v>0</v>
      </c>
      <c r="H62" s="112"/>
      <c r="I62">
        <f>BRPL_EOD!AK62+BRPL_EOD!AL62</f>
        <v>0</v>
      </c>
      <c r="J62">
        <f>BYPL_EOD!AK62+BYPL_EOD!AL62</f>
        <v>0</v>
      </c>
      <c r="K62">
        <f>MES_EOD!AK62+MES_EOD!AL62</f>
        <v>0</v>
      </c>
      <c r="L62">
        <f>NDMC_EOD!AK62+NDMC_EOD!AL62</f>
        <v>0</v>
      </c>
      <c r="M62">
        <f>TPDDL_EOD!AK62+TPDDL_EOD!AL62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BAWANA!AY62+BAWANA!AZ62</f>
        <v>0</v>
      </c>
      <c r="Z62">
        <f>BAWANA!BF62+BAWANA!BG62</f>
        <v>0</v>
      </c>
      <c r="AA62">
        <f>BAWANA!Z62+BAWANA!AA62</f>
        <v>0</v>
      </c>
      <c r="AB62">
        <f>BAWANA!AG62+BAWANA!AH62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BAWANA!D63</f>
        <v>0</v>
      </c>
      <c r="C63">
        <f>BAWANA!E63</f>
        <v>0</v>
      </c>
      <c r="D63">
        <f>BAWANA!AN63</f>
        <v>0</v>
      </c>
      <c r="E63">
        <f>BAWANA!AO63</f>
        <v>0</v>
      </c>
      <c r="F63">
        <f t="shared" si="4"/>
        <v>0</v>
      </c>
      <c r="G63">
        <f t="shared" si="5"/>
        <v>0</v>
      </c>
      <c r="H63" s="112"/>
      <c r="I63">
        <f>BRPL_EOD!AK63+BRPL_EOD!AL63</f>
        <v>0</v>
      </c>
      <c r="J63">
        <f>BYPL_EOD!AK63+BYPL_EOD!AL63</f>
        <v>0</v>
      </c>
      <c r="K63">
        <f>MES_EOD!AK63+MES_EOD!AL63</f>
        <v>0</v>
      </c>
      <c r="L63">
        <f>NDMC_EOD!AK63+NDMC_EOD!AL63</f>
        <v>0</v>
      </c>
      <c r="M63">
        <f>TPDDL_EOD!AK63+TPDDL_EOD!AL63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BAWANA!AY63+BAWANA!AZ63</f>
        <v>0</v>
      </c>
      <c r="Z63">
        <f>BAWANA!BF63+BAWANA!BG63</f>
        <v>0</v>
      </c>
      <c r="AA63">
        <f>BAWANA!Z63+BAWANA!AA63</f>
        <v>0</v>
      </c>
      <c r="AB63">
        <f>BAWANA!AG63+BAWANA!AH63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BAWANA!D64</f>
        <v>0</v>
      </c>
      <c r="C64">
        <f>BAWANA!E64</f>
        <v>0</v>
      </c>
      <c r="D64">
        <f>BAWANA!AN64</f>
        <v>0</v>
      </c>
      <c r="E64">
        <f>BAWANA!AO64</f>
        <v>0</v>
      </c>
      <c r="F64">
        <f t="shared" si="4"/>
        <v>0</v>
      </c>
      <c r="G64">
        <f t="shared" si="5"/>
        <v>0</v>
      </c>
      <c r="H64" s="112"/>
      <c r="I64">
        <f>BRPL_EOD!AK64+BRPL_EOD!AL64</f>
        <v>0</v>
      </c>
      <c r="J64">
        <f>BYPL_EOD!AK64+BYPL_EOD!AL64</f>
        <v>0</v>
      </c>
      <c r="K64">
        <f>MES_EOD!AK64+MES_EOD!AL64</f>
        <v>0</v>
      </c>
      <c r="L64">
        <f>NDMC_EOD!AK64+NDMC_EOD!AL64</f>
        <v>0</v>
      </c>
      <c r="M64">
        <f>TPDDL_EOD!AK64+TPDDL_EOD!AL64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BAWANA!AY64+BAWANA!AZ64</f>
        <v>0</v>
      </c>
      <c r="Z64">
        <f>BAWANA!BF64+BAWANA!BG64</f>
        <v>0</v>
      </c>
      <c r="AA64">
        <f>BAWANA!Z64+BAWANA!AA64</f>
        <v>0</v>
      </c>
      <c r="AB64">
        <f>BAWANA!AG64+BAWANA!AH64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BAWANA!D65</f>
        <v>0</v>
      </c>
      <c r="C65">
        <f>BAWANA!E65</f>
        <v>0</v>
      </c>
      <c r="D65">
        <f>BAWANA!AN65</f>
        <v>0</v>
      </c>
      <c r="E65">
        <f>BAWANA!AO65</f>
        <v>0</v>
      </c>
      <c r="F65">
        <f t="shared" si="4"/>
        <v>0</v>
      </c>
      <c r="G65">
        <f t="shared" si="5"/>
        <v>0</v>
      </c>
      <c r="H65" s="112"/>
      <c r="I65">
        <f>BRPL_EOD!AK65+BRPL_EOD!AL65</f>
        <v>0</v>
      </c>
      <c r="J65">
        <f>BYPL_EOD!AK65+BYPL_EOD!AL65</f>
        <v>0</v>
      </c>
      <c r="K65">
        <f>MES_EOD!AK65+MES_EOD!AL65</f>
        <v>0</v>
      </c>
      <c r="L65">
        <f>NDMC_EOD!AK65+NDMC_EOD!AL65</f>
        <v>0</v>
      </c>
      <c r="M65">
        <f>TPDDL_EOD!AK65+TPDDL_EOD!AL65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BAWANA!AY65+BAWANA!AZ65</f>
        <v>0</v>
      </c>
      <c r="Z65">
        <f>BAWANA!BF65+BAWANA!BG65</f>
        <v>0</v>
      </c>
      <c r="AA65">
        <f>BAWANA!Z65+BAWANA!AA65</f>
        <v>0</v>
      </c>
      <c r="AB65">
        <f>BAWANA!AG65+BAWANA!AH65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BAWANA!D66</f>
        <v>0</v>
      </c>
      <c r="C66">
        <f>BAWANA!E66</f>
        <v>0</v>
      </c>
      <c r="D66">
        <f>BAWANA!AN66</f>
        <v>0</v>
      </c>
      <c r="E66">
        <f>BAWANA!AO66</f>
        <v>0</v>
      </c>
      <c r="F66">
        <f t="shared" si="4"/>
        <v>0</v>
      </c>
      <c r="G66">
        <f t="shared" si="5"/>
        <v>0</v>
      </c>
      <c r="H66" s="112"/>
      <c r="I66">
        <f>BRPL_EOD!AK66+BRPL_EOD!AL66</f>
        <v>0</v>
      </c>
      <c r="J66">
        <f>BYPL_EOD!AK66+BYPL_EOD!AL66</f>
        <v>0</v>
      </c>
      <c r="K66">
        <f>MES_EOD!AK66+MES_EOD!AL66</f>
        <v>0</v>
      </c>
      <c r="L66">
        <f>NDMC_EOD!AK66+NDMC_EOD!AL66</f>
        <v>0</v>
      </c>
      <c r="M66">
        <f>TPDDL_EOD!AK66+TPDDL_EOD!AL66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BAWANA!AY66+BAWANA!AZ66</f>
        <v>0</v>
      </c>
      <c r="Z66">
        <f>BAWANA!BF66+BAWANA!BG66</f>
        <v>0</v>
      </c>
      <c r="AA66">
        <f>BAWANA!Z66+BAWANA!AA66</f>
        <v>0</v>
      </c>
      <c r="AB66">
        <f>BAWANA!AG66+BAWANA!AH66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BAWANA!D67</f>
        <v>0</v>
      </c>
      <c r="C67">
        <f>BAWANA!E67</f>
        <v>0</v>
      </c>
      <c r="D67">
        <f>BAWANA!AN67</f>
        <v>0</v>
      </c>
      <c r="E67">
        <f>BAWANA!AO67</f>
        <v>0</v>
      </c>
      <c r="F67">
        <f t="shared" si="4"/>
        <v>0</v>
      </c>
      <c r="G67">
        <f t="shared" si="5"/>
        <v>0</v>
      </c>
      <c r="H67" s="112"/>
      <c r="I67">
        <f>BRPL_EOD!AK67+BRPL_EOD!AL67</f>
        <v>0</v>
      </c>
      <c r="J67">
        <f>BYPL_EOD!AK67+BYPL_EOD!AL67</f>
        <v>0</v>
      </c>
      <c r="K67">
        <f>MES_EOD!AK67+MES_EOD!AL67</f>
        <v>0</v>
      </c>
      <c r="L67">
        <f>NDMC_EOD!AK67+NDMC_EOD!AL67</f>
        <v>0</v>
      </c>
      <c r="M67">
        <f>TPDDL_EOD!AK67+TPDDL_EOD!AL67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BAWANA!AY67+BAWANA!AZ67</f>
        <v>0</v>
      </c>
      <c r="Z67">
        <f>BAWANA!BF67+BAWANA!BG67</f>
        <v>0</v>
      </c>
      <c r="AA67">
        <f>BAWANA!Z67+BAWANA!AA67</f>
        <v>0</v>
      </c>
      <c r="AB67">
        <f>BAWANA!AG67+BAWANA!AH67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BAWANA!D68</f>
        <v>0</v>
      </c>
      <c r="C68">
        <f>BAWANA!E68</f>
        <v>0</v>
      </c>
      <c r="D68">
        <f>BAWANA!AN68</f>
        <v>0</v>
      </c>
      <c r="E68">
        <f>BAWANA!AO68</f>
        <v>0</v>
      </c>
      <c r="F68">
        <f t="shared" ref="F68:F98" si="11">(B68+C68)*0.8</f>
        <v>0</v>
      </c>
      <c r="G68">
        <f t="shared" ref="G68:G98" si="12">(D68+E68)</f>
        <v>0</v>
      </c>
      <c r="H68" s="112"/>
      <c r="I68">
        <f>BRPL_EOD!AK68+BRPL_EOD!AL68</f>
        <v>0</v>
      </c>
      <c r="J68">
        <f>BYPL_EOD!AK68+BYPL_EOD!AL68</f>
        <v>0</v>
      </c>
      <c r="K68">
        <f>MES_EOD!AK68+MES_EOD!AL68</f>
        <v>0</v>
      </c>
      <c r="L68">
        <f>NDMC_EOD!AK68+NDMC_EOD!AL68</f>
        <v>0</v>
      </c>
      <c r="M68">
        <f>TPDDL_EOD!AK68+TPDDL_EOD!AL68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BAWANA!AY68+BAWANA!AZ68</f>
        <v>0</v>
      </c>
      <c r="Z68">
        <f>BAWANA!BF68+BAWANA!BG68</f>
        <v>0</v>
      </c>
      <c r="AA68">
        <f>BAWANA!Z68+BAWANA!AA68</f>
        <v>0</v>
      </c>
      <c r="AB68">
        <f>BAWANA!AG68+BAWANA!AH68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BAWANA!D69</f>
        <v>0</v>
      </c>
      <c r="C69">
        <f>BAWANA!E69</f>
        <v>0</v>
      </c>
      <c r="D69">
        <f>BAWANA!AN69</f>
        <v>0</v>
      </c>
      <c r="E69">
        <f>BAWANA!AO69</f>
        <v>0</v>
      </c>
      <c r="F69">
        <f t="shared" si="11"/>
        <v>0</v>
      </c>
      <c r="G69">
        <f t="shared" si="12"/>
        <v>0</v>
      </c>
      <c r="H69" s="112"/>
      <c r="I69">
        <f>BRPL_EOD!AK69+BRPL_EOD!AL69</f>
        <v>0</v>
      </c>
      <c r="J69">
        <f>BYPL_EOD!AK69+BYPL_EOD!AL69</f>
        <v>0</v>
      </c>
      <c r="K69">
        <f>MES_EOD!AK69+MES_EOD!AL69</f>
        <v>0</v>
      </c>
      <c r="L69">
        <f>NDMC_EOD!AK69+NDMC_EOD!AL69</f>
        <v>0</v>
      </c>
      <c r="M69">
        <f>TPDDL_EOD!AK69+TPDDL_EOD!AL69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BAWANA!AY69+BAWANA!AZ69</f>
        <v>0</v>
      </c>
      <c r="Z69">
        <f>BAWANA!BF69+BAWANA!BG69</f>
        <v>0</v>
      </c>
      <c r="AA69">
        <f>BAWANA!Z69+BAWANA!AA69</f>
        <v>0</v>
      </c>
      <c r="AB69">
        <f>BAWANA!AG69+BAWANA!AH69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BAWANA!D70</f>
        <v>0</v>
      </c>
      <c r="C70">
        <f>BAWANA!E70</f>
        <v>0</v>
      </c>
      <c r="D70">
        <f>BAWANA!AN70</f>
        <v>0</v>
      </c>
      <c r="E70">
        <f>BAWANA!AO70</f>
        <v>0</v>
      </c>
      <c r="F70">
        <f t="shared" si="11"/>
        <v>0</v>
      </c>
      <c r="G70">
        <f t="shared" si="12"/>
        <v>0</v>
      </c>
      <c r="H70" s="112"/>
      <c r="I70">
        <f>BRPL_EOD!AK70+BRPL_EOD!AL70</f>
        <v>0</v>
      </c>
      <c r="J70">
        <f>BYPL_EOD!AK70+BYPL_EOD!AL70</f>
        <v>0</v>
      </c>
      <c r="K70">
        <f>MES_EOD!AK70+MES_EOD!AL70</f>
        <v>0</v>
      </c>
      <c r="L70">
        <f>NDMC_EOD!AK70+NDMC_EOD!AL70</f>
        <v>0</v>
      </c>
      <c r="M70">
        <f>TPDDL_EOD!AK70+TPDDL_EOD!AL70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BAWANA!AY70+BAWANA!AZ70</f>
        <v>0</v>
      </c>
      <c r="Z70">
        <f>BAWANA!BF70+BAWANA!BG70</f>
        <v>0</v>
      </c>
      <c r="AA70">
        <f>BAWANA!Z70+BAWANA!AA70</f>
        <v>0</v>
      </c>
      <c r="AB70">
        <f>BAWANA!AG70+BAWANA!AH70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BAWANA!D71</f>
        <v>0</v>
      </c>
      <c r="C71">
        <f>BAWANA!E71</f>
        <v>0</v>
      </c>
      <c r="D71">
        <f>BAWANA!AN71</f>
        <v>0</v>
      </c>
      <c r="E71">
        <f>BAWANA!AO71</f>
        <v>0</v>
      </c>
      <c r="F71">
        <f t="shared" si="11"/>
        <v>0</v>
      </c>
      <c r="G71">
        <f t="shared" si="12"/>
        <v>0</v>
      </c>
      <c r="H71" s="112"/>
      <c r="I71">
        <f>BRPL_EOD!AK71+BRPL_EOD!AL71</f>
        <v>0</v>
      </c>
      <c r="J71">
        <f>BYPL_EOD!AK71+BYPL_EOD!AL71</f>
        <v>0</v>
      </c>
      <c r="K71">
        <f>MES_EOD!AK71+MES_EOD!AL71</f>
        <v>0</v>
      </c>
      <c r="L71">
        <f>NDMC_EOD!AK71+NDMC_EOD!AL71</f>
        <v>0</v>
      </c>
      <c r="M71">
        <f>TPDDL_EOD!AK71+TPDDL_EOD!AL71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BAWANA!AY71+BAWANA!AZ71</f>
        <v>0</v>
      </c>
      <c r="Z71">
        <f>BAWANA!BF71+BAWANA!BG71</f>
        <v>0</v>
      </c>
      <c r="AA71">
        <f>BAWANA!Z71+BAWANA!AA71</f>
        <v>0</v>
      </c>
      <c r="AB71">
        <f>BAWANA!AG71+BAWANA!AH71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BAWANA!D72</f>
        <v>0</v>
      </c>
      <c r="C72">
        <f>BAWANA!E72</f>
        <v>0</v>
      </c>
      <c r="D72">
        <f>BAWANA!AN72</f>
        <v>0</v>
      </c>
      <c r="E72">
        <f>BAWANA!AO72</f>
        <v>0</v>
      </c>
      <c r="F72">
        <f t="shared" si="11"/>
        <v>0</v>
      </c>
      <c r="G72">
        <f t="shared" si="12"/>
        <v>0</v>
      </c>
      <c r="H72" s="112"/>
      <c r="I72">
        <f>BRPL_EOD!AK72+BRPL_EOD!AL72</f>
        <v>0</v>
      </c>
      <c r="J72">
        <f>BYPL_EOD!AK72+BYPL_EOD!AL72</f>
        <v>0</v>
      </c>
      <c r="K72">
        <f>MES_EOD!AK72+MES_EOD!AL72</f>
        <v>0</v>
      </c>
      <c r="L72">
        <f>NDMC_EOD!AK72+NDMC_EOD!AL72</f>
        <v>0</v>
      </c>
      <c r="M72">
        <f>TPDDL_EOD!AK72+TPDDL_EOD!AL72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BAWANA!AY72+BAWANA!AZ72</f>
        <v>0</v>
      </c>
      <c r="Z72">
        <f>BAWANA!BF72+BAWANA!BG72</f>
        <v>0</v>
      </c>
      <c r="AA72">
        <f>BAWANA!Z72+BAWANA!AA72</f>
        <v>0</v>
      </c>
      <c r="AB72">
        <f>BAWANA!AG72+BAWANA!AH72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BAWANA!D73</f>
        <v>0</v>
      </c>
      <c r="C73">
        <f>BAWANA!E73</f>
        <v>0</v>
      </c>
      <c r="D73">
        <f>BAWANA!AN73</f>
        <v>0</v>
      </c>
      <c r="E73">
        <f>BAWANA!AO73</f>
        <v>0</v>
      </c>
      <c r="F73">
        <f t="shared" si="11"/>
        <v>0</v>
      </c>
      <c r="G73">
        <f t="shared" si="12"/>
        <v>0</v>
      </c>
      <c r="H73" s="112"/>
      <c r="I73">
        <f>BRPL_EOD!AK73+BRPL_EOD!AL73</f>
        <v>0</v>
      </c>
      <c r="J73">
        <f>BYPL_EOD!AK73+BYPL_EOD!AL73</f>
        <v>0</v>
      </c>
      <c r="K73">
        <f>MES_EOD!AK73+MES_EOD!AL73</f>
        <v>0</v>
      </c>
      <c r="L73">
        <f>NDMC_EOD!AK73+NDMC_EOD!AL73</f>
        <v>0</v>
      </c>
      <c r="M73">
        <f>TPDDL_EOD!AK73+TPDDL_EOD!AL73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BAWANA!AY73+BAWANA!AZ73</f>
        <v>0</v>
      </c>
      <c r="Z73">
        <f>BAWANA!BF73+BAWANA!BG73</f>
        <v>0</v>
      </c>
      <c r="AA73">
        <f>BAWANA!Z73+BAWANA!AA73</f>
        <v>0</v>
      </c>
      <c r="AB73">
        <f>BAWANA!AG73+BAWANA!AH73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BAWANA!D74</f>
        <v>0</v>
      </c>
      <c r="C74">
        <f>BAWANA!E74</f>
        <v>0</v>
      </c>
      <c r="D74">
        <f>BAWANA!AN74</f>
        <v>0</v>
      </c>
      <c r="E74">
        <f>BAWANA!AO74</f>
        <v>0</v>
      </c>
      <c r="F74">
        <f t="shared" si="11"/>
        <v>0</v>
      </c>
      <c r="G74">
        <f t="shared" si="12"/>
        <v>0</v>
      </c>
      <c r="H74" s="112"/>
      <c r="I74">
        <f>BRPL_EOD!AK74+BRPL_EOD!AL74</f>
        <v>0</v>
      </c>
      <c r="J74">
        <f>BYPL_EOD!AK74+BYPL_EOD!AL74</f>
        <v>0</v>
      </c>
      <c r="K74">
        <f>MES_EOD!AK74+MES_EOD!AL74</f>
        <v>0</v>
      </c>
      <c r="L74">
        <f>NDMC_EOD!AK74+NDMC_EOD!AL74</f>
        <v>0</v>
      </c>
      <c r="M74">
        <f>TPDDL_EOD!AK74+TPDDL_EOD!AL74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BAWANA!AY74+BAWANA!AZ74</f>
        <v>0</v>
      </c>
      <c r="Z74">
        <f>BAWANA!BF74+BAWANA!BG74</f>
        <v>0</v>
      </c>
      <c r="AA74">
        <f>BAWANA!Z74+BAWANA!AA74</f>
        <v>0</v>
      </c>
      <c r="AB74">
        <f>BAWANA!AG74+BAWANA!AH74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BAWANA!D75</f>
        <v>0</v>
      </c>
      <c r="C75">
        <f>BAWANA!E75</f>
        <v>0</v>
      </c>
      <c r="D75">
        <f>BAWANA!AN75</f>
        <v>0</v>
      </c>
      <c r="E75">
        <f>BAWANA!AO75</f>
        <v>0</v>
      </c>
      <c r="F75">
        <f t="shared" si="11"/>
        <v>0</v>
      </c>
      <c r="G75">
        <f t="shared" si="12"/>
        <v>0</v>
      </c>
      <c r="H75" s="112"/>
      <c r="I75">
        <f>BRPL_EOD!AK75+BRPL_EOD!AL75</f>
        <v>0</v>
      </c>
      <c r="J75">
        <f>BYPL_EOD!AK75+BYPL_EOD!AL75</f>
        <v>0</v>
      </c>
      <c r="K75">
        <f>MES_EOD!AK75+MES_EOD!AL75</f>
        <v>0</v>
      </c>
      <c r="L75">
        <f>NDMC_EOD!AK75+NDMC_EOD!AL75</f>
        <v>0</v>
      </c>
      <c r="M75">
        <f>TPDDL_EOD!AK75+TPDDL_EOD!AL75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BAWANA!AY75+BAWANA!AZ75</f>
        <v>0</v>
      </c>
      <c r="Z75">
        <f>BAWANA!BF75+BAWANA!BG75</f>
        <v>0</v>
      </c>
      <c r="AA75">
        <f>BAWANA!Z75+BAWANA!AA75</f>
        <v>0</v>
      </c>
      <c r="AB75">
        <f>BAWANA!AG75+BAWANA!AH75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BAWANA!D76</f>
        <v>0</v>
      </c>
      <c r="C76">
        <f>BAWANA!E76</f>
        <v>0</v>
      </c>
      <c r="D76">
        <f>BAWANA!AN76</f>
        <v>0</v>
      </c>
      <c r="E76">
        <f>BAWANA!AO76</f>
        <v>0</v>
      </c>
      <c r="F76">
        <f t="shared" si="11"/>
        <v>0</v>
      </c>
      <c r="G76">
        <f t="shared" si="12"/>
        <v>0</v>
      </c>
      <c r="H76" s="112"/>
      <c r="I76">
        <f>BRPL_EOD!AK76+BRPL_EOD!AL76</f>
        <v>0</v>
      </c>
      <c r="J76">
        <f>BYPL_EOD!AK76+BYPL_EOD!AL76</f>
        <v>0</v>
      </c>
      <c r="K76">
        <f>MES_EOD!AK76+MES_EOD!AL76</f>
        <v>0</v>
      </c>
      <c r="L76">
        <f>NDMC_EOD!AK76+NDMC_EOD!AL76</f>
        <v>0</v>
      </c>
      <c r="M76">
        <f>TPDDL_EOD!AK76+TPDDL_EOD!AL76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BAWANA!AY76+BAWANA!AZ76</f>
        <v>0</v>
      </c>
      <c r="Z76">
        <f>BAWANA!BF76+BAWANA!BG76</f>
        <v>0</v>
      </c>
      <c r="AA76">
        <f>BAWANA!Z76+BAWANA!AA76</f>
        <v>0</v>
      </c>
      <c r="AB76">
        <f>BAWANA!AG76+BAWANA!AH76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BAWANA!D77</f>
        <v>0</v>
      </c>
      <c r="C77">
        <f>BAWANA!E77</f>
        <v>0</v>
      </c>
      <c r="D77">
        <f>BAWANA!AN77</f>
        <v>0</v>
      </c>
      <c r="E77">
        <f>BAWANA!AO77</f>
        <v>0</v>
      </c>
      <c r="F77">
        <f t="shared" si="11"/>
        <v>0</v>
      </c>
      <c r="G77">
        <f t="shared" si="12"/>
        <v>0</v>
      </c>
      <c r="H77" s="112"/>
      <c r="I77">
        <f>BRPL_EOD!AK77+BRPL_EOD!AL77</f>
        <v>0</v>
      </c>
      <c r="J77">
        <f>BYPL_EOD!AK77+BYPL_EOD!AL77</f>
        <v>0</v>
      </c>
      <c r="K77">
        <f>MES_EOD!AK77+MES_EOD!AL77</f>
        <v>0</v>
      </c>
      <c r="L77">
        <f>NDMC_EOD!AK77+NDMC_EOD!AL77</f>
        <v>0</v>
      </c>
      <c r="M77">
        <f>TPDDL_EOD!AK77+TPDDL_EOD!AL77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BAWANA!AY77+BAWANA!AZ77</f>
        <v>0</v>
      </c>
      <c r="Z77">
        <f>BAWANA!BF77+BAWANA!BG77</f>
        <v>0</v>
      </c>
      <c r="AA77">
        <f>BAWANA!Z77+BAWANA!AA77</f>
        <v>0</v>
      </c>
      <c r="AB77">
        <f>BAWANA!AG77+BAWANA!AH77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BAWANA!D78</f>
        <v>0</v>
      </c>
      <c r="C78">
        <f>BAWANA!E78</f>
        <v>0</v>
      </c>
      <c r="D78">
        <f>BAWANA!AN78</f>
        <v>0</v>
      </c>
      <c r="E78">
        <f>BAWANA!AO78</f>
        <v>0</v>
      </c>
      <c r="F78">
        <f t="shared" si="11"/>
        <v>0</v>
      </c>
      <c r="G78">
        <f t="shared" si="12"/>
        <v>0</v>
      </c>
      <c r="H78" s="112"/>
      <c r="I78">
        <f>BRPL_EOD!AK78+BRPL_EOD!AL78</f>
        <v>0</v>
      </c>
      <c r="J78">
        <f>BYPL_EOD!AK78+BYPL_EOD!AL78</f>
        <v>0</v>
      </c>
      <c r="K78">
        <f>MES_EOD!AK78+MES_EOD!AL78</f>
        <v>0</v>
      </c>
      <c r="L78">
        <f>NDMC_EOD!AK78+NDMC_EOD!AL78</f>
        <v>0</v>
      </c>
      <c r="M78">
        <f>TPDDL_EOD!AK78+TPDDL_EOD!AL78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BAWANA!AY78+BAWANA!AZ78</f>
        <v>0</v>
      </c>
      <c r="Z78">
        <f>BAWANA!BF78+BAWANA!BG78</f>
        <v>0</v>
      </c>
      <c r="AA78">
        <f>BAWANA!Z78+BAWANA!AA78</f>
        <v>0</v>
      </c>
      <c r="AB78">
        <f>BAWANA!AG78+BAWANA!AH78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BAWANA!D79</f>
        <v>0</v>
      </c>
      <c r="C79">
        <f>BAWANA!E79</f>
        <v>0</v>
      </c>
      <c r="D79">
        <f>BAWANA!AN79</f>
        <v>0</v>
      </c>
      <c r="E79">
        <f>BAWANA!AO79</f>
        <v>0</v>
      </c>
      <c r="F79">
        <f t="shared" si="11"/>
        <v>0</v>
      </c>
      <c r="G79">
        <f t="shared" si="12"/>
        <v>0</v>
      </c>
      <c r="H79" s="112"/>
      <c r="I79">
        <f>BRPL_EOD!AK79+BRPL_EOD!AL79</f>
        <v>0</v>
      </c>
      <c r="J79">
        <f>BYPL_EOD!AK79+BYPL_EOD!AL79</f>
        <v>0</v>
      </c>
      <c r="K79">
        <f>MES_EOD!AK79+MES_EOD!AL79</f>
        <v>0</v>
      </c>
      <c r="L79">
        <f>NDMC_EOD!AK79+NDMC_EOD!AL79</f>
        <v>0</v>
      </c>
      <c r="M79">
        <f>TPDDL_EOD!AK79+TPDDL_EOD!AL79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BAWANA!AY79+BAWANA!AZ79</f>
        <v>0</v>
      </c>
      <c r="Z79">
        <f>BAWANA!BF79+BAWANA!BG79</f>
        <v>0</v>
      </c>
      <c r="AA79">
        <f>BAWANA!Z79+BAWANA!AA79</f>
        <v>0</v>
      </c>
      <c r="AB79">
        <f>BAWANA!AG79+BAWANA!AH79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BAWANA!D80</f>
        <v>0</v>
      </c>
      <c r="C80">
        <f>BAWANA!E80</f>
        <v>0</v>
      </c>
      <c r="D80">
        <f>BAWANA!AN80</f>
        <v>0</v>
      </c>
      <c r="E80">
        <f>BAWANA!AO80</f>
        <v>0</v>
      </c>
      <c r="F80">
        <f t="shared" si="11"/>
        <v>0</v>
      </c>
      <c r="G80">
        <f t="shared" si="12"/>
        <v>0</v>
      </c>
      <c r="H80" s="112"/>
      <c r="I80">
        <f>BRPL_EOD!AK80+BRPL_EOD!AL80</f>
        <v>0</v>
      </c>
      <c r="J80">
        <f>BYPL_EOD!AK80+BYPL_EOD!AL80</f>
        <v>0</v>
      </c>
      <c r="K80">
        <f>MES_EOD!AK80+MES_EOD!AL80</f>
        <v>0</v>
      </c>
      <c r="L80">
        <f>NDMC_EOD!AK80+NDMC_EOD!AL80</f>
        <v>0</v>
      </c>
      <c r="M80">
        <f>TPDDL_EOD!AK80+TPDDL_EOD!AL80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BAWANA!AY80+BAWANA!AZ80</f>
        <v>0</v>
      </c>
      <c r="Z80">
        <f>BAWANA!BF80+BAWANA!BG80</f>
        <v>0</v>
      </c>
      <c r="AA80">
        <f>BAWANA!Z80+BAWANA!AA80</f>
        <v>0</v>
      </c>
      <c r="AB80">
        <f>BAWANA!AG80+BAWANA!AH80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BAWANA!D81</f>
        <v>0</v>
      </c>
      <c r="C81">
        <f>BAWANA!E81</f>
        <v>0</v>
      </c>
      <c r="D81">
        <f>BAWANA!AN81</f>
        <v>0</v>
      </c>
      <c r="E81">
        <f>BAWANA!AO81</f>
        <v>0</v>
      </c>
      <c r="F81">
        <f t="shared" si="11"/>
        <v>0</v>
      </c>
      <c r="G81">
        <f t="shared" si="12"/>
        <v>0</v>
      </c>
      <c r="H81" s="112"/>
      <c r="I81">
        <f>BRPL_EOD!AK81+BRPL_EOD!AL81</f>
        <v>0</v>
      </c>
      <c r="J81">
        <f>BYPL_EOD!AK81+BYPL_EOD!AL81</f>
        <v>0</v>
      </c>
      <c r="K81">
        <f>MES_EOD!AK81+MES_EOD!AL81</f>
        <v>0</v>
      </c>
      <c r="L81">
        <f>NDMC_EOD!AK81+NDMC_EOD!AL81</f>
        <v>0</v>
      </c>
      <c r="M81">
        <f>TPDDL_EOD!AK81+TPDDL_EOD!AL81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BAWANA!AY81+BAWANA!AZ81</f>
        <v>0</v>
      </c>
      <c r="Z81">
        <f>BAWANA!BF81+BAWANA!BG81</f>
        <v>0</v>
      </c>
      <c r="AA81">
        <f>BAWANA!Z81+BAWANA!AA81</f>
        <v>0</v>
      </c>
      <c r="AB81">
        <f>BAWANA!AG81+BAWANA!AH81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BAWANA!D82</f>
        <v>0</v>
      </c>
      <c r="C82">
        <f>BAWANA!E82</f>
        <v>0</v>
      </c>
      <c r="D82">
        <f>BAWANA!AN82</f>
        <v>0</v>
      </c>
      <c r="E82">
        <f>BAWANA!AO82</f>
        <v>0</v>
      </c>
      <c r="F82">
        <f t="shared" si="11"/>
        <v>0</v>
      </c>
      <c r="G82">
        <f t="shared" si="12"/>
        <v>0</v>
      </c>
      <c r="H82" s="112"/>
      <c r="I82">
        <f>BRPL_EOD!AK82+BRPL_EOD!AL82</f>
        <v>0</v>
      </c>
      <c r="J82">
        <f>BYPL_EOD!AK82+BYPL_EOD!AL82</f>
        <v>0</v>
      </c>
      <c r="K82">
        <f>MES_EOD!AK82+MES_EOD!AL82</f>
        <v>0</v>
      </c>
      <c r="L82">
        <f>NDMC_EOD!AK82+NDMC_EOD!AL82</f>
        <v>0</v>
      </c>
      <c r="M82">
        <f>TPDDL_EOD!AK82+TPDDL_EOD!AL82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BAWANA!AY82+BAWANA!AZ82</f>
        <v>0</v>
      </c>
      <c r="Z82">
        <f>BAWANA!BF82+BAWANA!BG82</f>
        <v>0</v>
      </c>
      <c r="AA82">
        <f>BAWANA!Z82+BAWANA!AA82</f>
        <v>0</v>
      </c>
      <c r="AB82">
        <f>BAWANA!AG82+BAWANA!AH82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BAWANA!D83</f>
        <v>0</v>
      </c>
      <c r="C83">
        <f>BAWANA!E83</f>
        <v>0</v>
      </c>
      <c r="D83">
        <f>BAWANA!AN83</f>
        <v>0</v>
      </c>
      <c r="E83">
        <f>BAWANA!AO83</f>
        <v>0</v>
      </c>
      <c r="F83">
        <f t="shared" si="11"/>
        <v>0</v>
      </c>
      <c r="G83">
        <f t="shared" si="12"/>
        <v>0</v>
      </c>
      <c r="H83" s="112"/>
      <c r="I83">
        <f>BRPL_EOD!AK83+BRPL_EOD!AL83</f>
        <v>0</v>
      </c>
      <c r="J83">
        <f>BYPL_EOD!AK83+BYPL_EOD!AL83</f>
        <v>0</v>
      </c>
      <c r="K83">
        <f>MES_EOD!AK83+MES_EOD!AL83</f>
        <v>0</v>
      </c>
      <c r="L83">
        <f>NDMC_EOD!AK83+NDMC_EOD!AL83</f>
        <v>0</v>
      </c>
      <c r="M83">
        <f>TPDDL_EOD!AK83+TPDDL_EOD!AL83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BAWANA!AY83+BAWANA!AZ83</f>
        <v>0</v>
      </c>
      <c r="Z83">
        <f>BAWANA!BF83+BAWANA!BG83</f>
        <v>0</v>
      </c>
      <c r="AA83">
        <f>BAWANA!Z83+BAWANA!AA83</f>
        <v>0</v>
      </c>
      <c r="AB83">
        <f>BAWANA!AG83+BAWANA!AH83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BAWANA!D84</f>
        <v>0</v>
      </c>
      <c r="C84">
        <f>BAWANA!E84</f>
        <v>0</v>
      </c>
      <c r="D84">
        <f>BAWANA!AN84</f>
        <v>0</v>
      </c>
      <c r="E84">
        <f>BAWANA!AO84</f>
        <v>0</v>
      </c>
      <c r="F84">
        <f t="shared" si="11"/>
        <v>0</v>
      </c>
      <c r="G84">
        <f t="shared" si="12"/>
        <v>0</v>
      </c>
      <c r="H84" s="112"/>
      <c r="I84">
        <f>BRPL_EOD!AK84+BRPL_EOD!AL84</f>
        <v>0</v>
      </c>
      <c r="J84">
        <f>BYPL_EOD!AK84+BYPL_EOD!AL84</f>
        <v>0</v>
      </c>
      <c r="K84">
        <f>MES_EOD!AK84+MES_EOD!AL84</f>
        <v>0</v>
      </c>
      <c r="L84">
        <f>NDMC_EOD!AK84+NDMC_EOD!AL84</f>
        <v>0</v>
      </c>
      <c r="M84">
        <f>TPDDL_EOD!AK84+TPDDL_EOD!AL84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BAWANA!AY84+BAWANA!AZ84</f>
        <v>0</v>
      </c>
      <c r="Z84">
        <f>BAWANA!BF84+BAWANA!BG84</f>
        <v>0</v>
      </c>
      <c r="AA84">
        <f>BAWANA!Z84+BAWANA!AA84</f>
        <v>0</v>
      </c>
      <c r="AB84">
        <f>BAWANA!AG84+BAWANA!AH84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BAWANA!D85</f>
        <v>0</v>
      </c>
      <c r="C85">
        <f>BAWANA!E85</f>
        <v>0</v>
      </c>
      <c r="D85">
        <f>BAWANA!AN85</f>
        <v>0</v>
      </c>
      <c r="E85">
        <f>BAWANA!AO85</f>
        <v>0</v>
      </c>
      <c r="F85">
        <f t="shared" si="11"/>
        <v>0</v>
      </c>
      <c r="G85">
        <f t="shared" si="12"/>
        <v>0</v>
      </c>
      <c r="H85" s="112"/>
      <c r="I85">
        <f>BRPL_EOD!AK85+BRPL_EOD!AL85</f>
        <v>0</v>
      </c>
      <c r="J85">
        <f>BYPL_EOD!AK85+BYPL_EOD!AL85</f>
        <v>0</v>
      </c>
      <c r="K85">
        <f>MES_EOD!AK85+MES_EOD!AL85</f>
        <v>0</v>
      </c>
      <c r="L85">
        <f>NDMC_EOD!AK85+NDMC_EOD!AL85</f>
        <v>0</v>
      </c>
      <c r="M85">
        <f>TPDDL_EOD!AK85+TPDDL_EOD!AL85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BAWANA!AY85+BAWANA!AZ85</f>
        <v>0</v>
      </c>
      <c r="Z85">
        <f>BAWANA!BF85+BAWANA!BG85</f>
        <v>0</v>
      </c>
      <c r="AA85">
        <f>BAWANA!Z85+BAWANA!AA85</f>
        <v>0</v>
      </c>
      <c r="AB85">
        <f>BAWANA!AG85+BAWANA!AH85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BAWANA!D86</f>
        <v>0</v>
      </c>
      <c r="C86">
        <f>BAWANA!E86</f>
        <v>0</v>
      </c>
      <c r="D86">
        <f>BAWANA!AN86</f>
        <v>0</v>
      </c>
      <c r="E86">
        <f>BAWANA!AO86</f>
        <v>0</v>
      </c>
      <c r="F86">
        <f t="shared" si="11"/>
        <v>0</v>
      </c>
      <c r="G86">
        <f t="shared" si="12"/>
        <v>0</v>
      </c>
      <c r="H86" s="112"/>
      <c r="I86">
        <f>BRPL_EOD!AK86+BRPL_EOD!AL86</f>
        <v>0</v>
      </c>
      <c r="J86">
        <f>BYPL_EOD!AK86+BYPL_EOD!AL86</f>
        <v>0</v>
      </c>
      <c r="K86">
        <f>MES_EOD!AK86+MES_EOD!AL86</f>
        <v>0</v>
      </c>
      <c r="L86">
        <f>NDMC_EOD!AK86+NDMC_EOD!AL86</f>
        <v>0</v>
      </c>
      <c r="M86">
        <f>TPDDL_EOD!AK86+TPDDL_EOD!AL86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BAWANA!AY86+BAWANA!AZ86</f>
        <v>0</v>
      </c>
      <c r="Z86">
        <f>BAWANA!BF86+BAWANA!BG86</f>
        <v>0</v>
      </c>
      <c r="AA86">
        <f>BAWANA!Z86+BAWANA!AA86</f>
        <v>0</v>
      </c>
      <c r="AB86">
        <f>BAWANA!AG86+BAWANA!AH86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BAWANA!D87</f>
        <v>0</v>
      </c>
      <c r="C87">
        <f>BAWANA!E87</f>
        <v>0</v>
      </c>
      <c r="D87">
        <f>BAWANA!AN87</f>
        <v>0</v>
      </c>
      <c r="E87">
        <f>BAWANA!AO87</f>
        <v>0</v>
      </c>
      <c r="F87">
        <f t="shared" si="11"/>
        <v>0</v>
      </c>
      <c r="G87">
        <f t="shared" si="12"/>
        <v>0</v>
      </c>
      <c r="H87" s="112"/>
      <c r="I87">
        <f>BRPL_EOD!AK87+BRPL_EOD!AL87</f>
        <v>0</v>
      </c>
      <c r="J87">
        <f>BYPL_EOD!AK87+BYPL_EOD!AL87</f>
        <v>0</v>
      </c>
      <c r="K87">
        <f>MES_EOD!AK87+MES_EOD!AL87</f>
        <v>0</v>
      </c>
      <c r="L87">
        <f>NDMC_EOD!AK87+NDMC_EOD!AL87</f>
        <v>0</v>
      </c>
      <c r="M87">
        <f>TPDDL_EOD!AK87+TPDDL_EOD!AL87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BAWANA!AY87+BAWANA!AZ87</f>
        <v>0</v>
      </c>
      <c r="Z87">
        <f>BAWANA!BF87+BAWANA!BG87</f>
        <v>0</v>
      </c>
      <c r="AA87">
        <f>BAWANA!Z87+BAWANA!AA87</f>
        <v>0</v>
      </c>
      <c r="AB87">
        <f>BAWANA!AG87+BAWANA!AH87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BAWANA!D88</f>
        <v>0</v>
      </c>
      <c r="C88">
        <f>BAWANA!E88</f>
        <v>0</v>
      </c>
      <c r="D88">
        <f>BAWANA!AN88</f>
        <v>0</v>
      </c>
      <c r="E88">
        <f>BAWANA!AO88</f>
        <v>0</v>
      </c>
      <c r="F88">
        <f t="shared" si="11"/>
        <v>0</v>
      </c>
      <c r="G88">
        <f t="shared" si="12"/>
        <v>0</v>
      </c>
      <c r="H88" s="112"/>
      <c r="I88">
        <f>BRPL_EOD!AK88+BRPL_EOD!AL88</f>
        <v>0</v>
      </c>
      <c r="J88">
        <f>BYPL_EOD!AK88+BYPL_EOD!AL88</f>
        <v>0</v>
      </c>
      <c r="K88">
        <f>MES_EOD!AK88+MES_EOD!AL88</f>
        <v>0</v>
      </c>
      <c r="L88">
        <f>NDMC_EOD!AK88+NDMC_EOD!AL88</f>
        <v>0</v>
      </c>
      <c r="M88">
        <f>TPDDL_EOD!AK88+TPDDL_EOD!AL88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BAWANA!AY88+BAWANA!AZ88</f>
        <v>0</v>
      </c>
      <c r="Z88">
        <f>BAWANA!BF88+BAWANA!BG88</f>
        <v>0</v>
      </c>
      <c r="AA88">
        <f>BAWANA!Z88+BAWANA!AA88</f>
        <v>0</v>
      </c>
      <c r="AB88">
        <f>BAWANA!AG88+BAWANA!AH88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BAWANA!D89</f>
        <v>0</v>
      </c>
      <c r="C89">
        <f>BAWANA!E89</f>
        <v>0</v>
      </c>
      <c r="D89">
        <f>BAWANA!AN89</f>
        <v>0</v>
      </c>
      <c r="E89">
        <f>BAWANA!AO89</f>
        <v>0</v>
      </c>
      <c r="F89">
        <f t="shared" si="11"/>
        <v>0</v>
      </c>
      <c r="G89">
        <f t="shared" si="12"/>
        <v>0</v>
      </c>
      <c r="H89" s="112"/>
      <c r="I89">
        <f>BRPL_EOD!AK89+BRPL_EOD!AL89</f>
        <v>0</v>
      </c>
      <c r="J89">
        <f>BYPL_EOD!AK89+BYPL_EOD!AL89</f>
        <v>0</v>
      </c>
      <c r="K89">
        <f>MES_EOD!AK89+MES_EOD!AL89</f>
        <v>0</v>
      </c>
      <c r="L89">
        <f>NDMC_EOD!AK89+NDMC_EOD!AL89</f>
        <v>0</v>
      </c>
      <c r="M89">
        <f>TPDDL_EOD!AK89+TPDDL_EOD!AL89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BAWANA!AY89+BAWANA!AZ89</f>
        <v>0</v>
      </c>
      <c r="Z89">
        <f>BAWANA!BF89+BAWANA!BG89</f>
        <v>0</v>
      </c>
      <c r="AA89">
        <f>BAWANA!Z89+BAWANA!AA89</f>
        <v>0</v>
      </c>
      <c r="AB89">
        <f>BAWANA!AG89+BAWANA!AH89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BAWANA!D90</f>
        <v>0</v>
      </c>
      <c r="C90">
        <f>BAWANA!E90</f>
        <v>0</v>
      </c>
      <c r="D90">
        <f>BAWANA!AN90</f>
        <v>0</v>
      </c>
      <c r="E90">
        <f>BAWANA!AO90</f>
        <v>0</v>
      </c>
      <c r="F90">
        <f t="shared" si="11"/>
        <v>0</v>
      </c>
      <c r="G90">
        <f t="shared" si="12"/>
        <v>0</v>
      </c>
      <c r="H90" s="112"/>
      <c r="I90">
        <f>BRPL_EOD!AK90+BRPL_EOD!AL90</f>
        <v>0</v>
      </c>
      <c r="J90">
        <f>BYPL_EOD!AK90+BYPL_EOD!AL90</f>
        <v>0</v>
      </c>
      <c r="K90">
        <f>MES_EOD!AK90+MES_EOD!AL90</f>
        <v>0</v>
      </c>
      <c r="L90">
        <f>NDMC_EOD!AK90+NDMC_EOD!AL90</f>
        <v>0</v>
      </c>
      <c r="M90">
        <f>TPDDL_EOD!AK90+TPDDL_EOD!AL90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BAWANA!AY90+BAWANA!AZ90</f>
        <v>0</v>
      </c>
      <c r="Z90">
        <f>BAWANA!BF90+BAWANA!BG90</f>
        <v>0</v>
      </c>
      <c r="AA90">
        <f>BAWANA!Z90+BAWANA!AA90</f>
        <v>0</v>
      </c>
      <c r="AB90">
        <f>BAWANA!AG90+BAWANA!AH90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BAWANA!D91</f>
        <v>0</v>
      </c>
      <c r="C91">
        <f>BAWANA!E91</f>
        <v>0</v>
      </c>
      <c r="D91">
        <f>BAWANA!AN91</f>
        <v>0</v>
      </c>
      <c r="E91">
        <f>BAWANA!AO91</f>
        <v>0</v>
      </c>
      <c r="F91">
        <f t="shared" si="11"/>
        <v>0</v>
      </c>
      <c r="G91">
        <f t="shared" si="12"/>
        <v>0</v>
      </c>
      <c r="H91" s="112"/>
      <c r="I91">
        <f>BRPL_EOD!AK91+BRPL_EOD!AL91</f>
        <v>0</v>
      </c>
      <c r="J91">
        <f>BYPL_EOD!AK91+BYPL_EOD!AL91</f>
        <v>0</v>
      </c>
      <c r="K91">
        <f>MES_EOD!AK91+MES_EOD!AL91</f>
        <v>0</v>
      </c>
      <c r="L91">
        <f>NDMC_EOD!AK91+NDMC_EOD!AL91</f>
        <v>0</v>
      </c>
      <c r="M91">
        <f>TPDDL_EOD!AK91+TPDDL_EOD!AL91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BAWANA!AY91+BAWANA!AZ91</f>
        <v>0</v>
      </c>
      <c r="Z91">
        <f>BAWANA!BF91+BAWANA!BG91</f>
        <v>0</v>
      </c>
      <c r="AA91">
        <f>BAWANA!Z91+BAWANA!AA91</f>
        <v>0</v>
      </c>
      <c r="AB91">
        <f>BAWANA!AG91+BAWANA!AH91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BAWANA!D92</f>
        <v>0</v>
      </c>
      <c r="C92">
        <f>BAWANA!E92</f>
        <v>0</v>
      </c>
      <c r="D92">
        <f>BAWANA!AN92</f>
        <v>0</v>
      </c>
      <c r="E92">
        <f>BAWANA!AO92</f>
        <v>0</v>
      </c>
      <c r="F92">
        <f t="shared" si="11"/>
        <v>0</v>
      </c>
      <c r="G92">
        <f t="shared" si="12"/>
        <v>0</v>
      </c>
      <c r="H92" s="112"/>
      <c r="I92">
        <f>BRPL_EOD!AK92+BRPL_EOD!AL92</f>
        <v>0</v>
      </c>
      <c r="J92">
        <f>BYPL_EOD!AK92+BYPL_EOD!AL92</f>
        <v>0</v>
      </c>
      <c r="K92">
        <f>MES_EOD!AK92+MES_EOD!AL92</f>
        <v>0</v>
      </c>
      <c r="L92">
        <f>NDMC_EOD!AK92+NDMC_EOD!AL92</f>
        <v>0</v>
      </c>
      <c r="M92">
        <f>TPDDL_EOD!AK92+TPDDL_EOD!AL92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BAWANA!AY92+BAWANA!AZ92</f>
        <v>0</v>
      </c>
      <c r="Z92">
        <f>BAWANA!BF92+BAWANA!BG92</f>
        <v>0</v>
      </c>
      <c r="AA92">
        <f>BAWANA!Z92+BAWANA!AA92</f>
        <v>0</v>
      </c>
      <c r="AB92">
        <f>BAWANA!AG92+BAWANA!AH92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BAWANA!D93</f>
        <v>0</v>
      </c>
      <c r="C93">
        <f>BAWANA!E93</f>
        <v>0</v>
      </c>
      <c r="D93">
        <f>BAWANA!AN93</f>
        <v>0</v>
      </c>
      <c r="E93">
        <f>BAWANA!AO93</f>
        <v>0</v>
      </c>
      <c r="F93">
        <f t="shared" si="11"/>
        <v>0</v>
      </c>
      <c r="G93">
        <f t="shared" si="12"/>
        <v>0</v>
      </c>
      <c r="H93" s="112"/>
      <c r="I93">
        <f>BRPL_EOD!AK93+BRPL_EOD!AL93</f>
        <v>0</v>
      </c>
      <c r="J93">
        <f>BYPL_EOD!AK93+BYPL_EOD!AL93</f>
        <v>0</v>
      </c>
      <c r="K93">
        <f>MES_EOD!AK93+MES_EOD!AL93</f>
        <v>0</v>
      </c>
      <c r="L93">
        <f>NDMC_EOD!AK93+NDMC_EOD!AL93</f>
        <v>0</v>
      </c>
      <c r="M93">
        <f>TPDDL_EOD!AK93+TPDDL_EOD!AL93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BAWANA!AY93+BAWANA!AZ93</f>
        <v>0</v>
      </c>
      <c r="Z93">
        <f>BAWANA!BF93+BAWANA!BG93</f>
        <v>0</v>
      </c>
      <c r="AA93">
        <f>BAWANA!Z93+BAWANA!AA93</f>
        <v>0</v>
      </c>
      <c r="AB93">
        <f>BAWANA!AG93+BAWANA!AH93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BAWANA!D94</f>
        <v>0</v>
      </c>
      <c r="C94">
        <f>BAWANA!E94</f>
        <v>0</v>
      </c>
      <c r="D94">
        <f>BAWANA!AN94</f>
        <v>0</v>
      </c>
      <c r="E94">
        <f>BAWANA!AO94</f>
        <v>0</v>
      </c>
      <c r="F94">
        <f t="shared" si="11"/>
        <v>0</v>
      </c>
      <c r="G94">
        <f t="shared" si="12"/>
        <v>0</v>
      </c>
      <c r="H94" s="112"/>
      <c r="I94">
        <f>BRPL_EOD!AK94+BRPL_EOD!AL94</f>
        <v>0</v>
      </c>
      <c r="J94">
        <f>BYPL_EOD!AK94+BYPL_EOD!AL94</f>
        <v>0</v>
      </c>
      <c r="K94">
        <f>MES_EOD!AK94+MES_EOD!AL94</f>
        <v>0</v>
      </c>
      <c r="L94">
        <f>NDMC_EOD!AK94+NDMC_EOD!AL94</f>
        <v>0</v>
      </c>
      <c r="M94">
        <f>TPDDL_EOD!AK94+TPDDL_EOD!AL94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BAWANA!AY94+BAWANA!AZ94</f>
        <v>0</v>
      </c>
      <c r="Z94">
        <f>BAWANA!BF94+BAWANA!BG94</f>
        <v>0</v>
      </c>
      <c r="AA94">
        <f>BAWANA!Z94+BAWANA!AA94</f>
        <v>0</v>
      </c>
      <c r="AB94">
        <f>BAWANA!AG94+BAWANA!AH94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BAWANA!D95</f>
        <v>0</v>
      </c>
      <c r="C95">
        <f>BAWANA!E95</f>
        <v>0</v>
      </c>
      <c r="D95">
        <f>BAWANA!AN95</f>
        <v>0</v>
      </c>
      <c r="E95">
        <f>BAWANA!AO95</f>
        <v>0</v>
      </c>
      <c r="F95">
        <f t="shared" si="11"/>
        <v>0</v>
      </c>
      <c r="G95">
        <f t="shared" si="12"/>
        <v>0</v>
      </c>
      <c r="H95" s="112"/>
      <c r="I95">
        <f>BRPL_EOD!AK95+BRPL_EOD!AL95</f>
        <v>0</v>
      </c>
      <c r="J95">
        <f>BYPL_EOD!AK95+BYPL_EOD!AL95</f>
        <v>0</v>
      </c>
      <c r="K95">
        <f>MES_EOD!AK95+MES_EOD!AL95</f>
        <v>0</v>
      </c>
      <c r="L95">
        <f>NDMC_EOD!AK95+NDMC_EOD!AL95</f>
        <v>0</v>
      </c>
      <c r="M95">
        <f>TPDDL_EOD!AK95+TPDDL_EOD!AL95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BAWANA!AY95+BAWANA!AZ95</f>
        <v>0</v>
      </c>
      <c r="Z95">
        <f>BAWANA!BF95+BAWANA!BG95</f>
        <v>0</v>
      </c>
      <c r="AA95">
        <f>BAWANA!Z95+BAWANA!AA95</f>
        <v>0</v>
      </c>
      <c r="AB95">
        <f>BAWANA!AG95+BAWANA!AH95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BAWANA!D96</f>
        <v>0</v>
      </c>
      <c r="C96">
        <f>BAWANA!E96</f>
        <v>0</v>
      </c>
      <c r="D96">
        <f>BAWANA!AN96</f>
        <v>0</v>
      </c>
      <c r="E96">
        <f>BAWANA!AO96</f>
        <v>0</v>
      </c>
      <c r="F96">
        <f t="shared" si="11"/>
        <v>0</v>
      </c>
      <c r="G96">
        <f t="shared" si="12"/>
        <v>0</v>
      </c>
      <c r="H96" s="112"/>
      <c r="I96">
        <f>BRPL_EOD!AK96+BRPL_EOD!AL96</f>
        <v>0</v>
      </c>
      <c r="J96">
        <f>BYPL_EOD!AK96+BYPL_EOD!AL96</f>
        <v>0</v>
      </c>
      <c r="K96">
        <f>MES_EOD!AK96+MES_EOD!AL96</f>
        <v>0</v>
      </c>
      <c r="L96">
        <f>NDMC_EOD!AK96+NDMC_EOD!AL96</f>
        <v>0</v>
      </c>
      <c r="M96">
        <f>TPDDL_EOD!AK96+TPDDL_EOD!AL96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BAWANA!AY96+BAWANA!AZ96</f>
        <v>0</v>
      </c>
      <c r="Z96">
        <f>BAWANA!BF96+BAWANA!BG96</f>
        <v>0</v>
      </c>
      <c r="AA96">
        <f>BAWANA!Z96+BAWANA!AA96</f>
        <v>0</v>
      </c>
      <c r="AB96">
        <f>BAWANA!AG96+BAWANA!AH96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BAWANA!D97</f>
        <v>0</v>
      </c>
      <c r="C97">
        <f>BAWANA!E97</f>
        <v>0</v>
      </c>
      <c r="D97">
        <f>BAWANA!AN97</f>
        <v>0</v>
      </c>
      <c r="E97">
        <f>BAWANA!AO97</f>
        <v>0</v>
      </c>
      <c r="F97">
        <f t="shared" si="11"/>
        <v>0</v>
      </c>
      <c r="G97">
        <f t="shared" si="12"/>
        <v>0</v>
      </c>
      <c r="H97" s="112"/>
      <c r="I97">
        <f>BRPL_EOD!AK97+BRPL_EOD!AL97</f>
        <v>0</v>
      </c>
      <c r="J97">
        <f>BYPL_EOD!AK97+BYPL_EOD!AL97</f>
        <v>0</v>
      </c>
      <c r="K97">
        <f>MES_EOD!AK97+MES_EOD!AL97</f>
        <v>0</v>
      </c>
      <c r="L97">
        <f>NDMC_EOD!AK97+NDMC_EOD!AL97</f>
        <v>0</v>
      </c>
      <c r="M97">
        <f>TPDDL_EOD!AK97+TPDDL_EOD!AL97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BAWANA!AY97+BAWANA!AZ97</f>
        <v>0</v>
      </c>
      <c r="Z97">
        <f>BAWANA!BF97+BAWANA!BG97</f>
        <v>0</v>
      </c>
      <c r="AA97">
        <f>BAWANA!Z97+BAWANA!AA97</f>
        <v>0</v>
      </c>
      <c r="AB97">
        <f>BAWANA!AG97+BAWANA!AH97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BAWANA!D98</f>
        <v>0</v>
      </c>
      <c r="C98">
        <f>BAWANA!E98</f>
        <v>0</v>
      </c>
      <c r="D98">
        <f>BAWANA!AN98</f>
        <v>0</v>
      </c>
      <c r="E98">
        <f>BAWANA!AO98</f>
        <v>0</v>
      </c>
      <c r="F98">
        <f t="shared" si="11"/>
        <v>0</v>
      </c>
      <c r="G98">
        <f t="shared" si="12"/>
        <v>0</v>
      </c>
      <c r="H98" s="112"/>
      <c r="I98">
        <f>BRPL_EOD!AK98+BRPL_EOD!AL98</f>
        <v>0</v>
      </c>
      <c r="J98">
        <f>BYPL_EOD!AK98+BYPL_EOD!AL98</f>
        <v>0</v>
      </c>
      <c r="K98">
        <f>MES_EOD!AK98+MES_EOD!AL98</f>
        <v>0</v>
      </c>
      <c r="L98">
        <f>NDMC_EOD!AK98+NDMC_EOD!AL98</f>
        <v>0</v>
      </c>
      <c r="M98">
        <f>TPDDL_EOD!AK98+TPDDL_EOD!AL98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BAWANA!AY98+BAWANA!AZ98</f>
        <v>0</v>
      </c>
      <c r="Z98">
        <f>BAWANA!BF98+BAWANA!BG98</f>
        <v>0</v>
      </c>
      <c r="AA98">
        <f>BAWANA!Z98+BAWANA!AA98</f>
        <v>0</v>
      </c>
      <c r="AB98">
        <f>BAWANA!AG98+BAWANA!AH98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333</v>
      </c>
      <c r="B99" s="114">
        <f>SUM(B3:B98)/4000</f>
        <v>0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0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7" priority="3" operator="lessThan">
      <formula>0</formula>
    </cfRule>
    <cfRule type="cellIs" dxfId="6" priority="4" operator="greaterThan">
      <formula>0</formula>
    </cfRule>
  </conditionalFormatting>
  <conditionalFormatting sqref="AC3:AD98">
    <cfRule type="cellIs" dxfId="5" priority="1" operator="lessThan">
      <formula>0</formula>
    </cfRule>
    <cfRule type="cellIs" dxfId="4" priority="2" operator="greaterThan">
      <formula>0</formula>
    </cfRule>
  </conditionalFormatting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>
  <dimension ref="A1:AD99"/>
  <sheetViews>
    <sheetView workbookViewId="0">
      <selection activeCell="I3" sqref="I3:M98"/>
    </sheetView>
  </sheetViews>
  <sheetFormatPr defaultRowHeight="15"/>
  <cols>
    <col min="1" max="1" width="12" bestFit="1" customWidth="1"/>
    <col min="8" max="8" width="4.140625" customWidth="1"/>
    <col min="15" max="15" width="4.5703125" customWidth="1"/>
    <col min="22" max="22" width="6" customWidth="1"/>
  </cols>
  <sheetData>
    <row r="1" spans="1:30">
      <c r="A1" s="32">
        <f>[4]Bawana!A1</f>
        <v>43282</v>
      </c>
      <c r="B1" s="206" t="s">
        <v>157</v>
      </c>
      <c r="C1" s="206"/>
      <c r="D1" s="206" t="s">
        <v>282</v>
      </c>
      <c r="E1" s="206"/>
      <c r="H1" s="112"/>
      <c r="I1" s="206" t="s">
        <v>327</v>
      </c>
      <c r="J1" s="206"/>
      <c r="K1" s="206"/>
      <c r="L1" s="206"/>
      <c r="M1" s="206"/>
      <c r="N1" s="206"/>
      <c r="O1" s="113"/>
      <c r="P1" s="206" t="s">
        <v>328</v>
      </c>
      <c r="Q1" s="206"/>
      <c r="R1" s="206"/>
      <c r="S1" s="206"/>
      <c r="T1" s="206"/>
      <c r="U1" s="114"/>
      <c r="V1" s="112"/>
      <c r="Y1" s="206" t="s">
        <v>334</v>
      </c>
      <c r="Z1" s="206"/>
      <c r="AA1" s="206" t="s">
        <v>335</v>
      </c>
      <c r="AB1" s="206"/>
      <c r="AC1" s="232" t="s">
        <v>332</v>
      </c>
      <c r="AD1" s="232"/>
    </row>
    <row r="2" spans="1:30">
      <c r="A2" t="s">
        <v>44</v>
      </c>
      <c r="B2" t="s">
        <v>329</v>
      </c>
      <c r="C2" t="s">
        <v>330</v>
      </c>
      <c r="D2" t="s">
        <v>331</v>
      </c>
      <c r="E2" t="s">
        <v>330</v>
      </c>
      <c r="F2" t="s">
        <v>157</v>
      </c>
      <c r="G2" t="s">
        <v>282</v>
      </c>
      <c r="H2" s="112"/>
      <c r="I2" t="s">
        <v>149</v>
      </c>
      <c r="J2" t="s">
        <v>150</v>
      </c>
      <c r="K2" t="s">
        <v>151</v>
      </c>
      <c r="L2" t="s">
        <v>152</v>
      </c>
      <c r="M2" t="s">
        <v>153</v>
      </c>
      <c r="N2" t="s">
        <v>142</v>
      </c>
      <c r="O2" s="112" t="s">
        <v>332</v>
      </c>
      <c r="P2" t="s">
        <v>149</v>
      </c>
      <c r="Q2" t="s">
        <v>150</v>
      </c>
      <c r="R2" t="s">
        <v>151</v>
      </c>
      <c r="S2" t="s">
        <v>152</v>
      </c>
      <c r="T2" t="s">
        <v>153</v>
      </c>
      <c r="U2" s="114" t="s">
        <v>142</v>
      </c>
      <c r="V2" s="112" t="s">
        <v>332</v>
      </c>
      <c r="Y2" t="s">
        <v>336</v>
      </c>
      <c r="Z2" t="s">
        <v>337</v>
      </c>
      <c r="AA2" t="s">
        <v>336</v>
      </c>
      <c r="AB2" t="s">
        <v>337</v>
      </c>
      <c r="AC2" s="119" t="s">
        <v>336</v>
      </c>
      <c r="AD2" s="119" t="s">
        <v>337</v>
      </c>
    </row>
    <row r="3" spans="1:30">
      <c r="A3" t="s">
        <v>45</v>
      </c>
      <c r="B3">
        <f>BAWANA!F3</f>
        <v>980</v>
      </c>
      <c r="C3">
        <f>BAWANA!G3</f>
        <v>0</v>
      </c>
      <c r="D3">
        <f>BAWANA!AP3</f>
        <v>0</v>
      </c>
      <c r="E3">
        <f>BAWANA!AQ3</f>
        <v>0</v>
      </c>
      <c r="F3">
        <f>(B3+C3)*0.8</f>
        <v>784</v>
      </c>
      <c r="G3">
        <f>(D3+E3)</f>
        <v>0</v>
      </c>
      <c r="H3" s="112"/>
      <c r="I3">
        <f>BRPL_EOD!AM3+BRPL_EOD!AN3</f>
        <v>0</v>
      </c>
      <c r="J3">
        <f>BYPL_EOD!AM3+BYPL_EOD!AN3</f>
        <v>0</v>
      </c>
      <c r="K3">
        <f>MES_EOD!AM3+MES_EOD!AN3</f>
        <v>0</v>
      </c>
      <c r="L3">
        <f>NDMC_EOD!AM3+NDMC_EOD!AN3</f>
        <v>0</v>
      </c>
      <c r="M3">
        <f>TPDDL_EOD!AM3+TPDDL_EOD!AN3</f>
        <v>0</v>
      </c>
      <c r="N3">
        <f t="shared" ref="N3:N66" si="0">SUM(I3:M3)</f>
        <v>0</v>
      </c>
      <c r="O3" s="112">
        <f t="shared" ref="O3:O66" si="1">G3-N3</f>
        <v>0</v>
      </c>
      <c r="P3">
        <v>0</v>
      </c>
      <c r="Q3">
        <v>0</v>
      </c>
      <c r="R3">
        <v>0</v>
      </c>
      <c r="S3">
        <v>0</v>
      </c>
      <c r="T3">
        <v>0</v>
      </c>
      <c r="U3" s="114">
        <f t="shared" ref="U3:U66" si="2">SUM(P3:T3)</f>
        <v>0</v>
      </c>
      <c r="V3" s="112">
        <f t="shared" ref="V3:V66" si="3">G3-U3</f>
        <v>0</v>
      </c>
      <c r="Y3">
        <f>BAWANA!BA3+BAWANA!BB3</f>
        <v>0</v>
      </c>
      <c r="Z3">
        <f>BAWANA!BH3+BAWANA!BI3</f>
        <v>0</v>
      </c>
      <c r="AA3">
        <f>BAWANA!AB3+BAWANA!AC3</f>
        <v>0</v>
      </c>
      <c r="AB3">
        <f>BAWANA!AI3+BAWANA!AJ3</f>
        <v>0</v>
      </c>
      <c r="AC3" s="119">
        <f>AA3-Y3</f>
        <v>0</v>
      </c>
      <c r="AD3" s="119">
        <f>AB3-Z3</f>
        <v>0</v>
      </c>
    </row>
    <row r="4" spans="1:30">
      <c r="A4" t="s">
        <v>46</v>
      </c>
      <c r="B4">
        <f>BAWANA!F4</f>
        <v>980</v>
      </c>
      <c r="C4">
        <f>BAWANA!G4</f>
        <v>0</v>
      </c>
      <c r="D4">
        <f>BAWANA!AP4</f>
        <v>0</v>
      </c>
      <c r="E4">
        <f>BAWANA!AQ4</f>
        <v>0</v>
      </c>
      <c r="F4">
        <f t="shared" ref="F4:F67" si="4">(B4+C4)*0.8</f>
        <v>784</v>
      </c>
      <c r="G4">
        <f t="shared" ref="G4:G67" si="5">(D4+E4)</f>
        <v>0</v>
      </c>
      <c r="H4" s="112"/>
      <c r="I4">
        <f>BRPL_EOD!AM4+BRPL_EOD!AN4</f>
        <v>0</v>
      </c>
      <c r="J4">
        <f>BYPL_EOD!AM4+BYPL_EOD!AN4</f>
        <v>0</v>
      </c>
      <c r="K4">
        <f>MES_EOD!AM4+MES_EOD!AN4</f>
        <v>0</v>
      </c>
      <c r="L4">
        <f>NDMC_EOD!AM4+NDMC_EOD!AN4</f>
        <v>0</v>
      </c>
      <c r="M4">
        <f>TPDDL_EOD!AM4+TPDDL_EOD!AN4</f>
        <v>0</v>
      </c>
      <c r="N4">
        <f t="shared" si="0"/>
        <v>0</v>
      </c>
      <c r="O4" s="112">
        <f t="shared" si="1"/>
        <v>0</v>
      </c>
      <c r="P4">
        <v>0</v>
      </c>
      <c r="Q4">
        <v>0</v>
      </c>
      <c r="R4">
        <v>0</v>
      </c>
      <c r="S4">
        <v>0</v>
      </c>
      <c r="T4">
        <v>0</v>
      </c>
      <c r="U4" s="114">
        <f t="shared" si="2"/>
        <v>0</v>
      </c>
      <c r="V4" s="112">
        <f t="shared" si="3"/>
        <v>0</v>
      </c>
      <c r="Y4">
        <f>BAWANA!BA4+BAWANA!BB4</f>
        <v>0</v>
      </c>
      <c r="Z4">
        <f>BAWANA!BH4+BAWANA!BI4</f>
        <v>0</v>
      </c>
      <c r="AA4">
        <f>BAWANA!AB4+BAWANA!AC4</f>
        <v>0</v>
      </c>
      <c r="AB4">
        <f>BAWANA!AI4+BAWANA!AJ4</f>
        <v>0</v>
      </c>
      <c r="AC4" s="119">
        <f t="shared" ref="AC4:AD67" si="6">AA4-Y4</f>
        <v>0</v>
      </c>
      <c r="AD4" s="119">
        <f t="shared" si="6"/>
        <v>0</v>
      </c>
    </row>
    <row r="5" spans="1:30">
      <c r="A5" t="s">
        <v>47</v>
      </c>
      <c r="B5">
        <f>BAWANA!F5</f>
        <v>980</v>
      </c>
      <c r="C5">
        <f>BAWANA!G5</f>
        <v>0</v>
      </c>
      <c r="D5">
        <f>BAWANA!AP5</f>
        <v>0</v>
      </c>
      <c r="E5">
        <f>BAWANA!AQ5</f>
        <v>0</v>
      </c>
      <c r="F5">
        <f t="shared" si="4"/>
        <v>784</v>
      </c>
      <c r="G5">
        <f t="shared" si="5"/>
        <v>0</v>
      </c>
      <c r="H5" s="112"/>
      <c r="I5">
        <f>BRPL_EOD!AM5+BRPL_EOD!AN5</f>
        <v>0</v>
      </c>
      <c r="J5">
        <f>BYPL_EOD!AM5+BYPL_EOD!AN5</f>
        <v>0</v>
      </c>
      <c r="K5">
        <f>MES_EOD!AM5+MES_EOD!AN5</f>
        <v>0</v>
      </c>
      <c r="L5">
        <f>NDMC_EOD!AM5+NDMC_EOD!AN5</f>
        <v>0</v>
      </c>
      <c r="M5">
        <f>TPDDL_EOD!AM5+TPDDL_EOD!AN5</f>
        <v>0</v>
      </c>
      <c r="N5">
        <f t="shared" si="0"/>
        <v>0</v>
      </c>
      <c r="O5" s="112">
        <f t="shared" si="1"/>
        <v>0</v>
      </c>
      <c r="P5">
        <v>0</v>
      </c>
      <c r="Q5">
        <v>0</v>
      </c>
      <c r="R5">
        <v>0</v>
      </c>
      <c r="S5">
        <v>0</v>
      </c>
      <c r="T5">
        <v>0</v>
      </c>
      <c r="U5" s="114">
        <f t="shared" si="2"/>
        <v>0</v>
      </c>
      <c r="V5" s="112">
        <f t="shared" si="3"/>
        <v>0</v>
      </c>
      <c r="Y5">
        <f>BAWANA!BA5+BAWANA!BB5</f>
        <v>0</v>
      </c>
      <c r="Z5">
        <f>BAWANA!BH5+BAWANA!BI5</f>
        <v>0</v>
      </c>
      <c r="AA5">
        <f>BAWANA!AB5+BAWANA!AC5</f>
        <v>0</v>
      </c>
      <c r="AB5">
        <f>BAWANA!AI5+BAWANA!AJ5</f>
        <v>0</v>
      </c>
      <c r="AC5" s="119">
        <f t="shared" si="6"/>
        <v>0</v>
      </c>
      <c r="AD5" s="119">
        <f t="shared" si="6"/>
        <v>0</v>
      </c>
    </row>
    <row r="6" spans="1:30">
      <c r="A6" t="s">
        <v>48</v>
      </c>
      <c r="B6">
        <f>BAWANA!F6</f>
        <v>980</v>
      </c>
      <c r="C6">
        <f>BAWANA!G6</f>
        <v>0</v>
      </c>
      <c r="D6">
        <f>BAWANA!AP6</f>
        <v>0</v>
      </c>
      <c r="E6">
        <f>BAWANA!AQ6</f>
        <v>0</v>
      </c>
      <c r="F6">
        <f t="shared" si="4"/>
        <v>784</v>
      </c>
      <c r="G6">
        <f t="shared" si="5"/>
        <v>0</v>
      </c>
      <c r="H6" s="112"/>
      <c r="I6">
        <f>BRPL_EOD!AM6+BRPL_EOD!AN6</f>
        <v>0</v>
      </c>
      <c r="J6">
        <f>BYPL_EOD!AM6+BYPL_EOD!AN6</f>
        <v>0</v>
      </c>
      <c r="K6">
        <f>MES_EOD!AM6+MES_EOD!AN6</f>
        <v>0</v>
      </c>
      <c r="L6">
        <f>NDMC_EOD!AM6+NDMC_EOD!AN6</f>
        <v>0</v>
      </c>
      <c r="M6">
        <f>TPDDL_EOD!AM6+TPDDL_EOD!AN6</f>
        <v>0</v>
      </c>
      <c r="N6">
        <f t="shared" si="0"/>
        <v>0</v>
      </c>
      <c r="O6" s="112">
        <f t="shared" si="1"/>
        <v>0</v>
      </c>
      <c r="P6">
        <v>0</v>
      </c>
      <c r="Q6">
        <v>0</v>
      </c>
      <c r="R6">
        <v>0</v>
      </c>
      <c r="S6">
        <v>0</v>
      </c>
      <c r="T6">
        <v>0</v>
      </c>
      <c r="U6" s="114">
        <f t="shared" si="2"/>
        <v>0</v>
      </c>
      <c r="V6" s="112">
        <f t="shared" si="3"/>
        <v>0</v>
      </c>
      <c r="Y6">
        <f>BAWANA!BA6+BAWANA!BB6</f>
        <v>0</v>
      </c>
      <c r="Z6">
        <f>BAWANA!BH6+BAWANA!BI6</f>
        <v>0</v>
      </c>
      <c r="AA6">
        <f>BAWANA!AB6+BAWANA!AC6</f>
        <v>0</v>
      </c>
      <c r="AB6">
        <f>BAWANA!AI6+BAWANA!AJ6</f>
        <v>0</v>
      </c>
      <c r="AC6" s="119">
        <f t="shared" si="6"/>
        <v>0</v>
      </c>
      <c r="AD6" s="119">
        <f t="shared" si="6"/>
        <v>0</v>
      </c>
    </row>
    <row r="7" spans="1:30">
      <c r="A7" t="s">
        <v>49</v>
      </c>
      <c r="B7">
        <f>BAWANA!F7</f>
        <v>980</v>
      </c>
      <c r="C7">
        <f>BAWANA!G7</f>
        <v>0</v>
      </c>
      <c r="D7">
        <f>BAWANA!AP7</f>
        <v>0</v>
      </c>
      <c r="E7">
        <f>BAWANA!AQ7</f>
        <v>0</v>
      </c>
      <c r="F7">
        <f t="shared" si="4"/>
        <v>784</v>
      </c>
      <c r="G7">
        <f t="shared" si="5"/>
        <v>0</v>
      </c>
      <c r="H7" s="112"/>
      <c r="I7">
        <f>BRPL_EOD!AM7+BRPL_EOD!AN7</f>
        <v>0</v>
      </c>
      <c r="J7">
        <f>BYPL_EOD!AM7+BYPL_EOD!AN7</f>
        <v>0</v>
      </c>
      <c r="K7">
        <f>MES_EOD!AM7+MES_EOD!AN7</f>
        <v>0</v>
      </c>
      <c r="L7">
        <f>NDMC_EOD!AM7+NDMC_EOD!AN7</f>
        <v>0</v>
      </c>
      <c r="M7">
        <f>TPDDL_EOD!AM7+TPDDL_EOD!AN7</f>
        <v>0</v>
      </c>
      <c r="N7">
        <f t="shared" si="0"/>
        <v>0</v>
      </c>
      <c r="O7" s="112">
        <f t="shared" si="1"/>
        <v>0</v>
      </c>
      <c r="P7">
        <v>0</v>
      </c>
      <c r="Q7">
        <v>0</v>
      </c>
      <c r="R7">
        <v>0</v>
      </c>
      <c r="S7">
        <v>0</v>
      </c>
      <c r="T7">
        <v>0</v>
      </c>
      <c r="U7" s="114">
        <f t="shared" si="2"/>
        <v>0</v>
      </c>
      <c r="V7" s="112">
        <f t="shared" si="3"/>
        <v>0</v>
      </c>
      <c r="Y7">
        <f>BAWANA!BA7+BAWANA!BB7</f>
        <v>0</v>
      </c>
      <c r="Z7">
        <f>BAWANA!BH7+BAWANA!BI7</f>
        <v>0</v>
      </c>
      <c r="AA7">
        <f>BAWANA!AB7+BAWANA!AC7</f>
        <v>0</v>
      </c>
      <c r="AB7">
        <f>BAWANA!AI7+BAWANA!AJ7</f>
        <v>0</v>
      </c>
      <c r="AC7" s="119">
        <f t="shared" si="6"/>
        <v>0</v>
      </c>
      <c r="AD7" s="119">
        <f t="shared" si="6"/>
        <v>0</v>
      </c>
    </row>
    <row r="8" spans="1:30">
      <c r="A8" t="s">
        <v>50</v>
      </c>
      <c r="B8">
        <f>BAWANA!F8</f>
        <v>980</v>
      </c>
      <c r="C8">
        <f>BAWANA!G8</f>
        <v>0</v>
      </c>
      <c r="D8">
        <f>BAWANA!AP8</f>
        <v>0</v>
      </c>
      <c r="E8">
        <f>BAWANA!AQ8</f>
        <v>0</v>
      </c>
      <c r="F8">
        <f t="shared" si="4"/>
        <v>784</v>
      </c>
      <c r="G8">
        <f t="shared" si="5"/>
        <v>0</v>
      </c>
      <c r="H8" s="112"/>
      <c r="I8">
        <f>BRPL_EOD!AM8+BRPL_EOD!AN8</f>
        <v>0</v>
      </c>
      <c r="J8">
        <f>BYPL_EOD!AM8+BYPL_EOD!AN8</f>
        <v>0</v>
      </c>
      <c r="K8">
        <f>MES_EOD!AM8+MES_EOD!AN8</f>
        <v>0</v>
      </c>
      <c r="L8">
        <f>NDMC_EOD!AM8+NDMC_EOD!AN8</f>
        <v>0</v>
      </c>
      <c r="M8">
        <f>TPDDL_EOD!AM8+TPDDL_EOD!AN8</f>
        <v>0</v>
      </c>
      <c r="N8">
        <f t="shared" si="0"/>
        <v>0</v>
      </c>
      <c r="O8" s="112">
        <f t="shared" si="1"/>
        <v>0</v>
      </c>
      <c r="P8">
        <v>0</v>
      </c>
      <c r="Q8">
        <v>0</v>
      </c>
      <c r="R8">
        <v>0</v>
      </c>
      <c r="S8">
        <v>0</v>
      </c>
      <c r="T8">
        <v>0</v>
      </c>
      <c r="U8" s="114">
        <f t="shared" si="2"/>
        <v>0</v>
      </c>
      <c r="V8" s="112">
        <f t="shared" si="3"/>
        <v>0</v>
      </c>
      <c r="Y8">
        <f>BAWANA!BA8+BAWANA!BB8</f>
        <v>0</v>
      </c>
      <c r="Z8">
        <f>BAWANA!BH8+BAWANA!BI8</f>
        <v>0</v>
      </c>
      <c r="AA8">
        <f>BAWANA!AB8+BAWANA!AC8</f>
        <v>0</v>
      </c>
      <c r="AB8">
        <f>BAWANA!AI8+BAWANA!AJ8</f>
        <v>0</v>
      </c>
      <c r="AC8" s="119">
        <f t="shared" si="6"/>
        <v>0</v>
      </c>
      <c r="AD8" s="119">
        <f t="shared" si="6"/>
        <v>0</v>
      </c>
    </row>
    <row r="9" spans="1:30">
      <c r="A9" t="s">
        <v>51</v>
      </c>
      <c r="B9">
        <f>BAWANA!F9</f>
        <v>980</v>
      </c>
      <c r="C9">
        <f>BAWANA!G9</f>
        <v>0</v>
      </c>
      <c r="D9">
        <f>BAWANA!AP9</f>
        <v>0</v>
      </c>
      <c r="E9">
        <f>BAWANA!AQ9</f>
        <v>0</v>
      </c>
      <c r="F9">
        <f t="shared" si="4"/>
        <v>784</v>
      </c>
      <c r="G9">
        <f t="shared" si="5"/>
        <v>0</v>
      </c>
      <c r="H9" s="112"/>
      <c r="I9">
        <f>BRPL_EOD!AM9+BRPL_EOD!AN9</f>
        <v>0</v>
      </c>
      <c r="J9">
        <f>BYPL_EOD!AM9+BYPL_EOD!AN9</f>
        <v>0</v>
      </c>
      <c r="K9">
        <f>MES_EOD!AM9+MES_EOD!AN9</f>
        <v>0</v>
      </c>
      <c r="L9">
        <f>NDMC_EOD!AM9+NDMC_EOD!AN9</f>
        <v>0</v>
      </c>
      <c r="M9">
        <f>TPDDL_EOD!AM9+TPDDL_EOD!AN9</f>
        <v>0</v>
      </c>
      <c r="N9">
        <f t="shared" si="0"/>
        <v>0</v>
      </c>
      <c r="O9" s="112">
        <f t="shared" si="1"/>
        <v>0</v>
      </c>
      <c r="P9">
        <v>0</v>
      </c>
      <c r="Q9">
        <v>0</v>
      </c>
      <c r="R9">
        <v>0</v>
      </c>
      <c r="S9">
        <v>0</v>
      </c>
      <c r="T9">
        <v>0</v>
      </c>
      <c r="U9" s="114">
        <f t="shared" si="2"/>
        <v>0</v>
      </c>
      <c r="V9" s="112">
        <f t="shared" si="3"/>
        <v>0</v>
      </c>
      <c r="Y9">
        <f>BAWANA!BA9+BAWANA!BB9</f>
        <v>0</v>
      </c>
      <c r="Z9">
        <f>BAWANA!BH9+BAWANA!BI9</f>
        <v>0</v>
      </c>
      <c r="AA9">
        <f>BAWANA!AB9+BAWANA!AC9</f>
        <v>0</v>
      </c>
      <c r="AB9">
        <f>BAWANA!AI9+BAWANA!AJ9</f>
        <v>0</v>
      </c>
      <c r="AC9" s="119">
        <f t="shared" si="6"/>
        <v>0</v>
      </c>
      <c r="AD9" s="119">
        <f t="shared" si="6"/>
        <v>0</v>
      </c>
    </row>
    <row r="10" spans="1:30">
      <c r="A10" t="s">
        <v>52</v>
      </c>
      <c r="B10">
        <f>BAWANA!F10</f>
        <v>980</v>
      </c>
      <c r="C10">
        <f>BAWANA!G10</f>
        <v>0</v>
      </c>
      <c r="D10">
        <f>BAWANA!AP10</f>
        <v>0</v>
      </c>
      <c r="E10">
        <f>BAWANA!AQ10</f>
        <v>0</v>
      </c>
      <c r="F10">
        <f t="shared" si="4"/>
        <v>784</v>
      </c>
      <c r="G10">
        <f t="shared" si="5"/>
        <v>0</v>
      </c>
      <c r="H10" s="112"/>
      <c r="I10">
        <f>BRPL_EOD!AM10+BRPL_EOD!AN10</f>
        <v>0</v>
      </c>
      <c r="J10">
        <f>BYPL_EOD!AM10+BYPL_EOD!AN10</f>
        <v>0</v>
      </c>
      <c r="K10">
        <f>MES_EOD!AM10+MES_EOD!AN10</f>
        <v>0</v>
      </c>
      <c r="L10">
        <f>NDMC_EOD!AM10+NDMC_EOD!AN10</f>
        <v>0</v>
      </c>
      <c r="M10">
        <f>TPDDL_EOD!AM10+TPDDL_EOD!AN10</f>
        <v>0</v>
      </c>
      <c r="N10">
        <f t="shared" si="0"/>
        <v>0</v>
      </c>
      <c r="O10" s="112">
        <f t="shared" si="1"/>
        <v>0</v>
      </c>
      <c r="P10">
        <v>0</v>
      </c>
      <c r="Q10">
        <v>0</v>
      </c>
      <c r="R10">
        <v>0</v>
      </c>
      <c r="S10">
        <v>0</v>
      </c>
      <c r="T10">
        <v>0</v>
      </c>
      <c r="U10" s="114">
        <f t="shared" si="2"/>
        <v>0</v>
      </c>
      <c r="V10" s="112">
        <f t="shared" si="3"/>
        <v>0</v>
      </c>
      <c r="Y10">
        <f>BAWANA!BA10+BAWANA!BB10</f>
        <v>0</v>
      </c>
      <c r="Z10">
        <f>BAWANA!BH10+BAWANA!BI10</f>
        <v>0</v>
      </c>
      <c r="AA10">
        <f>BAWANA!AB10+BAWANA!AC10</f>
        <v>0</v>
      </c>
      <c r="AB10">
        <f>BAWANA!AI10+BAWANA!AJ10</f>
        <v>0</v>
      </c>
      <c r="AC10" s="119">
        <f t="shared" si="6"/>
        <v>0</v>
      </c>
      <c r="AD10" s="119">
        <f t="shared" si="6"/>
        <v>0</v>
      </c>
    </row>
    <row r="11" spans="1:30">
      <c r="A11" t="s">
        <v>53</v>
      </c>
      <c r="B11">
        <f>BAWANA!F11</f>
        <v>980</v>
      </c>
      <c r="C11">
        <f>BAWANA!G11</f>
        <v>0</v>
      </c>
      <c r="D11">
        <f>BAWANA!AP11</f>
        <v>0</v>
      </c>
      <c r="E11">
        <f>BAWANA!AQ11</f>
        <v>0</v>
      </c>
      <c r="F11">
        <f t="shared" si="4"/>
        <v>784</v>
      </c>
      <c r="G11">
        <f t="shared" si="5"/>
        <v>0</v>
      </c>
      <c r="H11" s="112"/>
      <c r="I11">
        <f>BRPL_EOD!AM11+BRPL_EOD!AN11</f>
        <v>0</v>
      </c>
      <c r="J11">
        <f>BYPL_EOD!AM11+BYPL_EOD!AN11</f>
        <v>0</v>
      </c>
      <c r="K11">
        <f>MES_EOD!AM11+MES_EOD!AN11</f>
        <v>0</v>
      </c>
      <c r="L11">
        <f>NDMC_EOD!AM11+NDMC_EOD!AN11</f>
        <v>0</v>
      </c>
      <c r="M11">
        <f>TPDDL_EOD!AM11+TPDDL_EOD!AN11</f>
        <v>0</v>
      </c>
      <c r="N11">
        <f t="shared" si="0"/>
        <v>0</v>
      </c>
      <c r="O11" s="112">
        <f t="shared" si="1"/>
        <v>0</v>
      </c>
      <c r="P11">
        <v>0</v>
      </c>
      <c r="Q11">
        <v>0</v>
      </c>
      <c r="R11">
        <v>0</v>
      </c>
      <c r="S11">
        <v>0</v>
      </c>
      <c r="T11">
        <v>0</v>
      </c>
      <c r="U11" s="114">
        <f t="shared" si="2"/>
        <v>0</v>
      </c>
      <c r="V11" s="112">
        <f t="shared" si="3"/>
        <v>0</v>
      </c>
      <c r="Y11">
        <f>BAWANA!BA11+BAWANA!BB11</f>
        <v>0</v>
      </c>
      <c r="Z11">
        <f>BAWANA!BH11+BAWANA!BI11</f>
        <v>0</v>
      </c>
      <c r="AA11">
        <f>BAWANA!AB11+BAWANA!AC11</f>
        <v>0</v>
      </c>
      <c r="AB11">
        <f>BAWANA!AI11+BAWANA!AJ11</f>
        <v>0</v>
      </c>
      <c r="AC11" s="119">
        <f t="shared" si="6"/>
        <v>0</v>
      </c>
      <c r="AD11" s="119">
        <f t="shared" si="6"/>
        <v>0</v>
      </c>
    </row>
    <row r="12" spans="1:30">
      <c r="A12" t="s">
        <v>54</v>
      </c>
      <c r="B12">
        <f>BAWANA!F12</f>
        <v>980</v>
      </c>
      <c r="C12">
        <f>BAWANA!G12</f>
        <v>0</v>
      </c>
      <c r="D12">
        <f>BAWANA!AP12</f>
        <v>0</v>
      </c>
      <c r="E12">
        <f>BAWANA!AQ12</f>
        <v>0</v>
      </c>
      <c r="F12">
        <f t="shared" si="4"/>
        <v>784</v>
      </c>
      <c r="G12">
        <f t="shared" si="5"/>
        <v>0</v>
      </c>
      <c r="H12" s="112"/>
      <c r="I12">
        <f>BRPL_EOD!AM12+BRPL_EOD!AN12</f>
        <v>0</v>
      </c>
      <c r="J12">
        <f>BYPL_EOD!AM12+BYPL_EOD!AN12</f>
        <v>0</v>
      </c>
      <c r="K12">
        <f>MES_EOD!AM12+MES_EOD!AN12</f>
        <v>0</v>
      </c>
      <c r="L12">
        <f>NDMC_EOD!AM12+NDMC_EOD!AN12</f>
        <v>0</v>
      </c>
      <c r="M12">
        <f>TPDDL_EOD!AM12+TPDDL_EOD!AN12</f>
        <v>0</v>
      </c>
      <c r="N12">
        <f t="shared" si="0"/>
        <v>0</v>
      </c>
      <c r="O12" s="112">
        <f t="shared" si="1"/>
        <v>0</v>
      </c>
      <c r="P12">
        <v>0</v>
      </c>
      <c r="Q12">
        <v>0</v>
      </c>
      <c r="R12">
        <v>0</v>
      </c>
      <c r="S12">
        <v>0</v>
      </c>
      <c r="T12">
        <v>0</v>
      </c>
      <c r="U12" s="114">
        <f t="shared" si="2"/>
        <v>0</v>
      </c>
      <c r="V12" s="112">
        <f t="shared" si="3"/>
        <v>0</v>
      </c>
      <c r="Y12">
        <f>BAWANA!BA12+BAWANA!BB12</f>
        <v>0</v>
      </c>
      <c r="Z12">
        <f>BAWANA!BH12+BAWANA!BI12</f>
        <v>0</v>
      </c>
      <c r="AA12">
        <f>BAWANA!AB12+BAWANA!AC12</f>
        <v>0</v>
      </c>
      <c r="AB12">
        <f>BAWANA!AI12+BAWANA!AJ12</f>
        <v>0</v>
      </c>
      <c r="AC12" s="119">
        <f t="shared" si="6"/>
        <v>0</v>
      </c>
      <c r="AD12" s="119">
        <f t="shared" si="6"/>
        <v>0</v>
      </c>
    </row>
    <row r="13" spans="1:30">
      <c r="A13" t="s">
        <v>55</v>
      </c>
      <c r="B13">
        <f>BAWANA!F13</f>
        <v>980</v>
      </c>
      <c r="C13">
        <f>BAWANA!G13</f>
        <v>0</v>
      </c>
      <c r="D13">
        <f>BAWANA!AP13</f>
        <v>0</v>
      </c>
      <c r="E13">
        <f>BAWANA!AQ13</f>
        <v>0</v>
      </c>
      <c r="F13">
        <f t="shared" si="4"/>
        <v>784</v>
      </c>
      <c r="G13">
        <f t="shared" si="5"/>
        <v>0</v>
      </c>
      <c r="H13" s="112"/>
      <c r="I13">
        <f>BRPL_EOD!AM13+BRPL_EOD!AN13</f>
        <v>0</v>
      </c>
      <c r="J13">
        <f>BYPL_EOD!AM13+BYPL_EOD!AN13</f>
        <v>0</v>
      </c>
      <c r="K13">
        <f>MES_EOD!AM13+MES_EOD!AN13</f>
        <v>0</v>
      </c>
      <c r="L13">
        <f>NDMC_EOD!AM13+NDMC_EOD!AN13</f>
        <v>0</v>
      </c>
      <c r="M13">
        <f>TPDDL_EOD!AM13+TPDDL_EOD!AN13</f>
        <v>0</v>
      </c>
      <c r="N13">
        <f t="shared" si="0"/>
        <v>0</v>
      </c>
      <c r="O13" s="112">
        <f t="shared" si="1"/>
        <v>0</v>
      </c>
      <c r="P13">
        <v>0</v>
      </c>
      <c r="Q13">
        <v>0</v>
      </c>
      <c r="R13">
        <v>0</v>
      </c>
      <c r="S13">
        <v>0</v>
      </c>
      <c r="T13">
        <v>0</v>
      </c>
      <c r="U13" s="114">
        <f t="shared" si="2"/>
        <v>0</v>
      </c>
      <c r="V13" s="112">
        <f t="shared" si="3"/>
        <v>0</v>
      </c>
      <c r="Y13">
        <f>BAWANA!BA13+BAWANA!BB13</f>
        <v>0</v>
      </c>
      <c r="Z13">
        <f>BAWANA!BH13+BAWANA!BI13</f>
        <v>0</v>
      </c>
      <c r="AA13">
        <f>BAWANA!AB13+BAWANA!AC13</f>
        <v>0</v>
      </c>
      <c r="AB13">
        <f>BAWANA!AI13+BAWANA!AJ13</f>
        <v>0</v>
      </c>
      <c r="AC13" s="119">
        <f t="shared" si="6"/>
        <v>0</v>
      </c>
      <c r="AD13" s="119">
        <f t="shared" si="6"/>
        <v>0</v>
      </c>
    </row>
    <row r="14" spans="1:30">
      <c r="A14" t="s">
        <v>56</v>
      </c>
      <c r="B14">
        <f>BAWANA!F14</f>
        <v>980</v>
      </c>
      <c r="C14">
        <f>BAWANA!G14</f>
        <v>0</v>
      </c>
      <c r="D14">
        <f>BAWANA!AP14</f>
        <v>0</v>
      </c>
      <c r="E14">
        <f>BAWANA!AQ14</f>
        <v>0</v>
      </c>
      <c r="F14">
        <f t="shared" si="4"/>
        <v>784</v>
      </c>
      <c r="G14">
        <f t="shared" si="5"/>
        <v>0</v>
      </c>
      <c r="H14" s="112"/>
      <c r="I14">
        <f>BRPL_EOD!AM14+BRPL_EOD!AN14</f>
        <v>0</v>
      </c>
      <c r="J14">
        <f>BYPL_EOD!AM14+BYPL_EOD!AN14</f>
        <v>0</v>
      </c>
      <c r="K14">
        <f>MES_EOD!AM14+MES_EOD!AN14</f>
        <v>0</v>
      </c>
      <c r="L14">
        <f>NDMC_EOD!AM14+NDMC_EOD!AN14</f>
        <v>0</v>
      </c>
      <c r="M14">
        <f>TPDDL_EOD!AM14+TPDDL_EOD!AN14</f>
        <v>0</v>
      </c>
      <c r="N14">
        <f t="shared" si="0"/>
        <v>0</v>
      </c>
      <c r="O14" s="112">
        <f t="shared" si="1"/>
        <v>0</v>
      </c>
      <c r="P14">
        <v>0</v>
      </c>
      <c r="Q14">
        <v>0</v>
      </c>
      <c r="R14">
        <v>0</v>
      </c>
      <c r="S14">
        <v>0</v>
      </c>
      <c r="T14">
        <v>0</v>
      </c>
      <c r="U14" s="114">
        <f t="shared" si="2"/>
        <v>0</v>
      </c>
      <c r="V14" s="112">
        <f t="shared" si="3"/>
        <v>0</v>
      </c>
      <c r="Y14">
        <f>BAWANA!BA14+BAWANA!BB14</f>
        <v>0</v>
      </c>
      <c r="Z14">
        <f>BAWANA!BH14+BAWANA!BI14</f>
        <v>0</v>
      </c>
      <c r="AA14">
        <f>BAWANA!AB14+BAWANA!AC14</f>
        <v>0</v>
      </c>
      <c r="AB14">
        <f>BAWANA!AI14+BAWANA!AJ14</f>
        <v>0</v>
      </c>
      <c r="AC14" s="119">
        <f t="shared" si="6"/>
        <v>0</v>
      </c>
      <c r="AD14" s="119">
        <f t="shared" si="6"/>
        <v>0</v>
      </c>
    </row>
    <row r="15" spans="1:30">
      <c r="A15" t="s">
        <v>57</v>
      </c>
      <c r="B15">
        <f>BAWANA!F15</f>
        <v>980</v>
      </c>
      <c r="C15">
        <f>BAWANA!G15</f>
        <v>0</v>
      </c>
      <c r="D15">
        <f>BAWANA!AP15</f>
        <v>0</v>
      </c>
      <c r="E15">
        <f>BAWANA!AQ15</f>
        <v>0</v>
      </c>
      <c r="F15">
        <f t="shared" si="4"/>
        <v>784</v>
      </c>
      <c r="G15">
        <f t="shared" si="5"/>
        <v>0</v>
      </c>
      <c r="H15" s="112"/>
      <c r="I15">
        <f>BRPL_EOD!AM15+BRPL_EOD!AN15</f>
        <v>0</v>
      </c>
      <c r="J15">
        <f>BYPL_EOD!AM15+BYPL_EOD!AN15</f>
        <v>0</v>
      </c>
      <c r="K15">
        <f>MES_EOD!AM15+MES_EOD!AN15</f>
        <v>0</v>
      </c>
      <c r="L15">
        <f>NDMC_EOD!AM15+NDMC_EOD!AN15</f>
        <v>0</v>
      </c>
      <c r="M15">
        <f>TPDDL_EOD!AM15+TPDDL_EOD!AN15</f>
        <v>0</v>
      </c>
      <c r="N15">
        <f t="shared" si="0"/>
        <v>0</v>
      </c>
      <c r="O15" s="112">
        <f t="shared" si="1"/>
        <v>0</v>
      </c>
      <c r="P15">
        <v>0</v>
      </c>
      <c r="Q15">
        <v>0</v>
      </c>
      <c r="R15">
        <v>0</v>
      </c>
      <c r="S15">
        <v>0</v>
      </c>
      <c r="T15">
        <v>0</v>
      </c>
      <c r="U15" s="114">
        <f t="shared" si="2"/>
        <v>0</v>
      </c>
      <c r="V15" s="112">
        <f t="shared" si="3"/>
        <v>0</v>
      </c>
      <c r="Y15">
        <f>BAWANA!BA15+BAWANA!BB15</f>
        <v>0</v>
      </c>
      <c r="Z15">
        <f>BAWANA!BH15+BAWANA!BI15</f>
        <v>0</v>
      </c>
      <c r="AA15">
        <f>BAWANA!AB15+BAWANA!AC15</f>
        <v>0</v>
      </c>
      <c r="AB15">
        <f>BAWANA!AI15+BAWANA!AJ15</f>
        <v>0</v>
      </c>
      <c r="AC15" s="119">
        <f t="shared" si="6"/>
        <v>0</v>
      </c>
      <c r="AD15" s="119">
        <f t="shared" si="6"/>
        <v>0</v>
      </c>
    </row>
    <row r="16" spans="1:30">
      <c r="A16" t="s">
        <v>58</v>
      </c>
      <c r="B16">
        <f>BAWANA!F16</f>
        <v>980</v>
      </c>
      <c r="C16">
        <f>BAWANA!G16</f>
        <v>0</v>
      </c>
      <c r="D16">
        <f>BAWANA!AP16</f>
        <v>0</v>
      </c>
      <c r="E16">
        <f>BAWANA!AQ16</f>
        <v>0</v>
      </c>
      <c r="F16">
        <f t="shared" si="4"/>
        <v>784</v>
      </c>
      <c r="G16">
        <f t="shared" si="5"/>
        <v>0</v>
      </c>
      <c r="H16" s="112"/>
      <c r="I16">
        <f>BRPL_EOD!AM16+BRPL_EOD!AN16</f>
        <v>0</v>
      </c>
      <c r="J16">
        <f>BYPL_EOD!AM16+BYPL_EOD!AN16</f>
        <v>0</v>
      </c>
      <c r="K16">
        <f>MES_EOD!AM16+MES_EOD!AN16</f>
        <v>0</v>
      </c>
      <c r="L16">
        <f>NDMC_EOD!AM16+NDMC_EOD!AN16</f>
        <v>0</v>
      </c>
      <c r="M16">
        <f>TPDDL_EOD!AM16+TPDDL_EOD!AN16</f>
        <v>0</v>
      </c>
      <c r="N16">
        <f t="shared" si="0"/>
        <v>0</v>
      </c>
      <c r="O16" s="112">
        <f t="shared" si="1"/>
        <v>0</v>
      </c>
      <c r="P16">
        <v>0</v>
      </c>
      <c r="Q16">
        <v>0</v>
      </c>
      <c r="R16">
        <v>0</v>
      </c>
      <c r="S16">
        <v>0</v>
      </c>
      <c r="T16">
        <v>0</v>
      </c>
      <c r="U16" s="114">
        <f t="shared" si="2"/>
        <v>0</v>
      </c>
      <c r="V16" s="112">
        <f t="shared" si="3"/>
        <v>0</v>
      </c>
      <c r="Y16">
        <f>BAWANA!BA16+BAWANA!BB16</f>
        <v>0</v>
      </c>
      <c r="Z16">
        <f>BAWANA!BH16+BAWANA!BI16</f>
        <v>0</v>
      </c>
      <c r="AA16">
        <f>BAWANA!AB16+BAWANA!AC16</f>
        <v>0</v>
      </c>
      <c r="AB16">
        <f>BAWANA!AI16+BAWANA!AJ16</f>
        <v>0</v>
      </c>
      <c r="AC16" s="119">
        <f t="shared" si="6"/>
        <v>0</v>
      </c>
      <c r="AD16" s="119">
        <f t="shared" si="6"/>
        <v>0</v>
      </c>
    </row>
    <row r="17" spans="1:30">
      <c r="A17" t="s">
        <v>59</v>
      </c>
      <c r="B17">
        <f>BAWANA!F17</f>
        <v>980</v>
      </c>
      <c r="C17">
        <f>BAWANA!G17</f>
        <v>0</v>
      </c>
      <c r="D17">
        <f>BAWANA!AP17</f>
        <v>0</v>
      </c>
      <c r="E17">
        <f>BAWANA!AQ17</f>
        <v>0</v>
      </c>
      <c r="F17">
        <f t="shared" si="4"/>
        <v>784</v>
      </c>
      <c r="G17">
        <f t="shared" si="5"/>
        <v>0</v>
      </c>
      <c r="H17" s="112"/>
      <c r="I17">
        <f>BRPL_EOD!AM17+BRPL_EOD!AN17</f>
        <v>0</v>
      </c>
      <c r="J17">
        <f>BYPL_EOD!AM17+BYPL_EOD!AN17</f>
        <v>0</v>
      </c>
      <c r="K17">
        <f>MES_EOD!AM17+MES_EOD!AN17</f>
        <v>0</v>
      </c>
      <c r="L17">
        <f>NDMC_EOD!AM17+NDMC_EOD!AN17</f>
        <v>0</v>
      </c>
      <c r="M17">
        <f>TPDDL_EOD!AM17+TPDDL_EOD!AN17</f>
        <v>0</v>
      </c>
      <c r="N17">
        <f t="shared" si="0"/>
        <v>0</v>
      </c>
      <c r="O17" s="112">
        <f t="shared" si="1"/>
        <v>0</v>
      </c>
      <c r="P17">
        <v>0</v>
      </c>
      <c r="Q17">
        <v>0</v>
      </c>
      <c r="R17">
        <v>0</v>
      </c>
      <c r="S17">
        <v>0</v>
      </c>
      <c r="T17">
        <v>0</v>
      </c>
      <c r="U17" s="114">
        <f t="shared" si="2"/>
        <v>0</v>
      </c>
      <c r="V17" s="112">
        <f t="shared" si="3"/>
        <v>0</v>
      </c>
      <c r="Y17">
        <f>BAWANA!BA17+BAWANA!BB17</f>
        <v>0</v>
      </c>
      <c r="Z17">
        <f>BAWANA!BH17+BAWANA!BI17</f>
        <v>0</v>
      </c>
      <c r="AA17">
        <f>BAWANA!AB17+BAWANA!AC17</f>
        <v>0</v>
      </c>
      <c r="AB17">
        <f>BAWANA!AI17+BAWANA!AJ17</f>
        <v>0</v>
      </c>
      <c r="AC17" s="119">
        <f t="shared" si="6"/>
        <v>0</v>
      </c>
      <c r="AD17" s="119">
        <f t="shared" si="6"/>
        <v>0</v>
      </c>
    </row>
    <row r="18" spans="1:30">
      <c r="A18" t="s">
        <v>60</v>
      </c>
      <c r="B18">
        <f>BAWANA!F18</f>
        <v>980</v>
      </c>
      <c r="C18">
        <f>BAWANA!G18</f>
        <v>0</v>
      </c>
      <c r="D18">
        <f>BAWANA!AP18</f>
        <v>0</v>
      </c>
      <c r="E18">
        <f>BAWANA!AQ18</f>
        <v>0</v>
      </c>
      <c r="F18">
        <f t="shared" si="4"/>
        <v>784</v>
      </c>
      <c r="G18">
        <f t="shared" si="5"/>
        <v>0</v>
      </c>
      <c r="H18" s="112"/>
      <c r="I18">
        <f>BRPL_EOD!AM18+BRPL_EOD!AN18</f>
        <v>0</v>
      </c>
      <c r="J18">
        <f>BYPL_EOD!AM18+BYPL_EOD!AN18</f>
        <v>0</v>
      </c>
      <c r="K18">
        <f>MES_EOD!AM18+MES_EOD!AN18</f>
        <v>0</v>
      </c>
      <c r="L18">
        <f>NDMC_EOD!AM18+NDMC_EOD!AN18</f>
        <v>0</v>
      </c>
      <c r="M18">
        <f>TPDDL_EOD!AM18+TPDDL_EOD!AN18</f>
        <v>0</v>
      </c>
      <c r="N18">
        <f t="shared" si="0"/>
        <v>0</v>
      </c>
      <c r="O18" s="112">
        <f t="shared" si="1"/>
        <v>0</v>
      </c>
      <c r="P18">
        <v>0</v>
      </c>
      <c r="Q18">
        <v>0</v>
      </c>
      <c r="R18">
        <v>0</v>
      </c>
      <c r="S18">
        <v>0</v>
      </c>
      <c r="T18">
        <v>0</v>
      </c>
      <c r="U18" s="114">
        <f t="shared" si="2"/>
        <v>0</v>
      </c>
      <c r="V18" s="112">
        <f t="shared" si="3"/>
        <v>0</v>
      </c>
      <c r="Y18">
        <f>BAWANA!BA18+BAWANA!BB18</f>
        <v>0</v>
      </c>
      <c r="Z18">
        <f>BAWANA!BH18+BAWANA!BI18</f>
        <v>0</v>
      </c>
      <c r="AA18">
        <f>BAWANA!AB18+BAWANA!AC18</f>
        <v>0</v>
      </c>
      <c r="AB18">
        <f>BAWANA!AI18+BAWANA!AJ18</f>
        <v>0</v>
      </c>
      <c r="AC18" s="119">
        <f t="shared" si="6"/>
        <v>0</v>
      </c>
      <c r="AD18" s="119">
        <f t="shared" si="6"/>
        <v>0</v>
      </c>
    </row>
    <row r="19" spans="1:30">
      <c r="A19" t="s">
        <v>61</v>
      </c>
      <c r="B19">
        <f>BAWANA!F19</f>
        <v>980</v>
      </c>
      <c r="C19">
        <f>BAWANA!G19</f>
        <v>0</v>
      </c>
      <c r="D19">
        <f>BAWANA!AP19</f>
        <v>0</v>
      </c>
      <c r="E19">
        <f>BAWANA!AQ19</f>
        <v>0</v>
      </c>
      <c r="F19">
        <f t="shared" si="4"/>
        <v>784</v>
      </c>
      <c r="G19">
        <f t="shared" si="5"/>
        <v>0</v>
      </c>
      <c r="H19" s="112"/>
      <c r="I19">
        <f>BRPL_EOD!AM19+BRPL_EOD!AN19</f>
        <v>0</v>
      </c>
      <c r="J19">
        <f>BYPL_EOD!AM19+BYPL_EOD!AN19</f>
        <v>0</v>
      </c>
      <c r="K19">
        <f>MES_EOD!AM19+MES_EOD!AN19</f>
        <v>0</v>
      </c>
      <c r="L19">
        <f>NDMC_EOD!AM19+NDMC_EOD!AN19</f>
        <v>0</v>
      </c>
      <c r="M19">
        <f>TPDDL_EOD!AM19+TPDDL_EOD!AN19</f>
        <v>0</v>
      </c>
      <c r="N19">
        <f t="shared" si="0"/>
        <v>0</v>
      </c>
      <c r="O19" s="112">
        <f t="shared" si="1"/>
        <v>0</v>
      </c>
      <c r="P19">
        <v>0</v>
      </c>
      <c r="Q19">
        <v>0</v>
      </c>
      <c r="R19">
        <v>0</v>
      </c>
      <c r="S19">
        <v>0</v>
      </c>
      <c r="T19">
        <v>0</v>
      </c>
      <c r="U19" s="114">
        <f t="shared" si="2"/>
        <v>0</v>
      </c>
      <c r="V19" s="112">
        <f t="shared" si="3"/>
        <v>0</v>
      </c>
      <c r="Y19">
        <f>BAWANA!BA19+BAWANA!BB19</f>
        <v>0</v>
      </c>
      <c r="Z19">
        <f>BAWANA!BH19+BAWANA!BI19</f>
        <v>0</v>
      </c>
      <c r="AA19">
        <f>BAWANA!AB19+BAWANA!AC19</f>
        <v>0</v>
      </c>
      <c r="AB19">
        <f>BAWANA!AI19+BAWANA!AJ19</f>
        <v>0</v>
      </c>
      <c r="AC19" s="119">
        <f t="shared" si="6"/>
        <v>0</v>
      </c>
      <c r="AD19" s="119">
        <f t="shared" si="6"/>
        <v>0</v>
      </c>
    </row>
    <row r="20" spans="1:30">
      <c r="A20" t="s">
        <v>62</v>
      </c>
      <c r="B20">
        <f>BAWANA!F20</f>
        <v>980</v>
      </c>
      <c r="C20">
        <f>BAWANA!G20</f>
        <v>0</v>
      </c>
      <c r="D20">
        <f>BAWANA!AP20</f>
        <v>0</v>
      </c>
      <c r="E20">
        <f>BAWANA!AQ20</f>
        <v>0</v>
      </c>
      <c r="F20">
        <f t="shared" si="4"/>
        <v>784</v>
      </c>
      <c r="G20">
        <f t="shared" si="5"/>
        <v>0</v>
      </c>
      <c r="H20" s="112"/>
      <c r="I20">
        <f>BRPL_EOD!AM20+BRPL_EOD!AN20</f>
        <v>0</v>
      </c>
      <c r="J20">
        <f>BYPL_EOD!AM20+BYPL_EOD!AN20</f>
        <v>0</v>
      </c>
      <c r="K20">
        <f>MES_EOD!AM20+MES_EOD!AN20</f>
        <v>0</v>
      </c>
      <c r="L20">
        <f>NDMC_EOD!AM20+NDMC_EOD!AN20</f>
        <v>0</v>
      </c>
      <c r="M20">
        <f>TPDDL_EOD!AM20+TPDDL_EOD!AN20</f>
        <v>0</v>
      </c>
      <c r="N20">
        <f t="shared" si="0"/>
        <v>0</v>
      </c>
      <c r="O20" s="112">
        <f t="shared" si="1"/>
        <v>0</v>
      </c>
      <c r="P20">
        <v>0</v>
      </c>
      <c r="Q20">
        <v>0</v>
      </c>
      <c r="R20">
        <v>0</v>
      </c>
      <c r="S20">
        <v>0</v>
      </c>
      <c r="T20">
        <v>0</v>
      </c>
      <c r="U20" s="114">
        <f t="shared" si="2"/>
        <v>0</v>
      </c>
      <c r="V20" s="112">
        <f t="shared" si="3"/>
        <v>0</v>
      </c>
      <c r="Y20">
        <f>BAWANA!BA20+BAWANA!BB20</f>
        <v>0</v>
      </c>
      <c r="Z20">
        <f>BAWANA!BH20+BAWANA!BI20</f>
        <v>0</v>
      </c>
      <c r="AA20">
        <f>BAWANA!AB20+BAWANA!AC20</f>
        <v>0</v>
      </c>
      <c r="AB20">
        <f>BAWANA!AI20+BAWANA!AJ20</f>
        <v>0</v>
      </c>
      <c r="AC20" s="119">
        <f t="shared" si="6"/>
        <v>0</v>
      </c>
      <c r="AD20" s="119">
        <f t="shared" si="6"/>
        <v>0</v>
      </c>
    </row>
    <row r="21" spans="1:30">
      <c r="A21" t="s">
        <v>63</v>
      </c>
      <c r="B21">
        <f>BAWANA!F21</f>
        <v>980</v>
      </c>
      <c r="C21">
        <f>BAWANA!G21</f>
        <v>0</v>
      </c>
      <c r="D21">
        <f>BAWANA!AP21</f>
        <v>0</v>
      </c>
      <c r="E21">
        <f>BAWANA!AQ21</f>
        <v>0</v>
      </c>
      <c r="F21">
        <f t="shared" si="4"/>
        <v>784</v>
      </c>
      <c r="G21">
        <f t="shared" si="5"/>
        <v>0</v>
      </c>
      <c r="H21" s="112"/>
      <c r="I21">
        <f>BRPL_EOD!AM21+BRPL_EOD!AN21</f>
        <v>0</v>
      </c>
      <c r="J21">
        <f>BYPL_EOD!AM21+BYPL_EOD!AN21</f>
        <v>0</v>
      </c>
      <c r="K21">
        <f>MES_EOD!AM21+MES_EOD!AN21</f>
        <v>0</v>
      </c>
      <c r="L21">
        <f>NDMC_EOD!AM21+NDMC_EOD!AN21</f>
        <v>0</v>
      </c>
      <c r="M21">
        <f>TPDDL_EOD!AM21+TPDDL_EOD!AN21</f>
        <v>0</v>
      </c>
      <c r="N21">
        <f t="shared" si="0"/>
        <v>0</v>
      </c>
      <c r="O21" s="112">
        <f t="shared" si="1"/>
        <v>0</v>
      </c>
      <c r="P21">
        <v>0</v>
      </c>
      <c r="Q21">
        <v>0</v>
      </c>
      <c r="R21">
        <v>0</v>
      </c>
      <c r="S21">
        <v>0</v>
      </c>
      <c r="T21">
        <v>0</v>
      </c>
      <c r="U21" s="114">
        <f t="shared" si="2"/>
        <v>0</v>
      </c>
      <c r="V21" s="112">
        <f t="shared" si="3"/>
        <v>0</v>
      </c>
      <c r="Y21">
        <f>BAWANA!BA21+BAWANA!BB21</f>
        <v>0</v>
      </c>
      <c r="Z21">
        <f>BAWANA!BH21+BAWANA!BI21</f>
        <v>0</v>
      </c>
      <c r="AA21">
        <f>BAWANA!AB21+BAWANA!AC21</f>
        <v>0</v>
      </c>
      <c r="AB21">
        <f>BAWANA!AI21+BAWANA!AJ21</f>
        <v>0</v>
      </c>
      <c r="AC21" s="119">
        <f t="shared" si="6"/>
        <v>0</v>
      </c>
      <c r="AD21" s="119">
        <f t="shared" si="6"/>
        <v>0</v>
      </c>
    </row>
    <row r="22" spans="1:30">
      <c r="A22" t="s">
        <v>64</v>
      </c>
      <c r="B22">
        <f>BAWANA!F22</f>
        <v>980</v>
      </c>
      <c r="C22">
        <f>BAWANA!G22</f>
        <v>0</v>
      </c>
      <c r="D22">
        <f>BAWANA!AP22</f>
        <v>0</v>
      </c>
      <c r="E22">
        <f>BAWANA!AQ22</f>
        <v>0</v>
      </c>
      <c r="F22">
        <f t="shared" si="4"/>
        <v>784</v>
      </c>
      <c r="G22">
        <f t="shared" si="5"/>
        <v>0</v>
      </c>
      <c r="H22" s="112"/>
      <c r="I22">
        <f>BRPL_EOD!AM22+BRPL_EOD!AN22</f>
        <v>0</v>
      </c>
      <c r="J22">
        <f>BYPL_EOD!AM22+BYPL_EOD!AN22</f>
        <v>0</v>
      </c>
      <c r="K22">
        <f>MES_EOD!AM22+MES_EOD!AN22</f>
        <v>0</v>
      </c>
      <c r="L22">
        <f>NDMC_EOD!AM22+NDMC_EOD!AN22</f>
        <v>0</v>
      </c>
      <c r="M22">
        <f>TPDDL_EOD!AM22+TPDDL_EOD!AN22</f>
        <v>0</v>
      </c>
      <c r="N22">
        <f t="shared" si="0"/>
        <v>0</v>
      </c>
      <c r="O22" s="112">
        <f t="shared" si="1"/>
        <v>0</v>
      </c>
      <c r="P22">
        <v>0</v>
      </c>
      <c r="Q22">
        <v>0</v>
      </c>
      <c r="R22">
        <v>0</v>
      </c>
      <c r="S22">
        <v>0</v>
      </c>
      <c r="T22">
        <v>0</v>
      </c>
      <c r="U22" s="114">
        <f t="shared" si="2"/>
        <v>0</v>
      </c>
      <c r="V22" s="112">
        <f t="shared" si="3"/>
        <v>0</v>
      </c>
      <c r="Y22">
        <f>BAWANA!BA22+BAWANA!BB22</f>
        <v>0</v>
      </c>
      <c r="Z22">
        <f>BAWANA!BH22+BAWANA!BI22</f>
        <v>0</v>
      </c>
      <c r="AA22">
        <f>BAWANA!AB22+BAWANA!AC22</f>
        <v>0</v>
      </c>
      <c r="AB22">
        <f>BAWANA!AI22+BAWANA!AJ22</f>
        <v>0</v>
      </c>
      <c r="AC22" s="119">
        <f t="shared" si="6"/>
        <v>0</v>
      </c>
      <c r="AD22" s="119">
        <f t="shared" si="6"/>
        <v>0</v>
      </c>
    </row>
    <row r="23" spans="1:30">
      <c r="A23" t="s">
        <v>65</v>
      </c>
      <c r="B23">
        <f>BAWANA!F23</f>
        <v>980</v>
      </c>
      <c r="C23">
        <f>BAWANA!G23</f>
        <v>0</v>
      </c>
      <c r="D23">
        <f>BAWANA!AP23</f>
        <v>0</v>
      </c>
      <c r="E23">
        <f>BAWANA!AQ23</f>
        <v>0</v>
      </c>
      <c r="F23">
        <f t="shared" si="4"/>
        <v>784</v>
      </c>
      <c r="G23">
        <f t="shared" si="5"/>
        <v>0</v>
      </c>
      <c r="H23" s="112"/>
      <c r="I23">
        <f>BRPL_EOD!AM23+BRPL_EOD!AN23</f>
        <v>0</v>
      </c>
      <c r="J23">
        <f>BYPL_EOD!AM23+BYPL_EOD!AN23</f>
        <v>0</v>
      </c>
      <c r="K23">
        <f>MES_EOD!AM23+MES_EOD!AN23</f>
        <v>0</v>
      </c>
      <c r="L23">
        <f>NDMC_EOD!AM23+NDMC_EOD!AN23</f>
        <v>0</v>
      </c>
      <c r="M23">
        <f>TPDDL_EOD!AM23+TPDDL_EOD!AN23</f>
        <v>0</v>
      </c>
      <c r="N23">
        <f t="shared" si="0"/>
        <v>0</v>
      </c>
      <c r="O23" s="112">
        <f t="shared" si="1"/>
        <v>0</v>
      </c>
      <c r="P23">
        <v>0</v>
      </c>
      <c r="Q23">
        <v>0</v>
      </c>
      <c r="R23">
        <v>0</v>
      </c>
      <c r="S23">
        <v>0</v>
      </c>
      <c r="T23">
        <v>0</v>
      </c>
      <c r="U23" s="114">
        <f t="shared" si="2"/>
        <v>0</v>
      </c>
      <c r="V23" s="112">
        <f t="shared" si="3"/>
        <v>0</v>
      </c>
      <c r="Y23">
        <f>BAWANA!BA23+BAWANA!BB23</f>
        <v>0</v>
      </c>
      <c r="Z23">
        <f>BAWANA!BH23+BAWANA!BI23</f>
        <v>0</v>
      </c>
      <c r="AA23">
        <f>BAWANA!AB23+BAWANA!AC23</f>
        <v>0</v>
      </c>
      <c r="AB23">
        <f>BAWANA!AI23+BAWANA!AJ23</f>
        <v>0</v>
      </c>
      <c r="AC23" s="119">
        <f t="shared" si="6"/>
        <v>0</v>
      </c>
      <c r="AD23" s="119">
        <f t="shared" si="6"/>
        <v>0</v>
      </c>
    </row>
    <row r="24" spans="1:30">
      <c r="A24" t="s">
        <v>66</v>
      </c>
      <c r="B24">
        <f>BAWANA!F24</f>
        <v>980</v>
      </c>
      <c r="C24">
        <f>BAWANA!G24</f>
        <v>0</v>
      </c>
      <c r="D24">
        <f>BAWANA!AP24</f>
        <v>0</v>
      </c>
      <c r="E24">
        <f>BAWANA!AQ24</f>
        <v>0</v>
      </c>
      <c r="F24">
        <f t="shared" si="4"/>
        <v>784</v>
      </c>
      <c r="G24">
        <f t="shared" si="5"/>
        <v>0</v>
      </c>
      <c r="H24" s="112"/>
      <c r="I24">
        <f>BRPL_EOD!AM24+BRPL_EOD!AN24</f>
        <v>0</v>
      </c>
      <c r="J24">
        <f>BYPL_EOD!AM24+BYPL_EOD!AN24</f>
        <v>0</v>
      </c>
      <c r="K24">
        <f>MES_EOD!AM24+MES_EOD!AN24</f>
        <v>0</v>
      </c>
      <c r="L24">
        <f>NDMC_EOD!AM24+NDMC_EOD!AN24</f>
        <v>0</v>
      </c>
      <c r="M24">
        <f>TPDDL_EOD!AM24+TPDDL_EOD!AN24</f>
        <v>0</v>
      </c>
      <c r="N24">
        <f t="shared" si="0"/>
        <v>0</v>
      </c>
      <c r="O24" s="112">
        <f t="shared" si="1"/>
        <v>0</v>
      </c>
      <c r="P24">
        <v>0</v>
      </c>
      <c r="Q24">
        <v>0</v>
      </c>
      <c r="R24">
        <v>0</v>
      </c>
      <c r="S24">
        <v>0</v>
      </c>
      <c r="T24">
        <v>0</v>
      </c>
      <c r="U24" s="114">
        <f t="shared" si="2"/>
        <v>0</v>
      </c>
      <c r="V24" s="112">
        <f t="shared" si="3"/>
        <v>0</v>
      </c>
      <c r="Y24">
        <f>BAWANA!BA24+BAWANA!BB24</f>
        <v>0</v>
      </c>
      <c r="Z24">
        <f>BAWANA!BH24+BAWANA!BI24</f>
        <v>0</v>
      </c>
      <c r="AA24">
        <f>BAWANA!AB24+BAWANA!AC24</f>
        <v>0</v>
      </c>
      <c r="AB24">
        <f>BAWANA!AI24+BAWANA!AJ24</f>
        <v>0</v>
      </c>
      <c r="AC24" s="119">
        <f t="shared" si="6"/>
        <v>0</v>
      </c>
      <c r="AD24" s="119">
        <f t="shared" si="6"/>
        <v>0</v>
      </c>
    </row>
    <row r="25" spans="1:30">
      <c r="A25" t="s">
        <v>67</v>
      </c>
      <c r="B25">
        <f>BAWANA!F25</f>
        <v>980</v>
      </c>
      <c r="C25">
        <f>BAWANA!G25</f>
        <v>0</v>
      </c>
      <c r="D25">
        <f>BAWANA!AP25</f>
        <v>0</v>
      </c>
      <c r="E25">
        <f>BAWANA!AQ25</f>
        <v>0</v>
      </c>
      <c r="F25">
        <f t="shared" si="4"/>
        <v>784</v>
      </c>
      <c r="G25">
        <f t="shared" si="5"/>
        <v>0</v>
      </c>
      <c r="H25" s="112"/>
      <c r="I25">
        <f>BRPL_EOD!AM25+BRPL_EOD!AN25</f>
        <v>0</v>
      </c>
      <c r="J25">
        <f>BYPL_EOD!AM25+BYPL_EOD!AN25</f>
        <v>0</v>
      </c>
      <c r="K25">
        <f>MES_EOD!AM25+MES_EOD!AN25</f>
        <v>0</v>
      </c>
      <c r="L25">
        <f>NDMC_EOD!AM25+NDMC_EOD!AN25</f>
        <v>0</v>
      </c>
      <c r="M25">
        <f>TPDDL_EOD!AM25+TPDDL_EOD!AN25</f>
        <v>0</v>
      </c>
      <c r="N25">
        <f t="shared" si="0"/>
        <v>0</v>
      </c>
      <c r="O25" s="112">
        <f t="shared" si="1"/>
        <v>0</v>
      </c>
      <c r="P25">
        <v>0</v>
      </c>
      <c r="Q25">
        <v>0</v>
      </c>
      <c r="R25">
        <v>0</v>
      </c>
      <c r="S25">
        <v>0</v>
      </c>
      <c r="T25">
        <v>0</v>
      </c>
      <c r="U25" s="114">
        <f t="shared" si="2"/>
        <v>0</v>
      </c>
      <c r="V25" s="112">
        <f t="shared" si="3"/>
        <v>0</v>
      </c>
      <c r="Y25">
        <f>BAWANA!BA25+BAWANA!BB25</f>
        <v>0</v>
      </c>
      <c r="Z25">
        <f>BAWANA!BH25+BAWANA!BI25</f>
        <v>0</v>
      </c>
      <c r="AA25">
        <f>BAWANA!AB25+BAWANA!AC25</f>
        <v>0</v>
      </c>
      <c r="AB25">
        <f>BAWANA!AI25+BAWANA!AJ25</f>
        <v>0</v>
      </c>
      <c r="AC25" s="119">
        <f t="shared" si="6"/>
        <v>0</v>
      </c>
      <c r="AD25" s="119">
        <f t="shared" si="6"/>
        <v>0</v>
      </c>
    </row>
    <row r="26" spans="1:30">
      <c r="A26" t="s">
        <v>68</v>
      </c>
      <c r="B26">
        <f>BAWANA!F26</f>
        <v>980</v>
      </c>
      <c r="C26">
        <f>BAWANA!G26</f>
        <v>0</v>
      </c>
      <c r="D26">
        <f>BAWANA!AP26</f>
        <v>0</v>
      </c>
      <c r="E26">
        <f>BAWANA!AQ26</f>
        <v>0</v>
      </c>
      <c r="F26">
        <f t="shared" si="4"/>
        <v>784</v>
      </c>
      <c r="G26">
        <f t="shared" si="5"/>
        <v>0</v>
      </c>
      <c r="H26" s="112"/>
      <c r="I26">
        <f>BRPL_EOD!AM26+BRPL_EOD!AN26</f>
        <v>0</v>
      </c>
      <c r="J26">
        <f>BYPL_EOD!AM26+BYPL_EOD!AN26</f>
        <v>0</v>
      </c>
      <c r="K26">
        <f>MES_EOD!AM26+MES_EOD!AN26</f>
        <v>0</v>
      </c>
      <c r="L26">
        <f>NDMC_EOD!AM26+NDMC_EOD!AN26</f>
        <v>0</v>
      </c>
      <c r="M26">
        <f>TPDDL_EOD!AM26+TPDDL_EOD!AN26</f>
        <v>0</v>
      </c>
      <c r="N26">
        <f t="shared" si="0"/>
        <v>0</v>
      </c>
      <c r="O26" s="112">
        <f t="shared" si="1"/>
        <v>0</v>
      </c>
      <c r="P26">
        <v>0</v>
      </c>
      <c r="Q26">
        <v>0</v>
      </c>
      <c r="R26">
        <v>0</v>
      </c>
      <c r="S26">
        <v>0</v>
      </c>
      <c r="T26">
        <v>0</v>
      </c>
      <c r="U26" s="114">
        <f t="shared" si="2"/>
        <v>0</v>
      </c>
      <c r="V26" s="112">
        <f t="shared" si="3"/>
        <v>0</v>
      </c>
      <c r="Y26">
        <f>BAWANA!BA26+BAWANA!BB26</f>
        <v>0</v>
      </c>
      <c r="Z26">
        <f>BAWANA!BH26+BAWANA!BI26</f>
        <v>0</v>
      </c>
      <c r="AA26">
        <f>BAWANA!AB26+BAWANA!AC26</f>
        <v>0</v>
      </c>
      <c r="AB26">
        <f>BAWANA!AI26+BAWANA!AJ26</f>
        <v>0</v>
      </c>
      <c r="AC26" s="119">
        <f t="shared" si="6"/>
        <v>0</v>
      </c>
      <c r="AD26" s="119">
        <f t="shared" si="6"/>
        <v>0</v>
      </c>
    </row>
    <row r="27" spans="1:30">
      <c r="A27" t="s">
        <v>69</v>
      </c>
      <c r="B27">
        <f>BAWANA!F27</f>
        <v>980</v>
      </c>
      <c r="C27">
        <f>BAWANA!G27</f>
        <v>0</v>
      </c>
      <c r="D27">
        <f>BAWANA!AP27</f>
        <v>0</v>
      </c>
      <c r="E27">
        <f>BAWANA!AQ27</f>
        <v>0</v>
      </c>
      <c r="F27">
        <f t="shared" si="4"/>
        <v>784</v>
      </c>
      <c r="G27">
        <f t="shared" si="5"/>
        <v>0</v>
      </c>
      <c r="H27" s="112"/>
      <c r="I27">
        <f>BRPL_EOD!AM27+BRPL_EOD!AN27</f>
        <v>0</v>
      </c>
      <c r="J27">
        <f>BYPL_EOD!AM27+BYPL_EOD!AN27</f>
        <v>0</v>
      </c>
      <c r="K27">
        <f>MES_EOD!AM27+MES_EOD!AN27</f>
        <v>0</v>
      </c>
      <c r="L27">
        <f>NDMC_EOD!AM27+NDMC_EOD!AN27</f>
        <v>0</v>
      </c>
      <c r="M27">
        <f>TPDDL_EOD!AM27+TPDDL_EOD!AN27</f>
        <v>0</v>
      </c>
      <c r="N27">
        <f t="shared" si="0"/>
        <v>0</v>
      </c>
      <c r="O27" s="112">
        <f t="shared" si="1"/>
        <v>0</v>
      </c>
      <c r="P27">
        <v>0</v>
      </c>
      <c r="Q27">
        <v>0</v>
      </c>
      <c r="R27">
        <v>0</v>
      </c>
      <c r="S27">
        <v>0</v>
      </c>
      <c r="T27">
        <v>0</v>
      </c>
      <c r="U27" s="114">
        <f t="shared" si="2"/>
        <v>0</v>
      </c>
      <c r="V27" s="112">
        <f t="shared" si="3"/>
        <v>0</v>
      </c>
      <c r="Y27">
        <f>BAWANA!BA27+BAWANA!BB27</f>
        <v>0</v>
      </c>
      <c r="Z27">
        <f>BAWANA!BH27+BAWANA!BI27</f>
        <v>0</v>
      </c>
      <c r="AA27">
        <f>BAWANA!AB27+BAWANA!AC27</f>
        <v>0</v>
      </c>
      <c r="AB27">
        <f>BAWANA!AI27+BAWANA!AJ27</f>
        <v>0</v>
      </c>
      <c r="AC27" s="119">
        <f t="shared" si="6"/>
        <v>0</v>
      </c>
      <c r="AD27" s="119">
        <f t="shared" si="6"/>
        <v>0</v>
      </c>
    </row>
    <row r="28" spans="1:30">
      <c r="A28" t="s">
        <v>70</v>
      </c>
      <c r="B28">
        <f>BAWANA!F28</f>
        <v>980</v>
      </c>
      <c r="C28">
        <f>BAWANA!G28</f>
        <v>0</v>
      </c>
      <c r="D28">
        <f>BAWANA!AP28</f>
        <v>0</v>
      </c>
      <c r="E28">
        <f>BAWANA!AQ28</f>
        <v>0</v>
      </c>
      <c r="F28">
        <f t="shared" si="4"/>
        <v>784</v>
      </c>
      <c r="G28">
        <f t="shared" si="5"/>
        <v>0</v>
      </c>
      <c r="H28" s="112"/>
      <c r="I28">
        <f>BRPL_EOD!AM28+BRPL_EOD!AN28</f>
        <v>0</v>
      </c>
      <c r="J28">
        <f>BYPL_EOD!AM28+BYPL_EOD!AN28</f>
        <v>0</v>
      </c>
      <c r="K28">
        <f>MES_EOD!AM28+MES_EOD!AN28</f>
        <v>0</v>
      </c>
      <c r="L28">
        <f>NDMC_EOD!AM28+NDMC_EOD!AN28</f>
        <v>0</v>
      </c>
      <c r="M28">
        <f>TPDDL_EOD!AM28+TPDDL_EOD!AN28</f>
        <v>0</v>
      </c>
      <c r="N28">
        <f t="shared" si="0"/>
        <v>0</v>
      </c>
      <c r="O28" s="112">
        <f t="shared" si="1"/>
        <v>0</v>
      </c>
      <c r="P28">
        <v>0</v>
      </c>
      <c r="Q28">
        <v>0</v>
      </c>
      <c r="R28">
        <v>0</v>
      </c>
      <c r="S28">
        <v>0</v>
      </c>
      <c r="T28">
        <v>0</v>
      </c>
      <c r="U28" s="114">
        <f t="shared" si="2"/>
        <v>0</v>
      </c>
      <c r="V28" s="112">
        <f t="shared" si="3"/>
        <v>0</v>
      </c>
      <c r="Y28">
        <f>BAWANA!BA28+BAWANA!BB28</f>
        <v>0</v>
      </c>
      <c r="Z28">
        <f>BAWANA!BH28+BAWANA!BI28</f>
        <v>0</v>
      </c>
      <c r="AA28">
        <f>BAWANA!AB28+BAWANA!AC28</f>
        <v>0</v>
      </c>
      <c r="AB28">
        <f>BAWANA!AI28+BAWANA!AJ28</f>
        <v>0</v>
      </c>
      <c r="AC28" s="119">
        <f t="shared" si="6"/>
        <v>0</v>
      </c>
      <c r="AD28" s="119">
        <f t="shared" si="6"/>
        <v>0</v>
      </c>
    </row>
    <row r="29" spans="1:30">
      <c r="A29" t="s">
        <v>71</v>
      </c>
      <c r="B29">
        <f>BAWANA!F29</f>
        <v>980</v>
      </c>
      <c r="C29">
        <f>BAWANA!G29</f>
        <v>0</v>
      </c>
      <c r="D29">
        <f>BAWANA!AP29</f>
        <v>0</v>
      </c>
      <c r="E29">
        <f>BAWANA!AQ29</f>
        <v>0</v>
      </c>
      <c r="F29">
        <f t="shared" si="4"/>
        <v>784</v>
      </c>
      <c r="G29">
        <f t="shared" si="5"/>
        <v>0</v>
      </c>
      <c r="H29" s="112"/>
      <c r="I29">
        <f>BRPL_EOD!AM29+BRPL_EOD!AN29</f>
        <v>0</v>
      </c>
      <c r="J29">
        <f>BYPL_EOD!AM29+BYPL_EOD!AN29</f>
        <v>0</v>
      </c>
      <c r="K29">
        <f>MES_EOD!AM29+MES_EOD!AN29</f>
        <v>0</v>
      </c>
      <c r="L29">
        <f>NDMC_EOD!AM29+NDMC_EOD!AN29</f>
        <v>0</v>
      </c>
      <c r="M29">
        <f>TPDDL_EOD!AM29+TPDDL_EOD!AN29</f>
        <v>0</v>
      </c>
      <c r="N29">
        <f t="shared" si="0"/>
        <v>0</v>
      </c>
      <c r="O29" s="112">
        <f t="shared" si="1"/>
        <v>0</v>
      </c>
      <c r="P29">
        <v>0</v>
      </c>
      <c r="Q29">
        <v>0</v>
      </c>
      <c r="R29">
        <v>0</v>
      </c>
      <c r="S29">
        <v>0</v>
      </c>
      <c r="T29">
        <v>0</v>
      </c>
      <c r="U29" s="114">
        <f t="shared" si="2"/>
        <v>0</v>
      </c>
      <c r="V29" s="112">
        <f t="shared" si="3"/>
        <v>0</v>
      </c>
      <c r="Y29">
        <f>BAWANA!BA29+BAWANA!BB29</f>
        <v>0</v>
      </c>
      <c r="Z29">
        <f>BAWANA!BH29+BAWANA!BI29</f>
        <v>0</v>
      </c>
      <c r="AA29">
        <f>BAWANA!AB29+BAWANA!AC29</f>
        <v>0</v>
      </c>
      <c r="AB29">
        <f>BAWANA!AI29+BAWANA!AJ29</f>
        <v>0</v>
      </c>
      <c r="AC29" s="119">
        <f t="shared" si="6"/>
        <v>0</v>
      </c>
      <c r="AD29" s="119">
        <f t="shared" si="6"/>
        <v>0</v>
      </c>
    </row>
    <row r="30" spans="1:30">
      <c r="A30" t="s">
        <v>72</v>
      </c>
      <c r="B30">
        <f>BAWANA!F30</f>
        <v>980</v>
      </c>
      <c r="C30">
        <f>BAWANA!G30</f>
        <v>0</v>
      </c>
      <c r="D30">
        <f>BAWANA!AP30</f>
        <v>0</v>
      </c>
      <c r="E30">
        <f>BAWANA!AQ30</f>
        <v>0</v>
      </c>
      <c r="F30">
        <f t="shared" si="4"/>
        <v>784</v>
      </c>
      <c r="G30">
        <f t="shared" si="5"/>
        <v>0</v>
      </c>
      <c r="H30" s="112"/>
      <c r="I30">
        <f>BRPL_EOD!AM30+BRPL_EOD!AN30</f>
        <v>0</v>
      </c>
      <c r="J30">
        <f>BYPL_EOD!AM30+BYPL_EOD!AN30</f>
        <v>0</v>
      </c>
      <c r="K30">
        <f>MES_EOD!AM30+MES_EOD!AN30</f>
        <v>0</v>
      </c>
      <c r="L30">
        <f>NDMC_EOD!AM30+NDMC_EOD!AN30</f>
        <v>0</v>
      </c>
      <c r="M30">
        <f>TPDDL_EOD!AM30+TPDDL_EOD!AN30</f>
        <v>0</v>
      </c>
      <c r="N30">
        <f t="shared" si="0"/>
        <v>0</v>
      </c>
      <c r="O30" s="112">
        <f t="shared" si="1"/>
        <v>0</v>
      </c>
      <c r="P30">
        <v>0</v>
      </c>
      <c r="Q30">
        <v>0</v>
      </c>
      <c r="R30">
        <v>0</v>
      </c>
      <c r="S30">
        <v>0</v>
      </c>
      <c r="T30">
        <v>0</v>
      </c>
      <c r="U30" s="114">
        <f t="shared" si="2"/>
        <v>0</v>
      </c>
      <c r="V30" s="112">
        <f t="shared" si="3"/>
        <v>0</v>
      </c>
      <c r="Y30">
        <f>BAWANA!BA30+BAWANA!BB30</f>
        <v>0</v>
      </c>
      <c r="Z30">
        <f>BAWANA!BH30+BAWANA!BI30</f>
        <v>0</v>
      </c>
      <c r="AA30">
        <f>BAWANA!AB30+BAWANA!AC30</f>
        <v>0</v>
      </c>
      <c r="AB30">
        <f>BAWANA!AI30+BAWANA!AJ30</f>
        <v>0</v>
      </c>
      <c r="AC30" s="119">
        <f t="shared" si="6"/>
        <v>0</v>
      </c>
      <c r="AD30" s="119">
        <f t="shared" si="6"/>
        <v>0</v>
      </c>
    </row>
    <row r="31" spans="1:30">
      <c r="A31" t="s">
        <v>73</v>
      </c>
      <c r="B31">
        <f>BAWANA!F31</f>
        <v>980</v>
      </c>
      <c r="C31">
        <f>BAWANA!G31</f>
        <v>0</v>
      </c>
      <c r="D31">
        <f>BAWANA!AP31</f>
        <v>0</v>
      </c>
      <c r="E31">
        <f>BAWANA!AQ31</f>
        <v>0</v>
      </c>
      <c r="F31">
        <f t="shared" si="4"/>
        <v>784</v>
      </c>
      <c r="G31">
        <f t="shared" si="5"/>
        <v>0</v>
      </c>
      <c r="H31" s="112"/>
      <c r="I31">
        <f>BRPL_EOD!AM31+BRPL_EOD!AN31</f>
        <v>0</v>
      </c>
      <c r="J31">
        <f>BYPL_EOD!AM31+BYPL_EOD!AN31</f>
        <v>0</v>
      </c>
      <c r="K31">
        <f>MES_EOD!AM31+MES_EOD!AN31</f>
        <v>0</v>
      </c>
      <c r="L31">
        <f>NDMC_EOD!AM31+NDMC_EOD!AN31</f>
        <v>0</v>
      </c>
      <c r="M31">
        <f>TPDDL_EOD!AM31+TPDDL_EOD!AN31</f>
        <v>0</v>
      </c>
      <c r="N31">
        <f t="shared" si="0"/>
        <v>0</v>
      </c>
      <c r="O31" s="112">
        <f t="shared" si="1"/>
        <v>0</v>
      </c>
      <c r="P31">
        <v>0</v>
      </c>
      <c r="Q31">
        <v>0</v>
      </c>
      <c r="R31">
        <v>0</v>
      </c>
      <c r="S31">
        <v>0</v>
      </c>
      <c r="T31">
        <v>0</v>
      </c>
      <c r="U31" s="114">
        <f t="shared" si="2"/>
        <v>0</v>
      </c>
      <c r="V31" s="112">
        <f t="shared" si="3"/>
        <v>0</v>
      </c>
      <c r="Y31">
        <f>BAWANA!BA31+BAWANA!BB31</f>
        <v>0</v>
      </c>
      <c r="Z31">
        <f>BAWANA!BH31+BAWANA!BI31</f>
        <v>0</v>
      </c>
      <c r="AA31">
        <f>BAWANA!AB31+BAWANA!AC31</f>
        <v>0</v>
      </c>
      <c r="AB31">
        <f>BAWANA!AI31+BAWANA!AJ31</f>
        <v>0</v>
      </c>
      <c r="AC31" s="119">
        <f t="shared" si="6"/>
        <v>0</v>
      </c>
      <c r="AD31" s="119">
        <f t="shared" si="6"/>
        <v>0</v>
      </c>
    </row>
    <row r="32" spans="1:30">
      <c r="A32" t="s">
        <v>74</v>
      </c>
      <c r="B32">
        <f>BAWANA!F32</f>
        <v>980</v>
      </c>
      <c r="C32">
        <f>BAWANA!G32</f>
        <v>0</v>
      </c>
      <c r="D32">
        <f>BAWANA!AP32</f>
        <v>0</v>
      </c>
      <c r="E32">
        <f>BAWANA!AQ32</f>
        <v>0</v>
      </c>
      <c r="F32">
        <f t="shared" si="4"/>
        <v>784</v>
      </c>
      <c r="G32">
        <f t="shared" si="5"/>
        <v>0</v>
      </c>
      <c r="H32" s="112"/>
      <c r="I32">
        <f>BRPL_EOD!AM32+BRPL_EOD!AN32</f>
        <v>0</v>
      </c>
      <c r="J32">
        <f>BYPL_EOD!AM32+BYPL_EOD!AN32</f>
        <v>0</v>
      </c>
      <c r="K32">
        <f>MES_EOD!AM32+MES_EOD!AN32</f>
        <v>0</v>
      </c>
      <c r="L32">
        <f>NDMC_EOD!AM32+NDMC_EOD!AN32</f>
        <v>0</v>
      </c>
      <c r="M32">
        <f>TPDDL_EOD!AM32+TPDDL_EOD!AN32</f>
        <v>0</v>
      </c>
      <c r="N32">
        <f t="shared" si="0"/>
        <v>0</v>
      </c>
      <c r="O32" s="112">
        <f t="shared" si="1"/>
        <v>0</v>
      </c>
      <c r="P32">
        <v>0</v>
      </c>
      <c r="Q32">
        <v>0</v>
      </c>
      <c r="R32">
        <v>0</v>
      </c>
      <c r="S32">
        <v>0</v>
      </c>
      <c r="T32">
        <v>0</v>
      </c>
      <c r="U32" s="114">
        <f t="shared" si="2"/>
        <v>0</v>
      </c>
      <c r="V32" s="112">
        <f t="shared" si="3"/>
        <v>0</v>
      </c>
      <c r="Y32">
        <f>BAWANA!BA32+BAWANA!BB32</f>
        <v>0</v>
      </c>
      <c r="Z32">
        <f>BAWANA!BH32+BAWANA!BI32</f>
        <v>0</v>
      </c>
      <c r="AA32">
        <f>BAWANA!AB32+BAWANA!AC32</f>
        <v>0</v>
      </c>
      <c r="AB32">
        <f>BAWANA!AI32+BAWANA!AJ32</f>
        <v>0</v>
      </c>
      <c r="AC32" s="119">
        <f t="shared" si="6"/>
        <v>0</v>
      </c>
      <c r="AD32" s="119">
        <f t="shared" si="6"/>
        <v>0</v>
      </c>
    </row>
    <row r="33" spans="1:30">
      <c r="A33" t="s">
        <v>75</v>
      </c>
      <c r="B33">
        <f>BAWANA!F33</f>
        <v>980</v>
      </c>
      <c r="C33">
        <f>BAWANA!G33</f>
        <v>0</v>
      </c>
      <c r="D33">
        <f>BAWANA!AP33</f>
        <v>0</v>
      </c>
      <c r="E33">
        <f>BAWANA!AQ33</f>
        <v>0</v>
      </c>
      <c r="F33">
        <f t="shared" si="4"/>
        <v>784</v>
      </c>
      <c r="G33">
        <f t="shared" si="5"/>
        <v>0</v>
      </c>
      <c r="H33" s="112"/>
      <c r="I33">
        <f>BRPL_EOD!AM33+BRPL_EOD!AN33</f>
        <v>0</v>
      </c>
      <c r="J33">
        <f>BYPL_EOD!AM33+BYPL_EOD!AN33</f>
        <v>0</v>
      </c>
      <c r="K33">
        <f>MES_EOD!AM33+MES_EOD!AN33</f>
        <v>0</v>
      </c>
      <c r="L33">
        <f>NDMC_EOD!AM33+NDMC_EOD!AN33</f>
        <v>0</v>
      </c>
      <c r="M33">
        <f>TPDDL_EOD!AM33+TPDDL_EOD!AN33</f>
        <v>0</v>
      </c>
      <c r="N33">
        <f t="shared" si="0"/>
        <v>0</v>
      </c>
      <c r="O33" s="112">
        <f t="shared" si="1"/>
        <v>0</v>
      </c>
      <c r="P33">
        <v>0</v>
      </c>
      <c r="Q33">
        <v>0</v>
      </c>
      <c r="R33">
        <v>0</v>
      </c>
      <c r="S33">
        <v>0</v>
      </c>
      <c r="T33">
        <v>0</v>
      </c>
      <c r="U33" s="114">
        <f t="shared" si="2"/>
        <v>0</v>
      </c>
      <c r="V33" s="112">
        <f t="shared" si="3"/>
        <v>0</v>
      </c>
      <c r="Y33">
        <f>BAWANA!BA33+BAWANA!BB33</f>
        <v>0</v>
      </c>
      <c r="Z33">
        <f>BAWANA!BH33+BAWANA!BI33</f>
        <v>0</v>
      </c>
      <c r="AA33">
        <f>BAWANA!AB33+BAWANA!AC33</f>
        <v>0</v>
      </c>
      <c r="AB33">
        <f>BAWANA!AI33+BAWANA!AJ33</f>
        <v>0</v>
      </c>
      <c r="AC33" s="119">
        <f t="shared" si="6"/>
        <v>0</v>
      </c>
      <c r="AD33" s="119">
        <f t="shared" si="6"/>
        <v>0</v>
      </c>
    </row>
    <row r="34" spans="1:30">
      <c r="A34" t="s">
        <v>76</v>
      </c>
      <c r="B34">
        <f>BAWANA!F34</f>
        <v>980</v>
      </c>
      <c r="C34">
        <f>BAWANA!G34</f>
        <v>0</v>
      </c>
      <c r="D34">
        <f>BAWANA!AP34</f>
        <v>0</v>
      </c>
      <c r="E34">
        <f>BAWANA!AQ34</f>
        <v>0</v>
      </c>
      <c r="F34">
        <f t="shared" si="4"/>
        <v>784</v>
      </c>
      <c r="G34">
        <f t="shared" si="5"/>
        <v>0</v>
      </c>
      <c r="H34" s="112"/>
      <c r="I34">
        <f>BRPL_EOD!AM34+BRPL_EOD!AN34</f>
        <v>0</v>
      </c>
      <c r="J34">
        <f>BYPL_EOD!AM34+BYPL_EOD!AN34</f>
        <v>0</v>
      </c>
      <c r="K34">
        <f>MES_EOD!AM34+MES_EOD!AN34</f>
        <v>0</v>
      </c>
      <c r="L34">
        <f>NDMC_EOD!AM34+NDMC_EOD!AN34</f>
        <v>0</v>
      </c>
      <c r="M34">
        <f>TPDDL_EOD!AM34+TPDDL_EOD!AN34</f>
        <v>0</v>
      </c>
      <c r="N34">
        <f t="shared" si="0"/>
        <v>0</v>
      </c>
      <c r="O34" s="112">
        <f t="shared" si="1"/>
        <v>0</v>
      </c>
      <c r="P34">
        <v>0</v>
      </c>
      <c r="Q34">
        <v>0</v>
      </c>
      <c r="R34">
        <v>0</v>
      </c>
      <c r="S34">
        <v>0</v>
      </c>
      <c r="T34">
        <v>0</v>
      </c>
      <c r="U34" s="114">
        <f t="shared" si="2"/>
        <v>0</v>
      </c>
      <c r="V34" s="112">
        <f t="shared" si="3"/>
        <v>0</v>
      </c>
      <c r="Y34">
        <f>BAWANA!BA34+BAWANA!BB34</f>
        <v>0</v>
      </c>
      <c r="Z34">
        <f>BAWANA!BH34+BAWANA!BI34</f>
        <v>0</v>
      </c>
      <c r="AA34">
        <f>BAWANA!AB34+BAWANA!AC34</f>
        <v>0</v>
      </c>
      <c r="AB34">
        <f>BAWANA!AI34+BAWANA!AJ34</f>
        <v>0</v>
      </c>
      <c r="AC34" s="119">
        <f t="shared" si="6"/>
        <v>0</v>
      </c>
      <c r="AD34" s="119">
        <f t="shared" si="6"/>
        <v>0</v>
      </c>
    </row>
    <row r="35" spans="1:30">
      <c r="A35" t="s">
        <v>77</v>
      </c>
      <c r="B35">
        <f>BAWANA!F35</f>
        <v>980</v>
      </c>
      <c r="C35">
        <f>BAWANA!G35</f>
        <v>0</v>
      </c>
      <c r="D35">
        <f>BAWANA!AP35</f>
        <v>0</v>
      </c>
      <c r="E35">
        <f>BAWANA!AQ35</f>
        <v>0</v>
      </c>
      <c r="F35">
        <f t="shared" si="4"/>
        <v>784</v>
      </c>
      <c r="G35">
        <f t="shared" si="5"/>
        <v>0</v>
      </c>
      <c r="H35" s="112"/>
      <c r="I35">
        <f>BRPL_EOD!AM35+BRPL_EOD!AN35</f>
        <v>0</v>
      </c>
      <c r="J35">
        <f>BYPL_EOD!AM35+BYPL_EOD!AN35</f>
        <v>0</v>
      </c>
      <c r="K35">
        <f>MES_EOD!AM35+MES_EOD!AN35</f>
        <v>0</v>
      </c>
      <c r="L35">
        <f>NDMC_EOD!AM35+NDMC_EOD!AN35</f>
        <v>0</v>
      </c>
      <c r="M35">
        <f>TPDDL_EOD!AM35+TPDDL_EOD!AN35</f>
        <v>0</v>
      </c>
      <c r="N35">
        <f t="shared" si="0"/>
        <v>0</v>
      </c>
      <c r="O35" s="112">
        <f t="shared" si="1"/>
        <v>0</v>
      </c>
      <c r="P35">
        <v>0</v>
      </c>
      <c r="Q35">
        <v>0</v>
      </c>
      <c r="R35">
        <v>0</v>
      </c>
      <c r="S35">
        <v>0</v>
      </c>
      <c r="T35">
        <v>0</v>
      </c>
      <c r="U35" s="114">
        <f t="shared" si="2"/>
        <v>0</v>
      </c>
      <c r="V35" s="112">
        <f t="shared" si="3"/>
        <v>0</v>
      </c>
      <c r="Y35">
        <f>BAWANA!BA35+BAWANA!BB35</f>
        <v>0</v>
      </c>
      <c r="Z35">
        <f>BAWANA!BH35+BAWANA!BI35</f>
        <v>0</v>
      </c>
      <c r="AA35">
        <f>BAWANA!AB35+BAWANA!AC35</f>
        <v>0</v>
      </c>
      <c r="AB35">
        <f>BAWANA!AI35+BAWANA!AJ35</f>
        <v>0</v>
      </c>
      <c r="AC35" s="119">
        <f t="shared" si="6"/>
        <v>0</v>
      </c>
      <c r="AD35" s="119">
        <f t="shared" si="6"/>
        <v>0</v>
      </c>
    </row>
    <row r="36" spans="1:30">
      <c r="A36" t="s">
        <v>78</v>
      </c>
      <c r="B36">
        <f>BAWANA!F36</f>
        <v>980</v>
      </c>
      <c r="C36">
        <f>BAWANA!G36</f>
        <v>0</v>
      </c>
      <c r="D36">
        <f>BAWANA!AP36</f>
        <v>0</v>
      </c>
      <c r="E36">
        <f>BAWANA!AQ36</f>
        <v>0</v>
      </c>
      <c r="F36">
        <f t="shared" si="4"/>
        <v>784</v>
      </c>
      <c r="G36">
        <f t="shared" si="5"/>
        <v>0</v>
      </c>
      <c r="H36" s="112"/>
      <c r="I36">
        <f>BRPL_EOD!AM36+BRPL_EOD!AN36</f>
        <v>0</v>
      </c>
      <c r="J36">
        <f>BYPL_EOD!AM36+BYPL_EOD!AN36</f>
        <v>0</v>
      </c>
      <c r="K36">
        <f>MES_EOD!AM36+MES_EOD!AN36</f>
        <v>0</v>
      </c>
      <c r="L36">
        <f>NDMC_EOD!AM36+NDMC_EOD!AN36</f>
        <v>0</v>
      </c>
      <c r="M36">
        <f>TPDDL_EOD!AM36+TPDDL_EOD!AN36</f>
        <v>0</v>
      </c>
      <c r="N36">
        <f t="shared" si="0"/>
        <v>0</v>
      </c>
      <c r="O36" s="112">
        <f t="shared" si="1"/>
        <v>0</v>
      </c>
      <c r="P36">
        <v>0</v>
      </c>
      <c r="Q36">
        <v>0</v>
      </c>
      <c r="R36">
        <v>0</v>
      </c>
      <c r="S36">
        <v>0</v>
      </c>
      <c r="T36">
        <v>0</v>
      </c>
      <c r="U36" s="114">
        <f t="shared" si="2"/>
        <v>0</v>
      </c>
      <c r="V36" s="112">
        <f t="shared" si="3"/>
        <v>0</v>
      </c>
      <c r="Y36">
        <f>BAWANA!BA36+BAWANA!BB36</f>
        <v>0</v>
      </c>
      <c r="Z36">
        <f>BAWANA!BH36+BAWANA!BI36</f>
        <v>0</v>
      </c>
      <c r="AA36">
        <f>BAWANA!AB36+BAWANA!AC36</f>
        <v>0</v>
      </c>
      <c r="AB36">
        <f>BAWANA!AI36+BAWANA!AJ36</f>
        <v>0</v>
      </c>
      <c r="AC36" s="119">
        <f t="shared" si="6"/>
        <v>0</v>
      </c>
      <c r="AD36" s="119">
        <f t="shared" si="6"/>
        <v>0</v>
      </c>
    </row>
    <row r="37" spans="1:30">
      <c r="A37" t="s">
        <v>79</v>
      </c>
      <c r="B37">
        <f>BAWANA!F37</f>
        <v>980</v>
      </c>
      <c r="C37">
        <f>BAWANA!G37</f>
        <v>0</v>
      </c>
      <c r="D37">
        <f>BAWANA!AP37</f>
        <v>0</v>
      </c>
      <c r="E37">
        <f>BAWANA!AQ37</f>
        <v>0</v>
      </c>
      <c r="F37">
        <f t="shared" si="4"/>
        <v>784</v>
      </c>
      <c r="G37">
        <f t="shared" si="5"/>
        <v>0</v>
      </c>
      <c r="H37" s="112"/>
      <c r="I37">
        <f>BRPL_EOD!AM37+BRPL_EOD!AN37</f>
        <v>0</v>
      </c>
      <c r="J37">
        <f>BYPL_EOD!AM37+BYPL_EOD!AN37</f>
        <v>0</v>
      </c>
      <c r="K37">
        <f>MES_EOD!AM37+MES_EOD!AN37</f>
        <v>0</v>
      </c>
      <c r="L37">
        <f>NDMC_EOD!AM37+NDMC_EOD!AN37</f>
        <v>0</v>
      </c>
      <c r="M37">
        <f>TPDDL_EOD!AM37+TPDDL_EOD!AN37</f>
        <v>0</v>
      </c>
      <c r="N37">
        <f t="shared" si="0"/>
        <v>0</v>
      </c>
      <c r="O37" s="112">
        <f t="shared" si="1"/>
        <v>0</v>
      </c>
      <c r="P37">
        <v>0</v>
      </c>
      <c r="Q37">
        <v>0</v>
      </c>
      <c r="R37">
        <v>0</v>
      </c>
      <c r="S37">
        <v>0</v>
      </c>
      <c r="T37">
        <v>0</v>
      </c>
      <c r="U37" s="114">
        <f t="shared" si="2"/>
        <v>0</v>
      </c>
      <c r="V37" s="112">
        <f t="shared" si="3"/>
        <v>0</v>
      </c>
      <c r="Y37">
        <f>BAWANA!BA37+BAWANA!BB37</f>
        <v>0</v>
      </c>
      <c r="Z37">
        <f>BAWANA!BH37+BAWANA!BI37</f>
        <v>0</v>
      </c>
      <c r="AA37">
        <f>BAWANA!AB37+BAWANA!AC37</f>
        <v>0</v>
      </c>
      <c r="AB37">
        <f>BAWANA!AI37+BAWANA!AJ37</f>
        <v>0</v>
      </c>
      <c r="AC37" s="119">
        <f t="shared" si="6"/>
        <v>0</v>
      </c>
      <c r="AD37" s="119">
        <f t="shared" si="6"/>
        <v>0</v>
      </c>
    </row>
    <row r="38" spans="1:30">
      <c r="A38" t="s">
        <v>80</v>
      </c>
      <c r="B38">
        <f>BAWANA!F38</f>
        <v>980</v>
      </c>
      <c r="C38">
        <f>BAWANA!G38</f>
        <v>0</v>
      </c>
      <c r="D38">
        <f>BAWANA!AP38</f>
        <v>0</v>
      </c>
      <c r="E38">
        <f>BAWANA!AQ38</f>
        <v>0</v>
      </c>
      <c r="F38">
        <f t="shared" si="4"/>
        <v>784</v>
      </c>
      <c r="G38">
        <f t="shared" si="5"/>
        <v>0</v>
      </c>
      <c r="H38" s="112"/>
      <c r="I38">
        <f>BRPL_EOD!AM38+BRPL_EOD!AN38</f>
        <v>0</v>
      </c>
      <c r="J38">
        <f>BYPL_EOD!AM38+BYPL_EOD!AN38</f>
        <v>0</v>
      </c>
      <c r="K38">
        <f>MES_EOD!AM38+MES_EOD!AN38</f>
        <v>0</v>
      </c>
      <c r="L38">
        <f>NDMC_EOD!AM38+NDMC_EOD!AN38</f>
        <v>0</v>
      </c>
      <c r="M38">
        <f>TPDDL_EOD!AM38+TPDDL_EOD!AN38</f>
        <v>0</v>
      </c>
      <c r="N38">
        <f t="shared" si="0"/>
        <v>0</v>
      </c>
      <c r="O38" s="112">
        <f t="shared" si="1"/>
        <v>0</v>
      </c>
      <c r="P38">
        <v>0</v>
      </c>
      <c r="Q38">
        <v>0</v>
      </c>
      <c r="R38">
        <v>0</v>
      </c>
      <c r="S38">
        <v>0</v>
      </c>
      <c r="T38">
        <v>0</v>
      </c>
      <c r="U38" s="114">
        <f t="shared" si="2"/>
        <v>0</v>
      </c>
      <c r="V38" s="112">
        <f t="shared" si="3"/>
        <v>0</v>
      </c>
      <c r="Y38">
        <f>BAWANA!BA38+BAWANA!BB38</f>
        <v>0</v>
      </c>
      <c r="Z38">
        <f>BAWANA!BH38+BAWANA!BI38</f>
        <v>0</v>
      </c>
      <c r="AA38">
        <f>BAWANA!AB38+BAWANA!AC38</f>
        <v>0</v>
      </c>
      <c r="AB38">
        <f>BAWANA!AI38+BAWANA!AJ38</f>
        <v>0</v>
      </c>
      <c r="AC38" s="119">
        <f t="shared" si="6"/>
        <v>0</v>
      </c>
      <c r="AD38" s="119">
        <f t="shared" si="6"/>
        <v>0</v>
      </c>
    </row>
    <row r="39" spans="1:30">
      <c r="A39" t="s">
        <v>81</v>
      </c>
      <c r="B39">
        <f>BAWANA!F39</f>
        <v>980</v>
      </c>
      <c r="C39">
        <f>BAWANA!G39</f>
        <v>0</v>
      </c>
      <c r="D39">
        <f>BAWANA!AP39</f>
        <v>0</v>
      </c>
      <c r="E39">
        <f>BAWANA!AQ39</f>
        <v>0</v>
      </c>
      <c r="F39">
        <f t="shared" si="4"/>
        <v>784</v>
      </c>
      <c r="G39">
        <f t="shared" si="5"/>
        <v>0</v>
      </c>
      <c r="H39" s="112"/>
      <c r="I39">
        <f>BRPL_EOD!AM39+BRPL_EOD!AN39</f>
        <v>0</v>
      </c>
      <c r="J39">
        <f>BYPL_EOD!AM39+BYPL_EOD!AN39</f>
        <v>0</v>
      </c>
      <c r="K39">
        <f>MES_EOD!AM39+MES_EOD!AN39</f>
        <v>0</v>
      </c>
      <c r="L39">
        <f>NDMC_EOD!AM39+NDMC_EOD!AN39</f>
        <v>0</v>
      </c>
      <c r="M39">
        <f>TPDDL_EOD!AM39+TPDDL_EOD!AN39</f>
        <v>0</v>
      </c>
      <c r="N39">
        <f t="shared" si="0"/>
        <v>0</v>
      </c>
      <c r="O39" s="112">
        <f t="shared" si="1"/>
        <v>0</v>
      </c>
      <c r="P39">
        <v>0</v>
      </c>
      <c r="Q39">
        <v>0</v>
      </c>
      <c r="R39">
        <v>0</v>
      </c>
      <c r="S39">
        <v>0</v>
      </c>
      <c r="T39">
        <v>0</v>
      </c>
      <c r="U39" s="114">
        <f t="shared" si="2"/>
        <v>0</v>
      </c>
      <c r="V39" s="112">
        <f t="shared" si="3"/>
        <v>0</v>
      </c>
      <c r="Y39">
        <f>BAWANA!BA39+BAWANA!BB39</f>
        <v>0</v>
      </c>
      <c r="Z39">
        <f>BAWANA!BH39+BAWANA!BI39</f>
        <v>0</v>
      </c>
      <c r="AA39">
        <f>BAWANA!AB39+BAWANA!AC39</f>
        <v>0</v>
      </c>
      <c r="AB39">
        <f>BAWANA!AI39+BAWANA!AJ39</f>
        <v>0</v>
      </c>
      <c r="AC39" s="119">
        <f t="shared" si="6"/>
        <v>0</v>
      </c>
      <c r="AD39" s="119">
        <f t="shared" si="6"/>
        <v>0</v>
      </c>
    </row>
    <row r="40" spans="1:30">
      <c r="A40" t="s">
        <v>82</v>
      </c>
      <c r="B40">
        <f>BAWANA!F40</f>
        <v>980</v>
      </c>
      <c r="C40">
        <f>BAWANA!G40</f>
        <v>0</v>
      </c>
      <c r="D40">
        <f>BAWANA!AP40</f>
        <v>0</v>
      </c>
      <c r="E40">
        <f>BAWANA!AQ40</f>
        <v>0</v>
      </c>
      <c r="F40">
        <f t="shared" si="4"/>
        <v>784</v>
      </c>
      <c r="G40">
        <f t="shared" si="5"/>
        <v>0</v>
      </c>
      <c r="H40" s="112"/>
      <c r="I40">
        <f>BRPL_EOD!AM40+BRPL_EOD!AN40</f>
        <v>0</v>
      </c>
      <c r="J40">
        <f>BYPL_EOD!AM40+BYPL_EOD!AN40</f>
        <v>0</v>
      </c>
      <c r="K40">
        <f>MES_EOD!AM40+MES_EOD!AN40</f>
        <v>0</v>
      </c>
      <c r="L40">
        <f>NDMC_EOD!AM40+NDMC_EOD!AN40</f>
        <v>0</v>
      </c>
      <c r="M40">
        <f>TPDDL_EOD!AM40+TPDDL_EOD!AN40</f>
        <v>0</v>
      </c>
      <c r="N40">
        <f t="shared" si="0"/>
        <v>0</v>
      </c>
      <c r="O40" s="112">
        <f t="shared" si="1"/>
        <v>0</v>
      </c>
      <c r="P40">
        <v>0</v>
      </c>
      <c r="Q40">
        <v>0</v>
      </c>
      <c r="R40">
        <v>0</v>
      </c>
      <c r="S40">
        <v>0</v>
      </c>
      <c r="T40">
        <v>0</v>
      </c>
      <c r="U40" s="114">
        <f t="shared" si="2"/>
        <v>0</v>
      </c>
      <c r="V40" s="112">
        <f t="shared" si="3"/>
        <v>0</v>
      </c>
      <c r="Y40">
        <f>BAWANA!BA40+BAWANA!BB40</f>
        <v>0</v>
      </c>
      <c r="Z40">
        <f>BAWANA!BH40+BAWANA!BI40</f>
        <v>0</v>
      </c>
      <c r="AA40">
        <f>BAWANA!AB40+BAWANA!AC40</f>
        <v>0</v>
      </c>
      <c r="AB40">
        <f>BAWANA!AI40+BAWANA!AJ40</f>
        <v>0</v>
      </c>
      <c r="AC40" s="119">
        <f t="shared" si="6"/>
        <v>0</v>
      </c>
      <c r="AD40" s="119">
        <f t="shared" si="6"/>
        <v>0</v>
      </c>
    </row>
    <row r="41" spans="1:30">
      <c r="A41" t="s">
        <v>83</v>
      </c>
      <c r="B41">
        <f>BAWANA!F41</f>
        <v>980</v>
      </c>
      <c r="C41">
        <f>BAWANA!G41</f>
        <v>0</v>
      </c>
      <c r="D41">
        <f>BAWANA!AP41</f>
        <v>0</v>
      </c>
      <c r="E41">
        <f>BAWANA!AQ41</f>
        <v>0</v>
      </c>
      <c r="F41">
        <f t="shared" si="4"/>
        <v>784</v>
      </c>
      <c r="G41">
        <f t="shared" si="5"/>
        <v>0</v>
      </c>
      <c r="H41" s="112"/>
      <c r="I41">
        <f>BRPL_EOD!AM41+BRPL_EOD!AN41</f>
        <v>0</v>
      </c>
      <c r="J41">
        <f>BYPL_EOD!AM41+BYPL_EOD!AN41</f>
        <v>0</v>
      </c>
      <c r="K41">
        <f>MES_EOD!AM41+MES_EOD!AN41</f>
        <v>0</v>
      </c>
      <c r="L41">
        <f>NDMC_EOD!AM41+NDMC_EOD!AN41</f>
        <v>0</v>
      </c>
      <c r="M41">
        <f>TPDDL_EOD!AM41+TPDDL_EOD!AN41</f>
        <v>0</v>
      </c>
      <c r="N41">
        <f t="shared" si="0"/>
        <v>0</v>
      </c>
      <c r="O41" s="112">
        <f t="shared" si="1"/>
        <v>0</v>
      </c>
      <c r="P41">
        <v>0</v>
      </c>
      <c r="Q41">
        <v>0</v>
      </c>
      <c r="R41">
        <v>0</v>
      </c>
      <c r="S41">
        <v>0</v>
      </c>
      <c r="T41">
        <v>0</v>
      </c>
      <c r="U41" s="114">
        <f t="shared" si="2"/>
        <v>0</v>
      </c>
      <c r="V41" s="112">
        <f t="shared" si="3"/>
        <v>0</v>
      </c>
      <c r="Y41">
        <f>BAWANA!BA41+BAWANA!BB41</f>
        <v>0</v>
      </c>
      <c r="Z41">
        <f>BAWANA!BH41+BAWANA!BI41</f>
        <v>0</v>
      </c>
      <c r="AA41">
        <f>BAWANA!AB41+BAWANA!AC41</f>
        <v>0</v>
      </c>
      <c r="AB41">
        <f>BAWANA!AI41+BAWANA!AJ41</f>
        <v>0</v>
      </c>
      <c r="AC41" s="119">
        <f t="shared" si="6"/>
        <v>0</v>
      </c>
      <c r="AD41" s="119">
        <f t="shared" si="6"/>
        <v>0</v>
      </c>
    </row>
    <row r="42" spans="1:30">
      <c r="A42" t="s">
        <v>84</v>
      </c>
      <c r="B42">
        <f>BAWANA!F42</f>
        <v>980</v>
      </c>
      <c r="C42">
        <f>BAWANA!G42</f>
        <v>0</v>
      </c>
      <c r="D42">
        <f>BAWANA!AP42</f>
        <v>0</v>
      </c>
      <c r="E42">
        <f>BAWANA!AQ42</f>
        <v>0</v>
      </c>
      <c r="F42">
        <f t="shared" si="4"/>
        <v>784</v>
      </c>
      <c r="G42">
        <f t="shared" si="5"/>
        <v>0</v>
      </c>
      <c r="H42" s="112"/>
      <c r="I42">
        <f>BRPL_EOD!AM42+BRPL_EOD!AN42</f>
        <v>0</v>
      </c>
      <c r="J42">
        <f>BYPL_EOD!AM42+BYPL_EOD!AN42</f>
        <v>0</v>
      </c>
      <c r="K42">
        <f>MES_EOD!AM42+MES_EOD!AN42</f>
        <v>0</v>
      </c>
      <c r="L42">
        <f>NDMC_EOD!AM42+NDMC_EOD!AN42</f>
        <v>0</v>
      </c>
      <c r="M42">
        <f>TPDDL_EOD!AM42+TPDDL_EOD!AN42</f>
        <v>0</v>
      </c>
      <c r="N42">
        <f t="shared" si="0"/>
        <v>0</v>
      </c>
      <c r="O42" s="112">
        <f t="shared" si="1"/>
        <v>0</v>
      </c>
      <c r="P42">
        <v>0</v>
      </c>
      <c r="Q42">
        <v>0</v>
      </c>
      <c r="R42">
        <v>0</v>
      </c>
      <c r="S42">
        <v>0</v>
      </c>
      <c r="T42">
        <v>0</v>
      </c>
      <c r="U42" s="114">
        <f t="shared" si="2"/>
        <v>0</v>
      </c>
      <c r="V42" s="112">
        <f t="shared" si="3"/>
        <v>0</v>
      </c>
      <c r="Y42">
        <f>BAWANA!BA42+BAWANA!BB42</f>
        <v>0</v>
      </c>
      <c r="Z42">
        <f>BAWANA!BH42+BAWANA!BI42</f>
        <v>0</v>
      </c>
      <c r="AA42">
        <f>BAWANA!AB42+BAWANA!AC42</f>
        <v>0</v>
      </c>
      <c r="AB42">
        <f>BAWANA!AI42+BAWANA!AJ42</f>
        <v>0</v>
      </c>
      <c r="AC42" s="119">
        <f t="shared" si="6"/>
        <v>0</v>
      </c>
      <c r="AD42" s="119">
        <f t="shared" si="6"/>
        <v>0</v>
      </c>
    </row>
    <row r="43" spans="1:30">
      <c r="A43" t="s">
        <v>85</v>
      </c>
      <c r="B43">
        <f>BAWANA!F43</f>
        <v>960</v>
      </c>
      <c r="C43">
        <f>BAWANA!G43</f>
        <v>0</v>
      </c>
      <c r="D43">
        <f>BAWANA!AP43</f>
        <v>0</v>
      </c>
      <c r="E43">
        <f>BAWANA!AQ43</f>
        <v>0</v>
      </c>
      <c r="F43">
        <f t="shared" si="4"/>
        <v>768</v>
      </c>
      <c r="G43">
        <f t="shared" si="5"/>
        <v>0</v>
      </c>
      <c r="H43" s="112"/>
      <c r="I43">
        <f>BRPL_EOD!AM43+BRPL_EOD!AN43</f>
        <v>0</v>
      </c>
      <c r="J43">
        <f>BYPL_EOD!AM43+BYPL_EOD!AN43</f>
        <v>0</v>
      </c>
      <c r="K43">
        <f>MES_EOD!AM43+MES_EOD!AN43</f>
        <v>0</v>
      </c>
      <c r="L43">
        <f>NDMC_EOD!AM43+NDMC_EOD!AN43</f>
        <v>0</v>
      </c>
      <c r="M43">
        <f>TPDDL_EOD!AM43+TPDDL_EOD!AN43</f>
        <v>0</v>
      </c>
      <c r="N43">
        <f t="shared" si="0"/>
        <v>0</v>
      </c>
      <c r="O43" s="112">
        <f t="shared" si="1"/>
        <v>0</v>
      </c>
      <c r="P43">
        <v>0</v>
      </c>
      <c r="Q43">
        <v>0</v>
      </c>
      <c r="R43">
        <v>0</v>
      </c>
      <c r="S43">
        <v>0</v>
      </c>
      <c r="T43">
        <v>0</v>
      </c>
      <c r="U43" s="114">
        <f t="shared" si="2"/>
        <v>0</v>
      </c>
      <c r="V43" s="112">
        <f t="shared" si="3"/>
        <v>0</v>
      </c>
      <c r="Y43">
        <f>BAWANA!BA43+BAWANA!BB43</f>
        <v>0</v>
      </c>
      <c r="Z43">
        <f>BAWANA!BH43+BAWANA!BI43</f>
        <v>0</v>
      </c>
      <c r="AA43">
        <f>BAWANA!AB43+BAWANA!AC43</f>
        <v>0</v>
      </c>
      <c r="AB43">
        <f>BAWANA!AI43+BAWANA!AJ43</f>
        <v>0</v>
      </c>
      <c r="AC43" s="119">
        <f t="shared" si="6"/>
        <v>0</v>
      </c>
      <c r="AD43" s="119">
        <f t="shared" si="6"/>
        <v>0</v>
      </c>
    </row>
    <row r="44" spans="1:30">
      <c r="A44" t="s">
        <v>86</v>
      </c>
      <c r="B44">
        <f>BAWANA!F44</f>
        <v>960</v>
      </c>
      <c r="C44">
        <f>BAWANA!G44</f>
        <v>0</v>
      </c>
      <c r="D44">
        <f>BAWANA!AP44</f>
        <v>0</v>
      </c>
      <c r="E44">
        <f>BAWANA!AQ44</f>
        <v>0</v>
      </c>
      <c r="F44">
        <f t="shared" si="4"/>
        <v>768</v>
      </c>
      <c r="G44">
        <f t="shared" si="5"/>
        <v>0</v>
      </c>
      <c r="H44" s="112"/>
      <c r="I44">
        <f>BRPL_EOD!AM44+BRPL_EOD!AN44</f>
        <v>0</v>
      </c>
      <c r="J44">
        <f>BYPL_EOD!AM44+BYPL_EOD!AN44</f>
        <v>0</v>
      </c>
      <c r="K44">
        <f>MES_EOD!AM44+MES_EOD!AN44</f>
        <v>0</v>
      </c>
      <c r="L44">
        <f>NDMC_EOD!AM44+NDMC_EOD!AN44</f>
        <v>0</v>
      </c>
      <c r="M44">
        <f>TPDDL_EOD!AM44+TPDDL_EOD!AN44</f>
        <v>0</v>
      </c>
      <c r="N44">
        <f t="shared" si="0"/>
        <v>0</v>
      </c>
      <c r="O44" s="112">
        <f t="shared" si="1"/>
        <v>0</v>
      </c>
      <c r="P44">
        <v>0</v>
      </c>
      <c r="Q44">
        <v>0</v>
      </c>
      <c r="R44">
        <v>0</v>
      </c>
      <c r="S44">
        <v>0</v>
      </c>
      <c r="T44">
        <v>0</v>
      </c>
      <c r="U44" s="114">
        <f t="shared" si="2"/>
        <v>0</v>
      </c>
      <c r="V44" s="112">
        <f t="shared" si="3"/>
        <v>0</v>
      </c>
      <c r="Y44">
        <f>BAWANA!BA44+BAWANA!BB44</f>
        <v>0</v>
      </c>
      <c r="Z44">
        <f>BAWANA!BH44+BAWANA!BI44</f>
        <v>0</v>
      </c>
      <c r="AA44">
        <f>BAWANA!AB44+BAWANA!AC44</f>
        <v>0</v>
      </c>
      <c r="AB44">
        <f>BAWANA!AI44+BAWANA!AJ44</f>
        <v>0</v>
      </c>
      <c r="AC44" s="119">
        <f t="shared" si="6"/>
        <v>0</v>
      </c>
      <c r="AD44" s="119">
        <f t="shared" si="6"/>
        <v>0</v>
      </c>
    </row>
    <row r="45" spans="1:30">
      <c r="A45" t="s">
        <v>87</v>
      </c>
      <c r="B45">
        <f>BAWANA!F45</f>
        <v>960</v>
      </c>
      <c r="C45">
        <f>BAWANA!G45</f>
        <v>0</v>
      </c>
      <c r="D45">
        <f>BAWANA!AP45</f>
        <v>0</v>
      </c>
      <c r="E45">
        <f>BAWANA!AQ45</f>
        <v>0</v>
      </c>
      <c r="F45">
        <f t="shared" si="4"/>
        <v>768</v>
      </c>
      <c r="G45">
        <f t="shared" si="5"/>
        <v>0</v>
      </c>
      <c r="H45" s="112"/>
      <c r="I45">
        <f>BRPL_EOD!AM45+BRPL_EOD!AN45</f>
        <v>0</v>
      </c>
      <c r="J45">
        <f>BYPL_EOD!AM45+BYPL_EOD!AN45</f>
        <v>0</v>
      </c>
      <c r="K45">
        <f>MES_EOD!AM45+MES_EOD!AN45</f>
        <v>0</v>
      </c>
      <c r="L45">
        <f>NDMC_EOD!AM45+NDMC_EOD!AN45</f>
        <v>0</v>
      </c>
      <c r="M45">
        <f>TPDDL_EOD!AM45+TPDDL_EOD!AN45</f>
        <v>0</v>
      </c>
      <c r="N45">
        <f t="shared" si="0"/>
        <v>0</v>
      </c>
      <c r="O45" s="112">
        <f t="shared" si="1"/>
        <v>0</v>
      </c>
      <c r="P45">
        <v>0</v>
      </c>
      <c r="Q45">
        <v>0</v>
      </c>
      <c r="R45">
        <v>0</v>
      </c>
      <c r="S45">
        <v>0</v>
      </c>
      <c r="T45">
        <v>0</v>
      </c>
      <c r="U45" s="114">
        <f t="shared" si="2"/>
        <v>0</v>
      </c>
      <c r="V45" s="112">
        <f t="shared" si="3"/>
        <v>0</v>
      </c>
      <c r="Y45">
        <f>BAWANA!BA45+BAWANA!BB45</f>
        <v>0</v>
      </c>
      <c r="Z45">
        <f>BAWANA!BH45+BAWANA!BI45</f>
        <v>0</v>
      </c>
      <c r="AA45">
        <f>BAWANA!AB45+BAWANA!AC45</f>
        <v>0</v>
      </c>
      <c r="AB45">
        <f>BAWANA!AI45+BAWANA!AJ45</f>
        <v>0</v>
      </c>
      <c r="AC45" s="119">
        <f t="shared" si="6"/>
        <v>0</v>
      </c>
      <c r="AD45" s="119">
        <f t="shared" si="6"/>
        <v>0</v>
      </c>
    </row>
    <row r="46" spans="1:30">
      <c r="A46" t="s">
        <v>88</v>
      </c>
      <c r="B46">
        <f>BAWANA!F46</f>
        <v>960</v>
      </c>
      <c r="C46">
        <f>BAWANA!G46</f>
        <v>0</v>
      </c>
      <c r="D46">
        <f>BAWANA!AP46</f>
        <v>0</v>
      </c>
      <c r="E46">
        <f>BAWANA!AQ46</f>
        <v>0</v>
      </c>
      <c r="F46">
        <f t="shared" si="4"/>
        <v>768</v>
      </c>
      <c r="G46">
        <f t="shared" si="5"/>
        <v>0</v>
      </c>
      <c r="H46" s="112"/>
      <c r="I46">
        <f>BRPL_EOD!AM46+BRPL_EOD!AN46</f>
        <v>0</v>
      </c>
      <c r="J46">
        <f>BYPL_EOD!AM46+BYPL_EOD!AN46</f>
        <v>0</v>
      </c>
      <c r="K46">
        <f>MES_EOD!AM46+MES_EOD!AN46</f>
        <v>0</v>
      </c>
      <c r="L46">
        <f>NDMC_EOD!AM46+NDMC_EOD!AN46</f>
        <v>0</v>
      </c>
      <c r="M46">
        <f>TPDDL_EOD!AM46+TPDDL_EOD!AN46</f>
        <v>0</v>
      </c>
      <c r="N46">
        <f t="shared" si="0"/>
        <v>0</v>
      </c>
      <c r="O46" s="112">
        <f t="shared" si="1"/>
        <v>0</v>
      </c>
      <c r="P46">
        <v>0</v>
      </c>
      <c r="Q46">
        <v>0</v>
      </c>
      <c r="R46">
        <v>0</v>
      </c>
      <c r="S46">
        <v>0</v>
      </c>
      <c r="T46">
        <v>0</v>
      </c>
      <c r="U46" s="114">
        <f t="shared" si="2"/>
        <v>0</v>
      </c>
      <c r="V46" s="112">
        <f t="shared" si="3"/>
        <v>0</v>
      </c>
      <c r="Y46">
        <f>BAWANA!BA46+BAWANA!BB46</f>
        <v>0</v>
      </c>
      <c r="Z46">
        <f>BAWANA!BH46+BAWANA!BI46</f>
        <v>0</v>
      </c>
      <c r="AA46">
        <f>BAWANA!AB46+BAWANA!AC46</f>
        <v>0</v>
      </c>
      <c r="AB46">
        <f>BAWANA!AI46+BAWANA!AJ46</f>
        <v>0</v>
      </c>
      <c r="AC46" s="119">
        <f t="shared" si="6"/>
        <v>0</v>
      </c>
      <c r="AD46" s="119">
        <f t="shared" si="6"/>
        <v>0</v>
      </c>
    </row>
    <row r="47" spans="1:30">
      <c r="A47" t="s">
        <v>89</v>
      </c>
      <c r="B47">
        <f>BAWANA!F47</f>
        <v>960</v>
      </c>
      <c r="C47">
        <f>BAWANA!G47</f>
        <v>0</v>
      </c>
      <c r="D47">
        <f>BAWANA!AP47</f>
        <v>0</v>
      </c>
      <c r="E47">
        <f>BAWANA!AQ47</f>
        <v>0</v>
      </c>
      <c r="F47">
        <f t="shared" si="4"/>
        <v>768</v>
      </c>
      <c r="G47">
        <f t="shared" si="5"/>
        <v>0</v>
      </c>
      <c r="H47" s="112"/>
      <c r="I47">
        <f>BRPL_EOD!AM47+BRPL_EOD!AN47</f>
        <v>0</v>
      </c>
      <c r="J47">
        <f>BYPL_EOD!AM47+BYPL_EOD!AN47</f>
        <v>0</v>
      </c>
      <c r="K47">
        <f>MES_EOD!AM47+MES_EOD!AN47</f>
        <v>0</v>
      </c>
      <c r="L47">
        <f>NDMC_EOD!AM47+NDMC_EOD!AN47</f>
        <v>0</v>
      </c>
      <c r="M47">
        <f>TPDDL_EOD!AM47+TPDDL_EOD!AN47</f>
        <v>0</v>
      </c>
      <c r="N47">
        <f t="shared" si="0"/>
        <v>0</v>
      </c>
      <c r="O47" s="112">
        <f t="shared" si="1"/>
        <v>0</v>
      </c>
      <c r="P47">
        <v>0</v>
      </c>
      <c r="Q47">
        <v>0</v>
      </c>
      <c r="R47">
        <v>0</v>
      </c>
      <c r="S47">
        <v>0</v>
      </c>
      <c r="T47">
        <v>0</v>
      </c>
      <c r="U47" s="114">
        <f t="shared" si="2"/>
        <v>0</v>
      </c>
      <c r="V47" s="112">
        <f t="shared" si="3"/>
        <v>0</v>
      </c>
      <c r="Y47">
        <f>BAWANA!BA47+BAWANA!BB47</f>
        <v>0</v>
      </c>
      <c r="Z47">
        <f>BAWANA!BH47+BAWANA!BI47</f>
        <v>0</v>
      </c>
      <c r="AA47">
        <f>BAWANA!AB47+BAWANA!AC47</f>
        <v>0</v>
      </c>
      <c r="AB47">
        <f>BAWANA!AI47+BAWANA!AJ47</f>
        <v>0</v>
      </c>
      <c r="AC47" s="119">
        <f t="shared" si="6"/>
        <v>0</v>
      </c>
      <c r="AD47" s="119">
        <f t="shared" si="6"/>
        <v>0</v>
      </c>
    </row>
    <row r="48" spans="1:30">
      <c r="A48" t="s">
        <v>90</v>
      </c>
      <c r="B48">
        <f>BAWANA!F48</f>
        <v>960</v>
      </c>
      <c r="C48">
        <f>BAWANA!G48</f>
        <v>0</v>
      </c>
      <c r="D48">
        <f>BAWANA!AP48</f>
        <v>0</v>
      </c>
      <c r="E48">
        <f>BAWANA!AQ48</f>
        <v>0</v>
      </c>
      <c r="F48">
        <f t="shared" si="4"/>
        <v>768</v>
      </c>
      <c r="G48">
        <f t="shared" si="5"/>
        <v>0</v>
      </c>
      <c r="H48" s="112"/>
      <c r="I48">
        <f>BRPL_EOD!AM48+BRPL_EOD!AN48</f>
        <v>0</v>
      </c>
      <c r="J48">
        <f>BYPL_EOD!AM48+BYPL_EOD!AN48</f>
        <v>0</v>
      </c>
      <c r="K48">
        <f>MES_EOD!AM48+MES_EOD!AN48</f>
        <v>0</v>
      </c>
      <c r="L48">
        <f>NDMC_EOD!AM48+NDMC_EOD!AN48</f>
        <v>0</v>
      </c>
      <c r="M48">
        <f>TPDDL_EOD!AM48+TPDDL_EOD!AN48</f>
        <v>0</v>
      </c>
      <c r="N48">
        <f t="shared" si="0"/>
        <v>0</v>
      </c>
      <c r="O48" s="112">
        <f t="shared" si="1"/>
        <v>0</v>
      </c>
      <c r="P48">
        <v>0</v>
      </c>
      <c r="Q48">
        <v>0</v>
      </c>
      <c r="R48">
        <v>0</v>
      </c>
      <c r="S48">
        <v>0</v>
      </c>
      <c r="T48">
        <v>0</v>
      </c>
      <c r="U48" s="114">
        <f t="shared" si="2"/>
        <v>0</v>
      </c>
      <c r="V48" s="112">
        <f t="shared" si="3"/>
        <v>0</v>
      </c>
      <c r="Y48">
        <f>BAWANA!BA48+BAWANA!BB48</f>
        <v>0</v>
      </c>
      <c r="Z48">
        <f>BAWANA!BH48+BAWANA!BI48</f>
        <v>0</v>
      </c>
      <c r="AA48">
        <f>BAWANA!AB48+BAWANA!AC48</f>
        <v>0</v>
      </c>
      <c r="AB48">
        <f>BAWANA!AI48+BAWANA!AJ48</f>
        <v>0</v>
      </c>
      <c r="AC48" s="119">
        <f t="shared" si="6"/>
        <v>0</v>
      </c>
      <c r="AD48" s="119">
        <f t="shared" si="6"/>
        <v>0</v>
      </c>
    </row>
    <row r="49" spans="1:30">
      <c r="A49" t="s">
        <v>91</v>
      </c>
      <c r="B49">
        <f>BAWANA!F49</f>
        <v>960</v>
      </c>
      <c r="C49">
        <f>BAWANA!G49</f>
        <v>0</v>
      </c>
      <c r="D49">
        <f>BAWANA!AP49</f>
        <v>0</v>
      </c>
      <c r="E49">
        <f>BAWANA!AQ49</f>
        <v>0</v>
      </c>
      <c r="F49">
        <f t="shared" si="4"/>
        <v>768</v>
      </c>
      <c r="G49">
        <f t="shared" si="5"/>
        <v>0</v>
      </c>
      <c r="H49" s="112"/>
      <c r="I49">
        <f>BRPL_EOD!AM49+BRPL_EOD!AN49</f>
        <v>0</v>
      </c>
      <c r="J49">
        <f>BYPL_EOD!AM49+BYPL_EOD!AN49</f>
        <v>0</v>
      </c>
      <c r="K49">
        <f>MES_EOD!AM49+MES_EOD!AN49</f>
        <v>0</v>
      </c>
      <c r="L49">
        <f>NDMC_EOD!AM49+NDMC_EOD!AN49</f>
        <v>0</v>
      </c>
      <c r="M49">
        <f>TPDDL_EOD!AM49+TPDDL_EOD!AN49</f>
        <v>0</v>
      </c>
      <c r="N49">
        <f t="shared" si="0"/>
        <v>0</v>
      </c>
      <c r="O49" s="112">
        <f t="shared" si="1"/>
        <v>0</v>
      </c>
      <c r="P49">
        <v>0</v>
      </c>
      <c r="Q49">
        <v>0</v>
      </c>
      <c r="R49">
        <v>0</v>
      </c>
      <c r="S49">
        <v>0</v>
      </c>
      <c r="T49">
        <v>0</v>
      </c>
      <c r="U49" s="114">
        <f t="shared" si="2"/>
        <v>0</v>
      </c>
      <c r="V49" s="112">
        <f t="shared" si="3"/>
        <v>0</v>
      </c>
      <c r="Y49">
        <f>BAWANA!BA49+BAWANA!BB49</f>
        <v>0</v>
      </c>
      <c r="Z49">
        <f>BAWANA!BH49+BAWANA!BI49</f>
        <v>0</v>
      </c>
      <c r="AA49">
        <f>BAWANA!AB49+BAWANA!AC49</f>
        <v>0</v>
      </c>
      <c r="AB49">
        <f>BAWANA!AI49+BAWANA!AJ49</f>
        <v>0</v>
      </c>
      <c r="AC49" s="119">
        <f t="shared" si="6"/>
        <v>0</v>
      </c>
      <c r="AD49" s="119">
        <f t="shared" si="6"/>
        <v>0</v>
      </c>
    </row>
    <row r="50" spans="1:30">
      <c r="A50" t="s">
        <v>92</v>
      </c>
      <c r="B50">
        <f>BAWANA!F50</f>
        <v>960</v>
      </c>
      <c r="C50">
        <f>BAWANA!G50</f>
        <v>0</v>
      </c>
      <c r="D50">
        <f>BAWANA!AP50</f>
        <v>0</v>
      </c>
      <c r="E50">
        <f>BAWANA!AQ50</f>
        <v>0</v>
      </c>
      <c r="F50">
        <f t="shared" si="4"/>
        <v>768</v>
      </c>
      <c r="G50">
        <f t="shared" si="5"/>
        <v>0</v>
      </c>
      <c r="H50" s="112"/>
      <c r="I50">
        <f>BRPL_EOD!AM50+BRPL_EOD!AN50</f>
        <v>0</v>
      </c>
      <c r="J50">
        <f>BYPL_EOD!AM50+BYPL_EOD!AN50</f>
        <v>0</v>
      </c>
      <c r="K50">
        <f>MES_EOD!AM50+MES_EOD!AN50</f>
        <v>0</v>
      </c>
      <c r="L50">
        <f>NDMC_EOD!AM50+NDMC_EOD!AN50</f>
        <v>0</v>
      </c>
      <c r="M50">
        <f>TPDDL_EOD!AM50+TPDDL_EOD!AN50</f>
        <v>0</v>
      </c>
      <c r="N50">
        <f t="shared" si="0"/>
        <v>0</v>
      </c>
      <c r="O50" s="112">
        <f t="shared" si="1"/>
        <v>0</v>
      </c>
      <c r="P50">
        <v>0</v>
      </c>
      <c r="Q50">
        <v>0</v>
      </c>
      <c r="R50">
        <v>0</v>
      </c>
      <c r="S50">
        <v>0</v>
      </c>
      <c r="T50">
        <v>0</v>
      </c>
      <c r="U50" s="114">
        <f t="shared" si="2"/>
        <v>0</v>
      </c>
      <c r="V50" s="112">
        <f t="shared" si="3"/>
        <v>0</v>
      </c>
      <c r="Y50">
        <f>BAWANA!BA50+BAWANA!BB50</f>
        <v>0</v>
      </c>
      <c r="Z50">
        <f>BAWANA!BH50+BAWANA!BI50</f>
        <v>0</v>
      </c>
      <c r="AA50">
        <f>BAWANA!AB50+BAWANA!AC50</f>
        <v>0</v>
      </c>
      <c r="AB50">
        <f>BAWANA!AI50+BAWANA!AJ50</f>
        <v>0</v>
      </c>
      <c r="AC50" s="119">
        <f t="shared" si="6"/>
        <v>0</v>
      </c>
      <c r="AD50" s="119">
        <f t="shared" si="6"/>
        <v>0</v>
      </c>
    </row>
    <row r="51" spans="1:30">
      <c r="A51" t="s">
        <v>93</v>
      </c>
      <c r="B51">
        <f>BAWANA!F51</f>
        <v>960</v>
      </c>
      <c r="C51">
        <f>BAWANA!G51</f>
        <v>0</v>
      </c>
      <c r="D51">
        <f>BAWANA!AP51</f>
        <v>0</v>
      </c>
      <c r="E51">
        <f>BAWANA!AQ51</f>
        <v>0</v>
      </c>
      <c r="F51">
        <f t="shared" si="4"/>
        <v>768</v>
      </c>
      <c r="G51">
        <f t="shared" si="5"/>
        <v>0</v>
      </c>
      <c r="H51" s="112"/>
      <c r="I51">
        <f>BRPL_EOD!AM51+BRPL_EOD!AN51</f>
        <v>0</v>
      </c>
      <c r="J51">
        <f>BYPL_EOD!AM51+BYPL_EOD!AN51</f>
        <v>0</v>
      </c>
      <c r="K51">
        <f>MES_EOD!AM51+MES_EOD!AN51</f>
        <v>0</v>
      </c>
      <c r="L51">
        <f>NDMC_EOD!AM51+NDMC_EOD!AN51</f>
        <v>0</v>
      </c>
      <c r="M51">
        <f>TPDDL_EOD!AM51+TPDDL_EOD!AN51</f>
        <v>0</v>
      </c>
      <c r="N51">
        <f t="shared" si="0"/>
        <v>0</v>
      </c>
      <c r="O51" s="112">
        <f t="shared" si="1"/>
        <v>0</v>
      </c>
      <c r="P51">
        <v>0</v>
      </c>
      <c r="Q51">
        <v>0</v>
      </c>
      <c r="R51">
        <v>0</v>
      </c>
      <c r="S51">
        <v>0</v>
      </c>
      <c r="T51">
        <v>0</v>
      </c>
      <c r="U51" s="114">
        <f t="shared" si="2"/>
        <v>0</v>
      </c>
      <c r="V51" s="112">
        <f t="shared" si="3"/>
        <v>0</v>
      </c>
      <c r="Y51">
        <f>BAWANA!BA51+BAWANA!BB51</f>
        <v>0</v>
      </c>
      <c r="Z51">
        <f>BAWANA!BH51+BAWANA!BI51</f>
        <v>0</v>
      </c>
      <c r="AA51">
        <f>BAWANA!AB51+BAWANA!AC51</f>
        <v>0</v>
      </c>
      <c r="AB51">
        <f>BAWANA!AI51+BAWANA!AJ51</f>
        <v>0</v>
      </c>
      <c r="AC51" s="119">
        <f t="shared" si="6"/>
        <v>0</v>
      </c>
      <c r="AD51" s="119">
        <f t="shared" si="6"/>
        <v>0</v>
      </c>
    </row>
    <row r="52" spans="1:30">
      <c r="A52" t="s">
        <v>94</v>
      </c>
      <c r="B52">
        <f>BAWANA!F52</f>
        <v>960</v>
      </c>
      <c r="C52">
        <f>BAWANA!G52</f>
        <v>0</v>
      </c>
      <c r="D52">
        <f>BAWANA!AP52</f>
        <v>0</v>
      </c>
      <c r="E52">
        <f>BAWANA!AQ52</f>
        <v>0</v>
      </c>
      <c r="F52">
        <f t="shared" si="4"/>
        <v>768</v>
      </c>
      <c r="G52">
        <f t="shared" si="5"/>
        <v>0</v>
      </c>
      <c r="H52" s="112"/>
      <c r="I52">
        <f>BRPL_EOD!AM52+BRPL_EOD!AN52</f>
        <v>0</v>
      </c>
      <c r="J52">
        <f>BYPL_EOD!AM52+BYPL_EOD!AN52</f>
        <v>0</v>
      </c>
      <c r="K52">
        <f>MES_EOD!AM52+MES_EOD!AN52</f>
        <v>0</v>
      </c>
      <c r="L52">
        <f>NDMC_EOD!AM52+NDMC_EOD!AN52</f>
        <v>0</v>
      </c>
      <c r="M52">
        <f>TPDDL_EOD!AM52+TPDDL_EOD!AN52</f>
        <v>0</v>
      </c>
      <c r="N52">
        <f t="shared" si="0"/>
        <v>0</v>
      </c>
      <c r="O52" s="112">
        <f t="shared" si="1"/>
        <v>0</v>
      </c>
      <c r="P52">
        <v>0</v>
      </c>
      <c r="Q52">
        <v>0</v>
      </c>
      <c r="R52">
        <v>0</v>
      </c>
      <c r="S52">
        <v>0</v>
      </c>
      <c r="T52">
        <v>0</v>
      </c>
      <c r="U52" s="114">
        <f t="shared" si="2"/>
        <v>0</v>
      </c>
      <c r="V52" s="112">
        <f t="shared" si="3"/>
        <v>0</v>
      </c>
      <c r="Y52">
        <f>BAWANA!BA52+BAWANA!BB52</f>
        <v>0</v>
      </c>
      <c r="Z52">
        <f>BAWANA!BH52+BAWANA!BI52</f>
        <v>0</v>
      </c>
      <c r="AA52">
        <f>BAWANA!AB52+BAWANA!AC52</f>
        <v>0</v>
      </c>
      <c r="AB52">
        <f>BAWANA!AI52+BAWANA!AJ52</f>
        <v>0</v>
      </c>
      <c r="AC52" s="119">
        <f t="shared" si="6"/>
        <v>0</v>
      </c>
      <c r="AD52" s="119">
        <f t="shared" si="6"/>
        <v>0</v>
      </c>
    </row>
    <row r="53" spans="1:30">
      <c r="A53" t="s">
        <v>95</v>
      </c>
      <c r="B53">
        <f>BAWANA!F53</f>
        <v>960</v>
      </c>
      <c r="C53">
        <f>BAWANA!G53</f>
        <v>0</v>
      </c>
      <c r="D53">
        <f>BAWANA!AP53</f>
        <v>0</v>
      </c>
      <c r="E53">
        <f>BAWANA!AQ53</f>
        <v>0</v>
      </c>
      <c r="F53">
        <f t="shared" si="4"/>
        <v>768</v>
      </c>
      <c r="G53">
        <f t="shared" si="5"/>
        <v>0</v>
      </c>
      <c r="H53" s="112"/>
      <c r="I53">
        <f>BRPL_EOD!AM53+BRPL_EOD!AN53</f>
        <v>0</v>
      </c>
      <c r="J53">
        <f>BYPL_EOD!AM53+BYPL_EOD!AN53</f>
        <v>0</v>
      </c>
      <c r="K53">
        <f>MES_EOD!AM53+MES_EOD!AN53</f>
        <v>0</v>
      </c>
      <c r="L53">
        <f>NDMC_EOD!AM53+NDMC_EOD!AN53</f>
        <v>0</v>
      </c>
      <c r="M53">
        <f>TPDDL_EOD!AM53+TPDDL_EOD!AN53</f>
        <v>0</v>
      </c>
      <c r="N53">
        <f t="shared" si="0"/>
        <v>0</v>
      </c>
      <c r="O53" s="112">
        <f t="shared" si="1"/>
        <v>0</v>
      </c>
      <c r="P53">
        <v>0</v>
      </c>
      <c r="Q53">
        <v>0</v>
      </c>
      <c r="R53">
        <v>0</v>
      </c>
      <c r="S53">
        <v>0</v>
      </c>
      <c r="T53">
        <v>0</v>
      </c>
      <c r="U53" s="114">
        <f t="shared" si="2"/>
        <v>0</v>
      </c>
      <c r="V53" s="112">
        <f t="shared" si="3"/>
        <v>0</v>
      </c>
      <c r="Y53">
        <f>BAWANA!BA53+BAWANA!BB53</f>
        <v>0</v>
      </c>
      <c r="Z53">
        <f>BAWANA!BH53+BAWANA!BI53</f>
        <v>0</v>
      </c>
      <c r="AA53">
        <f>BAWANA!AB53+BAWANA!AC53</f>
        <v>0</v>
      </c>
      <c r="AB53">
        <f>BAWANA!AI53+BAWANA!AJ53</f>
        <v>0</v>
      </c>
      <c r="AC53" s="119">
        <f t="shared" si="6"/>
        <v>0</v>
      </c>
      <c r="AD53" s="119">
        <f t="shared" si="6"/>
        <v>0</v>
      </c>
    </row>
    <row r="54" spans="1:30">
      <c r="A54" t="s">
        <v>96</v>
      </c>
      <c r="B54">
        <f>BAWANA!F54</f>
        <v>960</v>
      </c>
      <c r="C54">
        <f>BAWANA!G54</f>
        <v>0</v>
      </c>
      <c r="D54">
        <f>BAWANA!AP54</f>
        <v>0</v>
      </c>
      <c r="E54">
        <f>BAWANA!AQ54</f>
        <v>0</v>
      </c>
      <c r="F54">
        <f t="shared" si="4"/>
        <v>768</v>
      </c>
      <c r="G54">
        <f t="shared" si="5"/>
        <v>0</v>
      </c>
      <c r="H54" s="112"/>
      <c r="I54">
        <f>BRPL_EOD!AM54+BRPL_EOD!AN54</f>
        <v>0</v>
      </c>
      <c r="J54">
        <f>BYPL_EOD!AM54+BYPL_EOD!AN54</f>
        <v>0</v>
      </c>
      <c r="K54">
        <f>MES_EOD!AM54+MES_EOD!AN54</f>
        <v>0</v>
      </c>
      <c r="L54">
        <f>NDMC_EOD!AM54+NDMC_EOD!AN54</f>
        <v>0</v>
      </c>
      <c r="M54">
        <f>TPDDL_EOD!AM54+TPDDL_EOD!AN54</f>
        <v>0</v>
      </c>
      <c r="N54">
        <f t="shared" si="0"/>
        <v>0</v>
      </c>
      <c r="O54" s="112">
        <f t="shared" si="1"/>
        <v>0</v>
      </c>
      <c r="P54">
        <v>0</v>
      </c>
      <c r="Q54">
        <v>0</v>
      </c>
      <c r="R54">
        <v>0</v>
      </c>
      <c r="S54">
        <v>0</v>
      </c>
      <c r="T54">
        <v>0</v>
      </c>
      <c r="U54" s="114">
        <f t="shared" si="2"/>
        <v>0</v>
      </c>
      <c r="V54" s="112">
        <f t="shared" si="3"/>
        <v>0</v>
      </c>
      <c r="Y54">
        <f>BAWANA!BA54+BAWANA!BB54</f>
        <v>0</v>
      </c>
      <c r="Z54">
        <f>BAWANA!BH54+BAWANA!BI54</f>
        <v>0</v>
      </c>
      <c r="AA54">
        <f>BAWANA!AB54+BAWANA!AC54</f>
        <v>0</v>
      </c>
      <c r="AB54">
        <f>BAWANA!AI54+BAWANA!AJ54</f>
        <v>0</v>
      </c>
      <c r="AC54" s="119">
        <f t="shared" si="6"/>
        <v>0</v>
      </c>
      <c r="AD54" s="119">
        <f t="shared" si="6"/>
        <v>0</v>
      </c>
    </row>
    <row r="55" spans="1:30">
      <c r="A55" t="s">
        <v>97</v>
      </c>
      <c r="B55">
        <f>BAWANA!F55</f>
        <v>960</v>
      </c>
      <c r="C55">
        <f>BAWANA!G55</f>
        <v>0</v>
      </c>
      <c r="D55">
        <f>BAWANA!AP55</f>
        <v>0</v>
      </c>
      <c r="E55">
        <f>BAWANA!AQ55</f>
        <v>0</v>
      </c>
      <c r="F55">
        <f t="shared" si="4"/>
        <v>768</v>
      </c>
      <c r="G55">
        <f t="shared" si="5"/>
        <v>0</v>
      </c>
      <c r="H55" s="112"/>
      <c r="I55">
        <f>BRPL_EOD!AM55+BRPL_EOD!AN55</f>
        <v>0</v>
      </c>
      <c r="J55">
        <f>BYPL_EOD!AM55+BYPL_EOD!AN55</f>
        <v>0</v>
      </c>
      <c r="K55">
        <f>MES_EOD!AM55+MES_EOD!AN55</f>
        <v>0</v>
      </c>
      <c r="L55">
        <f>NDMC_EOD!AM55+NDMC_EOD!AN55</f>
        <v>0</v>
      </c>
      <c r="M55">
        <f>TPDDL_EOD!AM55+TPDDL_EOD!AN55</f>
        <v>0</v>
      </c>
      <c r="N55">
        <f t="shared" si="0"/>
        <v>0</v>
      </c>
      <c r="O55" s="112">
        <f t="shared" si="1"/>
        <v>0</v>
      </c>
      <c r="P55">
        <v>0</v>
      </c>
      <c r="Q55">
        <v>0</v>
      </c>
      <c r="R55">
        <v>0</v>
      </c>
      <c r="S55">
        <v>0</v>
      </c>
      <c r="T55">
        <v>0</v>
      </c>
      <c r="U55" s="114">
        <f t="shared" si="2"/>
        <v>0</v>
      </c>
      <c r="V55" s="112">
        <f t="shared" si="3"/>
        <v>0</v>
      </c>
      <c r="Y55">
        <f>BAWANA!BA55+BAWANA!BB55</f>
        <v>0</v>
      </c>
      <c r="Z55">
        <f>BAWANA!BH55+BAWANA!BI55</f>
        <v>0</v>
      </c>
      <c r="AA55">
        <f>BAWANA!AB55+BAWANA!AC55</f>
        <v>0</v>
      </c>
      <c r="AB55">
        <f>BAWANA!AI55+BAWANA!AJ55</f>
        <v>0</v>
      </c>
      <c r="AC55" s="119">
        <f t="shared" si="6"/>
        <v>0</v>
      </c>
      <c r="AD55" s="119">
        <f t="shared" si="6"/>
        <v>0</v>
      </c>
    </row>
    <row r="56" spans="1:30">
      <c r="A56" t="s">
        <v>98</v>
      </c>
      <c r="B56">
        <f>BAWANA!F56</f>
        <v>960</v>
      </c>
      <c r="C56">
        <f>BAWANA!G56</f>
        <v>0</v>
      </c>
      <c r="D56">
        <f>BAWANA!AP56</f>
        <v>0</v>
      </c>
      <c r="E56">
        <f>BAWANA!AQ56</f>
        <v>0</v>
      </c>
      <c r="F56">
        <f t="shared" si="4"/>
        <v>768</v>
      </c>
      <c r="G56">
        <f t="shared" si="5"/>
        <v>0</v>
      </c>
      <c r="H56" s="112"/>
      <c r="I56">
        <f>BRPL_EOD!AM56+BRPL_EOD!AN56</f>
        <v>0</v>
      </c>
      <c r="J56">
        <f>BYPL_EOD!AM56+BYPL_EOD!AN56</f>
        <v>0</v>
      </c>
      <c r="K56">
        <f>MES_EOD!AM56+MES_EOD!AN56</f>
        <v>0</v>
      </c>
      <c r="L56">
        <f>NDMC_EOD!AM56+NDMC_EOD!AN56</f>
        <v>0</v>
      </c>
      <c r="M56">
        <f>TPDDL_EOD!AM56+TPDDL_EOD!AN56</f>
        <v>0</v>
      </c>
      <c r="N56">
        <f t="shared" si="0"/>
        <v>0</v>
      </c>
      <c r="O56" s="112">
        <f t="shared" si="1"/>
        <v>0</v>
      </c>
      <c r="P56">
        <v>0</v>
      </c>
      <c r="Q56">
        <v>0</v>
      </c>
      <c r="R56">
        <v>0</v>
      </c>
      <c r="S56">
        <v>0</v>
      </c>
      <c r="T56">
        <v>0</v>
      </c>
      <c r="U56" s="114">
        <f t="shared" si="2"/>
        <v>0</v>
      </c>
      <c r="V56" s="112">
        <f t="shared" si="3"/>
        <v>0</v>
      </c>
      <c r="Y56">
        <f>BAWANA!BA56+BAWANA!BB56</f>
        <v>0</v>
      </c>
      <c r="Z56">
        <f>BAWANA!BH56+BAWANA!BI56</f>
        <v>0</v>
      </c>
      <c r="AA56">
        <f>BAWANA!AB56+BAWANA!AC56</f>
        <v>0</v>
      </c>
      <c r="AB56">
        <f>BAWANA!AI56+BAWANA!AJ56</f>
        <v>0</v>
      </c>
      <c r="AC56" s="119">
        <f t="shared" si="6"/>
        <v>0</v>
      </c>
      <c r="AD56" s="119">
        <f t="shared" si="6"/>
        <v>0</v>
      </c>
    </row>
    <row r="57" spans="1:30">
      <c r="A57" t="s">
        <v>99</v>
      </c>
      <c r="B57">
        <f>BAWANA!F57</f>
        <v>960</v>
      </c>
      <c r="C57">
        <f>BAWANA!G57</f>
        <v>0</v>
      </c>
      <c r="D57">
        <f>BAWANA!AP57</f>
        <v>0</v>
      </c>
      <c r="E57">
        <f>BAWANA!AQ57</f>
        <v>0</v>
      </c>
      <c r="F57">
        <f t="shared" si="4"/>
        <v>768</v>
      </c>
      <c r="G57">
        <f t="shared" si="5"/>
        <v>0</v>
      </c>
      <c r="H57" s="112"/>
      <c r="I57">
        <f>BRPL_EOD!AM57+BRPL_EOD!AN57</f>
        <v>0</v>
      </c>
      <c r="J57">
        <f>BYPL_EOD!AM57+BYPL_EOD!AN57</f>
        <v>0</v>
      </c>
      <c r="K57">
        <f>MES_EOD!AM57+MES_EOD!AN57</f>
        <v>0</v>
      </c>
      <c r="L57">
        <f>NDMC_EOD!AM57+NDMC_EOD!AN57</f>
        <v>0</v>
      </c>
      <c r="M57">
        <f>TPDDL_EOD!AM57+TPDDL_EOD!AN57</f>
        <v>0</v>
      </c>
      <c r="N57">
        <f t="shared" si="0"/>
        <v>0</v>
      </c>
      <c r="O57" s="112">
        <f t="shared" si="1"/>
        <v>0</v>
      </c>
      <c r="P57">
        <v>0</v>
      </c>
      <c r="Q57">
        <v>0</v>
      </c>
      <c r="R57">
        <v>0</v>
      </c>
      <c r="S57">
        <v>0</v>
      </c>
      <c r="T57">
        <v>0</v>
      </c>
      <c r="U57" s="114">
        <f t="shared" si="2"/>
        <v>0</v>
      </c>
      <c r="V57" s="112">
        <f t="shared" si="3"/>
        <v>0</v>
      </c>
      <c r="Y57">
        <f>BAWANA!BA57+BAWANA!BB57</f>
        <v>0</v>
      </c>
      <c r="Z57">
        <f>BAWANA!BH57+BAWANA!BI57</f>
        <v>0</v>
      </c>
      <c r="AA57">
        <f>BAWANA!AB57+BAWANA!AC57</f>
        <v>0</v>
      </c>
      <c r="AB57">
        <f>BAWANA!AI57+BAWANA!AJ57</f>
        <v>0</v>
      </c>
      <c r="AC57" s="119">
        <f t="shared" si="6"/>
        <v>0</v>
      </c>
      <c r="AD57" s="119">
        <f t="shared" si="6"/>
        <v>0</v>
      </c>
    </row>
    <row r="58" spans="1:30">
      <c r="A58" t="s">
        <v>100</v>
      </c>
      <c r="B58">
        <f>BAWANA!F58</f>
        <v>960</v>
      </c>
      <c r="C58">
        <f>BAWANA!G58</f>
        <v>0</v>
      </c>
      <c r="D58">
        <f>BAWANA!AP58</f>
        <v>0</v>
      </c>
      <c r="E58">
        <f>BAWANA!AQ58</f>
        <v>0</v>
      </c>
      <c r="F58">
        <f t="shared" si="4"/>
        <v>768</v>
      </c>
      <c r="G58">
        <f t="shared" si="5"/>
        <v>0</v>
      </c>
      <c r="H58" s="112"/>
      <c r="I58">
        <f>BRPL_EOD!AM58+BRPL_EOD!AN58</f>
        <v>0</v>
      </c>
      <c r="J58">
        <f>BYPL_EOD!AM58+BYPL_EOD!AN58</f>
        <v>0</v>
      </c>
      <c r="K58">
        <f>MES_EOD!AM58+MES_EOD!AN58</f>
        <v>0</v>
      </c>
      <c r="L58">
        <f>NDMC_EOD!AM58+NDMC_EOD!AN58</f>
        <v>0</v>
      </c>
      <c r="M58">
        <f>TPDDL_EOD!AM58+TPDDL_EOD!AN58</f>
        <v>0</v>
      </c>
      <c r="N58">
        <f t="shared" si="0"/>
        <v>0</v>
      </c>
      <c r="O58" s="112">
        <f t="shared" si="1"/>
        <v>0</v>
      </c>
      <c r="P58">
        <v>0</v>
      </c>
      <c r="Q58">
        <v>0</v>
      </c>
      <c r="R58">
        <v>0</v>
      </c>
      <c r="S58">
        <v>0</v>
      </c>
      <c r="T58">
        <v>0</v>
      </c>
      <c r="U58" s="114">
        <f t="shared" si="2"/>
        <v>0</v>
      </c>
      <c r="V58" s="112">
        <f t="shared" si="3"/>
        <v>0</v>
      </c>
      <c r="Y58">
        <f>BAWANA!BA58+BAWANA!BB58</f>
        <v>0</v>
      </c>
      <c r="Z58">
        <f>BAWANA!BH58+BAWANA!BI58</f>
        <v>0</v>
      </c>
      <c r="AA58">
        <f>BAWANA!AB58+BAWANA!AC58</f>
        <v>0</v>
      </c>
      <c r="AB58">
        <f>BAWANA!AI58+BAWANA!AJ58</f>
        <v>0</v>
      </c>
      <c r="AC58" s="119">
        <f t="shared" si="6"/>
        <v>0</v>
      </c>
      <c r="AD58" s="119">
        <f t="shared" si="6"/>
        <v>0</v>
      </c>
    </row>
    <row r="59" spans="1:30">
      <c r="A59" t="s">
        <v>101</v>
      </c>
      <c r="B59">
        <f>BAWANA!F59</f>
        <v>960</v>
      </c>
      <c r="C59">
        <f>BAWANA!G59</f>
        <v>0</v>
      </c>
      <c r="D59">
        <f>BAWANA!AP59</f>
        <v>0</v>
      </c>
      <c r="E59">
        <f>BAWANA!AQ59</f>
        <v>0</v>
      </c>
      <c r="F59">
        <f t="shared" si="4"/>
        <v>768</v>
      </c>
      <c r="G59">
        <f t="shared" si="5"/>
        <v>0</v>
      </c>
      <c r="H59" s="112"/>
      <c r="I59">
        <f>BRPL_EOD!AM59+BRPL_EOD!AN59</f>
        <v>0</v>
      </c>
      <c r="J59">
        <f>BYPL_EOD!AM59+BYPL_EOD!AN59</f>
        <v>0</v>
      </c>
      <c r="K59">
        <f>MES_EOD!AM59+MES_EOD!AN59</f>
        <v>0</v>
      </c>
      <c r="L59">
        <f>NDMC_EOD!AM59+NDMC_EOD!AN59</f>
        <v>0</v>
      </c>
      <c r="M59">
        <f>TPDDL_EOD!AM59+TPDDL_EOD!AN59</f>
        <v>0</v>
      </c>
      <c r="N59">
        <f t="shared" si="0"/>
        <v>0</v>
      </c>
      <c r="O59" s="112">
        <f t="shared" si="1"/>
        <v>0</v>
      </c>
      <c r="P59">
        <v>0</v>
      </c>
      <c r="Q59">
        <v>0</v>
      </c>
      <c r="R59">
        <v>0</v>
      </c>
      <c r="S59">
        <v>0</v>
      </c>
      <c r="T59">
        <v>0</v>
      </c>
      <c r="U59" s="114">
        <f t="shared" si="2"/>
        <v>0</v>
      </c>
      <c r="V59" s="112">
        <f t="shared" si="3"/>
        <v>0</v>
      </c>
      <c r="Y59">
        <f>BAWANA!BA59+BAWANA!BB59</f>
        <v>0</v>
      </c>
      <c r="Z59">
        <f>BAWANA!BH59+BAWANA!BI59</f>
        <v>0</v>
      </c>
      <c r="AA59">
        <f>BAWANA!AB59+BAWANA!AC59</f>
        <v>0</v>
      </c>
      <c r="AB59">
        <f>BAWANA!AI59+BAWANA!AJ59</f>
        <v>0</v>
      </c>
      <c r="AC59" s="119">
        <f t="shared" si="6"/>
        <v>0</v>
      </c>
      <c r="AD59" s="119">
        <f t="shared" si="6"/>
        <v>0</v>
      </c>
    </row>
    <row r="60" spans="1:30">
      <c r="A60" t="s">
        <v>102</v>
      </c>
      <c r="B60">
        <f>BAWANA!F60</f>
        <v>960</v>
      </c>
      <c r="C60">
        <f>BAWANA!G60</f>
        <v>0</v>
      </c>
      <c r="D60">
        <f>BAWANA!AP60</f>
        <v>0</v>
      </c>
      <c r="E60">
        <f>BAWANA!AQ60</f>
        <v>0</v>
      </c>
      <c r="F60">
        <f t="shared" si="4"/>
        <v>768</v>
      </c>
      <c r="G60">
        <f t="shared" si="5"/>
        <v>0</v>
      </c>
      <c r="H60" s="112"/>
      <c r="I60">
        <f>BRPL_EOD!AM60+BRPL_EOD!AN60</f>
        <v>0</v>
      </c>
      <c r="J60">
        <f>BYPL_EOD!AM60+BYPL_EOD!AN60</f>
        <v>0</v>
      </c>
      <c r="K60">
        <f>MES_EOD!AM60+MES_EOD!AN60</f>
        <v>0</v>
      </c>
      <c r="L60">
        <f>NDMC_EOD!AM60+NDMC_EOD!AN60</f>
        <v>0</v>
      </c>
      <c r="M60">
        <f>TPDDL_EOD!AM60+TPDDL_EOD!AN60</f>
        <v>0</v>
      </c>
      <c r="N60">
        <f t="shared" si="0"/>
        <v>0</v>
      </c>
      <c r="O60" s="112">
        <f t="shared" si="1"/>
        <v>0</v>
      </c>
      <c r="P60">
        <v>0</v>
      </c>
      <c r="Q60">
        <v>0</v>
      </c>
      <c r="R60">
        <v>0</v>
      </c>
      <c r="S60">
        <v>0</v>
      </c>
      <c r="T60">
        <v>0</v>
      </c>
      <c r="U60" s="114">
        <f t="shared" si="2"/>
        <v>0</v>
      </c>
      <c r="V60" s="112">
        <f t="shared" si="3"/>
        <v>0</v>
      </c>
      <c r="Y60">
        <f>BAWANA!BA60+BAWANA!BB60</f>
        <v>0</v>
      </c>
      <c r="Z60">
        <f>BAWANA!BH60+BAWANA!BI60</f>
        <v>0</v>
      </c>
      <c r="AA60">
        <f>BAWANA!AB60+BAWANA!AC60</f>
        <v>0</v>
      </c>
      <c r="AB60">
        <f>BAWANA!AI60+BAWANA!AJ60</f>
        <v>0</v>
      </c>
      <c r="AC60" s="119">
        <f t="shared" si="6"/>
        <v>0</v>
      </c>
      <c r="AD60" s="119">
        <f t="shared" si="6"/>
        <v>0</v>
      </c>
    </row>
    <row r="61" spans="1:30">
      <c r="A61" t="s">
        <v>103</v>
      </c>
      <c r="B61">
        <f>BAWANA!F61</f>
        <v>960</v>
      </c>
      <c r="C61">
        <f>BAWANA!G61</f>
        <v>0</v>
      </c>
      <c r="D61">
        <f>BAWANA!AP61</f>
        <v>0</v>
      </c>
      <c r="E61">
        <f>BAWANA!AQ61</f>
        <v>0</v>
      </c>
      <c r="F61">
        <f t="shared" si="4"/>
        <v>768</v>
      </c>
      <c r="G61">
        <f t="shared" si="5"/>
        <v>0</v>
      </c>
      <c r="H61" s="112"/>
      <c r="I61">
        <f>BRPL_EOD!AM61+BRPL_EOD!AN61</f>
        <v>0</v>
      </c>
      <c r="J61">
        <f>BYPL_EOD!AM61+BYPL_EOD!AN61</f>
        <v>0</v>
      </c>
      <c r="K61">
        <f>MES_EOD!AM61+MES_EOD!AN61</f>
        <v>0</v>
      </c>
      <c r="L61">
        <f>NDMC_EOD!AM61+NDMC_EOD!AN61</f>
        <v>0</v>
      </c>
      <c r="M61">
        <f>TPDDL_EOD!AM61+TPDDL_EOD!AN61</f>
        <v>0</v>
      </c>
      <c r="N61">
        <f t="shared" si="0"/>
        <v>0</v>
      </c>
      <c r="O61" s="112">
        <f t="shared" si="1"/>
        <v>0</v>
      </c>
      <c r="P61">
        <v>0</v>
      </c>
      <c r="Q61">
        <v>0</v>
      </c>
      <c r="R61">
        <v>0</v>
      </c>
      <c r="S61">
        <v>0</v>
      </c>
      <c r="T61">
        <v>0</v>
      </c>
      <c r="U61" s="114">
        <f t="shared" si="2"/>
        <v>0</v>
      </c>
      <c r="V61" s="112">
        <f t="shared" si="3"/>
        <v>0</v>
      </c>
      <c r="Y61">
        <f>BAWANA!BA61+BAWANA!BB61</f>
        <v>0</v>
      </c>
      <c r="Z61">
        <f>BAWANA!BH61+BAWANA!BI61</f>
        <v>0</v>
      </c>
      <c r="AA61">
        <f>BAWANA!AB61+BAWANA!AC61</f>
        <v>0</v>
      </c>
      <c r="AB61">
        <f>BAWANA!AI61+BAWANA!AJ61</f>
        <v>0</v>
      </c>
      <c r="AC61" s="119">
        <f t="shared" si="6"/>
        <v>0</v>
      </c>
      <c r="AD61" s="119">
        <f t="shared" si="6"/>
        <v>0</v>
      </c>
    </row>
    <row r="62" spans="1:30">
      <c r="A62" t="s">
        <v>104</v>
      </c>
      <c r="B62">
        <f>BAWANA!F62</f>
        <v>960</v>
      </c>
      <c r="C62">
        <f>BAWANA!G62</f>
        <v>0</v>
      </c>
      <c r="D62">
        <f>BAWANA!AP62</f>
        <v>0</v>
      </c>
      <c r="E62">
        <f>BAWANA!AQ62</f>
        <v>0</v>
      </c>
      <c r="F62">
        <f t="shared" si="4"/>
        <v>768</v>
      </c>
      <c r="G62">
        <f t="shared" si="5"/>
        <v>0</v>
      </c>
      <c r="H62" s="112"/>
      <c r="I62">
        <f>BRPL_EOD!AM62+BRPL_EOD!AN62</f>
        <v>0</v>
      </c>
      <c r="J62">
        <f>BYPL_EOD!AM62+BYPL_EOD!AN62</f>
        <v>0</v>
      </c>
      <c r="K62">
        <f>MES_EOD!AM62+MES_EOD!AN62</f>
        <v>0</v>
      </c>
      <c r="L62">
        <f>NDMC_EOD!AM62+NDMC_EOD!AN62</f>
        <v>0</v>
      </c>
      <c r="M62">
        <f>TPDDL_EOD!AM62+TPDDL_EOD!AN62</f>
        <v>0</v>
      </c>
      <c r="N62">
        <f t="shared" si="0"/>
        <v>0</v>
      </c>
      <c r="O62" s="112">
        <f t="shared" si="1"/>
        <v>0</v>
      </c>
      <c r="P62">
        <v>0</v>
      </c>
      <c r="Q62">
        <v>0</v>
      </c>
      <c r="R62">
        <v>0</v>
      </c>
      <c r="S62">
        <v>0</v>
      </c>
      <c r="T62">
        <v>0</v>
      </c>
      <c r="U62" s="114">
        <f t="shared" si="2"/>
        <v>0</v>
      </c>
      <c r="V62" s="112">
        <f t="shared" si="3"/>
        <v>0</v>
      </c>
      <c r="Y62">
        <f>BAWANA!BA62+BAWANA!BB62</f>
        <v>0</v>
      </c>
      <c r="Z62">
        <f>BAWANA!BH62+BAWANA!BI62</f>
        <v>0</v>
      </c>
      <c r="AA62">
        <f>BAWANA!AB62+BAWANA!AC62</f>
        <v>0</v>
      </c>
      <c r="AB62">
        <f>BAWANA!AI62+BAWANA!AJ62</f>
        <v>0</v>
      </c>
      <c r="AC62" s="119">
        <f t="shared" si="6"/>
        <v>0</v>
      </c>
      <c r="AD62" s="119">
        <f t="shared" si="6"/>
        <v>0</v>
      </c>
    </row>
    <row r="63" spans="1:30">
      <c r="A63" t="s">
        <v>105</v>
      </c>
      <c r="B63">
        <f>BAWANA!F63</f>
        <v>960</v>
      </c>
      <c r="C63">
        <f>BAWANA!G63</f>
        <v>0</v>
      </c>
      <c r="D63">
        <f>BAWANA!AP63</f>
        <v>0</v>
      </c>
      <c r="E63">
        <f>BAWANA!AQ63</f>
        <v>0</v>
      </c>
      <c r="F63">
        <f t="shared" si="4"/>
        <v>768</v>
      </c>
      <c r="G63">
        <f t="shared" si="5"/>
        <v>0</v>
      </c>
      <c r="H63" s="112"/>
      <c r="I63">
        <f>BRPL_EOD!AM63+BRPL_EOD!AN63</f>
        <v>0</v>
      </c>
      <c r="J63">
        <f>BYPL_EOD!AM63+BYPL_EOD!AN63</f>
        <v>0</v>
      </c>
      <c r="K63">
        <f>MES_EOD!AM63+MES_EOD!AN63</f>
        <v>0</v>
      </c>
      <c r="L63">
        <f>NDMC_EOD!AM63+NDMC_EOD!AN63</f>
        <v>0</v>
      </c>
      <c r="M63">
        <f>TPDDL_EOD!AM63+TPDDL_EOD!AN63</f>
        <v>0</v>
      </c>
      <c r="N63">
        <f t="shared" si="0"/>
        <v>0</v>
      </c>
      <c r="O63" s="112">
        <f t="shared" si="1"/>
        <v>0</v>
      </c>
      <c r="P63">
        <v>0</v>
      </c>
      <c r="Q63">
        <v>0</v>
      </c>
      <c r="R63">
        <v>0</v>
      </c>
      <c r="S63">
        <v>0</v>
      </c>
      <c r="T63">
        <v>0</v>
      </c>
      <c r="U63" s="114">
        <f t="shared" si="2"/>
        <v>0</v>
      </c>
      <c r="V63" s="112">
        <f t="shared" si="3"/>
        <v>0</v>
      </c>
      <c r="Y63">
        <f>BAWANA!BA63+BAWANA!BB63</f>
        <v>0</v>
      </c>
      <c r="Z63">
        <f>BAWANA!BH63+BAWANA!BI63</f>
        <v>0</v>
      </c>
      <c r="AA63">
        <f>BAWANA!AB63+BAWANA!AC63</f>
        <v>0</v>
      </c>
      <c r="AB63">
        <f>BAWANA!AI63+BAWANA!AJ63</f>
        <v>0</v>
      </c>
      <c r="AC63" s="119">
        <f t="shared" si="6"/>
        <v>0</v>
      </c>
      <c r="AD63" s="119">
        <f t="shared" si="6"/>
        <v>0</v>
      </c>
    </row>
    <row r="64" spans="1:30">
      <c r="A64" t="s">
        <v>106</v>
      </c>
      <c r="B64">
        <f>BAWANA!F64</f>
        <v>960</v>
      </c>
      <c r="C64">
        <f>BAWANA!G64</f>
        <v>0</v>
      </c>
      <c r="D64">
        <f>BAWANA!AP64</f>
        <v>0</v>
      </c>
      <c r="E64">
        <f>BAWANA!AQ64</f>
        <v>0</v>
      </c>
      <c r="F64">
        <f t="shared" si="4"/>
        <v>768</v>
      </c>
      <c r="G64">
        <f t="shared" si="5"/>
        <v>0</v>
      </c>
      <c r="H64" s="112"/>
      <c r="I64">
        <f>BRPL_EOD!AM64+BRPL_EOD!AN64</f>
        <v>0</v>
      </c>
      <c r="J64">
        <f>BYPL_EOD!AM64+BYPL_EOD!AN64</f>
        <v>0</v>
      </c>
      <c r="K64">
        <f>MES_EOD!AM64+MES_EOD!AN64</f>
        <v>0</v>
      </c>
      <c r="L64">
        <f>NDMC_EOD!AM64+NDMC_EOD!AN64</f>
        <v>0</v>
      </c>
      <c r="M64">
        <f>TPDDL_EOD!AM64+TPDDL_EOD!AN64</f>
        <v>0</v>
      </c>
      <c r="N64">
        <f t="shared" si="0"/>
        <v>0</v>
      </c>
      <c r="O64" s="112">
        <f t="shared" si="1"/>
        <v>0</v>
      </c>
      <c r="P64">
        <v>0</v>
      </c>
      <c r="Q64">
        <v>0</v>
      </c>
      <c r="R64">
        <v>0</v>
      </c>
      <c r="S64">
        <v>0</v>
      </c>
      <c r="T64">
        <v>0</v>
      </c>
      <c r="U64" s="114">
        <f t="shared" si="2"/>
        <v>0</v>
      </c>
      <c r="V64" s="112">
        <f t="shared" si="3"/>
        <v>0</v>
      </c>
      <c r="Y64">
        <f>BAWANA!BA64+BAWANA!BB64</f>
        <v>0</v>
      </c>
      <c r="Z64">
        <f>BAWANA!BH64+BAWANA!BI64</f>
        <v>0</v>
      </c>
      <c r="AA64">
        <f>BAWANA!AB64+BAWANA!AC64</f>
        <v>0</v>
      </c>
      <c r="AB64">
        <f>BAWANA!AI64+BAWANA!AJ64</f>
        <v>0</v>
      </c>
      <c r="AC64" s="119">
        <f t="shared" si="6"/>
        <v>0</v>
      </c>
      <c r="AD64" s="119">
        <f t="shared" si="6"/>
        <v>0</v>
      </c>
    </row>
    <row r="65" spans="1:30">
      <c r="A65" t="s">
        <v>107</v>
      </c>
      <c r="B65">
        <f>BAWANA!F65</f>
        <v>960</v>
      </c>
      <c r="C65">
        <f>BAWANA!G65</f>
        <v>0</v>
      </c>
      <c r="D65">
        <f>BAWANA!AP65</f>
        <v>0</v>
      </c>
      <c r="E65">
        <f>BAWANA!AQ65</f>
        <v>0</v>
      </c>
      <c r="F65">
        <f t="shared" si="4"/>
        <v>768</v>
      </c>
      <c r="G65">
        <f t="shared" si="5"/>
        <v>0</v>
      </c>
      <c r="H65" s="112"/>
      <c r="I65">
        <f>BRPL_EOD!AM65+BRPL_EOD!AN65</f>
        <v>0</v>
      </c>
      <c r="J65">
        <f>BYPL_EOD!AM65+BYPL_EOD!AN65</f>
        <v>0</v>
      </c>
      <c r="K65">
        <f>MES_EOD!AM65+MES_EOD!AN65</f>
        <v>0</v>
      </c>
      <c r="L65">
        <f>NDMC_EOD!AM65+NDMC_EOD!AN65</f>
        <v>0</v>
      </c>
      <c r="M65">
        <f>TPDDL_EOD!AM65+TPDDL_EOD!AN65</f>
        <v>0</v>
      </c>
      <c r="N65">
        <f t="shared" si="0"/>
        <v>0</v>
      </c>
      <c r="O65" s="112">
        <f t="shared" si="1"/>
        <v>0</v>
      </c>
      <c r="P65">
        <v>0</v>
      </c>
      <c r="Q65">
        <v>0</v>
      </c>
      <c r="R65">
        <v>0</v>
      </c>
      <c r="S65">
        <v>0</v>
      </c>
      <c r="T65">
        <v>0</v>
      </c>
      <c r="U65" s="114">
        <f t="shared" si="2"/>
        <v>0</v>
      </c>
      <c r="V65" s="112">
        <f t="shared" si="3"/>
        <v>0</v>
      </c>
      <c r="Y65">
        <f>BAWANA!BA65+BAWANA!BB65</f>
        <v>0</v>
      </c>
      <c r="Z65">
        <f>BAWANA!BH65+BAWANA!BI65</f>
        <v>0</v>
      </c>
      <c r="AA65">
        <f>BAWANA!AB65+BAWANA!AC65</f>
        <v>0</v>
      </c>
      <c r="AB65">
        <f>BAWANA!AI65+BAWANA!AJ65</f>
        <v>0</v>
      </c>
      <c r="AC65" s="119">
        <f t="shared" si="6"/>
        <v>0</v>
      </c>
      <c r="AD65" s="119">
        <f t="shared" si="6"/>
        <v>0</v>
      </c>
    </row>
    <row r="66" spans="1:30">
      <c r="A66" t="s">
        <v>108</v>
      </c>
      <c r="B66">
        <f>BAWANA!F66</f>
        <v>960</v>
      </c>
      <c r="C66">
        <f>BAWANA!G66</f>
        <v>0</v>
      </c>
      <c r="D66">
        <f>BAWANA!AP66</f>
        <v>0</v>
      </c>
      <c r="E66">
        <f>BAWANA!AQ66</f>
        <v>0</v>
      </c>
      <c r="F66">
        <f t="shared" si="4"/>
        <v>768</v>
      </c>
      <c r="G66">
        <f t="shared" si="5"/>
        <v>0</v>
      </c>
      <c r="H66" s="112"/>
      <c r="I66">
        <f>BRPL_EOD!AM66+BRPL_EOD!AN66</f>
        <v>0</v>
      </c>
      <c r="J66">
        <f>BYPL_EOD!AM66+BYPL_EOD!AN66</f>
        <v>0</v>
      </c>
      <c r="K66">
        <f>MES_EOD!AM66+MES_EOD!AN66</f>
        <v>0</v>
      </c>
      <c r="L66">
        <f>NDMC_EOD!AM66+NDMC_EOD!AN66</f>
        <v>0</v>
      </c>
      <c r="M66">
        <f>TPDDL_EOD!AM66+TPDDL_EOD!AN66</f>
        <v>0</v>
      </c>
      <c r="N66">
        <f t="shared" si="0"/>
        <v>0</v>
      </c>
      <c r="O66" s="112">
        <f t="shared" si="1"/>
        <v>0</v>
      </c>
      <c r="P66">
        <v>0</v>
      </c>
      <c r="Q66">
        <v>0</v>
      </c>
      <c r="R66">
        <v>0</v>
      </c>
      <c r="S66">
        <v>0</v>
      </c>
      <c r="T66">
        <v>0</v>
      </c>
      <c r="U66" s="114">
        <f t="shared" si="2"/>
        <v>0</v>
      </c>
      <c r="V66" s="112">
        <f t="shared" si="3"/>
        <v>0</v>
      </c>
      <c r="Y66">
        <f>BAWANA!BA66+BAWANA!BB66</f>
        <v>0</v>
      </c>
      <c r="Z66">
        <f>BAWANA!BH66+BAWANA!BI66</f>
        <v>0</v>
      </c>
      <c r="AA66">
        <f>BAWANA!AB66+BAWANA!AC66</f>
        <v>0</v>
      </c>
      <c r="AB66">
        <f>BAWANA!AI66+BAWANA!AJ66</f>
        <v>0</v>
      </c>
      <c r="AC66" s="119">
        <f t="shared" si="6"/>
        <v>0</v>
      </c>
      <c r="AD66" s="119">
        <f t="shared" si="6"/>
        <v>0</v>
      </c>
    </row>
    <row r="67" spans="1:30">
      <c r="A67" t="s">
        <v>109</v>
      </c>
      <c r="B67">
        <f>BAWANA!F67</f>
        <v>960</v>
      </c>
      <c r="C67">
        <f>BAWANA!G67</f>
        <v>0</v>
      </c>
      <c r="D67">
        <f>BAWANA!AP67</f>
        <v>0</v>
      </c>
      <c r="E67">
        <f>BAWANA!AQ67</f>
        <v>0</v>
      </c>
      <c r="F67">
        <f t="shared" si="4"/>
        <v>768</v>
      </c>
      <c r="G67">
        <f t="shared" si="5"/>
        <v>0</v>
      </c>
      <c r="H67" s="112"/>
      <c r="I67">
        <f>BRPL_EOD!AM67+BRPL_EOD!AN67</f>
        <v>0</v>
      </c>
      <c r="J67">
        <f>BYPL_EOD!AM67+BYPL_EOD!AN67</f>
        <v>0</v>
      </c>
      <c r="K67">
        <f>MES_EOD!AM67+MES_EOD!AN67</f>
        <v>0</v>
      </c>
      <c r="L67">
        <f>NDMC_EOD!AM67+NDMC_EOD!AN67</f>
        <v>0</v>
      </c>
      <c r="M67">
        <f>TPDDL_EOD!AM67+TPDDL_EOD!AN67</f>
        <v>0</v>
      </c>
      <c r="N67">
        <f t="shared" ref="N67:N98" si="7">SUM(I67:M67)</f>
        <v>0</v>
      </c>
      <c r="O67" s="112">
        <f t="shared" ref="O67:O98" si="8">G67-N67</f>
        <v>0</v>
      </c>
      <c r="P67">
        <v>0</v>
      </c>
      <c r="Q67">
        <v>0</v>
      </c>
      <c r="R67">
        <v>0</v>
      </c>
      <c r="S67">
        <v>0</v>
      </c>
      <c r="T67">
        <v>0</v>
      </c>
      <c r="U67" s="114">
        <f t="shared" ref="U67:U98" si="9">SUM(P67:T67)</f>
        <v>0</v>
      </c>
      <c r="V67" s="112">
        <f t="shared" ref="V67:V99" si="10">G67-U67</f>
        <v>0</v>
      </c>
      <c r="Y67">
        <f>BAWANA!BA67+BAWANA!BB67</f>
        <v>0</v>
      </c>
      <c r="Z67">
        <f>BAWANA!BH67+BAWANA!BI67</f>
        <v>0</v>
      </c>
      <c r="AA67">
        <f>BAWANA!AB67+BAWANA!AC67</f>
        <v>0</v>
      </c>
      <c r="AB67">
        <f>BAWANA!AI67+BAWANA!AJ67</f>
        <v>0</v>
      </c>
      <c r="AC67" s="119">
        <f t="shared" si="6"/>
        <v>0</v>
      </c>
      <c r="AD67" s="119">
        <f t="shared" si="6"/>
        <v>0</v>
      </c>
    </row>
    <row r="68" spans="1:30">
      <c r="A68" t="s">
        <v>110</v>
      </c>
      <c r="B68">
        <f>BAWANA!F68</f>
        <v>960</v>
      </c>
      <c r="C68">
        <f>BAWANA!G68</f>
        <v>0</v>
      </c>
      <c r="D68">
        <f>BAWANA!AP68</f>
        <v>0</v>
      </c>
      <c r="E68">
        <f>BAWANA!AQ68</f>
        <v>0</v>
      </c>
      <c r="F68">
        <f t="shared" ref="F68:F98" si="11">(B68+C68)*0.8</f>
        <v>768</v>
      </c>
      <c r="G68">
        <f t="shared" ref="G68:G98" si="12">(D68+E68)</f>
        <v>0</v>
      </c>
      <c r="H68" s="112"/>
      <c r="I68">
        <f>BRPL_EOD!AM68+BRPL_EOD!AN68</f>
        <v>0</v>
      </c>
      <c r="J68">
        <f>BYPL_EOD!AM68+BYPL_EOD!AN68</f>
        <v>0</v>
      </c>
      <c r="K68">
        <f>MES_EOD!AM68+MES_EOD!AN68</f>
        <v>0</v>
      </c>
      <c r="L68">
        <f>NDMC_EOD!AM68+NDMC_EOD!AN68</f>
        <v>0</v>
      </c>
      <c r="M68">
        <f>TPDDL_EOD!AM68+TPDDL_EOD!AN68</f>
        <v>0</v>
      </c>
      <c r="N68">
        <f t="shared" si="7"/>
        <v>0</v>
      </c>
      <c r="O68" s="112">
        <f t="shared" si="8"/>
        <v>0</v>
      </c>
      <c r="P68">
        <v>0</v>
      </c>
      <c r="Q68">
        <v>0</v>
      </c>
      <c r="R68">
        <v>0</v>
      </c>
      <c r="S68">
        <v>0</v>
      </c>
      <c r="T68">
        <v>0</v>
      </c>
      <c r="U68" s="114">
        <f t="shared" si="9"/>
        <v>0</v>
      </c>
      <c r="V68" s="112">
        <f t="shared" si="10"/>
        <v>0</v>
      </c>
      <c r="Y68">
        <f>BAWANA!BA68+BAWANA!BB68</f>
        <v>0</v>
      </c>
      <c r="Z68">
        <f>BAWANA!BH68+BAWANA!BI68</f>
        <v>0</v>
      </c>
      <c r="AA68">
        <f>BAWANA!AB68+BAWANA!AC68</f>
        <v>0</v>
      </c>
      <c r="AB68">
        <f>BAWANA!AI68+BAWANA!AJ68</f>
        <v>0</v>
      </c>
      <c r="AC68" s="119">
        <f t="shared" ref="AC68:AD98" si="13">AA68-Y68</f>
        <v>0</v>
      </c>
      <c r="AD68" s="119">
        <f t="shared" si="13"/>
        <v>0</v>
      </c>
    </row>
    <row r="69" spans="1:30">
      <c r="A69" t="s">
        <v>111</v>
      </c>
      <c r="B69">
        <f>BAWANA!F69</f>
        <v>960</v>
      </c>
      <c r="C69">
        <f>BAWANA!G69</f>
        <v>0</v>
      </c>
      <c r="D69">
        <f>BAWANA!AP69</f>
        <v>0</v>
      </c>
      <c r="E69">
        <f>BAWANA!AQ69</f>
        <v>0</v>
      </c>
      <c r="F69">
        <f t="shared" si="11"/>
        <v>768</v>
      </c>
      <c r="G69">
        <f t="shared" si="12"/>
        <v>0</v>
      </c>
      <c r="H69" s="112"/>
      <c r="I69">
        <f>BRPL_EOD!AM69+BRPL_EOD!AN69</f>
        <v>0</v>
      </c>
      <c r="J69">
        <f>BYPL_EOD!AM69+BYPL_EOD!AN69</f>
        <v>0</v>
      </c>
      <c r="K69">
        <f>MES_EOD!AM69+MES_EOD!AN69</f>
        <v>0</v>
      </c>
      <c r="L69">
        <f>NDMC_EOD!AM69+NDMC_EOD!AN69</f>
        <v>0</v>
      </c>
      <c r="M69">
        <f>TPDDL_EOD!AM69+TPDDL_EOD!AN69</f>
        <v>0</v>
      </c>
      <c r="N69">
        <f t="shared" si="7"/>
        <v>0</v>
      </c>
      <c r="O69" s="112">
        <f t="shared" si="8"/>
        <v>0</v>
      </c>
      <c r="P69">
        <v>0</v>
      </c>
      <c r="Q69">
        <v>0</v>
      </c>
      <c r="R69">
        <v>0</v>
      </c>
      <c r="S69">
        <v>0</v>
      </c>
      <c r="T69">
        <v>0</v>
      </c>
      <c r="U69" s="114">
        <f t="shared" si="9"/>
        <v>0</v>
      </c>
      <c r="V69" s="112">
        <f t="shared" si="10"/>
        <v>0</v>
      </c>
      <c r="Y69">
        <f>BAWANA!BA69+BAWANA!BB69</f>
        <v>0</v>
      </c>
      <c r="Z69">
        <f>BAWANA!BH69+BAWANA!BI69</f>
        <v>0</v>
      </c>
      <c r="AA69">
        <f>BAWANA!AB69+BAWANA!AC69</f>
        <v>0</v>
      </c>
      <c r="AB69">
        <f>BAWANA!AI69+BAWANA!AJ69</f>
        <v>0</v>
      </c>
      <c r="AC69" s="119">
        <f t="shared" si="13"/>
        <v>0</v>
      </c>
      <c r="AD69" s="119">
        <f t="shared" si="13"/>
        <v>0</v>
      </c>
    </row>
    <row r="70" spans="1:30">
      <c r="A70" t="s">
        <v>112</v>
      </c>
      <c r="B70">
        <f>BAWANA!F70</f>
        <v>960</v>
      </c>
      <c r="C70">
        <f>BAWANA!G70</f>
        <v>0</v>
      </c>
      <c r="D70">
        <f>BAWANA!AP70</f>
        <v>0</v>
      </c>
      <c r="E70">
        <f>BAWANA!AQ70</f>
        <v>0</v>
      </c>
      <c r="F70">
        <f t="shared" si="11"/>
        <v>768</v>
      </c>
      <c r="G70">
        <f t="shared" si="12"/>
        <v>0</v>
      </c>
      <c r="H70" s="112"/>
      <c r="I70">
        <f>BRPL_EOD!AM70+BRPL_EOD!AN70</f>
        <v>0</v>
      </c>
      <c r="J70">
        <f>BYPL_EOD!AM70+BYPL_EOD!AN70</f>
        <v>0</v>
      </c>
      <c r="K70">
        <f>MES_EOD!AM70+MES_EOD!AN70</f>
        <v>0</v>
      </c>
      <c r="L70">
        <f>NDMC_EOD!AM70+NDMC_EOD!AN70</f>
        <v>0</v>
      </c>
      <c r="M70">
        <f>TPDDL_EOD!AM70+TPDDL_EOD!AN70</f>
        <v>0</v>
      </c>
      <c r="N70">
        <f t="shared" si="7"/>
        <v>0</v>
      </c>
      <c r="O70" s="112">
        <f t="shared" si="8"/>
        <v>0</v>
      </c>
      <c r="P70">
        <v>0</v>
      </c>
      <c r="Q70">
        <v>0</v>
      </c>
      <c r="R70">
        <v>0</v>
      </c>
      <c r="S70">
        <v>0</v>
      </c>
      <c r="T70">
        <v>0</v>
      </c>
      <c r="U70" s="114">
        <f t="shared" si="9"/>
        <v>0</v>
      </c>
      <c r="V70" s="112">
        <f t="shared" si="10"/>
        <v>0</v>
      </c>
      <c r="Y70">
        <f>BAWANA!BA70+BAWANA!BB70</f>
        <v>0</v>
      </c>
      <c r="Z70">
        <f>BAWANA!BH70+BAWANA!BI70</f>
        <v>0</v>
      </c>
      <c r="AA70">
        <f>BAWANA!AB70+BAWANA!AC70</f>
        <v>0</v>
      </c>
      <c r="AB70">
        <f>BAWANA!AI70+BAWANA!AJ70</f>
        <v>0</v>
      </c>
      <c r="AC70" s="119">
        <f t="shared" si="13"/>
        <v>0</v>
      </c>
      <c r="AD70" s="119">
        <f t="shared" si="13"/>
        <v>0</v>
      </c>
    </row>
    <row r="71" spans="1:30">
      <c r="A71" t="s">
        <v>113</v>
      </c>
      <c r="B71">
        <f>BAWANA!F71</f>
        <v>960</v>
      </c>
      <c r="C71">
        <f>BAWANA!G71</f>
        <v>0</v>
      </c>
      <c r="D71">
        <f>BAWANA!AP71</f>
        <v>0</v>
      </c>
      <c r="E71">
        <f>BAWANA!AQ71</f>
        <v>0</v>
      </c>
      <c r="F71">
        <f t="shared" si="11"/>
        <v>768</v>
      </c>
      <c r="G71">
        <f t="shared" si="12"/>
        <v>0</v>
      </c>
      <c r="H71" s="112"/>
      <c r="I71">
        <f>BRPL_EOD!AM71+BRPL_EOD!AN71</f>
        <v>0</v>
      </c>
      <c r="J71">
        <f>BYPL_EOD!AM71+BYPL_EOD!AN71</f>
        <v>0</v>
      </c>
      <c r="K71">
        <f>MES_EOD!AM71+MES_EOD!AN71</f>
        <v>0</v>
      </c>
      <c r="L71">
        <f>NDMC_EOD!AM71+NDMC_EOD!AN71</f>
        <v>0</v>
      </c>
      <c r="M71">
        <f>TPDDL_EOD!AM71+TPDDL_EOD!AN71</f>
        <v>0</v>
      </c>
      <c r="N71">
        <f t="shared" si="7"/>
        <v>0</v>
      </c>
      <c r="O71" s="112">
        <f t="shared" si="8"/>
        <v>0</v>
      </c>
      <c r="P71">
        <v>0</v>
      </c>
      <c r="Q71">
        <v>0</v>
      </c>
      <c r="R71">
        <v>0</v>
      </c>
      <c r="S71">
        <v>0</v>
      </c>
      <c r="T71">
        <v>0</v>
      </c>
      <c r="U71" s="114">
        <f t="shared" si="9"/>
        <v>0</v>
      </c>
      <c r="V71" s="112">
        <f t="shared" si="10"/>
        <v>0</v>
      </c>
      <c r="Y71">
        <f>BAWANA!BA71+BAWANA!BB71</f>
        <v>0</v>
      </c>
      <c r="Z71">
        <f>BAWANA!BH71+BAWANA!BI71</f>
        <v>0</v>
      </c>
      <c r="AA71">
        <f>BAWANA!AB71+BAWANA!AC71</f>
        <v>0</v>
      </c>
      <c r="AB71">
        <f>BAWANA!AI71+BAWANA!AJ71</f>
        <v>0</v>
      </c>
      <c r="AC71" s="119">
        <f t="shared" si="13"/>
        <v>0</v>
      </c>
      <c r="AD71" s="119">
        <f t="shared" si="13"/>
        <v>0</v>
      </c>
    </row>
    <row r="72" spans="1:30">
      <c r="A72" t="s">
        <v>114</v>
      </c>
      <c r="B72">
        <f>BAWANA!F72</f>
        <v>960</v>
      </c>
      <c r="C72">
        <f>BAWANA!G72</f>
        <v>0</v>
      </c>
      <c r="D72">
        <f>BAWANA!AP72</f>
        <v>0</v>
      </c>
      <c r="E72">
        <f>BAWANA!AQ72</f>
        <v>0</v>
      </c>
      <c r="F72">
        <f t="shared" si="11"/>
        <v>768</v>
      </c>
      <c r="G72">
        <f t="shared" si="12"/>
        <v>0</v>
      </c>
      <c r="H72" s="112"/>
      <c r="I72">
        <f>BRPL_EOD!AM72+BRPL_EOD!AN72</f>
        <v>0</v>
      </c>
      <c r="J72">
        <f>BYPL_EOD!AM72+BYPL_EOD!AN72</f>
        <v>0</v>
      </c>
      <c r="K72">
        <f>MES_EOD!AM72+MES_EOD!AN72</f>
        <v>0</v>
      </c>
      <c r="L72">
        <f>NDMC_EOD!AM72+NDMC_EOD!AN72</f>
        <v>0</v>
      </c>
      <c r="M72">
        <f>TPDDL_EOD!AM72+TPDDL_EOD!AN72</f>
        <v>0</v>
      </c>
      <c r="N72">
        <f t="shared" si="7"/>
        <v>0</v>
      </c>
      <c r="O72" s="112">
        <f t="shared" si="8"/>
        <v>0</v>
      </c>
      <c r="P72">
        <v>0</v>
      </c>
      <c r="Q72">
        <v>0</v>
      </c>
      <c r="R72">
        <v>0</v>
      </c>
      <c r="S72">
        <v>0</v>
      </c>
      <c r="T72">
        <v>0</v>
      </c>
      <c r="U72" s="114">
        <f t="shared" si="9"/>
        <v>0</v>
      </c>
      <c r="V72" s="112">
        <f t="shared" si="10"/>
        <v>0</v>
      </c>
      <c r="Y72">
        <f>BAWANA!BA72+BAWANA!BB72</f>
        <v>0</v>
      </c>
      <c r="Z72">
        <f>BAWANA!BH72+BAWANA!BI72</f>
        <v>0</v>
      </c>
      <c r="AA72">
        <f>BAWANA!AB72+BAWANA!AC72</f>
        <v>0</v>
      </c>
      <c r="AB72">
        <f>BAWANA!AI72+BAWANA!AJ72</f>
        <v>0</v>
      </c>
      <c r="AC72" s="119">
        <f t="shared" si="13"/>
        <v>0</v>
      </c>
      <c r="AD72" s="119">
        <f t="shared" si="13"/>
        <v>0</v>
      </c>
    </row>
    <row r="73" spans="1:30">
      <c r="A73" t="s">
        <v>115</v>
      </c>
      <c r="B73">
        <f>BAWANA!F73</f>
        <v>960</v>
      </c>
      <c r="C73">
        <f>BAWANA!G73</f>
        <v>0</v>
      </c>
      <c r="D73">
        <f>BAWANA!AP73</f>
        <v>0</v>
      </c>
      <c r="E73">
        <f>BAWANA!AQ73</f>
        <v>0</v>
      </c>
      <c r="F73">
        <f t="shared" si="11"/>
        <v>768</v>
      </c>
      <c r="G73">
        <f t="shared" si="12"/>
        <v>0</v>
      </c>
      <c r="H73" s="112"/>
      <c r="I73">
        <f>BRPL_EOD!AM73+BRPL_EOD!AN73</f>
        <v>0</v>
      </c>
      <c r="J73">
        <f>BYPL_EOD!AM73+BYPL_EOD!AN73</f>
        <v>0</v>
      </c>
      <c r="K73">
        <f>MES_EOD!AM73+MES_EOD!AN73</f>
        <v>0</v>
      </c>
      <c r="L73">
        <f>NDMC_EOD!AM73+NDMC_EOD!AN73</f>
        <v>0</v>
      </c>
      <c r="M73">
        <f>TPDDL_EOD!AM73+TPDDL_EOD!AN73</f>
        <v>0</v>
      </c>
      <c r="N73">
        <f t="shared" si="7"/>
        <v>0</v>
      </c>
      <c r="O73" s="112">
        <f t="shared" si="8"/>
        <v>0</v>
      </c>
      <c r="P73">
        <v>0</v>
      </c>
      <c r="Q73">
        <v>0</v>
      </c>
      <c r="R73">
        <v>0</v>
      </c>
      <c r="S73">
        <v>0</v>
      </c>
      <c r="T73">
        <v>0</v>
      </c>
      <c r="U73" s="114">
        <f t="shared" si="9"/>
        <v>0</v>
      </c>
      <c r="V73" s="112">
        <f t="shared" si="10"/>
        <v>0</v>
      </c>
      <c r="Y73">
        <f>BAWANA!BA73+BAWANA!BB73</f>
        <v>0</v>
      </c>
      <c r="Z73">
        <f>BAWANA!BH73+BAWANA!BI73</f>
        <v>0</v>
      </c>
      <c r="AA73">
        <f>BAWANA!AB73+BAWANA!AC73</f>
        <v>0</v>
      </c>
      <c r="AB73">
        <f>BAWANA!AI73+BAWANA!AJ73</f>
        <v>0</v>
      </c>
      <c r="AC73" s="119">
        <f t="shared" si="13"/>
        <v>0</v>
      </c>
      <c r="AD73" s="119">
        <f t="shared" si="13"/>
        <v>0</v>
      </c>
    </row>
    <row r="74" spans="1:30">
      <c r="A74" t="s">
        <v>116</v>
      </c>
      <c r="B74">
        <f>BAWANA!F74</f>
        <v>960</v>
      </c>
      <c r="C74">
        <f>BAWANA!G74</f>
        <v>0</v>
      </c>
      <c r="D74">
        <f>BAWANA!AP74</f>
        <v>0</v>
      </c>
      <c r="E74">
        <f>BAWANA!AQ74</f>
        <v>0</v>
      </c>
      <c r="F74">
        <f t="shared" si="11"/>
        <v>768</v>
      </c>
      <c r="G74">
        <f t="shared" si="12"/>
        <v>0</v>
      </c>
      <c r="H74" s="112"/>
      <c r="I74">
        <f>BRPL_EOD!AM74+BRPL_EOD!AN74</f>
        <v>0</v>
      </c>
      <c r="J74">
        <f>BYPL_EOD!AM74+BYPL_EOD!AN74</f>
        <v>0</v>
      </c>
      <c r="K74">
        <f>MES_EOD!AM74+MES_EOD!AN74</f>
        <v>0</v>
      </c>
      <c r="L74">
        <f>NDMC_EOD!AM74+NDMC_EOD!AN74</f>
        <v>0</v>
      </c>
      <c r="M74">
        <f>TPDDL_EOD!AM74+TPDDL_EOD!AN74</f>
        <v>0</v>
      </c>
      <c r="N74">
        <f t="shared" si="7"/>
        <v>0</v>
      </c>
      <c r="O74" s="112">
        <f t="shared" si="8"/>
        <v>0</v>
      </c>
      <c r="P74">
        <v>0</v>
      </c>
      <c r="Q74">
        <v>0</v>
      </c>
      <c r="R74">
        <v>0</v>
      </c>
      <c r="S74">
        <v>0</v>
      </c>
      <c r="T74">
        <v>0</v>
      </c>
      <c r="U74" s="114">
        <f t="shared" si="9"/>
        <v>0</v>
      </c>
      <c r="V74" s="112">
        <f t="shared" si="10"/>
        <v>0</v>
      </c>
      <c r="Y74">
        <f>BAWANA!BA74+BAWANA!BB74</f>
        <v>0</v>
      </c>
      <c r="Z74">
        <f>BAWANA!BH74+BAWANA!BI74</f>
        <v>0</v>
      </c>
      <c r="AA74">
        <f>BAWANA!AB74+BAWANA!AC74</f>
        <v>0</v>
      </c>
      <c r="AB74">
        <f>BAWANA!AI74+BAWANA!AJ74</f>
        <v>0</v>
      </c>
      <c r="AC74" s="119">
        <f t="shared" si="13"/>
        <v>0</v>
      </c>
      <c r="AD74" s="119">
        <f t="shared" si="13"/>
        <v>0</v>
      </c>
    </row>
    <row r="75" spans="1:30">
      <c r="A75" t="s">
        <v>117</v>
      </c>
      <c r="B75">
        <f>BAWANA!F75</f>
        <v>980</v>
      </c>
      <c r="C75">
        <f>BAWANA!G75</f>
        <v>0</v>
      </c>
      <c r="D75">
        <f>BAWANA!AP75</f>
        <v>0</v>
      </c>
      <c r="E75">
        <f>BAWANA!AQ75</f>
        <v>0</v>
      </c>
      <c r="F75">
        <f t="shared" si="11"/>
        <v>784</v>
      </c>
      <c r="G75">
        <f t="shared" si="12"/>
        <v>0</v>
      </c>
      <c r="H75" s="112"/>
      <c r="I75">
        <f>BRPL_EOD!AM75+BRPL_EOD!AN75</f>
        <v>0</v>
      </c>
      <c r="J75">
        <f>BYPL_EOD!AM75+BYPL_EOD!AN75</f>
        <v>0</v>
      </c>
      <c r="K75">
        <f>MES_EOD!AM75+MES_EOD!AN75</f>
        <v>0</v>
      </c>
      <c r="L75">
        <f>NDMC_EOD!AM75+NDMC_EOD!AN75</f>
        <v>0</v>
      </c>
      <c r="M75">
        <f>TPDDL_EOD!AM75+TPDDL_EOD!AN75</f>
        <v>0</v>
      </c>
      <c r="N75">
        <f t="shared" si="7"/>
        <v>0</v>
      </c>
      <c r="O75" s="112">
        <f t="shared" si="8"/>
        <v>0</v>
      </c>
      <c r="P75">
        <v>0</v>
      </c>
      <c r="Q75">
        <v>0</v>
      </c>
      <c r="R75">
        <v>0</v>
      </c>
      <c r="S75">
        <v>0</v>
      </c>
      <c r="T75">
        <v>0</v>
      </c>
      <c r="U75" s="114">
        <f t="shared" si="9"/>
        <v>0</v>
      </c>
      <c r="V75" s="112">
        <f t="shared" si="10"/>
        <v>0</v>
      </c>
      <c r="Y75">
        <f>BAWANA!BA75+BAWANA!BB75</f>
        <v>0</v>
      </c>
      <c r="Z75">
        <f>BAWANA!BH75+BAWANA!BI75</f>
        <v>0</v>
      </c>
      <c r="AA75">
        <f>BAWANA!AB75+BAWANA!AC75</f>
        <v>0</v>
      </c>
      <c r="AB75">
        <f>BAWANA!AI75+BAWANA!AJ75</f>
        <v>0</v>
      </c>
      <c r="AC75" s="119">
        <f t="shared" si="13"/>
        <v>0</v>
      </c>
      <c r="AD75" s="119">
        <f t="shared" si="13"/>
        <v>0</v>
      </c>
    </row>
    <row r="76" spans="1:30">
      <c r="A76" t="s">
        <v>118</v>
      </c>
      <c r="B76">
        <f>BAWANA!F76</f>
        <v>980</v>
      </c>
      <c r="C76">
        <f>BAWANA!G76</f>
        <v>0</v>
      </c>
      <c r="D76">
        <f>BAWANA!AP76</f>
        <v>0</v>
      </c>
      <c r="E76">
        <f>BAWANA!AQ76</f>
        <v>0</v>
      </c>
      <c r="F76">
        <f t="shared" si="11"/>
        <v>784</v>
      </c>
      <c r="G76">
        <f t="shared" si="12"/>
        <v>0</v>
      </c>
      <c r="H76" s="112"/>
      <c r="I76">
        <f>BRPL_EOD!AM76+BRPL_EOD!AN76</f>
        <v>0</v>
      </c>
      <c r="J76">
        <f>BYPL_EOD!AM76+BYPL_EOD!AN76</f>
        <v>0</v>
      </c>
      <c r="K76">
        <f>MES_EOD!AM76+MES_EOD!AN76</f>
        <v>0</v>
      </c>
      <c r="L76">
        <f>NDMC_EOD!AM76+NDMC_EOD!AN76</f>
        <v>0</v>
      </c>
      <c r="M76">
        <f>TPDDL_EOD!AM76+TPDDL_EOD!AN76</f>
        <v>0</v>
      </c>
      <c r="N76">
        <f t="shared" si="7"/>
        <v>0</v>
      </c>
      <c r="O76" s="112">
        <f t="shared" si="8"/>
        <v>0</v>
      </c>
      <c r="P76">
        <v>0</v>
      </c>
      <c r="Q76">
        <v>0</v>
      </c>
      <c r="R76">
        <v>0</v>
      </c>
      <c r="S76">
        <v>0</v>
      </c>
      <c r="T76">
        <v>0</v>
      </c>
      <c r="U76" s="114">
        <f t="shared" si="9"/>
        <v>0</v>
      </c>
      <c r="V76" s="112">
        <f t="shared" si="10"/>
        <v>0</v>
      </c>
      <c r="Y76">
        <f>BAWANA!BA76+BAWANA!BB76</f>
        <v>0</v>
      </c>
      <c r="Z76">
        <f>BAWANA!BH76+BAWANA!BI76</f>
        <v>0</v>
      </c>
      <c r="AA76">
        <f>BAWANA!AB76+BAWANA!AC76</f>
        <v>0</v>
      </c>
      <c r="AB76">
        <f>BAWANA!AI76+BAWANA!AJ76</f>
        <v>0</v>
      </c>
      <c r="AC76" s="119">
        <f t="shared" si="13"/>
        <v>0</v>
      </c>
      <c r="AD76" s="119">
        <f t="shared" si="13"/>
        <v>0</v>
      </c>
    </row>
    <row r="77" spans="1:30">
      <c r="A77" t="s">
        <v>119</v>
      </c>
      <c r="B77">
        <f>BAWANA!F77</f>
        <v>980</v>
      </c>
      <c r="C77">
        <f>BAWANA!G77</f>
        <v>0</v>
      </c>
      <c r="D77">
        <f>BAWANA!AP77</f>
        <v>0</v>
      </c>
      <c r="E77">
        <f>BAWANA!AQ77</f>
        <v>0</v>
      </c>
      <c r="F77">
        <f t="shared" si="11"/>
        <v>784</v>
      </c>
      <c r="G77">
        <f t="shared" si="12"/>
        <v>0</v>
      </c>
      <c r="H77" s="112"/>
      <c r="I77">
        <f>BRPL_EOD!AM77+BRPL_EOD!AN77</f>
        <v>0</v>
      </c>
      <c r="J77">
        <f>BYPL_EOD!AM77+BYPL_EOD!AN77</f>
        <v>0</v>
      </c>
      <c r="K77">
        <f>MES_EOD!AM77+MES_EOD!AN77</f>
        <v>0</v>
      </c>
      <c r="L77">
        <f>NDMC_EOD!AM77+NDMC_EOD!AN77</f>
        <v>0</v>
      </c>
      <c r="M77">
        <f>TPDDL_EOD!AM77+TPDDL_EOD!AN77</f>
        <v>0</v>
      </c>
      <c r="N77">
        <f t="shared" si="7"/>
        <v>0</v>
      </c>
      <c r="O77" s="112">
        <f t="shared" si="8"/>
        <v>0</v>
      </c>
      <c r="P77">
        <v>0</v>
      </c>
      <c r="Q77">
        <v>0</v>
      </c>
      <c r="R77">
        <v>0</v>
      </c>
      <c r="S77">
        <v>0</v>
      </c>
      <c r="T77">
        <v>0</v>
      </c>
      <c r="U77" s="114">
        <f t="shared" si="9"/>
        <v>0</v>
      </c>
      <c r="V77" s="112">
        <f t="shared" si="10"/>
        <v>0</v>
      </c>
      <c r="Y77">
        <f>BAWANA!BA77+BAWANA!BB77</f>
        <v>0</v>
      </c>
      <c r="Z77">
        <f>BAWANA!BH77+BAWANA!BI77</f>
        <v>0</v>
      </c>
      <c r="AA77">
        <f>BAWANA!AB77+BAWANA!AC77</f>
        <v>0</v>
      </c>
      <c r="AB77">
        <f>BAWANA!AI77+BAWANA!AJ77</f>
        <v>0</v>
      </c>
      <c r="AC77" s="119">
        <f t="shared" si="13"/>
        <v>0</v>
      </c>
      <c r="AD77" s="119">
        <f t="shared" si="13"/>
        <v>0</v>
      </c>
    </row>
    <row r="78" spans="1:30">
      <c r="A78" t="s">
        <v>120</v>
      </c>
      <c r="B78">
        <f>BAWANA!F78</f>
        <v>980</v>
      </c>
      <c r="C78">
        <f>BAWANA!G78</f>
        <v>0</v>
      </c>
      <c r="D78">
        <f>BAWANA!AP78</f>
        <v>0</v>
      </c>
      <c r="E78">
        <f>BAWANA!AQ78</f>
        <v>0</v>
      </c>
      <c r="F78">
        <f t="shared" si="11"/>
        <v>784</v>
      </c>
      <c r="G78">
        <f t="shared" si="12"/>
        <v>0</v>
      </c>
      <c r="H78" s="112"/>
      <c r="I78">
        <f>BRPL_EOD!AM78+BRPL_EOD!AN78</f>
        <v>0</v>
      </c>
      <c r="J78">
        <f>BYPL_EOD!AM78+BYPL_EOD!AN78</f>
        <v>0</v>
      </c>
      <c r="K78">
        <f>MES_EOD!AM78+MES_EOD!AN78</f>
        <v>0</v>
      </c>
      <c r="L78">
        <f>NDMC_EOD!AM78+NDMC_EOD!AN78</f>
        <v>0</v>
      </c>
      <c r="M78">
        <f>TPDDL_EOD!AM78+TPDDL_EOD!AN78</f>
        <v>0</v>
      </c>
      <c r="N78">
        <f t="shared" si="7"/>
        <v>0</v>
      </c>
      <c r="O78" s="112">
        <f t="shared" si="8"/>
        <v>0</v>
      </c>
      <c r="P78">
        <v>0</v>
      </c>
      <c r="Q78">
        <v>0</v>
      </c>
      <c r="R78">
        <v>0</v>
      </c>
      <c r="S78">
        <v>0</v>
      </c>
      <c r="T78">
        <v>0</v>
      </c>
      <c r="U78" s="114">
        <f t="shared" si="9"/>
        <v>0</v>
      </c>
      <c r="V78" s="112">
        <f t="shared" si="10"/>
        <v>0</v>
      </c>
      <c r="Y78">
        <f>BAWANA!BA78+BAWANA!BB78</f>
        <v>0</v>
      </c>
      <c r="Z78">
        <f>BAWANA!BH78+BAWANA!BI78</f>
        <v>0</v>
      </c>
      <c r="AA78">
        <f>BAWANA!AB78+BAWANA!AC78</f>
        <v>0</v>
      </c>
      <c r="AB78">
        <f>BAWANA!AI78+BAWANA!AJ78</f>
        <v>0</v>
      </c>
      <c r="AC78" s="119">
        <f t="shared" si="13"/>
        <v>0</v>
      </c>
      <c r="AD78" s="119">
        <f t="shared" si="13"/>
        <v>0</v>
      </c>
    </row>
    <row r="79" spans="1:30">
      <c r="A79" t="s">
        <v>121</v>
      </c>
      <c r="B79">
        <f>BAWANA!F79</f>
        <v>980</v>
      </c>
      <c r="C79">
        <f>BAWANA!G79</f>
        <v>0</v>
      </c>
      <c r="D79">
        <f>BAWANA!AP79</f>
        <v>0</v>
      </c>
      <c r="E79">
        <f>BAWANA!AQ79</f>
        <v>0</v>
      </c>
      <c r="F79">
        <f t="shared" si="11"/>
        <v>784</v>
      </c>
      <c r="G79">
        <f t="shared" si="12"/>
        <v>0</v>
      </c>
      <c r="H79" s="112"/>
      <c r="I79">
        <f>BRPL_EOD!AM79+BRPL_EOD!AN79</f>
        <v>0</v>
      </c>
      <c r="J79">
        <f>BYPL_EOD!AM79+BYPL_EOD!AN79</f>
        <v>0</v>
      </c>
      <c r="K79">
        <f>MES_EOD!AM79+MES_EOD!AN79</f>
        <v>0</v>
      </c>
      <c r="L79">
        <f>NDMC_EOD!AM79+NDMC_EOD!AN79</f>
        <v>0</v>
      </c>
      <c r="M79">
        <f>TPDDL_EOD!AM79+TPDDL_EOD!AN79</f>
        <v>0</v>
      </c>
      <c r="N79">
        <f t="shared" si="7"/>
        <v>0</v>
      </c>
      <c r="O79" s="112">
        <f t="shared" si="8"/>
        <v>0</v>
      </c>
      <c r="P79">
        <v>0</v>
      </c>
      <c r="Q79">
        <v>0</v>
      </c>
      <c r="R79">
        <v>0</v>
      </c>
      <c r="S79">
        <v>0</v>
      </c>
      <c r="T79">
        <v>0</v>
      </c>
      <c r="U79" s="114">
        <f t="shared" si="9"/>
        <v>0</v>
      </c>
      <c r="V79" s="112">
        <f t="shared" si="10"/>
        <v>0</v>
      </c>
      <c r="Y79">
        <f>BAWANA!BA79+BAWANA!BB79</f>
        <v>0</v>
      </c>
      <c r="Z79">
        <f>BAWANA!BH79+BAWANA!BI79</f>
        <v>0</v>
      </c>
      <c r="AA79">
        <f>BAWANA!AB79+BAWANA!AC79</f>
        <v>0</v>
      </c>
      <c r="AB79">
        <f>BAWANA!AI79+BAWANA!AJ79</f>
        <v>0</v>
      </c>
      <c r="AC79" s="119">
        <f t="shared" si="13"/>
        <v>0</v>
      </c>
      <c r="AD79" s="119">
        <f t="shared" si="13"/>
        <v>0</v>
      </c>
    </row>
    <row r="80" spans="1:30">
      <c r="A80" t="s">
        <v>122</v>
      </c>
      <c r="B80">
        <f>BAWANA!F80</f>
        <v>980</v>
      </c>
      <c r="C80">
        <f>BAWANA!G80</f>
        <v>0</v>
      </c>
      <c r="D80">
        <f>BAWANA!AP80</f>
        <v>0</v>
      </c>
      <c r="E80">
        <f>BAWANA!AQ80</f>
        <v>0</v>
      </c>
      <c r="F80">
        <f t="shared" si="11"/>
        <v>784</v>
      </c>
      <c r="G80">
        <f t="shared" si="12"/>
        <v>0</v>
      </c>
      <c r="H80" s="112"/>
      <c r="I80">
        <f>BRPL_EOD!AM80+BRPL_EOD!AN80</f>
        <v>0</v>
      </c>
      <c r="J80">
        <f>BYPL_EOD!AM80+BYPL_EOD!AN80</f>
        <v>0</v>
      </c>
      <c r="K80">
        <f>MES_EOD!AM80+MES_EOD!AN80</f>
        <v>0</v>
      </c>
      <c r="L80">
        <f>NDMC_EOD!AM80+NDMC_EOD!AN80</f>
        <v>0</v>
      </c>
      <c r="M80">
        <f>TPDDL_EOD!AM80+TPDDL_EOD!AN80</f>
        <v>0</v>
      </c>
      <c r="N80">
        <f t="shared" si="7"/>
        <v>0</v>
      </c>
      <c r="O80" s="112">
        <f t="shared" si="8"/>
        <v>0</v>
      </c>
      <c r="P80">
        <v>0</v>
      </c>
      <c r="Q80">
        <v>0</v>
      </c>
      <c r="R80">
        <v>0</v>
      </c>
      <c r="S80">
        <v>0</v>
      </c>
      <c r="T80">
        <v>0</v>
      </c>
      <c r="U80" s="114">
        <f t="shared" si="9"/>
        <v>0</v>
      </c>
      <c r="V80" s="112">
        <f t="shared" si="10"/>
        <v>0</v>
      </c>
      <c r="Y80">
        <f>BAWANA!BA80+BAWANA!BB80</f>
        <v>0</v>
      </c>
      <c r="Z80">
        <f>BAWANA!BH80+BAWANA!BI80</f>
        <v>0</v>
      </c>
      <c r="AA80">
        <f>BAWANA!AB80+BAWANA!AC80</f>
        <v>0</v>
      </c>
      <c r="AB80">
        <f>BAWANA!AI80+BAWANA!AJ80</f>
        <v>0</v>
      </c>
      <c r="AC80" s="119">
        <f t="shared" si="13"/>
        <v>0</v>
      </c>
      <c r="AD80" s="119">
        <f t="shared" si="13"/>
        <v>0</v>
      </c>
    </row>
    <row r="81" spans="1:30">
      <c r="A81" t="s">
        <v>123</v>
      </c>
      <c r="B81">
        <f>BAWANA!F81</f>
        <v>980</v>
      </c>
      <c r="C81">
        <f>BAWANA!G81</f>
        <v>0</v>
      </c>
      <c r="D81">
        <f>BAWANA!AP81</f>
        <v>0</v>
      </c>
      <c r="E81">
        <f>BAWANA!AQ81</f>
        <v>0</v>
      </c>
      <c r="F81">
        <f t="shared" si="11"/>
        <v>784</v>
      </c>
      <c r="G81">
        <f t="shared" si="12"/>
        <v>0</v>
      </c>
      <c r="H81" s="112"/>
      <c r="I81">
        <f>BRPL_EOD!AM81+BRPL_EOD!AN81</f>
        <v>0</v>
      </c>
      <c r="J81">
        <f>BYPL_EOD!AM81+BYPL_EOD!AN81</f>
        <v>0</v>
      </c>
      <c r="K81">
        <f>MES_EOD!AM81+MES_EOD!AN81</f>
        <v>0</v>
      </c>
      <c r="L81">
        <f>NDMC_EOD!AM81+NDMC_EOD!AN81</f>
        <v>0</v>
      </c>
      <c r="M81">
        <f>TPDDL_EOD!AM81+TPDDL_EOD!AN81</f>
        <v>0</v>
      </c>
      <c r="N81">
        <f t="shared" si="7"/>
        <v>0</v>
      </c>
      <c r="O81" s="112">
        <f t="shared" si="8"/>
        <v>0</v>
      </c>
      <c r="P81">
        <v>0</v>
      </c>
      <c r="Q81">
        <v>0</v>
      </c>
      <c r="R81">
        <v>0</v>
      </c>
      <c r="S81">
        <v>0</v>
      </c>
      <c r="T81">
        <v>0</v>
      </c>
      <c r="U81" s="114">
        <f t="shared" si="9"/>
        <v>0</v>
      </c>
      <c r="V81" s="112">
        <f t="shared" si="10"/>
        <v>0</v>
      </c>
      <c r="Y81">
        <f>BAWANA!BA81+BAWANA!BB81</f>
        <v>0</v>
      </c>
      <c r="Z81">
        <f>BAWANA!BH81+BAWANA!BI81</f>
        <v>0</v>
      </c>
      <c r="AA81">
        <f>BAWANA!AB81+BAWANA!AC81</f>
        <v>0</v>
      </c>
      <c r="AB81">
        <f>BAWANA!AI81+BAWANA!AJ81</f>
        <v>0</v>
      </c>
      <c r="AC81" s="119">
        <f t="shared" si="13"/>
        <v>0</v>
      </c>
      <c r="AD81" s="119">
        <f t="shared" si="13"/>
        <v>0</v>
      </c>
    </row>
    <row r="82" spans="1:30">
      <c r="A82" t="s">
        <v>124</v>
      </c>
      <c r="B82">
        <f>BAWANA!F82</f>
        <v>980</v>
      </c>
      <c r="C82">
        <f>BAWANA!G82</f>
        <v>0</v>
      </c>
      <c r="D82">
        <f>BAWANA!AP82</f>
        <v>0</v>
      </c>
      <c r="E82">
        <f>BAWANA!AQ82</f>
        <v>0</v>
      </c>
      <c r="F82">
        <f t="shared" si="11"/>
        <v>784</v>
      </c>
      <c r="G82">
        <f t="shared" si="12"/>
        <v>0</v>
      </c>
      <c r="H82" s="112"/>
      <c r="I82">
        <f>BRPL_EOD!AM82+BRPL_EOD!AN82</f>
        <v>0</v>
      </c>
      <c r="J82">
        <f>BYPL_EOD!AM82+BYPL_EOD!AN82</f>
        <v>0</v>
      </c>
      <c r="K82">
        <f>MES_EOD!AM82+MES_EOD!AN82</f>
        <v>0</v>
      </c>
      <c r="L82">
        <f>NDMC_EOD!AM82+NDMC_EOD!AN82</f>
        <v>0</v>
      </c>
      <c r="M82">
        <f>TPDDL_EOD!AM82+TPDDL_EOD!AN82</f>
        <v>0</v>
      </c>
      <c r="N82">
        <f t="shared" si="7"/>
        <v>0</v>
      </c>
      <c r="O82" s="112">
        <f t="shared" si="8"/>
        <v>0</v>
      </c>
      <c r="P82">
        <v>0</v>
      </c>
      <c r="Q82">
        <v>0</v>
      </c>
      <c r="R82">
        <v>0</v>
      </c>
      <c r="S82">
        <v>0</v>
      </c>
      <c r="T82">
        <v>0</v>
      </c>
      <c r="U82" s="114">
        <f t="shared" si="9"/>
        <v>0</v>
      </c>
      <c r="V82" s="112">
        <f t="shared" si="10"/>
        <v>0</v>
      </c>
      <c r="Y82">
        <f>BAWANA!BA82+BAWANA!BB82</f>
        <v>0</v>
      </c>
      <c r="Z82">
        <f>BAWANA!BH82+BAWANA!BI82</f>
        <v>0</v>
      </c>
      <c r="AA82">
        <f>BAWANA!AB82+BAWANA!AC82</f>
        <v>0</v>
      </c>
      <c r="AB82">
        <f>BAWANA!AI82+BAWANA!AJ82</f>
        <v>0</v>
      </c>
      <c r="AC82" s="119">
        <f t="shared" si="13"/>
        <v>0</v>
      </c>
      <c r="AD82" s="119">
        <f t="shared" si="13"/>
        <v>0</v>
      </c>
    </row>
    <row r="83" spans="1:30">
      <c r="A83" t="s">
        <v>125</v>
      </c>
      <c r="B83">
        <f>BAWANA!F83</f>
        <v>980</v>
      </c>
      <c r="C83">
        <f>BAWANA!G83</f>
        <v>0</v>
      </c>
      <c r="D83">
        <f>BAWANA!AP83</f>
        <v>0</v>
      </c>
      <c r="E83">
        <f>BAWANA!AQ83</f>
        <v>0</v>
      </c>
      <c r="F83">
        <f t="shared" si="11"/>
        <v>784</v>
      </c>
      <c r="G83">
        <f t="shared" si="12"/>
        <v>0</v>
      </c>
      <c r="H83" s="112"/>
      <c r="I83">
        <f>BRPL_EOD!AM83+BRPL_EOD!AN83</f>
        <v>0</v>
      </c>
      <c r="J83">
        <f>BYPL_EOD!AM83+BYPL_EOD!AN83</f>
        <v>0</v>
      </c>
      <c r="K83">
        <f>MES_EOD!AM83+MES_EOD!AN83</f>
        <v>0</v>
      </c>
      <c r="L83">
        <f>NDMC_EOD!AM83+NDMC_EOD!AN83</f>
        <v>0</v>
      </c>
      <c r="M83">
        <f>TPDDL_EOD!AM83+TPDDL_EOD!AN83</f>
        <v>0</v>
      </c>
      <c r="N83">
        <f t="shared" si="7"/>
        <v>0</v>
      </c>
      <c r="O83" s="112">
        <f t="shared" si="8"/>
        <v>0</v>
      </c>
      <c r="P83">
        <v>0</v>
      </c>
      <c r="Q83">
        <v>0</v>
      </c>
      <c r="R83">
        <v>0</v>
      </c>
      <c r="S83">
        <v>0</v>
      </c>
      <c r="T83">
        <v>0</v>
      </c>
      <c r="U83" s="114">
        <f t="shared" si="9"/>
        <v>0</v>
      </c>
      <c r="V83" s="112">
        <f t="shared" si="10"/>
        <v>0</v>
      </c>
      <c r="Y83">
        <f>BAWANA!BA83+BAWANA!BB83</f>
        <v>0</v>
      </c>
      <c r="Z83">
        <f>BAWANA!BH83+BAWANA!BI83</f>
        <v>0</v>
      </c>
      <c r="AA83">
        <f>BAWANA!AB83+BAWANA!AC83</f>
        <v>0</v>
      </c>
      <c r="AB83">
        <f>BAWANA!AI83+BAWANA!AJ83</f>
        <v>0</v>
      </c>
      <c r="AC83" s="119">
        <f t="shared" si="13"/>
        <v>0</v>
      </c>
      <c r="AD83" s="119">
        <f t="shared" si="13"/>
        <v>0</v>
      </c>
    </row>
    <row r="84" spans="1:30">
      <c r="A84" t="s">
        <v>126</v>
      </c>
      <c r="B84">
        <f>BAWANA!F84</f>
        <v>980</v>
      </c>
      <c r="C84">
        <f>BAWANA!G84</f>
        <v>0</v>
      </c>
      <c r="D84">
        <f>BAWANA!AP84</f>
        <v>0</v>
      </c>
      <c r="E84">
        <f>BAWANA!AQ84</f>
        <v>0</v>
      </c>
      <c r="F84">
        <f t="shared" si="11"/>
        <v>784</v>
      </c>
      <c r="G84">
        <f t="shared" si="12"/>
        <v>0</v>
      </c>
      <c r="H84" s="112"/>
      <c r="I84">
        <f>BRPL_EOD!AM84+BRPL_EOD!AN84</f>
        <v>0</v>
      </c>
      <c r="J84">
        <f>BYPL_EOD!AM84+BYPL_EOD!AN84</f>
        <v>0</v>
      </c>
      <c r="K84">
        <f>MES_EOD!AM84+MES_EOD!AN84</f>
        <v>0</v>
      </c>
      <c r="L84">
        <f>NDMC_EOD!AM84+NDMC_EOD!AN84</f>
        <v>0</v>
      </c>
      <c r="M84">
        <f>TPDDL_EOD!AM84+TPDDL_EOD!AN84</f>
        <v>0</v>
      </c>
      <c r="N84">
        <f t="shared" si="7"/>
        <v>0</v>
      </c>
      <c r="O84" s="112">
        <f t="shared" si="8"/>
        <v>0</v>
      </c>
      <c r="P84">
        <v>0</v>
      </c>
      <c r="Q84">
        <v>0</v>
      </c>
      <c r="R84">
        <v>0</v>
      </c>
      <c r="S84">
        <v>0</v>
      </c>
      <c r="T84">
        <v>0</v>
      </c>
      <c r="U84" s="114">
        <f t="shared" si="9"/>
        <v>0</v>
      </c>
      <c r="V84" s="112">
        <f t="shared" si="10"/>
        <v>0</v>
      </c>
      <c r="Y84">
        <f>BAWANA!BA84+BAWANA!BB84</f>
        <v>0</v>
      </c>
      <c r="Z84">
        <f>BAWANA!BH84+BAWANA!BI84</f>
        <v>0</v>
      </c>
      <c r="AA84">
        <f>BAWANA!AB84+BAWANA!AC84</f>
        <v>0</v>
      </c>
      <c r="AB84">
        <f>BAWANA!AI84+BAWANA!AJ84</f>
        <v>0</v>
      </c>
      <c r="AC84" s="119">
        <f t="shared" si="13"/>
        <v>0</v>
      </c>
      <c r="AD84" s="119">
        <f t="shared" si="13"/>
        <v>0</v>
      </c>
    </row>
    <row r="85" spans="1:30">
      <c r="A85" t="s">
        <v>127</v>
      </c>
      <c r="B85">
        <f>BAWANA!F85</f>
        <v>980</v>
      </c>
      <c r="C85">
        <f>BAWANA!G85</f>
        <v>0</v>
      </c>
      <c r="D85">
        <f>BAWANA!AP85</f>
        <v>0</v>
      </c>
      <c r="E85">
        <f>BAWANA!AQ85</f>
        <v>0</v>
      </c>
      <c r="F85">
        <f t="shared" si="11"/>
        <v>784</v>
      </c>
      <c r="G85">
        <f t="shared" si="12"/>
        <v>0</v>
      </c>
      <c r="H85" s="112"/>
      <c r="I85">
        <f>BRPL_EOD!AM85+BRPL_EOD!AN85</f>
        <v>0</v>
      </c>
      <c r="J85">
        <f>BYPL_EOD!AM85+BYPL_EOD!AN85</f>
        <v>0</v>
      </c>
      <c r="K85">
        <f>MES_EOD!AM85+MES_EOD!AN85</f>
        <v>0</v>
      </c>
      <c r="L85">
        <f>NDMC_EOD!AM85+NDMC_EOD!AN85</f>
        <v>0</v>
      </c>
      <c r="M85">
        <f>TPDDL_EOD!AM85+TPDDL_EOD!AN85</f>
        <v>0</v>
      </c>
      <c r="N85">
        <f t="shared" si="7"/>
        <v>0</v>
      </c>
      <c r="O85" s="112">
        <f t="shared" si="8"/>
        <v>0</v>
      </c>
      <c r="P85">
        <v>0</v>
      </c>
      <c r="Q85">
        <v>0</v>
      </c>
      <c r="R85">
        <v>0</v>
      </c>
      <c r="S85">
        <v>0</v>
      </c>
      <c r="T85">
        <v>0</v>
      </c>
      <c r="U85" s="114">
        <f t="shared" si="9"/>
        <v>0</v>
      </c>
      <c r="V85" s="112">
        <f t="shared" si="10"/>
        <v>0</v>
      </c>
      <c r="Y85">
        <f>BAWANA!BA85+BAWANA!BB85</f>
        <v>0</v>
      </c>
      <c r="Z85">
        <f>BAWANA!BH85+BAWANA!BI85</f>
        <v>0</v>
      </c>
      <c r="AA85">
        <f>BAWANA!AB85+BAWANA!AC85</f>
        <v>0</v>
      </c>
      <c r="AB85">
        <f>BAWANA!AI85+BAWANA!AJ85</f>
        <v>0</v>
      </c>
      <c r="AC85" s="119">
        <f t="shared" si="13"/>
        <v>0</v>
      </c>
      <c r="AD85" s="119">
        <f t="shared" si="13"/>
        <v>0</v>
      </c>
    </row>
    <row r="86" spans="1:30">
      <c r="A86" t="s">
        <v>128</v>
      </c>
      <c r="B86">
        <f>BAWANA!F86</f>
        <v>980</v>
      </c>
      <c r="C86">
        <f>BAWANA!G86</f>
        <v>0</v>
      </c>
      <c r="D86">
        <f>BAWANA!AP86</f>
        <v>0</v>
      </c>
      <c r="E86">
        <f>BAWANA!AQ86</f>
        <v>0</v>
      </c>
      <c r="F86">
        <f t="shared" si="11"/>
        <v>784</v>
      </c>
      <c r="G86">
        <f t="shared" si="12"/>
        <v>0</v>
      </c>
      <c r="H86" s="112"/>
      <c r="I86">
        <f>BRPL_EOD!AM86+BRPL_EOD!AN86</f>
        <v>0</v>
      </c>
      <c r="J86">
        <f>BYPL_EOD!AM86+BYPL_EOD!AN86</f>
        <v>0</v>
      </c>
      <c r="K86">
        <f>MES_EOD!AM86+MES_EOD!AN86</f>
        <v>0</v>
      </c>
      <c r="L86">
        <f>NDMC_EOD!AM86+NDMC_EOD!AN86</f>
        <v>0</v>
      </c>
      <c r="M86">
        <f>TPDDL_EOD!AM86+TPDDL_EOD!AN86</f>
        <v>0</v>
      </c>
      <c r="N86">
        <f t="shared" si="7"/>
        <v>0</v>
      </c>
      <c r="O86" s="112">
        <f t="shared" si="8"/>
        <v>0</v>
      </c>
      <c r="P86">
        <v>0</v>
      </c>
      <c r="Q86">
        <v>0</v>
      </c>
      <c r="R86">
        <v>0</v>
      </c>
      <c r="S86">
        <v>0</v>
      </c>
      <c r="T86">
        <v>0</v>
      </c>
      <c r="U86" s="114">
        <f t="shared" si="9"/>
        <v>0</v>
      </c>
      <c r="V86" s="112">
        <f t="shared" si="10"/>
        <v>0</v>
      </c>
      <c r="Y86">
        <f>BAWANA!BA86+BAWANA!BB86</f>
        <v>0</v>
      </c>
      <c r="Z86">
        <f>BAWANA!BH86+BAWANA!BI86</f>
        <v>0</v>
      </c>
      <c r="AA86">
        <f>BAWANA!AB86+BAWANA!AC86</f>
        <v>0</v>
      </c>
      <c r="AB86">
        <f>BAWANA!AI86+BAWANA!AJ86</f>
        <v>0</v>
      </c>
      <c r="AC86" s="119">
        <f t="shared" si="13"/>
        <v>0</v>
      </c>
      <c r="AD86" s="119">
        <f t="shared" si="13"/>
        <v>0</v>
      </c>
    </row>
    <row r="87" spans="1:30">
      <c r="A87" t="s">
        <v>129</v>
      </c>
      <c r="B87">
        <f>BAWANA!F87</f>
        <v>980</v>
      </c>
      <c r="C87">
        <f>BAWANA!G87</f>
        <v>0</v>
      </c>
      <c r="D87">
        <f>BAWANA!AP87</f>
        <v>0</v>
      </c>
      <c r="E87">
        <f>BAWANA!AQ87</f>
        <v>0</v>
      </c>
      <c r="F87">
        <f t="shared" si="11"/>
        <v>784</v>
      </c>
      <c r="G87">
        <f t="shared" si="12"/>
        <v>0</v>
      </c>
      <c r="H87" s="112"/>
      <c r="I87">
        <f>BRPL_EOD!AM87+BRPL_EOD!AN87</f>
        <v>0</v>
      </c>
      <c r="J87">
        <f>BYPL_EOD!AM87+BYPL_EOD!AN87</f>
        <v>0</v>
      </c>
      <c r="K87">
        <f>MES_EOD!AM87+MES_EOD!AN87</f>
        <v>0</v>
      </c>
      <c r="L87">
        <f>NDMC_EOD!AM87+NDMC_EOD!AN87</f>
        <v>0</v>
      </c>
      <c r="M87">
        <f>TPDDL_EOD!AM87+TPDDL_EOD!AN87</f>
        <v>0</v>
      </c>
      <c r="N87">
        <f t="shared" si="7"/>
        <v>0</v>
      </c>
      <c r="O87" s="112">
        <f t="shared" si="8"/>
        <v>0</v>
      </c>
      <c r="P87">
        <v>0</v>
      </c>
      <c r="Q87">
        <v>0</v>
      </c>
      <c r="R87">
        <v>0</v>
      </c>
      <c r="S87">
        <v>0</v>
      </c>
      <c r="T87">
        <v>0</v>
      </c>
      <c r="U87" s="114">
        <f t="shared" si="9"/>
        <v>0</v>
      </c>
      <c r="V87" s="112">
        <f t="shared" si="10"/>
        <v>0</v>
      </c>
      <c r="Y87">
        <f>BAWANA!BA87+BAWANA!BB87</f>
        <v>0</v>
      </c>
      <c r="Z87">
        <f>BAWANA!BH87+BAWANA!BI87</f>
        <v>0</v>
      </c>
      <c r="AA87">
        <f>BAWANA!AB87+BAWANA!AC87</f>
        <v>0</v>
      </c>
      <c r="AB87">
        <f>BAWANA!AI87+BAWANA!AJ87</f>
        <v>0</v>
      </c>
      <c r="AC87" s="119">
        <f t="shared" si="13"/>
        <v>0</v>
      </c>
      <c r="AD87" s="119">
        <f t="shared" si="13"/>
        <v>0</v>
      </c>
    </row>
    <row r="88" spans="1:30">
      <c r="A88" t="s">
        <v>130</v>
      </c>
      <c r="B88">
        <f>BAWANA!F88</f>
        <v>980</v>
      </c>
      <c r="C88">
        <f>BAWANA!G88</f>
        <v>0</v>
      </c>
      <c r="D88">
        <f>BAWANA!AP88</f>
        <v>0</v>
      </c>
      <c r="E88">
        <f>BAWANA!AQ88</f>
        <v>0</v>
      </c>
      <c r="F88">
        <f t="shared" si="11"/>
        <v>784</v>
      </c>
      <c r="G88">
        <f t="shared" si="12"/>
        <v>0</v>
      </c>
      <c r="H88" s="112"/>
      <c r="I88">
        <f>BRPL_EOD!AM88+BRPL_EOD!AN88</f>
        <v>0</v>
      </c>
      <c r="J88">
        <f>BYPL_EOD!AM88+BYPL_EOD!AN88</f>
        <v>0</v>
      </c>
      <c r="K88">
        <f>MES_EOD!AM88+MES_EOD!AN88</f>
        <v>0</v>
      </c>
      <c r="L88">
        <f>NDMC_EOD!AM88+NDMC_EOD!AN88</f>
        <v>0</v>
      </c>
      <c r="M88">
        <f>TPDDL_EOD!AM88+TPDDL_EOD!AN88</f>
        <v>0</v>
      </c>
      <c r="N88">
        <f t="shared" si="7"/>
        <v>0</v>
      </c>
      <c r="O88" s="112">
        <f t="shared" si="8"/>
        <v>0</v>
      </c>
      <c r="P88">
        <v>0</v>
      </c>
      <c r="Q88">
        <v>0</v>
      </c>
      <c r="R88">
        <v>0</v>
      </c>
      <c r="S88">
        <v>0</v>
      </c>
      <c r="T88">
        <v>0</v>
      </c>
      <c r="U88" s="114">
        <f t="shared" si="9"/>
        <v>0</v>
      </c>
      <c r="V88" s="112">
        <f t="shared" si="10"/>
        <v>0</v>
      </c>
      <c r="Y88">
        <f>BAWANA!BA88+BAWANA!BB88</f>
        <v>0</v>
      </c>
      <c r="Z88">
        <f>BAWANA!BH88+BAWANA!BI88</f>
        <v>0</v>
      </c>
      <c r="AA88">
        <f>BAWANA!AB88+BAWANA!AC88</f>
        <v>0</v>
      </c>
      <c r="AB88">
        <f>BAWANA!AI88+BAWANA!AJ88</f>
        <v>0</v>
      </c>
      <c r="AC88" s="119">
        <f t="shared" si="13"/>
        <v>0</v>
      </c>
      <c r="AD88" s="119">
        <f t="shared" si="13"/>
        <v>0</v>
      </c>
    </row>
    <row r="89" spans="1:30">
      <c r="A89" t="s">
        <v>131</v>
      </c>
      <c r="B89">
        <f>BAWANA!F89</f>
        <v>980</v>
      </c>
      <c r="C89">
        <f>BAWANA!G89</f>
        <v>0</v>
      </c>
      <c r="D89">
        <f>BAWANA!AP89</f>
        <v>0</v>
      </c>
      <c r="E89">
        <f>BAWANA!AQ89</f>
        <v>0</v>
      </c>
      <c r="F89">
        <f t="shared" si="11"/>
        <v>784</v>
      </c>
      <c r="G89">
        <f t="shared" si="12"/>
        <v>0</v>
      </c>
      <c r="H89" s="112"/>
      <c r="I89">
        <f>BRPL_EOD!AM89+BRPL_EOD!AN89</f>
        <v>0</v>
      </c>
      <c r="J89">
        <f>BYPL_EOD!AM89+BYPL_EOD!AN89</f>
        <v>0</v>
      </c>
      <c r="K89">
        <f>MES_EOD!AM89+MES_EOD!AN89</f>
        <v>0</v>
      </c>
      <c r="L89">
        <f>NDMC_EOD!AM89+NDMC_EOD!AN89</f>
        <v>0</v>
      </c>
      <c r="M89">
        <f>TPDDL_EOD!AM89+TPDDL_EOD!AN89</f>
        <v>0</v>
      </c>
      <c r="N89">
        <f t="shared" si="7"/>
        <v>0</v>
      </c>
      <c r="O89" s="112">
        <f t="shared" si="8"/>
        <v>0</v>
      </c>
      <c r="P89">
        <v>0</v>
      </c>
      <c r="Q89">
        <v>0</v>
      </c>
      <c r="R89">
        <v>0</v>
      </c>
      <c r="S89">
        <v>0</v>
      </c>
      <c r="T89">
        <v>0</v>
      </c>
      <c r="U89" s="114">
        <f t="shared" si="9"/>
        <v>0</v>
      </c>
      <c r="V89" s="112">
        <f t="shared" si="10"/>
        <v>0</v>
      </c>
      <c r="Y89">
        <f>BAWANA!BA89+BAWANA!BB89</f>
        <v>0</v>
      </c>
      <c r="Z89">
        <f>BAWANA!BH89+BAWANA!BI89</f>
        <v>0</v>
      </c>
      <c r="AA89">
        <f>BAWANA!AB89+BAWANA!AC89</f>
        <v>0</v>
      </c>
      <c r="AB89">
        <f>BAWANA!AI89+BAWANA!AJ89</f>
        <v>0</v>
      </c>
      <c r="AC89" s="119">
        <f t="shared" si="13"/>
        <v>0</v>
      </c>
      <c r="AD89" s="119">
        <f t="shared" si="13"/>
        <v>0</v>
      </c>
    </row>
    <row r="90" spans="1:30">
      <c r="A90" t="s">
        <v>132</v>
      </c>
      <c r="B90">
        <f>BAWANA!F90</f>
        <v>980</v>
      </c>
      <c r="C90">
        <f>BAWANA!G90</f>
        <v>0</v>
      </c>
      <c r="D90">
        <f>BAWANA!AP90</f>
        <v>0</v>
      </c>
      <c r="E90">
        <f>BAWANA!AQ90</f>
        <v>0</v>
      </c>
      <c r="F90">
        <f t="shared" si="11"/>
        <v>784</v>
      </c>
      <c r="G90">
        <f t="shared" si="12"/>
        <v>0</v>
      </c>
      <c r="H90" s="112"/>
      <c r="I90">
        <f>BRPL_EOD!AM90+BRPL_EOD!AN90</f>
        <v>0</v>
      </c>
      <c r="J90">
        <f>BYPL_EOD!AM90+BYPL_EOD!AN90</f>
        <v>0</v>
      </c>
      <c r="K90">
        <f>MES_EOD!AM90+MES_EOD!AN90</f>
        <v>0</v>
      </c>
      <c r="L90">
        <f>NDMC_EOD!AM90+NDMC_EOD!AN90</f>
        <v>0</v>
      </c>
      <c r="M90">
        <f>TPDDL_EOD!AM90+TPDDL_EOD!AN90</f>
        <v>0</v>
      </c>
      <c r="N90">
        <f t="shared" si="7"/>
        <v>0</v>
      </c>
      <c r="O90" s="112">
        <f t="shared" si="8"/>
        <v>0</v>
      </c>
      <c r="P90">
        <v>0</v>
      </c>
      <c r="Q90">
        <v>0</v>
      </c>
      <c r="R90">
        <v>0</v>
      </c>
      <c r="S90">
        <v>0</v>
      </c>
      <c r="T90">
        <v>0</v>
      </c>
      <c r="U90" s="114">
        <f t="shared" si="9"/>
        <v>0</v>
      </c>
      <c r="V90" s="112">
        <f t="shared" si="10"/>
        <v>0</v>
      </c>
      <c r="Y90">
        <f>BAWANA!BA90+BAWANA!BB90</f>
        <v>0</v>
      </c>
      <c r="Z90">
        <f>BAWANA!BH90+BAWANA!BI90</f>
        <v>0</v>
      </c>
      <c r="AA90">
        <f>BAWANA!AB90+BAWANA!AC90</f>
        <v>0</v>
      </c>
      <c r="AB90">
        <f>BAWANA!AI90+BAWANA!AJ90</f>
        <v>0</v>
      </c>
      <c r="AC90" s="119">
        <f t="shared" si="13"/>
        <v>0</v>
      </c>
      <c r="AD90" s="119">
        <f t="shared" si="13"/>
        <v>0</v>
      </c>
    </row>
    <row r="91" spans="1:30">
      <c r="A91" t="s">
        <v>133</v>
      </c>
      <c r="B91">
        <f>BAWANA!F91</f>
        <v>980</v>
      </c>
      <c r="C91">
        <f>BAWANA!G91</f>
        <v>0</v>
      </c>
      <c r="D91">
        <f>BAWANA!AP91</f>
        <v>0</v>
      </c>
      <c r="E91">
        <f>BAWANA!AQ91</f>
        <v>0</v>
      </c>
      <c r="F91">
        <f t="shared" si="11"/>
        <v>784</v>
      </c>
      <c r="G91">
        <f t="shared" si="12"/>
        <v>0</v>
      </c>
      <c r="H91" s="112"/>
      <c r="I91">
        <f>BRPL_EOD!AM91+BRPL_EOD!AN91</f>
        <v>0</v>
      </c>
      <c r="J91">
        <f>BYPL_EOD!AM91+BYPL_EOD!AN91</f>
        <v>0</v>
      </c>
      <c r="K91">
        <f>MES_EOD!AM91+MES_EOD!AN91</f>
        <v>0</v>
      </c>
      <c r="L91">
        <f>NDMC_EOD!AM91+NDMC_EOD!AN91</f>
        <v>0</v>
      </c>
      <c r="M91">
        <f>TPDDL_EOD!AM91+TPDDL_EOD!AN91</f>
        <v>0</v>
      </c>
      <c r="N91">
        <f t="shared" si="7"/>
        <v>0</v>
      </c>
      <c r="O91" s="112">
        <f t="shared" si="8"/>
        <v>0</v>
      </c>
      <c r="P91">
        <v>0</v>
      </c>
      <c r="Q91">
        <v>0</v>
      </c>
      <c r="R91">
        <v>0</v>
      </c>
      <c r="S91">
        <v>0</v>
      </c>
      <c r="T91">
        <v>0</v>
      </c>
      <c r="U91" s="114">
        <f t="shared" si="9"/>
        <v>0</v>
      </c>
      <c r="V91" s="112">
        <f t="shared" si="10"/>
        <v>0</v>
      </c>
      <c r="Y91">
        <f>BAWANA!BA91+BAWANA!BB91</f>
        <v>0</v>
      </c>
      <c r="Z91">
        <f>BAWANA!BH91+BAWANA!BI91</f>
        <v>0</v>
      </c>
      <c r="AA91">
        <f>BAWANA!AB91+BAWANA!AC91</f>
        <v>0</v>
      </c>
      <c r="AB91">
        <f>BAWANA!AI91+BAWANA!AJ91</f>
        <v>0</v>
      </c>
      <c r="AC91" s="119">
        <f t="shared" si="13"/>
        <v>0</v>
      </c>
      <c r="AD91" s="119">
        <f t="shared" si="13"/>
        <v>0</v>
      </c>
    </row>
    <row r="92" spans="1:30">
      <c r="A92" t="s">
        <v>134</v>
      </c>
      <c r="B92">
        <f>BAWANA!F92</f>
        <v>980</v>
      </c>
      <c r="C92">
        <f>BAWANA!G92</f>
        <v>0</v>
      </c>
      <c r="D92">
        <f>BAWANA!AP92</f>
        <v>0</v>
      </c>
      <c r="E92">
        <f>BAWANA!AQ92</f>
        <v>0</v>
      </c>
      <c r="F92">
        <f t="shared" si="11"/>
        <v>784</v>
      </c>
      <c r="G92">
        <f t="shared" si="12"/>
        <v>0</v>
      </c>
      <c r="H92" s="112"/>
      <c r="I92">
        <f>BRPL_EOD!AM92+BRPL_EOD!AN92</f>
        <v>0</v>
      </c>
      <c r="J92">
        <f>BYPL_EOD!AM92+BYPL_EOD!AN92</f>
        <v>0</v>
      </c>
      <c r="K92">
        <f>MES_EOD!AM92+MES_EOD!AN92</f>
        <v>0</v>
      </c>
      <c r="L92">
        <f>NDMC_EOD!AM92+NDMC_EOD!AN92</f>
        <v>0</v>
      </c>
      <c r="M92">
        <f>TPDDL_EOD!AM92+TPDDL_EOD!AN92</f>
        <v>0</v>
      </c>
      <c r="N92">
        <f t="shared" si="7"/>
        <v>0</v>
      </c>
      <c r="O92" s="112">
        <f t="shared" si="8"/>
        <v>0</v>
      </c>
      <c r="P92">
        <v>0</v>
      </c>
      <c r="Q92">
        <v>0</v>
      </c>
      <c r="R92">
        <v>0</v>
      </c>
      <c r="S92">
        <v>0</v>
      </c>
      <c r="T92">
        <v>0</v>
      </c>
      <c r="U92" s="114">
        <f t="shared" si="9"/>
        <v>0</v>
      </c>
      <c r="V92" s="112">
        <f t="shared" si="10"/>
        <v>0</v>
      </c>
      <c r="Y92">
        <f>BAWANA!BA92+BAWANA!BB92</f>
        <v>0</v>
      </c>
      <c r="Z92">
        <f>BAWANA!BH92+BAWANA!BI92</f>
        <v>0</v>
      </c>
      <c r="AA92">
        <f>BAWANA!AB92+BAWANA!AC92</f>
        <v>0</v>
      </c>
      <c r="AB92">
        <f>BAWANA!AI92+BAWANA!AJ92</f>
        <v>0</v>
      </c>
      <c r="AC92" s="119">
        <f t="shared" si="13"/>
        <v>0</v>
      </c>
      <c r="AD92" s="119">
        <f t="shared" si="13"/>
        <v>0</v>
      </c>
    </row>
    <row r="93" spans="1:30">
      <c r="A93" t="s">
        <v>135</v>
      </c>
      <c r="B93">
        <f>BAWANA!F93</f>
        <v>980</v>
      </c>
      <c r="C93">
        <f>BAWANA!G93</f>
        <v>0</v>
      </c>
      <c r="D93">
        <f>BAWANA!AP93</f>
        <v>0</v>
      </c>
      <c r="E93">
        <f>BAWANA!AQ93</f>
        <v>0</v>
      </c>
      <c r="F93">
        <f t="shared" si="11"/>
        <v>784</v>
      </c>
      <c r="G93">
        <f t="shared" si="12"/>
        <v>0</v>
      </c>
      <c r="H93" s="112"/>
      <c r="I93">
        <f>BRPL_EOD!AM93+BRPL_EOD!AN93</f>
        <v>0</v>
      </c>
      <c r="J93">
        <f>BYPL_EOD!AM93+BYPL_EOD!AN93</f>
        <v>0</v>
      </c>
      <c r="K93">
        <f>MES_EOD!AM93+MES_EOD!AN93</f>
        <v>0</v>
      </c>
      <c r="L93">
        <f>NDMC_EOD!AM93+NDMC_EOD!AN93</f>
        <v>0</v>
      </c>
      <c r="M93">
        <f>TPDDL_EOD!AM93+TPDDL_EOD!AN93</f>
        <v>0</v>
      </c>
      <c r="N93">
        <f t="shared" si="7"/>
        <v>0</v>
      </c>
      <c r="O93" s="112">
        <f t="shared" si="8"/>
        <v>0</v>
      </c>
      <c r="P93">
        <v>0</v>
      </c>
      <c r="Q93">
        <v>0</v>
      </c>
      <c r="R93">
        <v>0</v>
      </c>
      <c r="S93">
        <v>0</v>
      </c>
      <c r="T93">
        <v>0</v>
      </c>
      <c r="U93" s="114">
        <f t="shared" si="9"/>
        <v>0</v>
      </c>
      <c r="V93" s="112">
        <f t="shared" si="10"/>
        <v>0</v>
      </c>
      <c r="Y93">
        <f>BAWANA!BA93+BAWANA!BB93</f>
        <v>0</v>
      </c>
      <c r="Z93">
        <f>BAWANA!BH93+BAWANA!BI93</f>
        <v>0</v>
      </c>
      <c r="AA93">
        <f>BAWANA!AB93+BAWANA!AC93</f>
        <v>0</v>
      </c>
      <c r="AB93">
        <f>BAWANA!AI93+BAWANA!AJ93</f>
        <v>0</v>
      </c>
      <c r="AC93" s="119">
        <f t="shared" si="13"/>
        <v>0</v>
      </c>
      <c r="AD93" s="119">
        <f t="shared" si="13"/>
        <v>0</v>
      </c>
    </row>
    <row r="94" spans="1:30">
      <c r="A94" t="s">
        <v>136</v>
      </c>
      <c r="B94">
        <f>BAWANA!F94</f>
        <v>980</v>
      </c>
      <c r="C94">
        <f>BAWANA!G94</f>
        <v>0</v>
      </c>
      <c r="D94">
        <f>BAWANA!AP94</f>
        <v>0</v>
      </c>
      <c r="E94">
        <f>BAWANA!AQ94</f>
        <v>0</v>
      </c>
      <c r="F94">
        <f t="shared" si="11"/>
        <v>784</v>
      </c>
      <c r="G94">
        <f t="shared" si="12"/>
        <v>0</v>
      </c>
      <c r="H94" s="112"/>
      <c r="I94">
        <f>BRPL_EOD!AM94+BRPL_EOD!AN94</f>
        <v>0</v>
      </c>
      <c r="J94">
        <f>BYPL_EOD!AM94+BYPL_EOD!AN94</f>
        <v>0</v>
      </c>
      <c r="K94">
        <f>MES_EOD!AM94+MES_EOD!AN94</f>
        <v>0</v>
      </c>
      <c r="L94">
        <f>NDMC_EOD!AM94+NDMC_EOD!AN94</f>
        <v>0</v>
      </c>
      <c r="M94">
        <f>TPDDL_EOD!AM94+TPDDL_EOD!AN94</f>
        <v>0</v>
      </c>
      <c r="N94">
        <f t="shared" si="7"/>
        <v>0</v>
      </c>
      <c r="O94" s="112">
        <f t="shared" si="8"/>
        <v>0</v>
      </c>
      <c r="P94">
        <v>0</v>
      </c>
      <c r="Q94">
        <v>0</v>
      </c>
      <c r="R94">
        <v>0</v>
      </c>
      <c r="S94">
        <v>0</v>
      </c>
      <c r="T94">
        <v>0</v>
      </c>
      <c r="U94" s="114">
        <f t="shared" si="9"/>
        <v>0</v>
      </c>
      <c r="V94" s="112">
        <f t="shared" si="10"/>
        <v>0</v>
      </c>
      <c r="Y94">
        <f>BAWANA!BA94+BAWANA!BB94</f>
        <v>0</v>
      </c>
      <c r="Z94">
        <f>BAWANA!BH94+BAWANA!BI94</f>
        <v>0</v>
      </c>
      <c r="AA94">
        <f>BAWANA!AB94+BAWANA!AC94</f>
        <v>0</v>
      </c>
      <c r="AB94">
        <f>BAWANA!AI94+BAWANA!AJ94</f>
        <v>0</v>
      </c>
      <c r="AC94" s="119">
        <f t="shared" si="13"/>
        <v>0</v>
      </c>
      <c r="AD94" s="119">
        <f t="shared" si="13"/>
        <v>0</v>
      </c>
    </row>
    <row r="95" spans="1:30">
      <c r="A95" t="s">
        <v>137</v>
      </c>
      <c r="B95">
        <f>BAWANA!F95</f>
        <v>980</v>
      </c>
      <c r="C95">
        <f>BAWANA!G95</f>
        <v>0</v>
      </c>
      <c r="D95">
        <f>BAWANA!AP95</f>
        <v>0</v>
      </c>
      <c r="E95">
        <f>BAWANA!AQ95</f>
        <v>0</v>
      </c>
      <c r="F95">
        <f t="shared" si="11"/>
        <v>784</v>
      </c>
      <c r="G95">
        <f t="shared" si="12"/>
        <v>0</v>
      </c>
      <c r="H95" s="112"/>
      <c r="I95">
        <f>BRPL_EOD!AM95+BRPL_EOD!AN95</f>
        <v>0</v>
      </c>
      <c r="J95">
        <f>BYPL_EOD!AM95+BYPL_EOD!AN95</f>
        <v>0</v>
      </c>
      <c r="K95">
        <f>MES_EOD!AM95+MES_EOD!AN95</f>
        <v>0</v>
      </c>
      <c r="L95">
        <f>NDMC_EOD!AM95+NDMC_EOD!AN95</f>
        <v>0</v>
      </c>
      <c r="M95">
        <f>TPDDL_EOD!AM95+TPDDL_EOD!AN95</f>
        <v>0</v>
      </c>
      <c r="N95">
        <f t="shared" si="7"/>
        <v>0</v>
      </c>
      <c r="O95" s="112">
        <f t="shared" si="8"/>
        <v>0</v>
      </c>
      <c r="P95">
        <v>0</v>
      </c>
      <c r="Q95">
        <v>0</v>
      </c>
      <c r="R95">
        <v>0</v>
      </c>
      <c r="S95">
        <v>0</v>
      </c>
      <c r="T95">
        <v>0</v>
      </c>
      <c r="U95" s="114">
        <f t="shared" si="9"/>
        <v>0</v>
      </c>
      <c r="V95" s="112">
        <f t="shared" si="10"/>
        <v>0</v>
      </c>
      <c r="Y95">
        <f>BAWANA!BA95+BAWANA!BB95</f>
        <v>0</v>
      </c>
      <c r="Z95">
        <f>BAWANA!BH95+BAWANA!BI95</f>
        <v>0</v>
      </c>
      <c r="AA95">
        <f>BAWANA!AB95+BAWANA!AC95</f>
        <v>0</v>
      </c>
      <c r="AB95">
        <f>BAWANA!AI95+BAWANA!AJ95</f>
        <v>0</v>
      </c>
      <c r="AC95" s="119">
        <f t="shared" si="13"/>
        <v>0</v>
      </c>
      <c r="AD95" s="119">
        <f t="shared" si="13"/>
        <v>0</v>
      </c>
    </row>
    <row r="96" spans="1:30">
      <c r="A96" t="s">
        <v>138</v>
      </c>
      <c r="B96">
        <f>BAWANA!F96</f>
        <v>980</v>
      </c>
      <c r="C96">
        <f>BAWANA!G96</f>
        <v>0</v>
      </c>
      <c r="D96">
        <f>BAWANA!AP96</f>
        <v>0</v>
      </c>
      <c r="E96">
        <f>BAWANA!AQ96</f>
        <v>0</v>
      </c>
      <c r="F96">
        <f t="shared" si="11"/>
        <v>784</v>
      </c>
      <c r="G96">
        <f t="shared" si="12"/>
        <v>0</v>
      </c>
      <c r="H96" s="112"/>
      <c r="I96">
        <f>BRPL_EOD!AM96+BRPL_EOD!AN96</f>
        <v>0</v>
      </c>
      <c r="J96">
        <f>BYPL_EOD!AM96+BYPL_EOD!AN96</f>
        <v>0</v>
      </c>
      <c r="K96">
        <f>MES_EOD!AM96+MES_EOD!AN96</f>
        <v>0</v>
      </c>
      <c r="L96">
        <f>NDMC_EOD!AM96+NDMC_EOD!AN96</f>
        <v>0</v>
      </c>
      <c r="M96">
        <f>TPDDL_EOD!AM96+TPDDL_EOD!AN96</f>
        <v>0</v>
      </c>
      <c r="N96">
        <f t="shared" si="7"/>
        <v>0</v>
      </c>
      <c r="O96" s="112">
        <f t="shared" si="8"/>
        <v>0</v>
      </c>
      <c r="P96">
        <v>0</v>
      </c>
      <c r="Q96">
        <v>0</v>
      </c>
      <c r="R96">
        <v>0</v>
      </c>
      <c r="S96">
        <v>0</v>
      </c>
      <c r="T96">
        <v>0</v>
      </c>
      <c r="U96" s="114">
        <f t="shared" si="9"/>
        <v>0</v>
      </c>
      <c r="V96" s="112">
        <f t="shared" si="10"/>
        <v>0</v>
      </c>
      <c r="Y96">
        <f>BAWANA!BA96+BAWANA!BB96</f>
        <v>0</v>
      </c>
      <c r="Z96">
        <f>BAWANA!BH96+BAWANA!BI96</f>
        <v>0</v>
      </c>
      <c r="AA96">
        <f>BAWANA!AB96+BAWANA!AC96</f>
        <v>0</v>
      </c>
      <c r="AB96">
        <f>BAWANA!AI96+BAWANA!AJ96</f>
        <v>0</v>
      </c>
      <c r="AC96" s="119">
        <f t="shared" si="13"/>
        <v>0</v>
      </c>
      <c r="AD96" s="119">
        <f t="shared" si="13"/>
        <v>0</v>
      </c>
    </row>
    <row r="97" spans="1:30">
      <c r="A97" t="s">
        <v>139</v>
      </c>
      <c r="B97">
        <f>BAWANA!F97</f>
        <v>980</v>
      </c>
      <c r="C97">
        <f>BAWANA!G97</f>
        <v>0</v>
      </c>
      <c r="D97">
        <f>BAWANA!AP97</f>
        <v>0</v>
      </c>
      <c r="E97">
        <f>BAWANA!AQ97</f>
        <v>0</v>
      </c>
      <c r="F97">
        <f t="shared" si="11"/>
        <v>784</v>
      </c>
      <c r="G97">
        <f t="shared" si="12"/>
        <v>0</v>
      </c>
      <c r="H97" s="112"/>
      <c r="I97">
        <f>BRPL_EOD!AM97+BRPL_EOD!AN97</f>
        <v>0</v>
      </c>
      <c r="J97">
        <f>BYPL_EOD!AM97+BYPL_EOD!AN97</f>
        <v>0</v>
      </c>
      <c r="K97">
        <f>MES_EOD!AM97+MES_EOD!AN97</f>
        <v>0</v>
      </c>
      <c r="L97">
        <f>NDMC_EOD!AM97+NDMC_EOD!AN97</f>
        <v>0</v>
      </c>
      <c r="M97">
        <f>TPDDL_EOD!AM97+TPDDL_EOD!AN97</f>
        <v>0</v>
      </c>
      <c r="N97">
        <f t="shared" si="7"/>
        <v>0</v>
      </c>
      <c r="O97" s="112">
        <f t="shared" si="8"/>
        <v>0</v>
      </c>
      <c r="P97">
        <v>0</v>
      </c>
      <c r="Q97">
        <v>0</v>
      </c>
      <c r="R97">
        <v>0</v>
      </c>
      <c r="S97">
        <v>0</v>
      </c>
      <c r="T97">
        <v>0</v>
      </c>
      <c r="U97" s="114">
        <f t="shared" si="9"/>
        <v>0</v>
      </c>
      <c r="V97" s="112">
        <f t="shared" si="10"/>
        <v>0</v>
      </c>
      <c r="Y97">
        <f>BAWANA!BA97+BAWANA!BB97</f>
        <v>0</v>
      </c>
      <c r="Z97">
        <f>BAWANA!BH97+BAWANA!BI97</f>
        <v>0</v>
      </c>
      <c r="AA97">
        <f>BAWANA!AB97+BAWANA!AC97</f>
        <v>0</v>
      </c>
      <c r="AB97">
        <f>BAWANA!AI97+BAWANA!AJ97</f>
        <v>0</v>
      </c>
      <c r="AC97" s="119">
        <f t="shared" si="13"/>
        <v>0</v>
      </c>
      <c r="AD97" s="119">
        <f t="shared" si="13"/>
        <v>0</v>
      </c>
    </row>
    <row r="98" spans="1:30">
      <c r="A98" t="s">
        <v>140</v>
      </c>
      <c r="B98">
        <f>BAWANA!F98</f>
        <v>980</v>
      </c>
      <c r="C98">
        <f>BAWANA!G98</f>
        <v>0</v>
      </c>
      <c r="D98">
        <f>BAWANA!AP98</f>
        <v>0</v>
      </c>
      <c r="E98">
        <f>BAWANA!AQ98</f>
        <v>0</v>
      </c>
      <c r="F98">
        <f t="shared" si="11"/>
        <v>784</v>
      </c>
      <c r="G98">
        <f t="shared" si="12"/>
        <v>0</v>
      </c>
      <c r="H98" s="112"/>
      <c r="I98">
        <f>BRPL_EOD!AM98+BRPL_EOD!AN98</f>
        <v>0</v>
      </c>
      <c r="J98">
        <f>BYPL_EOD!AM98+BYPL_EOD!AN98</f>
        <v>0</v>
      </c>
      <c r="K98">
        <f>MES_EOD!AM98+MES_EOD!AN98</f>
        <v>0</v>
      </c>
      <c r="L98">
        <f>NDMC_EOD!AM98+NDMC_EOD!AN98</f>
        <v>0</v>
      </c>
      <c r="M98">
        <f>TPDDL_EOD!AM98+TPDDL_EOD!AN98</f>
        <v>0</v>
      </c>
      <c r="N98">
        <f t="shared" si="7"/>
        <v>0</v>
      </c>
      <c r="O98" s="112">
        <f t="shared" si="8"/>
        <v>0</v>
      </c>
      <c r="P98">
        <v>0</v>
      </c>
      <c r="Q98">
        <v>0</v>
      </c>
      <c r="R98">
        <v>0</v>
      </c>
      <c r="S98">
        <v>0</v>
      </c>
      <c r="T98">
        <v>0</v>
      </c>
      <c r="U98" s="114">
        <f t="shared" si="9"/>
        <v>0</v>
      </c>
      <c r="V98" s="112">
        <f t="shared" si="10"/>
        <v>0</v>
      </c>
      <c r="Y98">
        <f>BAWANA!BA98+BAWANA!BB98</f>
        <v>0</v>
      </c>
      <c r="Z98">
        <f>BAWANA!BH98+BAWANA!BI98</f>
        <v>0</v>
      </c>
      <c r="AA98">
        <f>BAWANA!AB98+BAWANA!AC98</f>
        <v>0</v>
      </c>
      <c r="AB98">
        <f>BAWANA!AI98+BAWANA!AJ98</f>
        <v>0</v>
      </c>
      <c r="AC98" s="119">
        <f t="shared" si="13"/>
        <v>0</v>
      </c>
      <c r="AD98" s="119">
        <f t="shared" si="13"/>
        <v>0</v>
      </c>
    </row>
    <row r="99" spans="1:30">
      <c r="A99" s="114" t="s">
        <v>333</v>
      </c>
      <c r="B99" s="114">
        <f>SUM(B3:B98)/4000</f>
        <v>23.36</v>
      </c>
      <c r="C99" s="114">
        <f t="shared" ref="C99:U99" si="14">SUM(C3:C98)/4000</f>
        <v>0</v>
      </c>
      <c r="D99" s="114">
        <f t="shared" si="14"/>
        <v>0</v>
      </c>
      <c r="E99" s="114">
        <f t="shared" si="14"/>
        <v>0</v>
      </c>
      <c r="F99" s="114">
        <f t="shared" si="14"/>
        <v>18.687999999999999</v>
      </c>
      <c r="G99" s="114">
        <f t="shared" si="14"/>
        <v>0</v>
      </c>
      <c r="H99" s="114"/>
      <c r="I99" s="114">
        <f t="shared" si="14"/>
        <v>0</v>
      </c>
      <c r="J99" s="114">
        <f t="shared" si="14"/>
        <v>0</v>
      </c>
      <c r="K99" s="114">
        <f t="shared" si="14"/>
        <v>0</v>
      </c>
      <c r="L99" s="114">
        <f t="shared" si="14"/>
        <v>0</v>
      </c>
      <c r="M99" s="114">
        <f t="shared" si="14"/>
        <v>0</v>
      </c>
      <c r="N99" s="114">
        <f t="shared" si="14"/>
        <v>0</v>
      </c>
      <c r="O99" s="114">
        <f t="shared" si="14"/>
        <v>0</v>
      </c>
      <c r="P99" s="114">
        <f t="shared" si="14"/>
        <v>0</v>
      </c>
      <c r="Q99" s="114">
        <f t="shared" si="14"/>
        <v>0</v>
      </c>
      <c r="R99" s="114">
        <f t="shared" si="14"/>
        <v>0</v>
      </c>
      <c r="S99" s="114">
        <f t="shared" si="14"/>
        <v>0</v>
      </c>
      <c r="T99" s="114">
        <f t="shared" si="14"/>
        <v>0</v>
      </c>
      <c r="U99" s="114">
        <f t="shared" si="14"/>
        <v>0</v>
      </c>
      <c r="V99" s="114">
        <f t="shared" si="10"/>
        <v>0</v>
      </c>
      <c r="Y99" s="114">
        <f t="shared" ref="Y99:AD99" si="15">SUM(Y3:Y98)/4000</f>
        <v>0</v>
      </c>
      <c r="Z99" s="114">
        <f t="shared" si="15"/>
        <v>0</v>
      </c>
      <c r="AA99" s="114">
        <f t="shared" si="15"/>
        <v>0</v>
      </c>
      <c r="AB99" s="114">
        <f t="shared" si="15"/>
        <v>0</v>
      </c>
      <c r="AC99" s="114">
        <f t="shared" si="15"/>
        <v>0</v>
      </c>
      <c r="AD99" s="114">
        <f t="shared" si="15"/>
        <v>0</v>
      </c>
    </row>
  </sheetData>
  <mergeCells count="7">
    <mergeCell ref="AC1:AD1"/>
    <mergeCell ref="B1:C1"/>
    <mergeCell ref="D1:E1"/>
    <mergeCell ref="I1:N1"/>
    <mergeCell ref="P1:T1"/>
    <mergeCell ref="Y1:Z1"/>
    <mergeCell ref="AA1:AB1"/>
  </mergeCells>
  <conditionalFormatting sqref="O3:O98">
    <cfRule type="cellIs" dxfId="3" priority="3" operator="lessThan">
      <formula>0</formula>
    </cfRule>
    <cfRule type="cellIs" dxfId="2" priority="4" operator="greaterThan">
      <formula>0</formula>
    </cfRule>
  </conditionalFormatting>
  <conditionalFormatting sqref="AC3:AD98">
    <cfRule type="cellIs" dxfId="1" priority="1" operator="lessThan">
      <formula>0</formula>
    </cfRule>
    <cfRule type="cellIs" dxfId="0" priority="2" operator="greaterThan">
      <formula>0</formula>
    </cfRule>
  </conditionalFormatting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>
  <dimension ref="A1:DQ102"/>
  <sheetViews>
    <sheetView workbookViewId="0">
      <pane xSplit="1" ySplit="2" topLeftCell="L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2" customWidth="1"/>
    <col min="20" max="20" width="12.140625" bestFit="1" customWidth="1"/>
  </cols>
  <sheetData>
    <row r="1" spans="1:12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49" t="s">
        <v>448</v>
      </c>
      <c r="BT1" s="149" t="s">
        <v>449</v>
      </c>
      <c r="BU1" s="149" t="s">
        <v>459</v>
      </c>
      <c r="BV1" s="149" t="s">
        <v>460</v>
      </c>
      <c r="BW1" s="149" t="s">
        <v>461</v>
      </c>
      <c r="BX1" s="149" t="s">
        <v>462</v>
      </c>
      <c r="BY1" s="149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CS1" s="38"/>
      <c r="CT1" s="38"/>
      <c r="CU1" s="38"/>
      <c r="CV1" s="38"/>
      <c r="DQ1" t="s">
        <v>142</v>
      </c>
    </row>
    <row r="2" spans="1:121" ht="30">
      <c r="A2" s="216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0" t="s">
        <v>43</v>
      </c>
      <c r="AT2" s="200" t="s">
        <v>351</v>
      </c>
      <c r="AU2" s="126"/>
      <c r="AV2" s="200" t="s">
        <v>358</v>
      </c>
      <c r="AW2" s="200" t="s">
        <v>359</v>
      </c>
      <c r="AX2" s="200" t="s">
        <v>360</v>
      </c>
      <c r="AY2" t="s">
        <v>446</v>
      </c>
      <c r="AZ2" t="s">
        <v>447</v>
      </c>
      <c r="BA2" t="s">
        <v>453</v>
      </c>
      <c r="BB2" t="s">
        <v>457</v>
      </c>
      <c r="BC2" t="s">
        <v>406</v>
      </c>
      <c r="BD2" t="s">
        <v>418</v>
      </c>
      <c r="BE2" t="s">
        <v>410</v>
      </c>
      <c r="BF2" t="s">
        <v>412</v>
      </c>
      <c r="BG2" t="s">
        <v>417</v>
      </c>
      <c r="BH2" t="s">
        <v>414</v>
      </c>
      <c r="BI2" t="s">
        <v>413</v>
      </c>
      <c r="BJ2" t="s">
        <v>420</v>
      </c>
      <c r="BK2" t="s">
        <v>408</v>
      </c>
      <c r="BL2" t="s">
        <v>421</v>
      </c>
      <c r="BM2" t="s">
        <v>411</v>
      </c>
      <c r="BN2" t="s">
        <v>407</v>
      </c>
      <c r="BO2" t="s">
        <v>416</v>
      </c>
      <c r="BP2" t="s">
        <v>409</v>
      </c>
      <c r="BQ2" t="s">
        <v>419</v>
      </c>
      <c r="BR2" t="s">
        <v>415</v>
      </c>
    </row>
    <row r="3" spans="1:121">
      <c r="A3" t="s">
        <v>45</v>
      </c>
      <c r="B3">
        <v>0</v>
      </c>
      <c r="C3">
        <v>0</v>
      </c>
      <c r="D3">
        <v>36.75</v>
      </c>
      <c r="E3">
        <v>0</v>
      </c>
      <c r="F3">
        <v>0</v>
      </c>
      <c r="G3">
        <v>62.988</v>
      </c>
      <c r="H3">
        <v>0</v>
      </c>
      <c r="I3">
        <v>0</v>
      </c>
      <c r="J3">
        <v>83.296000000000006</v>
      </c>
      <c r="K3">
        <v>686.77995699999997</v>
      </c>
      <c r="L3">
        <v>653.15250000000003</v>
      </c>
      <c r="M3">
        <v>92</v>
      </c>
      <c r="N3">
        <v>118.125</v>
      </c>
      <c r="O3">
        <v>123.66562500000001</v>
      </c>
      <c r="P3">
        <v>102.75</v>
      </c>
      <c r="Q3">
        <v>19.984999999999999</v>
      </c>
      <c r="R3">
        <v>42.392195999999998</v>
      </c>
      <c r="S3">
        <v>26.390910000000002</v>
      </c>
      <c r="T3">
        <v>0</v>
      </c>
      <c r="U3">
        <v>346.5</v>
      </c>
      <c r="V3">
        <v>18.140333999999999</v>
      </c>
      <c r="W3">
        <v>41.883000000000003</v>
      </c>
      <c r="X3">
        <v>143.1885</v>
      </c>
      <c r="Y3">
        <v>0</v>
      </c>
      <c r="Z3">
        <v>1.1000000000000001</v>
      </c>
      <c r="AA3">
        <v>39.5</v>
      </c>
      <c r="AB3">
        <v>39.510120000000001</v>
      </c>
      <c r="AC3">
        <v>19.35568</v>
      </c>
      <c r="AD3">
        <v>27.3447</v>
      </c>
      <c r="AE3">
        <v>49.436556000000003</v>
      </c>
      <c r="AF3">
        <v>8.8740000000000006</v>
      </c>
      <c r="AG3">
        <v>39.409199999999998</v>
      </c>
      <c r="AH3">
        <v>113.64</v>
      </c>
      <c r="AI3">
        <v>0</v>
      </c>
      <c r="AJ3">
        <v>0</v>
      </c>
      <c r="AK3">
        <v>50.76</v>
      </c>
      <c r="AL3">
        <v>58.1</v>
      </c>
      <c r="AM3">
        <v>0</v>
      </c>
      <c r="AN3">
        <v>1.01389</v>
      </c>
      <c r="AO3">
        <v>24.99</v>
      </c>
      <c r="AP3">
        <v>13.3224</v>
      </c>
      <c r="AQ3">
        <v>45.36</v>
      </c>
      <c r="AR3">
        <v>48.576000000000001</v>
      </c>
      <c r="AS3">
        <v>32.284799999999997</v>
      </c>
      <c r="AT3">
        <v>11.5395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140.62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3362.723868</v>
      </c>
    </row>
    <row r="4" spans="1:121">
      <c r="A4" t="s">
        <v>46</v>
      </c>
      <c r="B4">
        <v>0</v>
      </c>
      <c r="C4">
        <v>0</v>
      </c>
      <c r="D4">
        <v>36.75</v>
      </c>
      <c r="E4">
        <v>0</v>
      </c>
      <c r="F4">
        <v>0</v>
      </c>
      <c r="G4">
        <v>62.988</v>
      </c>
      <c r="H4">
        <v>0</v>
      </c>
      <c r="I4">
        <v>0</v>
      </c>
      <c r="J4">
        <v>83.296000000000006</v>
      </c>
      <c r="K4">
        <v>686.77995699999997</v>
      </c>
      <c r="L4">
        <v>653.15250000000003</v>
      </c>
      <c r="M4">
        <v>92</v>
      </c>
      <c r="N4">
        <v>118.125</v>
      </c>
      <c r="O4">
        <v>123.66562500000001</v>
      </c>
      <c r="P4">
        <v>102.75</v>
      </c>
      <c r="Q4">
        <v>19.984999999999999</v>
      </c>
      <c r="R4">
        <v>42.392195999999998</v>
      </c>
      <c r="S4">
        <v>26.390910000000002</v>
      </c>
      <c r="T4">
        <v>0</v>
      </c>
      <c r="U4">
        <v>346.5</v>
      </c>
      <c r="V4">
        <v>18.140333999999999</v>
      </c>
      <c r="W4">
        <v>41.883000000000003</v>
      </c>
      <c r="X4">
        <v>143.1885</v>
      </c>
      <c r="Y4">
        <v>0</v>
      </c>
      <c r="Z4">
        <v>1.1000000000000001</v>
      </c>
      <c r="AA4">
        <v>39.104999999999997</v>
      </c>
      <c r="AB4">
        <v>39.510120000000001</v>
      </c>
      <c r="AC4">
        <v>19.35568</v>
      </c>
      <c r="AD4">
        <v>27.3447</v>
      </c>
      <c r="AE4">
        <v>49.436556000000003</v>
      </c>
      <c r="AF4">
        <v>8.8740000000000006</v>
      </c>
      <c r="AG4">
        <v>39.409199999999998</v>
      </c>
      <c r="AH4">
        <v>113.64</v>
      </c>
      <c r="AI4">
        <v>0</v>
      </c>
      <c r="AJ4">
        <v>0</v>
      </c>
      <c r="AK4">
        <v>50.76</v>
      </c>
      <c r="AL4">
        <v>58.1</v>
      </c>
      <c r="AM4">
        <v>0</v>
      </c>
      <c r="AN4">
        <v>1.01389</v>
      </c>
      <c r="AO4">
        <v>24.99</v>
      </c>
      <c r="AP4">
        <v>13.3224</v>
      </c>
      <c r="AQ4">
        <v>45.36</v>
      </c>
      <c r="AR4">
        <v>48.576000000000001</v>
      </c>
      <c r="AS4">
        <v>32.284799999999997</v>
      </c>
      <c r="AT4">
        <v>11.5395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140.62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3362.3288680000001</v>
      </c>
    </row>
    <row r="5" spans="1:121">
      <c r="A5" t="s">
        <v>47</v>
      </c>
      <c r="B5">
        <v>0</v>
      </c>
      <c r="C5">
        <v>0</v>
      </c>
      <c r="D5">
        <v>36.75</v>
      </c>
      <c r="E5">
        <v>0</v>
      </c>
      <c r="F5">
        <v>0</v>
      </c>
      <c r="G5">
        <v>62.988</v>
      </c>
      <c r="H5">
        <v>0</v>
      </c>
      <c r="I5">
        <v>0</v>
      </c>
      <c r="J5">
        <v>83.296000000000006</v>
      </c>
      <c r="K5">
        <v>686.77995699999997</v>
      </c>
      <c r="L5">
        <v>653.15250000000003</v>
      </c>
      <c r="M5">
        <v>92</v>
      </c>
      <c r="N5">
        <v>118.125</v>
      </c>
      <c r="O5">
        <v>123.66562500000001</v>
      </c>
      <c r="P5">
        <v>102.75</v>
      </c>
      <c r="Q5">
        <v>19.984999999999999</v>
      </c>
      <c r="R5">
        <v>42.392195999999998</v>
      </c>
      <c r="S5">
        <v>26.390910000000002</v>
      </c>
      <c r="T5">
        <v>0</v>
      </c>
      <c r="U5">
        <v>346.5</v>
      </c>
      <c r="V5">
        <v>18.140333999999999</v>
      </c>
      <c r="W5">
        <v>41.883000000000003</v>
      </c>
      <c r="X5">
        <v>143.1885</v>
      </c>
      <c r="Y5">
        <v>0</v>
      </c>
      <c r="Z5">
        <v>1.1000000000000001</v>
      </c>
      <c r="AA5">
        <v>39.104999999999997</v>
      </c>
      <c r="AB5">
        <v>39.510120000000001</v>
      </c>
      <c r="AC5">
        <v>19.35568</v>
      </c>
      <c r="AD5">
        <v>27.3447</v>
      </c>
      <c r="AE5">
        <v>49.436556000000003</v>
      </c>
      <c r="AF5">
        <v>8.8740000000000006</v>
      </c>
      <c r="AG5">
        <v>39.409199999999998</v>
      </c>
      <c r="AH5">
        <v>113.64</v>
      </c>
      <c r="AI5">
        <v>0</v>
      </c>
      <c r="AJ5">
        <v>0</v>
      </c>
      <c r="AK5">
        <v>50.76</v>
      </c>
      <c r="AL5">
        <v>58.1</v>
      </c>
      <c r="AM5">
        <v>0</v>
      </c>
      <c r="AN5">
        <v>1.01389</v>
      </c>
      <c r="AO5">
        <v>24.99</v>
      </c>
      <c r="AP5">
        <v>13.3224</v>
      </c>
      <c r="AQ5">
        <v>30.24</v>
      </c>
      <c r="AR5">
        <v>8.8320000000000007</v>
      </c>
      <c r="AS5">
        <v>32.284799999999997</v>
      </c>
      <c r="AT5">
        <v>11.5395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140.62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3307.4648679999996</v>
      </c>
    </row>
    <row r="6" spans="1:121">
      <c r="A6" t="s">
        <v>48</v>
      </c>
      <c r="B6">
        <v>0</v>
      </c>
      <c r="C6">
        <v>0</v>
      </c>
      <c r="D6">
        <v>36.75</v>
      </c>
      <c r="E6">
        <v>0</v>
      </c>
      <c r="F6">
        <v>0</v>
      </c>
      <c r="G6">
        <v>62.988</v>
      </c>
      <c r="H6">
        <v>0</v>
      </c>
      <c r="I6">
        <v>0</v>
      </c>
      <c r="J6">
        <v>83.296000000000006</v>
      </c>
      <c r="K6">
        <v>686.77995699999997</v>
      </c>
      <c r="L6">
        <v>653.15250000000003</v>
      </c>
      <c r="M6">
        <v>92</v>
      </c>
      <c r="N6">
        <v>118.125</v>
      </c>
      <c r="O6">
        <v>123.66562500000001</v>
      </c>
      <c r="P6">
        <v>102.75</v>
      </c>
      <c r="Q6">
        <v>19.984999999999999</v>
      </c>
      <c r="R6">
        <v>42.392195999999998</v>
      </c>
      <c r="S6">
        <v>26.390910000000002</v>
      </c>
      <c r="T6">
        <v>0</v>
      </c>
      <c r="U6">
        <v>346.5</v>
      </c>
      <c r="V6">
        <v>18.140333999999999</v>
      </c>
      <c r="W6">
        <v>41.883000000000003</v>
      </c>
      <c r="X6">
        <v>143.1885</v>
      </c>
      <c r="Y6">
        <v>0</v>
      </c>
      <c r="Z6">
        <v>1.1000000000000001</v>
      </c>
      <c r="AA6">
        <v>28.090820000000001</v>
      </c>
      <c r="AB6">
        <v>39.510120000000001</v>
      </c>
      <c r="AC6">
        <v>19.35568</v>
      </c>
      <c r="AD6">
        <v>27.3447</v>
      </c>
      <c r="AE6">
        <v>49.436556000000003</v>
      </c>
      <c r="AF6">
        <v>8.8740000000000006</v>
      </c>
      <c r="AG6">
        <v>39.409199999999998</v>
      </c>
      <c r="AH6">
        <v>113.64</v>
      </c>
      <c r="AI6">
        <v>0</v>
      </c>
      <c r="AJ6">
        <v>0</v>
      </c>
      <c r="AK6">
        <v>50.76</v>
      </c>
      <c r="AL6">
        <v>58.1</v>
      </c>
      <c r="AM6">
        <v>0</v>
      </c>
      <c r="AN6">
        <v>1.01389</v>
      </c>
      <c r="AO6">
        <v>24.99</v>
      </c>
      <c r="AP6">
        <v>13.3224</v>
      </c>
      <c r="AQ6">
        <v>30.24</v>
      </c>
      <c r="AR6">
        <v>8.8320000000000007</v>
      </c>
      <c r="AS6">
        <v>32.284799999999997</v>
      </c>
      <c r="AT6">
        <v>11.5395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140.62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3296.4506879999994</v>
      </c>
    </row>
    <row r="7" spans="1:121">
      <c r="A7" t="s">
        <v>49</v>
      </c>
      <c r="B7">
        <v>0</v>
      </c>
      <c r="C7">
        <v>0</v>
      </c>
      <c r="D7">
        <v>39.9</v>
      </c>
      <c r="E7">
        <v>0</v>
      </c>
      <c r="F7">
        <v>0</v>
      </c>
      <c r="G7">
        <v>62.988</v>
      </c>
      <c r="H7">
        <v>0</v>
      </c>
      <c r="I7">
        <v>0</v>
      </c>
      <c r="J7">
        <v>83.296000000000006</v>
      </c>
      <c r="K7">
        <v>686.77995699999997</v>
      </c>
      <c r="L7">
        <v>653.15250000000003</v>
      </c>
      <c r="M7">
        <v>92</v>
      </c>
      <c r="N7">
        <v>118.125</v>
      </c>
      <c r="O7">
        <v>123.66562500000001</v>
      </c>
      <c r="P7">
        <v>102.75</v>
      </c>
      <c r="Q7">
        <v>19.984999999999999</v>
      </c>
      <c r="R7">
        <v>42.392195999999998</v>
      </c>
      <c r="S7">
        <v>26.390910000000002</v>
      </c>
      <c r="T7">
        <v>0</v>
      </c>
      <c r="U7">
        <v>346.5</v>
      </c>
      <c r="V7">
        <v>19.738</v>
      </c>
      <c r="W7">
        <v>41.883000000000003</v>
      </c>
      <c r="X7">
        <v>143.1885</v>
      </c>
      <c r="Y7">
        <v>0</v>
      </c>
      <c r="Z7">
        <v>6.5208000000000004</v>
      </c>
      <c r="AA7">
        <v>13.983000000000001</v>
      </c>
      <c r="AB7">
        <v>39.510120000000001</v>
      </c>
      <c r="AC7">
        <v>19.35568</v>
      </c>
      <c r="AD7">
        <v>27.3447</v>
      </c>
      <c r="AE7">
        <v>49.436556000000003</v>
      </c>
      <c r="AF7">
        <v>8.8740000000000006</v>
      </c>
      <c r="AG7">
        <v>39.409199999999998</v>
      </c>
      <c r="AH7">
        <v>113.64</v>
      </c>
      <c r="AI7">
        <v>0</v>
      </c>
      <c r="AJ7">
        <v>0</v>
      </c>
      <c r="AK7">
        <v>50.76</v>
      </c>
      <c r="AL7">
        <v>58.1</v>
      </c>
      <c r="AM7">
        <v>0</v>
      </c>
      <c r="AN7">
        <v>1.01389</v>
      </c>
      <c r="AO7">
        <v>24.99</v>
      </c>
      <c r="AP7">
        <v>13.3224</v>
      </c>
      <c r="AQ7">
        <v>15.12</v>
      </c>
      <c r="AR7">
        <v>8.8320000000000007</v>
      </c>
      <c r="AS7">
        <v>32.284799999999997</v>
      </c>
      <c r="AT7">
        <v>11.5395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140.62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3277.3913339999995</v>
      </c>
    </row>
    <row r="8" spans="1:121">
      <c r="A8" t="s">
        <v>50</v>
      </c>
      <c r="B8">
        <v>0</v>
      </c>
      <c r="C8">
        <v>0</v>
      </c>
      <c r="D8">
        <v>39.9</v>
      </c>
      <c r="E8">
        <v>0</v>
      </c>
      <c r="F8">
        <v>0</v>
      </c>
      <c r="G8">
        <v>62.988</v>
      </c>
      <c r="H8">
        <v>0</v>
      </c>
      <c r="I8">
        <v>0</v>
      </c>
      <c r="J8">
        <v>83.296000000000006</v>
      </c>
      <c r="K8">
        <v>686.77995699999997</v>
      </c>
      <c r="L8">
        <v>653.15250000000003</v>
      </c>
      <c r="M8">
        <v>92</v>
      </c>
      <c r="N8">
        <v>118.125</v>
      </c>
      <c r="O8">
        <v>123.66562500000001</v>
      </c>
      <c r="P8">
        <v>102.75</v>
      </c>
      <c r="Q8">
        <v>19.984999999999999</v>
      </c>
      <c r="R8">
        <v>42.392195999999998</v>
      </c>
      <c r="S8">
        <v>26.390910000000002</v>
      </c>
      <c r="T8">
        <v>0</v>
      </c>
      <c r="U8">
        <v>346.5</v>
      </c>
      <c r="V8">
        <v>20.155000000000001</v>
      </c>
      <c r="W8">
        <v>41.883000000000003</v>
      </c>
      <c r="X8">
        <v>143.1885</v>
      </c>
      <c r="Y8">
        <v>0</v>
      </c>
      <c r="Z8">
        <v>6.5208000000000004</v>
      </c>
      <c r="AA8">
        <v>0</v>
      </c>
      <c r="AB8">
        <v>39.510120000000001</v>
      </c>
      <c r="AC8">
        <v>9.6778399999999998</v>
      </c>
      <c r="AD8">
        <v>27.3447</v>
      </c>
      <c r="AE8">
        <v>49.436556000000003</v>
      </c>
      <c r="AF8">
        <v>8.8740000000000006</v>
      </c>
      <c r="AG8">
        <v>39.409199999999998</v>
      </c>
      <c r="AH8">
        <v>113.64</v>
      </c>
      <c r="AI8">
        <v>0</v>
      </c>
      <c r="AJ8">
        <v>0</v>
      </c>
      <c r="AK8">
        <v>50.76</v>
      </c>
      <c r="AL8">
        <v>58.1</v>
      </c>
      <c r="AM8">
        <v>0</v>
      </c>
      <c r="AN8">
        <v>1.01389</v>
      </c>
      <c r="AO8">
        <v>24.99</v>
      </c>
      <c r="AP8">
        <v>13.3224</v>
      </c>
      <c r="AQ8">
        <v>15.12</v>
      </c>
      <c r="AR8">
        <v>8.8320000000000007</v>
      </c>
      <c r="AS8">
        <v>32.284799999999997</v>
      </c>
      <c r="AT8">
        <v>11.5395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140.62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3254.1474939999994</v>
      </c>
    </row>
    <row r="9" spans="1:121">
      <c r="A9" t="s">
        <v>51</v>
      </c>
      <c r="B9">
        <v>0</v>
      </c>
      <c r="C9">
        <v>0</v>
      </c>
      <c r="D9">
        <v>39.9</v>
      </c>
      <c r="E9">
        <v>0</v>
      </c>
      <c r="F9">
        <v>0</v>
      </c>
      <c r="G9">
        <v>62.988</v>
      </c>
      <c r="H9">
        <v>0</v>
      </c>
      <c r="I9">
        <v>0</v>
      </c>
      <c r="J9">
        <v>83.296000000000006</v>
      </c>
      <c r="K9">
        <v>686.77995699999997</v>
      </c>
      <c r="L9">
        <v>653.15250000000003</v>
      </c>
      <c r="M9">
        <v>92</v>
      </c>
      <c r="N9">
        <v>118.125</v>
      </c>
      <c r="O9">
        <v>123.66562500000001</v>
      </c>
      <c r="P9">
        <v>102.75</v>
      </c>
      <c r="Q9">
        <v>19.984999999999999</v>
      </c>
      <c r="R9">
        <v>42.392195999999998</v>
      </c>
      <c r="S9">
        <v>26.390910000000002</v>
      </c>
      <c r="T9">
        <v>0</v>
      </c>
      <c r="U9">
        <v>346.5</v>
      </c>
      <c r="V9">
        <v>20.571999999999999</v>
      </c>
      <c r="W9">
        <v>41.883000000000003</v>
      </c>
      <c r="X9">
        <v>143.1885</v>
      </c>
      <c r="Y9">
        <v>0</v>
      </c>
      <c r="Z9">
        <v>6.5208000000000004</v>
      </c>
      <c r="AA9">
        <v>0</v>
      </c>
      <c r="AB9">
        <v>39.510120000000001</v>
      </c>
      <c r="AC9">
        <v>9.6778399999999998</v>
      </c>
      <c r="AD9">
        <v>27.3447</v>
      </c>
      <c r="AE9">
        <v>49.436556000000003</v>
      </c>
      <c r="AF9">
        <v>8.8740000000000006</v>
      </c>
      <c r="AG9">
        <v>39.409199999999998</v>
      </c>
      <c r="AH9">
        <v>113.64</v>
      </c>
      <c r="AI9">
        <v>0</v>
      </c>
      <c r="AJ9">
        <v>0</v>
      </c>
      <c r="AK9">
        <v>50.76</v>
      </c>
      <c r="AL9">
        <v>85.988</v>
      </c>
      <c r="AM9">
        <v>0</v>
      </c>
      <c r="AN9">
        <v>1.03302</v>
      </c>
      <c r="AO9">
        <v>24.99</v>
      </c>
      <c r="AP9">
        <v>13.3224</v>
      </c>
      <c r="AQ9">
        <v>0</v>
      </c>
      <c r="AR9">
        <v>8.8320000000000007</v>
      </c>
      <c r="AS9">
        <v>13.452</v>
      </c>
      <c r="AT9">
        <v>11.5395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140.62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3248.5188239999993</v>
      </c>
    </row>
    <row r="10" spans="1:121">
      <c r="A10" t="s">
        <v>52</v>
      </c>
      <c r="B10">
        <v>0</v>
      </c>
      <c r="C10">
        <v>0</v>
      </c>
      <c r="D10">
        <v>39.9</v>
      </c>
      <c r="E10">
        <v>0</v>
      </c>
      <c r="F10">
        <v>0</v>
      </c>
      <c r="G10">
        <v>62.988</v>
      </c>
      <c r="H10">
        <v>0</v>
      </c>
      <c r="I10">
        <v>0</v>
      </c>
      <c r="J10">
        <v>83.296000000000006</v>
      </c>
      <c r="K10">
        <v>686.77995699999997</v>
      </c>
      <c r="L10">
        <v>653.15250000000003</v>
      </c>
      <c r="M10">
        <v>92</v>
      </c>
      <c r="N10">
        <v>118.125</v>
      </c>
      <c r="O10">
        <v>123.66562500000001</v>
      </c>
      <c r="P10">
        <v>102.75</v>
      </c>
      <c r="Q10">
        <v>19.984999999999999</v>
      </c>
      <c r="R10">
        <v>42.392195999999998</v>
      </c>
      <c r="S10">
        <v>26.390910000000002</v>
      </c>
      <c r="T10">
        <v>0</v>
      </c>
      <c r="U10">
        <v>346.5</v>
      </c>
      <c r="V10">
        <v>20.731850000000001</v>
      </c>
      <c r="W10">
        <v>41.883000000000003</v>
      </c>
      <c r="X10">
        <v>143.1885</v>
      </c>
      <c r="Y10">
        <v>0</v>
      </c>
      <c r="Z10">
        <v>6.5208000000000004</v>
      </c>
      <c r="AA10">
        <v>0</v>
      </c>
      <c r="AB10">
        <v>39.510120000000001</v>
      </c>
      <c r="AC10">
        <v>9.6778399999999998</v>
      </c>
      <c r="AD10">
        <v>27.3447</v>
      </c>
      <c r="AE10">
        <v>49.436556000000003</v>
      </c>
      <c r="AF10">
        <v>8.8740000000000006</v>
      </c>
      <c r="AG10">
        <v>39.409199999999998</v>
      </c>
      <c r="AH10">
        <v>113.64</v>
      </c>
      <c r="AI10">
        <v>0</v>
      </c>
      <c r="AJ10">
        <v>0</v>
      </c>
      <c r="AK10">
        <v>50.76</v>
      </c>
      <c r="AL10">
        <v>85.988</v>
      </c>
      <c r="AM10">
        <v>0</v>
      </c>
      <c r="AN10">
        <v>1.03302</v>
      </c>
      <c r="AO10">
        <v>24.99</v>
      </c>
      <c r="AP10">
        <v>13.3224</v>
      </c>
      <c r="AQ10">
        <v>0</v>
      </c>
      <c r="AR10">
        <v>8.8320000000000007</v>
      </c>
      <c r="AS10">
        <v>10.089</v>
      </c>
      <c r="AT10">
        <v>11.5395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140.62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3245.315673999999</v>
      </c>
    </row>
    <row r="11" spans="1:121">
      <c r="A11" t="s">
        <v>53</v>
      </c>
      <c r="B11">
        <v>0</v>
      </c>
      <c r="C11">
        <v>0</v>
      </c>
      <c r="D11">
        <v>39.9</v>
      </c>
      <c r="E11">
        <v>0</v>
      </c>
      <c r="F11">
        <v>0</v>
      </c>
      <c r="G11">
        <v>62.988</v>
      </c>
      <c r="H11">
        <v>0</v>
      </c>
      <c r="I11">
        <v>0</v>
      </c>
      <c r="J11">
        <v>83.296000000000006</v>
      </c>
      <c r="K11">
        <v>686.77995699999997</v>
      </c>
      <c r="L11">
        <v>653.15250000000003</v>
      </c>
      <c r="M11">
        <v>92</v>
      </c>
      <c r="N11">
        <v>118.125</v>
      </c>
      <c r="O11">
        <v>123.66562500000001</v>
      </c>
      <c r="P11">
        <v>102.75</v>
      </c>
      <c r="Q11">
        <v>19.984999999999999</v>
      </c>
      <c r="R11">
        <v>42.392195999999998</v>
      </c>
      <c r="S11">
        <v>26.390910000000002</v>
      </c>
      <c r="T11">
        <v>0</v>
      </c>
      <c r="U11">
        <v>346.5</v>
      </c>
      <c r="V11">
        <v>20.731850000000001</v>
      </c>
      <c r="W11">
        <v>41.883000000000003</v>
      </c>
      <c r="X11">
        <v>143.1885</v>
      </c>
      <c r="Y11">
        <v>0</v>
      </c>
      <c r="Z11">
        <v>0</v>
      </c>
      <c r="AA11">
        <v>0</v>
      </c>
      <c r="AB11">
        <v>26.34008</v>
      </c>
      <c r="AC11">
        <v>9.6778399999999998</v>
      </c>
      <c r="AD11">
        <v>27.3447</v>
      </c>
      <c r="AE11">
        <v>49.436556000000003</v>
      </c>
      <c r="AF11">
        <v>8.8740000000000006</v>
      </c>
      <c r="AG11">
        <v>39.409199999999998</v>
      </c>
      <c r="AH11">
        <v>113.64</v>
      </c>
      <c r="AI11">
        <v>0</v>
      </c>
      <c r="AJ11">
        <v>0</v>
      </c>
      <c r="AK11">
        <v>50.76</v>
      </c>
      <c r="AL11">
        <v>85.988</v>
      </c>
      <c r="AM11">
        <v>0</v>
      </c>
      <c r="AN11">
        <v>1.03302</v>
      </c>
      <c r="AO11">
        <v>24.99</v>
      </c>
      <c r="AP11">
        <v>13.3224</v>
      </c>
      <c r="AQ11">
        <v>0</v>
      </c>
      <c r="AR11">
        <v>8.8320000000000007</v>
      </c>
      <c r="AS11">
        <v>10.089</v>
      </c>
      <c r="AT11">
        <v>11.5395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140.62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3225.6248339999993</v>
      </c>
    </row>
    <row r="12" spans="1:121">
      <c r="A12" t="s">
        <v>54</v>
      </c>
      <c r="B12">
        <v>0</v>
      </c>
      <c r="C12">
        <v>0</v>
      </c>
      <c r="D12">
        <v>39.9</v>
      </c>
      <c r="E12">
        <v>0</v>
      </c>
      <c r="F12">
        <v>0</v>
      </c>
      <c r="G12">
        <v>62.988</v>
      </c>
      <c r="H12">
        <v>0</v>
      </c>
      <c r="I12">
        <v>0</v>
      </c>
      <c r="J12">
        <v>83.296000000000006</v>
      </c>
      <c r="K12">
        <v>686.77995699999997</v>
      </c>
      <c r="L12">
        <v>653.15250000000003</v>
      </c>
      <c r="M12">
        <v>92</v>
      </c>
      <c r="N12">
        <v>118.125</v>
      </c>
      <c r="O12">
        <v>123.66562500000001</v>
      </c>
      <c r="P12">
        <v>102.75</v>
      </c>
      <c r="Q12">
        <v>19.984999999999999</v>
      </c>
      <c r="R12">
        <v>42.392195999999998</v>
      </c>
      <c r="S12">
        <v>26.390910000000002</v>
      </c>
      <c r="T12">
        <v>0</v>
      </c>
      <c r="U12">
        <v>346.5</v>
      </c>
      <c r="V12">
        <v>20.731850000000001</v>
      </c>
      <c r="W12">
        <v>41.883000000000003</v>
      </c>
      <c r="X12">
        <v>143.1885</v>
      </c>
      <c r="Y12">
        <v>0</v>
      </c>
      <c r="Z12">
        <v>0</v>
      </c>
      <c r="AA12">
        <v>0</v>
      </c>
      <c r="AB12">
        <v>26.34008</v>
      </c>
      <c r="AC12">
        <v>9.6778399999999998</v>
      </c>
      <c r="AD12">
        <v>27.3447</v>
      </c>
      <c r="AE12">
        <v>49.436556000000003</v>
      </c>
      <c r="AF12">
        <v>8.8740000000000006</v>
      </c>
      <c r="AG12">
        <v>39.409199999999998</v>
      </c>
      <c r="AH12">
        <v>113.64</v>
      </c>
      <c r="AI12">
        <v>0</v>
      </c>
      <c r="AJ12">
        <v>0</v>
      </c>
      <c r="AK12">
        <v>50.76</v>
      </c>
      <c r="AL12">
        <v>85.988</v>
      </c>
      <c r="AM12">
        <v>0</v>
      </c>
      <c r="AN12">
        <v>1.03302</v>
      </c>
      <c r="AO12">
        <v>24.99</v>
      </c>
      <c r="AP12">
        <v>13.3224</v>
      </c>
      <c r="AQ12">
        <v>0</v>
      </c>
      <c r="AR12">
        <v>8.8320000000000007</v>
      </c>
      <c r="AS12">
        <v>10.089</v>
      </c>
      <c r="AT12">
        <v>11.5395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140.62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3225.6248339999993</v>
      </c>
    </row>
    <row r="13" spans="1:121">
      <c r="A13" t="s">
        <v>55</v>
      </c>
      <c r="B13">
        <v>0</v>
      </c>
      <c r="C13">
        <v>0</v>
      </c>
      <c r="D13">
        <v>39.9</v>
      </c>
      <c r="E13">
        <v>0</v>
      </c>
      <c r="F13">
        <v>0</v>
      </c>
      <c r="G13">
        <v>64.073999999999998</v>
      </c>
      <c r="H13">
        <v>0</v>
      </c>
      <c r="I13">
        <v>0</v>
      </c>
      <c r="J13">
        <v>83.296000000000006</v>
      </c>
      <c r="K13">
        <v>686.77995699999997</v>
      </c>
      <c r="L13">
        <v>653.15250000000003</v>
      </c>
      <c r="M13">
        <v>92</v>
      </c>
      <c r="N13">
        <v>118.125</v>
      </c>
      <c r="O13">
        <v>123.66562500000001</v>
      </c>
      <c r="P13">
        <v>102.75</v>
      </c>
      <c r="Q13">
        <v>19.984999999999999</v>
      </c>
      <c r="R13">
        <v>42.392195999999998</v>
      </c>
      <c r="S13">
        <v>26.390910000000002</v>
      </c>
      <c r="T13">
        <v>0</v>
      </c>
      <c r="U13">
        <v>346.5</v>
      </c>
      <c r="V13">
        <v>20.731850000000001</v>
      </c>
      <c r="W13">
        <v>43.097000000000001</v>
      </c>
      <c r="X13">
        <v>143.1885</v>
      </c>
      <c r="Y13">
        <v>0</v>
      </c>
      <c r="Z13">
        <v>0</v>
      </c>
      <c r="AA13">
        <v>0</v>
      </c>
      <c r="AB13">
        <v>26.34008</v>
      </c>
      <c r="AC13">
        <v>9.6778399999999998</v>
      </c>
      <c r="AD13">
        <v>27.3447</v>
      </c>
      <c r="AE13">
        <v>49.436556000000003</v>
      </c>
      <c r="AF13">
        <v>8.8740000000000006</v>
      </c>
      <c r="AG13">
        <v>39.409199999999998</v>
      </c>
      <c r="AH13">
        <v>113.64</v>
      </c>
      <c r="AI13">
        <v>0</v>
      </c>
      <c r="AJ13">
        <v>0</v>
      </c>
      <c r="AK13">
        <v>50.76</v>
      </c>
      <c r="AL13">
        <v>85.988</v>
      </c>
      <c r="AM13">
        <v>0</v>
      </c>
      <c r="AN13">
        <v>1.03302</v>
      </c>
      <c r="AO13">
        <v>24.99</v>
      </c>
      <c r="AP13">
        <v>13.3224</v>
      </c>
      <c r="AQ13">
        <v>0</v>
      </c>
      <c r="AR13">
        <v>8.8320000000000007</v>
      </c>
      <c r="AS13">
        <v>10.089</v>
      </c>
      <c r="AT13">
        <v>11.5395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140.62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3227.9248339999995</v>
      </c>
    </row>
    <row r="14" spans="1:121">
      <c r="A14" t="s">
        <v>56</v>
      </c>
      <c r="B14">
        <v>0</v>
      </c>
      <c r="C14">
        <v>0</v>
      </c>
      <c r="D14">
        <v>39.9</v>
      </c>
      <c r="E14">
        <v>0</v>
      </c>
      <c r="F14">
        <v>0</v>
      </c>
      <c r="G14">
        <v>64.073999999999998</v>
      </c>
      <c r="H14">
        <v>0</v>
      </c>
      <c r="I14">
        <v>0</v>
      </c>
      <c r="J14">
        <v>83.296000000000006</v>
      </c>
      <c r="K14">
        <v>686.77995699999997</v>
      </c>
      <c r="L14">
        <v>653.15250000000003</v>
      </c>
      <c r="M14">
        <v>92</v>
      </c>
      <c r="N14">
        <v>118.125</v>
      </c>
      <c r="O14">
        <v>123.66562500000001</v>
      </c>
      <c r="P14">
        <v>102.75</v>
      </c>
      <c r="Q14">
        <v>19.984999999999999</v>
      </c>
      <c r="R14">
        <v>42.392195999999998</v>
      </c>
      <c r="S14">
        <v>26.390910000000002</v>
      </c>
      <c r="T14">
        <v>0</v>
      </c>
      <c r="U14">
        <v>346.5</v>
      </c>
      <c r="V14">
        <v>20.731850000000001</v>
      </c>
      <c r="W14">
        <v>43.097000000000001</v>
      </c>
      <c r="X14">
        <v>143.1885</v>
      </c>
      <c r="Y14">
        <v>0</v>
      </c>
      <c r="Z14">
        <v>0</v>
      </c>
      <c r="AA14">
        <v>0</v>
      </c>
      <c r="AB14">
        <v>26.34008</v>
      </c>
      <c r="AC14">
        <v>9.6778399999999998</v>
      </c>
      <c r="AD14">
        <v>27.3447</v>
      </c>
      <c r="AE14">
        <v>49.436556000000003</v>
      </c>
      <c r="AF14">
        <v>8.8740000000000006</v>
      </c>
      <c r="AG14">
        <v>39.409199999999998</v>
      </c>
      <c r="AH14">
        <v>113.64</v>
      </c>
      <c r="AI14">
        <v>0</v>
      </c>
      <c r="AJ14">
        <v>0</v>
      </c>
      <c r="AK14">
        <v>50.76</v>
      </c>
      <c r="AL14">
        <v>85.988</v>
      </c>
      <c r="AM14">
        <v>0</v>
      </c>
      <c r="AN14">
        <v>1.03302</v>
      </c>
      <c r="AO14">
        <v>24.99</v>
      </c>
      <c r="AP14">
        <v>13.3224</v>
      </c>
      <c r="AQ14">
        <v>0</v>
      </c>
      <c r="AR14">
        <v>13.247999999999999</v>
      </c>
      <c r="AS14">
        <v>10.089</v>
      </c>
      <c r="AT14">
        <v>11.5395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140.62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3232.3408339999996</v>
      </c>
    </row>
    <row r="15" spans="1:121">
      <c r="A15" t="s">
        <v>57</v>
      </c>
      <c r="B15">
        <v>0</v>
      </c>
      <c r="C15">
        <v>0</v>
      </c>
      <c r="D15">
        <v>39.9</v>
      </c>
      <c r="E15">
        <v>0</v>
      </c>
      <c r="F15">
        <v>0</v>
      </c>
      <c r="G15">
        <v>64.073999999999998</v>
      </c>
      <c r="H15">
        <v>0</v>
      </c>
      <c r="I15">
        <v>0</v>
      </c>
      <c r="J15">
        <v>83.296000000000006</v>
      </c>
      <c r="K15">
        <v>686.77995699999997</v>
      </c>
      <c r="L15">
        <v>653.15250000000003</v>
      </c>
      <c r="M15">
        <v>92</v>
      </c>
      <c r="N15">
        <v>118.125</v>
      </c>
      <c r="O15">
        <v>123.66562500000001</v>
      </c>
      <c r="P15">
        <v>102.75</v>
      </c>
      <c r="Q15">
        <v>19.984999999999999</v>
      </c>
      <c r="R15">
        <v>42.392195999999998</v>
      </c>
      <c r="S15">
        <v>26.390910000000002</v>
      </c>
      <c r="T15">
        <v>0</v>
      </c>
      <c r="U15">
        <v>346.5</v>
      </c>
      <c r="V15">
        <v>20.731850000000001</v>
      </c>
      <c r="W15">
        <v>43.097000000000001</v>
      </c>
      <c r="X15">
        <v>143.1885</v>
      </c>
      <c r="Y15">
        <v>0</v>
      </c>
      <c r="Z15">
        <v>0</v>
      </c>
      <c r="AA15">
        <v>0</v>
      </c>
      <c r="AB15">
        <v>26.34008</v>
      </c>
      <c r="AC15">
        <v>9.6778399999999998</v>
      </c>
      <c r="AD15">
        <v>27.3447</v>
      </c>
      <c r="AE15">
        <v>49.436556000000003</v>
      </c>
      <c r="AF15">
        <v>8.8740000000000006</v>
      </c>
      <c r="AG15">
        <v>39.409199999999998</v>
      </c>
      <c r="AH15">
        <v>113.64</v>
      </c>
      <c r="AI15">
        <v>0</v>
      </c>
      <c r="AJ15">
        <v>0</v>
      </c>
      <c r="AK15">
        <v>50.76</v>
      </c>
      <c r="AL15">
        <v>60.423999999999999</v>
      </c>
      <c r="AM15">
        <v>0</v>
      </c>
      <c r="AN15">
        <v>1.03302</v>
      </c>
      <c r="AO15">
        <v>24.99</v>
      </c>
      <c r="AP15">
        <v>12.169499999999999</v>
      </c>
      <c r="AQ15">
        <v>0</v>
      </c>
      <c r="AR15">
        <v>48.576000000000001</v>
      </c>
      <c r="AS15">
        <v>10.089</v>
      </c>
      <c r="AT15">
        <v>11.5395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140.62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3240.9519339999997</v>
      </c>
    </row>
    <row r="16" spans="1:121">
      <c r="A16" t="s">
        <v>58</v>
      </c>
      <c r="B16">
        <v>0</v>
      </c>
      <c r="C16">
        <v>0</v>
      </c>
      <c r="D16">
        <v>39.9</v>
      </c>
      <c r="E16">
        <v>0</v>
      </c>
      <c r="F16">
        <v>0</v>
      </c>
      <c r="G16">
        <v>64.073999999999998</v>
      </c>
      <c r="H16">
        <v>0</v>
      </c>
      <c r="I16">
        <v>0</v>
      </c>
      <c r="J16">
        <v>83.296000000000006</v>
      </c>
      <c r="K16">
        <v>686.77995699999997</v>
      </c>
      <c r="L16">
        <v>653.15250000000003</v>
      </c>
      <c r="M16">
        <v>92</v>
      </c>
      <c r="N16">
        <v>118.125</v>
      </c>
      <c r="O16">
        <v>123.66562500000001</v>
      </c>
      <c r="P16">
        <v>102.75</v>
      </c>
      <c r="Q16">
        <v>19.984999999999999</v>
      </c>
      <c r="R16">
        <v>42.392195999999998</v>
      </c>
      <c r="S16">
        <v>26.390910000000002</v>
      </c>
      <c r="T16">
        <v>0</v>
      </c>
      <c r="U16">
        <v>346.5</v>
      </c>
      <c r="V16">
        <v>20.731850000000001</v>
      </c>
      <c r="W16">
        <v>43.097000000000001</v>
      </c>
      <c r="X16">
        <v>143.1885</v>
      </c>
      <c r="Y16">
        <v>0</v>
      </c>
      <c r="Z16">
        <v>0</v>
      </c>
      <c r="AA16">
        <v>0</v>
      </c>
      <c r="AB16">
        <v>26.34008</v>
      </c>
      <c r="AC16">
        <v>9.6778399999999998</v>
      </c>
      <c r="AD16">
        <v>27.3447</v>
      </c>
      <c r="AE16">
        <v>49.436556000000003</v>
      </c>
      <c r="AF16">
        <v>8.8740000000000006</v>
      </c>
      <c r="AG16">
        <v>39.409199999999998</v>
      </c>
      <c r="AH16">
        <v>113.64</v>
      </c>
      <c r="AI16">
        <v>0</v>
      </c>
      <c r="AJ16">
        <v>0</v>
      </c>
      <c r="AK16">
        <v>50.76</v>
      </c>
      <c r="AL16">
        <v>60.423999999999999</v>
      </c>
      <c r="AM16">
        <v>0</v>
      </c>
      <c r="AN16">
        <v>1.03302</v>
      </c>
      <c r="AO16">
        <v>24.99</v>
      </c>
      <c r="AP16">
        <v>12.169499999999999</v>
      </c>
      <c r="AQ16">
        <v>0</v>
      </c>
      <c r="AR16">
        <v>48.576000000000001</v>
      </c>
      <c r="AS16">
        <v>10.089</v>
      </c>
      <c r="AT16">
        <v>11.5395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140.62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3240.9519339999997</v>
      </c>
    </row>
    <row r="17" spans="1:117">
      <c r="A17" t="s">
        <v>59</v>
      </c>
      <c r="B17">
        <v>0</v>
      </c>
      <c r="C17">
        <v>0</v>
      </c>
      <c r="D17">
        <v>39.9</v>
      </c>
      <c r="E17">
        <v>0</v>
      </c>
      <c r="F17">
        <v>0</v>
      </c>
      <c r="G17">
        <v>64.073999999999998</v>
      </c>
      <c r="H17">
        <v>0</v>
      </c>
      <c r="I17">
        <v>0</v>
      </c>
      <c r="J17">
        <v>83.296000000000006</v>
      </c>
      <c r="K17">
        <v>686.77995699999997</v>
      </c>
      <c r="L17">
        <v>653.15250000000003</v>
      </c>
      <c r="M17">
        <v>92</v>
      </c>
      <c r="N17">
        <v>118.125</v>
      </c>
      <c r="O17">
        <v>123.66562500000001</v>
      </c>
      <c r="P17">
        <v>102.75</v>
      </c>
      <c r="Q17">
        <v>19.984999999999999</v>
      </c>
      <c r="R17">
        <v>42.392195999999998</v>
      </c>
      <c r="S17">
        <v>26.390910000000002</v>
      </c>
      <c r="T17">
        <v>0</v>
      </c>
      <c r="U17">
        <v>346.5</v>
      </c>
      <c r="V17">
        <v>19.876999999999999</v>
      </c>
      <c r="W17">
        <v>43.097000000000001</v>
      </c>
      <c r="X17">
        <v>143.1885</v>
      </c>
      <c r="Y17">
        <v>0</v>
      </c>
      <c r="Z17">
        <v>0</v>
      </c>
      <c r="AA17">
        <v>0</v>
      </c>
      <c r="AB17">
        <v>26.34008</v>
      </c>
      <c r="AC17">
        <v>9.6778399999999998</v>
      </c>
      <c r="AD17">
        <v>27.3447</v>
      </c>
      <c r="AE17">
        <v>49.436556000000003</v>
      </c>
      <c r="AF17">
        <v>8.8740000000000006</v>
      </c>
      <c r="AG17">
        <v>39.409199999999998</v>
      </c>
      <c r="AH17">
        <v>113.64</v>
      </c>
      <c r="AI17">
        <v>0</v>
      </c>
      <c r="AJ17">
        <v>0</v>
      </c>
      <c r="AK17">
        <v>50.76</v>
      </c>
      <c r="AL17">
        <v>60.423999999999999</v>
      </c>
      <c r="AM17">
        <v>0</v>
      </c>
      <c r="AN17">
        <v>1.03302</v>
      </c>
      <c r="AO17">
        <v>24.99</v>
      </c>
      <c r="AP17">
        <v>12.169499999999999</v>
      </c>
      <c r="AQ17">
        <v>0</v>
      </c>
      <c r="AR17">
        <v>8.8320000000000007</v>
      </c>
      <c r="AS17">
        <v>10.089</v>
      </c>
      <c r="AT17">
        <v>11.5395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140.62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3200.3530839999994</v>
      </c>
    </row>
    <row r="18" spans="1:117">
      <c r="A18" t="s">
        <v>60</v>
      </c>
      <c r="B18">
        <v>0</v>
      </c>
      <c r="C18">
        <v>0</v>
      </c>
      <c r="D18">
        <v>39.9</v>
      </c>
      <c r="E18">
        <v>0</v>
      </c>
      <c r="F18">
        <v>0</v>
      </c>
      <c r="G18">
        <v>64.073999999999998</v>
      </c>
      <c r="H18">
        <v>0</v>
      </c>
      <c r="I18">
        <v>0</v>
      </c>
      <c r="J18">
        <v>83.296000000000006</v>
      </c>
      <c r="K18">
        <v>686.77995699999997</v>
      </c>
      <c r="L18">
        <v>653.15250000000003</v>
      </c>
      <c r="M18">
        <v>92</v>
      </c>
      <c r="N18">
        <v>118.125</v>
      </c>
      <c r="O18">
        <v>123.66562500000001</v>
      </c>
      <c r="P18">
        <v>102.75</v>
      </c>
      <c r="Q18">
        <v>19.984999999999999</v>
      </c>
      <c r="R18">
        <v>42.392195999999998</v>
      </c>
      <c r="S18">
        <v>26.390910000000002</v>
      </c>
      <c r="T18">
        <v>0</v>
      </c>
      <c r="U18">
        <v>346.5</v>
      </c>
      <c r="V18">
        <v>19.876999999999999</v>
      </c>
      <c r="W18">
        <v>43.097000000000001</v>
      </c>
      <c r="X18">
        <v>143.1885</v>
      </c>
      <c r="Y18">
        <v>0</v>
      </c>
      <c r="Z18">
        <v>0</v>
      </c>
      <c r="AA18">
        <v>0</v>
      </c>
      <c r="AB18">
        <v>26.34008</v>
      </c>
      <c r="AC18">
        <v>9.6778399999999998</v>
      </c>
      <c r="AD18">
        <v>27.3447</v>
      </c>
      <c r="AE18">
        <v>49.436556000000003</v>
      </c>
      <c r="AF18">
        <v>8.8740000000000006</v>
      </c>
      <c r="AG18">
        <v>39.409199999999998</v>
      </c>
      <c r="AH18">
        <v>113.64</v>
      </c>
      <c r="AI18">
        <v>0</v>
      </c>
      <c r="AJ18">
        <v>0</v>
      </c>
      <c r="AK18">
        <v>50.76</v>
      </c>
      <c r="AL18">
        <v>60.423999999999999</v>
      </c>
      <c r="AM18">
        <v>0</v>
      </c>
      <c r="AN18">
        <v>1.03302</v>
      </c>
      <c r="AO18">
        <v>24.99</v>
      </c>
      <c r="AP18">
        <v>12.169499999999999</v>
      </c>
      <c r="AQ18">
        <v>0</v>
      </c>
      <c r="AR18">
        <v>8.8320000000000007</v>
      </c>
      <c r="AS18">
        <v>10.089</v>
      </c>
      <c r="AT18">
        <v>11.5395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140.62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3200.3530839999994</v>
      </c>
    </row>
    <row r="19" spans="1:117">
      <c r="A19" t="s">
        <v>61</v>
      </c>
      <c r="B19">
        <v>0</v>
      </c>
      <c r="C19">
        <v>0</v>
      </c>
      <c r="D19">
        <v>39.9</v>
      </c>
      <c r="E19">
        <v>0</v>
      </c>
      <c r="F19">
        <v>0</v>
      </c>
      <c r="G19">
        <v>64.073999999999998</v>
      </c>
      <c r="H19">
        <v>0</v>
      </c>
      <c r="I19">
        <v>0</v>
      </c>
      <c r="J19">
        <v>83.296000000000006</v>
      </c>
      <c r="K19">
        <v>686.77995699999997</v>
      </c>
      <c r="L19">
        <v>653.15250000000003</v>
      </c>
      <c r="M19">
        <v>92</v>
      </c>
      <c r="N19">
        <v>118.125</v>
      </c>
      <c r="O19">
        <v>123.66562500000001</v>
      </c>
      <c r="P19">
        <v>102.75</v>
      </c>
      <c r="Q19">
        <v>19.984999999999999</v>
      </c>
      <c r="R19">
        <v>42.392195999999998</v>
      </c>
      <c r="S19">
        <v>26.390910000000002</v>
      </c>
      <c r="T19">
        <v>0</v>
      </c>
      <c r="U19">
        <v>348.97500000000002</v>
      </c>
      <c r="V19">
        <v>19.876999999999999</v>
      </c>
      <c r="W19">
        <v>43.097000000000001</v>
      </c>
      <c r="X19">
        <v>143.1885</v>
      </c>
      <c r="Y19">
        <v>0</v>
      </c>
      <c r="Z19">
        <v>0</v>
      </c>
      <c r="AA19">
        <v>0</v>
      </c>
      <c r="AB19">
        <v>26.34008</v>
      </c>
      <c r="AC19">
        <v>9.6778399999999998</v>
      </c>
      <c r="AD19">
        <v>27.3447</v>
      </c>
      <c r="AE19">
        <v>49.436556000000003</v>
      </c>
      <c r="AF19">
        <v>8.8740000000000006</v>
      </c>
      <c r="AG19">
        <v>39.409199999999998</v>
      </c>
      <c r="AH19">
        <v>113.64</v>
      </c>
      <c r="AI19">
        <v>0</v>
      </c>
      <c r="AJ19">
        <v>0</v>
      </c>
      <c r="AK19">
        <v>50.76</v>
      </c>
      <c r="AL19">
        <v>60.423999999999999</v>
      </c>
      <c r="AM19">
        <v>0</v>
      </c>
      <c r="AN19">
        <v>1.03302</v>
      </c>
      <c r="AO19">
        <v>24.99</v>
      </c>
      <c r="AP19">
        <v>12.169499999999999</v>
      </c>
      <c r="AQ19">
        <v>0</v>
      </c>
      <c r="AR19">
        <v>8.8320000000000007</v>
      </c>
      <c r="AS19">
        <v>10.089</v>
      </c>
      <c r="AT19">
        <v>11.5395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140.62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3202.8280839999993</v>
      </c>
    </row>
    <row r="20" spans="1:117">
      <c r="A20" t="s">
        <v>62</v>
      </c>
      <c r="B20">
        <v>0</v>
      </c>
      <c r="C20">
        <v>0</v>
      </c>
      <c r="D20">
        <v>39.9</v>
      </c>
      <c r="E20">
        <v>0</v>
      </c>
      <c r="F20">
        <v>0</v>
      </c>
      <c r="G20">
        <v>64.073999999999998</v>
      </c>
      <c r="H20">
        <v>0</v>
      </c>
      <c r="I20">
        <v>0</v>
      </c>
      <c r="J20">
        <v>83.296000000000006</v>
      </c>
      <c r="K20">
        <v>686.77995699999997</v>
      </c>
      <c r="L20">
        <v>653.15250000000003</v>
      </c>
      <c r="M20">
        <v>92</v>
      </c>
      <c r="N20">
        <v>118.125</v>
      </c>
      <c r="O20">
        <v>123.66562500000001</v>
      </c>
      <c r="P20">
        <v>102.75</v>
      </c>
      <c r="Q20">
        <v>19.984999999999999</v>
      </c>
      <c r="R20">
        <v>42.392195999999998</v>
      </c>
      <c r="S20">
        <v>26.390910000000002</v>
      </c>
      <c r="T20">
        <v>0</v>
      </c>
      <c r="U20">
        <v>348.97500000000002</v>
      </c>
      <c r="V20">
        <v>19.876999999999999</v>
      </c>
      <c r="W20">
        <v>43.097000000000001</v>
      </c>
      <c r="X20">
        <v>143.1885</v>
      </c>
      <c r="Y20">
        <v>0</v>
      </c>
      <c r="Z20">
        <v>6.5208000000000004</v>
      </c>
      <c r="AA20">
        <v>0</v>
      </c>
      <c r="AB20">
        <v>26.34008</v>
      </c>
      <c r="AC20">
        <v>9.6778399999999998</v>
      </c>
      <c r="AD20">
        <v>27.3447</v>
      </c>
      <c r="AE20">
        <v>49.436556000000003</v>
      </c>
      <c r="AF20">
        <v>8.8740000000000006</v>
      </c>
      <c r="AG20">
        <v>39.409199999999998</v>
      </c>
      <c r="AH20">
        <v>113.64</v>
      </c>
      <c r="AI20">
        <v>0</v>
      </c>
      <c r="AJ20">
        <v>0</v>
      </c>
      <c r="AK20">
        <v>50.76</v>
      </c>
      <c r="AL20">
        <v>60.423999999999999</v>
      </c>
      <c r="AM20">
        <v>0</v>
      </c>
      <c r="AN20">
        <v>1.03302</v>
      </c>
      <c r="AO20">
        <v>24.99</v>
      </c>
      <c r="AP20">
        <v>12.169499999999999</v>
      </c>
      <c r="AQ20">
        <v>0</v>
      </c>
      <c r="AR20">
        <v>8.8320000000000007</v>
      </c>
      <c r="AS20">
        <v>10.089</v>
      </c>
      <c r="AT20">
        <v>11.5395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140.62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3209.3488839999991</v>
      </c>
    </row>
    <row r="21" spans="1:117">
      <c r="A21" t="s">
        <v>63</v>
      </c>
      <c r="B21">
        <v>0</v>
      </c>
      <c r="C21">
        <v>0</v>
      </c>
      <c r="D21">
        <v>39.9</v>
      </c>
      <c r="E21">
        <v>0</v>
      </c>
      <c r="F21">
        <v>0</v>
      </c>
      <c r="G21">
        <v>64.073999999999998</v>
      </c>
      <c r="H21">
        <v>0</v>
      </c>
      <c r="I21">
        <v>0</v>
      </c>
      <c r="J21">
        <v>83.296000000000006</v>
      </c>
      <c r="K21">
        <v>686.77995699999997</v>
      </c>
      <c r="L21">
        <v>653.15250000000003</v>
      </c>
      <c r="M21">
        <v>92</v>
      </c>
      <c r="N21">
        <v>118.125</v>
      </c>
      <c r="O21">
        <v>123.66562500000001</v>
      </c>
      <c r="P21">
        <v>102.75</v>
      </c>
      <c r="Q21">
        <v>19.984999999999999</v>
      </c>
      <c r="R21">
        <v>42.392195999999998</v>
      </c>
      <c r="S21">
        <v>26.390910000000002</v>
      </c>
      <c r="T21">
        <v>0</v>
      </c>
      <c r="U21">
        <v>348.97500000000002</v>
      </c>
      <c r="V21">
        <v>19.876999999999999</v>
      </c>
      <c r="W21">
        <v>43.097000000000001</v>
      </c>
      <c r="X21">
        <v>143.1885</v>
      </c>
      <c r="Y21">
        <v>0</v>
      </c>
      <c r="Z21">
        <v>6.5208000000000004</v>
      </c>
      <c r="AA21">
        <v>0</v>
      </c>
      <c r="AB21">
        <v>26.34008</v>
      </c>
      <c r="AC21">
        <v>9.6778399999999998</v>
      </c>
      <c r="AD21">
        <v>27.3447</v>
      </c>
      <c r="AE21">
        <v>49.436556000000003</v>
      </c>
      <c r="AF21">
        <v>8.8740000000000006</v>
      </c>
      <c r="AG21">
        <v>39.409199999999998</v>
      </c>
      <c r="AH21">
        <v>93.563599999999994</v>
      </c>
      <c r="AI21">
        <v>0</v>
      </c>
      <c r="AJ21">
        <v>0</v>
      </c>
      <c r="AK21">
        <v>50.76</v>
      </c>
      <c r="AL21">
        <v>60.423999999999999</v>
      </c>
      <c r="AM21">
        <v>0</v>
      </c>
      <c r="AN21">
        <v>1.03302</v>
      </c>
      <c r="AO21">
        <v>24.99</v>
      </c>
      <c r="AP21">
        <v>12.169499999999999</v>
      </c>
      <c r="AQ21">
        <v>0</v>
      </c>
      <c r="AR21">
        <v>8.8320000000000007</v>
      </c>
      <c r="AS21">
        <v>10.089</v>
      </c>
      <c r="AT21">
        <v>11.5395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140.62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3189.2724839999992</v>
      </c>
    </row>
    <row r="22" spans="1:117">
      <c r="A22" t="s">
        <v>64</v>
      </c>
      <c r="B22">
        <v>0</v>
      </c>
      <c r="C22">
        <v>0</v>
      </c>
      <c r="D22">
        <v>39.9</v>
      </c>
      <c r="E22">
        <v>0</v>
      </c>
      <c r="F22">
        <v>0</v>
      </c>
      <c r="G22">
        <v>64.073999999999998</v>
      </c>
      <c r="H22">
        <v>0</v>
      </c>
      <c r="I22">
        <v>0</v>
      </c>
      <c r="J22">
        <v>83.296000000000006</v>
      </c>
      <c r="K22">
        <v>686.77995699999997</v>
      </c>
      <c r="L22">
        <v>653.15250000000003</v>
      </c>
      <c r="M22">
        <v>92</v>
      </c>
      <c r="N22">
        <v>118.125</v>
      </c>
      <c r="O22">
        <v>123.66562500000001</v>
      </c>
      <c r="P22">
        <v>102.75</v>
      </c>
      <c r="Q22">
        <v>19.984999999999999</v>
      </c>
      <c r="R22">
        <v>42.392195999999998</v>
      </c>
      <c r="S22">
        <v>26.390910000000002</v>
      </c>
      <c r="T22">
        <v>0</v>
      </c>
      <c r="U22">
        <v>348.97500000000002</v>
      </c>
      <c r="V22">
        <v>19.876999999999999</v>
      </c>
      <c r="W22">
        <v>43.097000000000001</v>
      </c>
      <c r="X22">
        <v>143.1885</v>
      </c>
      <c r="Y22">
        <v>0</v>
      </c>
      <c r="Z22">
        <v>6.5208000000000004</v>
      </c>
      <c r="AA22">
        <v>0</v>
      </c>
      <c r="AB22">
        <v>26.34008</v>
      </c>
      <c r="AC22">
        <v>9.6778399999999998</v>
      </c>
      <c r="AD22">
        <v>27.3447</v>
      </c>
      <c r="AE22">
        <v>49.436556000000003</v>
      </c>
      <c r="AF22">
        <v>8.8740000000000006</v>
      </c>
      <c r="AG22">
        <v>39.409199999999998</v>
      </c>
      <c r="AH22">
        <v>93.563599999999994</v>
      </c>
      <c r="AI22">
        <v>0</v>
      </c>
      <c r="AJ22">
        <v>0</v>
      </c>
      <c r="AK22">
        <v>50.76</v>
      </c>
      <c r="AL22">
        <v>60.423999999999999</v>
      </c>
      <c r="AM22">
        <v>0</v>
      </c>
      <c r="AN22">
        <v>1.03302</v>
      </c>
      <c r="AO22">
        <v>24.99</v>
      </c>
      <c r="AP22">
        <v>12.169499999999999</v>
      </c>
      <c r="AQ22">
        <v>0</v>
      </c>
      <c r="AR22">
        <v>8.8320000000000007</v>
      </c>
      <c r="AS22">
        <v>10.089</v>
      </c>
      <c r="AT22">
        <v>11.5395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140.62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3189.2724839999992</v>
      </c>
    </row>
    <row r="23" spans="1:117">
      <c r="A23" t="s">
        <v>65</v>
      </c>
      <c r="B23">
        <v>0</v>
      </c>
      <c r="C23">
        <v>0</v>
      </c>
      <c r="D23">
        <v>39.9</v>
      </c>
      <c r="E23">
        <v>0</v>
      </c>
      <c r="F23">
        <v>0</v>
      </c>
      <c r="G23">
        <v>64.073999999999998</v>
      </c>
      <c r="H23">
        <v>0</v>
      </c>
      <c r="I23">
        <v>0</v>
      </c>
      <c r="J23">
        <v>83.296000000000006</v>
      </c>
      <c r="K23">
        <v>686.77995699999997</v>
      </c>
      <c r="L23">
        <v>653.15250000000003</v>
      </c>
      <c r="M23">
        <v>92</v>
      </c>
      <c r="N23">
        <v>118.125</v>
      </c>
      <c r="O23">
        <v>123.66562500000001</v>
      </c>
      <c r="P23">
        <v>102.75</v>
      </c>
      <c r="Q23">
        <v>19.984999999999999</v>
      </c>
      <c r="R23">
        <v>42.392195999999998</v>
      </c>
      <c r="S23">
        <v>26.390910000000002</v>
      </c>
      <c r="T23">
        <v>0</v>
      </c>
      <c r="U23">
        <v>348.97500000000002</v>
      </c>
      <c r="V23">
        <v>19.876999999999999</v>
      </c>
      <c r="W23">
        <v>43.097000000000001</v>
      </c>
      <c r="X23">
        <v>143.1885</v>
      </c>
      <c r="Y23">
        <v>0</v>
      </c>
      <c r="Z23">
        <v>6.5208000000000004</v>
      </c>
      <c r="AA23">
        <v>0</v>
      </c>
      <c r="AB23">
        <v>26.34008</v>
      </c>
      <c r="AC23">
        <v>9.6778399999999998</v>
      </c>
      <c r="AD23">
        <v>27.3447</v>
      </c>
      <c r="AE23">
        <v>49.436556000000003</v>
      </c>
      <c r="AF23">
        <v>8.8740000000000006</v>
      </c>
      <c r="AG23">
        <v>39.409199999999998</v>
      </c>
      <c r="AH23">
        <v>93.563599999999994</v>
      </c>
      <c r="AI23">
        <v>0</v>
      </c>
      <c r="AJ23">
        <v>0</v>
      </c>
      <c r="AK23">
        <v>50.76</v>
      </c>
      <c r="AL23">
        <v>60.423999999999999</v>
      </c>
      <c r="AM23">
        <v>0</v>
      </c>
      <c r="AN23">
        <v>1.03302</v>
      </c>
      <c r="AO23">
        <v>24.99</v>
      </c>
      <c r="AP23">
        <v>12.169499999999999</v>
      </c>
      <c r="AQ23">
        <v>0</v>
      </c>
      <c r="AR23">
        <v>11.04</v>
      </c>
      <c r="AS23">
        <v>10.089</v>
      </c>
      <c r="AT23">
        <v>11.5395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140.62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3191.4804839999993</v>
      </c>
    </row>
    <row r="24" spans="1:117">
      <c r="A24" t="s">
        <v>66</v>
      </c>
      <c r="B24">
        <v>0</v>
      </c>
      <c r="C24">
        <v>0</v>
      </c>
      <c r="D24">
        <v>39.9</v>
      </c>
      <c r="E24">
        <v>0</v>
      </c>
      <c r="F24">
        <v>0</v>
      </c>
      <c r="G24">
        <v>64.073999999999998</v>
      </c>
      <c r="H24">
        <v>0</v>
      </c>
      <c r="I24">
        <v>0</v>
      </c>
      <c r="J24">
        <v>83.296000000000006</v>
      </c>
      <c r="K24">
        <v>686.77995699999997</v>
      </c>
      <c r="L24">
        <v>653.15250000000003</v>
      </c>
      <c r="M24">
        <v>92</v>
      </c>
      <c r="N24">
        <v>118.125</v>
      </c>
      <c r="O24">
        <v>123.66562500000001</v>
      </c>
      <c r="P24">
        <v>102.75</v>
      </c>
      <c r="Q24">
        <v>19.984999999999999</v>
      </c>
      <c r="R24">
        <v>42.392195999999998</v>
      </c>
      <c r="S24">
        <v>26.390910000000002</v>
      </c>
      <c r="T24">
        <v>0</v>
      </c>
      <c r="U24">
        <v>348.97500000000002</v>
      </c>
      <c r="V24">
        <v>19.876999999999999</v>
      </c>
      <c r="W24">
        <v>43.097000000000001</v>
      </c>
      <c r="X24">
        <v>143.1885</v>
      </c>
      <c r="Y24">
        <v>0</v>
      </c>
      <c r="Z24">
        <v>6.5208000000000004</v>
      </c>
      <c r="AA24">
        <v>0</v>
      </c>
      <c r="AB24">
        <v>26.34008</v>
      </c>
      <c r="AC24">
        <v>9.6778399999999998</v>
      </c>
      <c r="AD24">
        <v>27.3447</v>
      </c>
      <c r="AE24">
        <v>49.436556000000003</v>
      </c>
      <c r="AF24">
        <v>8.8740000000000006</v>
      </c>
      <c r="AG24">
        <v>39.409199999999998</v>
      </c>
      <c r="AH24">
        <v>93.563599999999994</v>
      </c>
      <c r="AI24">
        <v>0</v>
      </c>
      <c r="AJ24">
        <v>0</v>
      </c>
      <c r="AK24">
        <v>50.76</v>
      </c>
      <c r="AL24">
        <v>60.423999999999999</v>
      </c>
      <c r="AM24">
        <v>0</v>
      </c>
      <c r="AN24">
        <v>1.03302</v>
      </c>
      <c r="AO24">
        <v>24.99</v>
      </c>
      <c r="AP24">
        <v>12.169499999999999</v>
      </c>
      <c r="AQ24">
        <v>15.12</v>
      </c>
      <c r="AR24">
        <v>11.04</v>
      </c>
      <c r="AS24">
        <v>10.089</v>
      </c>
      <c r="AT24">
        <v>11.5395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140.62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3206.6004839999991</v>
      </c>
    </row>
    <row r="25" spans="1:117">
      <c r="A25" t="s">
        <v>67</v>
      </c>
      <c r="B25">
        <v>0</v>
      </c>
      <c r="C25">
        <v>0</v>
      </c>
      <c r="D25">
        <v>39.9</v>
      </c>
      <c r="E25">
        <v>0</v>
      </c>
      <c r="F25">
        <v>0</v>
      </c>
      <c r="G25">
        <v>64.073999999999998</v>
      </c>
      <c r="H25">
        <v>0</v>
      </c>
      <c r="I25">
        <v>0</v>
      </c>
      <c r="J25">
        <v>83.296000000000006</v>
      </c>
      <c r="K25">
        <v>686.77995699999997</v>
      </c>
      <c r="L25">
        <v>653.15250000000003</v>
      </c>
      <c r="M25">
        <v>92</v>
      </c>
      <c r="N25">
        <v>118.125</v>
      </c>
      <c r="O25">
        <v>123.66562500000001</v>
      </c>
      <c r="P25">
        <v>102.75</v>
      </c>
      <c r="Q25">
        <v>19.984999999999999</v>
      </c>
      <c r="R25">
        <v>42.392195999999998</v>
      </c>
      <c r="S25">
        <v>26.390910000000002</v>
      </c>
      <c r="T25">
        <v>0</v>
      </c>
      <c r="U25">
        <v>348.97500000000002</v>
      </c>
      <c r="V25">
        <v>20.294</v>
      </c>
      <c r="W25">
        <v>43.097000000000001</v>
      </c>
      <c r="X25">
        <v>143.1885</v>
      </c>
      <c r="Y25">
        <v>0</v>
      </c>
      <c r="Z25">
        <v>6.5208000000000004</v>
      </c>
      <c r="AA25">
        <v>0</v>
      </c>
      <c r="AB25">
        <v>26.34008</v>
      </c>
      <c r="AC25">
        <v>9.6778399999999998</v>
      </c>
      <c r="AD25">
        <v>27.3447</v>
      </c>
      <c r="AE25">
        <v>49.436556000000003</v>
      </c>
      <c r="AF25">
        <v>8.8740000000000006</v>
      </c>
      <c r="AG25">
        <v>39.409199999999998</v>
      </c>
      <c r="AH25">
        <v>93.563599999999994</v>
      </c>
      <c r="AI25">
        <v>0</v>
      </c>
      <c r="AJ25">
        <v>0</v>
      </c>
      <c r="AK25">
        <v>50.76</v>
      </c>
      <c r="AL25">
        <v>60.423999999999999</v>
      </c>
      <c r="AM25">
        <v>0</v>
      </c>
      <c r="AN25">
        <v>1.03302</v>
      </c>
      <c r="AO25">
        <v>24.99</v>
      </c>
      <c r="AP25">
        <v>12.169499999999999</v>
      </c>
      <c r="AQ25">
        <v>30.24</v>
      </c>
      <c r="AR25">
        <v>11.04</v>
      </c>
      <c r="AS25">
        <v>10.089</v>
      </c>
      <c r="AT25">
        <v>11.5395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121.87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3203.3874839999989</v>
      </c>
    </row>
    <row r="26" spans="1:117">
      <c r="A26" t="s">
        <v>68</v>
      </c>
      <c r="B26">
        <v>0</v>
      </c>
      <c r="C26">
        <v>0</v>
      </c>
      <c r="D26">
        <v>39.9</v>
      </c>
      <c r="E26">
        <v>0</v>
      </c>
      <c r="F26">
        <v>0</v>
      </c>
      <c r="G26">
        <v>64.073999999999998</v>
      </c>
      <c r="H26">
        <v>0</v>
      </c>
      <c r="I26">
        <v>0</v>
      </c>
      <c r="J26">
        <v>83.296000000000006</v>
      </c>
      <c r="K26">
        <v>686.77995699999997</v>
      </c>
      <c r="L26">
        <v>653.15250000000003</v>
      </c>
      <c r="M26">
        <v>92</v>
      </c>
      <c r="N26">
        <v>118.125</v>
      </c>
      <c r="O26">
        <v>123.66562500000001</v>
      </c>
      <c r="P26">
        <v>102.75</v>
      </c>
      <c r="Q26">
        <v>19.984999999999999</v>
      </c>
      <c r="R26">
        <v>42.392195999999998</v>
      </c>
      <c r="S26">
        <v>26.390910000000002</v>
      </c>
      <c r="T26">
        <v>0</v>
      </c>
      <c r="U26">
        <v>348.97500000000002</v>
      </c>
      <c r="V26">
        <v>20.294</v>
      </c>
      <c r="W26">
        <v>43.097000000000001</v>
      </c>
      <c r="X26">
        <v>143.1885</v>
      </c>
      <c r="Y26">
        <v>0</v>
      </c>
      <c r="Z26">
        <v>6.5208000000000004</v>
      </c>
      <c r="AA26">
        <v>13.983000000000001</v>
      </c>
      <c r="AB26">
        <v>26.34008</v>
      </c>
      <c r="AC26">
        <v>9.6778399999999998</v>
      </c>
      <c r="AD26">
        <v>27.3447</v>
      </c>
      <c r="AE26">
        <v>49.436556000000003</v>
      </c>
      <c r="AF26">
        <v>8.8740000000000006</v>
      </c>
      <c r="AG26">
        <v>39.409199999999998</v>
      </c>
      <c r="AH26">
        <v>93.563599999999994</v>
      </c>
      <c r="AI26">
        <v>0</v>
      </c>
      <c r="AJ26">
        <v>0</v>
      </c>
      <c r="AK26">
        <v>50.76</v>
      </c>
      <c r="AL26">
        <v>60.423999999999999</v>
      </c>
      <c r="AM26">
        <v>0</v>
      </c>
      <c r="AN26">
        <v>1.03302</v>
      </c>
      <c r="AO26">
        <v>24.99</v>
      </c>
      <c r="AP26">
        <v>12.169499999999999</v>
      </c>
      <c r="AQ26">
        <v>46.683</v>
      </c>
      <c r="AR26">
        <v>11.04</v>
      </c>
      <c r="AS26">
        <v>10.089</v>
      </c>
      <c r="AT26">
        <v>11.5395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121.87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3233.8134839999993</v>
      </c>
    </row>
    <row r="27" spans="1:117">
      <c r="A27" t="s">
        <v>69</v>
      </c>
      <c r="B27">
        <v>0</v>
      </c>
      <c r="C27">
        <v>0</v>
      </c>
      <c r="D27">
        <v>39.9</v>
      </c>
      <c r="E27">
        <v>0</v>
      </c>
      <c r="F27">
        <v>0</v>
      </c>
      <c r="G27">
        <v>64.073999999999998</v>
      </c>
      <c r="H27">
        <v>0</v>
      </c>
      <c r="I27">
        <v>0</v>
      </c>
      <c r="J27">
        <v>83.296000000000006</v>
      </c>
      <c r="K27">
        <v>686.77995699999997</v>
      </c>
      <c r="L27">
        <v>653.15250000000003</v>
      </c>
      <c r="M27">
        <v>92</v>
      </c>
      <c r="N27">
        <v>118.125</v>
      </c>
      <c r="O27">
        <v>123.66562500000001</v>
      </c>
      <c r="P27">
        <v>102.75</v>
      </c>
      <c r="Q27">
        <v>19.984999999999999</v>
      </c>
      <c r="R27">
        <v>42.392195999999998</v>
      </c>
      <c r="S27">
        <v>26.390910000000002</v>
      </c>
      <c r="T27">
        <v>0</v>
      </c>
      <c r="U27">
        <v>348.97500000000002</v>
      </c>
      <c r="V27">
        <v>20.294</v>
      </c>
      <c r="W27">
        <v>41.276000000000003</v>
      </c>
      <c r="X27">
        <v>143.1885</v>
      </c>
      <c r="Y27">
        <v>0</v>
      </c>
      <c r="Z27">
        <v>6.5208000000000004</v>
      </c>
      <c r="AA27">
        <v>28.045000000000002</v>
      </c>
      <c r="AB27">
        <v>19.4618</v>
      </c>
      <c r="AC27">
        <v>9.6778399999999998</v>
      </c>
      <c r="AD27">
        <v>27.3447</v>
      </c>
      <c r="AE27">
        <v>49.436556000000003</v>
      </c>
      <c r="AF27">
        <v>8.8740000000000006</v>
      </c>
      <c r="AG27">
        <v>39.409199999999998</v>
      </c>
      <c r="AH27">
        <v>93.563599999999994</v>
      </c>
      <c r="AI27">
        <v>0</v>
      </c>
      <c r="AJ27">
        <v>0</v>
      </c>
      <c r="AK27">
        <v>50.76</v>
      </c>
      <c r="AL27">
        <v>60.423999999999999</v>
      </c>
      <c r="AM27">
        <v>0</v>
      </c>
      <c r="AN27">
        <v>1.03302</v>
      </c>
      <c r="AO27">
        <v>24.99</v>
      </c>
      <c r="AP27">
        <v>12.169499999999999</v>
      </c>
      <c r="AQ27">
        <v>62.244</v>
      </c>
      <c r="AR27">
        <v>48.576000000000001</v>
      </c>
      <c r="AS27">
        <v>10.089</v>
      </c>
      <c r="AT27">
        <v>8.7919999999999998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121.87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3289.5257039999992</v>
      </c>
    </row>
    <row r="28" spans="1:117">
      <c r="A28" t="s">
        <v>70</v>
      </c>
      <c r="B28">
        <v>0</v>
      </c>
      <c r="C28">
        <v>0</v>
      </c>
      <c r="D28">
        <v>39.9</v>
      </c>
      <c r="E28">
        <v>0</v>
      </c>
      <c r="F28">
        <v>0</v>
      </c>
      <c r="G28">
        <v>64.073999999999998</v>
      </c>
      <c r="H28">
        <v>0</v>
      </c>
      <c r="I28">
        <v>0</v>
      </c>
      <c r="J28">
        <v>83.296000000000006</v>
      </c>
      <c r="K28">
        <v>686.77995699999997</v>
      </c>
      <c r="L28">
        <v>653.15250000000003</v>
      </c>
      <c r="M28">
        <v>92</v>
      </c>
      <c r="N28">
        <v>118.125</v>
      </c>
      <c r="O28">
        <v>123.66562500000001</v>
      </c>
      <c r="P28">
        <v>102.75</v>
      </c>
      <c r="Q28">
        <v>19.984999999999999</v>
      </c>
      <c r="R28">
        <v>42.392195999999998</v>
      </c>
      <c r="S28">
        <v>26.390910000000002</v>
      </c>
      <c r="T28">
        <v>0</v>
      </c>
      <c r="U28">
        <v>348.97500000000002</v>
      </c>
      <c r="V28">
        <v>20.294</v>
      </c>
      <c r="W28">
        <v>41.276000000000003</v>
      </c>
      <c r="X28">
        <v>143.1885</v>
      </c>
      <c r="Y28">
        <v>0</v>
      </c>
      <c r="Z28">
        <v>19.6614</v>
      </c>
      <c r="AA28">
        <v>28.045000000000002</v>
      </c>
      <c r="AB28">
        <v>19.4618</v>
      </c>
      <c r="AC28">
        <v>9.6778399999999998</v>
      </c>
      <c r="AD28">
        <v>27.3447</v>
      </c>
      <c r="AE28">
        <v>49.436556000000003</v>
      </c>
      <c r="AF28">
        <v>8.8740000000000006</v>
      </c>
      <c r="AG28">
        <v>39.409199999999998</v>
      </c>
      <c r="AH28">
        <v>93.563599999999994</v>
      </c>
      <c r="AI28">
        <v>0</v>
      </c>
      <c r="AJ28">
        <v>0</v>
      </c>
      <c r="AK28">
        <v>50.76</v>
      </c>
      <c r="AL28">
        <v>60.423999999999999</v>
      </c>
      <c r="AM28">
        <v>0</v>
      </c>
      <c r="AN28">
        <v>1.03302</v>
      </c>
      <c r="AO28">
        <v>24.99</v>
      </c>
      <c r="AP28">
        <v>12.169499999999999</v>
      </c>
      <c r="AQ28">
        <v>62.244</v>
      </c>
      <c r="AR28">
        <v>48.576000000000001</v>
      </c>
      <c r="AS28">
        <v>10.089</v>
      </c>
      <c r="AT28">
        <v>8.2424999999999997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121.87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3302.1168039999993</v>
      </c>
    </row>
    <row r="29" spans="1:117">
      <c r="A29" t="s">
        <v>71</v>
      </c>
      <c r="B29">
        <v>0</v>
      </c>
      <c r="C29">
        <v>0</v>
      </c>
      <c r="D29">
        <v>39.9</v>
      </c>
      <c r="E29">
        <v>0</v>
      </c>
      <c r="F29">
        <v>0</v>
      </c>
      <c r="G29">
        <v>64.073999999999998</v>
      </c>
      <c r="H29">
        <v>0</v>
      </c>
      <c r="I29">
        <v>0</v>
      </c>
      <c r="J29">
        <v>83.296000000000006</v>
      </c>
      <c r="K29">
        <v>686.77995699999997</v>
      </c>
      <c r="L29">
        <v>653.15250000000003</v>
      </c>
      <c r="M29">
        <v>92</v>
      </c>
      <c r="N29">
        <v>118.125</v>
      </c>
      <c r="O29">
        <v>123.66562500000001</v>
      </c>
      <c r="P29">
        <v>102.75</v>
      </c>
      <c r="Q29">
        <v>19.984999999999999</v>
      </c>
      <c r="R29">
        <v>42.392195999999998</v>
      </c>
      <c r="S29">
        <v>26.390910000000002</v>
      </c>
      <c r="T29">
        <v>0</v>
      </c>
      <c r="U29">
        <v>348.97500000000002</v>
      </c>
      <c r="V29">
        <v>20.731850000000001</v>
      </c>
      <c r="W29">
        <v>43.097000000000001</v>
      </c>
      <c r="X29">
        <v>143.1885</v>
      </c>
      <c r="Y29">
        <v>0</v>
      </c>
      <c r="Z29">
        <v>19.6614</v>
      </c>
      <c r="AA29">
        <v>42.14808</v>
      </c>
      <c r="AB29">
        <v>19.4618</v>
      </c>
      <c r="AC29">
        <v>9.6778399999999998</v>
      </c>
      <c r="AD29">
        <v>27.3447</v>
      </c>
      <c r="AE29">
        <v>49.436556000000003</v>
      </c>
      <c r="AF29">
        <v>8.8740000000000006</v>
      </c>
      <c r="AG29">
        <v>39.409199999999998</v>
      </c>
      <c r="AH29">
        <v>93.563599999999994</v>
      </c>
      <c r="AI29">
        <v>0</v>
      </c>
      <c r="AJ29">
        <v>0</v>
      </c>
      <c r="AK29">
        <v>50.76</v>
      </c>
      <c r="AL29">
        <v>85.988</v>
      </c>
      <c r="AM29">
        <v>0</v>
      </c>
      <c r="AN29">
        <v>1.03302</v>
      </c>
      <c r="AO29">
        <v>24.99</v>
      </c>
      <c r="AP29">
        <v>12.169499999999999</v>
      </c>
      <c r="AQ29">
        <v>62.244</v>
      </c>
      <c r="AR29">
        <v>8.8320000000000007</v>
      </c>
      <c r="AS29">
        <v>10.089</v>
      </c>
      <c r="AT29">
        <v>8.2424999999999997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121.87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3304.2987339999995</v>
      </c>
    </row>
    <row r="30" spans="1:117">
      <c r="A30" t="s">
        <v>72</v>
      </c>
      <c r="B30">
        <v>0</v>
      </c>
      <c r="C30">
        <v>0</v>
      </c>
      <c r="D30">
        <v>39.9</v>
      </c>
      <c r="E30">
        <v>0</v>
      </c>
      <c r="F30">
        <v>0</v>
      </c>
      <c r="G30">
        <v>64.073999999999998</v>
      </c>
      <c r="H30">
        <v>0</v>
      </c>
      <c r="I30">
        <v>0</v>
      </c>
      <c r="J30">
        <v>83.296000000000006</v>
      </c>
      <c r="K30">
        <v>686.77995699999997</v>
      </c>
      <c r="L30">
        <v>653.15250000000003</v>
      </c>
      <c r="M30">
        <v>92</v>
      </c>
      <c r="N30">
        <v>118.125</v>
      </c>
      <c r="O30">
        <v>123.66562500000001</v>
      </c>
      <c r="P30">
        <v>102.75</v>
      </c>
      <c r="Q30">
        <v>19.984999999999999</v>
      </c>
      <c r="R30">
        <v>42.392195999999998</v>
      </c>
      <c r="S30">
        <v>26.390910000000002</v>
      </c>
      <c r="T30">
        <v>0</v>
      </c>
      <c r="U30">
        <v>348.97500000000002</v>
      </c>
      <c r="V30">
        <v>20.731850000000001</v>
      </c>
      <c r="W30">
        <v>43.097000000000001</v>
      </c>
      <c r="X30">
        <v>143.1885</v>
      </c>
      <c r="Y30">
        <v>0</v>
      </c>
      <c r="Z30">
        <v>19.6614</v>
      </c>
      <c r="AA30">
        <v>42.14808</v>
      </c>
      <c r="AB30">
        <v>19.4618</v>
      </c>
      <c r="AC30">
        <v>9.6778399999999998</v>
      </c>
      <c r="AD30">
        <v>27.3447</v>
      </c>
      <c r="AE30">
        <v>49.436556000000003</v>
      </c>
      <c r="AF30">
        <v>8.8740000000000006</v>
      </c>
      <c r="AG30">
        <v>39.409199999999998</v>
      </c>
      <c r="AH30">
        <v>93.563599999999994</v>
      </c>
      <c r="AI30">
        <v>0</v>
      </c>
      <c r="AJ30">
        <v>0</v>
      </c>
      <c r="AK30">
        <v>50.76</v>
      </c>
      <c r="AL30">
        <v>85.988</v>
      </c>
      <c r="AM30">
        <v>0</v>
      </c>
      <c r="AN30">
        <v>1.03302</v>
      </c>
      <c r="AO30">
        <v>24.99</v>
      </c>
      <c r="AP30">
        <v>12.169499999999999</v>
      </c>
      <c r="AQ30">
        <v>49.14</v>
      </c>
      <c r="AR30">
        <v>8.8320000000000007</v>
      </c>
      <c r="AS30">
        <v>10.089</v>
      </c>
      <c r="AT30">
        <v>8.2424999999999997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121.87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3291.1947339999992</v>
      </c>
    </row>
    <row r="31" spans="1:117">
      <c r="A31" t="s">
        <v>73</v>
      </c>
      <c r="B31">
        <v>0</v>
      </c>
      <c r="C31">
        <v>0</v>
      </c>
      <c r="D31">
        <v>38.85</v>
      </c>
      <c r="E31">
        <v>0</v>
      </c>
      <c r="F31">
        <v>0</v>
      </c>
      <c r="G31">
        <v>64.073999999999998</v>
      </c>
      <c r="H31">
        <v>0</v>
      </c>
      <c r="I31">
        <v>0</v>
      </c>
      <c r="J31">
        <v>83.296000000000006</v>
      </c>
      <c r="K31">
        <v>686.77995699999997</v>
      </c>
      <c r="L31">
        <v>653.15250000000003</v>
      </c>
      <c r="M31">
        <v>92</v>
      </c>
      <c r="N31">
        <v>118.125</v>
      </c>
      <c r="O31">
        <v>123.66562500000001</v>
      </c>
      <c r="P31">
        <v>102.75</v>
      </c>
      <c r="Q31">
        <v>19.984999999999999</v>
      </c>
      <c r="R31">
        <v>42.392195999999998</v>
      </c>
      <c r="S31">
        <v>26.390910000000002</v>
      </c>
      <c r="T31">
        <v>0</v>
      </c>
      <c r="U31">
        <v>348.97500000000002</v>
      </c>
      <c r="V31">
        <v>20.731850000000001</v>
      </c>
      <c r="W31">
        <v>43.097000000000001</v>
      </c>
      <c r="X31">
        <v>143.1885</v>
      </c>
      <c r="Y31">
        <v>0</v>
      </c>
      <c r="Z31">
        <v>19.6614</v>
      </c>
      <c r="AA31">
        <v>42.14808</v>
      </c>
      <c r="AB31">
        <v>19.4618</v>
      </c>
      <c r="AC31">
        <v>9.6778399999999998</v>
      </c>
      <c r="AD31">
        <v>27.3447</v>
      </c>
      <c r="AE31">
        <v>49.436556000000003</v>
      </c>
      <c r="AF31">
        <v>8.8740000000000006</v>
      </c>
      <c r="AG31">
        <v>39.409199999999998</v>
      </c>
      <c r="AH31">
        <v>93.563599999999994</v>
      </c>
      <c r="AI31">
        <v>0</v>
      </c>
      <c r="AJ31">
        <v>0</v>
      </c>
      <c r="AK31">
        <v>50.76</v>
      </c>
      <c r="AL31">
        <v>85.988</v>
      </c>
      <c r="AM31">
        <v>0</v>
      </c>
      <c r="AN31">
        <v>1.03302</v>
      </c>
      <c r="AO31">
        <v>24.99</v>
      </c>
      <c r="AP31">
        <v>12.169499999999999</v>
      </c>
      <c r="AQ31">
        <v>49.14</v>
      </c>
      <c r="AR31">
        <v>8.8320000000000007</v>
      </c>
      <c r="AS31">
        <v>10.089</v>
      </c>
      <c r="AT31">
        <v>8.2424999999999997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121.87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3290.1447339999995</v>
      </c>
    </row>
    <row r="32" spans="1:117">
      <c r="A32" t="s">
        <v>74</v>
      </c>
      <c r="B32">
        <v>0</v>
      </c>
      <c r="C32">
        <v>0</v>
      </c>
      <c r="D32">
        <v>38.85</v>
      </c>
      <c r="E32">
        <v>0</v>
      </c>
      <c r="F32">
        <v>0</v>
      </c>
      <c r="G32">
        <v>64.073999999999998</v>
      </c>
      <c r="H32">
        <v>0</v>
      </c>
      <c r="I32">
        <v>0</v>
      </c>
      <c r="J32">
        <v>83.296000000000006</v>
      </c>
      <c r="K32">
        <v>686.77995699999997</v>
      </c>
      <c r="L32">
        <v>653.15250000000003</v>
      </c>
      <c r="M32">
        <v>92</v>
      </c>
      <c r="N32">
        <v>118.125</v>
      </c>
      <c r="O32">
        <v>123.66562500000001</v>
      </c>
      <c r="P32">
        <v>102.75</v>
      </c>
      <c r="Q32">
        <v>19.984999999999999</v>
      </c>
      <c r="R32">
        <v>42.392195999999998</v>
      </c>
      <c r="S32">
        <v>26.390910000000002</v>
      </c>
      <c r="T32">
        <v>0</v>
      </c>
      <c r="U32">
        <v>348.97500000000002</v>
      </c>
      <c r="V32">
        <v>20.731850000000001</v>
      </c>
      <c r="W32">
        <v>43.097000000000001</v>
      </c>
      <c r="X32">
        <v>143.1885</v>
      </c>
      <c r="Y32">
        <v>0</v>
      </c>
      <c r="Z32">
        <v>6.49</v>
      </c>
      <c r="AA32">
        <v>42.14808</v>
      </c>
      <c r="AB32">
        <v>19.4618</v>
      </c>
      <c r="AC32">
        <v>9.6778399999999998</v>
      </c>
      <c r="AD32">
        <v>27.3447</v>
      </c>
      <c r="AE32">
        <v>49.436556000000003</v>
      </c>
      <c r="AF32">
        <v>8.8740000000000006</v>
      </c>
      <c r="AG32">
        <v>39.409199999999998</v>
      </c>
      <c r="AH32">
        <v>93.563599999999994</v>
      </c>
      <c r="AI32">
        <v>0</v>
      </c>
      <c r="AJ32">
        <v>0</v>
      </c>
      <c r="AK32">
        <v>50.76</v>
      </c>
      <c r="AL32">
        <v>85.988</v>
      </c>
      <c r="AM32">
        <v>0</v>
      </c>
      <c r="AN32">
        <v>1.03302</v>
      </c>
      <c r="AO32">
        <v>24.99</v>
      </c>
      <c r="AP32">
        <v>12.169499999999999</v>
      </c>
      <c r="AQ32">
        <v>49.14</v>
      </c>
      <c r="AR32">
        <v>13.247999999999999</v>
      </c>
      <c r="AS32">
        <v>10.089</v>
      </c>
      <c r="AT32">
        <v>8.2424999999999997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121.87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3281.3893339999995</v>
      </c>
    </row>
    <row r="33" spans="1:117">
      <c r="A33" t="s">
        <v>75</v>
      </c>
      <c r="B33">
        <v>0</v>
      </c>
      <c r="C33">
        <v>0</v>
      </c>
      <c r="D33">
        <v>38.85</v>
      </c>
      <c r="E33">
        <v>0</v>
      </c>
      <c r="F33">
        <v>0</v>
      </c>
      <c r="G33">
        <v>64.073999999999998</v>
      </c>
      <c r="H33">
        <v>0</v>
      </c>
      <c r="I33">
        <v>0</v>
      </c>
      <c r="J33">
        <v>83.296000000000006</v>
      </c>
      <c r="K33">
        <v>686.77995699999997</v>
      </c>
      <c r="L33">
        <v>653.15250000000003</v>
      </c>
      <c r="M33">
        <v>92</v>
      </c>
      <c r="N33">
        <v>118.125</v>
      </c>
      <c r="O33">
        <v>123.66562500000001</v>
      </c>
      <c r="P33">
        <v>102.75</v>
      </c>
      <c r="Q33">
        <v>19.984999999999999</v>
      </c>
      <c r="R33">
        <v>42.392195999999998</v>
      </c>
      <c r="S33">
        <v>26.390910000000002</v>
      </c>
      <c r="T33">
        <v>0</v>
      </c>
      <c r="U33">
        <v>348.97500000000002</v>
      </c>
      <c r="V33">
        <v>20.731850000000001</v>
      </c>
      <c r="W33">
        <v>43.704000000000001</v>
      </c>
      <c r="X33">
        <v>144.23750000000001</v>
      </c>
      <c r="Y33">
        <v>0</v>
      </c>
      <c r="Z33">
        <v>6.5208000000000004</v>
      </c>
      <c r="AA33">
        <v>42.14808</v>
      </c>
      <c r="AB33">
        <v>19.4618</v>
      </c>
      <c r="AC33">
        <v>9.6778399999999998</v>
      </c>
      <c r="AD33">
        <v>27.3447</v>
      </c>
      <c r="AE33">
        <v>49.436556000000003</v>
      </c>
      <c r="AF33">
        <v>8.8740000000000006</v>
      </c>
      <c r="AG33">
        <v>39.409199999999998</v>
      </c>
      <c r="AH33">
        <v>93.563599999999994</v>
      </c>
      <c r="AI33">
        <v>0</v>
      </c>
      <c r="AJ33">
        <v>0</v>
      </c>
      <c r="AK33">
        <v>50.76</v>
      </c>
      <c r="AL33">
        <v>85.988</v>
      </c>
      <c r="AM33">
        <v>0</v>
      </c>
      <c r="AN33">
        <v>1.03302</v>
      </c>
      <c r="AO33">
        <v>24.99</v>
      </c>
      <c r="AP33">
        <v>12.169499999999999</v>
      </c>
      <c r="AQ33">
        <v>30.24</v>
      </c>
      <c r="AR33">
        <v>22.08</v>
      </c>
      <c r="AS33">
        <v>10.089</v>
      </c>
      <c r="AT33">
        <v>8.2424999999999997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121.87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3273.0081339999992</v>
      </c>
    </row>
    <row r="34" spans="1:117">
      <c r="A34" t="s">
        <v>76</v>
      </c>
      <c r="B34">
        <v>0</v>
      </c>
      <c r="C34">
        <v>0</v>
      </c>
      <c r="D34">
        <v>38.85</v>
      </c>
      <c r="E34">
        <v>0</v>
      </c>
      <c r="F34">
        <v>0</v>
      </c>
      <c r="G34">
        <v>64.073999999999998</v>
      </c>
      <c r="H34">
        <v>0</v>
      </c>
      <c r="I34">
        <v>0</v>
      </c>
      <c r="J34">
        <v>83.296000000000006</v>
      </c>
      <c r="K34">
        <v>686.77995699999997</v>
      </c>
      <c r="L34">
        <v>653.15250000000003</v>
      </c>
      <c r="M34">
        <v>92</v>
      </c>
      <c r="N34">
        <v>118.125</v>
      </c>
      <c r="O34">
        <v>123.66562500000001</v>
      </c>
      <c r="P34">
        <v>102.75</v>
      </c>
      <c r="Q34">
        <v>19.984999999999999</v>
      </c>
      <c r="R34">
        <v>42.392195999999998</v>
      </c>
      <c r="S34">
        <v>26.390910000000002</v>
      </c>
      <c r="T34">
        <v>0</v>
      </c>
      <c r="U34">
        <v>348.97500000000002</v>
      </c>
      <c r="V34">
        <v>20.731850000000001</v>
      </c>
      <c r="W34">
        <v>43.704000000000001</v>
      </c>
      <c r="X34">
        <v>144.23750000000001</v>
      </c>
      <c r="Y34">
        <v>0</v>
      </c>
      <c r="Z34">
        <v>6.5208000000000004</v>
      </c>
      <c r="AA34">
        <v>42.14808</v>
      </c>
      <c r="AB34">
        <v>19.4618</v>
      </c>
      <c r="AC34">
        <v>9.6778399999999998</v>
      </c>
      <c r="AD34">
        <v>27.3447</v>
      </c>
      <c r="AE34">
        <v>49.436556000000003</v>
      </c>
      <c r="AF34">
        <v>8.8740000000000006</v>
      </c>
      <c r="AG34">
        <v>39.409199999999998</v>
      </c>
      <c r="AH34">
        <v>93.563599999999994</v>
      </c>
      <c r="AI34">
        <v>0</v>
      </c>
      <c r="AJ34">
        <v>0</v>
      </c>
      <c r="AK34">
        <v>50.76</v>
      </c>
      <c r="AL34">
        <v>85.988</v>
      </c>
      <c r="AM34">
        <v>0</v>
      </c>
      <c r="AN34">
        <v>1.03302</v>
      </c>
      <c r="AO34">
        <v>24.99</v>
      </c>
      <c r="AP34">
        <v>12.169499999999999</v>
      </c>
      <c r="AQ34">
        <v>15.12</v>
      </c>
      <c r="AR34">
        <v>48.576000000000001</v>
      </c>
      <c r="AS34">
        <v>10.089</v>
      </c>
      <c r="AT34">
        <v>8.2424999999999997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121.87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3284.3841339999994</v>
      </c>
    </row>
    <row r="35" spans="1:117">
      <c r="A35" t="s">
        <v>77</v>
      </c>
      <c r="B35">
        <v>0</v>
      </c>
      <c r="C35">
        <v>0</v>
      </c>
      <c r="D35">
        <v>38.85</v>
      </c>
      <c r="E35">
        <v>0</v>
      </c>
      <c r="F35">
        <v>0</v>
      </c>
      <c r="G35">
        <v>64.073999999999998</v>
      </c>
      <c r="H35">
        <v>0</v>
      </c>
      <c r="I35">
        <v>0</v>
      </c>
      <c r="J35">
        <v>83.296000000000006</v>
      </c>
      <c r="K35">
        <v>686.77995699999997</v>
      </c>
      <c r="L35">
        <v>653.15250000000003</v>
      </c>
      <c r="M35">
        <v>92</v>
      </c>
      <c r="N35">
        <v>118.125</v>
      </c>
      <c r="O35">
        <v>123.66562500000001</v>
      </c>
      <c r="P35">
        <v>102.75</v>
      </c>
      <c r="Q35">
        <v>19.984999999999999</v>
      </c>
      <c r="R35">
        <v>42.392195999999998</v>
      </c>
      <c r="S35">
        <v>26.390910000000002</v>
      </c>
      <c r="T35">
        <v>0</v>
      </c>
      <c r="U35">
        <v>348.97500000000002</v>
      </c>
      <c r="V35">
        <v>20.731850000000001</v>
      </c>
      <c r="W35">
        <v>43.704000000000001</v>
      </c>
      <c r="X35">
        <v>144.23750000000001</v>
      </c>
      <c r="Y35">
        <v>0</v>
      </c>
      <c r="Z35">
        <v>6.5208000000000004</v>
      </c>
      <c r="AA35">
        <v>42.106999999999999</v>
      </c>
      <c r="AB35">
        <v>19.4618</v>
      </c>
      <c r="AC35">
        <v>9.6778399999999998</v>
      </c>
      <c r="AD35">
        <v>27.3447</v>
      </c>
      <c r="AE35">
        <v>49.436556000000003</v>
      </c>
      <c r="AF35">
        <v>8.8740000000000006</v>
      </c>
      <c r="AG35">
        <v>39.409199999999998</v>
      </c>
      <c r="AH35">
        <v>93.563599999999994</v>
      </c>
      <c r="AI35">
        <v>0</v>
      </c>
      <c r="AJ35">
        <v>0</v>
      </c>
      <c r="AK35">
        <v>50.76</v>
      </c>
      <c r="AL35">
        <v>63.91</v>
      </c>
      <c r="AM35">
        <v>0</v>
      </c>
      <c r="AN35">
        <v>1.01389</v>
      </c>
      <c r="AO35">
        <v>24.99</v>
      </c>
      <c r="AP35">
        <v>12.169499999999999</v>
      </c>
      <c r="AQ35">
        <v>0</v>
      </c>
      <c r="AR35">
        <v>48.576000000000001</v>
      </c>
      <c r="AS35">
        <v>32.284799999999997</v>
      </c>
      <c r="AT35">
        <v>8.2424999999999997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121.87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3269.3217239999999</v>
      </c>
    </row>
    <row r="36" spans="1:117">
      <c r="A36" t="s">
        <v>78</v>
      </c>
      <c r="B36">
        <v>0</v>
      </c>
      <c r="C36">
        <v>0</v>
      </c>
      <c r="D36">
        <v>38.85</v>
      </c>
      <c r="E36">
        <v>0</v>
      </c>
      <c r="F36">
        <v>0</v>
      </c>
      <c r="G36">
        <v>64.073999999999998</v>
      </c>
      <c r="H36">
        <v>0</v>
      </c>
      <c r="I36">
        <v>0</v>
      </c>
      <c r="J36">
        <v>83.296000000000006</v>
      </c>
      <c r="K36">
        <v>686.77995699999997</v>
      </c>
      <c r="L36">
        <v>653.15250000000003</v>
      </c>
      <c r="M36">
        <v>92</v>
      </c>
      <c r="N36">
        <v>118.125</v>
      </c>
      <c r="O36">
        <v>123.66562500000001</v>
      </c>
      <c r="P36">
        <v>102.75</v>
      </c>
      <c r="Q36">
        <v>19.984999999999999</v>
      </c>
      <c r="R36">
        <v>42.392195999999998</v>
      </c>
      <c r="S36">
        <v>26.390910000000002</v>
      </c>
      <c r="T36">
        <v>0</v>
      </c>
      <c r="U36">
        <v>348.97500000000002</v>
      </c>
      <c r="V36">
        <v>20.731850000000001</v>
      </c>
      <c r="W36">
        <v>43.704000000000001</v>
      </c>
      <c r="X36">
        <v>144.23750000000001</v>
      </c>
      <c r="Y36">
        <v>0</v>
      </c>
      <c r="Z36">
        <v>6.5208000000000004</v>
      </c>
      <c r="AA36">
        <v>39.5</v>
      </c>
      <c r="AB36">
        <v>19.4618</v>
      </c>
      <c r="AC36">
        <v>9.6778399999999998</v>
      </c>
      <c r="AD36">
        <v>27.3447</v>
      </c>
      <c r="AE36">
        <v>49.436556000000003</v>
      </c>
      <c r="AF36">
        <v>8.8740000000000006</v>
      </c>
      <c r="AG36">
        <v>39.409199999999998</v>
      </c>
      <c r="AH36">
        <v>93.563599999999994</v>
      </c>
      <c r="AI36">
        <v>0</v>
      </c>
      <c r="AJ36">
        <v>0</v>
      </c>
      <c r="AK36">
        <v>50.76</v>
      </c>
      <c r="AL36">
        <v>63.91</v>
      </c>
      <c r="AM36">
        <v>0</v>
      </c>
      <c r="AN36">
        <v>1.01389</v>
      </c>
      <c r="AO36">
        <v>24.99</v>
      </c>
      <c r="AP36">
        <v>12.169499999999999</v>
      </c>
      <c r="AQ36">
        <v>0</v>
      </c>
      <c r="AR36">
        <v>8.8320000000000007</v>
      </c>
      <c r="AS36">
        <v>32.284799999999997</v>
      </c>
      <c r="AT36">
        <v>8.2424999999999997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121.87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3226.9707239999998</v>
      </c>
    </row>
    <row r="37" spans="1:117">
      <c r="A37" t="s">
        <v>79</v>
      </c>
      <c r="B37">
        <v>0</v>
      </c>
      <c r="C37">
        <v>0</v>
      </c>
      <c r="D37">
        <v>38.85</v>
      </c>
      <c r="E37">
        <v>0</v>
      </c>
      <c r="F37">
        <v>0</v>
      </c>
      <c r="G37">
        <v>64.073999999999998</v>
      </c>
      <c r="H37">
        <v>0</v>
      </c>
      <c r="I37">
        <v>0</v>
      </c>
      <c r="J37">
        <v>83.296000000000006</v>
      </c>
      <c r="K37">
        <v>686.77995699999997</v>
      </c>
      <c r="L37">
        <v>653.15250000000003</v>
      </c>
      <c r="M37">
        <v>92</v>
      </c>
      <c r="N37">
        <v>118.125</v>
      </c>
      <c r="O37">
        <v>123.66562500000001</v>
      </c>
      <c r="P37">
        <v>102.75</v>
      </c>
      <c r="Q37">
        <v>19.984999999999999</v>
      </c>
      <c r="R37">
        <v>42.392195999999998</v>
      </c>
      <c r="S37">
        <v>26.390910000000002</v>
      </c>
      <c r="T37">
        <v>0</v>
      </c>
      <c r="U37">
        <v>348.97500000000002</v>
      </c>
      <c r="V37">
        <v>20.731850000000001</v>
      </c>
      <c r="W37">
        <v>43.704000000000001</v>
      </c>
      <c r="X37">
        <v>144.23750000000001</v>
      </c>
      <c r="Y37">
        <v>0</v>
      </c>
      <c r="Z37">
        <v>6.5208000000000004</v>
      </c>
      <c r="AA37">
        <v>26.86</v>
      </c>
      <c r="AB37">
        <v>19.4618</v>
      </c>
      <c r="AC37">
        <v>9.6778399999999998</v>
      </c>
      <c r="AD37">
        <v>27.3447</v>
      </c>
      <c r="AE37">
        <v>49.436556000000003</v>
      </c>
      <c r="AF37">
        <v>8.8740000000000006</v>
      </c>
      <c r="AG37">
        <v>39.409199999999998</v>
      </c>
      <c r="AH37">
        <v>93.563599999999994</v>
      </c>
      <c r="AI37">
        <v>0</v>
      </c>
      <c r="AJ37">
        <v>0</v>
      </c>
      <c r="AK37">
        <v>50.76</v>
      </c>
      <c r="AL37">
        <v>63.91</v>
      </c>
      <c r="AM37">
        <v>0</v>
      </c>
      <c r="AN37">
        <v>1.01389</v>
      </c>
      <c r="AO37">
        <v>23.52</v>
      </c>
      <c r="AP37">
        <v>12.169499999999999</v>
      </c>
      <c r="AQ37">
        <v>0</v>
      </c>
      <c r="AR37">
        <v>8.8320000000000007</v>
      </c>
      <c r="AS37">
        <v>32.284799999999997</v>
      </c>
      <c r="AT37">
        <v>8.2424999999999997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75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3165.9907240000002</v>
      </c>
    </row>
    <row r="38" spans="1:117">
      <c r="A38" t="s">
        <v>80</v>
      </c>
      <c r="B38">
        <v>0</v>
      </c>
      <c r="C38">
        <v>0</v>
      </c>
      <c r="D38">
        <v>38.85</v>
      </c>
      <c r="E38">
        <v>0</v>
      </c>
      <c r="F38">
        <v>0</v>
      </c>
      <c r="G38">
        <v>64.073999999999998</v>
      </c>
      <c r="H38">
        <v>0</v>
      </c>
      <c r="I38">
        <v>0</v>
      </c>
      <c r="J38">
        <v>83.296000000000006</v>
      </c>
      <c r="K38">
        <v>686.77995699999997</v>
      </c>
      <c r="L38">
        <v>653.15250000000003</v>
      </c>
      <c r="M38">
        <v>92</v>
      </c>
      <c r="N38">
        <v>118.125</v>
      </c>
      <c r="O38">
        <v>123.66562500000001</v>
      </c>
      <c r="P38">
        <v>102.75</v>
      </c>
      <c r="Q38">
        <v>19.984999999999999</v>
      </c>
      <c r="R38">
        <v>42.392195999999998</v>
      </c>
      <c r="S38">
        <v>26.390910000000002</v>
      </c>
      <c r="T38">
        <v>0</v>
      </c>
      <c r="U38">
        <v>348.97500000000002</v>
      </c>
      <c r="V38">
        <v>20.731850000000001</v>
      </c>
      <c r="W38">
        <v>43.704000000000001</v>
      </c>
      <c r="X38">
        <v>144.23750000000001</v>
      </c>
      <c r="Y38">
        <v>0</v>
      </c>
      <c r="Z38">
        <v>6.5208000000000004</v>
      </c>
      <c r="AA38">
        <v>26.86</v>
      </c>
      <c r="AB38">
        <v>19.4618</v>
      </c>
      <c r="AC38">
        <v>9.6778399999999998</v>
      </c>
      <c r="AD38">
        <v>27.3447</v>
      </c>
      <c r="AE38">
        <v>49.436556000000003</v>
      </c>
      <c r="AF38">
        <v>8.8740000000000006</v>
      </c>
      <c r="AG38">
        <v>39.409199999999998</v>
      </c>
      <c r="AH38">
        <v>93.563599999999994</v>
      </c>
      <c r="AI38">
        <v>0</v>
      </c>
      <c r="AJ38">
        <v>0</v>
      </c>
      <c r="AK38">
        <v>50.76</v>
      </c>
      <c r="AL38">
        <v>63.91</v>
      </c>
      <c r="AM38">
        <v>0</v>
      </c>
      <c r="AN38">
        <v>1.01389</v>
      </c>
      <c r="AO38">
        <v>23.52</v>
      </c>
      <c r="AP38">
        <v>12.169499999999999</v>
      </c>
      <c r="AQ38">
        <v>0</v>
      </c>
      <c r="AR38">
        <v>8.8320000000000007</v>
      </c>
      <c r="AS38">
        <v>32.284799999999997</v>
      </c>
      <c r="AT38">
        <v>8.2424999999999997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75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3165.9907240000002</v>
      </c>
    </row>
    <row r="39" spans="1:117">
      <c r="A39" t="s">
        <v>81</v>
      </c>
      <c r="B39">
        <v>0</v>
      </c>
      <c r="C39">
        <v>0</v>
      </c>
      <c r="D39">
        <v>37.799999999999997</v>
      </c>
      <c r="E39">
        <v>0</v>
      </c>
      <c r="F39">
        <v>0</v>
      </c>
      <c r="G39">
        <v>64.073999999999998</v>
      </c>
      <c r="H39">
        <v>0</v>
      </c>
      <c r="I39">
        <v>0</v>
      </c>
      <c r="J39">
        <v>83.296000000000006</v>
      </c>
      <c r="K39">
        <v>686.77995699999997</v>
      </c>
      <c r="L39">
        <v>653.15250000000003</v>
      </c>
      <c r="M39">
        <v>92</v>
      </c>
      <c r="N39">
        <v>118.125</v>
      </c>
      <c r="O39">
        <v>123.66562500000001</v>
      </c>
      <c r="P39">
        <v>102.75</v>
      </c>
      <c r="Q39">
        <v>19.984999999999999</v>
      </c>
      <c r="R39">
        <v>42.392195999999998</v>
      </c>
      <c r="S39">
        <v>26.390910000000002</v>
      </c>
      <c r="T39">
        <v>0</v>
      </c>
      <c r="U39">
        <v>348.97500000000002</v>
      </c>
      <c r="V39">
        <v>20.731850000000001</v>
      </c>
      <c r="W39">
        <v>43.704000000000001</v>
      </c>
      <c r="X39">
        <v>144.23750000000001</v>
      </c>
      <c r="Y39">
        <v>0</v>
      </c>
      <c r="Z39">
        <v>6.5208000000000004</v>
      </c>
      <c r="AA39">
        <v>26.86</v>
      </c>
      <c r="AB39">
        <v>21.327999999999999</v>
      </c>
      <c r="AC39">
        <v>9.6778399999999998</v>
      </c>
      <c r="AD39">
        <v>27.3447</v>
      </c>
      <c r="AE39">
        <v>49.436556000000003</v>
      </c>
      <c r="AF39">
        <v>8.8740000000000006</v>
      </c>
      <c r="AG39">
        <v>39.409199999999998</v>
      </c>
      <c r="AH39">
        <v>93.563599999999994</v>
      </c>
      <c r="AI39">
        <v>0</v>
      </c>
      <c r="AJ39">
        <v>0</v>
      </c>
      <c r="AK39">
        <v>50.76</v>
      </c>
      <c r="AL39">
        <v>63.91</v>
      </c>
      <c r="AM39">
        <v>0</v>
      </c>
      <c r="AN39">
        <v>1.01389</v>
      </c>
      <c r="AO39">
        <v>23.52</v>
      </c>
      <c r="AP39">
        <v>12.169499999999999</v>
      </c>
      <c r="AQ39">
        <v>0</v>
      </c>
      <c r="AR39">
        <v>8.8320000000000007</v>
      </c>
      <c r="AS39">
        <v>32.284799999999997</v>
      </c>
      <c r="AT39">
        <v>8.2424999999999997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75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3166.806924</v>
      </c>
    </row>
    <row r="40" spans="1:117">
      <c r="A40" t="s">
        <v>82</v>
      </c>
      <c r="B40">
        <v>0</v>
      </c>
      <c r="C40">
        <v>0</v>
      </c>
      <c r="D40">
        <v>37.799999999999997</v>
      </c>
      <c r="E40">
        <v>0</v>
      </c>
      <c r="F40">
        <v>0</v>
      </c>
      <c r="G40">
        <v>64.073999999999998</v>
      </c>
      <c r="H40">
        <v>0</v>
      </c>
      <c r="I40">
        <v>0</v>
      </c>
      <c r="J40">
        <v>83.296000000000006</v>
      </c>
      <c r="K40">
        <v>686.77995699999997</v>
      </c>
      <c r="L40">
        <v>653.15250000000003</v>
      </c>
      <c r="M40">
        <v>92</v>
      </c>
      <c r="N40">
        <v>118.125</v>
      </c>
      <c r="O40">
        <v>123.66562500000001</v>
      </c>
      <c r="P40">
        <v>102.75</v>
      </c>
      <c r="Q40">
        <v>19.984999999999999</v>
      </c>
      <c r="R40">
        <v>42.392195999999998</v>
      </c>
      <c r="S40">
        <v>26.390910000000002</v>
      </c>
      <c r="T40">
        <v>0</v>
      </c>
      <c r="U40">
        <v>348.97500000000002</v>
      </c>
      <c r="V40">
        <v>20.731850000000001</v>
      </c>
      <c r="W40">
        <v>43.704000000000001</v>
      </c>
      <c r="X40">
        <v>144.23750000000001</v>
      </c>
      <c r="Y40">
        <v>0</v>
      </c>
      <c r="Z40">
        <v>6.5208000000000004</v>
      </c>
      <c r="AA40">
        <v>13.983000000000001</v>
      </c>
      <c r="AB40">
        <v>21.327999999999999</v>
      </c>
      <c r="AC40">
        <v>9.6778399999999998</v>
      </c>
      <c r="AD40">
        <v>27.3447</v>
      </c>
      <c r="AE40">
        <v>49.436556000000003</v>
      </c>
      <c r="AF40">
        <v>8.8740000000000006</v>
      </c>
      <c r="AG40">
        <v>39.409199999999998</v>
      </c>
      <c r="AH40">
        <v>93.563599999999994</v>
      </c>
      <c r="AI40">
        <v>0</v>
      </c>
      <c r="AJ40">
        <v>0</v>
      </c>
      <c r="AK40">
        <v>50.76</v>
      </c>
      <c r="AL40">
        <v>63.91</v>
      </c>
      <c r="AM40">
        <v>0</v>
      </c>
      <c r="AN40">
        <v>1.01389</v>
      </c>
      <c r="AO40">
        <v>23.52</v>
      </c>
      <c r="AP40">
        <v>12.169499999999999</v>
      </c>
      <c r="AQ40">
        <v>0</v>
      </c>
      <c r="AR40">
        <v>48.576000000000001</v>
      </c>
      <c r="AS40">
        <v>32.284799999999997</v>
      </c>
      <c r="AT40">
        <v>8.2424999999999997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75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3193.6739240000002</v>
      </c>
    </row>
    <row r="41" spans="1:117">
      <c r="A41" t="s">
        <v>83</v>
      </c>
      <c r="B41">
        <v>0</v>
      </c>
      <c r="C41">
        <v>0</v>
      </c>
      <c r="D41">
        <v>37.799999999999997</v>
      </c>
      <c r="E41">
        <v>0</v>
      </c>
      <c r="F41">
        <v>0</v>
      </c>
      <c r="G41">
        <v>64.073999999999998</v>
      </c>
      <c r="H41">
        <v>0</v>
      </c>
      <c r="I41">
        <v>0</v>
      </c>
      <c r="J41">
        <v>83.296000000000006</v>
      </c>
      <c r="K41">
        <v>686.77995699999997</v>
      </c>
      <c r="L41">
        <v>653.15250000000003</v>
      </c>
      <c r="M41">
        <v>92</v>
      </c>
      <c r="N41">
        <v>118.125</v>
      </c>
      <c r="O41">
        <v>123.66562500000001</v>
      </c>
      <c r="P41">
        <v>102.75</v>
      </c>
      <c r="Q41">
        <v>19.984999999999999</v>
      </c>
      <c r="R41">
        <v>42.392195999999998</v>
      </c>
      <c r="S41">
        <v>26.390910000000002</v>
      </c>
      <c r="T41">
        <v>0</v>
      </c>
      <c r="U41">
        <v>348.97500000000002</v>
      </c>
      <c r="V41">
        <v>20.731850000000001</v>
      </c>
      <c r="W41">
        <v>43.704000000000001</v>
      </c>
      <c r="X41">
        <v>144.23750000000001</v>
      </c>
      <c r="Y41">
        <v>0</v>
      </c>
      <c r="Z41">
        <v>6.5208000000000004</v>
      </c>
      <c r="AA41">
        <v>13.983000000000001</v>
      </c>
      <c r="AB41">
        <v>21.327999999999999</v>
      </c>
      <c r="AC41">
        <v>9.6778399999999998</v>
      </c>
      <c r="AD41">
        <v>27.3447</v>
      </c>
      <c r="AE41">
        <v>49.436556000000003</v>
      </c>
      <c r="AF41">
        <v>8.8740000000000006</v>
      </c>
      <c r="AG41">
        <v>39.409199999999998</v>
      </c>
      <c r="AH41">
        <v>93.563599999999994</v>
      </c>
      <c r="AI41">
        <v>0</v>
      </c>
      <c r="AJ41">
        <v>0</v>
      </c>
      <c r="AK41">
        <v>50.76</v>
      </c>
      <c r="AL41">
        <v>63.91</v>
      </c>
      <c r="AM41">
        <v>0</v>
      </c>
      <c r="AN41">
        <v>1.01389</v>
      </c>
      <c r="AO41">
        <v>23.52</v>
      </c>
      <c r="AP41">
        <v>12.169499999999999</v>
      </c>
      <c r="AQ41">
        <v>0</v>
      </c>
      <c r="AR41">
        <v>48.576000000000001</v>
      </c>
      <c r="AS41">
        <v>10.089</v>
      </c>
      <c r="AT41">
        <v>8.2424999999999997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75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3171.4781240000002</v>
      </c>
    </row>
    <row r="42" spans="1:117">
      <c r="A42" t="s">
        <v>84</v>
      </c>
      <c r="B42">
        <v>0</v>
      </c>
      <c r="C42">
        <v>0</v>
      </c>
      <c r="D42">
        <v>37.799999999999997</v>
      </c>
      <c r="E42">
        <v>0</v>
      </c>
      <c r="F42">
        <v>0</v>
      </c>
      <c r="G42">
        <v>64.073999999999998</v>
      </c>
      <c r="H42">
        <v>0</v>
      </c>
      <c r="I42">
        <v>0</v>
      </c>
      <c r="J42">
        <v>83.296000000000006</v>
      </c>
      <c r="K42">
        <v>686.77995699999997</v>
      </c>
      <c r="L42">
        <v>653.15250000000003</v>
      </c>
      <c r="M42">
        <v>92</v>
      </c>
      <c r="N42">
        <v>118.125</v>
      </c>
      <c r="O42">
        <v>123.66562500000001</v>
      </c>
      <c r="P42">
        <v>102.75</v>
      </c>
      <c r="Q42">
        <v>19.984999999999999</v>
      </c>
      <c r="R42">
        <v>42.392195999999998</v>
      </c>
      <c r="S42">
        <v>26.390910000000002</v>
      </c>
      <c r="T42">
        <v>0</v>
      </c>
      <c r="U42">
        <v>348.97500000000002</v>
      </c>
      <c r="V42">
        <v>20.731850000000001</v>
      </c>
      <c r="W42">
        <v>43.704000000000001</v>
      </c>
      <c r="X42">
        <v>144.23750000000001</v>
      </c>
      <c r="Y42">
        <v>0</v>
      </c>
      <c r="Z42">
        <v>6.5208000000000004</v>
      </c>
      <c r="AA42">
        <v>0</v>
      </c>
      <c r="AB42">
        <v>21.327999999999999</v>
      </c>
      <c r="AC42">
        <v>9.6778399999999998</v>
      </c>
      <c r="AD42">
        <v>27.3447</v>
      </c>
      <c r="AE42">
        <v>49.436556000000003</v>
      </c>
      <c r="AF42">
        <v>8.8740000000000006</v>
      </c>
      <c r="AG42">
        <v>39.409199999999998</v>
      </c>
      <c r="AH42">
        <v>93.563599999999994</v>
      </c>
      <c r="AI42">
        <v>0</v>
      </c>
      <c r="AJ42">
        <v>0</v>
      </c>
      <c r="AK42">
        <v>50.76</v>
      </c>
      <c r="AL42">
        <v>63.91</v>
      </c>
      <c r="AM42">
        <v>0</v>
      </c>
      <c r="AN42">
        <v>1.01389</v>
      </c>
      <c r="AO42">
        <v>23.52</v>
      </c>
      <c r="AP42">
        <v>12.169499999999999</v>
      </c>
      <c r="AQ42">
        <v>0</v>
      </c>
      <c r="AR42">
        <v>8.8320000000000007</v>
      </c>
      <c r="AS42">
        <v>10.089</v>
      </c>
      <c r="AT42">
        <v>8.2424999999999997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75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3117.7511239999999</v>
      </c>
    </row>
    <row r="43" spans="1:117">
      <c r="A43" t="s">
        <v>85</v>
      </c>
      <c r="B43">
        <v>0</v>
      </c>
      <c r="C43">
        <v>0</v>
      </c>
      <c r="D43">
        <v>37.799999999999997</v>
      </c>
      <c r="E43">
        <v>0</v>
      </c>
      <c r="F43">
        <v>0</v>
      </c>
      <c r="G43">
        <v>64.073999999999998</v>
      </c>
      <c r="H43">
        <v>0</v>
      </c>
      <c r="I43">
        <v>0</v>
      </c>
      <c r="J43">
        <v>83.296000000000006</v>
      </c>
      <c r="K43">
        <v>686.77995699999997</v>
      </c>
      <c r="L43">
        <v>653.15250000000003</v>
      </c>
      <c r="M43">
        <v>92</v>
      </c>
      <c r="N43">
        <v>118.125</v>
      </c>
      <c r="O43">
        <v>123.66562500000001</v>
      </c>
      <c r="P43">
        <v>102.75</v>
      </c>
      <c r="Q43">
        <v>19.984999999999999</v>
      </c>
      <c r="R43">
        <v>42.392195999999998</v>
      </c>
      <c r="S43">
        <v>26.390910000000002</v>
      </c>
      <c r="T43">
        <v>0</v>
      </c>
      <c r="U43">
        <v>348.97500000000002</v>
      </c>
      <c r="V43">
        <v>20.731850000000001</v>
      </c>
      <c r="W43">
        <v>44.917999999999999</v>
      </c>
      <c r="X43">
        <v>144.23750000000001</v>
      </c>
      <c r="Y43">
        <v>0</v>
      </c>
      <c r="Z43">
        <v>6.5208000000000004</v>
      </c>
      <c r="AA43">
        <v>0</v>
      </c>
      <c r="AB43">
        <v>21.327999999999999</v>
      </c>
      <c r="AC43">
        <v>9.6778399999999998</v>
      </c>
      <c r="AD43">
        <v>27.3447</v>
      </c>
      <c r="AE43">
        <v>49.436556000000003</v>
      </c>
      <c r="AF43">
        <v>8.8740000000000006</v>
      </c>
      <c r="AG43">
        <v>39.409199999999998</v>
      </c>
      <c r="AH43">
        <v>93.563599999999994</v>
      </c>
      <c r="AI43">
        <v>0</v>
      </c>
      <c r="AJ43">
        <v>0</v>
      </c>
      <c r="AK43">
        <v>50.76</v>
      </c>
      <c r="AL43">
        <v>63.91</v>
      </c>
      <c r="AM43">
        <v>0</v>
      </c>
      <c r="AN43">
        <v>1.01389</v>
      </c>
      <c r="AO43">
        <v>23.52</v>
      </c>
      <c r="AP43">
        <v>12.169499999999999</v>
      </c>
      <c r="AQ43">
        <v>0</v>
      </c>
      <c r="AR43">
        <v>11.04</v>
      </c>
      <c r="AS43">
        <v>10.089</v>
      </c>
      <c r="AT43">
        <v>8.2424999999999997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75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3121.1731239999999</v>
      </c>
    </row>
    <row r="44" spans="1:117">
      <c r="A44" t="s">
        <v>86</v>
      </c>
      <c r="B44">
        <v>0</v>
      </c>
      <c r="C44">
        <v>0</v>
      </c>
      <c r="D44">
        <v>37.799999999999997</v>
      </c>
      <c r="E44">
        <v>0</v>
      </c>
      <c r="F44">
        <v>0</v>
      </c>
      <c r="G44">
        <v>64.073999999999998</v>
      </c>
      <c r="H44">
        <v>0</v>
      </c>
      <c r="I44">
        <v>0</v>
      </c>
      <c r="J44">
        <v>83.296000000000006</v>
      </c>
      <c r="K44">
        <v>686.77995699999997</v>
      </c>
      <c r="L44">
        <v>653.15250000000003</v>
      </c>
      <c r="M44">
        <v>92</v>
      </c>
      <c r="N44">
        <v>118.125</v>
      </c>
      <c r="O44">
        <v>123.66562500000001</v>
      </c>
      <c r="P44">
        <v>102.75</v>
      </c>
      <c r="Q44">
        <v>19.984999999999999</v>
      </c>
      <c r="R44">
        <v>42.392195999999998</v>
      </c>
      <c r="S44">
        <v>26.390910000000002</v>
      </c>
      <c r="T44">
        <v>0</v>
      </c>
      <c r="U44">
        <v>348.97500000000002</v>
      </c>
      <c r="V44">
        <v>20.731850000000001</v>
      </c>
      <c r="W44">
        <v>44.917999999999999</v>
      </c>
      <c r="X44">
        <v>144.23750000000001</v>
      </c>
      <c r="Y44">
        <v>0</v>
      </c>
      <c r="Z44">
        <v>6.5208000000000004</v>
      </c>
      <c r="AA44">
        <v>0</v>
      </c>
      <c r="AB44">
        <v>21.327999999999999</v>
      </c>
      <c r="AC44">
        <v>9.6778399999999998</v>
      </c>
      <c r="AD44">
        <v>27.3447</v>
      </c>
      <c r="AE44">
        <v>49.436556000000003</v>
      </c>
      <c r="AF44">
        <v>8.8740000000000006</v>
      </c>
      <c r="AG44">
        <v>39.409199999999998</v>
      </c>
      <c r="AH44">
        <v>93.563599999999994</v>
      </c>
      <c r="AI44">
        <v>0</v>
      </c>
      <c r="AJ44">
        <v>0</v>
      </c>
      <c r="AK44">
        <v>50.76</v>
      </c>
      <c r="AL44">
        <v>63.91</v>
      </c>
      <c r="AM44">
        <v>0</v>
      </c>
      <c r="AN44">
        <v>1.01389</v>
      </c>
      <c r="AO44">
        <v>23.52</v>
      </c>
      <c r="AP44">
        <v>12.169499999999999</v>
      </c>
      <c r="AQ44">
        <v>0</v>
      </c>
      <c r="AR44">
        <v>11.04</v>
      </c>
      <c r="AS44">
        <v>10.089</v>
      </c>
      <c r="AT44">
        <v>8.2424999999999997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75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3121.1731239999999</v>
      </c>
    </row>
    <row r="45" spans="1:117">
      <c r="A45" t="s">
        <v>87</v>
      </c>
      <c r="B45">
        <v>0</v>
      </c>
      <c r="C45">
        <v>0</v>
      </c>
      <c r="D45">
        <v>37.799999999999997</v>
      </c>
      <c r="E45">
        <v>0</v>
      </c>
      <c r="F45">
        <v>0</v>
      </c>
      <c r="G45">
        <v>64.073999999999998</v>
      </c>
      <c r="H45">
        <v>0</v>
      </c>
      <c r="I45">
        <v>0</v>
      </c>
      <c r="J45">
        <v>83.296000000000006</v>
      </c>
      <c r="K45">
        <v>686.77995699999997</v>
      </c>
      <c r="L45">
        <v>653.15250000000003</v>
      </c>
      <c r="M45">
        <v>92</v>
      </c>
      <c r="N45">
        <v>118.125</v>
      </c>
      <c r="O45">
        <v>123.66562500000001</v>
      </c>
      <c r="P45">
        <v>102.75</v>
      </c>
      <c r="Q45">
        <v>19.984999999999999</v>
      </c>
      <c r="R45">
        <v>42.392195999999998</v>
      </c>
      <c r="S45">
        <v>26.390910000000002</v>
      </c>
      <c r="T45">
        <v>0</v>
      </c>
      <c r="U45">
        <v>348.97500000000002</v>
      </c>
      <c r="V45">
        <v>20.731850000000001</v>
      </c>
      <c r="W45">
        <v>44.917999999999999</v>
      </c>
      <c r="X45">
        <v>144.23750000000001</v>
      </c>
      <c r="Y45">
        <v>0</v>
      </c>
      <c r="Z45">
        <v>6.5208000000000004</v>
      </c>
      <c r="AA45">
        <v>0</v>
      </c>
      <c r="AB45">
        <v>21.327999999999999</v>
      </c>
      <c r="AC45">
        <v>9.6778399999999998</v>
      </c>
      <c r="AD45">
        <v>27.3447</v>
      </c>
      <c r="AE45">
        <v>49.436556000000003</v>
      </c>
      <c r="AF45">
        <v>8.8740000000000006</v>
      </c>
      <c r="AG45">
        <v>39.409199999999998</v>
      </c>
      <c r="AH45">
        <v>104.17</v>
      </c>
      <c r="AI45">
        <v>0</v>
      </c>
      <c r="AJ45">
        <v>0</v>
      </c>
      <c r="AK45">
        <v>50.76</v>
      </c>
      <c r="AL45">
        <v>63.91</v>
      </c>
      <c r="AM45">
        <v>0</v>
      </c>
      <c r="AN45">
        <v>1.01389</v>
      </c>
      <c r="AO45">
        <v>23.52</v>
      </c>
      <c r="AP45">
        <v>12.169499999999999</v>
      </c>
      <c r="AQ45">
        <v>0</v>
      </c>
      <c r="AR45">
        <v>11.04</v>
      </c>
      <c r="AS45">
        <v>10.089</v>
      </c>
      <c r="AT45">
        <v>8.2424999999999997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75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3131.779524</v>
      </c>
    </row>
    <row r="46" spans="1:117">
      <c r="A46" t="s">
        <v>88</v>
      </c>
      <c r="B46">
        <v>0</v>
      </c>
      <c r="C46">
        <v>0</v>
      </c>
      <c r="D46">
        <v>37.799999999999997</v>
      </c>
      <c r="E46">
        <v>0</v>
      </c>
      <c r="F46">
        <v>0</v>
      </c>
      <c r="G46">
        <v>64.073999999999998</v>
      </c>
      <c r="H46">
        <v>0</v>
      </c>
      <c r="I46">
        <v>0</v>
      </c>
      <c r="J46">
        <v>83.296000000000006</v>
      </c>
      <c r="K46">
        <v>686.77995699999997</v>
      </c>
      <c r="L46">
        <v>653.15250000000003</v>
      </c>
      <c r="M46">
        <v>92</v>
      </c>
      <c r="N46">
        <v>118.125</v>
      </c>
      <c r="O46">
        <v>123.66562500000001</v>
      </c>
      <c r="P46">
        <v>102.75</v>
      </c>
      <c r="Q46">
        <v>19.984999999999999</v>
      </c>
      <c r="R46">
        <v>42.392195999999998</v>
      </c>
      <c r="S46">
        <v>26.390910000000002</v>
      </c>
      <c r="T46">
        <v>0</v>
      </c>
      <c r="U46">
        <v>348.97500000000002</v>
      </c>
      <c r="V46">
        <v>20.731850000000001</v>
      </c>
      <c r="W46">
        <v>44.917999999999999</v>
      </c>
      <c r="X46">
        <v>144.23750000000001</v>
      </c>
      <c r="Y46">
        <v>0</v>
      </c>
      <c r="Z46">
        <v>6.5208000000000004</v>
      </c>
      <c r="AA46">
        <v>0</v>
      </c>
      <c r="AB46">
        <v>21.327999999999999</v>
      </c>
      <c r="AC46">
        <v>9.6778399999999998</v>
      </c>
      <c r="AD46">
        <v>27.3447</v>
      </c>
      <c r="AE46">
        <v>49.436556000000003</v>
      </c>
      <c r="AF46">
        <v>8.8740000000000006</v>
      </c>
      <c r="AG46">
        <v>39.409199999999998</v>
      </c>
      <c r="AH46">
        <v>104.17</v>
      </c>
      <c r="AI46">
        <v>0</v>
      </c>
      <c r="AJ46">
        <v>0</v>
      </c>
      <c r="AK46">
        <v>50.76</v>
      </c>
      <c r="AL46">
        <v>63.91</v>
      </c>
      <c r="AM46">
        <v>0</v>
      </c>
      <c r="AN46">
        <v>1.01389</v>
      </c>
      <c r="AO46">
        <v>23.52</v>
      </c>
      <c r="AP46">
        <v>12.169499999999999</v>
      </c>
      <c r="AQ46">
        <v>0</v>
      </c>
      <c r="AR46">
        <v>16.559999999999999</v>
      </c>
      <c r="AS46">
        <v>10.089</v>
      </c>
      <c r="AT46">
        <v>8.2424999999999997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75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3137.299524</v>
      </c>
    </row>
    <row r="47" spans="1:117">
      <c r="A47" t="s">
        <v>89</v>
      </c>
      <c r="B47">
        <v>0</v>
      </c>
      <c r="C47">
        <v>0</v>
      </c>
      <c r="D47">
        <v>36.75</v>
      </c>
      <c r="E47">
        <v>0</v>
      </c>
      <c r="F47">
        <v>0</v>
      </c>
      <c r="G47">
        <v>64.073999999999998</v>
      </c>
      <c r="H47">
        <v>0</v>
      </c>
      <c r="I47">
        <v>0</v>
      </c>
      <c r="J47">
        <v>83.296000000000006</v>
      </c>
      <c r="K47">
        <v>686.77995699999997</v>
      </c>
      <c r="L47">
        <v>653.15250000000003</v>
      </c>
      <c r="M47">
        <v>92</v>
      </c>
      <c r="N47">
        <v>118.125</v>
      </c>
      <c r="O47">
        <v>123.66562500000001</v>
      </c>
      <c r="P47">
        <v>102.75</v>
      </c>
      <c r="Q47">
        <v>19.984999999999999</v>
      </c>
      <c r="R47">
        <v>42.392195999999998</v>
      </c>
      <c r="S47">
        <v>26.390910000000002</v>
      </c>
      <c r="T47">
        <v>0</v>
      </c>
      <c r="U47">
        <v>348.97500000000002</v>
      </c>
      <c r="V47">
        <v>20.731850000000001</v>
      </c>
      <c r="W47">
        <v>44.917999999999999</v>
      </c>
      <c r="X47">
        <v>144.23750000000001</v>
      </c>
      <c r="Y47">
        <v>0</v>
      </c>
      <c r="Z47">
        <v>6.5208000000000004</v>
      </c>
      <c r="AA47">
        <v>0</v>
      </c>
      <c r="AB47">
        <v>21.327999999999999</v>
      </c>
      <c r="AC47">
        <v>9.6778399999999998</v>
      </c>
      <c r="AD47">
        <v>27.3447</v>
      </c>
      <c r="AE47">
        <v>49.436556000000003</v>
      </c>
      <c r="AF47">
        <v>8.8740000000000006</v>
      </c>
      <c r="AG47">
        <v>39.409199999999998</v>
      </c>
      <c r="AH47">
        <v>104.17</v>
      </c>
      <c r="AI47">
        <v>0</v>
      </c>
      <c r="AJ47">
        <v>0</v>
      </c>
      <c r="AK47">
        <v>50.76</v>
      </c>
      <c r="AL47">
        <v>66.814999999999998</v>
      </c>
      <c r="AM47">
        <v>0</v>
      </c>
      <c r="AN47">
        <v>1.01389</v>
      </c>
      <c r="AO47">
        <v>23.52</v>
      </c>
      <c r="AP47">
        <v>12.169499999999999</v>
      </c>
      <c r="AQ47">
        <v>0</v>
      </c>
      <c r="AR47">
        <v>11.04</v>
      </c>
      <c r="AS47">
        <v>10.089</v>
      </c>
      <c r="AT47">
        <v>8.2424999999999997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75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3133.6345240000001</v>
      </c>
    </row>
    <row r="48" spans="1:117">
      <c r="A48" t="s">
        <v>90</v>
      </c>
      <c r="B48">
        <v>0</v>
      </c>
      <c r="C48">
        <v>0</v>
      </c>
      <c r="D48">
        <v>36.75</v>
      </c>
      <c r="E48">
        <v>0</v>
      </c>
      <c r="F48">
        <v>0</v>
      </c>
      <c r="G48">
        <v>64.073999999999998</v>
      </c>
      <c r="H48">
        <v>0</v>
      </c>
      <c r="I48">
        <v>0</v>
      </c>
      <c r="J48">
        <v>83.296000000000006</v>
      </c>
      <c r="K48">
        <v>686.77995699999997</v>
      </c>
      <c r="L48">
        <v>653.15250000000003</v>
      </c>
      <c r="M48">
        <v>92</v>
      </c>
      <c r="N48">
        <v>118.125</v>
      </c>
      <c r="O48">
        <v>123.66562500000001</v>
      </c>
      <c r="P48">
        <v>102.75</v>
      </c>
      <c r="Q48">
        <v>19.984999999999999</v>
      </c>
      <c r="R48">
        <v>42.392195999999998</v>
      </c>
      <c r="S48">
        <v>26.390910000000002</v>
      </c>
      <c r="T48">
        <v>0</v>
      </c>
      <c r="U48">
        <v>348.97500000000002</v>
      </c>
      <c r="V48">
        <v>20.731850000000001</v>
      </c>
      <c r="W48">
        <v>44.917999999999999</v>
      </c>
      <c r="X48">
        <v>144.23750000000001</v>
      </c>
      <c r="Y48">
        <v>0</v>
      </c>
      <c r="Z48">
        <v>6.5208000000000004</v>
      </c>
      <c r="AA48">
        <v>0</v>
      </c>
      <c r="AB48">
        <v>21.327999999999999</v>
      </c>
      <c r="AC48">
        <v>9.6778399999999998</v>
      </c>
      <c r="AD48">
        <v>27.3447</v>
      </c>
      <c r="AE48">
        <v>49.436556000000003</v>
      </c>
      <c r="AF48">
        <v>8.8740000000000006</v>
      </c>
      <c r="AG48">
        <v>39.409199999999998</v>
      </c>
      <c r="AH48">
        <v>104.17</v>
      </c>
      <c r="AI48">
        <v>0</v>
      </c>
      <c r="AJ48">
        <v>0</v>
      </c>
      <c r="AK48">
        <v>50.76</v>
      </c>
      <c r="AL48">
        <v>66.814999999999998</v>
      </c>
      <c r="AM48">
        <v>0</v>
      </c>
      <c r="AN48">
        <v>1.01389</v>
      </c>
      <c r="AO48">
        <v>23.52</v>
      </c>
      <c r="AP48">
        <v>12.169499999999999</v>
      </c>
      <c r="AQ48">
        <v>0</v>
      </c>
      <c r="AR48">
        <v>11.04</v>
      </c>
      <c r="AS48">
        <v>10.089</v>
      </c>
      <c r="AT48">
        <v>8.2424999999999997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75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3133.6345240000001</v>
      </c>
    </row>
    <row r="49" spans="1:117">
      <c r="A49" t="s">
        <v>91</v>
      </c>
      <c r="B49">
        <v>0</v>
      </c>
      <c r="C49">
        <v>0</v>
      </c>
      <c r="D49">
        <v>36.75</v>
      </c>
      <c r="E49">
        <v>0</v>
      </c>
      <c r="F49">
        <v>0</v>
      </c>
      <c r="G49">
        <v>64.073999999999998</v>
      </c>
      <c r="H49">
        <v>0</v>
      </c>
      <c r="I49">
        <v>0</v>
      </c>
      <c r="J49">
        <v>83.296000000000006</v>
      </c>
      <c r="K49">
        <v>686.77995699999997</v>
      </c>
      <c r="L49">
        <v>653.15250000000003</v>
      </c>
      <c r="M49">
        <v>92</v>
      </c>
      <c r="N49">
        <v>118.125</v>
      </c>
      <c r="O49">
        <v>123.66562500000001</v>
      </c>
      <c r="P49">
        <v>102.75</v>
      </c>
      <c r="Q49">
        <v>19.984999999999999</v>
      </c>
      <c r="R49">
        <v>42.392195999999998</v>
      </c>
      <c r="S49">
        <v>26.390910000000002</v>
      </c>
      <c r="T49">
        <v>0</v>
      </c>
      <c r="U49">
        <v>348.97500000000002</v>
      </c>
      <c r="V49">
        <v>20.731850000000001</v>
      </c>
      <c r="W49">
        <v>44.917999999999999</v>
      </c>
      <c r="X49">
        <v>144.23750000000001</v>
      </c>
      <c r="Y49">
        <v>0</v>
      </c>
      <c r="Z49">
        <v>6.5208000000000004</v>
      </c>
      <c r="AA49">
        <v>0</v>
      </c>
      <c r="AB49">
        <v>19.328499999999998</v>
      </c>
      <c r="AC49">
        <v>9.6778399999999998</v>
      </c>
      <c r="AD49">
        <v>27.3447</v>
      </c>
      <c r="AE49">
        <v>49.436556000000003</v>
      </c>
      <c r="AF49">
        <v>8.8740000000000006</v>
      </c>
      <c r="AG49">
        <v>39.409199999999998</v>
      </c>
      <c r="AH49">
        <v>104.17</v>
      </c>
      <c r="AI49">
        <v>0</v>
      </c>
      <c r="AJ49">
        <v>0</v>
      </c>
      <c r="AK49">
        <v>50.76</v>
      </c>
      <c r="AL49">
        <v>53.451999999999998</v>
      </c>
      <c r="AM49">
        <v>0</v>
      </c>
      <c r="AN49">
        <v>1.01389</v>
      </c>
      <c r="AO49">
        <v>23.52</v>
      </c>
      <c r="AP49">
        <v>12.169499999999999</v>
      </c>
      <c r="AQ49">
        <v>0</v>
      </c>
      <c r="AR49">
        <v>16.559999999999999</v>
      </c>
      <c r="AS49">
        <v>9.4163999999999994</v>
      </c>
      <c r="AT49">
        <v>8.2424999999999997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75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3123.119424</v>
      </c>
    </row>
    <row r="50" spans="1:117">
      <c r="A50" t="s">
        <v>92</v>
      </c>
      <c r="B50">
        <v>0</v>
      </c>
      <c r="C50">
        <v>0</v>
      </c>
      <c r="D50">
        <v>36.75</v>
      </c>
      <c r="E50">
        <v>0</v>
      </c>
      <c r="F50">
        <v>0</v>
      </c>
      <c r="G50">
        <v>64.073999999999998</v>
      </c>
      <c r="H50">
        <v>0</v>
      </c>
      <c r="I50">
        <v>0</v>
      </c>
      <c r="J50">
        <v>83.296000000000006</v>
      </c>
      <c r="K50">
        <v>686.77995699999997</v>
      </c>
      <c r="L50">
        <v>653.15250000000003</v>
      </c>
      <c r="M50">
        <v>92</v>
      </c>
      <c r="N50">
        <v>118.125</v>
      </c>
      <c r="O50">
        <v>123.66562500000001</v>
      </c>
      <c r="P50">
        <v>102.75</v>
      </c>
      <c r="Q50">
        <v>19.984999999999999</v>
      </c>
      <c r="R50">
        <v>42.392195999999998</v>
      </c>
      <c r="S50">
        <v>26.390910000000002</v>
      </c>
      <c r="T50">
        <v>0</v>
      </c>
      <c r="U50">
        <v>348.97500000000002</v>
      </c>
      <c r="V50">
        <v>20.731850000000001</v>
      </c>
      <c r="W50">
        <v>44.917999999999999</v>
      </c>
      <c r="X50">
        <v>144.23750000000001</v>
      </c>
      <c r="Y50">
        <v>0</v>
      </c>
      <c r="Z50">
        <v>6.5208000000000004</v>
      </c>
      <c r="AA50">
        <v>0</v>
      </c>
      <c r="AB50">
        <v>19.328499999999998</v>
      </c>
      <c r="AC50">
        <v>9.6778399999999998</v>
      </c>
      <c r="AD50">
        <v>27.3447</v>
      </c>
      <c r="AE50">
        <v>49.436556000000003</v>
      </c>
      <c r="AF50">
        <v>8.8740000000000006</v>
      </c>
      <c r="AG50">
        <v>39.409199999999998</v>
      </c>
      <c r="AH50">
        <v>104.17</v>
      </c>
      <c r="AI50">
        <v>0</v>
      </c>
      <c r="AJ50">
        <v>0</v>
      </c>
      <c r="AK50">
        <v>50.76</v>
      </c>
      <c r="AL50">
        <v>53.451999999999998</v>
      </c>
      <c r="AM50">
        <v>0</v>
      </c>
      <c r="AN50">
        <v>1.01389</v>
      </c>
      <c r="AO50">
        <v>23.52</v>
      </c>
      <c r="AP50">
        <v>12.169499999999999</v>
      </c>
      <c r="AQ50">
        <v>0</v>
      </c>
      <c r="AR50">
        <v>16.559999999999999</v>
      </c>
      <c r="AS50">
        <v>9.4163999999999994</v>
      </c>
      <c r="AT50">
        <v>8.2424999999999997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75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3123.119424</v>
      </c>
    </row>
    <row r="51" spans="1:117">
      <c r="A51" t="s">
        <v>93</v>
      </c>
      <c r="B51">
        <v>0</v>
      </c>
      <c r="C51">
        <v>0</v>
      </c>
      <c r="D51">
        <v>36.75</v>
      </c>
      <c r="E51">
        <v>0</v>
      </c>
      <c r="F51">
        <v>0</v>
      </c>
      <c r="G51">
        <v>64.073999999999998</v>
      </c>
      <c r="H51">
        <v>0</v>
      </c>
      <c r="I51">
        <v>0</v>
      </c>
      <c r="J51">
        <v>81.103999999999999</v>
      </c>
      <c r="K51">
        <v>686.77995699999997</v>
      </c>
      <c r="L51">
        <v>653.15250000000003</v>
      </c>
      <c r="M51">
        <v>92</v>
      </c>
      <c r="N51">
        <v>118.125</v>
      </c>
      <c r="O51">
        <v>123.66562500000001</v>
      </c>
      <c r="P51">
        <v>102.75</v>
      </c>
      <c r="Q51">
        <v>19.984999999999999</v>
      </c>
      <c r="R51">
        <v>42.392195999999998</v>
      </c>
      <c r="S51">
        <v>26.390910000000002</v>
      </c>
      <c r="T51">
        <v>0</v>
      </c>
      <c r="U51">
        <v>348.97500000000002</v>
      </c>
      <c r="V51">
        <v>20.731850000000001</v>
      </c>
      <c r="W51">
        <v>44.917999999999999</v>
      </c>
      <c r="X51">
        <v>144.23750000000001</v>
      </c>
      <c r="Y51">
        <v>0</v>
      </c>
      <c r="Z51">
        <v>6.5208000000000004</v>
      </c>
      <c r="AA51">
        <v>0</v>
      </c>
      <c r="AB51">
        <v>19.328499999999998</v>
      </c>
      <c r="AC51">
        <v>9.6778399999999998</v>
      </c>
      <c r="AD51">
        <v>27.3447</v>
      </c>
      <c r="AE51">
        <v>49.436556000000003</v>
      </c>
      <c r="AF51">
        <v>8.8740000000000006</v>
      </c>
      <c r="AG51">
        <v>39.409199999999998</v>
      </c>
      <c r="AH51">
        <v>104.17</v>
      </c>
      <c r="AI51">
        <v>0</v>
      </c>
      <c r="AJ51">
        <v>0</v>
      </c>
      <c r="AK51">
        <v>50.76</v>
      </c>
      <c r="AL51">
        <v>53.451999999999998</v>
      </c>
      <c r="AM51">
        <v>0</v>
      </c>
      <c r="AN51">
        <v>1.01389</v>
      </c>
      <c r="AO51">
        <v>23.52</v>
      </c>
      <c r="AP51">
        <v>12.169499999999999</v>
      </c>
      <c r="AQ51">
        <v>0</v>
      </c>
      <c r="AR51">
        <v>38.64</v>
      </c>
      <c r="AS51">
        <v>9.4163999999999994</v>
      </c>
      <c r="AT51">
        <v>8.2424999999999997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75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3143.0074240000008</v>
      </c>
    </row>
    <row r="52" spans="1:117">
      <c r="A52" t="s">
        <v>94</v>
      </c>
      <c r="B52">
        <v>0</v>
      </c>
      <c r="C52">
        <v>0</v>
      </c>
      <c r="D52">
        <v>36.75</v>
      </c>
      <c r="E52">
        <v>0</v>
      </c>
      <c r="F52">
        <v>0</v>
      </c>
      <c r="G52">
        <v>64.073999999999998</v>
      </c>
      <c r="H52">
        <v>0</v>
      </c>
      <c r="I52">
        <v>0</v>
      </c>
      <c r="J52">
        <v>81.103999999999999</v>
      </c>
      <c r="K52">
        <v>686.77995699999997</v>
      </c>
      <c r="L52">
        <v>653.15250000000003</v>
      </c>
      <c r="M52">
        <v>92</v>
      </c>
      <c r="N52">
        <v>118.125</v>
      </c>
      <c r="O52">
        <v>123.66562500000001</v>
      </c>
      <c r="P52">
        <v>102.75</v>
      </c>
      <c r="Q52">
        <v>19.984999999999999</v>
      </c>
      <c r="R52">
        <v>42.392195999999998</v>
      </c>
      <c r="S52">
        <v>26.390910000000002</v>
      </c>
      <c r="T52">
        <v>0</v>
      </c>
      <c r="U52">
        <v>348.97500000000002</v>
      </c>
      <c r="V52">
        <v>20.731850000000001</v>
      </c>
      <c r="W52">
        <v>44.917999999999999</v>
      </c>
      <c r="X52">
        <v>144.23750000000001</v>
      </c>
      <c r="Y52">
        <v>0</v>
      </c>
      <c r="Z52">
        <v>6.5208000000000004</v>
      </c>
      <c r="AA52">
        <v>0</v>
      </c>
      <c r="AB52">
        <v>19.328499999999998</v>
      </c>
      <c r="AC52">
        <v>9.6778399999999998</v>
      </c>
      <c r="AD52">
        <v>27.3447</v>
      </c>
      <c r="AE52">
        <v>49.436556000000003</v>
      </c>
      <c r="AF52">
        <v>8.8740000000000006</v>
      </c>
      <c r="AG52">
        <v>39.409199999999998</v>
      </c>
      <c r="AH52">
        <v>104.17</v>
      </c>
      <c r="AI52">
        <v>0</v>
      </c>
      <c r="AJ52">
        <v>0</v>
      </c>
      <c r="AK52">
        <v>50.76</v>
      </c>
      <c r="AL52">
        <v>53.451999999999998</v>
      </c>
      <c r="AM52">
        <v>0</v>
      </c>
      <c r="AN52">
        <v>1.01389</v>
      </c>
      <c r="AO52">
        <v>23.52</v>
      </c>
      <c r="AP52">
        <v>12.169499999999999</v>
      </c>
      <c r="AQ52">
        <v>0</v>
      </c>
      <c r="AR52">
        <v>38.64</v>
      </c>
      <c r="AS52">
        <v>9.4163999999999994</v>
      </c>
      <c r="AT52">
        <v>8.2424999999999997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75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3143.0074240000008</v>
      </c>
    </row>
    <row r="53" spans="1:117">
      <c r="A53" t="s">
        <v>95</v>
      </c>
      <c r="B53">
        <v>0</v>
      </c>
      <c r="C53">
        <v>0</v>
      </c>
      <c r="D53">
        <v>36.75</v>
      </c>
      <c r="E53">
        <v>0</v>
      </c>
      <c r="F53">
        <v>0</v>
      </c>
      <c r="G53">
        <v>64.073999999999998</v>
      </c>
      <c r="H53">
        <v>0</v>
      </c>
      <c r="I53">
        <v>0</v>
      </c>
      <c r="J53">
        <v>81.103999999999999</v>
      </c>
      <c r="K53">
        <v>686.77995699999997</v>
      </c>
      <c r="L53">
        <v>653.15250000000003</v>
      </c>
      <c r="M53">
        <v>92</v>
      </c>
      <c r="N53">
        <v>118.125</v>
      </c>
      <c r="O53">
        <v>123.66562500000001</v>
      </c>
      <c r="P53">
        <v>102.75</v>
      </c>
      <c r="Q53">
        <v>19.984999999999999</v>
      </c>
      <c r="R53">
        <v>42.392195999999998</v>
      </c>
      <c r="S53">
        <v>26.390910000000002</v>
      </c>
      <c r="T53">
        <v>0</v>
      </c>
      <c r="U53">
        <v>348.97500000000002</v>
      </c>
      <c r="V53">
        <v>20.731850000000001</v>
      </c>
      <c r="W53">
        <v>44.917999999999999</v>
      </c>
      <c r="X53">
        <v>144.23750000000001</v>
      </c>
      <c r="Y53">
        <v>0</v>
      </c>
      <c r="Z53">
        <v>6.5208000000000004</v>
      </c>
      <c r="AA53">
        <v>0</v>
      </c>
      <c r="AB53">
        <v>19.328499999999998</v>
      </c>
      <c r="AC53">
        <v>9.6778399999999998</v>
      </c>
      <c r="AD53">
        <v>27.3447</v>
      </c>
      <c r="AE53">
        <v>49.436556000000003</v>
      </c>
      <c r="AF53">
        <v>8.8740000000000006</v>
      </c>
      <c r="AG53">
        <v>39.409199999999998</v>
      </c>
      <c r="AH53">
        <v>104.17</v>
      </c>
      <c r="AI53">
        <v>0</v>
      </c>
      <c r="AJ53">
        <v>0</v>
      </c>
      <c r="AK53">
        <v>50.76</v>
      </c>
      <c r="AL53">
        <v>53.451999999999998</v>
      </c>
      <c r="AM53">
        <v>0</v>
      </c>
      <c r="AN53">
        <v>1.01389</v>
      </c>
      <c r="AO53">
        <v>22.931999999999999</v>
      </c>
      <c r="AP53">
        <v>12.169499999999999</v>
      </c>
      <c r="AQ53">
        <v>0</v>
      </c>
      <c r="AR53">
        <v>13.247999999999999</v>
      </c>
      <c r="AS53">
        <v>9.4163999999999994</v>
      </c>
      <c r="AT53">
        <v>8.2424999999999997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75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3117.0274240000008</v>
      </c>
    </row>
    <row r="54" spans="1:117">
      <c r="A54" t="s">
        <v>96</v>
      </c>
      <c r="B54">
        <v>0</v>
      </c>
      <c r="C54">
        <v>0</v>
      </c>
      <c r="D54">
        <v>36.75</v>
      </c>
      <c r="E54">
        <v>0</v>
      </c>
      <c r="F54">
        <v>0</v>
      </c>
      <c r="G54">
        <v>64.073999999999998</v>
      </c>
      <c r="H54">
        <v>0</v>
      </c>
      <c r="I54">
        <v>0</v>
      </c>
      <c r="J54">
        <v>81.103999999999999</v>
      </c>
      <c r="K54">
        <v>686.77995699999997</v>
      </c>
      <c r="L54">
        <v>653.15250000000003</v>
      </c>
      <c r="M54">
        <v>92</v>
      </c>
      <c r="N54">
        <v>118.125</v>
      </c>
      <c r="O54">
        <v>123.66562500000001</v>
      </c>
      <c r="P54">
        <v>102.75</v>
      </c>
      <c r="Q54">
        <v>19.984999999999999</v>
      </c>
      <c r="R54">
        <v>42.392195999999998</v>
      </c>
      <c r="S54">
        <v>26.390910000000002</v>
      </c>
      <c r="T54">
        <v>0</v>
      </c>
      <c r="U54">
        <v>348.97500000000002</v>
      </c>
      <c r="V54">
        <v>20.731850000000001</v>
      </c>
      <c r="W54">
        <v>44.917999999999999</v>
      </c>
      <c r="X54">
        <v>144.23750000000001</v>
      </c>
      <c r="Y54">
        <v>0</v>
      </c>
      <c r="Z54">
        <v>6.5208000000000004</v>
      </c>
      <c r="AA54">
        <v>0</v>
      </c>
      <c r="AB54">
        <v>19.328499999999998</v>
      </c>
      <c r="AC54">
        <v>9.6778399999999998</v>
      </c>
      <c r="AD54">
        <v>27.3447</v>
      </c>
      <c r="AE54">
        <v>49.436556000000003</v>
      </c>
      <c r="AF54">
        <v>8.8740000000000006</v>
      </c>
      <c r="AG54">
        <v>39.409199999999998</v>
      </c>
      <c r="AH54">
        <v>104.17</v>
      </c>
      <c r="AI54">
        <v>0</v>
      </c>
      <c r="AJ54">
        <v>0</v>
      </c>
      <c r="AK54">
        <v>50.76</v>
      </c>
      <c r="AL54">
        <v>53.451999999999998</v>
      </c>
      <c r="AM54">
        <v>0</v>
      </c>
      <c r="AN54">
        <v>1.01389</v>
      </c>
      <c r="AO54">
        <v>22.931999999999999</v>
      </c>
      <c r="AP54">
        <v>12.169499999999999</v>
      </c>
      <c r="AQ54">
        <v>0</v>
      </c>
      <c r="AR54">
        <v>13.247999999999999</v>
      </c>
      <c r="AS54">
        <v>9.4163999999999994</v>
      </c>
      <c r="AT54">
        <v>8.2424999999999997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75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3117.0274240000008</v>
      </c>
    </row>
    <row r="55" spans="1:117">
      <c r="A55" t="s">
        <v>97</v>
      </c>
      <c r="B55">
        <v>0</v>
      </c>
      <c r="C55">
        <v>0</v>
      </c>
      <c r="D55">
        <v>36.75</v>
      </c>
      <c r="E55">
        <v>0</v>
      </c>
      <c r="F55">
        <v>0</v>
      </c>
      <c r="G55">
        <v>64.073999999999998</v>
      </c>
      <c r="H55">
        <v>0</v>
      </c>
      <c r="I55">
        <v>0</v>
      </c>
      <c r="J55">
        <v>81.103999999999999</v>
      </c>
      <c r="K55">
        <v>686.77995699999997</v>
      </c>
      <c r="L55">
        <v>653.15250000000003</v>
      </c>
      <c r="M55">
        <v>92</v>
      </c>
      <c r="N55">
        <v>118.125</v>
      </c>
      <c r="O55">
        <v>123.66562500000001</v>
      </c>
      <c r="P55">
        <v>102.75</v>
      </c>
      <c r="Q55">
        <v>19.984999999999999</v>
      </c>
      <c r="R55">
        <v>42.392195999999998</v>
      </c>
      <c r="S55">
        <v>26.390910000000002</v>
      </c>
      <c r="T55">
        <v>0</v>
      </c>
      <c r="U55">
        <v>348.97500000000002</v>
      </c>
      <c r="V55">
        <v>20.731850000000001</v>
      </c>
      <c r="W55">
        <v>44.917999999999999</v>
      </c>
      <c r="X55">
        <v>144.23750000000001</v>
      </c>
      <c r="Y55">
        <v>0</v>
      </c>
      <c r="Z55">
        <v>6.5208000000000004</v>
      </c>
      <c r="AA55">
        <v>0</v>
      </c>
      <c r="AB55">
        <v>19.328499999999998</v>
      </c>
      <c r="AC55">
        <v>9.6778399999999998</v>
      </c>
      <c r="AD55">
        <v>27.3447</v>
      </c>
      <c r="AE55">
        <v>49.436556000000003</v>
      </c>
      <c r="AF55">
        <v>8.8740000000000006</v>
      </c>
      <c r="AG55">
        <v>39.409199999999998</v>
      </c>
      <c r="AH55">
        <v>104.17</v>
      </c>
      <c r="AI55">
        <v>0</v>
      </c>
      <c r="AJ55">
        <v>0</v>
      </c>
      <c r="AK55">
        <v>50.76</v>
      </c>
      <c r="AL55">
        <v>66.814999999999998</v>
      </c>
      <c r="AM55">
        <v>0</v>
      </c>
      <c r="AN55">
        <v>1.01389</v>
      </c>
      <c r="AO55">
        <v>22.931999999999999</v>
      </c>
      <c r="AP55">
        <v>12.169499999999999</v>
      </c>
      <c r="AQ55">
        <v>0</v>
      </c>
      <c r="AR55">
        <v>13.247999999999999</v>
      </c>
      <c r="AS55">
        <v>9.4163999999999994</v>
      </c>
      <c r="AT55">
        <v>8.2424999999999997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75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3130.3904240000006</v>
      </c>
    </row>
    <row r="56" spans="1:117">
      <c r="A56" t="s">
        <v>98</v>
      </c>
      <c r="B56">
        <v>0</v>
      </c>
      <c r="C56">
        <v>0</v>
      </c>
      <c r="D56">
        <v>36.75</v>
      </c>
      <c r="E56">
        <v>0</v>
      </c>
      <c r="F56">
        <v>0</v>
      </c>
      <c r="G56">
        <v>64.073999999999998</v>
      </c>
      <c r="H56">
        <v>0</v>
      </c>
      <c r="I56">
        <v>0</v>
      </c>
      <c r="J56">
        <v>81.103999999999999</v>
      </c>
      <c r="K56">
        <v>686.77995699999997</v>
      </c>
      <c r="L56">
        <v>653.15250000000003</v>
      </c>
      <c r="M56">
        <v>92</v>
      </c>
      <c r="N56">
        <v>118.125</v>
      </c>
      <c r="O56">
        <v>123.66562500000001</v>
      </c>
      <c r="P56">
        <v>102.75</v>
      </c>
      <c r="Q56">
        <v>19.984999999999999</v>
      </c>
      <c r="R56">
        <v>42.392195999999998</v>
      </c>
      <c r="S56">
        <v>26.390910000000002</v>
      </c>
      <c r="T56">
        <v>0</v>
      </c>
      <c r="U56">
        <v>348.97500000000002</v>
      </c>
      <c r="V56">
        <v>20.731850000000001</v>
      </c>
      <c r="W56">
        <v>44.917999999999999</v>
      </c>
      <c r="X56">
        <v>144.23750000000001</v>
      </c>
      <c r="Y56">
        <v>0</v>
      </c>
      <c r="Z56">
        <v>6.5208000000000004</v>
      </c>
      <c r="AA56">
        <v>0</v>
      </c>
      <c r="AB56">
        <v>19.328499999999998</v>
      </c>
      <c r="AC56">
        <v>9.6778399999999998</v>
      </c>
      <c r="AD56">
        <v>27.3447</v>
      </c>
      <c r="AE56">
        <v>49.436556000000003</v>
      </c>
      <c r="AF56">
        <v>8.8740000000000006</v>
      </c>
      <c r="AG56">
        <v>39.409199999999998</v>
      </c>
      <c r="AH56">
        <v>104.17</v>
      </c>
      <c r="AI56">
        <v>0</v>
      </c>
      <c r="AJ56">
        <v>0</v>
      </c>
      <c r="AK56">
        <v>50.76</v>
      </c>
      <c r="AL56">
        <v>66.814999999999998</v>
      </c>
      <c r="AM56">
        <v>0</v>
      </c>
      <c r="AN56">
        <v>1.01389</v>
      </c>
      <c r="AO56">
        <v>22.931999999999999</v>
      </c>
      <c r="AP56">
        <v>12.169499999999999</v>
      </c>
      <c r="AQ56">
        <v>0</v>
      </c>
      <c r="AR56">
        <v>13.247999999999999</v>
      </c>
      <c r="AS56">
        <v>9.4163999999999994</v>
      </c>
      <c r="AT56">
        <v>8.2424999999999997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75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3130.3904240000006</v>
      </c>
    </row>
    <row r="57" spans="1:117">
      <c r="A57" t="s">
        <v>99</v>
      </c>
      <c r="B57">
        <v>0</v>
      </c>
      <c r="C57">
        <v>0</v>
      </c>
      <c r="D57">
        <v>36.75</v>
      </c>
      <c r="E57">
        <v>0</v>
      </c>
      <c r="F57">
        <v>0</v>
      </c>
      <c r="G57">
        <v>64.073999999999998</v>
      </c>
      <c r="H57">
        <v>0</v>
      </c>
      <c r="I57">
        <v>0</v>
      </c>
      <c r="J57">
        <v>81.103999999999999</v>
      </c>
      <c r="K57">
        <v>686.77995699999997</v>
      </c>
      <c r="L57">
        <v>653.15250000000003</v>
      </c>
      <c r="M57">
        <v>92</v>
      </c>
      <c r="N57">
        <v>118.125</v>
      </c>
      <c r="O57">
        <v>123.66562500000001</v>
      </c>
      <c r="P57">
        <v>102.75</v>
      </c>
      <c r="Q57">
        <v>19.984999999999999</v>
      </c>
      <c r="R57">
        <v>42.392195999999998</v>
      </c>
      <c r="S57">
        <v>26.390910000000002</v>
      </c>
      <c r="T57">
        <v>0</v>
      </c>
      <c r="U57">
        <v>348.97500000000002</v>
      </c>
      <c r="V57">
        <v>20.731850000000001</v>
      </c>
      <c r="W57">
        <v>44.917999999999999</v>
      </c>
      <c r="X57">
        <v>144.23750000000001</v>
      </c>
      <c r="Y57">
        <v>0</v>
      </c>
      <c r="Z57">
        <v>6.5208000000000004</v>
      </c>
      <c r="AA57">
        <v>0</v>
      </c>
      <c r="AB57">
        <v>19.328499999999998</v>
      </c>
      <c r="AC57">
        <v>9.6778399999999998</v>
      </c>
      <c r="AD57">
        <v>27.3447</v>
      </c>
      <c r="AE57">
        <v>32.844799999999999</v>
      </c>
      <c r="AF57">
        <v>8.8740000000000006</v>
      </c>
      <c r="AG57">
        <v>39.409199999999998</v>
      </c>
      <c r="AH57">
        <v>104.17</v>
      </c>
      <c r="AI57">
        <v>0</v>
      </c>
      <c r="AJ57">
        <v>0</v>
      </c>
      <c r="AK57">
        <v>50.76</v>
      </c>
      <c r="AL57">
        <v>66.814999999999998</v>
      </c>
      <c r="AM57">
        <v>0</v>
      </c>
      <c r="AN57">
        <v>1.01389</v>
      </c>
      <c r="AO57">
        <v>22.931999999999999</v>
      </c>
      <c r="AP57">
        <v>12.169499999999999</v>
      </c>
      <c r="AQ57">
        <v>0</v>
      </c>
      <c r="AR57">
        <v>13.247999999999999</v>
      </c>
      <c r="AS57">
        <v>9.4163999999999994</v>
      </c>
      <c r="AT57">
        <v>8.2424999999999997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75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3113.7986680000004</v>
      </c>
    </row>
    <row r="58" spans="1:117">
      <c r="A58" t="s">
        <v>100</v>
      </c>
      <c r="B58">
        <v>0</v>
      </c>
      <c r="C58">
        <v>0</v>
      </c>
      <c r="D58">
        <v>36.75</v>
      </c>
      <c r="E58">
        <v>0</v>
      </c>
      <c r="F58">
        <v>0</v>
      </c>
      <c r="G58">
        <v>64.073999999999998</v>
      </c>
      <c r="H58">
        <v>0</v>
      </c>
      <c r="I58">
        <v>0</v>
      </c>
      <c r="J58">
        <v>81.103999999999999</v>
      </c>
      <c r="K58">
        <v>686.77995699999997</v>
      </c>
      <c r="L58">
        <v>653.15250000000003</v>
      </c>
      <c r="M58">
        <v>92</v>
      </c>
      <c r="N58">
        <v>118.125</v>
      </c>
      <c r="O58">
        <v>123.66562500000001</v>
      </c>
      <c r="P58">
        <v>102.75</v>
      </c>
      <c r="Q58">
        <v>19.984999999999999</v>
      </c>
      <c r="R58">
        <v>42.392195999999998</v>
      </c>
      <c r="S58">
        <v>26.390910000000002</v>
      </c>
      <c r="T58">
        <v>0</v>
      </c>
      <c r="U58">
        <v>348.97500000000002</v>
      </c>
      <c r="V58">
        <v>20.731850000000001</v>
      </c>
      <c r="W58">
        <v>44.917999999999999</v>
      </c>
      <c r="X58">
        <v>144.23750000000001</v>
      </c>
      <c r="Y58">
        <v>0</v>
      </c>
      <c r="Z58">
        <v>6.5208000000000004</v>
      </c>
      <c r="AA58">
        <v>0</v>
      </c>
      <c r="AB58">
        <v>19.328499999999998</v>
      </c>
      <c r="AC58">
        <v>9.6778399999999998</v>
      </c>
      <c r="AD58">
        <v>27.3447</v>
      </c>
      <c r="AE58">
        <v>32.844799999999999</v>
      </c>
      <c r="AF58">
        <v>8.8740000000000006</v>
      </c>
      <c r="AG58">
        <v>39.409199999999998</v>
      </c>
      <c r="AH58">
        <v>104.17</v>
      </c>
      <c r="AI58">
        <v>0</v>
      </c>
      <c r="AJ58">
        <v>0</v>
      </c>
      <c r="AK58">
        <v>50.76</v>
      </c>
      <c r="AL58">
        <v>66.814999999999998</v>
      </c>
      <c r="AM58">
        <v>0</v>
      </c>
      <c r="AN58">
        <v>1.01389</v>
      </c>
      <c r="AO58">
        <v>22.931999999999999</v>
      </c>
      <c r="AP58">
        <v>12.169499999999999</v>
      </c>
      <c r="AQ58">
        <v>0</v>
      </c>
      <c r="AR58">
        <v>13.247999999999999</v>
      </c>
      <c r="AS58">
        <v>9.4163999999999994</v>
      </c>
      <c r="AT58">
        <v>8.2424999999999997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75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3113.7986680000004</v>
      </c>
    </row>
    <row r="59" spans="1:117">
      <c r="A59" t="s">
        <v>101</v>
      </c>
      <c r="B59">
        <v>0</v>
      </c>
      <c r="C59">
        <v>0</v>
      </c>
      <c r="D59">
        <v>36.75</v>
      </c>
      <c r="E59">
        <v>0</v>
      </c>
      <c r="F59">
        <v>0</v>
      </c>
      <c r="G59">
        <v>64.073999999999998</v>
      </c>
      <c r="H59">
        <v>0</v>
      </c>
      <c r="I59">
        <v>0</v>
      </c>
      <c r="J59">
        <v>78.912000000000006</v>
      </c>
      <c r="K59">
        <v>686.77995699999997</v>
      </c>
      <c r="L59">
        <v>653.15250000000003</v>
      </c>
      <c r="M59">
        <v>92</v>
      </c>
      <c r="N59">
        <v>118.125</v>
      </c>
      <c r="O59">
        <v>123.66562500000001</v>
      </c>
      <c r="P59">
        <v>102.75</v>
      </c>
      <c r="Q59">
        <v>19.984999999999999</v>
      </c>
      <c r="R59">
        <v>42.392195999999998</v>
      </c>
      <c r="S59">
        <v>26.390910000000002</v>
      </c>
      <c r="T59">
        <v>0</v>
      </c>
      <c r="U59">
        <v>348.97500000000002</v>
      </c>
      <c r="V59">
        <v>20.731850000000001</v>
      </c>
      <c r="W59">
        <v>44.917999999999999</v>
      </c>
      <c r="X59">
        <v>144.23750000000001</v>
      </c>
      <c r="Y59">
        <v>0</v>
      </c>
      <c r="Z59">
        <v>0</v>
      </c>
      <c r="AA59">
        <v>0</v>
      </c>
      <c r="AB59">
        <v>19.328499999999998</v>
      </c>
      <c r="AC59">
        <v>9.6778399999999998</v>
      </c>
      <c r="AD59">
        <v>27.3447</v>
      </c>
      <c r="AE59">
        <v>32.844799999999999</v>
      </c>
      <c r="AF59">
        <v>8.8740000000000006</v>
      </c>
      <c r="AG59">
        <v>39.409199999999998</v>
      </c>
      <c r="AH59">
        <v>104.17</v>
      </c>
      <c r="AI59">
        <v>0</v>
      </c>
      <c r="AJ59">
        <v>0</v>
      </c>
      <c r="AK59">
        <v>50.76</v>
      </c>
      <c r="AL59">
        <v>53.451999999999998</v>
      </c>
      <c r="AM59">
        <v>0</v>
      </c>
      <c r="AN59">
        <v>1.01389</v>
      </c>
      <c r="AO59">
        <v>22.931999999999999</v>
      </c>
      <c r="AP59">
        <v>12.169499999999999</v>
      </c>
      <c r="AQ59">
        <v>0</v>
      </c>
      <c r="AR59">
        <v>13.247999999999999</v>
      </c>
      <c r="AS59">
        <v>9.4163999999999994</v>
      </c>
      <c r="AT59">
        <v>8.2424999999999997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75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3091.7228680000007</v>
      </c>
    </row>
    <row r="60" spans="1:117">
      <c r="A60" t="s">
        <v>102</v>
      </c>
      <c r="B60">
        <v>0</v>
      </c>
      <c r="C60">
        <v>0</v>
      </c>
      <c r="D60">
        <v>36.75</v>
      </c>
      <c r="E60">
        <v>0</v>
      </c>
      <c r="F60">
        <v>0</v>
      </c>
      <c r="G60">
        <v>64.073999999999998</v>
      </c>
      <c r="H60">
        <v>0</v>
      </c>
      <c r="I60">
        <v>0</v>
      </c>
      <c r="J60">
        <v>78.912000000000006</v>
      </c>
      <c r="K60">
        <v>686.77995699999997</v>
      </c>
      <c r="L60">
        <v>653.15250000000003</v>
      </c>
      <c r="M60">
        <v>92</v>
      </c>
      <c r="N60">
        <v>118.125</v>
      </c>
      <c r="O60">
        <v>123.66562500000001</v>
      </c>
      <c r="P60">
        <v>102.75</v>
      </c>
      <c r="Q60">
        <v>19.984999999999999</v>
      </c>
      <c r="R60">
        <v>42.392195999999998</v>
      </c>
      <c r="S60">
        <v>26.390910000000002</v>
      </c>
      <c r="T60">
        <v>0</v>
      </c>
      <c r="U60">
        <v>348.97500000000002</v>
      </c>
      <c r="V60">
        <v>20.731850000000001</v>
      </c>
      <c r="W60">
        <v>44.917999999999999</v>
      </c>
      <c r="X60">
        <v>144.23750000000001</v>
      </c>
      <c r="Y60">
        <v>0</v>
      </c>
      <c r="Z60">
        <v>0</v>
      </c>
      <c r="AA60">
        <v>0</v>
      </c>
      <c r="AB60">
        <v>19.328499999999998</v>
      </c>
      <c r="AC60">
        <v>9.6778399999999998</v>
      </c>
      <c r="AD60">
        <v>27.3447</v>
      </c>
      <c r="AE60">
        <v>32.844799999999999</v>
      </c>
      <c r="AF60">
        <v>8.8740000000000006</v>
      </c>
      <c r="AG60">
        <v>39.409199999999998</v>
      </c>
      <c r="AH60">
        <v>104.17</v>
      </c>
      <c r="AI60">
        <v>0</v>
      </c>
      <c r="AJ60">
        <v>0</v>
      </c>
      <c r="AK60">
        <v>50.76</v>
      </c>
      <c r="AL60">
        <v>53.451999999999998</v>
      </c>
      <c r="AM60">
        <v>0</v>
      </c>
      <c r="AN60">
        <v>1.01389</v>
      </c>
      <c r="AO60">
        <v>22.931999999999999</v>
      </c>
      <c r="AP60">
        <v>12.169499999999999</v>
      </c>
      <c r="AQ60">
        <v>0</v>
      </c>
      <c r="AR60">
        <v>13.247999999999999</v>
      </c>
      <c r="AS60">
        <v>9.4163999999999994</v>
      </c>
      <c r="AT60">
        <v>8.2424999999999997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75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3091.7228680000007</v>
      </c>
    </row>
    <row r="61" spans="1:117">
      <c r="A61" t="s">
        <v>103</v>
      </c>
      <c r="B61">
        <v>0</v>
      </c>
      <c r="C61">
        <v>0</v>
      </c>
      <c r="D61">
        <v>36.75</v>
      </c>
      <c r="E61">
        <v>0</v>
      </c>
      <c r="F61">
        <v>0</v>
      </c>
      <c r="G61">
        <v>64.073999999999998</v>
      </c>
      <c r="H61">
        <v>0</v>
      </c>
      <c r="I61">
        <v>0</v>
      </c>
      <c r="J61">
        <v>78.912000000000006</v>
      </c>
      <c r="K61">
        <v>686.77995699999997</v>
      </c>
      <c r="L61">
        <v>653.15250000000003</v>
      </c>
      <c r="M61">
        <v>92</v>
      </c>
      <c r="N61">
        <v>118.125</v>
      </c>
      <c r="O61">
        <v>123.66562500000001</v>
      </c>
      <c r="P61">
        <v>102.75</v>
      </c>
      <c r="Q61">
        <v>19.984999999999999</v>
      </c>
      <c r="R61">
        <v>42.392195999999998</v>
      </c>
      <c r="S61">
        <v>26.390910000000002</v>
      </c>
      <c r="T61">
        <v>0</v>
      </c>
      <c r="U61">
        <v>348.97500000000002</v>
      </c>
      <c r="V61">
        <v>20.731850000000001</v>
      </c>
      <c r="W61">
        <v>44.917999999999999</v>
      </c>
      <c r="X61">
        <v>144.23750000000001</v>
      </c>
      <c r="Y61">
        <v>0</v>
      </c>
      <c r="Z61">
        <v>0</v>
      </c>
      <c r="AA61">
        <v>0</v>
      </c>
      <c r="AB61">
        <v>19.328499999999998</v>
      </c>
      <c r="AC61">
        <v>9.6778399999999998</v>
      </c>
      <c r="AD61">
        <v>23.777999999999999</v>
      </c>
      <c r="AE61">
        <v>32.844799999999999</v>
      </c>
      <c r="AF61">
        <v>8.8740000000000006</v>
      </c>
      <c r="AG61">
        <v>39.409199999999998</v>
      </c>
      <c r="AH61">
        <v>104.17</v>
      </c>
      <c r="AI61">
        <v>0</v>
      </c>
      <c r="AJ61">
        <v>0</v>
      </c>
      <c r="AK61">
        <v>50.76</v>
      </c>
      <c r="AL61">
        <v>53.451999999999998</v>
      </c>
      <c r="AM61">
        <v>0</v>
      </c>
      <c r="AN61">
        <v>1.01389</v>
      </c>
      <c r="AO61">
        <v>22.931999999999999</v>
      </c>
      <c r="AP61">
        <v>12.169499999999999</v>
      </c>
      <c r="AQ61">
        <v>0</v>
      </c>
      <c r="AR61">
        <v>13.247999999999999</v>
      </c>
      <c r="AS61">
        <v>9.4163999999999994</v>
      </c>
      <c r="AT61">
        <v>8.2424999999999997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75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3088.1561680000004</v>
      </c>
    </row>
    <row r="62" spans="1:117">
      <c r="A62" t="s">
        <v>104</v>
      </c>
      <c r="B62">
        <v>0</v>
      </c>
      <c r="C62">
        <v>0</v>
      </c>
      <c r="D62">
        <v>36.75</v>
      </c>
      <c r="E62">
        <v>0</v>
      </c>
      <c r="F62">
        <v>0</v>
      </c>
      <c r="G62">
        <v>64.073999999999998</v>
      </c>
      <c r="H62">
        <v>0</v>
      </c>
      <c r="I62">
        <v>0</v>
      </c>
      <c r="J62">
        <v>78.912000000000006</v>
      </c>
      <c r="K62">
        <v>686.77995699999997</v>
      </c>
      <c r="L62">
        <v>653.15250000000003</v>
      </c>
      <c r="M62">
        <v>92</v>
      </c>
      <c r="N62">
        <v>118.125</v>
      </c>
      <c r="O62">
        <v>123.66562500000001</v>
      </c>
      <c r="P62">
        <v>102.75</v>
      </c>
      <c r="Q62">
        <v>19.984999999999999</v>
      </c>
      <c r="R62">
        <v>42.392195999999998</v>
      </c>
      <c r="S62">
        <v>26.390910000000002</v>
      </c>
      <c r="T62">
        <v>0</v>
      </c>
      <c r="U62">
        <v>348.97500000000002</v>
      </c>
      <c r="V62">
        <v>20.731850000000001</v>
      </c>
      <c r="W62">
        <v>44.917999999999999</v>
      </c>
      <c r="X62">
        <v>144.23750000000001</v>
      </c>
      <c r="Y62">
        <v>0</v>
      </c>
      <c r="Z62">
        <v>0</v>
      </c>
      <c r="AA62">
        <v>0</v>
      </c>
      <c r="AB62">
        <v>19.328499999999998</v>
      </c>
      <c r="AC62">
        <v>9.6778399999999998</v>
      </c>
      <c r="AD62">
        <v>23.777999999999999</v>
      </c>
      <c r="AE62">
        <v>32.844799999999999</v>
      </c>
      <c r="AF62">
        <v>8.8740000000000006</v>
      </c>
      <c r="AG62">
        <v>39.409199999999998</v>
      </c>
      <c r="AH62">
        <v>104.17</v>
      </c>
      <c r="AI62">
        <v>0</v>
      </c>
      <c r="AJ62">
        <v>0</v>
      </c>
      <c r="AK62">
        <v>50.76</v>
      </c>
      <c r="AL62">
        <v>53.451999999999998</v>
      </c>
      <c r="AM62">
        <v>0</v>
      </c>
      <c r="AN62">
        <v>1.01389</v>
      </c>
      <c r="AO62">
        <v>22.931999999999999</v>
      </c>
      <c r="AP62">
        <v>12.169499999999999</v>
      </c>
      <c r="AQ62">
        <v>0</v>
      </c>
      <c r="AR62">
        <v>13.247999999999999</v>
      </c>
      <c r="AS62">
        <v>9.4163999999999994</v>
      </c>
      <c r="AT62">
        <v>8.2424999999999997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75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3088.1561680000004</v>
      </c>
    </row>
    <row r="63" spans="1:117">
      <c r="A63" t="s">
        <v>105</v>
      </c>
      <c r="B63">
        <v>0</v>
      </c>
      <c r="C63">
        <v>0</v>
      </c>
      <c r="D63">
        <v>36.75</v>
      </c>
      <c r="E63">
        <v>0</v>
      </c>
      <c r="F63">
        <v>0</v>
      </c>
      <c r="G63">
        <v>64.073999999999998</v>
      </c>
      <c r="H63">
        <v>0</v>
      </c>
      <c r="I63">
        <v>0</v>
      </c>
      <c r="J63">
        <v>78.912000000000006</v>
      </c>
      <c r="K63">
        <v>686.77995699999997</v>
      </c>
      <c r="L63">
        <v>653.15250000000003</v>
      </c>
      <c r="M63">
        <v>92</v>
      </c>
      <c r="N63">
        <v>118.125</v>
      </c>
      <c r="O63">
        <v>123.66562500000001</v>
      </c>
      <c r="P63">
        <v>102.75</v>
      </c>
      <c r="Q63">
        <v>19.984999999999999</v>
      </c>
      <c r="R63">
        <v>42.392195999999998</v>
      </c>
      <c r="S63">
        <v>26.390910000000002</v>
      </c>
      <c r="T63">
        <v>0</v>
      </c>
      <c r="U63">
        <v>348.97500000000002</v>
      </c>
      <c r="V63">
        <v>20.731850000000001</v>
      </c>
      <c r="W63">
        <v>44.917999999999999</v>
      </c>
      <c r="X63">
        <v>144.23750000000001</v>
      </c>
      <c r="Y63">
        <v>0</v>
      </c>
      <c r="Z63">
        <v>0</v>
      </c>
      <c r="AA63">
        <v>0</v>
      </c>
      <c r="AB63">
        <v>19.328499999999998</v>
      </c>
      <c r="AC63">
        <v>9.6778399999999998</v>
      </c>
      <c r="AD63">
        <v>23.777999999999999</v>
      </c>
      <c r="AE63">
        <v>32.844799999999999</v>
      </c>
      <c r="AF63">
        <v>8.8740000000000006</v>
      </c>
      <c r="AG63">
        <v>39.409199999999998</v>
      </c>
      <c r="AH63">
        <v>104.17</v>
      </c>
      <c r="AI63">
        <v>0</v>
      </c>
      <c r="AJ63">
        <v>0</v>
      </c>
      <c r="AK63">
        <v>50.76</v>
      </c>
      <c r="AL63">
        <v>53.451999999999998</v>
      </c>
      <c r="AM63">
        <v>0</v>
      </c>
      <c r="AN63">
        <v>1.01389</v>
      </c>
      <c r="AO63">
        <v>22.931999999999999</v>
      </c>
      <c r="AP63">
        <v>12.169499999999999</v>
      </c>
      <c r="AQ63">
        <v>0</v>
      </c>
      <c r="AR63">
        <v>13.247999999999999</v>
      </c>
      <c r="AS63">
        <v>9.4163999999999994</v>
      </c>
      <c r="AT63">
        <v>9.3414999999999999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75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3089.2551680000006</v>
      </c>
    </row>
    <row r="64" spans="1:117">
      <c r="A64" t="s">
        <v>106</v>
      </c>
      <c r="B64">
        <v>0</v>
      </c>
      <c r="C64">
        <v>0</v>
      </c>
      <c r="D64">
        <v>36.75</v>
      </c>
      <c r="E64">
        <v>0</v>
      </c>
      <c r="F64">
        <v>0</v>
      </c>
      <c r="G64">
        <v>64.073999999999998</v>
      </c>
      <c r="H64">
        <v>0</v>
      </c>
      <c r="I64">
        <v>0</v>
      </c>
      <c r="J64">
        <v>78.912000000000006</v>
      </c>
      <c r="K64">
        <v>686.77995699999997</v>
      </c>
      <c r="L64">
        <v>653.15250000000003</v>
      </c>
      <c r="M64">
        <v>92</v>
      </c>
      <c r="N64">
        <v>118.125</v>
      </c>
      <c r="O64">
        <v>123.66562500000001</v>
      </c>
      <c r="P64">
        <v>102.75</v>
      </c>
      <c r="Q64">
        <v>19.984999999999999</v>
      </c>
      <c r="R64">
        <v>42.392195999999998</v>
      </c>
      <c r="S64">
        <v>26.390910000000002</v>
      </c>
      <c r="T64">
        <v>0</v>
      </c>
      <c r="U64">
        <v>348.97500000000002</v>
      </c>
      <c r="V64">
        <v>20.731850000000001</v>
      </c>
      <c r="W64">
        <v>44.917999999999999</v>
      </c>
      <c r="X64">
        <v>144.23750000000001</v>
      </c>
      <c r="Y64">
        <v>0</v>
      </c>
      <c r="Z64">
        <v>0</v>
      </c>
      <c r="AA64">
        <v>0</v>
      </c>
      <c r="AB64">
        <v>19.328499999999998</v>
      </c>
      <c r="AC64">
        <v>9.6778399999999998</v>
      </c>
      <c r="AD64">
        <v>23.777999999999999</v>
      </c>
      <c r="AE64">
        <v>32.844799999999999</v>
      </c>
      <c r="AF64">
        <v>8.8740000000000006</v>
      </c>
      <c r="AG64">
        <v>39.409199999999998</v>
      </c>
      <c r="AH64">
        <v>104.17</v>
      </c>
      <c r="AI64">
        <v>0</v>
      </c>
      <c r="AJ64">
        <v>0</v>
      </c>
      <c r="AK64">
        <v>50.76</v>
      </c>
      <c r="AL64">
        <v>53.451999999999998</v>
      </c>
      <c r="AM64">
        <v>0</v>
      </c>
      <c r="AN64">
        <v>1.01389</v>
      </c>
      <c r="AO64">
        <v>22.931999999999999</v>
      </c>
      <c r="AP64">
        <v>12.169499999999999</v>
      </c>
      <c r="AQ64">
        <v>0</v>
      </c>
      <c r="AR64">
        <v>13.247999999999999</v>
      </c>
      <c r="AS64">
        <v>9.4163999999999994</v>
      </c>
      <c r="AT64">
        <v>9.3414999999999999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75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3089.2551680000006</v>
      </c>
    </row>
    <row r="65" spans="1:117">
      <c r="A65" t="s">
        <v>107</v>
      </c>
      <c r="B65">
        <v>0</v>
      </c>
      <c r="C65">
        <v>0</v>
      </c>
      <c r="D65">
        <v>36.75</v>
      </c>
      <c r="E65">
        <v>0</v>
      </c>
      <c r="F65">
        <v>0</v>
      </c>
      <c r="G65">
        <v>64.073999999999998</v>
      </c>
      <c r="H65">
        <v>0</v>
      </c>
      <c r="I65">
        <v>0</v>
      </c>
      <c r="J65">
        <v>78.912000000000006</v>
      </c>
      <c r="K65">
        <v>686.77995699999997</v>
      </c>
      <c r="L65">
        <v>653.15250000000003</v>
      </c>
      <c r="M65">
        <v>92</v>
      </c>
      <c r="N65">
        <v>118.125</v>
      </c>
      <c r="O65">
        <v>123.66562500000001</v>
      </c>
      <c r="P65">
        <v>102.75</v>
      </c>
      <c r="Q65">
        <v>19.984999999999999</v>
      </c>
      <c r="R65">
        <v>42.392195999999998</v>
      </c>
      <c r="S65">
        <v>26.390910000000002</v>
      </c>
      <c r="T65">
        <v>0</v>
      </c>
      <c r="U65">
        <v>348.97500000000002</v>
      </c>
      <c r="V65">
        <v>20.731850000000001</v>
      </c>
      <c r="W65">
        <v>44.917999999999999</v>
      </c>
      <c r="X65">
        <v>144.23750000000001</v>
      </c>
      <c r="Y65">
        <v>0</v>
      </c>
      <c r="Z65">
        <v>0</v>
      </c>
      <c r="AA65">
        <v>0</v>
      </c>
      <c r="AB65">
        <v>19.328499999999998</v>
      </c>
      <c r="AC65">
        <v>9.6778399999999998</v>
      </c>
      <c r="AD65">
        <v>23.777999999999999</v>
      </c>
      <c r="AE65">
        <v>32.844799999999999</v>
      </c>
      <c r="AF65">
        <v>8.8740000000000006</v>
      </c>
      <c r="AG65">
        <v>39.409199999999998</v>
      </c>
      <c r="AH65">
        <v>104.17</v>
      </c>
      <c r="AI65">
        <v>0</v>
      </c>
      <c r="AJ65">
        <v>0</v>
      </c>
      <c r="AK65">
        <v>50.76</v>
      </c>
      <c r="AL65">
        <v>53.451999999999998</v>
      </c>
      <c r="AM65">
        <v>0</v>
      </c>
      <c r="AN65">
        <v>1.01389</v>
      </c>
      <c r="AO65">
        <v>22.931999999999999</v>
      </c>
      <c r="AP65">
        <v>12.169499999999999</v>
      </c>
      <c r="AQ65">
        <v>0</v>
      </c>
      <c r="AR65">
        <v>11.04</v>
      </c>
      <c r="AS65">
        <v>13.452</v>
      </c>
      <c r="AT65">
        <v>9.3414999999999999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75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3091.0827680000007</v>
      </c>
    </row>
    <row r="66" spans="1:117">
      <c r="A66" t="s">
        <v>108</v>
      </c>
      <c r="B66">
        <v>0</v>
      </c>
      <c r="C66">
        <v>0</v>
      </c>
      <c r="D66">
        <v>36.75</v>
      </c>
      <c r="E66">
        <v>0</v>
      </c>
      <c r="F66">
        <v>0</v>
      </c>
      <c r="G66">
        <v>64.073999999999998</v>
      </c>
      <c r="H66">
        <v>0</v>
      </c>
      <c r="I66">
        <v>0</v>
      </c>
      <c r="J66">
        <v>78.912000000000006</v>
      </c>
      <c r="K66">
        <v>686.77995699999997</v>
      </c>
      <c r="L66">
        <v>653.15250000000003</v>
      </c>
      <c r="M66">
        <v>92</v>
      </c>
      <c r="N66">
        <v>118.125</v>
      </c>
      <c r="O66">
        <v>123.66562500000001</v>
      </c>
      <c r="P66">
        <v>102.75</v>
      </c>
      <c r="Q66">
        <v>19.984999999999999</v>
      </c>
      <c r="R66">
        <v>42.392195999999998</v>
      </c>
      <c r="S66">
        <v>26.390910000000002</v>
      </c>
      <c r="T66">
        <v>0</v>
      </c>
      <c r="U66">
        <v>348.97500000000002</v>
      </c>
      <c r="V66">
        <v>20.731850000000001</v>
      </c>
      <c r="W66">
        <v>44.917999999999999</v>
      </c>
      <c r="X66">
        <v>144.23750000000001</v>
      </c>
      <c r="Y66">
        <v>0</v>
      </c>
      <c r="Z66">
        <v>0</v>
      </c>
      <c r="AA66">
        <v>0</v>
      </c>
      <c r="AB66">
        <v>19.328499999999998</v>
      </c>
      <c r="AC66">
        <v>9.6778399999999998</v>
      </c>
      <c r="AD66">
        <v>23.777999999999999</v>
      </c>
      <c r="AE66">
        <v>32.844799999999999</v>
      </c>
      <c r="AF66">
        <v>8.8740000000000006</v>
      </c>
      <c r="AG66">
        <v>39.409199999999998</v>
      </c>
      <c r="AH66">
        <v>104.17</v>
      </c>
      <c r="AI66">
        <v>0</v>
      </c>
      <c r="AJ66">
        <v>0</v>
      </c>
      <c r="AK66">
        <v>50.76</v>
      </c>
      <c r="AL66">
        <v>53.451999999999998</v>
      </c>
      <c r="AM66">
        <v>0</v>
      </c>
      <c r="AN66">
        <v>1.01389</v>
      </c>
      <c r="AO66">
        <v>22.931999999999999</v>
      </c>
      <c r="AP66">
        <v>12.169499999999999</v>
      </c>
      <c r="AQ66">
        <v>0</v>
      </c>
      <c r="AR66">
        <v>11.04</v>
      </c>
      <c r="AS66">
        <v>13.452</v>
      </c>
      <c r="AT66">
        <v>9.3414999999999999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75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3091.0827680000007</v>
      </c>
    </row>
    <row r="67" spans="1:117">
      <c r="A67" t="s">
        <v>109</v>
      </c>
      <c r="B67">
        <v>0</v>
      </c>
      <c r="C67">
        <v>0</v>
      </c>
      <c r="D67">
        <v>36.75</v>
      </c>
      <c r="E67">
        <v>0</v>
      </c>
      <c r="F67">
        <v>0</v>
      </c>
      <c r="G67">
        <v>64.073999999999998</v>
      </c>
      <c r="H67">
        <v>0</v>
      </c>
      <c r="I67">
        <v>0</v>
      </c>
      <c r="J67">
        <v>78.912000000000006</v>
      </c>
      <c r="K67">
        <v>686.77995699999997</v>
      </c>
      <c r="L67">
        <v>653.15250000000003</v>
      </c>
      <c r="M67">
        <v>92</v>
      </c>
      <c r="N67">
        <v>118.125</v>
      </c>
      <c r="O67">
        <v>123.66562500000001</v>
      </c>
      <c r="P67">
        <v>102.75</v>
      </c>
      <c r="Q67">
        <v>19.414000000000001</v>
      </c>
      <c r="R67">
        <v>42.392195999999998</v>
      </c>
      <c r="S67">
        <v>26.390910000000002</v>
      </c>
      <c r="T67">
        <v>0</v>
      </c>
      <c r="U67">
        <v>348.97500000000002</v>
      </c>
      <c r="V67">
        <v>20.731850000000001</v>
      </c>
      <c r="W67">
        <v>44.917999999999999</v>
      </c>
      <c r="X67">
        <v>144.23750000000001</v>
      </c>
      <c r="Y67">
        <v>0</v>
      </c>
      <c r="Z67">
        <v>0</v>
      </c>
      <c r="AA67">
        <v>0</v>
      </c>
      <c r="AB67">
        <v>19.328499999999998</v>
      </c>
      <c r="AC67">
        <v>9.6778399999999998</v>
      </c>
      <c r="AD67">
        <v>23.777999999999999</v>
      </c>
      <c r="AE67">
        <v>32.844799999999999</v>
      </c>
      <c r="AF67">
        <v>8.8740000000000006</v>
      </c>
      <c r="AG67">
        <v>39.409199999999998</v>
      </c>
      <c r="AH67">
        <v>104.17</v>
      </c>
      <c r="AI67">
        <v>0</v>
      </c>
      <c r="AJ67">
        <v>0</v>
      </c>
      <c r="AK67">
        <v>50.76</v>
      </c>
      <c r="AL67">
        <v>53.451999999999998</v>
      </c>
      <c r="AM67">
        <v>0</v>
      </c>
      <c r="AN67">
        <v>1.01389</v>
      </c>
      <c r="AO67">
        <v>22.931999999999999</v>
      </c>
      <c r="AP67">
        <v>12.169499999999999</v>
      </c>
      <c r="AQ67">
        <v>0</v>
      </c>
      <c r="AR67">
        <v>22.08</v>
      </c>
      <c r="AS67">
        <v>13.452</v>
      </c>
      <c r="AT67">
        <v>10.4405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75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3102.6507680000009</v>
      </c>
    </row>
    <row r="68" spans="1:117">
      <c r="A68" t="s">
        <v>110</v>
      </c>
      <c r="B68">
        <v>0</v>
      </c>
      <c r="C68">
        <v>0</v>
      </c>
      <c r="D68">
        <v>36.75</v>
      </c>
      <c r="E68">
        <v>0</v>
      </c>
      <c r="F68">
        <v>0</v>
      </c>
      <c r="G68">
        <v>64.073999999999998</v>
      </c>
      <c r="H68">
        <v>0</v>
      </c>
      <c r="I68">
        <v>0</v>
      </c>
      <c r="J68">
        <v>81.103999999999999</v>
      </c>
      <c r="K68">
        <v>686.77995699999997</v>
      </c>
      <c r="L68">
        <v>653.15250000000003</v>
      </c>
      <c r="M68">
        <v>92</v>
      </c>
      <c r="N68">
        <v>118.125</v>
      </c>
      <c r="O68">
        <v>123.66562500000001</v>
      </c>
      <c r="P68">
        <v>102.75</v>
      </c>
      <c r="Q68">
        <v>19.414000000000001</v>
      </c>
      <c r="R68">
        <v>42.392195999999998</v>
      </c>
      <c r="S68">
        <v>26.390910000000002</v>
      </c>
      <c r="T68">
        <v>0</v>
      </c>
      <c r="U68">
        <v>348.97500000000002</v>
      </c>
      <c r="V68">
        <v>20.731850000000001</v>
      </c>
      <c r="W68">
        <v>44.917999999999999</v>
      </c>
      <c r="X68">
        <v>144.23750000000001</v>
      </c>
      <c r="Y68">
        <v>0</v>
      </c>
      <c r="Z68">
        <v>0</v>
      </c>
      <c r="AA68">
        <v>0</v>
      </c>
      <c r="AB68">
        <v>19.328499999999998</v>
      </c>
      <c r="AC68">
        <v>9.6778399999999998</v>
      </c>
      <c r="AD68">
        <v>23.777999999999999</v>
      </c>
      <c r="AE68">
        <v>32.844799999999999</v>
      </c>
      <c r="AF68">
        <v>8.8740000000000006</v>
      </c>
      <c r="AG68">
        <v>39.409199999999998</v>
      </c>
      <c r="AH68">
        <v>104.17</v>
      </c>
      <c r="AI68">
        <v>0</v>
      </c>
      <c r="AJ68">
        <v>0</v>
      </c>
      <c r="AK68">
        <v>50.76</v>
      </c>
      <c r="AL68">
        <v>53.451999999999998</v>
      </c>
      <c r="AM68">
        <v>0</v>
      </c>
      <c r="AN68">
        <v>1.01389</v>
      </c>
      <c r="AO68">
        <v>22.931999999999999</v>
      </c>
      <c r="AP68">
        <v>12.169499999999999</v>
      </c>
      <c r="AQ68">
        <v>0</v>
      </c>
      <c r="AR68">
        <v>48.576000000000001</v>
      </c>
      <c r="AS68">
        <v>13.452</v>
      </c>
      <c r="AT68">
        <v>10.4405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75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3131.338768000001</v>
      </c>
    </row>
    <row r="69" spans="1:117">
      <c r="A69" t="s">
        <v>111</v>
      </c>
      <c r="B69">
        <v>0</v>
      </c>
      <c r="C69">
        <v>0</v>
      </c>
      <c r="D69">
        <v>36.75</v>
      </c>
      <c r="E69">
        <v>0</v>
      </c>
      <c r="F69">
        <v>0</v>
      </c>
      <c r="G69">
        <v>64.073999999999998</v>
      </c>
      <c r="H69">
        <v>0</v>
      </c>
      <c r="I69">
        <v>0</v>
      </c>
      <c r="J69">
        <v>81.103999999999999</v>
      </c>
      <c r="K69">
        <v>686.77995699999997</v>
      </c>
      <c r="L69">
        <v>653.15250000000003</v>
      </c>
      <c r="M69">
        <v>92</v>
      </c>
      <c r="N69">
        <v>118.125</v>
      </c>
      <c r="O69">
        <v>123.66562500000001</v>
      </c>
      <c r="P69">
        <v>102.75</v>
      </c>
      <c r="Q69">
        <v>19.414000000000001</v>
      </c>
      <c r="R69">
        <v>42.392195999999998</v>
      </c>
      <c r="S69">
        <v>26.390910000000002</v>
      </c>
      <c r="T69">
        <v>0</v>
      </c>
      <c r="U69">
        <v>348.97500000000002</v>
      </c>
      <c r="V69">
        <v>20.731850000000001</v>
      </c>
      <c r="W69">
        <v>44.917999999999999</v>
      </c>
      <c r="X69">
        <v>144.23750000000001</v>
      </c>
      <c r="Y69">
        <v>0</v>
      </c>
      <c r="Z69">
        <v>0</v>
      </c>
      <c r="AA69">
        <v>0</v>
      </c>
      <c r="AB69">
        <v>19.328499999999998</v>
      </c>
      <c r="AC69">
        <v>9.6778399999999998</v>
      </c>
      <c r="AD69">
        <v>18.229800000000001</v>
      </c>
      <c r="AE69">
        <v>49.436556000000003</v>
      </c>
      <c r="AF69">
        <v>8.8740000000000006</v>
      </c>
      <c r="AG69">
        <v>39.409199999999998</v>
      </c>
      <c r="AH69">
        <v>104.17</v>
      </c>
      <c r="AI69">
        <v>0</v>
      </c>
      <c r="AJ69">
        <v>0</v>
      </c>
      <c r="AK69">
        <v>50.76</v>
      </c>
      <c r="AL69">
        <v>53.451999999999998</v>
      </c>
      <c r="AM69">
        <v>0</v>
      </c>
      <c r="AN69">
        <v>1.01389</v>
      </c>
      <c r="AO69">
        <v>22.931999999999999</v>
      </c>
      <c r="AP69">
        <v>12.169499999999999</v>
      </c>
      <c r="AQ69">
        <v>0</v>
      </c>
      <c r="AR69">
        <v>14.352</v>
      </c>
      <c r="AS69">
        <v>13.452</v>
      </c>
      <c r="AT69">
        <v>10.4405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75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3108.1583240000014</v>
      </c>
    </row>
    <row r="70" spans="1:117">
      <c r="A70" t="s">
        <v>112</v>
      </c>
      <c r="B70">
        <v>0</v>
      </c>
      <c r="C70">
        <v>0</v>
      </c>
      <c r="D70">
        <v>36.75</v>
      </c>
      <c r="E70">
        <v>0</v>
      </c>
      <c r="F70">
        <v>0</v>
      </c>
      <c r="G70">
        <v>64.073999999999998</v>
      </c>
      <c r="H70">
        <v>0</v>
      </c>
      <c r="I70">
        <v>0</v>
      </c>
      <c r="J70">
        <v>81.103999999999999</v>
      </c>
      <c r="K70">
        <v>686.77995699999997</v>
      </c>
      <c r="L70">
        <v>653.15250000000003</v>
      </c>
      <c r="M70">
        <v>92</v>
      </c>
      <c r="N70">
        <v>118.125</v>
      </c>
      <c r="O70">
        <v>123.66562500000001</v>
      </c>
      <c r="P70">
        <v>102.75</v>
      </c>
      <c r="Q70">
        <v>19.414000000000001</v>
      </c>
      <c r="R70">
        <v>42.392195999999998</v>
      </c>
      <c r="S70">
        <v>26.390910000000002</v>
      </c>
      <c r="T70">
        <v>0</v>
      </c>
      <c r="U70">
        <v>348.97500000000002</v>
      </c>
      <c r="V70">
        <v>20.731850000000001</v>
      </c>
      <c r="W70">
        <v>44.917999999999999</v>
      </c>
      <c r="X70">
        <v>144.23750000000001</v>
      </c>
      <c r="Y70">
        <v>0</v>
      </c>
      <c r="Z70">
        <v>0</v>
      </c>
      <c r="AA70">
        <v>0</v>
      </c>
      <c r="AB70">
        <v>19.328499999999998</v>
      </c>
      <c r="AC70">
        <v>9.6778399999999998</v>
      </c>
      <c r="AD70">
        <v>18.229800000000001</v>
      </c>
      <c r="AE70">
        <v>49.436556000000003</v>
      </c>
      <c r="AF70">
        <v>8.8740000000000006</v>
      </c>
      <c r="AG70">
        <v>39.409199999999998</v>
      </c>
      <c r="AH70">
        <v>104.17</v>
      </c>
      <c r="AI70">
        <v>0</v>
      </c>
      <c r="AJ70">
        <v>0</v>
      </c>
      <c r="AK70">
        <v>50.76</v>
      </c>
      <c r="AL70">
        <v>53.451999999999998</v>
      </c>
      <c r="AM70">
        <v>0</v>
      </c>
      <c r="AN70">
        <v>1.01389</v>
      </c>
      <c r="AO70">
        <v>22.931999999999999</v>
      </c>
      <c r="AP70">
        <v>12.169499999999999</v>
      </c>
      <c r="AQ70">
        <v>0</v>
      </c>
      <c r="AR70">
        <v>14.352</v>
      </c>
      <c r="AS70">
        <v>13.452</v>
      </c>
      <c r="AT70">
        <v>10.4405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75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3108.1583240000014</v>
      </c>
    </row>
    <row r="71" spans="1:117">
      <c r="A71" t="s">
        <v>113</v>
      </c>
      <c r="B71">
        <v>0</v>
      </c>
      <c r="C71">
        <v>0</v>
      </c>
      <c r="D71">
        <v>36.75</v>
      </c>
      <c r="E71">
        <v>0</v>
      </c>
      <c r="F71">
        <v>0</v>
      </c>
      <c r="G71">
        <v>64.073999999999998</v>
      </c>
      <c r="H71">
        <v>0</v>
      </c>
      <c r="I71">
        <v>0</v>
      </c>
      <c r="J71">
        <v>81.103999999999999</v>
      </c>
      <c r="K71">
        <v>686.77995699999997</v>
      </c>
      <c r="L71">
        <v>653.15250000000003</v>
      </c>
      <c r="M71">
        <v>92</v>
      </c>
      <c r="N71">
        <v>111.51</v>
      </c>
      <c r="O71">
        <v>123.66562500000001</v>
      </c>
      <c r="P71">
        <v>102.75</v>
      </c>
      <c r="Q71">
        <v>19.414000000000001</v>
      </c>
      <c r="R71">
        <v>42.392195999999998</v>
      </c>
      <c r="S71">
        <v>26.390910000000002</v>
      </c>
      <c r="T71">
        <v>0</v>
      </c>
      <c r="U71">
        <v>348.97500000000002</v>
      </c>
      <c r="V71">
        <v>20.731850000000001</v>
      </c>
      <c r="W71">
        <v>44.917999999999999</v>
      </c>
      <c r="X71">
        <v>144.23750000000001</v>
      </c>
      <c r="Y71">
        <v>0</v>
      </c>
      <c r="Z71">
        <v>0</v>
      </c>
      <c r="AA71">
        <v>0</v>
      </c>
      <c r="AB71">
        <v>19.328499999999998</v>
      </c>
      <c r="AC71">
        <v>9.6778399999999998</v>
      </c>
      <c r="AD71">
        <v>18.229800000000001</v>
      </c>
      <c r="AE71">
        <v>49.436556000000003</v>
      </c>
      <c r="AF71">
        <v>8.8740000000000006</v>
      </c>
      <c r="AG71">
        <v>39.409199999999998</v>
      </c>
      <c r="AH71">
        <v>104.17</v>
      </c>
      <c r="AI71">
        <v>0</v>
      </c>
      <c r="AJ71">
        <v>0</v>
      </c>
      <c r="AK71">
        <v>50.76</v>
      </c>
      <c r="AL71">
        <v>53.451999999999998</v>
      </c>
      <c r="AM71">
        <v>0</v>
      </c>
      <c r="AN71">
        <v>1.01389</v>
      </c>
      <c r="AO71">
        <v>22.931999999999999</v>
      </c>
      <c r="AP71">
        <v>12.169499999999999</v>
      </c>
      <c r="AQ71">
        <v>0</v>
      </c>
      <c r="AR71">
        <v>14.352</v>
      </c>
      <c r="AS71">
        <v>13.452</v>
      </c>
      <c r="AT71">
        <v>10.4405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75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3101.5433240000007</v>
      </c>
    </row>
    <row r="72" spans="1:117">
      <c r="A72" t="s">
        <v>114</v>
      </c>
      <c r="B72">
        <v>0</v>
      </c>
      <c r="C72">
        <v>0</v>
      </c>
      <c r="D72">
        <v>36.75</v>
      </c>
      <c r="E72">
        <v>0</v>
      </c>
      <c r="F72">
        <v>0</v>
      </c>
      <c r="G72">
        <v>64.073999999999998</v>
      </c>
      <c r="H72">
        <v>0</v>
      </c>
      <c r="I72">
        <v>0</v>
      </c>
      <c r="J72">
        <v>81.103999999999999</v>
      </c>
      <c r="K72">
        <v>686.77995699999997</v>
      </c>
      <c r="L72">
        <v>653.15250000000003</v>
      </c>
      <c r="M72">
        <v>92</v>
      </c>
      <c r="N72">
        <v>111.51</v>
      </c>
      <c r="O72">
        <v>123.66562500000001</v>
      </c>
      <c r="P72">
        <v>102.75</v>
      </c>
      <c r="Q72">
        <v>19.414000000000001</v>
      </c>
      <c r="R72">
        <v>42.392195999999998</v>
      </c>
      <c r="S72">
        <v>26.390910000000002</v>
      </c>
      <c r="T72">
        <v>0</v>
      </c>
      <c r="U72">
        <v>348.97500000000002</v>
      </c>
      <c r="V72">
        <v>20.731850000000001</v>
      </c>
      <c r="W72">
        <v>44.917999999999999</v>
      </c>
      <c r="X72">
        <v>144.23750000000001</v>
      </c>
      <c r="Y72">
        <v>0</v>
      </c>
      <c r="Z72">
        <v>0</v>
      </c>
      <c r="AA72">
        <v>0</v>
      </c>
      <c r="AB72">
        <v>19.328499999999998</v>
      </c>
      <c r="AC72">
        <v>9.6778399999999998</v>
      </c>
      <c r="AD72">
        <v>18.229800000000001</v>
      </c>
      <c r="AE72">
        <v>49.436556000000003</v>
      </c>
      <c r="AF72">
        <v>8.8740000000000006</v>
      </c>
      <c r="AG72">
        <v>39.409199999999998</v>
      </c>
      <c r="AH72">
        <v>104.17</v>
      </c>
      <c r="AI72">
        <v>0</v>
      </c>
      <c r="AJ72">
        <v>0</v>
      </c>
      <c r="AK72">
        <v>50.76</v>
      </c>
      <c r="AL72">
        <v>53.451999999999998</v>
      </c>
      <c r="AM72">
        <v>0</v>
      </c>
      <c r="AN72">
        <v>1.01389</v>
      </c>
      <c r="AO72">
        <v>22.931999999999999</v>
      </c>
      <c r="AP72">
        <v>12.169499999999999</v>
      </c>
      <c r="AQ72">
        <v>15.435</v>
      </c>
      <c r="AR72">
        <v>14.352</v>
      </c>
      <c r="AS72">
        <v>13.452</v>
      </c>
      <c r="AT72">
        <v>10.4405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75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3116.9783240000006</v>
      </c>
    </row>
    <row r="73" spans="1:117">
      <c r="A73" t="s">
        <v>115</v>
      </c>
      <c r="B73">
        <v>0</v>
      </c>
      <c r="C73">
        <v>0</v>
      </c>
      <c r="D73">
        <v>36.75</v>
      </c>
      <c r="E73">
        <v>0</v>
      </c>
      <c r="F73">
        <v>0</v>
      </c>
      <c r="G73">
        <v>64.073999999999998</v>
      </c>
      <c r="H73">
        <v>0</v>
      </c>
      <c r="I73">
        <v>0</v>
      </c>
      <c r="J73">
        <v>81.103999999999999</v>
      </c>
      <c r="K73">
        <v>686.77995699999997</v>
      </c>
      <c r="L73">
        <v>653.15250000000003</v>
      </c>
      <c r="M73">
        <v>92</v>
      </c>
      <c r="N73">
        <v>111.51</v>
      </c>
      <c r="O73">
        <v>123.66562500000001</v>
      </c>
      <c r="P73">
        <v>102.75</v>
      </c>
      <c r="Q73">
        <v>19.414000000000001</v>
      </c>
      <c r="R73">
        <v>42.392195999999998</v>
      </c>
      <c r="S73">
        <v>26.390910000000002</v>
      </c>
      <c r="T73">
        <v>0</v>
      </c>
      <c r="U73">
        <v>348.97500000000002</v>
      </c>
      <c r="V73">
        <v>20.731850000000001</v>
      </c>
      <c r="W73">
        <v>43.704000000000001</v>
      </c>
      <c r="X73">
        <v>144.23750000000001</v>
      </c>
      <c r="Y73">
        <v>0</v>
      </c>
      <c r="Z73">
        <v>1.1000000000000001</v>
      </c>
      <c r="AA73">
        <v>0</v>
      </c>
      <c r="AB73">
        <v>19.328499999999998</v>
      </c>
      <c r="AC73">
        <v>9.6778399999999998</v>
      </c>
      <c r="AD73">
        <v>18.229800000000001</v>
      </c>
      <c r="AE73">
        <v>49.436556000000003</v>
      </c>
      <c r="AF73">
        <v>8.8740000000000006</v>
      </c>
      <c r="AG73">
        <v>39.409199999999998</v>
      </c>
      <c r="AH73">
        <v>104.17</v>
      </c>
      <c r="AI73">
        <v>0</v>
      </c>
      <c r="AJ73">
        <v>0</v>
      </c>
      <c r="AK73">
        <v>50.76</v>
      </c>
      <c r="AL73">
        <v>53.451999999999998</v>
      </c>
      <c r="AM73">
        <v>0</v>
      </c>
      <c r="AN73">
        <v>1.01389</v>
      </c>
      <c r="AO73">
        <v>22.931999999999999</v>
      </c>
      <c r="AP73">
        <v>12.169499999999999</v>
      </c>
      <c r="AQ73">
        <v>31.122</v>
      </c>
      <c r="AR73">
        <v>19.872</v>
      </c>
      <c r="AS73">
        <v>13.452</v>
      </c>
      <c r="AT73">
        <v>10.4405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75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3138.0713240000009</v>
      </c>
    </row>
    <row r="74" spans="1:117">
      <c r="A74" t="s">
        <v>116</v>
      </c>
      <c r="B74">
        <v>0</v>
      </c>
      <c r="C74">
        <v>0</v>
      </c>
      <c r="D74">
        <v>36.75</v>
      </c>
      <c r="E74">
        <v>0</v>
      </c>
      <c r="F74">
        <v>0</v>
      </c>
      <c r="G74">
        <v>64.073999999999998</v>
      </c>
      <c r="H74">
        <v>0</v>
      </c>
      <c r="I74">
        <v>0</v>
      </c>
      <c r="J74">
        <v>81.103999999999999</v>
      </c>
      <c r="K74">
        <v>686.77995699999997</v>
      </c>
      <c r="L74">
        <v>653.15250000000003</v>
      </c>
      <c r="M74">
        <v>92</v>
      </c>
      <c r="N74">
        <v>111.51</v>
      </c>
      <c r="O74">
        <v>123.66562500000001</v>
      </c>
      <c r="P74">
        <v>102.75</v>
      </c>
      <c r="Q74">
        <v>19.414000000000001</v>
      </c>
      <c r="R74">
        <v>42.392195999999998</v>
      </c>
      <c r="S74">
        <v>26.390910000000002</v>
      </c>
      <c r="T74">
        <v>0</v>
      </c>
      <c r="U74">
        <v>348.97500000000002</v>
      </c>
      <c r="V74">
        <v>20.731850000000001</v>
      </c>
      <c r="W74">
        <v>43.704000000000001</v>
      </c>
      <c r="X74">
        <v>144.23750000000001</v>
      </c>
      <c r="Y74">
        <v>0</v>
      </c>
      <c r="Z74">
        <v>1.1000000000000001</v>
      </c>
      <c r="AA74">
        <v>0</v>
      </c>
      <c r="AB74">
        <v>19.328499999999998</v>
      </c>
      <c r="AC74">
        <v>9.6778399999999998</v>
      </c>
      <c r="AD74">
        <v>18.229800000000001</v>
      </c>
      <c r="AE74">
        <v>49.436556000000003</v>
      </c>
      <c r="AF74">
        <v>8.8740000000000006</v>
      </c>
      <c r="AG74">
        <v>39.409199999999998</v>
      </c>
      <c r="AH74">
        <v>104.17</v>
      </c>
      <c r="AI74">
        <v>0</v>
      </c>
      <c r="AJ74">
        <v>0</v>
      </c>
      <c r="AK74">
        <v>50.76</v>
      </c>
      <c r="AL74">
        <v>53.451999999999998</v>
      </c>
      <c r="AM74">
        <v>5.1986999999999997</v>
      </c>
      <c r="AN74">
        <v>1.01389</v>
      </c>
      <c r="AO74">
        <v>22.931999999999999</v>
      </c>
      <c r="AP74">
        <v>12.169499999999999</v>
      </c>
      <c r="AQ74">
        <v>45.36</v>
      </c>
      <c r="AR74">
        <v>19.872</v>
      </c>
      <c r="AS74">
        <v>13.452</v>
      </c>
      <c r="AT74">
        <v>10.4405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75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3157.5080240000011</v>
      </c>
    </row>
    <row r="75" spans="1:117">
      <c r="A75" t="s">
        <v>117</v>
      </c>
      <c r="B75">
        <v>0</v>
      </c>
      <c r="C75">
        <v>0</v>
      </c>
      <c r="D75">
        <v>36.75</v>
      </c>
      <c r="E75">
        <v>0</v>
      </c>
      <c r="F75">
        <v>0</v>
      </c>
      <c r="G75">
        <v>64.073999999999998</v>
      </c>
      <c r="H75">
        <v>0</v>
      </c>
      <c r="I75">
        <v>0</v>
      </c>
      <c r="J75">
        <v>81.103999999999999</v>
      </c>
      <c r="K75">
        <v>686.77995699999997</v>
      </c>
      <c r="L75">
        <v>653.15250000000003</v>
      </c>
      <c r="M75">
        <v>92</v>
      </c>
      <c r="N75">
        <v>111.51</v>
      </c>
      <c r="O75">
        <v>123.66562500000001</v>
      </c>
      <c r="P75">
        <v>97.5</v>
      </c>
      <c r="Q75">
        <v>19.414000000000001</v>
      </c>
      <c r="R75">
        <v>42.392195999999998</v>
      </c>
      <c r="S75">
        <v>26.390910000000002</v>
      </c>
      <c r="T75">
        <v>0</v>
      </c>
      <c r="U75">
        <v>348.97500000000002</v>
      </c>
      <c r="V75">
        <v>20.731850000000001</v>
      </c>
      <c r="W75">
        <v>43.704000000000001</v>
      </c>
      <c r="X75">
        <v>144.23750000000001</v>
      </c>
      <c r="Y75">
        <v>0</v>
      </c>
      <c r="Z75">
        <v>1.1000000000000001</v>
      </c>
      <c r="AA75">
        <v>13.983000000000001</v>
      </c>
      <c r="AB75">
        <v>19.328499999999998</v>
      </c>
      <c r="AC75">
        <v>9.6778399999999998</v>
      </c>
      <c r="AD75">
        <v>18.229800000000001</v>
      </c>
      <c r="AE75">
        <v>49.436556000000003</v>
      </c>
      <c r="AF75">
        <v>8.8740000000000006</v>
      </c>
      <c r="AG75">
        <v>39.409199999999998</v>
      </c>
      <c r="AH75">
        <v>104.17</v>
      </c>
      <c r="AI75">
        <v>0</v>
      </c>
      <c r="AJ75">
        <v>0</v>
      </c>
      <c r="AK75">
        <v>50.76</v>
      </c>
      <c r="AL75">
        <v>53.451999999999998</v>
      </c>
      <c r="AM75">
        <v>5.1986999999999997</v>
      </c>
      <c r="AN75">
        <v>1.01389</v>
      </c>
      <c r="AO75">
        <v>22.931999999999999</v>
      </c>
      <c r="AP75">
        <v>12.169499999999999</v>
      </c>
      <c r="AQ75">
        <v>45.36</v>
      </c>
      <c r="AR75">
        <v>23.184000000000001</v>
      </c>
      <c r="AS75">
        <v>14.7972</v>
      </c>
      <c r="AT75">
        <v>10.4405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75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3170.8982240000014</v>
      </c>
    </row>
    <row r="76" spans="1:117">
      <c r="A76" t="s">
        <v>118</v>
      </c>
      <c r="B76">
        <v>0</v>
      </c>
      <c r="C76">
        <v>0</v>
      </c>
      <c r="D76">
        <v>36.75</v>
      </c>
      <c r="E76">
        <v>0</v>
      </c>
      <c r="F76">
        <v>0</v>
      </c>
      <c r="G76">
        <v>64.073999999999998</v>
      </c>
      <c r="H76">
        <v>0</v>
      </c>
      <c r="I76">
        <v>0</v>
      </c>
      <c r="J76">
        <v>83.296000000000006</v>
      </c>
      <c r="K76">
        <v>686.77995699999997</v>
      </c>
      <c r="L76">
        <v>653.15250000000003</v>
      </c>
      <c r="M76">
        <v>92</v>
      </c>
      <c r="N76">
        <v>111.51</v>
      </c>
      <c r="O76">
        <v>123.66562500000001</v>
      </c>
      <c r="P76">
        <v>97.5</v>
      </c>
      <c r="Q76">
        <v>19.414000000000001</v>
      </c>
      <c r="R76">
        <v>42.392195999999998</v>
      </c>
      <c r="S76">
        <v>26.390910000000002</v>
      </c>
      <c r="T76">
        <v>0</v>
      </c>
      <c r="U76">
        <v>348.97500000000002</v>
      </c>
      <c r="V76">
        <v>20.731850000000001</v>
      </c>
      <c r="W76">
        <v>43.704000000000001</v>
      </c>
      <c r="X76">
        <v>144.23750000000001</v>
      </c>
      <c r="Y76">
        <v>0</v>
      </c>
      <c r="Z76">
        <v>1.1000000000000001</v>
      </c>
      <c r="AA76">
        <v>28.045000000000002</v>
      </c>
      <c r="AB76">
        <v>19.328499999999998</v>
      </c>
      <c r="AC76">
        <v>9.6778399999999998</v>
      </c>
      <c r="AD76">
        <v>18.229800000000001</v>
      </c>
      <c r="AE76">
        <v>49.436556000000003</v>
      </c>
      <c r="AF76">
        <v>8.8740000000000006</v>
      </c>
      <c r="AG76">
        <v>39.409199999999998</v>
      </c>
      <c r="AH76">
        <v>104.17</v>
      </c>
      <c r="AI76">
        <v>0</v>
      </c>
      <c r="AJ76">
        <v>0</v>
      </c>
      <c r="AK76">
        <v>50.76</v>
      </c>
      <c r="AL76">
        <v>53.451999999999998</v>
      </c>
      <c r="AM76">
        <v>10.397399999999999</v>
      </c>
      <c r="AN76">
        <v>1.01389</v>
      </c>
      <c r="AO76">
        <v>22.931999999999999</v>
      </c>
      <c r="AP76">
        <v>12.169499999999999</v>
      </c>
      <c r="AQ76">
        <v>45.36</v>
      </c>
      <c r="AR76">
        <v>48.576000000000001</v>
      </c>
      <c r="AS76">
        <v>14.7972</v>
      </c>
      <c r="AT76">
        <v>10.4405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75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3217.742924000001</v>
      </c>
    </row>
    <row r="77" spans="1:117">
      <c r="A77" t="s">
        <v>119</v>
      </c>
      <c r="B77">
        <v>0</v>
      </c>
      <c r="C77">
        <v>0</v>
      </c>
      <c r="D77">
        <v>36.75</v>
      </c>
      <c r="E77">
        <v>0</v>
      </c>
      <c r="F77">
        <v>0</v>
      </c>
      <c r="G77">
        <v>64.073999999999998</v>
      </c>
      <c r="H77">
        <v>0</v>
      </c>
      <c r="I77">
        <v>0</v>
      </c>
      <c r="J77">
        <v>83.296000000000006</v>
      </c>
      <c r="K77">
        <v>686.77995699999997</v>
      </c>
      <c r="L77">
        <v>653.15250000000003</v>
      </c>
      <c r="M77">
        <v>92</v>
      </c>
      <c r="N77">
        <v>111.51</v>
      </c>
      <c r="O77">
        <v>123.66562500000001</v>
      </c>
      <c r="P77">
        <v>97.5</v>
      </c>
      <c r="Q77">
        <v>19.414000000000001</v>
      </c>
      <c r="R77">
        <v>42.392195999999998</v>
      </c>
      <c r="S77">
        <v>26.390910000000002</v>
      </c>
      <c r="T77">
        <v>0</v>
      </c>
      <c r="U77">
        <v>348.97500000000002</v>
      </c>
      <c r="V77">
        <v>20.731850000000001</v>
      </c>
      <c r="W77">
        <v>44.0075</v>
      </c>
      <c r="X77">
        <v>144.23750000000001</v>
      </c>
      <c r="Y77">
        <v>0</v>
      </c>
      <c r="Z77">
        <v>2.2000000000000002</v>
      </c>
      <c r="AA77">
        <v>41.08</v>
      </c>
      <c r="AB77">
        <v>19.328499999999998</v>
      </c>
      <c r="AC77">
        <v>9.6778399999999998</v>
      </c>
      <c r="AD77">
        <v>18.229800000000001</v>
      </c>
      <c r="AE77">
        <v>49.436556000000003</v>
      </c>
      <c r="AF77">
        <v>8.8740000000000006</v>
      </c>
      <c r="AG77">
        <v>39.409199999999998</v>
      </c>
      <c r="AH77">
        <v>104.17</v>
      </c>
      <c r="AI77">
        <v>0</v>
      </c>
      <c r="AJ77">
        <v>0</v>
      </c>
      <c r="AK77">
        <v>50.76</v>
      </c>
      <c r="AL77">
        <v>66.814999999999998</v>
      </c>
      <c r="AM77">
        <v>10.397399999999999</v>
      </c>
      <c r="AN77">
        <v>1.01389</v>
      </c>
      <c r="AO77">
        <v>22.931999999999999</v>
      </c>
      <c r="AP77">
        <v>12.169499999999999</v>
      </c>
      <c r="AQ77">
        <v>60.48</v>
      </c>
      <c r="AR77">
        <v>12.144</v>
      </c>
      <c r="AS77">
        <v>14.7972</v>
      </c>
      <c r="AT77">
        <v>10.4405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24.4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3173.6324240000004</v>
      </c>
    </row>
    <row r="78" spans="1:117">
      <c r="A78" t="s">
        <v>120</v>
      </c>
      <c r="B78">
        <v>0</v>
      </c>
      <c r="C78">
        <v>0</v>
      </c>
      <c r="D78">
        <v>36.75</v>
      </c>
      <c r="E78">
        <v>0</v>
      </c>
      <c r="F78">
        <v>0</v>
      </c>
      <c r="G78">
        <v>64.073999999999998</v>
      </c>
      <c r="H78">
        <v>0</v>
      </c>
      <c r="I78">
        <v>0</v>
      </c>
      <c r="J78">
        <v>83.296000000000006</v>
      </c>
      <c r="K78">
        <v>686.77995699999997</v>
      </c>
      <c r="L78">
        <v>653.15250000000003</v>
      </c>
      <c r="M78">
        <v>92</v>
      </c>
      <c r="N78">
        <v>111.51</v>
      </c>
      <c r="O78">
        <v>123.66562500000001</v>
      </c>
      <c r="P78">
        <v>97.5</v>
      </c>
      <c r="Q78">
        <v>19.414000000000001</v>
      </c>
      <c r="R78">
        <v>42.392195999999998</v>
      </c>
      <c r="S78">
        <v>26.390910000000002</v>
      </c>
      <c r="T78">
        <v>0</v>
      </c>
      <c r="U78">
        <v>348.97500000000002</v>
      </c>
      <c r="V78">
        <v>20.731850000000001</v>
      </c>
      <c r="W78">
        <v>44.0075</v>
      </c>
      <c r="X78">
        <v>144.23750000000001</v>
      </c>
      <c r="Y78">
        <v>0</v>
      </c>
      <c r="Z78">
        <v>3.3</v>
      </c>
      <c r="AA78">
        <v>42.106999999999999</v>
      </c>
      <c r="AB78">
        <v>29.326000000000001</v>
      </c>
      <c r="AC78">
        <v>19.35568</v>
      </c>
      <c r="AD78">
        <v>18.229800000000001</v>
      </c>
      <c r="AE78">
        <v>49.436556000000003</v>
      </c>
      <c r="AF78">
        <v>17.748000000000001</v>
      </c>
      <c r="AG78">
        <v>39.409199999999998</v>
      </c>
      <c r="AH78">
        <v>123.11</v>
      </c>
      <c r="AI78">
        <v>0</v>
      </c>
      <c r="AJ78">
        <v>0</v>
      </c>
      <c r="AK78">
        <v>50.76</v>
      </c>
      <c r="AL78">
        <v>66.814999999999998</v>
      </c>
      <c r="AM78">
        <v>10.397399999999999</v>
      </c>
      <c r="AN78">
        <v>1.01389</v>
      </c>
      <c r="AO78">
        <v>22.931999999999999</v>
      </c>
      <c r="AP78">
        <v>12.169499999999999</v>
      </c>
      <c r="AQ78">
        <v>62.244</v>
      </c>
      <c r="AR78">
        <v>12.144</v>
      </c>
      <c r="AS78">
        <v>14.7972</v>
      </c>
      <c r="AT78">
        <v>10.4405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24.4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3225.0127640000014</v>
      </c>
    </row>
    <row r="79" spans="1:117">
      <c r="A79" t="s">
        <v>121</v>
      </c>
      <c r="B79">
        <v>0</v>
      </c>
      <c r="C79">
        <v>0</v>
      </c>
      <c r="D79">
        <v>36.75</v>
      </c>
      <c r="E79">
        <v>0</v>
      </c>
      <c r="F79">
        <v>0</v>
      </c>
      <c r="G79">
        <v>64.073999999999998</v>
      </c>
      <c r="H79">
        <v>0</v>
      </c>
      <c r="I79">
        <v>0</v>
      </c>
      <c r="J79">
        <v>83.296000000000006</v>
      </c>
      <c r="K79">
        <v>686.77995699999997</v>
      </c>
      <c r="L79">
        <v>653.15250000000003</v>
      </c>
      <c r="M79">
        <v>92</v>
      </c>
      <c r="N79">
        <v>100.8</v>
      </c>
      <c r="O79">
        <v>123.66562500000001</v>
      </c>
      <c r="P79">
        <v>97.5</v>
      </c>
      <c r="Q79">
        <v>19.414000000000001</v>
      </c>
      <c r="R79">
        <v>42.392195999999998</v>
      </c>
      <c r="S79">
        <v>26.390910000000002</v>
      </c>
      <c r="T79">
        <v>0</v>
      </c>
      <c r="U79">
        <v>348.97500000000002</v>
      </c>
      <c r="V79">
        <v>20.731850000000001</v>
      </c>
      <c r="W79">
        <v>43.704000000000001</v>
      </c>
      <c r="X79">
        <v>144.23750000000001</v>
      </c>
      <c r="Y79">
        <v>0</v>
      </c>
      <c r="Z79">
        <v>19.6614</v>
      </c>
      <c r="AA79">
        <v>42.14808</v>
      </c>
      <c r="AB79">
        <v>39.510120000000001</v>
      </c>
      <c r="AC79">
        <v>29.062808</v>
      </c>
      <c r="AD79">
        <v>27.3447</v>
      </c>
      <c r="AE79">
        <v>49.436556000000003</v>
      </c>
      <c r="AF79">
        <v>26.622</v>
      </c>
      <c r="AG79">
        <v>39.409199999999998</v>
      </c>
      <c r="AH79">
        <v>140.34540000000001</v>
      </c>
      <c r="AI79">
        <v>0</v>
      </c>
      <c r="AJ79">
        <v>0</v>
      </c>
      <c r="AK79">
        <v>50.76</v>
      </c>
      <c r="AL79">
        <v>66.814999999999998</v>
      </c>
      <c r="AM79">
        <v>15.804048</v>
      </c>
      <c r="AN79">
        <v>1.01389</v>
      </c>
      <c r="AO79">
        <v>22.931999999999999</v>
      </c>
      <c r="AP79">
        <v>12.169499999999999</v>
      </c>
      <c r="AQ79">
        <v>62.244</v>
      </c>
      <c r="AR79">
        <v>12.144</v>
      </c>
      <c r="AS79">
        <v>14.7972</v>
      </c>
      <c r="AT79">
        <v>12.089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24.4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3292.5724400000008</v>
      </c>
    </row>
    <row r="80" spans="1:117">
      <c r="A80" t="s">
        <v>122</v>
      </c>
      <c r="B80">
        <v>0</v>
      </c>
      <c r="C80">
        <v>0</v>
      </c>
      <c r="D80">
        <v>36.75</v>
      </c>
      <c r="E80">
        <v>0</v>
      </c>
      <c r="F80">
        <v>0</v>
      </c>
      <c r="G80">
        <v>64.073999999999998</v>
      </c>
      <c r="H80">
        <v>0</v>
      </c>
      <c r="I80">
        <v>0</v>
      </c>
      <c r="J80">
        <v>83.296000000000006</v>
      </c>
      <c r="K80">
        <v>686.77995699999997</v>
      </c>
      <c r="L80">
        <v>653.15250000000003</v>
      </c>
      <c r="M80">
        <v>92</v>
      </c>
      <c r="N80">
        <v>100.8</v>
      </c>
      <c r="O80">
        <v>123.66562500000001</v>
      </c>
      <c r="P80">
        <v>97.5</v>
      </c>
      <c r="Q80">
        <v>19.414000000000001</v>
      </c>
      <c r="R80">
        <v>42.392195999999998</v>
      </c>
      <c r="S80">
        <v>26.390910000000002</v>
      </c>
      <c r="T80">
        <v>0</v>
      </c>
      <c r="U80">
        <v>348.97500000000002</v>
      </c>
      <c r="V80">
        <v>20.731850000000001</v>
      </c>
      <c r="W80">
        <v>43.704000000000001</v>
      </c>
      <c r="X80">
        <v>144.23750000000001</v>
      </c>
      <c r="Y80">
        <v>0</v>
      </c>
      <c r="Z80">
        <v>19.6614</v>
      </c>
      <c r="AA80">
        <v>42.14808</v>
      </c>
      <c r="AB80">
        <v>39.510120000000001</v>
      </c>
      <c r="AC80">
        <v>29.062808</v>
      </c>
      <c r="AD80">
        <v>27.3447</v>
      </c>
      <c r="AE80">
        <v>49.436556000000003</v>
      </c>
      <c r="AF80">
        <v>26.622</v>
      </c>
      <c r="AG80">
        <v>39.409199999999998</v>
      </c>
      <c r="AH80">
        <v>140.34540000000001</v>
      </c>
      <c r="AI80">
        <v>0</v>
      </c>
      <c r="AJ80">
        <v>0</v>
      </c>
      <c r="AK80">
        <v>50.76</v>
      </c>
      <c r="AL80">
        <v>66.814999999999998</v>
      </c>
      <c r="AM80">
        <v>15.804048</v>
      </c>
      <c r="AN80">
        <v>1.01389</v>
      </c>
      <c r="AO80">
        <v>22.931999999999999</v>
      </c>
      <c r="AP80">
        <v>12.169499999999999</v>
      </c>
      <c r="AQ80">
        <v>62.244</v>
      </c>
      <c r="AR80">
        <v>12.144</v>
      </c>
      <c r="AS80">
        <v>14.7972</v>
      </c>
      <c r="AT80">
        <v>13.188000000000001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24.4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3293.671440000001</v>
      </c>
    </row>
    <row r="81" spans="1:117">
      <c r="A81" t="s">
        <v>123</v>
      </c>
      <c r="B81">
        <v>0</v>
      </c>
      <c r="C81">
        <v>0</v>
      </c>
      <c r="D81">
        <v>36.75</v>
      </c>
      <c r="E81">
        <v>0</v>
      </c>
      <c r="F81">
        <v>0</v>
      </c>
      <c r="G81">
        <v>64.073999999999998</v>
      </c>
      <c r="H81">
        <v>0</v>
      </c>
      <c r="I81">
        <v>0</v>
      </c>
      <c r="J81">
        <v>83.296000000000006</v>
      </c>
      <c r="K81">
        <v>686.77995699999997</v>
      </c>
      <c r="L81">
        <v>653.15250000000003</v>
      </c>
      <c r="M81">
        <v>92</v>
      </c>
      <c r="N81">
        <v>100.8</v>
      </c>
      <c r="O81">
        <v>123.66562500000001</v>
      </c>
      <c r="P81">
        <v>97.5</v>
      </c>
      <c r="Q81">
        <v>19.414000000000001</v>
      </c>
      <c r="R81">
        <v>42.392195999999998</v>
      </c>
      <c r="S81">
        <v>26.390910000000002</v>
      </c>
      <c r="T81">
        <v>0</v>
      </c>
      <c r="U81">
        <v>348.97500000000002</v>
      </c>
      <c r="V81">
        <v>20.731850000000001</v>
      </c>
      <c r="W81">
        <v>44.0075</v>
      </c>
      <c r="X81">
        <v>144.23750000000001</v>
      </c>
      <c r="Y81">
        <v>0</v>
      </c>
      <c r="Z81">
        <v>19.6614</v>
      </c>
      <c r="AA81">
        <v>42.14808</v>
      </c>
      <c r="AB81">
        <v>39.510120000000001</v>
      </c>
      <c r="AC81">
        <v>29.062808</v>
      </c>
      <c r="AD81">
        <v>27.3447</v>
      </c>
      <c r="AE81">
        <v>49.436556000000003</v>
      </c>
      <c r="AF81">
        <v>26.622</v>
      </c>
      <c r="AG81">
        <v>39.409199999999998</v>
      </c>
      <c r="AH81">
        <v>140.34540000000001</v>
      </c>
      <c r="AI81">
        <v>0</v>
      </c>
      <c r="AJ81">
        <v>0</v>
      </c>
      <c r="AK81">
        <v>50.76</v>
      </c>
      <c r="AL81">
        <v>66.814999999999998</v>
      </c>
      <c r="AM81">
        <v>15.804048</v>
      </c>
      <c r="AN81">
        <v>1.01389</v>
      </c>
      <c r="AO81">
        <v>22.931999999999999</v>
      </c>
      <c r="AP81">
        <v>12.169499999999999</v>
      </c>
      <c r="AQ81">
        <v>62.244</v>
      </c>
      <c r="AR81">
        <v>20.423999999999999</v>
      </c>
      <c r="AS81">
        <v>14.7972</v>
      </c>
      <c r="AT81">
        <v>15.00135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24.4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3304.0682900000011</v>
      </c>
    </row>
    <row r="82" spans="1:117">
      <c r="A82" t="s">
        <v>124</v>
      </c>
      <c r="B82">
        <v>0</v>
      </c>
      <c r="C82">
        <v>0</v>
      </c>
      <c r="D82">
        <v>36.75</v>
      </c>
      <c r="E82">
        <v>0</v>
      </c>
      <c r="F82">
        <v>0</v>
      </c>
      <c r="G82">
        <v>64.073999999999998</v>
      </c>
      <c r="H82">
        <v>0</v>
      </c>
      <c r="I82">
        <v>0</v>
      </c>
      <c r="J82">
        <v>83.296000000000006</v>
      </c>
      <c r="K82">
        <v>686.77995699999997</v>
      </c>
      <c r="L82">
        <v>653.15250000000003</v>
      </c>
      <c r="M82">
        <v>92</v>
      </c>
      <c r="N82">
        <v>100.8</v>
      </c>
      <c r="O82">
        <v>123.66562500000001</v>
      </c>
      <c r="P82">
        <v>97.5</v>
      </c>
      <c r="Q82">
        <v>19.414000000000001</v>
      </c>
      <c r="R82">
        <v>42.392195999999998</v>
      </c>
      <c r="S82">
        <v>26.390910000000002</v>
      </c>
      <c r="T82">
        <v>0</v>
      </c>
      <c r="U82">
        <v>348.97500000000002</v>
      </c>
      <c r="V82">
        <v>20.731850000000001</v>
      </c>
      <c r="W82">
        <v>44.0075</v>
      </c>
      <c r="X82">
        <v>144.23750000000001</v>
      </c>
      <c r="Y82">
        <v>0</v>
      </c>
      <c r="Z82">
        <v>19.6614</v>
      </c>
      <c r="AA82">
        <v>42.14808</v>
      </c>
      <c r="AB82">
        <v>39.510120000000001</v>
      </c>
      <c r="AC82">
        <v>29.062808</v>
      </c>
      <c r="AD82">
        <v>27.3447</v>
      </c>
      <c r="AE82">
        <v>49.436556000000003</v>
      </c>
      <c r="AF82">
        <v>26.622</v>
      </c>
      <c r="AG82">
        <v>39.409199999999998</v>
      </c>
      <c r="AH82">
        <v>140.34540000000001</v>
      </c>
      <c r="AI82">
        <v>0</v>
      </c>
      <c r="AJ82">
        <v>0</v>
      </c>
      <c r="AK82">
        <v>50.76</v>
      </c>
      <c r="AL82">
        <v>66.814999999999998</v>
      </c>
      <c r="AM82">
        <v>15.804048</v>
      </c>
      <c r="AN82">
        <v>1.01389</v>
      </c>
      <c r="AO82">
        <v>22.931999999999999</v>
      </c>
      <c r="AP82">
        <v>12.169499999999999</v>
      </c>
      <c r="AQ82">
        <v>62.244</v>
      </c>
      <c r="AR82">
        <v>20.423999999999999</v>
      </c>
      <c r="AS82">
        <v>14.7972</v>
      </c>
      <c r="AT82">
        <v>15.00135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24.4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3304.0682900000011</v>
      </c>
    </row>
    <row r="83" spans="1:117">
      <c r="A83" t="s">
        <v>125</v>
      </c>
      <c r="B83">
        <v>0</v>
      </c>
      <c r="C83">
        <v>0</v>
      </c>
      <c r="D83">
        <v>36.75</v>
      </c>
      <c r="E83">
        <v>0</v>
      </c>
      <c r="F83">
        <v>0</v>
      </c>
      <c r="G83">
        <v>64.073999999999998</v>
      </c>
      <c r="H83">
        <v>0</v>
      </c>
      <c r="I83">
        <v>0</v>
      </c>
      <c r="J83">
        <v>83.296000000000006</v>
      </c>
      <c r="K83">
        <v>686.77995699999997</v>
      </c>
      <c r="L83">
        <v>653.15250000000003</v>
      </c>
      <c r="M83">
        <v>92</v>
      </c>
      <c r="N83">
        <v>100.8</v>
      </c>
      <c r="O83">
        <v>123.66562500000001</v>
      </c>
      <c r="P83">
        <v>97.5</v>
      </c>
      <c r="Q83">
        <v>19.414000000000001</v>
      </c>
      <c r="R83">
        <v>42.392195999999998</v>
      </c>
      <c r="S83">
        <v>26.390910000000002</v>
      </c>
      <c r="T83">
        <v>0</v>
      </c>
      <c r="U83">
        <v>348.97500000000002</v>
      </c>
      <c r="V83">
        <v>20.731850000000001</v>
      </c>
      <c r="W83">
        <v>44.0075</v>
      </c>
      <c r="X83">
        <v>144.23750000000001</v>
      </c>
      <c r="Y83">
        <v>0</v>
      </c>
      <c r="Z83">
        <v>1.1000000000000001</v>
      </c>
      <c r="AA83">
        <v>42.14808</v>
      </c>
      <c r="AB83">
        <v>39.510120000000001</v>
      </c>
      <c r="AC83">
        <v>29.062808</v>
      </c>
      <c r="AD83">
        <v>27.3447</v>
      </c>
      <c r="AE83">
        <v>49.436556000000003</v>
      </c>
      <c r="AF83">
        <v>26.622</v>
      </c>
      <c r="AG83">
        <v>39.409199999999998</v>
      </c>
      <c r="AH83">
        <v>140.34540000000001</v>
      </c>
      <c r="AI83">
        <v>0</v>
      </c>
      <c r="AJ83">
        <v>0</v>
      </c>
      <c r="AK83">
        <v>50.76</v>
      </c>
      <c r="AL83">
        <v>66.814999999999998</v>
      </c>
      <c r="AM83">
        <v>15.804048</v>
      </c>
      <c r="AN83">
        <v>1.01389</v>
      </c>
      <c r="AO83">
        <v>22.931999999999999</v>
      </c>
      <c r="AP83">
        <v>12.169499999999999</v>
      </c>
      <c r="AQ83">
        <v>62.244</v>
      </c>
      <c r="AR83">
        <v>20.423999999999999</v>
      </c>
      <c r="AS83">
        <v>14.7972</v>
      </c>
      <c r="AT83">
        <v>15.00135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24.4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3285.506890000001</v>
      </c>
    </row>
    <row r="84" spans="1:117">
      <c r="A84" t="s">
        <v>126</v>
      </c>
      <c r="B84">
        <v>0</v>
      </c>
      <c r="C84">
        <v>0</v>
      </c>
      <c r="D84">
        <v>36.75</v>
      </c>
      <c r="E84">
        <v>0</v>
      </c>
      <c r="F84">
        <v>0</v>
      </c>
      <c r="G84">
        <v>64.073999999999998</v>
      </c>
      <c r="H84">
        <v>0</v>
      </c>
      <c r="I84">
        <v>0</v>
      </c>
      <c r="J84">
        <v>83.296000000000006</v>
      </c>
      <c r="K84">
        <v>686.77995699999997</v>
      </c>
      <c r="L84">
        <v>653.15250000000003</v>
      </c>
      <c r="M84">
        <v>92</v>
      </c>
      <c r="N84">
        <v>100.8</v>
      </c>
      <c r="O84">
        <v>123.66562500000001</v>
      </c>
      <c r="P84">
        <v>97.5</v>
      </c>
      <c r="Q84">
        <v>19.414000000000001</v>
      </c>
      <c r="R84">
        <v>42.392195999999998</v>
      </c>
      <c r="S84">
        <v>26.390910000000002</v>
      </c>
      <c r="T84">
        <v>0</v>
      </c>
      <c r="U84">
        <v>348.97500000000002</v>
      </c>
      <c r="V84">
        <v>20.731850000000001</v>
      </c>
      <c r="W84">
        <v>44.0075</v>
      </c>
      <c r="X84">
        <v>144.23750000000001</v>
      </c>
      <c r="Y84">
        <v>0</v>
      </c>
      <c r="Z84">
        <v>1.1000000000000001</v>
      </c>
      <c r="AA84">
        <v>42.14808</v>
      </c>
      <c r="AB84">
        <v>39.510120000000001</v>
      </c>
      <c r="AC84">
        <v>29.062808</v>
      </c>
      <c r="AD84">
        <v>27.3447</v>
      </c>
      <c r="AE84">
        <v>49.436556000000003</v>
      </c>
      <c r="AF84">
        <v>26.622</v>
      </c>
      <c r="AG84">
        <v>39.409199999999998</v>
      </c>
      <c r="AH84">
        <v>140.34540000000001</v>
      </c>
      <c r="AI84">
        <v>0</v>
      </c>
      <c r="AJ84">
        <v>0</v>
      </c>
      <c r="AK84">
        <v>50.76</v>
      </c>
      <c r="AL84">
        <v>66.814999999999998</v>
      </c>
      <c r="AM84">
        <v>15.804048</v>
      </c>
      <c r="AN84">
        <v>1.01389</v>
      </c>
      <c r="AO84">
        <v>22.931999999999999</v>
      </c>
      <c r="AP84">
        <v>12.169499999999999</v>
      </c>
      <c r="AQ84">
        <v>62.244</v>
      </c>
      <c r="AR84">
        <v>20.423999999999999</v>
      </c>
      <c r="AS84">
        <v>14.7972</v>
      </c>
      <c r="AT84">
        <v>15.00135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24.4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3285.506890000001</v>
      </c>
    </row>
    <row r="85" spans="1:117">
      <c r="A85" t="s">
        <v>127</v>
      </c>
      <c r="B85">
        <v>0</v>
      </c>
      <c r="C85">
        <v>0</v>
      </c>
      <c r="D85">
        <v>36.75</v>
      </c>
      <c r="E85">
        <v>0</v>
      </c>
      <c r="F85">
        <v>0</v>
      </c>
      <c r="G85">
        <v>64.073999999999998</v>
      </c>
      <c r="H85">
        <v>0</v>
      </c>
      <c r="I85">
        <v>0</v>
      </c>
      <c r="J85">
        <v>83.296000000000006</v>
      </c>
      <c r="K85">
        <v>686.77995699999997</v>
      </c>
      <c r="L85">
        <v>653.15250000000003</v>
      </c>
      <c r="M85">
        <v>92</v>
      </c>
      <c r="N85">
        <v>100.8</v>
      </c>
      <c r="O85">
        <v>123.66562500000001</v>
      </c>
      <c r="P85">
        <v>97.5</v>
      </c>
      <c r="Q85">
        <v>19.414000000000001</v>
      </c>
      <c r="R85">
        <v>42.392195999999998</v>
      </c>
      <c r="S85">
        <v>26.390910000000002</v>
      </c>
      <c r="T85">
        <v>0</v>
      </c>
      <c r="U85">
        <v>348.97500000000002</v>
      </c>
      <c r="V85">
        <v>20.731850000000001</v>
      </c>
      <c r="W85">
        <v>44.0075</v>
      </c>
      <c r="X85">
        <v>144.23750000000001</v>
      </c>
      <c r="Y85">
        <v>0</v>
      </c>
      <c r="Z85">
        <v>1.1000000000000001</v>
      </c>
      <c r="AA85">
        <v>42.14808</v>
      </c>
      <c r="AB85">
        <v>39.510120000000001</v>
      </c>
      <c r="AC85">
        <v>29.062808</v>
      </c>
      <c r="AD85">
        <v>27.3447</v>
      </c>
      <c r="AE85">
        <v>49.436556000000003</v>
      </c>
      <c r="AF85">
        <v>26.622</v>
      </c>
      <c r="AG85">
        <v>39.409199999999998</v>
      </c>
      <c r="AH85">
        <v>140.34540000000001</v>
      </c>
      <c r="AI85">
        <v>0</v>
      </c>
      <c r="AJ85">
        <v>0</v>
      </c>
      <c r="AK85">
        <v>50.76</v>
      </c>
      <c r="AL85">
        <v>66.814999999999998</v>
      </c>
      <c r="AM85">
        <v>15.804048</v>
      </c>
      <c r="AN85">
        <v>1.01389</v>
      </c>
      <c r="AO85">
        <v>22.931999999999999</v>
      </c>
      <c r="AP85">
        <v>12.169499999999999</v>
      </c>
      <c r="AQ85">
        <v>62.244</v>
      </c>
      <c r="AR85">
        <v>20.423999999999999</v>
      </c>
      <c r="AS85">
        <v>10.089</v>
      </c>
      <c r="AT85">
        <v>15.00135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24.4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3280.798690000001</v>
      </c>
    </row>
    <row r="86" spans="1:117">
      <c r="A86" t="s">
        <v>128</v>
      </c>
      <c r="B86">
        <v>0</v>
      </c>
      <c r="C86">
        <v>0</v>
      </c>
      <c r="D86">
        <v>36.75</v>
      </c>
      <c r="E86">
        <v>0</v>
      </c>
      <c r="F86">
        <v>0</v>
      </c>
      <c r="G86">
        <v>64.073999999999998</v>
      </c>
      <c r="H86">
        <v>0</v>
      </c>
      <c r="I86">
        <v>0</v>
      </c>
      <c r="J86">
        <v>83.296000000000006</v>
      </c>
      <c r="K86">
        <v>686.77995699999997</v>
      </c>
      <c r="L86">
        <v>653.15250000000003</v>
      </c>
      <c r="M86">
        <v>92</v>
      </c>
      <c r="N86">
        <v>100.8</v>
      </c>
      <c r="O86">
        <v>123.66562500000001</v>
      </c>
      <c r="P86">
        <v>97.5</v>
      </c>
      <c r="Q86">
        <v>19.414000000000001</v>
      </c>
      <c r="R86">
        <v>42.392195999999998</v>
      </c>
      <c r="S86">
        <v>26.390910000000002</v>
      </c>
      <c r="T86">
        <v>0</v>
      </c>
      <c r="U86">
        <v>348.97500000000002</v>
      </c>
      <c r="V86">
        <v>20.731850000000001</v>
      </c>
      <c r="W86">
        <v>44.0075</v>
      </c>
      <c r="X86">
        <v>144.23750000000001</v>
      </c>
      <c r="Y86">
        <v>0</v>
      </c>
      <c r="Z86">
        <v>1.1000000000000001</v>
      </c>
      <c r="AA86">
        <v>28.045000000000002</v>
      </c>
      <c r="AB86">
        <v>39.510120000000001</v>
      </c>
      <c r="AC86">
        <v>19.35568</v>
      </c>
      <c r="AD86">
        <v>27.3447</v>
      </c>
      <c r="AE86">
        <v>49.436556000000003</v>
      </c>
      <c r="AF86">
        <v>17.748000000000001</v>
      </c>
      <c r="AG86">
        <v>39.409199999999998</v>
      </c>
      <c r="AH86">
        <v>116.9545</v>
      </c>
      <c r="AI86">
        <v>0</v>
      </c>
      <c r="AJ86">
        <v>0</v>
      </c>
      <c r="AK86">
        <v>50.76</v>
      </c>
      <c r="AL86">
        <v>66.814999999999998</v>
      </c>
      <c r="AM86">
        <v>10.557359999999999</v>
      </c>
      <c r="AN86">
        <v>1.01389</v>
      </c>
      <c r="AO86">
        <v>22.931999999999999</v>
      </c>
      <c r="AP86">
        <v>12.169499999999999</v>
      </c>
      <c r="AQ86">
        <v>60.48</v>
      </c>
      <c r="AR86">
        <v>20.423999999999999</v>
      </c>
      <c r="AS86">
        <v>10.089</v>
      </c>
      <c r="AT86">
        <v>15.00135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24.4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3217.7128940000007</v>
      </c>
    </row>
    <row r="87" spans="1:117">
      <c r="A87" t="s">
        <v>129</v>
      </c>
      <c r="B87">
        <v>0</v>
      </c>
      <c r="C87">
        <v>0</v>
      </c>
      <c r="D87">
        <v>36.75</v>
      </c>
      <c r="E87">
        <v>0</v>
      </c>
      <c r="F87">
        <v>0</v>
      </c>
      <c r="G87">
        <v>64.073999999999998</v>
      </c>
      <c r="H87">
        <v>0</v>
      </c>
      <c r="I87">
        <v>0</v>
      </c>
      <c r="J87">
        <v>83.296000000000006</v>
      </c>
      <c r="K87">
        <v>686.77995699999997</v>
      </c>
      <c r="L87">
        <v>653.15250000000003</v>
      </c>
      <c r="M87">
        <v>92</v>
      </c>
      <c r="N87">
        <v>100.8</v>
      </c>
      <c r="O87">
        <v>123.66562500000001</v>
      </c>
      <c r="P87">
        <v>97.5</v>
      </c>
      <c r="Q87">
        <v>19.414000000000001</v>
      </c>
      <c r="R87">
        <v>42.392195999999998</v>
      </c>
      <c r="S87">
        <v>26.390910000000002</v>
      </c>
      <c r="T87">
        <v>0</v>
      </c>
      <c r="U87">
        <v>348.97500000000002</v>
      </c>
      <c r="V87">
        <v>20.731850000000001</v>
      </c>
      <c r="W87">
        <v>44.0075</v>
      </c>
      <c r="X87">
        <v>144.23750000000001</v>
      </c>
      <c r="Y87">
        <v>0</v>
      </c>
      <c r="Z87">
        <v>1.1000000000000001</v>
      </c>
      <c r="AA87">
        <v>28.045000000000002</v>
      </c>
      <c r="AB87">
        <v>29.326000000000001</v>
      </c>
      <c r="AC87">
        <v>19.35568</v>
      </c>
      <c r="AD87">
        <v>18.229800000000001</v>
      </c>
      <c r="AE87">
        <v>49.436556000000003</v>
      </c>
      <c r="AF87">
        <v>17.748000000000001</v>
      </c>
      <c r="AG87">
        <v>39.409199999999998</v>
      </c>
      <c r="AH87">
        <v>116.9545</v>
      </c>
      <c r="AI87">
        <v>0</v>
      </c>
      <c r="AJ87">
        <v>0</v>
      </c>
      <c r="AK87">
        <v>50.76</v>
      </c>
      <c r="AL87">
        <v>66.814999999999998</v>
      </c>
      <c r="AM87">
        <v>10.557359999999999</v>
      </c>
      <c r="AN87">
        <v>1.01389</v>
      </c>
      <c r="AO87">
        <v>22.931999999999999</v>
      </c>
      <c r="AP87">
        <v>12.169499999999999</v>
      </c>
      <c r="AQ87">
        <v>60.48</v>
      </c>
      <c r="AR87">
        <v>20.423999999999999</v>
      </c>
      <c r="AS87">
        <v>10.089</v>
      </c>
      <c r="AT87">
        <v>15.00135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24.4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3198.4138740000008</v>
      </c>
    </row>
    <row r="88" spans="1:117">
      <c r="A88" t="s">
        <v>130</v>
      </c>
      <c r="B88">
        <v>0</v>
      </c>
      <c r="C88">
        <v>0</v>
      </c>
      <c r="D88">
        <v>37.799999999999997</v>
      </c>
      <c r="E88">
        <v>0</v>
      </c>
      <c r="F88">
        <v>0</v>
      </c>
      <c r="G88">
        <v>64.073999999999998</v>
      </c>
      <c r="H88">
        <v>0</v>
      </c>
      <c r="I88">
        <v>0</v>
      </c>
      <c r="J88">
        <v>83.296000000000006</v>
      </c>
      <c r="K88">
        <v>686.77995699999997</v>
      </c>
      <c r="L88">
        <v>653.15250000000003</v>
      </c>
      <c r="M88">
        <v>92</v>
      </c>
      <c r="N88">
        <v>100.8</v>
      </c>
      <c r="O88">
        <v>123.66562500000001</v>
      </c>
      <c r="P88">
        <v>97.5</v>
      </c>
      <c r="Q88">
        <v>19.414000000000001</v>
      </c>
      <c r="R88">
        <v>42.392195999999998</v>
      </c>
      <c r="S88">
        <v>26.390910000000002</v>
      </c>
      <c r="T88">
        <v>0</v>
      </c>
      <c r="U88">
        <v>348.97500000000002</v>
      </c>
      <c r="V88">
        <v>20.731850000000001</v>
      </c>
      <c r="W88">
        <v>44.0075</v>
      </c>
      <c r="X88">
        <v>144.23750000000001</v>
      </c>
      <c r="Y88">
        <v>0</v>
      </c>
      <c r="Z88">
        <v>1.1000000000000001</v>
      </c>
      <c r="AA88">
        <v>28.045000000000002</v>
      </c>
      <c r="AB88">
        <v>29.326000000000001</v>
      </c>
      <c r="AC88">
        <v>19.35568</v>
      </c>
      <c r="AD88">
        <v>18.229800000000001</v>
      </c>
      <c r="AE88">
        <v>49.436556000000003</v>
      </c>
      <c r="AF88">
        <v>17.748000000000001</v>
      </c>
      <c r="AG88">
        <v>39.409199999999998</v>
      </c>
      <c r="AH88">
        <v>116.9545</v>
      </c>
      <c r="AI88">
        <v>0</v>
      </c>
      <c r="AJ88">
        <v>0</v>
      </c>
      <c r="AK88">
        <v>50.76</v>
      </c>
      <c r="AL88">
        <v>66.814999999999998</v>
      </c>
      <c r="AM88">
        <v>10.557359999999999</v>
      </c>
      <c r="AN88">
        <v>1.01389</v>
      </c>
      <c r="AO88">
        <v>22.931999999999999</v>
      </c>
      <c r="AP88">
        <v>12.169499999999999</v>
      </c>
      <c r="AQ88">
        <v>60.48</v>
      </c>
      <c r="AR88">
        <v>20.423999999999999</v>
      </c>
      <c r="AS88">
        <v>10.089</v>
      </c>
      <c r="AT88">
        <v>15.00135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24.4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3199.4638740000009</v>
      </c>
    </row>
    <row r="89" spans="1:117">
      <c r="A89" t="s">
        <v>131</v>
      </c>
      <c r="B89">
        <v>0</v>
      </c>
      <c r="C89">
        <v>0</v>
      </c>
      <c r="D89">
        <v>37.799999999999997</v>
      </c>
      <c r="E89">
        <v>0</v>
      </c>
      <c r="F89">
        <v>0</v>
      </c>
      <c r="G89">
        <v>64.073999999999998</v>
      </c>
      <c r="H89">
        <v>0</v>
      </c>
      <c r="I89">
        <v>0</v>
      </c>
      <c r="J89">
        <v>83.296000000000006</v>
      </c>
      <c r="K89">
        <v>686.77995699999997</v>
      </c>
      <c r="L89">
        <v>653.15250000000003</v>
      </c>
      <c r="M89">
        <v>92</v>
      </c>
      <c r="N89">
        <v>88.2</v>
      </c>
      <c r="O89">
        <v>123.66562500000001</v>
      </c>
      <c r="P89">
        <v>97.5</v>
      </c>
      <c r="Q89">
        <v>19.414000000000001</v>
      </c>
      <c r="R89">
        <v>42.392195999999998</v>
      </c>
      <c r="S89">
        <v>26.390910000000002</v>
      </c>
      <c r="T89">
        <v>0</v>
      </c>
      <c r="U89">
        <v>348.97500000000002</v>
      </c>
      <c r="V89">
        <v>20.731850000000001</v>
      </c>
      <c r="W89">
        <v>44.0075</v>
      </c>
      <c r="X89">
        <v>144.23750000000001</v>
      </c>
      <c r="Y89">
        <v>0</v>
      </c>
      <c r="Z89">
        <v>2.2000000000000002</v>
      </c>
      <c r="AA89">
        <v>28.045000000000002</v>
      </c>
      <c r="AB89">
        <v>29.326000000000001</v>
      </c>
      <c r="AC89">
        <v>19.35568</v>
      </c>
      <c r="AD89">
        <v>18.229800000000001</v>
      </c>
      <c r="AE89">
        <v>49.436556000000003</v>
      </c>
      <c r="AF89">
        <v>17.748000000000001</v>
      </c>
      <c r="AG89">
        <v>39.409199999999998</v>
      </c>
      <c r="AH89">
        <v>116.9545</v>
      </c>
      <c r="AI89">
        <v>0</v>
      </c>
      <c r="AJ89">
        <v>0</v>
      </c>
      <c r="AK89">
        <v>50.76</v>
      </c>
      <c r="AL89">
        <v>66.814999999999998</v>
      </c>
      <c r="AM89">
        <v>10.557359999999999</v>
      </c>
      <c r="AN89">
        <v>1.01389</v>
      </c>
      <c r="AO89">
        <v>22.931999999999999</v>
      </c>
      <c r="AP89">
        <v>12.169499999999999</v>
      </c>
      <c r="AQ89">
        <v>60.48</v>
      </c>
      <c r="AR89">
        <v>20.423999999999999</v>
      </c>
      <c r="AS89">
        <v>10.089</v>
      </c>
      <c r="AT89">
        <v>15.00135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24.4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3187.9638740000009</v>
      </c>
    </row>
    <row r="90" spans="1:117">
      <c r="A90" t="s">
        <v>132</v>
      </c>
      <c r="B90">
        <v>0</v>
      </c>
      <c r="C90">
        <v>0</v>
      </c>
      <c r="D90">
        <v>37.799999999999997</v>
      </c>
      <c r="E90">
        <v>0</v>
      </c>
      <c r="F90">
        <v>0</v>
      </c>
      <c r="G90">
        <v>64.073999999999998</v>
      </c>
      <c r="H90">
        <v>0</v>
      </c>
      <c r="I90">
        <v>0</v>
      </c>
      <c r="J90">
        <v>83.296000000000006</v>
      </c>
      <c r="K90">
        <v>686.77995699999997</v>
      </c>
      <c r="L90">
        <v>653.15250000000003</v>
      </c>
      <c r="M90">
        <v>92</v>
      </c>
      <c r="N90">
        <v>88.2</v>
      </c>
      <c r="O90">
        <v>123.66562500000001</v>
      </c>
      <c r="P90">
        <v>97.5</v>
      </c>
      <c r="Q90">
        <v>19.414000000000001</v>
      </c>
      <c r="R90">
        <v>42.392195999999998</v>
      </c>
      <c r="S90">
        <v>26.390910000000002</v>
      </c>
      <c r="T90">
        <v>0</v>
      </c>
      <c r="U90">
        <v>348.97500000000002</v>
      </c>
      <c r="V90">
        <v>20.731850000000001</v>
      </c>
      <c r="W90">
        <v>44.0075</v>
      </c>
      <c r="X90">
        <v>144.23750000000001</v>
      </c>
      <c r="Y90">
        <v>0</v>
      </c>
      <c r="Z90">
        <v>3.3</v>
      </c>
      <c r="AA90">
        <v>42.14808</v>
      </c>
      <c r="AB90">
        <v>39.510120000000001</v>
      </c>
      <c r="AC90">
        <v>29.062808</v>
      </c>
      <c r="AD90">
        <v>18.229800000000001</v>
      </c>
      <c r="AE90">
        <v>49.436556000000003</v>
      </c>
      <c r="AF90">
        <v>26.622</v>
      </c>
      <c r="AG90">
        <v>39.409199999999998</v>
      </c>
      <c r="AH90">
        <v>140.34540000000001</v>
      </c>
      <c r="AI90">
        <v>0</v>
      </c>
      <c r="AJ90">
        <v>0</v>
      </c>
      <c r="AK90">
        <v>50.76</v>
      </c>
      <c r="AL90">
        <v>66.814999999999998</v>
      </c>
      <c r="AM90">
        <v>10.557359999999999</v>
      </c>
      <c r="AN90">
        <v>1.01389</v>
      </c>
      <c r="AO90">
        <v>22.931999999999999</v>
      </c>
      <c r="AP90">
        <v>12.169499999999999</v>
      </c>
      <c r="AQ90">
        <v>62.244</v>
      </c>
      <c r="AR90">
        <v>20.423999999999999</v>
      </c>
      <c r="AS90">
        <v>10.089</v>
      </c>
      <c r="AT90">
        <v>15.00135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24.4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3257.0871020000013</v>
      </c>
    </row>
    <row r="91" spans="1:117">
      <c r="A91" t="s">
        <v>133</v>
      </c>
      <c r="B91">
        <v>0</v>
      </c>
      <c r="C91">
        <v>0</v>
      </c>
      <c r="D91">
        <v>37.799999999999997</v>
      </c>
      <c r="E91">
        <v>0</v>
      </c>
      <c r="F91">
        <v>0</v>
      </c>
      <c r="G91">
        <v>64.617000000000004</v>
      </c>
      <c r="H91">
        <v>0</v>
      </c>
      <c r="I91">
        <v>0</v>
      </c>
      <c r="J91">
        <v>83.296000000000006</v>
      </c>
      <c r="K91">
        <v>686.77995699999997</v>
      </c>
      <c r="L91">
        <v>653.15250000000003</v>
      </c>
      <c r="M91">
        <v>92</v>
      </c>
      <c r="N91">
        <v>88.2</v>
      </c>
      <c r="O91">
        <v>123.66562500000001</v>
      </c>
      <c r="P91">
        <v>97.5</v>
      </c>
      <c r="Q91">
        <v>19.414000000000001</v>
      </c>
      <c r="R91">
        <v>42.392195999999998</v>
      </c>
      <c r="S91">
        <v>26.390910000000002</v>
      </c>
      <c r="T91">
        <v>0</v>
      </c>
      <c r="U91">
        <v>348.97500000000002</v>
      </c>
      <c r="V91">
        <v>20.731850000000001</v>
      </c>
      <c r="W91">
        <v>44.0075</v>
      </c>
      <c r="X91">
        <v>144.23750000000001</v>
      </c>
      <c r="Y91">
        <v>0</v>
      </c>
      <c r="Z91">
        <v>19.6614</v>
      </c>
      <c r="AA91">
        <v>42.14808</v>
      </c>
      <c r="AB91">
        <v>39.510120000000001</v>
      </c>
      <c r="AC91">
        <v>29.062808</v>
      </c>
      <c r="AD91">
        <v>18.229800000000001</v>
      </c>
      <c r="AE91">
        <v>49.436556000000003</v>
      </c>
      <c r="AF91">
        <v>26.622</v>
      </c>
      <c r="AG91">
        <v>39.409199999999998</v>
      </c>
      <c r="AH91">
        <v>140.34540000000001</v>
      </c>
      <c r="AI91">
        <v>0</v>
      </c>
      <c r="AJ91">
        <v>0</v>
      </c>
      <c r="AK91">
        <v>50.76</v>
      </c>
      <c r="AL91">
        <v>66.814999999999998</v>
      </c>
      <c r="AM91">
        <v>10.557359999999999</v>
      </c>
      <c r="AN91">
        <v>1.01389</v>
      </c>
      <c r="AO91">
        <v>22.931999999999999</v>
      </c>
      <c r="AP91">
        <v>12.169499999999999</v>
      </c>
      <c r="AQ91">
        <v>62.244</v>
      </c>
      <c r="AR91">
        <v>20.423999999999999</v>
      </c>
      <c r="AS91">
        <v>12.1068</v>
      </c>
      <c r="AT91">
        <v>15.00135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24.4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3276.0093020000013</v>
      </c>
    </row>
    <row r="92" spans="1:117">
      <c r="A92" t="s">
        <v>134</v>
      </c>
      <c r="B92">
        <v>0</v>
      </c>
      <c r="C92">
        <v>0</v>
      </c>
      <c r="D92">
        <v>37.799999999999997</v>
      </c>
      <c r="E92">
        <v>0</v>
      </c>
      <c r="F92">
        <v>0</v>
      </c>
      <c r="G92">
        <v>64.617000000000004</v>
      </c>
      <c r="H92">
        <v>0</v>
      </c>
      <c r="I92">
        <v>0</v>
      </c>
      <c r="J92">
        <v>83.296000000000006</v>
      </c>
      <c r="K92">
        <v>686.77995699999997</v>
      </c>
      <c r="L92">
        <v>653.15250000000003</v>
      </c>
      <c r="M92">
        <v>92</v>
      </c>
      <c r="N92">
        <v>88.2</v>
      </c>
      <c r="O92">
        <v>123.66562500000001</v>
      </c>
      <c r="P92">
        <v>97.5</v>
      </c>
      <c r="Q92">
        <v>19.414000000000001</v>
      </c>
      <c r="R92">
        <v>42.392195999999998</v>
      </c>
      <c r="S92">
        <v>26.390910000000002</v>
      </c>
      <c r="T92">
        <v>0</v>
      </c>
      <c r="U92">
        <v>348.97500000000002</v>
      </c>
      <c r="V92">
        <v>20.731850000000001</v>
      </c>
      <c r="W92">
        <v>44.0075</v>
      </c>
      <c r="X92">
        <v>144.23750000000001</v>
      </c>
      <c r="Y92">
        <v>0</v>
      </c>
      <c r="Z92">
        <v>19.6614</v>
      </c>
      <c r="AA92">
        <v>42.14808</v>
      </c>
      <c r="AB92">
        <v>39.510120000000001</v>
      </c>
      <c r="AC92">
        <v>29.062808</v>
      </c>
      <c r="AD92">
        <v>18.229800000000001</v>
      </c>
      <c r="AE92">
        <v>49.436556000000003</v>
      </c>
      <c r="AF92">
        <v>26.622</v>
      </c>
      <c r="AG92">
        <v>39.409199999999998</v>
      </c>
      <c r="AH92">
        <v>140.34540000000001</v>
      </c>
      <c r="AI92">
        <v>0</v>
      </c>
      <c r="AJ92">
        <v>0</v>
      </c>
      <c r="AK92">
        <v>50.76</v>
      </c>
      <c r="AL92">
        <v>66.814999999999998</v>
      </c>
      <c r="AM92">
        <v>10.557359999999999</v>
      </c>
      <c r="AN92">
        <v>1.01389</v>
      </c>
      <c r="AO92">
        <v>22.931999999999999</v>
      </c>
      <c r="AP92">
        <v>12.169499999999999</v>
      </c>
      <c r="AQ92">
        <v>62.244</v>
      </c>
      <c r="AR92">
        <v>20.423999999999999</v>
      </c>
      <c r="AS92">
        <v>12.1068</v>
      </c>
      <c r="AT92">
        <v>15.00135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24.4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3276.0093020000013</v>
      </c>
    </row>
    <row r="93" spans="1:117">
      <c r="A93" t="s">
        <v>135</v>
      </c>
      <c r="B93">
        <v>0</v>
      </c>
      <c r="C93">
        <v>0</v>
      </c>
      <c r="D93">
        <v>37.799999999999997</v>
      </c>
      <c r="E93">
        <v>0</v>
      </c>
      <c r="F93">
        <v>0</v>
      </c>
      <c r="G93">
        <v>64.617000000000004</v>
      </c>
      <c r="H93">
        <v>0</v>
      </c>
      <c r="I93">
        <v>0</v>
      </c>
      <c r="J93">
        <v>83.296000000000006</v>
      </c>
      <c r="K93">
        <v>686.77995699999997</v>
      </c>
      <c r="L93">
        <v>653.15250000000003</v>
      </c>
      <c r="M93">
        <v>92</v>
      </c>
      <c r="N93">
        <v>88.2</v>
      </c>
      <c r="O93">
        <v>123.66562500000001</v>
      </c>
      <c r="P93">
        <v>97.5</v>
      </c>
      <c r="Q93">
        <v>19.414000000000001</v>
      </c>
      <c r="R93">
        <v>42.392195999999998</v>
      </c>
      <c r="S93">
        <v>26.390910000000002</v>
      </c>
      <c r="T93">
        <v>0</v>
      </c>
      <c r="U93">
        <v>348.97500000000002</v>
      </c>
      <c r="V93">
        <v>20.731850000000001</v>
      </c>
      <c r="W93">
        <v>44.0075</v>
      </c>
      <c r="X93">
        <v>147.515625</v>
      </c>
      <c r="Y93">
        <v>0</v>
      </c>
      <c r="Z93">
        <v>19.6614</v>
      </c>
      <c r="AA93">
        <v>42.14808</v>
      </c>
      <c r="AB93">
        <v>39.510120000000001</v>
      </c>
      <c r="AC93">
        <v>29.062808</v>
      </c>
      <c r="AD93">
        <v>18.229800000000001</v>
      </c>
      <c r="AE93">
        <v>49.436556000000003</v>
      </c>
      <c r="AF93">
        <v>26.622</v>
      </c>
      <c r="AG93">
        <v>39.409199999999998</v>
      </c>
      <c r="AH93">
        <v>140.34540000000001</v>
      </c>
      <c r="AI93">
        <v>0</v>
      </c>
      <c r="AJ93">
        <v>0</v>
      </c>
      <c r="AK93">
        <v>50.76</v>
      </c>
      <c r="AL93">
        <v>66.814999999999998</v>
      </c>
      <c r="AM93">
        <v>10.557359999999999</v>
      </c>
      <c r="AN93">
        <v>1.01389</v>
      </c>
      <c r="AO93">
        <v>22.931999999999999</v>
      </c>
      <c r="AP93">
        <v>12.169499999999999</v>
      </c>
      <c r="AQ93">
        <v>62.244</v>
      </c>
      <c r="AR93">
        <v>20.423999999999999</v>
      </c>
      <c r="AS93">
        <v>12.1068</v>
      </c>
      <c r="AT93">
        <v>15.00135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24.4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3279.2874270000011</v>
      </c>
    </row>
    <row r="94" spans="1:117">
      <c r="A94" t="s">
        <v>136</v>
      </c>
      <c r="B94">
        <v>0</v>
      </c>
      <c r="C94">
        <v>0</v>
      </c>
      <c r="D94">
        <v>37.799999999999997</v>
      </c>
      <c r="E94">
        <v>0</v>
      </c>
      <c r="F94">
        <v>0</v>
      </c>
      <c r="G94">
        <v>64.617000000000004</v>
      </c>
      <c r="H94">
        <v>0</v>
      </c>
      <c r="I94">
        <v>0</v>
      </c>
      <c r="J94">
        <v>83.296000000000006</v>
      </c>
      <c r="K94">
        <v>686.77995699999997</v>
      </c>
      <c r="L94">
        <v>653.15250000000003</v>
      </c>
      <c r="M94">
        <v>92</v>
      </c>
      <c r="N94">
        <v>88.2</v>
      </c>
      <c r="O94">
        <v>123.66562500000001</v>
      </c>
      <c r="P94">
        <v>97.5</v>
      </c>
      <c r="Q94">
        <v>19.414000000000001</v>
      </c>
      <c r="R94">
        <v>42.392195999999998</v>
      </c>
      <c r="S94">
        <v>26.390910000000002</v>
      </c>
      <c r="T94">
        <v>0</v>
      </c>
      <c r="U94">
        <v>348.97500000000002</v>
      </c>
      <c r="V94">
        <v>20.731850000000001</v>
      </c>
      <c r="W94">
        <v>44.0075</v>
      </c>
      <c r="X94">
        <v>147.515625</v>
      </c>
      <c r="Y94">
        <v>0</v>
      </c>
      <c r="Z94">
        <v>19.6614</v>
      </c>
      <c r="AA94">
        <v>42.14808</v>
      </c>
      <c r="AB94">
        <v>39.510120000000001</v>
      </c>
      <c r="AC94">
        <v>29.062808</v>
      </c>
      <c r="AD94">
        <v>18.229800000000001</v>
      </c>
      <c r="AE94">
        <v>49.436556000000003</v>
      </c>
      <c r="AF94">
        <v>26.622</v>
      </c>
      <c r="AG94">
        <v>39.409199999999998</v>
      </c>
      <c r="AH94">
        <v>140.34540000000001</v>
      </c>
      <c r="AI94">
        <v>0</v>
      </c>
      <c r="AJ94">
        <v>0</v>
      </c>
      <c r="AK94">
        <v>50.76</v>
      </c>
      <c r="AL94">
        <v>66.814999999999998</v>
      </c>
      <c r="AM94">
        <v>10.557359999999999</v>
      </c>
      <c r="AN94">
        <v>1.01389</v>
      </c>
      <c r="AO94">
        <v>22.931999999999999</v>
      </c>
      <c r="AP94">
        <v>12.169499999999999</v>
      </c>
      <c r="AQ94">
        <v>60.48</v>
      </c>
      <c r="AR94">
        <v>20.423999999999999</v>
      </c>
      <c r="AS94">
        <v>12.1068</v>
      </c>
      <c r="AT94">
        <v>15.00135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24.4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3277.523427000001</v>
      </c>
    </row>
    <row r="95" spans="1:117">
      <c r="A95" t="s">
        <v>137</v>
      </c>
      <c r="B95">
        <v>0</v>
      </c>
      <c r="C95">
        <v>0</v>
      </c>
      <c r="D95">
        <v>38.85</v>
      </c>
      <c r="E95">
        <v>0</v>
      </c>
      <c r="F95">
        <v>0</v>
      </c>
      <c r="G95">
        <v>65.16</v>
      </c>
      <c r="H95">
        <v>0</v>
      </c>
      <c r="I95">
        <v>0</v>
      </c>
      <c r="J95">
        <v>83.296000000000006</v>
      </c>
      <c r="K95">
        <v>686.77995699999997</v>
      </c>
      <c r="L95">
        <v>653.15250000000003</v>
      </c>
      <c r="M95">
        <v>92</v>
      </c>
      <c r="N95">
        <v>88.2</v>
      </c>
      <c r="O95">
        <v>123.66562500000001</v>
      </c>
      <c r="P95">
        <v>97.5</v>
      </c>
      <c r="Q95">
        <v>19.414000000000001</v>
      </c>
      <c r="R95">
        <v>42.392195999999998</v>
      </c>
      <c r="S95">
        <v>26.390910000000002</v>
      </c>
      <c r="T95">
        <v>0</v>
      </c>
      <c r="U95">
        <v>348.97500000000002</v>
      </c>
      <c r="V95">
        <v>20.731850000000001</v>
      </c>
      <c r="W95">
        <v>44.0075</v>
      </c>
      <c r="X95">
        <v>147.515625</v>
      </c>
      <c r="Y95">
        <v>0</v>
      </c>
      <c r="Z95">
        <v>1.1000000000000001</v>
      </c>
      <c r="AA95">
        <v>28.045000000000002</v>
      </c>
      <c r="AB95">
        <v>39.510120000000001</v>
      </c>
      <c r="AC95">
        <v>19.35568</v>
      </c>
      <c r="AD95">
        <v>18.229800000000001</v>
      </c>
      <c r="AE95">
        <v>49.436556000000003</v>
      </c>
      <c r="AF95">
        <v>17.748000000000001</v>
      </c>
      <c r="AG95">
        <v>39.409199999999998</v>
      </c>
      <c r="AH95">
        <v>140.34540000000001</v>
      </c>
      <c r="AI95">
        <v>0</v>
      </c>
      <c r="AJ95">
        <v>0</v>
      </c>
      <c r="AK95">
        <v>50.76</v>
      </c>
      <c r="AL95">
        <v>53.451999999999998</v>
      </c>
      <c r="AM95">
        <v>10.557359999999999</v>
      </c>
      <c r="AN95">
        <v>0.89910999999999996</v>
      </c>
      <c r="AO95">
        <v>22.931999999999999</v>
      </c>
      <c r="AP95">
        <v>12.169499999999999</v>
      </c>
      <c r="AQ95">
        <v>60.48</v>
      </c>
      <c r="AR95">
        <v>20.423999999999999</v>
      </c>
      <c r="AS95">
        <v>10.089</v>
      </c>
      <c r="AT95">
        <v>15.00135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24.4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3212.3752390000009</v>
      </c>
    </row>
    <row r="96" spans="1:117">
      <c r="A96" t="s">
        <v>138</v>
      </c>
      <c r="B96">
        <v>0</v>
      </c>
      <c r="C96">
        <v>0</v>
      </c>
      <c r="D96">
        <v>38.85</v>
      </c>
      <c r="E96">
        <v>0</v>
      </c>
      <c r="F96">
        <v>0</v>
      </c>
      <c r="G96">
        <v>65.16</v>
      </c>
      <c r="H96">
        <v>0</v>
      </c>
      <c r="I96">
        <v>0</v>
      </c>
      <c r="J96">
        <v>83.296000000000006</v>
      </c>
      <c r="K96">
        <v>686.77995699999997</v>
      </c>
      <c r="L96">
        <v>653.15250000000003</v>
      </c>
      <c r="M96">
        <v>92</v>
      </c>
      <c r="N96">
        <v>88.2</v>
      </c>
      <c r="O96">
        <v>123.66562500000001</v>
      </c>
      <c r="P96">
        <v>97.5</v>
      </c>
      <c r="Q96">
        <v>19.414000000000001</v>
      </c>
      <c r="R96">
        <v>42.392195999999998</v>
      </c>
      <c r="S96">
        <v>26.390910000000002</v>
      </c>
      <c r="T96">
        <v>0</v>
      </c>
      <c r="U96">
        <v>348.97500000000002</v>
      </c>
      <c r="V96">
        <v>20.731850000000001</v>
      </c>
      <c r="W96">
        <v>44.0075</v>
      </c>
      <c r="X96">
        <v>147.515625</v>
      </c>
      <c r="Y96">
        <v>0</v>
      </c>
      <c r="Z96">
        <v>1.1000000000000001</v>
      </c>
      <c r="AA96">
        <v>28.045000000000002</v>
      </c>
      <c r="AB96">
        <v>39.510120000000001</v>
      </c>
      <c r="AC96">
        <v>19.35568</v>
      </c>
      <c r="AD96">
        <v>18.229800000000001</v>
      </c>
      <c r="AE96">
        <v>49.436556000000003</v>
      </c>
      <c r="AF96">
        <v>8.8740000000000006</v>
      </c>
      <c r="AG96">
        <v>39.409199999999998</v>
      </c>
      <c r="AH96">
        <v>140.34540000000001</v>
      </c>
      <c r="AI96">
        <v>0</v>
      </c>
      <c r="AJ96">
        <v>0</v>
      </c>
      <c r="AK96">
        <v>50.76</v>
      </c>
      <c r="AL96">
        <v>53.451999999999998</v>
      </c>
      <c r="AM96">
        <v>5.1986999999999997</v>
      </c>
      <c r="AN96">
        <v>0.89910999999999996</v>
      </c>
      <c r="AO96">
        <v>22.931999999999999</v>
      </c>
      <c r="AP96">
        <v>12.169499999999999</v>
      </c>
      <c r="AQ96">
        <v>60.48</v>
      </c>
      <c r="AR96">
        <v>20.423999999999999</v>
      </c>
      <c r="AS96">
        <v>10.089</v>
      </c>
      <c r="AT96">
        <v>15.00135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24.4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3198.1425790000003</v>
      </c>
    </row>
    <row r="97" spans="1:117">
      <c r="A97" t="s">
        <v>139</v>
      </c>
      <c r="B97">
        <v>0</v>
      </c>
      <c r="C97">
        <v>0</v>
      </c>
      <c r="D97">
        <v>38.85</v>
      </c>
      <c r="E97">
        <v>0</v>
      </c>
      <c r="F97">
        <v>0</v>
      </c>
      <c r="G97">
        <v>65.16</v>
      </c>
      <c r="H97">
        <v>0</v>
      </c>
      <c r="I97">
        <v>0</v>
      </c>
      <c r="J97">
        <v>83.296000000000006</v>
      </c>
      <c r="K97">
        <v>686.77995699999997</v>
      </c>
      <c r="L97">
        <v>653.15250000000003</v>
      </c>
      <c r="M97">
        <v>92</v>
      </c>
      <c r="N97">
        <v>88.2</v>
      </c>
      <c r="O97">
        <v>123.66562500000001</v>
      </c>
      <c r="P97">
        <v>97.5</v>
      </c>
      <c r="Q97">
        <v>19.414000000000001</v>
      </c>
      <c r="R97">
        <v>42.392195999999998</v>
      </c>
      <c r="S97">
        <v>26.390910000000002</v>
      </c>
      <c r="T97">
        <v>0</v>
      </c>
      <c r="U97">
        <v>348.97500000000002</v>
      </c>
      <c r="V97">
        <v>20.731850000000001</v>
      </c>
      <c r="W97">
        <v>44.0075</v>
      </c>
      <c r="X97">
        <v>147.515625</v>
      </c>
      <c r="Y97">
        <v>0</v>
      </c>
      <c r="Z97">
        <v>0</v>
      </c>
      <c r="AA97">
        <v>28.045000000000002</v>
      </c>
      <c r="AB97">
        <v>39.510120000000001</v>
      </c>
      <c r="AC97">
        <v>19.35568</v>
      </c>
      <c r="AD97">
        <v>27.3447</v>
      </c>
      <c r="AE97">
        <v>49.436556000000003</v>
      </c>
      <c r="AF97">
        <v>8.8740000000000006</v>
      </c>
      <c r="AG97">
        <v>39.409199999999998</v>
      </c>
      <c r="AH97">
        <v>140.34540000000001</v>
      </c>
      <c r="AI97">
        <v>0</v>
      </c>
      <c r="AJ97">
        <v>0</v>
      </c>
      <c r="AK97">
        <v>50.76</v>
      </c>
      <c r="AL97">
        <v>53.451999999999998</v>
      </c>
      <c r="AM97">
        <v>0</v>
      </c>
      <c r="AN97">
        <v>0.89910999999999996</v>
      </c>
      <c r="AO97">
        <v>22.931999999999999</v>
      </c>
      <c r="AP97">
        <v>12.169499999999999</v>
      </c>
      <c r="AQ97">
        <v>60.48</v>
      </c>
      <c r="AR97">
        <v>20.423999999999999</v>
      </c>
      <c r="AS97">
        <v>10.089</v>
      </c>
      <c r="AT97">
        <v>15.00135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24.4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3200.9587790000005</v>
      </c>
    </row>
    <row r="98" spans="1:117">
      <c r="A98" t="s">
        <v>140</v>
      </c>
      <c r="B98">
        <v>0</v>
      </c>
      <c r="C98">
        <v>0</v>
      </c>
      <c r="D98">
        <v>38.85</v>
      </c>
      <c r="E98">
        <v>0</v>
      </c>
      <c r="F98">
        <v>0</v>
      </c>
      <c r="G98">
        <v>65.16</v>
      </c>
      <c r="H98">
        <v>0</v>
      </c>
      <c r="I98">
        <v>0</v>
      </c>
      <c r="J98">
        <v>83.296000000000006</v>
      </c>
      <c r="K98">
        <v>686.77995699999997</v>
      </c>
      <c r="L98">
        <v>653.15250000000003</v>
      </c>
      <c r="M98">
        <v>92</v>
      </c>
      <c r="N98">
        <v>88.2</v>
      </c>
      <c r="O98">
        <v>123.66562500000001</v>
      </c>
      <c r="P98">
        <v>97.5</v>
      </c>
      <c r="Q98">
        <v>19.414000000000001</v>
      </c>
      <c r="R98">
        <v>42.392195999999998</v>
      </c>
      <c r="S98">
        <v>26.390910000000002</v>
      </c>
      <c r="T98">
        <v>0</v>
      </c>
      <c r="U98">
        <v>348.97500000000002</v>
      </c>
      <c r="V98">
        <v>20.731850000000001</v>
      </c>
      <c r="W98">
        <v>44.0075</v>
      </c>
      <c r="X98">
        <v>147.515625</v>
      </c>
      <c r="Y98">
        <v>0</v>
      </c>
      <c r="Z98">
        <v>0</v>
      </c>
      <c r="AA98">
        <v>28.045000000000002</v>
      </c>
      <c r="AB98">
        <v>39.510120000000001</v>
      </c>
      <c r="AC98">
        <v>19.35568</v>
      </c>
      <c r="AD98">
        <v>27.3447</v>
      </c>
      <c r="AE98">
        <v>49.436556000000003</v>
      </c>
      <c r="AF98">
        <v>8.8740000000000006</v>
      </c>
      <c r="AG98">
        <v>39.409199999999998</v>
      </c>
      <c r="AH98">
        <v>140.34540000000001</v>
      </c>
      <c r="AI98">
        <v>0</v>
      </c>
      <c r="AJ98">
        <v>0</v>
      </c>
      <c r="AK98">
        <v>50.76</v>
      </c>
      <c r="AL98">
        <v>53.451999999999998</v>
      </c>
      <c r="AM98">
        <v>0</v>
      </c>
      <c r="AN98">
        <v>0.89910999999999996</v>
      </c>
      <c r="AO98">
        <v>22.931999999999999</v>
      </c>
      <c r="AP98">
        <v>12.169499999999999</v>
      </c>
      <c r="AQ98">
        <v>60.48</v>
      </c>
      <c r="AR98">
        <v>20.423999999999999</v>
      </c>
      <c r="AS98">
        <v>13.452</v>
      </c>
      <c r="AT98">
        <v>15.00135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75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3254.9217790000007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0.91113749999999993</v>
      </c>
      <c r="E99">
        <f t="shared" si="2"/>
        <v>0</v>
      </c>
      <c r="F99">
        <f t="shared" si="2"/>
        <v>0</v>
      </c>
      <c r="G99">
        <f t="shared" si="2"/>
        <v>1.5366899999999986</v>
      </c>
      <c r="H99">
        <f t="shared" si="2"/>
        <v>0</v>
      </c>
      <c r="I99">
        <f t="shared" si="2"/>
        <v>0</v>
      </c>
      <c r="J99">
        <f t="shared" si="2"/>
        <v>1.9804720000000022</v>
      </c>
      <c r="K99">
        <f t="shared" si="2"/>
        <v>16.482718967999983</v>
      </c>
      <c r="L99">
        <f t="shared" si="2"/>
        <v>15.675659999999962</v>
      </c>
      <c r="M99">
        <f t="shared" si="2"/>
        <v>2.2080000000000002</v>
      </c>
      <c r="N99">
        <f t="shared" si="2"/>
        <v>2.7036450000000003</v>
      </c>
      <c r="O99">
        <f t="shared" si="2"/>
        <v>2.9679749999999947</v>
      </c>
      <c r="P99">
        <f t="shared" si="2"/>
        <v>2.4344999999999999</v>
      </c>
      <c r="Q99">
        <f t="shared" si="2"/>
        <v>0.47507199999999972</v>
      </c>
      <c r="R99">
        <f t="shared" si="2"/>
        <v>1.0174127039999976</v>
      </c>
      <c r="S99">
        <f t="shared" si="2"/>
        <v>0.63338184000000097</v>
      </c>
      <c r="T99">
        <f t="shared" si="2"/>
        <v>0</v>
      </c>
      <c r="U99">
        <f t="shared" si="2"/>
        <v>8.3654999999999848</v>
      </c>
      <c r="V99">
        <f t="shared" si="2"/>
        <v>0.49239269649999884</v>
      </c>
      <c r="W99">
        <f t="shared" si="2"/>
        <v>1.051020500000001</v>
      </c>
      <c r="X99">
        <f t="shared" si="2"/>
        <v>3.4587496874999961</v>
      </c>
      <c r="Y99">
        <f t="shared" si="2"/>
        <v>0</v>
      </c>
      <c r="Z99">
        <f t="shared" si="2"/>
        <v>0.12970430000000016</v>
      </c>
      <c r="AA99">
        <f t="shared" si="2"/>
        <v>0.38206256500000008</v>
      </c>
      <c r="AB99">
        <f t="shared" si="2"/>
        <v>0.63346159500000021</v>
      </c>
      <c r="AC99">
        <f t="shared" si="2"/>
        <v>0.3242955039999994</v>
      </c>
      <c r="AD99">
        <f t="shared" si="2"/>
        <v>0.60356490000000107</v>
      </c>
      <c r="AE99">
        <f t="shared" si="2"/>
        <v>1.1367020760000002</v>
      </c>
      <c r="AF99">
        <f t="shared" si="2"/>
        <v>0.27953100000000025</v>
      </c>
      <c r="AG99">
        <f t="shared" si="2"/>
        <v>0.94582080000000113</v>
      </c>
      <c r="AH99">
        <f t="shared" si="2"/>
        <v>2.6412777000000012</v>
      </c>
      <c r="AI99">
        <f t="shared" si="2"/>
        <v>0</v>
      </c>
      <c r="AJ99">
        <f t="shared" si="2"/>
        <v>0</v>
      </c>
      <c r="AK99">
        <f t="shared" si="2"/>
        <v>1.2182400000000029</v>
      </c>
      <c r="AL99">
        <f t="shared" si="2"/>
        <v>1.5233819999999993</v>
      </c>
      <c r="AM99">
        <f t="shared" si="2"/>
        <v>6.5747558999999969E-2</v>
      </c>
      <c r="AN99">
        <f t="shared" si="2"/>
        <v>2.4342925000000046E-2</v>
      </c>
      <c r="AO99">
        <f t="shared" si="2"/>
        <v>0.57021299999999964</v>
      </c>
      <c r="AP99">
        <f t="shared" si="2"/>
        <v>0.29552669999999942</v>
      </c>
      <c r="AQ99">
        <f t="shared" si="2"/>
        <v>0.54683999999999977</v>
      </c>
      <c r="AR99">
        <f t="shared" si="2"/>
        <v>0.45015600000000006</v>
      </c>
      <c r="AS99">
        <f t="shared" si="2"/>
        <v>0.32991029999999977</v>
      </c>
      <c r="AT99">
        <f t="shared" si="2"/>
        <v>0.25804520000000009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2.0358699999999974</v>
      </c>
      <c r="BD99">
        <f t="shared" si="3"/>
        <v>0</v>
      </c>
      <c r="BE99">
        <f t="shared" ref="BE99:CR99" si="4">SUM(BE3:BE98)/4000</f>
        <v>0</v>
      </c>
      <c r="BF99">
        <f t="shared" si="4"/>
        <v>0</v>
      </c>
      <c r="BG99">
        <f t="shared" si="4"/>
        <v>0</v>
      </c>
      <c r="BH99">
        <f t="shared" si="4"/>
        <v>0</v>
      </c>
      <c r="BI99">
        <f t="shared" si="4"/>
        <v>0</v>
      </c>
      <c r="BJ99">
        <f t="shared" si="4"/>
        <v>0</v>
      </c>
      <c r="BK99">
        <f t="shared" si="4"/>
        <v>0</v>
      </c>
      <c r="BL99">
        <f t="shared" si="4"/>
        <v>0</v>
      </c>
      <c r="BM99">
        <f t="shared" si="4"/>
        <v>0</v>
      </c>
      <c r="BN99">
        <f t="shared" si="4"/>
        <v>0</v>
      </c>
      <c r="BO99">
        <f t="shared" si="4"/>
        <v>0</v>
      </c>
      <c r="BP99">
        <f t="shared" si="4"/>
        <v>0</v>
      </c>
      <c r="BQ99">
        <f t="shared" si="4"/>
        <v>0</v>
      </c>
      <c r="BR99">
        <f t="shared" si="4"/>
        <v>0</v>
      </c>
      <c r="BS99">
        <f t="shared" si="4"/>
        <v>0</v>
      </c>
      <c r="BT99">
        <f t="shared" si="4"/>
        <v>0</v>
      </c>
      <c r="BU99">
        <f t="shared" si="4"/>
        <v>0</v>
      </c>
      <c r="BV99">
        <f t="shared" si="4"/>
        <v>0</v>
      </c>
      <c r="BW99">
        <f t="shared" si="4"/>
        <v>0</v>
      </c>
      <c r="BX99">
        <f t="shared" si="4"/>
        <v>0</v>
      </c>
      <c r="BY99">
        <f t="shared" si="4"/>
        <v>0</v>
      </c>
      <c r="BZ99">
        <f t="shared" si="4"/>
        <v>0</v>
      </c>
      <c r="CA99">
        <f t="shared" si="4"/>
        <v>0</v>
      </c>
      <c r="CB99">
        <f t="shared" si="4"/>
        <v>0</v>
      </c>
      <c r="CC99">
        <f t="shared" si="4"/>
        <v>0</v>
      </c>
      <c r="CD99">
        <f t="shared" si="4"/>
        <v>0</v>
      </c>
      <c r="CE99">
        <f t="shared" si="4"/>
        <v>0</v>
      </c>
      <c r="CF99">
        <f t="shared" si="4"/>
        <v>0</v>
      </c>
      <c r="CG99">
        <f t="shared" si="4"/>
        <v>0</v>
      </c>
      <c r="CH99">
        <f t="shared" si="4"/>
        <v>0</v>
      </c>
      <c r="CI99">
        <f t="shared" si="4"/>
        <v>0</v>
      </c>
      <c r="CJ99">
        <f t="shared" si="4"/>
        <v>0</v>
      </c>
      <c r="CK99">
        <f t="shared" si="4"/>
        <v>0</v>
      </c>
      <c r="CL99">
        <f t="shared" si="4"/>
        <v>0</v>
      </c>
      <c r="CM99">
        <f t="shared" si="4"/>
        <v>0</v>
      </c>
      <c r="CN99">
        <f t="shared" si="4"/>
        <v>0</v>
      </c>
      <c r="CO99">
        <f t="shared" si="4"/>
        <v>0</v>
      </c>
      <c r="CP99">
        <f t="shared" si="4"/>
        <v>0</v>
      </c>
      <c r="CQ99">
        <f t="shared" si="4"/>
        <v>0</v>
      </c>
      <c r="CR99">
        <f t="shared" si="4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5">SUM(CW3:CW98)/4000</f>
        <v>0</v>
      </c>
      <c r="CX99">
        <f t="shared" si="5"/>
        <v>0</v>
      </c>
      <c r="CY99">
        <f t="shared" si="5"/>
        <v>0</v>
      </c>
      <c r="CZ99">
        <f t="shared" si="5"/>
        <v>0</v>
      </c>
      <c r="DA99">
        <f t="shared" si="5"/>
        <v>0</v>
      </c>
      <c r="DB99">
        <f t="shared" si="5"/>
        <v>0</v>
      </c>
      <c r="DC99">
        <f t="shared" si="5"/>
        <v>0</v>
      </c>
      <c r="DD99">
        <f t="shared" si="5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76.789022020000004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M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2" customWidth="1"/>
  </cols>
  <sheetData>
    <row r="1" spans="1:117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49" t="s">
        <v>448</v>
      </c>
      <c r="BT1" s="149" t="s">
        <v>449</v>
      </c>
      <c r="BU1" s="149" t="s">
        <v>459</v>
      </c>
      <c r="BV1" s="149" t="s">
        <v>460</v>
      </c>
      <c r="BW1" s="149" t="s">
        <v>461</v>
      </c>
      <c r="BX1" s="149" t="s">
        <v>462</v>
      </c>
      <c r="BY1" s="149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</row>
    <row r="2" spans="1:117" ht="30">
      <c r="A2" s="216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0" t="s">
        <v>43</v>
      </c>
      <c r="AT2" s="200" t="s">
        <v>351</v>
      </c>
      <c r="AU2" s="126"/>
      <c r="AV2" s="200" t="s">
        <v>358</v>
      </c>
      <c r="AW2" s="200" t="s">
        <v>359</v>
      </c>
      <c r="AX2" s="200" t="s">
        <v>360</v>
      </c>
      <c r="AY2" t="s">
        <v>446</v>
      </c>
      <c r="AZ2" t="s">
        <v>447</v>
      </c>
      <c r="BA2" t="s">
        <v>453</v>
      </c>
      <c r="BB2" t="s">
        <v>457</v>
      </c>
      <c r="BC2" t="s">
        <v>406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686.77995699999997</v>
      </c>
      <c r="L3">
        <v>653.15009999999995</v>
      </c>
      <c r="M3">
        <v>92</v>
      </c>
      <c r="N3">
        <v>118.125</v>
      </c>
      <c r="O3">
        <v>123.66562500000001</v>
      </c>
      <c r="P3">
        <v>102.75</v>
      </c>
      <c r="Q3">
        <v>19.984999999999999</v>
      </c>
      <c r="R3">
        <v>42.390099999999997</v>
      </c>
      <c r="S3">
        <v>26.3901</v>
      </c>
      <c r="T3">
        <v>0</v>
      </c>
      <c r="U3">
        <v>346.5</v>
      </c>
      <c r="V3">
        <v>18.1401</v>
      </c>
      <c r="W3">
        <v>41.883000000000003</v>
      </c>
      <c r="X3">
        <v>143.17880299999999</v>
      </c>
      <c r="Y3">
        <v>0</v>
      </c>
      <c r="Z3">
        <v>1.1000000000000001</v>
      </c>
      <c r="AA3">
        <v>39.5</v>
      </c>
      <c r="AB3">
        <v>39.510120000000001</v>
      </c>
      <c r="AC3">
        <v>19.35568</v>
      </c>
      <c r="AD3">
        <v>27.3447</v>
      </c>
      <c r="AE3">
        <v>49.436556000000003</v>
      </c>
      <c r="AF3">
        <v>8.8740000000000006</v>
      </c>
      <c r="AG3">
        <v>39.409199999999998</v>
      </c>
      <c r="AH3">
        <v>113.64</v>
      </c>
      <c r="AI3">
        <v>0</v>
      </c>
      <c r="AJ3">
        <v>0</v>
      </c>
      <c r="AK3">
        <v>50.76</v>
      </c>
      <c r="AL3">
        <v>58.1</v>
      </c>
      <c r="AM3">
        <v>0</v>
      </c>
      <c r="AN3">
        <v>1.01389</v>
      </c>
      <c r="AO3">
        <v>24.99</v>
      </c>
      <c r="AP3">
        <v>13.3224</v>
      </c>
      <c r="AQ3">
        <v>45.36</v>
      </c>
      <c r="AR3">
        <v>48.576000000000001</v>
      </c>
      <c r="AS3">
        <v>32.284799999999997</v>
      </c>
      <c r="AT3">
        <v>11.5395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104.5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3143.5546309999995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686.77995699999997</v>
      </c>
      <c r="L4">
        <v>653.15009999999995</v>
      </c>
      <c r="M4">
        <v>92</v>
      </c>
      <c r="N4">
        <v>118.125</v>
      </c>
      <c r="O4">
        <v>123.66562500000001</v>
      </c>
      <c r="P4">
        <v>102.75</v>
      </c>
      <c r="Q4">
        <v>16.912500000000001</v>
      </c>
      <c r="R4">
        <v>42.390099999999997</v>
      </c>
      <c r="S4">
        <v>22.687000000000001</v>
      </c>
      <c r="T4">
        <v>0</v>
      </c>
      <c r="U4">
        <v>346.5</v>
      </c>
      <c r="V4">
        <v>18.1401</v>
      </c>
      <c r="W4">
        <v>41.883000000000003</v>
      </c>
      <c r="X4">
        <v>143.1885</v>
      </c>
      <c r="Y4">
        <v>0</v>
      </c>
      <c r="Z4">
        <v>1.1000000000000001</v>
      </c>
      <c r="AA4">
        <v>39.104999999999997</v>
      </c>
      <c r="AB4">
        <v>39.510120000000001</v>
      </c>
      <c r="AC4">
        <v>19.35568</v>
      </c>
      <c r="AD4">
        <v>27.3447</v>
      </c>
      <c r="AE4">
        <v>49.436556000000003</v>
      </c>
      <c r="AF4">
        <v>8.8740000000000006</v>
      </c>
      <c r="AG4">
        <v>39.409199999999998</v>
      </c>
      <c r="AH4">
        <v>113.64</v>
      </c>
      <c r="AI4">
        <v>0</v>
      </c>
      <c r="AJ4">
        <v>0</v>
      </c>
      <c r="AK4">
        <v>50.76</v>
      </c>
      <c r="AL4">
        <v>58.1</v>
      </c>
      <c r="AM4">
        <v>0</v>
      </c>
      <c r="AN4">
        <v>1.01389</v>
      </c>
      <c r="AO4">
        <v>24.99</v>
      </c>
      <c r="AP4">
        <v>13.3224</v>
      </c>
      <c r="AQ4">
        <v>45.36</v>
      </c>
      <c r="AR4">
        <v>48.576000000000001</v>
      </c>
      <c r="AS4">
        <v>32.284799999999997</v>
      </c>
      <c r="AT4">
        <v>11.5395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102.5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3134.393728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686.77995699999997</v>
      </c>
      <c r="L5">
        <v>653.15009999999995</v>
      </c>
      <c r="M5">
        <v>92</v>
      </c>
      <c r="N5">
        <v>118.125</v>
      </c>
      <c r="O5">
        <v>123.66562500000001</v>
      </c>
      <c r="P5">
        <v>102.75</v>
      </c>
      <c r="Q5">
        <v>16.912500000000001</v>
      </c>
      <c r="R5">
        <v>42.390099999999997</v>
      </c>
      <c r="S5">
        <v>22.687000000000001</v>
      </c>
      <c r="T5">
        <v>0</v>
      </c>
      <c r="U5">
        <v>346.5</v>
      </c>
      <c r="V5">
        <v>18.1401</v>
      </c>
      <c r="W5">
        <v>41.883000000000003</v>
      </c>
      <c r="X5">
        <v>143.1885</v>
      </c>
      <c r="Y5">
        <v>0</v>
      </c>
      <c r="Z5">
        <v>1.1000000000000001</v>
      </c>
      <c r="AA5">
        <v>39.104999999999997</v>
      </c>
      <c r="AB5">
        <v>39.510120000000001</v>
      </c>
      <c r="AC5">
        <v>19.35568</v>
      </c>
      <c r="AD5">
        <v>27.3447</v>
      </c>
      <c r="AE5">
        <v>49.436556000000003</v>
      </c>
      <c r="AF5">
        <v>8.8740000000000006</v>
      </c>
      <c r="AG5">
        <v>39.409199999999998</v>
      </c>
      <c r="AH5">
        <v>113.64</v>
      </c>
      <c r="AI5">
        <v>0</v>
      </c>
      <c r="AJ5">
        <v>0</v>
      </c>
      <c r="AK5">
        <v>50.76</v>
      </c>
      <c r="AL5">
        <v>58.1</v>
      </c>
      <c r="AM5">
        <v>0</v>
      </c>
      <c r="AN5">
        <v>1.01389</v>
      </c>
      <c r="AO5">
        <v>24.99</v>
      </c>
      <c r="AP5">
        <v>13.3224</v>
      </c>
      <c r="AQ5">
        <v>30.24</v>
      </c>
      <c r="AR5">
        <v>8.8320000000000007</v>
      </c>
      <c r="AS5">
        <v>32.284799999999997</v>
      </c>
      <c r="AT5">
        <v>11.5395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100.5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3077.5297279999995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686.77995699999997</v>
      </c>
      <c r="L6">
        <v>653.15009999999995</v>
      </c>
      <c r="M6">
        <v>92</v>
      </c>
      <c r="N6">
        <v>118.125</v>
      </c>
      <c r="O6">
        <v>123.66562500000001</v>
      </c>
      <c r="P6">
        <v>102.75</v>
      </c>
      <c r="Q6">
        <v>16.912500000000001</v>
      </c>
      <c r="R6">
        <v>42.390099999999997</v>
      </c>
      <c r="S6">
        <v>22.687000000000001</v>
      </c>
      <c r="T6">
        <v>0</v>
      </c>
      <c r="U6">
        <v>346.5</v>
      </c>
      <c r="V6">
        <v>18.1401</v>
      </c>
      <c r="W6">
        <v>41.883000000000003</v>
      </c>
      <c r="X6">
        <v>143.1885</v>
      </c>
      <c r="Y6">
        <v>0</v>
      </c>
      <c r="Z6">
        <v>1.1000000000000001</v>
      </c>
      <c r="AA6">
        <v>28.090820000000001</v>
      </c>
      <c r="AB6">
        <v>39.510120000000001</v>
      </c>
      <c r="AC6">
        <v>19.35568</v>
      </c>
      <c r="AD6">
        <v>27.3447</v>
      </c>
      <c r="AE6">
        <v>49.436556000000003</v>
      </c>
      <c r="AF6">
        <v>8.8740000000000006</v>
      </c>
      <c r="AG6">
        <v>39.409199999999998</v>
      </c>
      <c r="AH6">
        <v>113.64</v>
      </c>
      <c r="AI6">
        <v>0</v>
      </c>
      <c r="AJ6">
        <v>0</v>
      </c>
      <c r="AK6">
        <v>50.76</v>
      </c>
      <c r="AL6">
        <v>58.1</v>
      </c>
      <c r="AM6">
        <v>0</v>
      </c>
      <c r="AN6">
        <v>1.01389</v>
      </c>
      <c r="AO6">
        <v>24.99</v>
      </c>
      <c r="AP6">
        <v>13.3224</v>
      </c>
      <c r="AQ6">
        <v>30.24</v>
      </c>
      <c r="AR6">
        <v>8.8320000000000007</v>
      </c>
      <c r="AS6">
        <v>32.284799999999997</v>
      </c>
      <c r="AT6">
        <v>11.5395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97.5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3063.5155479999994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686.77995699999997</v>
      </c>
      <c r="L7">
        <v>653.15009999999995</v>
      </c>
      <c r="M7">
        <v>92</v>
      </c>
      <c r="N7">
        <v>118.125</v>
      </c>
      <c r="O7">
        <v>123.66562500000001</v>
      </c>
      <c r="P7">
        <v>102.75</v>
      </c>
      <c r="Q7">
        <v>16.912500000000001</v>
      </c>
      <c r="R7">
        <v>42.390099999999997</v>
      </c>
      <c r="S7">
        <v>22.687000000000001</v>
      </c>
      <c r="T7">
        <v>0</v>
      </c>
      <c r="U7">
        <v>346.5</v>
      </c>
      <c r="V7">
        <v>18.1401</v>
      </c>
      <c r="W7">
        <v>41.883000000000003</v>
      </c>
      <c r="X7">
        <v>143.1885</v>
      </c>
      <c r="Y7">
        <v>0</v>
      </c>
      <c r="Z7">
        <v>6.5208000000000004</v>
      </c>
      <c r="AA7">
        <v>13.983000000000001</v>
      </c>
      <c r="AB7">
        <v>39.510120000000001</v>
      </c>
      <c r="AC7">
        <v>19.35568</v>
      </c>
      <c r="AD7">
        <v>27.3447</v>
      </c>
      <c r="AE7">
        <v>49.436556000000003</v>
      </c>
      <c r="AF7">
        <v>8.8740000000000006</v>
      </c>
      <c r="AG7">
        <v>39.409199999999998</v>
      </c>
      <c r="AH7">
        <v>113.64</v>
      </c>
      <c r="AI7">
        <v>0</v>
      </c>
      <c r="AJ7">
        <v>0</v>
      </c>
      <c r="AK7">
        <v>50.76</v>
      </c>
      <c r="AL7">
        <v>58.1</v>
      </c>
      <c r="AM7">
        <v>0</v>
      </c>
      <c r="AN7">
        <v>1.01389</v>
      </c>
      <c r="AO7">
        <v>24.99</v>
      </c>
      <c r="AP7">
        <v>13.3224</v>
      </c>
      <c r="AQ7">
        <v>15.12</v>
      </c>
      <c r="AR7">
        <v>8.8320000000000007</v>
      </c>
      <c r="AS7">
        <v>32.284799999999997</v>
      </c>
      <c r="AT7">
        <v>11.5395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93.5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3035.7085279999997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686.77995699999997</v>
      </c>
      <c r="L8">
        <v>653.15009999999995</v>
      </c>
      <c r="M8">
        <v>92</v>
      </c>
      <c r="N8">
        <v>118.125</v>
      </c>
      <c r="O8">
        <v>123.66562500000001</v>
      </c>
      <c r="P8">
        <v>102.75</v>
      </c>
      <c r="Q8">
        <v>16.912500000000001</v>
      </c>
      <c r="R8">
        <v>42.390099999999997</v>
      </c>
      <c r="S8">
        <v>22.687000000000001</v>
      </c>
      <c r="T8">
        <v>0</v>
      </c>
      <c r="U8">
        <v>346.5</v>
      </c>
      <c r="V8">
        <v>18.1401</v>
      </c>
      <c r="W8">
        <v>41.883000000000003</v>
      </c>
      <c r="X8">
        <v>143.1885</v>
      </c>
      <c r="Y8">
        <v>0</v>
      </c>
      <c r="Z8">
        <v>6.5208000000000004</v>
      </c>
      <c r="AA8">
        <v>0</v>
      </c>
      <c r="AB8">
        <v>39.510120000000001</v>
      </c>
      <c r="AC8">
        <v>9.6778399999999998</v>
      </c>
      <c r="AD8">
        <v>27.3447</v>
      </c>
      <c r="AE8">
        <v>49.436556000000003</v>
      </c>
      <c r="AF8">
        <v>8.8740000000000006</v>
      </c>
      <c r="AG8">
        <v>39.409199999999998</v>
      </c>
      <c r="AH8">
        <v>113.64</v>
      </c>
      <c r="AI8">
        <v>0</v>
      </c>
      <c r="AJ8">
        <v>0</v>
      </c>
      <c r="AK8">
        <v>50.76</v>
      </c>
      <c r="AL8">
        <v>58.1</v>
      </c>
      <c r="AM8">
        <v>0</v>
      </c>
      <c r="AN8">
        <v>1.01389</v>
      </c>
      <c r="AO8">
        <v>24.99</v>
      </c>
      <c r="AP8">
        <v>13.3224</v>
      </c>
      <c r="AQ8">
        <v>15.12</v>
      </c>
      <c r="AR8">
        <v>8.8320000000000007</v>
      </c>
      <c r="AS8">
        <v>32.284799999999997</v>
      </c>
      <c r="AT8">
        <v>11.5395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92.5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3011.0476879999992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686.77995699999997</v>
      </c>
      <c r="L9">
        <v>653.15009999999995</v>
      </c>
      <c r="M9">
        <v>92</v>
      </c>
      <c r="N9">
        <v>118.125</v>
      </c>
      <c r="O9">
        <v>123.66562500000001</v>
      </c>
      <c r="P9">
        <v>102.75</v>
      </c>
      <c r="Q9">
        <v>16.912500000000001</v>
      </c>
      <c r="R9">
        <v>42.390099999999997</v>
      </c>
      <c r="S9">
        <v>22.687000000000001</v>
      </c>
      <c r="T9">
        <v>0</v>
      </c>
      <c r="U9">
        <v>346.5</v>
      </c>
      <c r="V9">
        <v>18.1401</v>
      </c>
      <c r="W9">
        <v>41.883000000000003</v>
      </c>
      <c r="X9">
        <v>143.1885</v>
      </c>
      <c r="Y9">
        <v>0</v>
      </c>
      <c r="Z9">
        <v>6.5208000000000004</v>
      </c>
      <c r="AA9">
        <v>0</v>
      </c>
      <c r="AB9">
        <v>39.510120000000001</v>
      </c>
      <c r="AC9">
        <v>9.6778399999999998</v>
      </c>
      <c r="AD9">
        <v>27.3447</v>
      </c>
      <c r="AE9">
        <v>49.436556000000003</v>
      </c>
      <c r="AF9">
        <v>8.8740000000000006</v>
      </c>
      <c r="AG9">
        <v>39.409199999999998</v>
      </c>
      <c r="AH9">
        <v>113.64</v>
      </c>
      <c r="AI9">
        <v>0</v>
      </c>
      <c r="AJ9">
        <v>0</v>
      </c>
      <c r="AK9">
        <v>50.76</v>
      </c>
      <c r="AL9">
        <v>85.988</v>
      </c>
      <c r="AM9">
        <v>0</v>
      </c>
      <c r="AN9">
        <v>1.03302</v>
      </c>
      <c r="AO9">
        <v>24.99</v>
      </c>
      <c r="AP9">
        <v>13.3224</v>
      </c>
      <c r="AQ9">
        <v>0</v>
      </c>
      <c r="AR9">
        <v>8.8320000000000007</v>
      </c>
      <c r="AS9">
        <v>13.452</v>
      </c>
      <c r="AT9">
        <v>11.5395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90.5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3003.0020179999992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686.77995699999997</v>
      </c>
      <c r="L10">
        <v>629.91999999999996</v>
      </c>
      <c r="M10">
        <v>92</v>
      </c>
      <c r="N10">
        <v>118.125</v>
      </c>
      <c r="O10">
        <v>123.66562500000001</v>
      </c>
      <c r="P10">
        <v>102.75</v>
      </c>
      <c r="Q10">
        <v>16.912500000000001</v>
      </c>
      <c r="R10">
        <v>42.390099999999997</v>
      </c>
      <c r="S10">
        <v>22.687000000000001</v>
      </c>
      <c r="T10">
        <v>0</v>
      </c>
      <c r="U10">
        <v>346.5</v>
      </c>
      <c r="V10">
        <v>18.1401</v>
      </c>
      <c r="W10">
        <v>41.883000000000003</v>
      </c>
      <c r="X10">
        <v>143.1885</v>
      </c>
      <c r="Y10">
        <v>0</v>
      </c>
      <c r="Z10">
        <v>6.5208000000000004</v>
      </c>
      <c r="AA10">
        <v>0</v>
      </c>
      <c r="AB10">
        <v>39.510120000000001</v>
      </c>
      <c r="AC10">
        <v>9.6778399999999998</v>
      </c>
      <c r="AD10">
        <v>27.3447</v>
      </c>
      <c r="AE10">
        <v>49.436556000000003</v>
      </c>
      <c r="AF10">
        <v>8.8740000000000006</v>
      </c>
      <c r="AG10">
        <v>39.409199999999998</v>
      </c>
      <c r="AH10">
        <v>113.64</v>
      </c>
      <c r="AI10">
        <v>0</v>
      </c>
      <c r="AJ10">
        <v>0</v>
      </c>
      <c r="AK10">
        <v>50.76</v>
      </c>
      <c r="AL10">
        <v>85.988</v>
      </c>
      <c r="AM10">
        <v>0</v>
      </c>
      <c r="AN10">
        <v>1.03302</v>
      </c>
      <c r="AO10">
        <v>24.99</v>
      </c>
      <c r="AP10">
        <v>13.3224</v>
      </c>
      <c r="AQ10">
        <v>0</v>
      </c>
      <c r="AR10">
        <v>8.8320000000000007</v>
      </c>
      <c r="AS10">
        <v>10.089</v>
      </c>
      <c r="AT10">
        <v>11.5395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89.5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2975.4089179999987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686.77995699999997</v>
      </c>
      <c r="L11">
        <v>608.91999999999996</v>
      </c>
      <c r="M11">
        <v>92</v>
      </c>
      <c r="N11">
        <v>118.125</v>
      </c>
      <c r="O11">
        <v>123.66562500000001</v>
      </c>
      <c r="P11">
        <v>102.75</v>
      </c>
      <c r="Q11">
        <v>16.912500000000001</v>
      </c>
      <c r="R11">
        <v>42.390099999999997</v>
      </c>
      <c r="S11">
        <v>22.687000000000001</v>
      </c>
      <c r="T11">
        <v>0</v>
      </c>
      <c r="U11">
        <v>346.5</v>
      </c>
      <c r="V11">
        <v>18.1401</v>
      </c>
      <c r="W11">
        <v>41.883000000000003</v>
      </c>
      <c r="X11">
        <v>143.1885</v>
      </c>
      <c r="Y11">
        <v>0</v>
      </c>
      <c r="Z11">
        <v>0</v>
      </c>
      <c r="AA11">
        <v>0</v>
      </c>
      <c r="AB11">
        <v>26.34008</v>
      </c>
      <c r="AC11">
        <v>9.6778399999999998</v>
      </c>
      <c r="AD11">
        <v>27.3447</v>
      </c>
      <c r="AE11">
        <v>49.436556000000003</v>
      </c>
      <c r="AF11">
        <v>8.8740000000000006</v>
      </c>
      <c r="AG11">
        <v>39.409199999999998</v>
      </c>
      <c r="AH11">
        <v>113.64</v>
      </c>
      <c r="AI11">
        <v>0</v>
      </c>
      <c r="AJ11">
        <v>0</v>
      </c>
      <c r="AK11">
        <v>50.76</v>
      </c>
      <c r="AL11">
        <v>85.988</v>
      </c>
      <c r="AM11">
        <v>0</v>
      </c>
      <c r="AN11">
        <v>1.03302</v>
      </c>
      <c r="AO11">
        <v>24.99</v>
      </c>
      <c r="AP11">
        <v>13.3224</v>
      </c>
      <c r="AQ11">
        <v>0</v>
      </c>
      <c r="AR11">
        <v>8.8320000000000007</v>
      </c>
      <c r="AS11">
        <v>10.089</v>
      </c>
      <c r="AT11">
        <v>11.5395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86.5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2931.718077999999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661.74680000000001</v>
      </c>
      <c r="L12">
        <v>608.91999999999996</v>
      </c>
      <c r="M12">
        <v>92</v>
      </c>
      <c r="N12">
        <v>118.125</v>
      </c>
      <c r="O12">
        <v>123.66562500000001</v>
      </c>
      <c r="P12">
        <v>102.75</v>
      </c>
      <c r="Q12">
        <v>16.912500000000001</v>
      </c>
      <c r="R12">
        <v>42.390099999999997</v>
      </c>
      <c r="S12">
        <v>22.687000000000001</v>
      </c>
      <c r="T12">
        <v>0</v>
      </c>
      <c r="U12">
        <v>346.5</v>
      </c>
      <c r="V12">
        <v>18.1401</v>
      </c>
      <c r="W12">
        <v>41.883000000000003</v>
      </c>
      <c r="X12">
        <v>143.1885</v>
      </c>
      <c r="Y12">
        <v>0</v>
      </c>
      <c r="Z12">
        <v>0</v>
      </c>
      <c r="AA12">
        <v>0</v>
      </c>
      <c r="AB12">
        <v>26.34008</v>
      </c>
      <c r="AC12">
        <v>9.6778399999999998</v>
      </c>
      <c r="AD12">
        <v>27.3447</v>
      </c>
      <c r="AE12">
        <v>49.436556000000003</v>
      </c>
      <c r="AF12">
        <v>8.8740000000000006</v>
      </c>
      <c r="AG12">
        <v>39.409199999999998</v>
      </c>
      <c r="AH12">
        <v>113.64</v>
      </c>
      <c r="AI12">
        <v>0</v>
      </c>
      <c r="AJ12">
        <v>0</v>
      </c>
      <c r="AK12">
        <v>50.76</v>
      </c>
      <c r="AL12">
        <v>85.988</v>
      </c>
      <c r="AM12">
        <v>0</v>
      </c>
      <c r="AN12">
        <v>1.03302</v>
      </c>
      <c r="AO12">
        <v>24.99</v>
      </c>
      <c r="AP12">
        <v>13.3224</v>
      </c>
      <c r="AQ12">
        <v>0</v>
      </c>
      <c r="AR12">
        <v>8.8320000000000007</v>
      </c>
      <c r="AS12">
        <v>10.089</v>
      </c>
      <c r="AT12">
        <v>11.5395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86.5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2906.6849209999991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641.74680000000001</v>
      </c>
      <c r="L13">
        <v>608.91999999999996</v>
      </c>
      <c r="M13">
        <v>92</v>
      </c>
      <c r="N13">
        <v>118.125</v>
      </c>
      <c r="O13">
        <v>123.66562500000001</v>
      </c>
      <c r="P13">
        <v>102.75</v>
      </c>
      <c r="Q13">
        <v>16.912500000000001</v>
      </c>
      <c r="R13">
        <v>42.390099999999997</v>
      </c>
      <c r="S13">
        <v>22.687000000000001</v>
      </c>
      <c r="T13">
        <v>0</v>
      </c>
      <c r="U13">
        <v>346.5</v>
      </c>
      <c r="V13">
        <v>18.1401</v>
      </c>
      <c r="W13">
        <v>43.097000000000001</v>
      </c>
      <c r="X13">
        <v>143.1885</v>
      </c>
      <c r="Y13">
        <v>0</v>
      </c>
      <c r="Z13">
        <v>0</v>
      </c>
      <c r="AA13">
        <v>0</v>
      </c>
      <c r="AB13">
        <v>26.34008</v>
      </c>
      <c r="AC13">
        <v>9.6778399999999998</v>
      </c>
      <c r="AD13">
        <v>27.3447</v>
      </c>
      <c r="AE13">
        <v>49.436556000000003</v>
      </c>
      <c r="AF13">
        <v>8.8740000000000006</v>
      </c>
      <c r="AG13">
        <v>39.409199999999998</v>
      </c>
      <c r="AH13">
        <v>113.64</v>
      </c>
      <c r="AI13">
        <v>0</v>
      </c>
      <c r="AJ13">
        <v>0</v>
      </c>
      <c r="AK13">
        <v>50.76</v>
      </c>
      <c r="AL13">
        <v>85.988</v>
      </c>
      <c r="AM13">
        <v>0</v>
      </c>
      <c r="AN13">
        <v>1.03302</v>
      </c>
      <c r="AO13">
        <v>24.99</v>
      </c>
      <c r="AP13">
        <v>13.3224</v>
      </c>
      <c r="AQ13">
        <v>0</v>
      </c>
      <c r="AR13">
        <v>8.8320000000000007</v>
      </c>
      <c r="AS13">
        <v>10.089</v>
      </c>
      <c r="AT13">
        <v>11.5395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84.5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2885.8989209999995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621.74680000000001</v>
      </c>
      <c r="L14">
        <v>608.91999999999996</v>
      </c>
      <c r="M14">
        <v>92</v>
      </c>
      <c r="N14">
        <v>118.125</v>
      </c>
      <c r="O14">
        <v>123.66562500000001</v>
      </c>
      <c r="P14">
        <v>102.75</v>
      </c>
      <c r="Q14">
        <v>16.912500000000001</v>
      </c>
      <c r="R14">
        <v>42.390099999999997</v>
      </c>
      <c r="S14">
        <v>22.687000000000001</v>
      </c>
      <c r="T14">
        <v>0</v>
      </c>
      <c r="U14">
        <v>346.5</v>
      </c>
      <c r="V14">
        <v>18.1401</v>
      </c>
      <c r="W14">
        <v>43.097000000000001</v>
      </c>
      <c r="X14">
        <v>143.1885</v>
      </c>
      <c r="Y14">
        <v>0</v>
      </c>
      <c r="Z14">
        <v>0</v>
      </c>
      <c r="AA14">
        <v>0</v>
      </c>
      <c r="AB14">
        <v>26.34008</v>
      </c>
      <c r="AC14">
        <v>9.6778399999999998</v>
      </c>
      <c r="AD14">
        <v>27.3447</v>
      </c>
      <c r="AE14">
        <v>49.436556000000003</v>
      </c>
      <c r="AF14">
        <v>8.8740000000000006</v>
      </c>
      <c r="AG14">
        <v>39.409199999999998</v>
      </c>
      <c r="AH14">
        <v>113.64</v>
      </c>
      <c r="AI14">
        <v>0</v>
      </c>
      <c r="AJ14">
        <v>0</v>
      </c>
      <c r="AK14">
        <v>50.76</v>
      </c>
      <c r="AL14">
        <v>85.988</v>
      </c>
      <c r="AM14">
        <v>0</v>
      </c>
      <c r="AN14">
        <v>1.03302</v>
      </c>
      <c r="AO14">
        <v>24.99</v>
      </c>
      <c r="AP14">
        <v>13.3224</v>
      </c>
      <c r="AQ14">
        <v>0</v>
      </c>
      <c r="AR14">
        <v>13.247999999999999</v>
      </c>
      <c r="AS14">
        <v>10.089</v>
      </c>
      <c r="AT14">
        <v>11.5395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83.5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2869.3149209999997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651.74680000000001</v>
      </c>
      <c r="L15">
        <v>608.91999999999996</v>
      </c>
      <c r="M15">
        <v>92</v>
      </c>
      <c r="N15">
        <v>118.125</v>
      </c>
      <c r="O15">
        <v>123.66562500000001</v>
      </c>
      <c r="P15">
        <v>102.75</v>
      </c>
      <c r="Q15">
        <v>13.7796</v>
      </c>
      <c r="R15">
        <v>42.390099999999997</v>
      </c>
      <c r="S15">
        <v>18.590499999999999</v>
      </c>
      <c r="T15">
        <v>0</v>
      </c>
      <c r="U15">
        <v>346.5</v>
      </c>
      <c r="V15">
        <v>18.1401</v>
      </c>
      <c r="W15">
        <v>43.097000000000001</v>
      </c>
      <c r="X15">
        <v>143.1885</v>
      </c>
      <c r="Y15">
        <v>0</v>
      </c>
      <c r="Z15">
        <v>0</v>
      </c>
      <c r="AA15">
        <v>0</v>
      </c>
      <c r="AB15">
        <v>26.34008</v>
      </c>
      <c r="AC15">
        <v>9.6778399999999998</v>
      </c>
      <c r="AD15">
        <v>27.3447</v>
      </c>
      <c r="AE15">
        <v>49.436556000000003</v>
      </c>
      <c r="AF15">
        <v>8.8740000000000006</v>
      </c>
      <c r="AG15">
        <v>39.409199999999998</v>
      </c>
      <c r="AH15">
        <v>113.64</v>
      </c>
      <c r="AI15">
        <v>0</v>
      </c>
      <c r="AJ15">
        <v>0</v>
      </c>
      <c r="AK15">
        <v>50.76</v>
      </c>
      <c r="AL15">
        <v>60.423999999999999</v>
      </c>
      <c r="AM15">
        <v>0</v>
      </c>
      <c r="AN15">
        <v>1.03302</v>
      </c>
      <c r="AO15">
        <v>24.99</v>
      </c>
      <c r="AP15">
        <v>12.169499999999999</v>
      </c>
      <c r="AQ15">
        <v>0</v>
      </c>
      <c r="AR15">
        <v>48.576000000000001</v>
      </c>
      <c r="AS15">
        <v>10.089</v>
      </c>
      <c r="AT15">
        <v>11.5395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81.5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2898.6966210000001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631.74680000000001</v>
      </c>
      <c r="L16">
        <v>608.91999999999996</v>
      </c>
      <c r="M16">
        <v>92</v>
      </c>
      <c r="N16">
        <v>118.125</v>
      </c>
      <c r="O16">
        <v>123.66562500000001</v>
      </c>
      <c r="P16">
        <v>102.75</v>
      </c>
      <c r="Q16">
        <v>13.7796</v>
      </c>
      <c r="R16">
        <v>42.390099999999997</v>
      </c>
      <c r="S16">
        <v>18.590499999999999</v>
      </c>
      <c r="T16">
        <v>0</v>
      </c>
      <c r="U16">
        <v>346.5</v>
      </c>
      <c r="V16">
        <v>18.1401</v>
      </c>
      <c r="W16">
        <v>43.097000000000001</v>
      </c>
      <c r="X16">
        <v>143.1885</v>
      </c>
      <c r="Y16">
        <v>0</v>
      </c>
      <c r="Z16">
        <v>0</v>
      </c>
      <c r="AA16">
        <v>0</v>
      </c>
      <c r="AB16">
        <v>26.34008</v>
      </c>
      <c r="AC16">
        <v>9.6778399999999998</v>
      </c>
      <c r="AD16">
        <v>27.3447</v>
      </c>
      <c r="AE16">
        <v>49.436556000000003</v>
      </c>
      <c r="AF16">
        <v>8.8740000000000006</v>
      </c>
      <c r="AG16">
        <v>39.409199999999998</v>
      </c>
      <c r="AH16">
        <v>113.64</v>
      </c>
      <c r="AI16">
        <v>0</v>
      </c>
      <c r="AJ16">
        <v>0</v>
      </c>
      <c r="AK16">
        <v>50.76</v>
      </c>
      <c r="AL16">
        <v>60.423999999999999</v>
      </c>
      <c r="AM16">
        <v>0</v>
      </c>
      <c r="AN16">
        <v>1.03302</v>
      </c>
      <c r="AO16">
        <v>24.99</v>
      </c>
      <c r="AP16">
        <v>12.169499999999999</v>
      </c>
      <c r="AQ16">
        <v>0</v>
      </c>
      <c r="AR16">
        <v>48.576000000000001</v>
      </c>
      <c r="AS16">
        <v>10.089</v>
      </c>
      <c r="AT16">
        <v>11.5395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81.5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2878.6966210000001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611.74680000000001</v>
      </c>
      <c r="L17">
        <v>560.42499999999995</v>
      </c>
      <c r="M17">
        <v>92</v>
      </c>
      <c r="N17">
        <v>118.125</v>
      </c>
      <c r="O17">
        <v>123.66562500000001</v>
      </c>
      <c r="P17">
        <v>102.75</v>
      </c>
      <c r="Q17">
        <v>13.7796</v>
      </c>
      <c r="R17">
        <v>42.390099999999997</v>
      </c>
      <c r="S17">
        <v>18.590499999999999</v>
      </c>
      <c r="T17">
        <v>0</v>
      </c>
      <c r="U17">
        <v>346.5</v>
      </c>
      <c r="V17">
        <v>18.934699999999999</v>
      </c>
      <c r="W17">
        <v>43.097000000000001</v>
      </c>
      <c r="X17">
        <v>143.1885</v>
      </c>
      <c r="Y17">
        <v>0</v>
      </c>
      <c r="Z17">
        <v>0</v>
      </c>
      <c r="AA17">
        <v>0</v>
      </c>
      <c r="AB17">
        <v>26.34008</v>
      </c>
      <c r="AC17">
        <v>9.6778399999999998</v>
      </c>
      <c r="AD17">
        <v>27.3447</v>
      </c>
      <c r="AE17">
        <v>49.436556000000003</v>
      </c>
      <c r="AF17">
        <v>8.8740000000000006</v>
      </c>
      <c r="AG17">
        <v>39.409199999999998</v>
      </c>
      <c r="AH17">
        <v>113.64</v>
      </c>
      <c r="AI17">
        <v>0</v>
      </c>
      <c r="AJ17">
        <v>0</v>
      </c>
      <c r="AK17">
        <v>50.76</v>
      </c>
      <c r="AL17">
        <v>60.423999999999999</v>
      </c>
      <c r="AM17">
        <v>0</v>
      </c>
      <c r="AN17">
        <v>1.03302</v>
      </c>
      <c r="AO17">
        <v>24.99</v>
      </c>
      <c r="AP17">
        <v>12.169499999999999</v>
      </c>
      <c r="AQ17">
        <v>0</v>
      </c>
      <c r="AR17">
        <v>8.8320000000000007</v>
      </c>
      <c r="AS17">
        <v>10.089</v>
      </c>
      <c r="AT17">
        <v>11.5395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80.5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2770.2522209999997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601.74680000000001</v>
      </c>
      <c r="L18">
        <v>550.42499999999995</v>
      </c>
      <c r="M18">
        <v>92</v>
      </c>
      <c r="N18">
        <v>118.125</v>
      </c>
      <c r="O18">
        <v>123.66562500000001</v>
      </c>
      <c r="P18">
        <v>102.75</v>
      </c>
      <c r="Q18">
        <v>13.7796</v>
      </c>
      <c r="R18">
        <v>42.390099999999997</v>
      </c>
      <c r="S18">
        <v>18.590499999999999</v>
      </c>
      <c r="T18">
        <v>0</v>
      </c>
      <c r="U18">
        <v>346.5</v>
      </c>
      <c r="V18">
        <v>18.934699999999999</v>
      </c>
      <c r="W18">
        <v>43.097000000000001</v>
      </c>
      <c r="X18">
        <v>143.1885</v>
      </c>
      <c r="Y18">
        <v>0</v>
      </c>
      <c r="Z18">
        <v>0</v>
      </c>
      <c r="AA18">
        <v>0</v>
      </c>
      <c r="AB18">
        <v>26.34008</v>
      </c>
      <c r="AC18">
        <v>9.6778399999999998</v>
      </c>
      <c r="AD18">
        <v>27.3447</v>
      </c>
      <c r="AE18">
        <v>49.436556000000003</v>
      </c>
      <c r="AF18">
        <v>8.8740000000000006</v>
      </c>
      <c r="AG18">
        <v>39.409199999999998</v>
      </c>
      <c r="AH18">
        <v>113.64</v>
      </c>
      <c r="AI18">
        <v>0</v>
      </c>
      <c r="AJ18">
        <v>0</v>
      </c>
      <c r="AK18">
        <v>50.76</v>
      </c>
      <c r="AL18">
        <v>60.423999999999999</v>
      </c>
      <c r="AM18">
        <v>0</v>
      </c>
      <c r="AN18">
        <v>1.03302</v>
      </c>
      <c r="AO18">
        <v>24.99</v>
      </c>
      <c r="AP18">
        <v>12.169499999999999</v>
      </c>
      <c r="AQ18">
        <v>0</v>
      </c>
      <c r="AR18">
        <v>8.8320000000000007</v>
      </c>
      <c r="AS18">
        <v>10.089</v>
      </c>
      <c r="AT18">
        <v>11.5395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79.5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2749.2522209999997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601.74680000000001</v>
      </c>
      <c r="L19">
        <v>520.42499999999995</v>
      </c>
      <c r="M19">
        <v>92</v>
      </c>
      <c r="N19">
        <v>118.125</v>
      </c>
      <c r="O19">
        <v>123.66562500000001</v>
      </c>
      <c r="P19">
        <v>102.75</v>
      </c>
      <c r="Q19">
        <v>13.7796</v>
      </c>
      <c r="R19">
        <v>42.390099999999997</v>
      </c>
      <c r="S19">
        <v>18.590499999999999</v>
      </c>
      <c r="T19">
        <v>0</v>
      </c>
      <c r="U19">
        <v>348.79349999999999</v>
      </c>
      <c r="V19">
        <v>18.934699999999999</v>
      </c>
      <c r="W19">
        <v>43.097000000000001</v>
      </c>
      <c r="X19">
        <v>143.1885</v>
      </c>
      <c r="Y19">
        <v>0</v>
      </c>
      <c r="Z19">
        <v>0</v>
      </c>
      <c r="AA19">
        <v>0</v>
      </c>
      <c r="AB19">
        <v>26.34008</v>
      </c>
      <c r="AC19">
        <v>9.6778399999999998</v>
      </c>
      <c r="AD19">
        <v>27.3447</v>
      </c>
      <c r="AE19">
        <v>49.436556000000003</v>
      </c>
      <c r="AF19">
        <v>8.8740000000000006</v>
      </c>
      <c r="AG19">
        <v>39.409199999999998</v>
      </c>
      <c r="AH19">
        <v>113.64</v>
      </c>
      <c r="AI19">
        <v>0</v>
      </c>
      <c r="AJ19">
        <v>0</v>
      </c>
      <c r="AK19">
        <v>50.76</v>
      </c>
      <c r="AL19">
        <v>60.423999999999999</v>
      </c>
      <c r="AM19">
        <v>0</v>
      </c>
      <c r="AN19">
        <v>1.03302</v>
      </c>
      <c r="AO19">
        <v>24.99</v>
      </c>
      <c r="AP19">
        <v>12.169499999999999</v>
      </c>
      <c r="AQ19">
        <v>0</v>
      </c>
      <c r="AR19">
        <v>8.8320000000000007</v>
      </c>
      <c r="AS19">
        <v>10.089</v>
      </c>
      <c r="AT19">
        <v>11.5395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78.5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2720.5457209999995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601.74680000000001</v>
      </c>
      <c r="L20">
        <v>505.42500000000001</v>
      </c>
      <c r="M20">
        <v>92</v>
      </c>
      <c r="N20">
        <v>118.125</v>
      </c>
      <c r="O20">
        <v>123.66562500000001</v>
      </c>
      <c r="P20">
        <v>102.75</v>
      </c>
      <c r="Q20">
        <v>13.7796</v>
      </c>
      <c r="R20">
        <v>42.390099999999997</v>
      </c>
      <c r="S20">
        <v>18.590499999999999</v>
      </c>
      <c r="T20">
        <v>0</v>
      </c>
      <c r="U20">
        <v>348.97500000000002</v>
      </c>
      <c r="V20">
        <v>18.934699999999999</v>
      </c>
      <c r="W20">
        <v>43.097000000000001</v>
      </c>
      <c r="X20">
        <v>143.1885</v>
      </c>
      <c r="Y20">
        <v>0</v>
      </c>
      <c r="Z20">
        <v>6.5208000000000004</v>
      </c>
      <c r="AA20">
        <v>0</v>
      </c>
      <c r="AB20">
        <v>26.34008</v>
      </c>
      <c r="AC20">
        <v>9.6778399999999998</v>
      </c>
      <c r="AD20">
        <v>27.3447</v>
      </c>
      <c r="AE20">
        <v>49.436556000000003</v>
      </c>
      <c r="AF20">
        <v>8.8740000000000006</v>
      </c>
      <c r="AG20">
        <v>39.409199999999998</v>
      </c>
      <c r="AH20">
        <v>113.64</v>
      </c>
      <c r="AI20">
        <v>0</v>
      </c>
      <c r="AJ20">
        <v>0</v>
      </c>
      <c r="AK20">
        <v>50.76</v>
      </c>
      <c r="AL20">
        <v>60.423999999999999</v>
      </c>
      <c r="AM20">
        <v>0</v>
      </c>
      <c r="AN20">
        <v>1.03302</v>
      </c>
      <c r="AO20">
        <v>24.99</v>
      </c>
      <c r="AP20">
        <v>12.169499999999999</v>
      </c>
      <c r="AQ20">
        <v>0</v>
      </c>
      <c r="AR20">
        <v>8.8320000000000007</v>
      </c>
      <c r="AS20">
        <v>10.089</v>
      </c>
      <c r="AT20">
        <v>11.5395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77.5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2711.2480209999994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679.54679999999996</v>
      </c>
      <c r="L21">
        <v>509.42500000000001</v>
      </c>
      <c r="M21">
        <v>92</v>
      </c>
      <c r="N21">
        <v>118.125</v>
      </c>
      <c r="O21">
        <v>123.66562500000001</v>
      </c>
      <c r="P21">
        <v>102.75</v>
      </c>
      <c r="Q21">
        <v>13.7796</v>
      </c>
      <c r="R21">
        <v>42.390099999999997</v>
      </c>
      <c r="S21">
        <v>18.590499999999999</v>
      </c>
      <c r="T21">
        <v>0</v>
      </c>
      <c r="U21">
        <v>348.97500000000002</v>
      </c>
      <c r="V21">
        <v>18.934699999999999</v>
      </c>
      <c r="W21">
        <v>43.097000000000001</v>
      </c>
      <c r="X21">
        <v>143.1885</v>
      </c>
      <c r="Y21">
        <v>0</v>
      </c>
      <c r="Z21">
        <v>6.5208000000000004</v>
      </c>
      <c r="AA21">
        <v>0</v>
      </c>
      <c r="AB21">
        <v>26.34008</v>
      </c>
      <c r="AC21">
        <v>9.6778399999999998</v>
      </c>
      <c r="AD21">
        <v>27.3447</v>
      </c>
      <c r="AE21">
        <v>49.436556000000003</v>
      </c>
      <c r="AF21">
        <v>8.8740000000000006</v>
      </c>
      <c r="AG21">
        <v>39.409199999999998</v>
      </c>
      <c r="AH21">
        <v>93.563599999999994</v>
      </c>
      <c r="AI21">
        <v>0</v>
      </c>
      <c r="AJ21">
        <v>0</v>
      </c>
      <c r="AK21">
        <v>50.76</v>
      </c>
      <c r="AL21">
        <v>60.423999999999999</v>
      </c>
      <c r="AM21">
        <v>0</v>
      </c>
      <c r="AN21">
        <v>1.03302</v>
      </c>
      <c r="AO21">
        <v>24.99</v>
      </c>
      <c r="AP21">
        <v>12.169499999999999</v>
      </c>
      <c r="AQ21">
        <v>0</v>
      </c>
      <c r="AR21">
        <v>8.8320000000000007</v>
      </c>
      <c r="AS21">
        <v>10.089</v>
      </c>
      <c r="AT21">
        <v>11.5395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76.5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2771.9716209999997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686.77995699999997</v>
      </c>
      <c r="L22">
        <v>504.42500000000001</v>
      </c>
      <c r="M22">
        <v>92</v>
      </c>
      <c r="N22">
        <v>118.125</v>
      </c>
      <c r="O22">
        <v>123.66562500000001</v>
      </c>
      <c r="P22">
        <v>102.75</v>
      </c>
      <c r="Q22">
        <v>13.7796</v>
      </c>
      <c r="R22">
        <v>42.390099999999997</v>
      </c>
      <c r="S22">
        <v>18.590499999999999</v>
      </c>
      <c r="T22">
        <v>0</v>
      </c>
      <c r="U22">
        <v>348.97500000000002</v>
      </c>
      <c r="V22">
        <v>18.934699999999999</v>
      </c>
      <c r="W22">
        <v>43.097000000000001</v>
      </c>
      <c r="X22">
        <v>143.1885</v>
      </c>
      <c r="Y22">
        <v>0</v>
      </c>
      <c r="Z22">
        <v>6.5208000000000004</v>
      </c>
      <c r="AA22">
        <v>0</v>
      </c>
      <c r="AB22">
        <v>26.34008</v>
      </c>
      <c r="AC22">
        <v>9.6778399999999998</v>
      </c>
      <c r="AD22">
        <v>27.3447</v>
      </c>
      <c r="AE22">
        <v>49.436556000000003</v>
      </c>
      <c r="AF22">
        <v>8.8740000000000006</v>
      </c>
      <c r="AG22">
        <v>39.409199999999998</v>
      </c>
      <c r="AH22">
        <v>93.563599999999994</v>
      </c>
      <c r="AI22">
        <v>0</v>
      </c>
      <c r="AJ22">
        <v>0</v>
      </c>
      <c r="AK22">
        <v>50.76</v>
      </c>
      <c r="AL22">
        <v>60.423999999999999</v>
      </c>
      <c r="AM22">
        <v>0</v>
      </c>
      <c r="AN22">
        <v>1.03302</v>
      </c>
      <c r="AO22">
        <v>24.99</v>
      </c>
      <c r="AP22">
        <v>12.169499999999999</v>
      </c>
      <c r="AQ22">
        <v>0</v>
      </c>
      <c r="AR22">
        <v>8.8320000000000007</v>
      </c>
      <c r="AS22">
        <v>10.089</v>
      </c>
      <c r="AT22">
        <v>11.5395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76.5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2774.2047779999994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656.74680000000001</v>
      </c>
      <c r="L23">
        <v>455.42500000000001</v>
      </c>
      <c r="M23">
        <v>92</v>
      </c>
      <c r="N23">
        <v>118.125</v>
      </c>
      <c r="O23">
        <v>123.66562500000001</v>
      </c>
      <c r="P23">
        <v>102.75</v>
      </c>
      <c r="Q23">
        <v>13.7796</v>
      </c>
      <c r="R23">
        <v>42.390099999999997</v>
      </c>
      <c r="S23">
        <v>18.590499999999999</v>
      </c>
      <c r="T23">
        <v>0</v>
      </c>
      <c r="U23">
        <v>348.97500000000002</v>
      </c>
      <c r="V23">
        <v>18.934699999999999</v>
      </c>
      <c r="W23">
        <v>43.097000000000001</v>
      </c>
      <c r="X23">
        <v>143.1885</v>
      </c>
      <c r="Y23">
        <v>0</v>
      </c>
      <c r="Z23">
        <v>6.5208000000000004</v>
      </c>
      <c r="AA23">
        <v>0</v>
      </c>
      <c r="AB23">
        <v>26.34008</v>
      </c>
      <c r="AC23">
        <v>9.6778399999999998</v>
      </c>
      <c r="AD23">
        <v>27.3447</v>
      </c>
      <c r="AE23">
        <v>49.436556000000003</v>
      </c>
      <c r="AF23">
        <v>8.8740000000000006</v>
      </c>
      <c r="AG23">
        <v>39.409199999999998</v>
      </c>
      <c r="AH23">
        <v>93.563599999999994</v>
      </c>
      <c r="AI23">
        <v>0</v>
      </c>
      <c r="AJ23">
        <v>0</v>
      </c>
      <c r="AK23">
        <v>50.76</v>
      </c>
      <c r="AL23">
        <v>60.423999999999999</v>
      </c>
      <c r="AM23">
        <v>0</v>
      </c>
      <c r="AN23">
        <v>1.03302</v>
      </c>
      <c r="AO23">
        <v>24.99</v>
      </c>
      <c r="AP23">
        <v>12.169499999999999</v>
      </c>
      <c r="AQ23">
        <v>0</v>
      </c>
      <c r="AR23">
        <v>11.04</v>
      </c>
      <c r="AS23">
        <v>10.089</v>
      </c>
      <c r="AT23">
        <v>11.5395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75.5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2696.3796209999996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656.64977899999997</v>
      </c>
      <c r="L24">
        <v>510.42500000000001</v>
      </c>
      <c r="M24">
        <v>92</v>
      </c>
      <c r="N24">
        <v>118.125</v>
      </c>
      <c r="O24">
        <v>123.66562500000001</v>
      </c>
      <c r="P24">
        <v>102.75</v>
      </c>
      <c r="Q24">
        <v>13.7796</v>
      </c>
      <c r="R24">
        <v>36.622999999999998</v>
      </c>
      <c r="S24">
        <v>18.590499999999999</v>
      </c>
      <c r="T24">
        <v>0</v>
      </c>
      <c r="U24">
        <v>348.97500000000002</v>
      </c>
      <c r="V24">
        <v>14.3271</v>
      </c>
      <c r="W24">
        <v>43.097000000000001</v>
      </c>
      <c r="X24">
        <v>143.1885</v>
      </c>
      <c r="Y24">
        <v>0</v>
      </c>
      <c r="Z24">
        <v>6.5208000000000004</v>
      </c>
      <c r="AA24">
        <v>0</v>
      </c>
      <c r="AB24">
        <v>26.34008</v>
      </c>
      <c r="AC24">
        <v>9.6778399999999998</v>
      </c>
      <c r="AD24">
        <v>27.3447</v>
      </c>
      <c r="AE24">
        <v>49.436556000000003</v>
      </c>
      <c r="AF24">
        <v>8.8740000000000006</v>
      </c>
      <c r="AG24">
        <v>39.409199999999998</v>
      </c>
      <c r="AH24">
        <v>93.563599999999994</v>
      </c>
      <c r="AI24">
        <v>0</v>
      </c>
      <c r="AJ24">
        <v>0</v>
      </c>
      <c r="AK24">
        <v>50.76</v>
      </c>
      <c r="AL24">
        <v>60.423999999999999</v>
      </c>
      <c r="AM24">
        <v>0</v>
      </c>
      <c r="AN24">
        <v>1.03302</v>
      </c>
      <c r="AO24">
        <v>24.99</v>
      </c>
      <c r="AP24">
        <v>12.169499999999999</v>
      </c>
      <c r="AQ24">
        <v>15.12</v>
      </c>
      <c r="AR24">
        <v>11.04</v>
      </c>
      <c r="AS24">
        <v>10.089</v>
      </c>
      <c r="AT24">
        <v>11.5395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75.5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2756.0278999999996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601.74680000000001</v>
      </c>
      <c r="L25">
        <v>485.42500000000001</v>
      </c>
      <c r="M25">
        <v>92</v>
      </c>
      <c r="N25">
        <v>118.125</v>
      </c>
      <c r="O25">
        <v>123.66562500000001</v>
      </c>
      <c r="P25">
        <v>102.75</v>
      </c>
      <c r="Q25">
        <v>13.7796</v>
      </c>
      <c r="R25">
        <v>36.622999999999998</v>
      </c>
      <c r="S25">
        <v>18.590499999999999</v>
      </c>
      <c r="T25">
        <v>0</v>
      </c>
      <c r="U25">
        <v>348.97500000000002</v>
      </c>
      <c r="V25">
        <v>14.3271</v>
      </c>
      <c r="W25">
        <v>43.097000000000001</v>
      </c>
      <c r="X25">
        <v>143.1885</v>
      </c>
      <c r="Y25">
        <v>0</v>
      </c>
      <c r="Z25">
        <v>6.5208000000000004</v>
      </c>
      <c r="AA25">
        <v>0</v>
      </c>
      <c r="AB25">
        <v>26.34008</v>
      </c>
      <c r="AC25">
        <v>9.6778399999999998</v>
      </c>
      <c r="AD25">
        <v>27.3447</v>
      </c>
      <c r="AE25">
        <v>49.436556000000003</v>
      </c>
      <c r="AF25">
        <v>8.8740000000000006</v>
      </c>
      <c r="AG25">
        <v>39.409199999999998</v>
      </c>
      <c r="AH25">
        <v>93.563599999999994</v>
      </c>
      <c r="AI25">
        <v>0</v>
      </c>
      <c r="AJ25">
        <v>0</v>
      </c>
      <c r="AK25">
        <v>50.76</v>
      </c>
      <c r="AL25">
        <v>60.423999999999999</v>
      </c>
      <c r="AM25">
        <v>0</v>
      </c>
      <c r="AN25">
        <v>1.03302</v>
      </c>
      <c r="AO25">
        <v>24.99</v>
      </c>
      <c r="AP25">
        <v>12.169499999999999</v>
      </c>
      <c r="AQ25">
        <v>30.24</v>
      </c>
      <c r="AR25">
        <v>11.04</v>
      </c>
      <c r="AS25">
        <v>10.089</v>
      </c>
      <c r="AT25">
        <v>11.5395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73.5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2689.2449209999991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686.77995699999997</v>
      </c>
      <c r="L26">
        <v>564.65509999999995</v>
      </c>
      <c r="M26">
        <v>92</v>
      </c>
      <c r="N26">
        <v>118.125</v>
      </c>
      <c r="O26">
        <v>123.66562500000001</v>
      </c>
      <c r="P26">
        <v>102.75</v>
      </c>
      <c r="Q26">
        <v>13.7796</v>
      </c>
      <c r="R26">
        <v>42.390099999999997</v>
      </c>
      <c r="S26">
        <v>18.590499999999999</v>
      </c>
      <c r="T26">
        <v>0</v>
      </c>
      <c r="U26">
        <v>348.97500000000002</v>
      </c>
      <c r="V26">
        <v>18.934699999999999</v>
      </c>
      <c r="W26">
        <v>43.097000000000001</v>
      </c>
      <c r="X26">
        <v>143.1885</v>
      </c>
      <c r="Y26">
        <v>0</v>
      </c>
      <c r="Z26">
        <v>6.5208000000000004</v>
      </c>
      <c r="AA26">
        <v>13.983000000000001</v>
      </c>
      <c r="AB26">
        <v>26.34008</v>
      </c>
      <c r="AC26">
        <v>9.6778399999999998</v>
      </c>
      <c r="AD26">
        <v>27.3447</v>
      </c>
      <c r="AE26">
        <v>49.436556000000003</v>
      </c>
      <c r="AF26">
        <v>8.8740000000000006</v>
      </c>
      <c r="AG26">
        <v>39.409199999999998</v>
      </c>
      <c r="AH26">
        <v>93.563599999999994</v>
      </c>
      <c r="AI26">
        <v>0</v>
      </c>
      <c r="AJ26">
        <v>0</v>
      </c>
      <c r="AK26">
        <v>50.76</v>
      </c>
      <c r="AL26">
        <v>60.423999999999999</v>
      </c>
      <c r="AM26">
        <v>0</v>
      </c>
      <c r="AN26">
        <v>1.03302</v>
      </c>
      <c r="AO26">
        <v>24.99</v>
      </c>
      <c r="AP26">
        <v>12.169499999999999</v>
      </c>
      <c r="AQ26">
        <v>46.683</v>
      </c>
      <c r="AR26">
        <v>11.04</v>
      </c>
      <c r="AS26">
        <v>10.089</v>
      </c>
      <c r="AT26">
        <v>11.5395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73.5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2894.3088779999998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686.77995699999997</v>
      </c>
      <c r="L27">
        <v>653.15009999999995</v>
      </c>
      <c r="M27">
        <v>92</v>
      </c>
      <c r="N27">
        <v>118.125</v>
      </c>
      <c r="O27">
        <v>123.66562500000001</v>
      </c>
      <c r="P27">
        <v>102.75</v>
      </c>
      <c r="Q27">
        <v>19.984999999999999</v>
      </c>
      <c r="R27">
        <v>42.390099999999997</v>
      </c>
      <c r="S27">
        <v>26.3901</v>
      </c>
      <c r="T27">
        <v>0</v>
      </c>
      <c r="U27">
        <v>348.97500000000002</v>
      </c>
      <c r="V27">
        <v>18.934699999999999</v>
      </c>
      <c r="W27">
        <v>41.276000000000003</v>
      </c>
      <c r="X27">
        <v>143.1885</v>
      </c>
      <c r="Y27">
        <v>0</v>
      </c>
      <c r="Z27">
        <v>6.5208000000000004</v>
      </c>
      <c r="AA27">
        <v>28.045000000000002</v>
      </c>
      <c r="AB27">
        <v>19.4618</v>
      </c>
      <c r="AC27">
        <v>9.6778399999999998</v>
      </c>
      <c r="AD27">
        <v>27.3447</v>
      </c>
      <c r="AE27">
        <v>49.436556000000003</v>
      </c>
      <c r="AF27">
        <v>8.8740000000000006</v>
      </c>
      <c r="AG27">
        <v>39.409199999999998</v>
      </c>
      <c r="AH27">
        <v>93.563599999999994</v>
      </c>
      <c r="AI27">
        <v>0</v>
      </c>
      <c r="AJ27">
        <v>0</v>
      </c>
      <c r="AK27">
        <v>50.76</v>
      </c>
      <c r="AL27">
        <v>60.423999999999999</v>
      </c>
      <c r="AM27">
        <v>0</v>
      </c>
      <c r="AN27">
        <v>1.03302</v>
      </c>
      <c r="AO27">
        <v>24.99</v>
      </c>
      <c r="AP27">
        <v>12.169499999999999</v>
      </c>
      <c r="AQ27">
        <v>62.244</v>
      </c>
      <c r="AR27">
        <v>48.576000000000001</v>
      </c>
      <c r="AS27">
        <v>10.089</v>
      </c>
      <c r="AT27">
        <v>8.7919999999999998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73.5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3052.5210979999997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686.77995699999997</v>
      </c>
      <c r="L28">
        <v>653.15009999999995</v>
      </c>
      <c r="M28">
        <v>92</v>
      </c>
      <c r="N28">
        <v>118.125</v>
      </c>
      <c r="O28">
        <v>123.66562500000001</v>
      </c>
      <c r="P28">
        <v>102.75</v>
      </c>
      <c r="Q28">
        <v>19.984999999999999</v>
      </c>
      <c r="R28">
        <v>42.390099999999997</v>
      </c>
      <c r="S28">
        <v>26.3901</v>
      </c>
      <c r="T28">
        <v>0</v>
      </c>
      <c r="U28">
        <v>348.97500000000002</v>
      </c>
      <c r="V28">
        <v>18.934699999999999</v>
      </c>
      <c r="W28">
        <v>41.276000000000003</v>
      </c>
      <c r="X28">
        <v>143.1885</v>
      </c>
      <c r="Y28">
        <v>0</v>
      </c>
      <c r="Z28">
        <v>19.6614</v>
      </c>
      <c r="AA28">
        <v>28.045000000000002</v>
      </c>
      <c r="AB28">
        <v>19.4618</v>
      </c>
      <c r="AC28">
        <v>9.6778399999999998</v>
      </c>
      <c r="AD28">
        <v>27.3447</v>
      </c>
      <c r="AE28">
        <v>49.436556000000003</v>
      </c>
      <c r="AF28">
        <v>8.8740000000000006</v>
      </c>
      <c r="AG28">
        <v>39.409199999999998</v>
      </c>
      <c r="AH28">
        <v>93.563599999999994</v>
      </c>
      <c r="AI28">
        <v>0</v>
      </c>
      <c r="AJ28">
        <v>0</v>
      </c>
      <c r="AK28">
        <v>50.76</v>
      </c>
      <c r="AL28">
        <v>60.423999999999999</v>
      </c>
      <c r="AM28">
        <v>0</v>
      </c>
      <c r="AN28">
        <v>1.03302</v>
      </c>
      <c r="AO28">
        <v>24.99</v>
      </c>
      <c r="AP28">
        <v>12.169499999999999</v>
      </c>
      <c r="AQ28">
        <v>62.244</v>
      </c>
      <c r="AR28">
        <v>48.576000000000001</v>
      </c>
      <c r="AS28">
        <v>10.089</v>
      </c>
      <c r="AT28">
        <v>8.2424999999999997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74.5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3066.1121979999998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686.77995699999997</v>
      </c>
      <c r="L29">
        <v>653.15009999999995</v>
      </c>
      <c r="M29">
        <v>92</v>
      </c>
      <c r="N29">
        <v>118.125</v>
      </c>
      <c r="O29">
        <v>123.66562500000001</v>
      </c>
      <c r="P29">
        <v>102.75</v>
      </c>
      <c r="Q29">
        <v>19.984999999999999</v>
      </c>
      <c r="R29">
        <v>42.390099999999997</v>
      </c>
      <c r="S29">
        <v>26.3901</v>
      </c>
      <c r="T29">
        <v>0</v>
      </c>
      <c r="U29">
        <v>348.97500000000002</v>
      </c>
      <c r="V29">
        <v>18.934699999999999</v>
      </c>
      <c r="W29">
        <v>43.097000000000001</v>
      </c>
      <c r="X29">
        <v>143.1885</v>
      </c>
      <c r="Y29">
        <v>0</v>
      </c>
      <c r="Z29">
        <v>19.6614</v>
      </c>
      <c r="AA29">
        <v>42.14808</v>
      </c>
      <c r="AB29">
        <v>19.4618</v>
      </c>
      <c r="AC29">
        <v>9.6778399999999998</v>
      </c>
      <c r="AD29">
        <v>27.3447</v>
      </c>
      <c r="AE29">
        <v>49.436556000000003</v>
      </c>
      <c r="AF29">
        <v>8.8740000000000006</v>
      </c>
      <c r="AG29">
        <v>39.409199999999998</v>
      </c>
      <c r="AH29">
        <v>93.563599999999994</v>
      </c>
      <c r="AI29">
        <v>0</v>
      </c>
      <c r="AJ29">
        <v>0</v>
      </c>
      <c r="AK29">
        <v>50.76</v>
      </c>
      <c r="AL29">
        <v>85.988</v>
      </c>
      <c r="AM29">
        <v>0</v>
      </c>
      <c r="AN29">
        <v>1.03302</v>
      </c>
      <c r="AO29">
        <v>24.99</v>
      </c>
      <c r="AP29">
        <v>12.169499999999999</v>
      </c>
      <c r="AQ29">
        <v>62.244</v>
      </c>
      <c r="AR29">
        <v>8.8320000000000007</v>
      </c>
      <c r="AS29">
        <v>10.089</v>
      </c>
      <c r="AT29">
        <v>8.2424999999999997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77.5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3070.8562779999997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686.77995699999997</v>
      </c>
      <c r="L30">
        <v>653.15009999999995</v>
      </c>
      <c r="M30">
        <v>92</v>
      </c>
      <c r="N30">
        <v>118.125</v>
      </c>
      <c r="O30">
        <v>123.66562500000001</v>
      </c>
      <c r="P30">
        <v>102.75</v>
      </c>
      <c r="Q30">
        <v>19.984999999999999</v>
      </c>
      <c r="R30">
        <v>42.390099999999997</v>
      </c>
      <c r="S30">
        <v>26.3901</v>
      </c>
      <c r="T30">
        <v>0</v>
      </c>
      <c r="U30">
        <v>348.97500000000002</v>
      </c>
      <c r="V30">
        <v>18.934699999999999</v>
      </c>
      <c r="W30">
        <v>43.097000000000001</v>
      </c>
      <c r="X30">
        <v>143.1885</v>
      </c>
      <c r="Y30">
        <v>0</v>
      </c>
      <c r="Z30">
        <v>19.6614</v>
      </c>
      <c r="AA30">
        <v>42.14808</v>
      </c>
      <c r="AB30">
        <v>19.4618</v>
      </c>
      <c r="AC30">
        <v>9.6778399999999998</v>
      </c>
      <c r="AD30">
        <v>27.3447</v>
      </c>
      <c r="AE30">
        <v>49.436556000000003</v>
      </c>
      <c r="AF30">
        <v>8.8740000000000006</v>
      </c>
      <c r="AG30">
        <v>39.409199999999998</v>
      </c>
      <c r="AH30">
        <v>93.563599999999994</v>
      </c>
      <c r="AI30">
        <v>0</v>
      </c>
      <c r="AJ30">
        <v>0</v>
      </c>
      <c r="AK30">
        <v>50.76</v>
      </c>
      <c r="AL30">
        <v>85.988</v>
      </c>
      <c r="AM30">
        <v>0</v>
      </c>
      <c r="AN30">
        <v>1.03302</v>
      </c>
      <c r="AO30">
        <v>24.99</v>
      </c>
      <c r="AP30">
        <v>12.169499999999999</v>
      </c>
      <c r="AQ30">
        <v>49.14</v>
      </c>
      <c r="AR30">
        <v>8.8320000000000007</v>
      </c>
      <c r="AS30">
        <v>10.089</v>
      </c>
      <c r="AT30">
        <v>8.2424999999999997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79.5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3059.7522779999995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610.16777100000002</v>
      </c>
      <c r="L31">
        <v>520.42499999999995</v>
      </c>
      <c r="M31">
        <v>92</v>
      </c>
      <c r="N31">
        <v>118.125</v>
      </c>
      <c r="O31">
        <v>123.66562500000001</v>
      </c>
      <c r="P31">
        <v>102.75</v>
      </c>
      <c r="Q31">
        <v>13.7796</v>
      </c>
      <c r="R31">
        <v>29.617699999999999</v>
      </c>
      <c r="S31">
        <v>18.590499999999999</v>
      </c>
      <c r="T31">
        <v>0</v>
      </c>
      <c r="U31">
        <v>348.97500000000002</v>
      </c>
      <c r="V31">
        <v>7.9671000000000003</v>
      </c>
      <c r="W31">
        <v>43.097000000000001</v>
      </c>
      <c r="X31">
        <v>143.1885</v>
      </c>
      <c r="Y31">
        <v>0</v>
      </c>
      <c r="Z31">
        <v>19.6614</v>
      </c>
      <c r="AA31">
        <v>42.14808</v>
      </c>
      <c r="AB31">
        <v>19.4618</v>
      </c>
      <c r="AC31">
        <v>9.6778399999999998</v>
      </c>
      <c r="AD31">
        <v>27.3447</v>
      </c>
      <c r="AE31">
        <v>49.436556000000003</v>
      </c>
      <c r="AF31">
        <v>8.8740000000000006</v>
      </c>
      <c r="AG31">
        <v>39.409199999999998</v>
      </c>
      <c r="AH31">
        <v>93.563599999999994</v>
      </c>
      <c r="AI31">
        <v>0</v>
      </c>
      <c r="AJ31">
        <v>0</v>
      </c>
      <c r="AK31">
        <v>50.76</v>
      </c>
      <c r="AL31">
        <v>85.988</v>
      </c>
      <c r="AM31">
        <v>0</v>
      </c>
      <c r="AN31">
        <v>1.03302</v>
      </c>
      <c r="AO31">
        <v>24.99</v>
      </c>
      <c r="AP31">
        <v>12.169499999999999</v>
      </c>
      <c r="AQ31">
        <v>49.14</v>
      </c>
      <c r="AR31">
        <v>8.8320000000000007</v>
      </c>
      <c r="AS31">
        <v>10.089</v>
      </c>
      <c r="AT31">
        <v>8.2424999999999997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83.5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2816.6699919999996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592.33789999999999</v>
      </c>
      <c r="L32">
        <v>420.42500000000001</v>
      </c>
      <c r="M32">
        <v>92</v>
      </c>
      <c r="N32">
        <v>118.125</v>
      </c>
      <c r="O32">
        <v>123.66562500000001</v>
      </c>
      <c r="P32">
        <v>102.75</v>
      </c>
      <c r="Q32">
        <v>13.7796</v>
      </c>
      <c r="R32">
        <v>29.617699999999999</v>
      </c>
      <c r="S32">
        <v>18.590499999999999</v>
      </c>
      <c r="T32">
        <v>0</v>
      </c>
      <c r="U32">
        <v>348.97500000000002</v>
      </c>
      <c r="V32">
        <v>7.9671000000000003</v>
      </c>
      <c r="W32">
        <v>43.097000000000001</v>
      </c>
      <c r="X32">
        <v>143.1885</v>
      </c>
      <c r="Y32">
        <v>0</v>
      </c>
      <c r="Z32">
        <v>6.49</v>
      </c>
      <c r="AA32">
        <v>42.14808</v>
      </c>
      <c r="AB32">
        <v>19.4618</v>
      </c>
      <c r="AC32">
        <v>9.6778399999999998</v>
      </c>
      <c r="AD32">
        <v>27.3447</v>
      </c>
      <c r="AE32">
        <v>49.436556000000003</v>
      </c>
      <c r="AF32">
        <v>8.8740000000000006</v>
      </c>
      <c r="AG32">
        <v>39.409199999999998</v>
      </c>
      <c r="AH32">
        <v>93.563599999999994</v>
      </c>
      <c r="AI32">
        <v>0</v>
      </c>
      <c r="AJ32">
        <v>0</v>
      </c>
      <c r="AK32">
        <v>50.76</v>
      </c>
      <c r="AL32">
        <v>85.988</v>
      </c>
      <c r="AM32">
        <v>0</v>
      </c>
      <c r="AN32">
        <v>1.03302</v>
      </c>
      <c r="AO32">
        <v>24.99</v>
      </c>
      <c r="AP32">
        <v>12.169499999999999</v>
      </c>
      <c r="AQ32">
        <v>49.14</v>
      </c>
      <c r="AR32">
        <v>13.247999999999999</v>
      </c>
      <c r="AS32">
        <v>10.089</v>
      </c>
      <c r="AT32">
        <v>8.2424999999999997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86.5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2693.0847209999993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601.74680000000001</v>
      </c>
      <c r="L33">
        <v>370.42500000000001</v>
      </c>
      <c r="M33">
        <v>92</v>
      </c>
      <c r="N33">
        <v>118.125</v>
      </c>
      <c r="O33">
        <v>123.66562500000001</v>
      </c>
      <c r="P33">
        <v>102.75</v>
      </c>
      <c r="Q33">
        <v>13.7796</v>
      </c>
      <c r="R33">
        <v>36.622999999999998</v>
      </c>
      <c r="S33">
        <v>18.590499999999999</v>
      </c>
      <c r="T33">
        <v>0</v>
      </c>
      <c r="U33">
        <v>348.97500000000002</v>
      </c>
      <c r="V33">
        <v>14.3271</v>
      </c>
      <c r="W33">
        <v>43.704000000000001</v>
      </c>
      <c r="X33">
        <v>143.1885</v>
      </c>
      <c r="Y33">
        <v>0</v>
      </c>
      <c r="Z33">
        <v>6.5208000000000004</v>
      </c>
      <c r="AA33">
        <v>42.14808</v>
      </c>
      <c r="AB33">
        <v>19.4618</v>
      </c>
      <c r="AC33">
        <v>9.6778399999999998</v>
      </c>
      <c r="AD33">
        <v>27.3447</v>
      </c>
      <c r="AE33">
        <v>49.436556000000003</v>
      </c>
      <c r="AF33">
        <v>8.8740000000000006</v>
      </c>
      <c r="AG33">
        <v>39.409199999999998</v>
      </c>
      <c r="AH33">
        <v>93.563599999999994</v>
      </c>
      <c r="AI33">
        <v>0</v>
      </c>
      <c r="AJ33">
        <v>0</v>
      </c>
      <c r="AK33">
        <v>50.76</v>
      </c>
      <c r="AL33">
        <v>85.988</v>
      </c>
      <c r="AM33">
        <v>0</v>
      </c>
      <c r="AN33">
        <v>1.03302</v>
      </c>
      <c r="AO33">
        <v>24.99</v>
      </c>
      <c r="AP33">
        <v>12.169499999999999</v>
      </c>
      <c r="AQ33">
        <v>30.24</v>
      </c>
      <c r="AR33">
        <v>22.08</v>
      </c>
      <c r="AS33">
        <v>10.089</v>
      </c>
      <c r="AT33">
        <v>8.2424999999999997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90.5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2660.4287209999993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601.74680000000001</v>
      </c>
      <c r="L34">
        <v>370.42500000000001</v>
      </c>
      <c r="M34">
        <v>92</v>
      </c>
      <c r="N34">
        <v>118.125</v>
      </c>
      <c r="O34">
        <v>123.66562500000001</v>
      </c>
      <c r="P34">
        <v>102.75</v>
      </c>
      <c r="Q34">
        <v>13.7796</v>
      </c>
      <c r="R34">
        <v>36.622999999999998</v>
      </c>
      <c r="S34">
        <v>18.590499999999999</v>
      </c>
      <c r="T34">
        <v>0</v>
      </c>
      <c r="U34">
        <v>348.97500000000002</v>
      </c>
      <c r="V34">
        <v>14.3271</v>
      </c>
      <c r="W34">
        <v>43.704000000000001</v>
      </c>
      <c r="X34">
        <v>143.1885</v>
      </c>
      <c r="Y34">
        <v>0</v>
      </c>
      <c r="Z34">
        <v>6.5208000000000004</v>
      </c>
      <c r="AA34">
        <v>42.14808</v>
      </c>
      <c r="AB34">
        <v>19.4618</v>
      </c>
      <c r="AC34">
        <v>9.6778399999999998</v>
      </c>
      <c r="AD34">
        <v>27.3447</v>
      </c>
      <c r="AE34">
        <v>49.436556000000003</v>
      </c>
      <c r="AF34">
        <v>8.8740000000000006</v>
      </c>
      <c r="AG34">
        <v>39.409199999999998</v>
      </c>
      <c r="AH34">
        <v>93.563599999999994</v>
      </c>
      <c r="AI34">
        <v>0</v>
      </c>
      <c r="AJ34">
        <v>0</v>
      </c>
      <c r="AK34">
        <v>50.76</v>
      </c>
      <c r="AL34">
        <v>85.988</v>
      </c>
      <c r="AM34">
        <v>0</v>
      </c>
      <c r="AN34">
        <v>1.03302</v>
      </c>
      <c r="AO34">
        <v>24.99</v>
      </c>
      <c r="AP34">
        <v>12.169499999999999</v>
      </c>
      <c r="AQ34">
        <v>15.12</v>
      </c>
      <c r="AR34">
        <v>48.576000000000001</v>
      </c>
      <c r="AS34">
        <v>10.089</v>
      </c>
      <c r="AT34">
        <v>8.2424999999999997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93.5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2674.8047209999995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607.33789999999999</v>
      </c>
      <c r="L35">
        <v>356.37449099999998</v>
      </c>
      <c r="M35">
        <v>92</v>
      </c>
      <c r="N35">
        <v>118.125</v>
      </c>
      <c r="O35">
        <v>123.66562500000001</v>
      </c>
      <c r="P35">
        <v>102.75</v>
      </c>
      <c r="Q35">
        <v>11.942299</v>
      </c>
      <c r="R35">
        <v>35.384799999999998</v>
      </c>
      <c r="S35">
        <v>14.207609</v>
      </c>
      <c r="T35">
        <v>0</v>
      </c>
      <c r="U35">
        <v>348.97500000000002</v>
      </c>
      <c r="V35">
        <v>12.712550999999999</v>
      </c>
      <c r="W35">
        <v>43.704000000000001</v>
      </c>
      <c r="X35">
        <v>143.1885</v>
      </c>
      <c r="Y35">
        <v>0</v>
      </c>
      <c r="Z35">
        <v>6.5208000000000004</v>
      </c>
      <c r="AA35">
        <v>42.106999999999999</v>
      </c>
      <c r="AB35">
        <v>19.4618</v>
      </c>
      <c r="AC35">
        <v>9.6778399999999998</v>
      </c>
      <c r="AD35">
        <v>27.3447</v>
      </c>
      <c r="AE35">
        <v>49.436556000000003</v>
      </c>
      <c r="AF35">
        <v>8.8740000000000006</v>
      </c>
      <c r="AG35">
        <v>39.409199999999998</v>
      </c>
      <c r="AH35">
        <v>93.563599999999994</v>
      </c>
      <c r="AI35">
        <v>0</v>
      </c>
      <c r="AJ35">
        <v>0</v>
      </c>
      <c r="AK35">
        <v>50.76</v>
      </c>
      <c r="AL35">
        <v>63.91</v>
      </c>
      <c r="AM35">
        <v>0</v>
      </c>
      <c r="AN35">
        <v>1.01389</v>
      </c>
      <c r="AO35">
        <v>24.99</v>
      </c>
      <c r="AP35">
        <v>12.169499999999999</v>
      </c>
      <c r="AQ35">
        <v>0</v>
      </c>
      <c r="AR35">
        <v>48.576000000000001</v>
      </c>
      <c r="AS35">
        <v>32.284799999999997</v>
      </c>
      <c r="AT35">
        <v>8.2424999999999997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101.5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2650.209961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612.33789999999999</v>
      </c>
      <c r="L36">
        <v>356.37449099999998</v>
      </c>
      <c r="M36">
        <v>92</v>
      </c>
      <c r="N36">
        <v>118.125</v>
      </c>
      <c r="O36">
        <v>123.66562500000001</v>
      </c>
      <c r="P36">
        <v>102.75</v>
      </c>
      <c r="Q36">
        <v>11.942299</v>
      </c>
      <c r="R36">
        <v>35.384799999999998</v>
      </c>
      <c r="S36">
        <v>14.207609</v>
      </c>
      <c r="T36">
        <v>0</v>
      </c>
      <c r="U36">
        <v>348.97500000000002</v>
      </c>
      <c r="V36">
        <v>12.5747</v>
      </c>
      <c r="W36">
        <v>43.704000000000001</v>
      </c>
      <c r="X36">
        <v>143.1885</v>
      </c>
      <c r="Y36">
        <v>0</v>
      </c>
      <c r="Z36">
        <v>6.5208000000000004</v>
      </c>
      <c r="AA36">
        <v>39.5</v>
      </c>
      <c r="AB36">
        <v>19.4618</v>
      </c>
      <c r="AC36">
        <v>9.6778399999999998</v>
      </c>
      <c r="AD36">
        <v>27.3447</v>
      </c>
      <c r="AE36">
        <v>49.436556000000003</v>
      </c>
      <c r="AF36">
        <v>8.8740000000000006</v>
      </c>
      <c r="AG36">
        <v>39.409199999999998</v>
      </c>
      <c r="AH36">
        <v>93.563599999999994</v>
      </c>
      <c r="AI36">
        <v>0</v>
      </c>
      <c r="AJ36">
        <v>0</v>
      </c>
      <c r="AK36">
        <v>50.76</v>
      </c>
      <c r="AL36">
        <v>63.91</v>
      </c>
      <c r="AM36">
        <v>0</v>
      </c>
      <c r="AN36">
        <v>1.01389</v>
      </c>
      <c r="AO36">
        <v>24.99</v>
      </c>
      <c r="AP36">
        <v>12.169499999999999</v>
      </c>
      <c r="AQ36">
        <v>0</v>
      </c>
      <c r="AR36">
        <v>8.8320000000000007</v>
      </c>
      <c r="AS36">
        <v>32.284799999999997</v>
      </c>
      <c r="AT36">
        <v>8.2424999999999997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108.5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2619.7211099999995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540</v>
      </c>
      <c r="L37">
        <v>356.37449099999998</v>
      </c>
      <c r="M37">
        <v>92</v>
      </c>
      <c r="N37">
        <v>118.125</v>
      </c>
      <c r="O37">
        <v>123.66562500000001</v>
      </c>
      <c r="P37">
        <v>102.75</v>
      </c>
      <c r="Q37">
        <v>11.942299</v>
      </c>
      <c r="R37">
        <v>29.617699999999999</v>
      </c>
      <c r="S37">
        <v>14.207609</v>
      </c>
      <c r="T37">
        <v>0</v>
      </c>
      <c r="U37">
        <v>348.97500000000002</v>
      </c>
      <c r="V37">
        <v>7.9671000000000003</v>
      </c>
      <c r="W37">
        <v>43.704000000000001</v>
      </c>
      <c r="X37">
        <v>143.1885</v>
      </c>
      <c r="Y37">
        <v>0</v>
      </c>
      <c r="Z37">
        <v>6.5208000000000004</v>
      </c>
      <c r="AA37">
        <v>26.86</v>
      </c>
      <c r="AB37">
        <v>19.4618</v>
      </c>
      <c r="AC37">
        <v>9.6778399999999998</v>
      </c>
      <c r="AD37">
        <v>27.3447</v>
      </c>
      <c r="AE37">
        <v>49.436556000000003</v>
      </c>
      <c r="AF37">
        <v>8.8740000000000006</v>
      </c>
      <c r="AG37">
        <v>39.409199999999998</v>
      </c>
      <c r="AH37">
        <v>93.563599999999994</v>
      </c>
      <c r="AI37">
        <v>0</v>
      </c>
      <c r="AJ37">
        <v>0</v>
      </c>
      <c r="AK37">
        <v>50.76</v>
      </c>
      <c r="AL37">
        <v>63.91</v>
      </c>
      <c r="AM37">
        <v>0</v>
      </c>
      <c r="AN37">
        <v>1.01389</v>
      </c>
      <c r="AO37">
        <v>23.52</v>
      </c>
      <c r="AP37">
        <v>12.169499999999999</v>
      </c>
      <c r="AQ37">
        <v>0</v>
      </c>
      <c r="AR37">
        <v>8.8320000000000007</v>
      </c>
      <c r="AS37">
        <v>32.284799999999997</v>
      </c>
      <c r="AT37">
        <v>8.2424999999999997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75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2489.39851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540</v>
      </c>
      <c r="L38">
        <v>356.37449099999998</v>
      </c>
      <c r="M38">
        <v>92</v>
      </c>
      <c r="N38">
        <v>118.125</v>
      </c>
      <c r="O38">
        <v>123.66562500000001</v>
      </c>
      <c r="P38">
        <v>102.75</v>
      </c>
      <c r="Q38">
        <v>11.942299</v>
      </c>
      <c r="R38">
        <v>29.617699999999999</v>
      </c>
      <c r="S38">
        <v>14.207609</v>
      </c>
      <c r="T38">
        <v>0</v>
      </c>
      <c r="U38">
        <v>348.97500000000002</v>
      </c>
      <c r="V38">
        <v>7.9671000000000003</v>
      </c>
      <c r="W38">
        <v>43.704000000000001</v>
      </c>
      <c r="X38">
        <v>143.1885</v>
      </c>
      <c r="Y38">
        <v>0</v>
      </c>
      <c r="Z38">
        <v>6.5208000000000004</v>
      </c>
      <c r="AA38">
        <v>26.86</v>
      </c>
      <c r="AB38">
        <v>19.4618</v>
      </c>
      <c r="AC38">
        <v>9.6778399999999998</v>
      </c>
      <c r="AD38">
        <v>27.3447</v>
      </c>
      <c r="AE38">
        <v>49.436556000000003</v>
      </c>
      <c r="AF38">
        <v>8.8740000000000006</v>
      </c>
      <c r="AG38">
        <v>39.409199999999998</v>
      </c>
      <c r="AH38">
        <v>93.563599999999994</v>
      </c>
      <c r="AI38">
        <v>0</v>
      </c>
      <c r="AJ38">
        <v>0</v>
      </c>
      <c r="AK38">
        <v>50.76</v>
      </c>
      <c r="AL38">
        <v>63.91</v>
      </c>
      <c r="AM38">
        <v>0</v>
      </c>
      <c r="AN38">
        <v>1.01389</v>
      </c>
      <c r="AO38">
        <v>23.52</v>
      </c>
      <c r="AP38">
        <v>12.169499999999999</v>
      </c>
      <c r="AQ38">
        <v>0</v>
      </c>
      <c r="AR38">
        <v>8.8320000000000007</v>
      </c>
      <c r="AS38">
        <v>32.284799999999997</v>
      </c>
      <c r="AT38">
        <v>8.2424999999999997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75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2489.39851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545</v>
      </c>
      <c r="L39">
        <v>356.37449099999998</v>
      </c>
      <c r="M39">
        <v>92</v>
      </c>
      <c r="N39">
        <v>118.125</v>
      </c>
      <c r="O39">
        <v>123.66562500000001</v>
      </c>
      <c r="P39">
        <v>102.75</v>
      </c>
      <c r="Q39">
        <v>11.951725</v>
      </c>
      <c r="R39">
        <v>35.384799999999998</v>
      </c>
      <c r="S39">
        <v>14.235390000000001</v>
      </c>
      <c r="T39">
        <v>0</v>
      </c>
      <c r="U39">
        <v>348.97500000000002</v>
      </c>
      <c r="V39">
        <v>12.5747</v>
      </c>
      <c r="W39">
        <v>43.704000000000001</v>
      </c>
      <c r="X39">
        <v>143.1885</v>
      </c>
      <c r="Y39">
        <v>0</v>
      </c>
      <c r="Z39">
        <v>6.5208000000000004</v>
      </c>
      <c r="AA39">
        <v>26.86</v>
      </c>
      <c r="AB39">
        <v>21.327999999999999</v>
      </c>
      <c r="AC39">
        <v>9.6778399999999998</v>
      </c>
      <c r="AD39">
        <v>27.3447</v>
      </c>
      <c r="AE39">
        <v>49.436556000000003</v>
      </c>
      <c r="AF39">
        <v>8.8740000000000006</v>
      </c>
      <c r="AG39">
        <v>39.409199999999998</v>
      </c>
      <c r="AH39">
        <v>93.563599999999994</v>
      </c>
      <c r="AI39">
        <v>0</v>
      </c>
      <c r="AJ39">
        <v>0</v>
      </c>
      <c r="AK39">
        <v>50.76</v>
      </c>
      <c r="AL39">
        <v>63.91</v>
      </c>
      <c r="AM39">
        <v>0</v>
      </c>
      <c r="AN39">
        <v>1.01389</v>
      </c>
      <c r="AO39">
        <v>23.52</v>
      </c>
      <c r="AP39">
        <v>12.169499999999999</v>
      </c>
      <c r="AQ39">
        <v>0</v>
      </c>
      <c r="AR39">
        <v>8.8320000000000007</v>
      </c>
      <c r="AS39">
        <v>32.284799999999997</v>
      </c>
      <c r="AT39">
        <v>8.2424999999999997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75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2506.6766169999996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555</v>
      </c>
      <c r="L40">
        <v>356.37449099999998</v>
      </c>
      <c r="M40">
        <v>92</v>
      </c>
      <c r="N40">
        <v>118.125</v>
      </c>
      <c r="O40">
        <v>123.66562500000001</v>
      </c>
      <c r="P40">
        <v>102.75</v>
      </c>
      <c r="Q40">
        <v>11.951725</v>
      </c>
      <c r="R40">
        <v>35.384799999999998</v>
      </c>
      <c r="S40">
        <v>14.235390000000001</v>
      </c>
      <c r="T40">
        <v>0</v>
      </c>
      <c r="U40">
        <v>348.97500000000002</v>
      </c>
      <c r="V40">
        <v>12.5747</v>
      </c>
      <c r="W40">
        <v>43.704000000000001</v>
      </c>
      <c r="X40">
        <v>143.1885</v>
      </c>
      <c r="Y40">
        <v>0</v>
      </c>
      <c r="Z40">
        <v>6.5208000000000004</v>
      </c>
      <c r="AA40">
        <v>13.983000000000001</v>
      </c>
      <c r="AB40">
        <v>21.327999999999999</v>
      </c>
      <c r="AC40">
        <v>9.6778399999999998</v>
      </c>
      <c r="AD40">
        <v>27.3447</v>
      </c>
      <c r="AE40">
        <v>49.436556000000003</v>
      </c>
      <c r="AF40">
        <v>8.8740000000000006</v>
      </c>
      <c r="AG40">
        <v>39.409199999999998</v>
      </c>
      <c r="AH40">
        <v>93.563599999999994</v>
      </c>
      <c r="AI40">
        <v>0</v>
      </c>
      <c r="AJ40">
        <v>0</v>
      </c>
      <c r="AK40">
        <v>50.76</v>
      </c>
      <c r="AL40">
        <v>63.91</v>
      </c>
      <c r="AM40">
        <v>0</v>
      </c>
      <c r="AN40">
        <v>1.01389</v>
      </c>
      <c r="AO40">
        <v>23.52</v>
      </c>
      <c r="AP40">
        <v>12.169499999999999</v>
      </c>
      <c r="AQ40">
        <v>0</v>
      </c>
      <c r="AR40">
        <v>48.576000000000001</v>
      </c>
      <c r="AS40">
        <v>32.284799999999997</v>
      </c>
      <c r="AT40">
        <v>8.2424999999999997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75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2543.5436169999998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565</v>
      </c>
      <c r="L41">
        <v>356.37449099999998</v>
      </c>
      <c r="M41">
        <v>92</v>
      </c>
      <c r="N41">
        <v>118.125</v>
      </c>
      <c r="O41">
        <v>123.66562500000001</v>
      </c>
      <c r="P41">
        <v>102.75</v>
      </c>
      <c r="Q41">
        <v>11.951725</v>
      </c>
      <c r="R41">
        <v>35.384799999999998</v>
      </c>
      <c r="S41">
        <v>14.235390000000001</v>
      </c>
      <c r="T41">
        <v>0</v>
      </c>
      <c r="U41">
        <v>348.97500000000002</v>
      </c>
      <c r="V41">
        <v>18.934699999999999</v>
      </c>
      <c r="W41">
        <v>43.704000000000001</v>
      </c>
      <c r="X41">
        <v>143.1885</v>
      </c>
      <c r="Y41">
        <v>0</v>
      </c>
      <c r="Z41">
        <v>6.5208000000000004</v>
      </c>
      <c r="AA41">
        <v>13.983000000000001</v>
      </c>
      <c r="AB41">
        <v>21.327999999999999</v>
      </c>
      <c r="AC41">
        <v>9.6778399999999998</v>
      </c>
      <c r="AD41">
        <v>27.3447</v>
      </c>
      <c r="AE41">
        <v>49.436556000000003</v>
      </c>
      <c r="AF41">
        <v>8.8740000000000006</v>
      </c>
      <c r="AG41">
        <v>39.409199999999998</v>
      </c>
      <c r="AH41">
        <v>93.563599999999994</v>
      </c>
      <c r="AI41">
        <v>0</v>
      </c>
      <c r="AJ41">
        <v>0</v>
      </c>
      <c r="AK41">
        <v>50.76</v>
      </c>
      <c r="AL41">
        <v>63.91</v>
      </c>
      <c r="AM41">
        <v>0</v>
      </c>
      <c r="AN41">
        <v>1.01389</v>
      </c>
      <c r="AO41">
        <v>23.52</v>
      </c>
      <c r="AP41">
        <v>12.169499999999999</v>
      </c>
      <c r="AQ41">
        <v>0</v>
      </c>
      <c r="AR41">
        <v>48.576000000000001</v>
      </c>
      <c r="AS41">
        <v>10.089</v>
      </c>
      <c r="AT41">
        <v>8.2424999999999997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75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2537.707817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550</v>
      </c>
      <c r="L42">
        <v>356.37449099999998</v>
      </c>
      <c r="M42">
        <v>92</v>
      </c>
      <c r="N42">
        <v>118.125</v>
      </c>
      <c r="O42">
        <v>123.66562500000001</v>
      </c>
      <c r="P42">
        <v>102.75</v>
      </c>
      <c r="Q42">
        <v>11.951725</v>
      </c>
      <c r="R42">
        <v>29.617699999999999</v>
      </c>
      <c r="S42">
        <v>14.235390000000001</v>
      </c>
      <c r="T42">
        <v>0</v>
      </c>
      <c r="U42">
        <v>348.97500000000002</v>
      </c>
      <c r="V42">
        <v>14.3271</v>
      </c>
      <c r="W42">
        <v>43.704000000000001</v>
      </c>
      <c r="X42">
        <v>143.1885</v>
      </c>
      <c r="Y42">
        <v>0</v>
      </c>
      <c r="Z42">
        <v>6.5208000000000004</v>
      </c>
      <c r="AA42">
        <v>0</v>
      </c>
      <c r="AB42">
        <v>21.327999999999999</v>
      </c>
      <c r="AC42">
        <v>9.6778399999999998</v>
      </c>
      <c r="AD42">
        <v>27.3447</v>
      </c>
      <c r="AE42">
        <v>49.436556000000003</v>
      </c>
      <c r="AF42">
        <v>8.8740000000000006</v>
      </c>
      <c r="AG42">
        <v>39.409199999999998</v>
      </c>
      <c r="AH42">
        <v>93.563599999999994</v>
      </c>
      <c r="AI42">
        <v>0</v>
      </c>
      <c r="AJ42">
        <v>0</v>
      </c>
      <c r="AK42">
        <v>50.76</v>
      </c>
      <c r="AL42">
        <v>63.91</v>
      </c>
      <c r="AM42">
        <v>0</v>
      </c>
      <c r="AN42">
        <v>1.01389</v>
      </c>
      <c r="AO42">
        <v>23.52</v>
      </c>
      <c r="AP42">
        <v>12.169499999999999</v>
      </c>
      <c r="AQ42">
        <v>0</v>
      </c>
      <c r="AR42">
        <v>8.8320000000000007</v>
      </c>
      <c r="AS42">
        <v>10.089</v>
      </c>
      <c r="AT42">
        <v>8.2424999999999997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75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2458.6061169999998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510</v>
      </c>
      <c r="L43">
        <v>356.37449099999998</v>
      </c>
      <c r="M43">
        <v>92</v>
      </c>
      <c r="N43">
        <v>118.125</v>
      </c>
      <c r="O43">
        <v>123.66562500000001</v>
      </c>
      <c r="P43">
        <v>102.75</v>
      </c>
      <c r="Q43">
        <v>11.951725</v>
      </c>
      <c r="R43">
        <v>29.617699999999999</v>
      </c>
      <c r="S43">
        <v>14.235390000000001</v>
      </c>
      <c r="T43">
        <v>0</v>
      </c>
      <c r="U43">
        <v>348.97500000000002</v>
      </c>
      <c r="V43">
        <v>14.3271</v>
      </c>
      <c r="W43">
        <v>37.1526</v>
      </c>
      <c r="X43">
        <v>143.1885</v>
      </c>
      <c r="Y43">
        <v>0</v>
      </c>
      <c r="Z43">
        <v>6.5208000000000004</v>
      </c>
      <c r="AA43">
        <v>0</v>
      </c>
      <c r="AB43">
        <v>21.327999999999999</v>
      </c>
      <c r="AC43">
        <v>9.6778399999999998</v>
      </c>
      <c r="AD43">
        <v>27.3447</v>
      </c>
      <c r="AE43">
        <v>49.436556000000003</v>
      </c>
      <c r="AF43">
        <v>8.8740000000000006</v>
      </c>
      <c r="AG43">
        <v>39.409199999999998</v>
      </c>
      <c r="AH43">
        <v>93.563599999999994</v>
      </c>
      <c r="AI43">
        <v>0</v>
      </c>
      <c r="AJ43">
        <v>0</v>
      </c>
      <c r="AK43">
        <v>50.76</v>
      </c>
      <c r="AL43">
        <v>63.91</v>
      </c>
      <c r="AM43">
        <v>0</v>
      </c>
      <c r="AN43">
        <v>1.01389</v>
      </c>
      <c r="AO43">
        <v>23.52</v>
      </c>
      <c r="AP43">
        <v>12.169499999999999</v>
      </c>
      <c r="AQ43">
        <v>0</v>
      </c>
      <c r="AR43">
        <v>11.04</v>
      </c>
      <c r="AS43">
        <v>10.089</v>
      </c>
      <c r="AT43">
        <v>8.2424999999999997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75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2414.2627170000001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510</v>
      </c>
      <c r="L44">
        <v>356.37449099999998</v>
      </c>
      <c r="M44">
        <v>92</v>
      </c>
      <c r="N44">
        <v>118.125</v>
      </c>
      <c r="O44">
        <v>123.66562500000001</v>
      </c>
      <c r="P44">
        <v>102.75</v>
      </c>
      <c r="Q44">
        <v>11.951725</v>
      </c>
      <c r="R44">
        <v>29.617699999999999</v>
      </c>
      <c r="S44">
        <v>14.235390000000001</v>
      </c>
      <c r="T44">
        <v>0</v>
      </c>
      <c r="U44">
        <v>348.97500000000002</v>
      </c>
      <c r="V44">
        <v>14.3271</v>
      </c>
      <c r="W44">
        <v>37.1526</v>
      </c>
      <c r="X44">
        <v>143.1885</v>
      </c>
      <c r="Y44">
        <v>0</v>
      </c>
      <c r="Z44">
        <v>6.5208000000000004</v>
      </c>
      <c r="AA44">
        <v>0</v>
      </c>
      <c r="AB44">
        <v>21.327999999999999</v>
      </c>
      <c r="AC44">
        <v>9.6778399999999998</v>
      </c>
      <c r="AD44">
        <v>27.3447</v>
      </c>
      <c r="AE44">
        <v>49.436556000000003</v>
      </c>
      <c r="AF44">
        <v>8.8740000000000006</v>
      </c>
      <c r="AG44">
        <v>39.409199999999998</v>
      </c>
      <c r="AH44">
        <v>93.563599999999994</v>
      </c>
      <c r="AI44">
        <v>0</v>
      </c>
      <c r="AJ44">
        <v>0</v>
      </c>
      <c r="AK44">
        <v>50.76</v>
      </c>
      <c r="AL44">
        <v>63.91</v>
      </c>
      <c r="AM44">
        <v>0</v>
      </c>
      <c r="AN44">
        <v>1.01389</v>
      </c>
      <c r="AO44">
        <v>23.52</v>
      </c>
      <c r="AP44">
        <v>12.169499999999999</v>
      </c>
      <c r="AQ44">
        <v>0</v>
      </c>
      <c r="AR44">
        <v>11.04</v>
      </c>
      <c r="AS44">
        <v>10.089</v>
      </c>
      <c r="AT44">
        <v>8.2424999999999997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75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2414.2627170000001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462.78553399999998</v>
      </c>
      <c r="L45">
        <v>356.37449099999998</v>
      </c>
      <c r="M45">
        <v>92</v>
      </c>
      <c r="N45">
        <v>118.125</v>
      </c>
      <c r="O45">
        <v>123.66562500000001</v>
      </c>
      <c r="P45">
        <v>102.75</v>
      </c>
      <c r="Q45">
        <v>11.951725</v>
      </c>
      <c r="R45">
        <v>29.617699999999999</v>
      </c>
      <c r="S45">
        <v>14.235390000000001</v>
      </c>
      <c r="T45">
        <v>0</v>
      </c>
      <c r="U45">
        <v>348.97500000000002</v>
      </c>
      <c r="V45">
        <v>14.3271</v>
      </c>
      <c r="W45">
        <v>37.1526</v>
      </c>
      <c r="X45">
        <v>143.1885</v>
      </c>
      <c r="Y45">
        <v>0</v>
      </c>
      <c r="Z45">
        <v>6.5208000000000004</v>
      </c>
      <c r="AA45">
        <v>0</v>
      </c>
      <c r="AB45">
        <v>21.327999999999999</v>
      </c>
      <c r="AC45">
        <v>9.6778399999999998</v>
      </c>
      <c r="AD45">
        <v>27.3447</v>
      </c>
      <c r="AE45">
        <v>49.436556000000003</v>
      </c>
      <c r="AF45">
        <v>8.8740000000000006</v>
      </c>
      <c r="AG45">
        <v>39.409199999999998</v>
      </c>
      <c r="AH45">
        <v>104.17</v>
      </c>
      <c r="AI45">
        <v>0</v>
      </c>
      <c r="AJ45">
        <v>0</v>
      </c>
      <c r="AK45">
        <v>50.76</v>
      </c>
      <c r="AL45">
        <v>63.91</v>
      </c>
      <c r="AM45">
        <v>0</v>
      </c>
      <c r="AN45">
        <v>1.01389</v>
      </c>
      <c r="AO45">
        <v>23.52</v>
      </c>
      <c r="AP45">
        <v>12.169499999999999</v>
      </c>
      <c r="AQ45">
        <v>0</v>
      </c>
      <c r="AR45">
        <v>11.04</v>
      </c>
      <c r="AS45">
        <v>10.089</v>
      </c>
      <c r="AT45">
        <v>8.2424999999999997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75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2377.6546510000003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449.40890000000002</v>
      </c>
      <c r="L46">
        <v>356.37449099999998</v>
      </c>
      <c r="M46">
        <v>92</v>
      </c>
      <c r="N46">
        <v>118.125</v>
      </c>
      <c r="O46">
        <v>123.66562500000001</v>
      </c>
      <c r="P46">
        <v>102.75</v>
      </c>
      <c r="Q46">
        <v>11.951725</v>
      </c>
      <c r="R46">
        <v>36.622999999999998</v>
      </c>
      <c r="S46">
        <v>14.235390000000001</v>
      </c>
      <c r="T46">
        <v>0</v>
      </c>
      <c r="U46">
        <v>348.97500000000002</v>
      </c>
      <c r="V46">
        <v>14.3271</v>
      </c>
      <c r="W46">
        <v>37.1526</v>
      </c>
      <c r="X46">
        <v>143.1885</v>
      </c>
      <c r="Y46">
        <v>0</v>
      </c>
      <c r="Z46">
        <v>6.5208000000000004</v>
      </c>
      <c r="AA46">
        <v>0</v>
      </c>
      <c r="AB46">
        <v>21.327999999999999</v>
      </c>
      <c r="AC46">
        <v>9.6778399999999998</v>
      </c>
      <c r="AD46">
        <v>27.3447</v>
      </c>
      <c r="AE46">
        <v>49.436556000000003</v>
      </c>
      <c r="AF46">
        <v>8.8740000000000006</v>
      </c>
      <c r="AG46">
        <v>39.409199999999998</v>
      </c>
      <c r="AH46">
        <v>104.17</v>
      </c>
      <c r="AI46">
        <v>0</v>
      </c>
      <c r="AJ46">
        <v>0</v>
      </c>
      <c r="AK46">
        <v>50.76</v>
      </c>
      <c r="AL46">
        <v>63.91</v>
      </c>
      <c r="AM46">
        <v>0</v>
      </c>
      <c r="AN46">
        <v>1.01389</v>
      </c>
      <c r="AO46">
        <v>23.52</v>
      </c>
      <c r="AP46">
        <v>12.169499999999999</v>
      </c>
      <c r="AQ46">
        <v>0</v>
      </c>
      <c r="AR46">
        <v>16.559999999999999</v>
      </c>
      <c r="AS46">
        <v>10.089</v>
      </c>
      <c r="AT46">
        <v>8.2424999999999997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75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2376.8033170000003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469.40890000000002</v>
      </c>
      <c r="L47">
        <v>356.37449099999998</v>
      </c>
      <c r="M47">
        <v>92</v>
      </c>
      <c r="N47">
        <v>118.125</v>
      </c>
      <c r="O47">
        <v>123.66562500000001</v>
      </c>
      <c r="P47">
        <v>102.75</v>
      </c>
      <c r="Q47">
        <v>11.951725</v>
      </c>
      <c r="R47">
        <v>36.622999999999998</v>
      </c>
      <c r="S47">
        <v>14.235390000000001</v>
      </c>
      <c r="T47">
        <v>0</v>
      </c>
      <c r="U47">
        <v>348.97500000000002</v>
      </c>
      <c r="V47">
        <v>14.3271</v>
      </c>
      <c r="W47">
        <v>37.1526</v>
      </c>
      <c r="X47">
        <v>143.1885</v>
      </c>
      <c r="Y47">
        <v>0</v>
      </c>
      <c r="Z47">
        <v>6.5208000000000004</v>
      </c>
      <c r="AA47">
        <v>0</v>
      </c>
      <c r="AB47">
        <v>21.327999999999999</v>
      </c>
      <c r="AC47">
        <v>9.6778399999999998</v>
      </c>
      <c r="AD47">
        <v>27.3447</v>
      </c>
      <c r="AE47">
        <v>49.436556000000003</v>
      </c>
      <c r="AF47">
        <v>8.8740000000000006</v>
      </c>
      <c r="AG47">
        <v>39.409199999999998</v>
      </c>
      <c r="AH47">
        <v>104.17</v>
      </c>
      <c r="AI47">
        <v>0</v>
      </c>
      <c r="AJ47">
        <v>0</v>
      </c>
      <c r="AK47">
        <v>50.76</v>
      </c>
      <c r="AL47">
        <v>66.814999999999998</v>
      </c>
      <c r="AM47">
        <v>0</v>
      </c>
      <c r="AN47">
        <v>1.01389</v>
      </c>
      <c r="AO47">
        <v>23.52</v>
      </c>
      <c r="AP47">
        <v>12.169499999999999</v>
      </c>
      <c r="AQ47">
        <v>0</v>
      </c>
      <c r="AR47">
        <v>11.04</v>
      </c>
      <c r="AS47">
        <v>10.089</v>
      </c>
      <c r="AT47">
        <v>8.2424999999999997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75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2394.1883170000006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469.40890000000002</v>
      </c>
      <c r="L48">
        <v>364</v>
      </c>
      <c r="M48">
        <v>92</v>
      </c>
      <c r="N48">
        <v>118.125</v>
      </c>
      <c r="O48">
        <v>123.66562500000001</v>
      </c>
      <c r="P48">
        <v>102.75</v>
      </c>
      <c r="Q48">
        <v>11.951725</v>
      </c>
      <c r="R48">
        <v>36.622999999999998</v>
      </c>
      <c r="S48">
        <v>14.235390000000001</v>
      </c>
      <c r="T48">
        <v>0</v>
      </c>
      <c r="U48">
        <v>348.97500000000002</v>
      </c>
      <c r="V48">
        <v>14.3271</v>
      </c>
      <c r="W48">
        <v>37.1526</v>
      </c>
      <c r="X48">
        <v>143.1885</v>
      </c>
      <c r="Y48">
        <v>0</v>
      </c>
      <c r="Z48">
        <v>6.5208000000000004</v>
      </c>
      <c r="AA48">
        <v>0</v>
      </c>
      <c r="AB48">
        <v>21.327999999999999</v>
      </c>
      <c r="AC48">
        <v>9.6778399999999998</v>
      </c>
      <c r="AD48">
        <v>27.3447</v>
      </c>
      <c r="AE48">
        <v>49.436556000000003</v>
      </c>
      <c r="AF48">
        <v>8.8740000000000006</v>
      </c>
      <c r="AG48">
        <v>39.409199999999998</v>
      </c>
      <c r="AH48">
        <v>104.17</v>
      </c>
      <c r="AI48">
        <v>0</v>
      </c>
      <c r="AJ48">
        <v>0</v>
      </c>
      <c r="AK48">
        <v>50.76</v>
      </c>
      <c r="AL48">
        <v>66.814999999999998</v>
      </c>
      <c r="AM48">
        <v>0</v>
      </c>
      <c r="AN48">
        <v>1.01389</v>
      </c>
      <c r="AO48">
        <v>23.52</v>
      </c>
      <c r="AP48">
        <v>12.169499999999999</v>
      </c>
      <c r="AQ48">
        <v>0</v>
      </c>
      <c r="AR48">
        <v>11.04</v>
      </c>
      <c r="AS48">
        <v>10.089</v>
      </c>
      <c r="AT48">
        <v>8.2424999999999997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75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2401.8138260000005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469.25889999999998</v>
      </c>
      <c r="L49">
        <v>363.96</v>
      </c>
      <c r="M49">
        <v>92</v>
      </c>
      <c r="N49">
        <v>118.125</v>
      </c>
      <c r="O49">
        <v>123.66562500000001</v>
      </c>
      <c r="P49">
        <v>102.75</v>
      </c>
      <c r="Q49">
        <v>11.951725</v>
      </c>
      <c r="R49">
        <v>36.613</v>
      </c>
      <c r="S49">
        <v>14.235390000000001</v>
      </c>
      <c r="T49">
        <v>0</v>
      </c>
      <c r="U49">
        <v>348.97500000000002</v>
      </c>
      <c r="V49">
        <v>14.3271</v>
      </c>
      <c r="W49">
        <v>38.330399999999997</v>
      </c>
      <c r="X49">
        <v>143.1885</v>
      </c>
      <c r="Y49">
        <v>0</v>
      </c>
      <c r="Z49">
        <v>6.5208000000000004</v>
      </c>
      <c r="AA49">
        <v>0</v>
      </c>
      <c r="AB49">
        <v>19.328499999999998</v>
      </c>
      <c r="AC49">
        <v>9.6778399999999998</v>
      </c>
      <c r="AD49">
        <v>27.3447</v>
      </c>
      <c r="AE49">
        <v>49.436556000000003</v>
      </c>
      <c r="AF49">
        <v>8.8740000000000006</v>
      </c>
      <c r="AG49">
        <v>39.409199999999998</v>
      </c>
      <c r="AH49">
        <v>104.17</v>
      </c>
      <c r="AI49">
        <v>0</v>
      </c>
      <c r="AJ49">
        <v>0</v>
      </c>
      <c r="AK49">
        <v>50.76</v>
      </c>
      <c r="AL49">
        <v>53.451999999999998</v>
      </c>
      <c r="AM49">
        <v>0</v>
      </c>
      <c r="AN49">
        <v>1.01389</v>
      </c>
      <c r="AO49">
        <v>23.52</v>
      </c>
      <c r="AP49">
        <v>12.169499999999999</v>
      </c>
      <c r="AQ49">
        <v>0</v>
      </c>
      <c r="AR49">
        <v>16.559999999999999</v>
      </c>
      <c r="AS49">
        <v>9.4163999999999994</v>
      </c>
      <c r="AT49">
        <v>8.2424999999999997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75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2392.2765260000001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469.25889999999998</v>
      </c>
      <c r="L50">
        <v>373.96</v>
      </c>
      <c r="M50">
        <v>92</v>
      </c>
      <c r="N50">
        <v>118.125</v>
      </c>
      <c r="O50">
        <v>123.66562500000001</v>
      </c>
      <c r="P50">
        <v>102.75</v>
      </c>
      <c r="Q50">
        <v>11.951725</v>
      </c>
      <c r="R50">
        <v>36.613</v>
      </c>
      <c r="S50">
        <v>14.235390000000001</v>
      </c>
      <c r="T50">
        <v>0</v>
      </c>
      <c r="U50">
        <v>348.97500000000002</v>
      </c>
      <c r="V50">
        <v>14.3271</v>
      </c>
      <c r="W50">
        <v>38.7104</v>
      </c>
      <c r="X50">
        <v>144.23750000000001</v>
      </c>
      <c r="Y50">
        <v>0</v>
      </c>
      <c r="Z50">
        <v>6.5208000000000004</v>
      </c>
      <c r="AA50">
        <v>0</v>
      </c>
      <c r="AB50">
        <v>19.328499999999998</v>
      </c>
      <c r="AC50">
        <v>9.6778399999999998</v>
      </c>
      <c r="AD50">
        <v>27.3447</v>
      </c>
      <c r="AE50">
        <v>49.436556000000003</v>
      </c>
      <c r="AF50">
        <v>8.8740000000000006</v>
      </c>
      <c r="AG50">
        <v>39.409199999999998</v>
      </c>
      <c r="AH50">
        <v>104.17</v>
      </c>
      <c r="AI50">
        <v>0</v>
      </c>
      <c r="AJ50">
        <v>0</v>
      </c>
      <c r="AK50">
        <v>50.76</v>
      </c>
      <c r="AL50">
        <v>53.451999999999998</v>
      </c>
      <c r="AM50">
        <v>0</v>
      </c>
      <c r="AN50">
        <v>1.01389</v>
      </c>
      <c r="AO50">
        <v>23.52</v>
      </c>
      <c r="AP50">
        <v>12.169499999999999</v>
      </c>
      <c r="AQ50">
        <v>0</v>
      </c>
      <c r="AR50">
        <v>16.559999999999999</v>
      </c>
      <c r="AS50">
        <v>9.4163999999999994</v>
      </c>
      <c r="AT50">
        <v>8.2424999999999997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75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2403.7055260000002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459.25889999999998</v>
      </c>
      <c r="L51">
        <v>378.96</v>
      </c>
      <c r="M51">
        <v>92</v>
      </c>
      <c r="N51">
        <v>118.125</v>
      </c>
      <c r="O51">
        <v>123.66562500000001</v>
      </c>
      <c r="P51">
        <v>102.75</v>
      </c>
      <c r="Q51">
        <v>11.951725</v>
      </c>
      <c r="R51">
        <v>36.613</v>
      </c>
      <c r="S51">
        <v>14.235390000000001</v>
      </c>
      <c r="T51">
        <v>0</v>
      </c>
      <c r="U51">
        <v>348.97500000000002</v>
      </c>
      <c r="V51">
        <v>14.3271</v>
      </c>
      <c r="W51">
        <v>38.7104</v>
      </c>
      <c r="X51">
        <v>144.23750000000001</v>
      </c>
      <c r="Y51">
        <v>0</v>
      </c>
      <c r="Z51">
        <v>6.5208000000000004</v>
      </c>
      <c r="AA51">
        <v>0</v>
      </c>
      <c r="AB51">
        <v>19.328499999999998</v>
      </c>
      <c r="AC51">
        <v>9.6778399999999998</v>
      </c>
      <c r="AD51">
        <v>27.3447</v>
      </c>
      <c r="AE51">
        <v>49.436556000000003</v>
      </c>
      <c r="AF51">
        <v>8.8740000000000006</v>
      </c>
      <c r="AG51">
        <v>39.409199999999998</v>
      </c>
      <c r="AH51">
        <v>104.17</v>
      </c>
      <c r="AI51">
        <v>0</v>
      </c>
      <c r="AJ51">
        <v>0</v>
      </c>
      <c r="AK51">
        <v>50.76</v>
      </c>
      <c r="AL51">
        <v>53.451999999999998</v>
      </c>
      <c r="AM51">
        <v>0</v>
      </c>
      <c r="AN51">
        <v>1.01389</v>
      </c>
      <c r="AO51">
        <v>23.52</v>
      </c>
      <c r="AP51">
        <v>12.169499999999999</v>
      </c>
      <c r="AQ51">
        <v>0</v>
      </c>
      <c r="AR51">
        <v>38.64</v>
      </c>
      <c r="AS51">
        <v>9.4163999999999994</v>
      </c>
      <c r="AT51">
        <v>8.2424999999999997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75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2420.7855260000001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459.25889999999998</v>
      </c>
      <c r="L52">
        <v>393.96</v>
      </c>
      <c r="M52">
        <v>92</v>
      </c>
      <c r="N52">
        <v>118.125</v>
      </c>
      <c r="O52">
        <v>123.66562500000001</v>
      </c>
      <c r="P52">
        <v>102.75</v>
      </c>
      <c r="Q52">
        <v>11.951725</v>
      </c>
      <c r="R52">
        <v>36.823</v>
      </c>
      <c r="S52">
        <v>14.235390000000001</v>
      </c>
      <c r="T52">
        <v>0</v>
      </c>
      <c r="U52">
        <v>348.97500000000002</v>
      </c>
      <c r="V52">
        <v>14.3271</v>
      </c>
      <c r="W52">
        <v>38.7104</v>
      </c>
      <c r="X52">
        <v>144.23750000000001</v>
      </c>
      <c r="Y52">
        <v>0</v>
      </c>
      <c r="Z52">
        <v>6.5208000000000004</v>
      </c>
      <c r="AA52">
        <v>0</v>
      </c>
      <c r="AB52">
        <v>19.328499999999998</v>
      </c>
      <c r="AC52">
        <v>9.6778399999999998</v>
      </c>
      <c r="AD52">
        <v>27.3447</v>
      </c>
      <c r="AE52">
        <v>49.436556000000003</v>
      </c>
      <c r="AF52">
        <v>8.8740000000000006</v>
      </c>
      <c r="AG52">
        <v>39.409199999999998</v>
      </c>
      <c r="AH52">
        <v>104.17</v>
      </c>
      <c r="AI52">
        <v>0</v>
      </c>
      <c r="AJ52">
        <v>0</v>
      </c>
      <c r="AK52">
        <v>50.76</v>
      </c>
      <c r="AL52">
        <v>53.451999999999998</v>
      </c>
      <c r="AM52">
        <v>0</v>
      </c>
      <c r="AN52">
        <v>1.01389</v>
      </c>
      <c r="AO52">
        <v>23.52</v>
      </c>
      <c r="AP52">
        <v>12.169499999999999</v>
      </c>
      <c r="AQ52">
        <v>0</v>
      </c>
      <c r="AR52">
        <v>38.64</v>
      </c>
      <c r="AS52">
        <v>9.4163999999999994</v>
      </c>
      <c r="AT52">
        <v>8.2424999999999997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75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2435.9955260000002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439.25889999999998</v>
      </c>
      <c r="L53">
        <v>413.96</v>
      </c>
      <c r="M53">
        <v>92</v>
      </c>
      <c r="N53">
        <v>118.125</v>
      </c>
      <c r="O53">
        <v>123.66562500000001</v>
      </c>
      <c r="P53">
        <v>102.75</v>
      </c>
      <c r="Q53">
        <v>11.926526000000001</v>
      </c>
      <c r="R53">
        <v>36.823</v>
      </c>
      <c r="S53">
        <v>14.235390000000001</v>
      </c>
      <c r="T53">
        <v>0</v>
      </c>
      <c r="U53">
        <v>348.97500000000002</v>
      </c>
      <c r="V53">
        <v>14.3271</v>
      </c>
      <c r="W53">
        <v>38.7104</v>
      </c>
      <c r="X53">
        <v>144.23750000000001</v>
      </c>
      <c r="Y53">
        <v>0</v>
      </c>
      <c r="Z53">
        <v>6.5208000000000004</v>
      </c>
      <c r="AA53">
        <v>0</v>
      </c>
      <c r="AB53">
        <v>19.328499999999998</v>
      </c>
      <c r="AC53">
        <v>9.6778399999999998</v>
      </c>
      <c r="AD53">
        <v>27.3447</v>
      </c>
      <c r="AE53">
        <v>49.436556000000003</v>
      </c>
      <c r="AF53">
        <v>8.8740000000000006</v>
      </c>
      <c r="AG53">
        <v>39.409199999999998</v>
      </c>
      <c r="AH53">
        <v>104.17</v>
      </c>
      <c r="AI53">
        <v>0</v>
      </c>
      <c r="AJ53">
        <v>0</v>
      </c>
      <c r="AK53">
        <v>50.76</v>
      </c>
      <c r="AL53">
        <v>53.451999999999998</v>
      </c>
      <c r="AM53">
        <v>0</v>
      </c>
      <c r="AN53">
        <v>1.01389</v>
      </c>
      <c r="AO53">
        <v>22.931999999999999</v>
      </c>
      <c r="AP53">
        <v>12.169499999999999</v>
      </c>
      <c r="AQ53">
        <v>0</v>
      </c>
      <c r="AR53">
        <v>13.247999999999999</v>
      </c>
      <c r="AS53">
        <v>9.4163999999999994</v>
      </c>
      <c r="AT53">
        <v>8.2424999999999997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75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2409.9903270000004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489.25889999999998</v>
      </c>
      <c r="L54">
        <v>389.47085499999997</v>
      </c>
      <c r="M54">
        <v>92</v>
      </c>
      <c r="N54">
        <v>118.125</v>
      </c>
      <c r="O54">
        <v>123.66562500000001</v>
      </c>
      <c r="P54">
        <v>102.75</v>
      </c>
      <c r="Q54">
        <v>11.926526000000001</v>
      </c>
      <c r="R54">
        <v>36.823</v>
      </c>
      <c r="S54">
        <v>14.235390000000001</v>
      </c>
      <c r="T54">
        <v>0</v>
      </c>
      <c r="U54">
        <v>348.97500000000002</v>
      </c>
      <c r="V54">
        <v>14.3271</v>
      </c>
      <c r="W54">
        <v>38.7104</v>
      </c>
      <c r="X54">
        <v>144.23750000000001</v>
      </c>
      <c r="Y54">
        <v>0</v>
      </c>
      <c r="Z54">
        <v>6.5208000000000004</v>
      </c>
      <c r="AA54">
        <v>0</v>
      </c>
      <c r="AB54">
        <v>19.328499999999998</v>
      </c>
      <c r="AC54">
        <v>9.6778399999999998</v>
      </c>
      <c r="AD54">
        <v>27.3447</v>
      </c>
      <c r="AE54">
        <v>49.436556000000003</v>
      </c>
      <c r="AF54">
        <v>8.8740000000000006</v>
      </c>
      <c r="AG54">
        <v>39.409199999999998</v>
      </c>
      <c r="AH54">
        <v>104.17</v>
      </c>
      <c r="AI54">
        <v>0</v>
      </c>
      <c r="AJ54">
        <v>0</v>
      </c>
      <c r="AK54">
        <v>50.76</v>
      </c>
      <c r="AL54">
        <v>53.451999999999998</v>
      </c>
      <c r="AM54">
        <v>0</v>
      </c>
      <c r="AN54">
        <v>1.01389</v>
      </c>
      <c r="AO54">
        <v>22.931999999999999</v>
      </c>
      <c r="AP54">
        <v>12.169499999999999</v>
      </c>
      <c r="AQ54">
        <v>0</v>
      </c>
      <c r="AR54">
        <v>13.247999999999999</v>
      </c>
      <c r="AS54">
        <v>9.4163999999999994</v>
      </c>
      <c r="AT54">
        <v>8.2424999999999997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75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2435.5011820000009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439.84450399999997</v>
      </c>
      <c r="L55">
        <v>356.37035600000002</v>
      </c>
      <c r="M55">
        <v>92</v>
      </c>
      <c r="N55">
        <v>118.125</v>
      </c>
      <c r="O55">
        <v>123.66562500000001</v>
      </c>
      <c r="P55">
        <v>102.75</v>
      </c>
      <c r="Q55">
        <v>11.926526000000001</v>
      </c>
      <c r="R55">
        <v>36.823</v>
      </c>
      <c r="S55">
        <v>14.235390000000001</v>
      </c>
      <c r="T55">
        <v>0</v>
      </c>
      <c r="U55">
        <v>348.97500000000002</v>
      </c>
      <c r="V55">
        <v>14.3271</v>
      </c>
      <c r="W55">
        <v>38.7104</v>
      </c>
      <c r="X55">
        <v>144.23750000000001</v>
      </c>
      <c r="Y55">
        <v>0</v>
      </c>
      <c r="Z55">
        <v>6.5208000000000004</v>
      </c>
      <c r="AA55">
        <v>0</v>
      </c>
      <c r="AB55">
        <v>19.328499999999998</v>
      </c>
      <c r="AC55">
        <v>9.6778399999999998</v>
      </c>
      <c r="AD55">
        <v>27.3447</v>
      </c>
      <c r="AE55">
        <v>49.436556000000003</v>
      </c>
      <c r="AF55">
        <v>8.8740000000000006</v>
      </c>
      <c r="AG55">
        <v>39.409199999999998</v>
      </c>
      <c r="AH55">
        <v>104.17</v>
      </c>
      <c r="AI55">
        <v>0</v>
      </c>
      <c r="AJ55">
        <v>0</v>
      </c>
      <c r="AK55">
        <v>50.76</v>
      </c>
      <c r="AL55">
        <v>66.814999999999998</v>
      </c>
      <c r="AM55">
        <v>0</v>
      </c>
      <c r="AN55">
        <v>1.01389</v>
      </c>
      <c r="AO55">
        <v>22.931999999999999</v>
      </c>
      <c r="AP55">
        <v>12.169499999999999</v>
      </c>
      <c r="AQ55">
        <v>0</v>
      </c>
      <c r="AR55">
        <v>13.247999999999999</v>
      </c>
      <c r="AS55">
        <v>9.4163999999999994</v>
      </c>
      <c r="AT55">
        <v>8.2424999999999997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75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2366.3492870000009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451.25889999999998</v>
      </c>
      <c r="L56">
        <v>356.37035600000002</v>
      </c>
      <c r="M56">
        <v>92</v>
      </c>
      <c r="N56">
        <v>118.125</v>
      </c>
      <c r="O56">
        <v>123.66562500000001</v>
      </c>
      <c r="P56">
        <v>102.75</v>
      </c>
      <c r="Q56">
        <v>11.926526000000001</v>
      </c>
      <c r="R56">
        <v>36.823</v>
      </c>
      <c r="S56">
        <v>14.235390000000001</v>
      </c>
      <c r="T56">
        <v>0</v>
      </c>
      <c r="U56">
        <v>348.97500000000002</v>
      </c>
      <c r="V56">
        <v>14.3271</v>
      </c>
      <c r="W56">
        <v>38.7104</v>
      </c>
      <c r="X56">
        <v>144.23750000000001</v>
      </c>
      <c r="Y56">
        <v>0</v>
      </c>
      <c r="Z56">
        <v>6.5208000000000004</v>
      </c>
      <c r="AA56">
        <v>0</v>
      </c>
      <c r="AB56">
        <v>19.328499999999998</v>
      </c>
      <c r="AC56">
        <v>9.6778399999999998</v>
      </c>
      <c r="AD56">
        <v>27.3447</v>
      </c>
      <c r="AE56">
        <v>49.436556000000003</v>
      </c>
      <c r="AF56">
        <v>8.8740000000000006</v>
      </c>
      <c r="AG56">
        <v>39.409199999999998</v>
      </c>
      <c r="AH56">
        <v>104.17</v>
      </c>
      <c r="AI56">
        <v>0</v>
      </c>
      <c r="AJ56">
        <v>0</v>
      </c>
      <c r="AK56">
        <v>50.76</v>
      </c>
      <c r="AL56">
        <v>66.814999999999998</v>
      </c>
      <c r="AM56">
        <v>0</v>
      </c>
      <c r="AN56">
        <v>1.01389</v>
      </c>
      <c r="AO56">
        <v>22.931999999999999</v>
      </c>
      <c r="AP56">
        <v>12.169499999999999</v>
      </c>
      <c r="AQ56">
        <v>0</v>
      </c>
      <c r="AR56">
        <v>13.247999999999999</v>
      </c>
      <c r="AS56">
        <v>9.4163999999999994</v>
      </c>
      <c r="AT56">
        <v>8.2424999999999997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75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2377.7636830000006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459.60890000000001</v>
      </c>
      <c r="L57">
        <v>451.96</v>
      </c>
      <c r="M57">
        <v>92</v>
      </c>
      <c r="N57">
        <v>118.125</v>
      </c>
      <c r="O57">
        <v>123.66562500000001</v>
      </c>
      <c r="P57">
        <v>102.75</v>
      </c>
      <c r="Q57">
        <v>12.132899999999999</v>
      </c>
      <c r="R57">
        <v>36.823</v>
      </c>
      <c r="S57">
        <v>16.096499999999999</v>
      </c>
      <c r="T57">
        <v>0</v>
      </c>
      <c r="U57">
        <v>348.97500000000002</v>
      </c>
      <c r="V57">
        <v>14.3271</v>
      </c>
      <c r="W57">
        <v>44.900399999999998</v>
      </c>
      <c r="X57">
        <v>144.23750000000001</v>
      </c>
      <c r="Y57">
        <v>0</v>
      </c>
      <c r="Z57">
        <v>6.5208000000000004</v>
      </c>
      <c r="AA57">
        <v>0</v>
      </c>
      <c r="AB57">
        <v>19.328499999999998</v>
      </c>
      <c r="AC57">
        <v>9.6778399999999998</v>
      </c>
      <c r="AD57">
        <v>27.3447</v>
      </c>
      <c r="AE57">
        <v>32.844799999999999</v>
      </c>
      <c r="AF57">
        <v>8.8740000000000006</v>
      </c>
      <c r="AG57">
        <v>39.409199999999998</v>
      </c>
      <c r="AH57">
        <v>104.17</v>
      </c>
      <c r="AI57">
        <v>0</v>
      </c>
      <c r="AJ57">
        <v>0</v>
      </c>
      <c r="AK57">
        <v>50.76</v>
      </c>
      <c r="AL57">
        <v>66.814999999999998</v>
      </c>
      <c r="AM57">
        <v>0</v>
      </c>
      <c r="AN57">
        <v>1.01389</v>
      </c>
      <c r="AO57">
        <v>22.931999999999999</v>
      </c>
      <c r="AP57">
        <v>12.169499999999999</v>
      </c>
      <c r="AQ57">
        <v>0</v>
      </c>
      <c r="AR57">
        <v>13.247999999999999</v>
      </c>
      <c r="AS57">
        <v>9.4163999999999994</v>
      </c>
      <c r="AT57">
        <v>8.2424999999999997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75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2473.3690550000006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442.60890000000001</v>
      </c>
      <c r="L58">
        <v>602.45500000000004</v>
      </c>
      <c r="M58">
        <v>92</v>
      </c>
      <c r="N58">
        <v>118.125</v>
      </c>
      <c r="O58">
        <v>123.66562500000001</v>
      </c>
      <c r="P58">
        <v>102.75</v>
      </c>
      <c r="Q58">
        <v>12.132899999999999</v>
      </c>
      <c r="R58">
        <v>36.823</v>
      </c>
      <c r="S58">
        <v>16.096499999999999</v>
      </c>
      <c r="T58">
        <v>0</v>
      </c>
      <c r="U58">
        <v>348.97500000000002</v>
      </c>
      <c r="V58">
        <v>14.3271</v>
      </c>
      <c r="W58">
        <v>44.900399999999998</v>
      </c>
      <c r="X58">
        <v>144.23750000000001</v>
      </c>
      <c r="Y58">
        <v>0</v>
      </c>
      <c r="Z58">
        <v>6.5208000000000004</v>
      </c>
      <c r="AA58">
        <v>0</v>
      </c>
      <c r="AB58">
        <v>19.328499999999998</v>
      </c>
      <c r="AC58">
        <v>9.6778399999999998</v>
      </c>
      <c r="AD58">
        <v>27.3447</v>
      </c>
      <c r="AE58">
        <v>32.844799999999999</v>
      </c>
      <c r="AF58">
        <v>8.8740000000000006</v>
      </c>
      <c r="AG58">
        <v>39.409199999999998</v>
      </c>
      <c r="AH58">
        <v>104.17</v>
      </c>
      <c r="AI58">
        <v>0</v>
      </c>
      <c r="AJ58">
        <v>0</v>
      </c>
      <c r="AK58">
        <v>50.76</v>
      </c>
      <c r="AL58">
        <v>66.814999999999998</v>
      </c>
      <c r="AM58">
        <v>0</v>
      </c>
      <c r="AN58">
        <v>1.01389</v>
      </c>
      <c r="AO58">
        <v>22.931999999999999</v>
      </c>
      <c r="AP58">
        <v>12.169499999999999</v>
      </c>
      <c r="AQ58">
        <v>0</v>
      </c>
      <c r="AR58">
        <v>13.247999999999999</v>
      </c>
      <c r="AS58">
        <v>9.4163999999999994</v>
      </c>
      <c r="AT58">
        <v>8.2424999999999997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75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2606.8640550000005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442.60890000000001</v>
      </c>
      <c r="L59">
        <v>602.45500000000004</v>
      </c>
      <c r="M59">
        <v>92</v>
      </c>
      <c r="N59">
        <v>118.125</v>
      </c>
      <c r="O59">
        <v>123.66562500000001</v>
      </c>
      <c r="P59">
        <v>102.75</v>
      </c>
      <c r="Q59">
        <v>12.132899999999999</v>
      </c>
      <c r="R59">
        <v>36.823</v>
      </c>
      <c r="S59">
        <v>16.096499999999999</v>
      </c>
      <c r="T59">
        <v>0</v>
      </c>
      <c r="U59">
        <v>348.97500000000002</v>
      </c>
      <c r="V59">
        <v>14.3271</v>
      </c>
      <c r="W59">
        <v>44.900399999999998</v>
      </c>
      <c r="X59">
        <v>144.23750000000001</v>
      </c>
      <c r="Y59">
        <v>0</v>
      </c>
      <c r="Z59">
        <v>0</v>
      </c>
      <c r="AA59">
        <v>0</v>
      </c>
      <c r="AB59">
        <v>19.328499999999998</v>
      </c>
      <c r="AC59">
        <v>9.6778399999999998</v>
      </c>
      <c r="AD59">
        <v>27.3447</v>
      </c>
      <c r="AE59">
        <v>32.844799999999999</v>
      </c>
      <c r="AF59">
        <v>8.8740000000000006</v>
      </c>
      <c r="AG59">
        <v>39.409199999999998</v>
      </c>
      <c r="AH59">
        <v>104.17</v>
      </c>
      <c r="AI59">
        <v>0</v>
      </c>
      <c r="AJ59">
        <v>0</v>
      </c>
      <c r="AK59">
        <v>50.76</v>
      </c>
      <c r="AL59">
        <v>53.451999999999998</v>
      </c>
      <c r="AM59">
        <v>0</v>
      </c>
      <c r="AN59">
        <v>1.01389</v>
      </c>
      <c r="AO59">
        <v>22.931999999999999</v>
      </c>
      <c r="AP59">
        <v>12.169499999999999</v>
      </c>
      <c r="AQ59">
        <v>0</v>
      </c>
      <c r="AR59">
        <v>13.247999999999999</v>
      </c>
      <c r="AS59">
        <v>9.4163999999999994</v>
      </c>
      <c r="AT59">
        <v>8.2424999999999997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75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2586.9802550000004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472.60890000000001</v>
      </c>
      <c r="L60">
        <v>602.45500000000004</v>
      </c>
      <c r="M60">
        <v>92</v>
      </c>
      <c r="N60">
        <v>118.125</v>
      </c>
      <c r="O60">
        <v>123.66562500000001</v>
      </c>
      <c r="P60">
        <v>102.75</v>
      </c>
      <c r="Q60">
        <v>12.132899999999999</v>
      </c>
      <c r="R60">
        <v>36.823</v>
      </c>
      <c r="S60">
        <v>16.096499999999999</v>
      </c>
      <c r="T60">
        <v>0</v>
      </c>
      <c r="U60">
        <v>348.97500000000002</v>
      </c>
      <c r="V60">
        <v>14.3271</v>
      </c>
      <c r="W60">
        <v>44.900399999999998</v>
      </c>
      <c r="X60">
        <v>144.23750000000001</v>
      </c>
      <c r="Y60">
        <v>0</v>
      </c>
      <c r="Z60">
        <v>0</v>
      </c>
      <c r="AA60">
        <v>0</v>
      </c>
      <c r="AB60">
        <v>19.328499999999998</v>
      </c>
      <c r="AC60">
        <v>9.6778399999999998</v>
      </c>
      <c r="AD60">
        <v>27.3447</v>
      </c>
      <c r="AE60">
        <v>32.844799999999999</v>
      </c>
      <c r="AF60">
        <v>8.8740000000000006</v>
      </c>
      <c r="AG60">
        <v>39.409199999999998</v>
      </c>
      <c r="AH60">
        <v>104.17</v>
      </c>
      <c r="AI60">
        <v>0</v>
      </c>
      <c r="AJ60">
        <v>0</v>
      </c>
      <c r="AK60">
        <v>50.76</v>
      </c>
      <c r="AL60">
        <v>53.451999999999998</v>
      </c>
      <c r="AM60">
        <v>0</v>
      </c>
      <c r="AN60">
        <v>1.01389</v>
      </c>
      <c r="AO60">
        <v>22.931999999999999</v>
      </c>
      <c r="AP60">
        <v>12.169499999999999</v>
      </c>
      <c r="AQ60">
        <v>0</v>
      </c>
      <c r="AR60">
        <v>13.247999999999999</v>
      </c>
      <c r="AS60">
        <v>9.4163999999999994</v>
      </c>
      <c r="AT60">
        <v>8.2424999999999997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75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2616.9802550000004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392.60890000000001</v>
      </c>
      <c r="L61">
        <v>602.29499999999996</v>
      </c>
      <c r="M61">
        <v>92</v>
      </c>
      <c r="N61">
        <v>118.125</v>
      </c>
      <c r="O61">
        <v>123.66562500000001</v>
      </c>
      <c r="P61">
        <v>102.75</v>
      </c>
      <c r="Q61">
        <v>11.925775</v>
      </c>
      <c r="R61">
        <v>36.813000000000002</v>
      </c>
      <c r="S61">
        <v>14.197751</v>
      </c>
      <c r="T61">
        <v>0</v>
      </c>
      <c r="U61">
        <v>348.97500000000002</v>
      </c>
      <c r="V61">
        <v>14.3271</v>
      </c>
      <c r="W61">
        <v>44.900399999999998</v>
      </c>
      <c r="X61">
        <v>144.23750000000001</v>
      </c>
      <c r="Y61">
        <v>0</v>
      </c>
      <c r="Z61">
        <v>0</v>
      </c>
      <c r="AA61">
        <v>0</v>
      </c>
      <c r="AB61">
        <v>19.328499999999998</v>
      </c>
      <c r="AC61">
        <v>9.6778399999999998</v>
      </c>
      <c r="AD61">
        <v>23.777999999999999</v>
      </c>
      <c r="AE61">
        <v>32.844799999999999</v>
      </c>
      <c r="AF61">
        <v>8.8740000000000006</v>
      </c>
      <c r="AG61">
        <v>39.409199999999998</v>
      </c>
      <c r="AH61">
        <v>104.17</v>
      </c>
      <c r="AI61">
        <v>0</v>
      </c>
      <c r="AJ61">
        <v>0</v>
      </c>
      <c r="AK61">
        <v>50.76</v>
      </c>
      <c r="AL61">
        <v>53.451999999999998</v>
      </c>
      <c r="AM61">
        <v>0</v>
      </c>
      <c r="AN61">
        <v>1.01389</v>
      </c>
      <c r="AO61">
        <v>22.931999999999999</v>
      </c>
      <c r="AP61">
        <v>12.169499999999999</v>
      </c>
      <c r="AQ61">
        <v>0</v>
      </c>
      <c r="AR61">
        <v>13.247999999999999</v>
      </c>
      <c r="AS61">
        <v>9.4163999999999994</v>
      </c>
      <c r="AT61">
        <v>8.2424999999999997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75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2531.1376809999992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392.60890000000001</v>
      </c>
      <c r="L62">
        <v>602.29499999999996</v>
      </c>
      <c r="M62">
        <v>92</v>
      </c>
      <c r="N62">
        <v>118.125</v>
      </c>
      <c r="O62">
        <v>123.66562500000001</v>
      </c>
      <c r="P62">
        <v>102.75</v>
      </c>
      <c r="Q62">
        <v>11.925775</v>
      </c>
      <c r="R62">
        <v>36.813000000000002</v>
      </c>
      <c r="S62">
        <v>14.197751</v>
      </c>
      <c r="T62">
        <v>0</v>
      </c>
      <c r="U62">
        <v>348.97500000000002</v>
      </c>
      <c r="V62">
        <v>14.3271</v>
      </c>
      <c r="W62">
        <v>44.900399999999998</v>
      </c>
      <c r="X62">
        <v>144.23750000000001</v>
      </c>
      <c r="Y62">
        <v>0</v>
      </c>
      <c r="Z62">
        <v>0</v>
      </c>
      <c r="AA62">
        <v>0</v>
      </c>
      <c r="AB62">
        <v>19.328499999999998</v>
      </c>
      <c r="AC62">
        <v>9.6778399999999998</v>
      </c>
      <c r="AD62">
        <v>23.777999999999999</v>
      </c>
      <c r="AE62">
        <v>32.844799999999999</v>
      </c>
      <c r="AF62">
        <v>8.8740000000000006</v>
      </c>
      <c r="AG62">
        <v>39.409199999999998</v>
      </c>
      <c r="AH62">
        <v>104.17</v>
      </c>
      <c r="AI62">
        <v>0</v>
      </c>
      <c r="AJ62">
        <v>0</v>
      </c>
      <c r="AK62">
        <v>50.76</v>
      </c>
      <c r="AL62">
        <v>53.451999999999998</v>
      </c>
      <c r="AM62">
        <v>0</v>
      </c>
      <c r="AN62">
        <v>1.01389</v>
      </c>
      <c r="AO62">
        <v>22.931999999999999</v>
      </c>
      <c r="AP62">
        <v>12.169499999999999</v>
      </c>
      <c r="AQ62">
        <v>0</v>
      </c>
      <c r="AR62">
        <v>13.247999999999999</v>
      </c>
      <c r="AS62">
        <v>9.4163999999999994</v>
      </c>
      <c r="AT62">
        <v>8.2424999999999997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75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2531.1376809999992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392.44889999999998</v>
      </c>
      <c r="L63">
        <v>502.8</v>
      </c>
      <c r="M63">
        <v>92</v>
      </c>
      <c r="N63">
        <v>118.125</v>
      </c>
      <c r="O63">
        <v>123.66562500000001</v>
      </c>
      <c r="P63">
        <v>102.75</v>
      </c>
      <c r="Q63">
        <v>11.925775</v>
      </c>
      <c r="R63">
        <v>36.823</v>
      </c>
      <c r="S63">
        <v>14.197751</v>
      </c>
      <c r="T63">
        <v>0</v>
      </c>
      <c r="U63">
        <v>348.97500000000002</v>
      </c>
      <c r="V63">
        <v>14.3271</v>
      </c>
      <c r="W63">
        <v>38.7104</v>
      </c>
      <c r="X63">
        <v>144.23750000000001</v>
      </c>
      <c r="Y63">
        <v>0</v>
      </c>
      <c r="Z63">
        <v>0</v>
      </c>
      <c r="AA63">
        <v>0</v>
      </c>
      <c r="AB63">
        <v>19.328499999999998</v>
      </c>
      <c r="AC63">
        <v>9.6778399999999998</v>
      </c>
      <c r="AD63">
        <v>23.777999999999999</v>
      </c>
      <c r="AE63">
        <v>32.844799999999999</v>
      </c>
      <c r="AF63">
        <v>8.8740000000000006</v>
      </c>
      <c r="AG63">
        <v>39.409199999999998</v>
      </c>
      <c r="AH63">
        <v>104.17</v>
      </c>
      <c r="AI63">
        <v>0</v>
      </c>
      <c r="AJ63">
        <v>0</v>
      </c>
      <c r="AK63">
        <v>50.76</v>
      </c>
      <c r="AL63">
        <v>53.451999999999998</v>
      </c>
      <c r="AM63">
        <v>0</v>
      </c>
      <c r="AN63">
        <v>1.01389</v>
      </c>
      <c r="AO63">
        <v>22.931999999999999</v>
      </c>
      <c r="AP63">
        <v>12.169499999999999</v>
      </c>
      <c r="AQ63">
        <v>0</v>
      </c>
      <c r="AR63">
        <v>13.247999999999999</v>
      </c>
      <c r="AS63">
        <v>9.4163999999999994</v>
      </c>
      <c r="AT63">
        <v>8.2424999999999997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75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2425.3026810000001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376.29281500000002</v>
      </c>
      <c r="L64">
        <v>502.8</v>
      </c>
      <c r="M64">
        <v>92</v>
      </c>
      <c r="N64">
        <v>118.125</v>
      </c>
      <c r="O64">
        <v>123.66562500000001</v>
      </c>
      <c r="P64">
        <v>102.75</v>
      </c>
      <c r="Q64">
        <v>11.925775</v>
      </c>
      <c r="R64">
        <v>36.823</v>
      </c>
      <c r="S64">
        <v>14.197751</v>
      </c>
      <c r="T64">
        <v>0</v>
      </c>
      <c r="U64">
        <v>348.97500000000002</v>
      </c>
      <c r="V64">
        <v>14.3271</v>
      </c>
      <c r="W64">
        <v>38.7104</v>
      </c>
      <c r="X64">
        <v>144.23750000000001</v>
      </c>
      <c r="Y64">
        <v>0</v>
      </c>
      <c r="Z64">
        <v>0</v>
      </c>
      <c r="AA64">
        <v>0</v>
      </c>
      <c r="AB64">
        <v>19.328499999999998</v>
      </c>
      <c r="AC64">
        <v>9.6778399999999998</v>
      </c>
      <c r="AD64">
        <v>23.777999999999999</v>
      </c>
      <c r="AE64">
        <v>32.844799999999999</v>
      </c>
      <c r="AF64">
        <v>8.8740000000000006</v>
      </c>
      <c r="AG64">
        <v>39.409199999999998</v>
      </c>
      <c r="AH64">
        <v>104.17</v>
      </c>
      <c r="AI64">
        <v>0</v>
      </c>
      <c r="AJ64">
        <v>0</v>
      </c>
      <c r="AK64">
        <v>50.76</v>
      </c>
      <c r="AL64">
        <v>53.451999999999998</v>
      </c>
      <c r="AM64">
        <v>0</v>
      </c>
      <c r="AN64">
        <v>1.01389</v>
      </c>
      <c r="AO64">
        <v>22.931999999999999</v>
      </c>
      <c r="AP64">
        <v>12.169499999999999</v>
      </c>
      <c r="AQ64">
        <v>0</v>
      </c>
      <c r="AR64">
        <v>13.247999999999999</v>
      </c>
      <c r="AS64">
        <v>9.4163999999999994</v>
      </c>
      <c r="AT64">
        <v>8.2424999999999997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75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2409.1465960000005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376.32809500000002</v>
      </c>
      <c r="L65">
        <v>492.8</v>
      </c>
      <c r="M65">
        <v>92</v>
      </c>
      <c r="N65">
        <v>118.125</v>
      </c>
      <c r="O65">
        <v>123.66562500000001</v>
      </c>
      <c r="P65">
        <v>102.75</v>
      </c>
      <c r="Q65">
        <v>11.925775</v>
      </c>
      <c r="R65">
        <v>24.205300000000001</v>
      </c>
      <c r="S65">
        <v>14.197751</v>
      </c>
      <c r="T65">
        <v>0</v>
      </c>
      <c r="U65">
        <v>348.97500000000002</v>
      </c>
      <c r="V65">
        <v>9.36</v>
      </c>
      <c r="W65">
        <v>38.7104</v>
      </c>
      <c r="X65">
        <v>144.23750000000001</v>
      </c>
      <c r="Y65">
        <v>0</v>
      </c>
      <c r="Z65">
        <v>0</v>
      </c>
      <c r="AA65">
        <v>0</v>
      </c>
      <c r="AB65">
        <v>19.328499999999998</v>
      </c>
      <c r="AC65">
        <v>9.6778399999999998</v>
      </c>
      <c r="AD65">
        <v>23.777999999999999</v>
      </c>
      <c r="AE65">
        <v>32.844799999999999</v>
      </c>
      <c r="AF65">
        <v>8.8740000000000006</v>
      </c>
      <c r="AG65">
        <v>39.409199999999998</v>
      </c>
      <c r="AH65">
        <v>104.17</v>
      </c>
      <c r="AI65">
        <v>0</v>
      </c>
      <c r="AJ65">
        <v>0</v>
      </c>
      <c r="AK65">
        <v>50.76</v>
      </c>
      <c r="AL65">
        <v>53.451999999999998</v>
      </c>
      <c r="AM65">
        <v>0</v>
      </c>
      <c r="AN65">
        <v>1.01389</v>
      </c>
      <c r="AO65">
        <v>22.931999999999999</v>
      </c>
      <c r="AP65">
        <v>12.169499999999999</v>
      </c>
      <c r="AQ65">
        <v>0</v>
      </c>
      <c r="AR65">
        <v>11.04</v>
      </c>
      <c r="AS65">
        <v>13.452</v>
      </c>
      <c r="AT65">
        <v>8.2424999999999997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75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2383.4246760000001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376.29281500000002</v>
      </c>
      <c r="L66">
        <v>492.8</v>
      </c>
      <c r="M66">
        <v>92</v>
      </c>
      <c r="N66">
        <v>118.125</v>
      </c>
      <c r="O66">
        <v>123.66562500000001</v>
      </c>
      <c r="P66">
        <v>102.75</v>
      </c>
      <c r="Q66">
        <v>11.925775</v>
      </c>
      <c r="R66">
        <v>24.205300000000001</v>
      </c>
      <c r="S66">
        <v>14.197751</v>
      </c>
      <c r="T66">
        <v>0</v>
      </c>
      <c r="U66">
        <v>348.97500000000002</v>
      </c>
      <c r="V66">
        <v>9.36</v>
      </c>
      <c r="W66">
        <v>38.7104</v>
      </c>
      <c r="X66">
        <v>144.23750000000001</v>
      </c>
      <c r="Y66">
        <v>0</v>
      </c>
      <c r="Z66">
        <v>0</v>
      </c>
      <c r="AA66">
        <v>0</v>
      </c>
      <c r="AB66">
        <v>19.328499999999998</v>
      </c>
      <c r="AC66">
        <v>9.6778399999999998</v>
      </c>
      <c r="AD66">
        <v>23.777999999999999</v>
      </c>
      <c r="AE66">
        <v>32.844799999999999</v>
      </c>
      <c r="AF66">
        <v>8.8740000000000006</v>
      </c>
      <c r="AG66">
        <v>39.409199999999998</v>
      </c>
      <c r="AH66">
        <v>104.17</v>
      </c>
      <c r="AI66">
        <v>0</v>
      </c>
      <c r="AJ66">
        <v>0</v>
      </c>
      <c r="AK66">
        <v>50.76</v>
      </c>
      <c r="AL66">
        <v>53.451999999999998</v>
      </c>
      <c r="AM66">
        <v>0</v>
      </c>
      <c r="AN66">
        <v>1.01389</v>
      </c>
      <c r="AO66">
        <v>22.931999999999999</v>
      </c>
      <c r="AP66">
        <v>12.169499999999999</v>
      </c>
      <c r="AQ66">
        <v>0</v>
      </c>
      <c r="AR66">
        <v>11.04</v>
      </c>
      <c r="AS66">
        <v>13.452</v>
      </c>
      <c r="AT66">
        <v>8.2424999999999997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75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2383.389396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376.34315600000002</v>
      </c>
      <c r="L67">
        <v>492.8</v>
      </c>
      <c r="M67">
        <v>92</v>
      </c>
      <c r="N67">
        <v>118.125</v>
      </c>
      <c r="O67">
        <v>123.66562500000001</v>
      </c>
      <c r="P67">
        <v>102.75</v>
      </c>
      <c r="Q67">
        <v>11.929206000000001</v>
      </c>
      <c r="R67">
        <v>24.205300000000001</v>
      </c>
      <c r="S67">
        <v>14.182785000000001</v>
      </c>
      <c r="T67">
        <v>0</v>
      </c>
      <c r="U67">
        <v>348.97500000000002</v>
      </c>
      <c r="V67">
        <v>9.36</v>
      </c>
      <c r="W67">
        <v>38.7104</v>
      </c>
      <c r="X67">
        <v>144.23750000000001</v>
      </c>
      <c r="Y67">
        <v>0</v>
      </c>
      <c r="Z67">
        <v>0</v>
      </c>
      <c r="AA67">
        <v>0</v>
      </c>
      <c r="AB67">
        <v>19.328499999999998</v>
      </c>
      <c r="AC67">
        <v>9.6778399999999998</v>
      </c>
      <c r="AD67">
        <v>23.777999999999999</v>
      </c>
      <c r="AE67">
        <v>32.844799999999999</v>
      </c>
      <c r="AF67">
        <v>8.8740000000000006</v>
      </c>
      <c r="AG67">
        <v>39.409199999999998</v>
      </c>
      <c r="AH67">
        <v>104.17</v>
      </c>
      <c r="AI67">
        <v>0</v>
      </c>
      <c r="AJ67">
        <v>0</v>
      </c>
      <c r="AK67">
        <v>50.76</v>
      </c>
      <c r="AL67">
        <v>53.451999999999998</v>
      </c>
      <c r="AM67">
        <v>0</v>
      </c>
      <c r="AN67">
        <v>1.01389</v>
      </c>
      <c r="AO67">
        <v>22.931999999999999</v>
      </c>
      <c r="AP67">
        <v>12.169499999999999</v>
      </c>
      <c r="AQ67">
        <v>0</v>
      </c>
      <c r="AR67">
        <v>22.08</v>
      </c>
      <c r="AS67">
        <v>13.452</v>
      </c>
      <c r="AT67">
        <v>8.2424999999999997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75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2394.4682020000005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375.95282300000002</v>
      </c>
      <c r="L68">
        <v>471.8</v>
      </c>
      <c r="M68">
        <v>92</v>
      </c>
      <c r="N68">
        <v>118.125</v>
      </c>
      <c r="O68">
        <v>123.66562500000001</v>
      </c>
      <c r="P68">
        <v>102.75</v>
      </c>
      <c r="Q68">
        <v>11.929206000000001</v>
      </c>
      <c r="R68">
        <v>24.205300000000001</v>
      </c>
      <c r="S68">
        <v>14.182785000000001</v>
      </c>
      <c r="T68">
        <v>0</v>
      </c>
      <c r="U68">
        <v>348.97500000000002</v>
      </c>
      <c r="V68">
        <v>9.36</v>
      </c>
      <c r="W68">
        <v>38.7104</v>
      </c>
      <c r="X68">
        <v>144.23750000000001</v>
      </c>
      <c r="Y68">
        <v>0</v>
      </c>
      <c r="Z68">
        <v>0</v>
      </c>
      <c r="AA68">
        <v>0</v>
      </c>
      <c r="AB68">
        <v>19.328499999999998</v>
      </c>
      <c r="AC68">
        <v>9.6778399999999998</v>
      </c>
      <c r="AD68">
        <v>23.777999999999999</v>
      </c>
      <c r="AE68">
        <v>32.844799999999999</v>
      </c>
      <c r="AF68">
        <v>8.8740000000000006</v>
      </c>
      <c r="AG68">
        <v>39.409199999999998</v>
      </c>
      <c r="AH68">
        <v>104.17</v>
      </c>
      <c r="AI68">
        <v>0</v>
      </c>
      <c r="AJ68">
        <v>0</v>
      </c>
      <c r="AK68">
        <v>50.76</v>
      </c>
      <c r="AL68">
        <v>53.451999999999998</v>
      </c>
      <c r="AM68">
        <v>0</v>
      </c>
      <c r="AN68">
        <v>1.01389</v>
      </c>
      <c r="AO68">
        <v>22.931999999999999</v>
      </c>
      <c r="AP68">
        <v>12.169499999999999</v>
      </c>
      <c r="AQ68">
        <v>0</v>
      </c>
      <c r="AR68">
        <v>48.576000000000001</v>
      </c>
      <c r="AS68">
        <v>13.452</v>
      </c>
      <c r="AT68">
        <v>8.2424999999999997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75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2399.5738690000003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376.799961</v>
      </c>
      <c r="L69">
        <v>471.8</v>
      </c>
      <c r="M69">
        <v>92</v>
      </c>
      <c r="N69">
        <v>118.125</v>
      </c>
      <c r="O69">
        <v>123.66562500000001</v>
      </c>
      <c r="P69">
        <v>102.75</v>
      </c>
      <c r="Q69">
        <v>11.929206000000001</v>
      </c>
      <c r="R69">
        <v>29.4053</v>
      </c>
      <c r="S69">
        <v>14.182785000000001</v>
      </c>
      <c r="T69">
        <v>0</v>
      </c>
      <c r="U69">
        <v>348.97500000000002</v>
      </c>
      <c r="V69">
        <v>9.36</v>
      </c>
      <c r="W69">
        <v>38.7104</v>
      </c>
      <c r="X69">
        <v>144.23750000000001</v>
      </c>
      <c r="Y69">
        <v>0</v>
      </c>
      <c r="Z69">
        <v>0</v>
      </c>
      <c r="AA69">
        <v>0</v>
      </c>
      <c r="AB69">
        <v>19.328499999999998</v>
      </c>
      <c r="AC69">
        <v>9.6778399999999998</v>
      </c>
      <c r="AD69">
        <v>18.229800000000001</v>
      </c>
      <c r="AE69">
        <v>49.436556000000003</v>
      </c>
      <c r="AF69">
        <v>8.8740000000000006</v>
      </c>
      <c r="AG69">
        <v>39.409199999999998</v>
      </c>
      <c r="AH69">
        <v>104.17</v>
      </c>
      <c r="AI69">
        <v>0</v>
      </c>
      <c r="AJ69">
        <v>0</v>
      </c>
      <c r="AK69">
        <v>50.76</v>
      </c>
      <c r="AL69">
        <v>53.451999999999998</v>
      </c>
      <c r="AM69">
        <v>0</v>
      </c>
      <c r="AN69">
        <v>1.01389</v>
      </c>
      <c r="AO69">
        <v>22.931999999999999</v>
      </c>
      <c r="AP69">
        <v>12.169499999999999</v>
      </c>
      <c r="AQ69">
        <v>0</v>
      </c>
      <c r="AR69">
        <v>14.352</v>
      </c>
      <c r="AS69">
        <v>13.452</v>
      </c>
      <c r="AT69">
        <v>8.2424999999999997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75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2382.4405630000006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399.20890000000003</v>
      </c>
      <c r="L70">
        <v>471.8</v>
      </c>
      <c r="M70">
        <v>92</v>
      </c>
      <c r="N70">
        <v>118.125</v>
      </c>
      <c r="O70">
        <v>123.66562500000001</v>
      </c>
      <c r="P70">
        <v>102.75</v>
      </c>
      <c r="Q70">
        <v>11.928044</v>
      </c>
      <c r="R70">
        <v>29.4053</v>
      </c>
      <c r="S70">
        <v>14.174256</v>
      </c>
      <c r="T70">
        <v>0</v>
      </c>
      <c r="U70">
        <v>348.97500000000002</v>
      </c>
      <c r="V70">
        <v>9.36</v>
      </c>
      <c r="W70">
        <v>38.7104</v>
      </c>
      <c r="X70">
        <v>144.23750000000001</v>
      </c>
      <c r="Y70">
        <v>0</v>
      </c>
      <c r="Z70">
        <v>0</v>
      </c>
      <c r="AA70">
        <v>0</v>
      </c>
      <c r="AB70">
        <v>19.328499999999998</v>
      </c>
      <c r="AC70">
        <v>9.6778399999999998</v>
      </c>
      <c r="AD70">
        <v>18.229800000000001</v>
      </c>
      <c r="AE70">
        <v>49.436556000000003</v>
      </c>
      <c r="AF70">
        <v>8.8740000000000006</v>
      </c>
      <c r="AG70">
        <v>39.409199999999998</v>
      </c>
      <c r="AH70">
        <v>104.17</v>
      </c>
      <c r="AI70">
        <v>0</v>
      </c>
      <c r="AJ70">
        <v>0</v>
      </c>
      <c r="AK70">
        <v>50.76</v>
      </c>
      <c r="AL70">
        <v>53.451999999999998</v>
      </c>
      <c r="AM70">
        <v>0</v>
      </c>
      <c r="AN70">
        <v>1.01389</v>
      </c>
      <c r="AO70">
        <v>22.931999999999999</v>
      </c>
      <c r="AP70">
        <v>12.169499999999999</v>
      </c>
      <c r="AQ70">
        <v>0</v>
      </c>
      <c r="AR70">
        <v>14.352</v>
      </c>
      <c r="AS70">
        <v>13.452</v>
      </c>
      <c r="AT70">
        <v>8.2424999999999997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75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2404.8398110000003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376.12249700000001</v>
      </c>
      <c r="L71">
        <v>471.8</v>
      </c>
      <c r="M71">
        <v>92</v>
      </c>
      <c r="N71">
        <v>111.51</v>
      </c>
      <c r="O71">
        <v>123.66562500000001</v>
      </c>
      <c r="P71">
        <v>102.75</v>
      </c>
      <c r="Q71">
        <v>11.533182</v>
      </c>
      <c r="R71">
        <v>29.4053</v>
      </c>
      <c r="S71">
        <v>14.174256</v>
      </c>
      <c r="T71">
        <v>0</v>
      </c>
      <c r="U71">
        <v>348.97500000000002</v>
      </c>
      <c r="V71">
        <v>12.257243000000001</v>
      </c>
      <c r="W71">
        <v>42.510455</v>
      </c>
      <c r="X71">
        <v>144.23750000000001</v>
      </c>
      <c r="Y71">
        <v>0</v>
      </c>
      <c r="Z71">
        <v>0</v>
      </c>
      <c r="AA71">
        <v>0</v>
      </c>
      <c r="AB71">
        <v>19.328499999999998</v>
      </c>
      <c r="AC71">
        <v>9.6778399999999998</v>
      </c>
      <c r="AD71">
        <v>18.229800000000001</v>
      </c>
      <c r="AE71">
        <v>49.436556000000003</v>
      </c>
      <c r="AF71">
        <v>8.8740000000000006</v>
      </c>
      <c r="AG71">
        <v>39.409199999999998</v>
      </c>
      <c r="AH71">
        <v>104.17</v>
      </c>
      <c r="AI71">
        <v>0</v>
      </c>
      <c r="AJ71">
        <v>0</v>
      </c>
      <c r="AK71">
        <v>50.76</v>
      </c>
      <c r="AL71">
        <v>53.451999999999998</v>
      </c>
      <c r="AM71">
        <v>0</v>
      </c>
      <c r="AN71">
        <v>1.01389</v>
      </c>
      <c r="AO71">
        <v>22.931999999999999</v>
      </c>
      <c r="AP71">
        <v>12.169499999999999</v>
      </c>
      <c r="AQ71">
        <v>0</v>
      </c>
      <c r="AR71">
        <v>14.352</v>
      </c>
      <c r="AS71">
        <v>13.452</v>
      </c>
      <c r="AT71">
        <v>8.2424999999999997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75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2381.4408440000002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376.12016599999998</v>
      </c>
      <c r="L72">
        <v>471.8</v>
      </c>
      <c r="M72">
        <v>92</v>
      </c>
      <c r="N72">
        <v>111.51</v>
      </c>
      <c r="O72">
        <v>123.66562500000001</v>
      </c>
      <c r="P72">
        <v>102.75</v>
      </c>
      <c r="Q72">
        <v>11.533182</v>
      </c>
      <c r="R72">
        <v>42.023000000000003</v>
      </c>
      <c r="S72">
        <v>14.174256</v>
      </c>
      <c r="T72">
        <v>0</v>
      </c>
      <c r="U72">
        <v>348.97500000000002</v>
      </c>
      <c r="V72">
        <v>20.054600000000001</v>
      </c>
      <c r="W72">
        <v>43.704000000000001</v>
      </c>
      <c r="X72">
        <v>144.23750000000001</v>
      </c>
      <c r="Y72">
        <v>0</v>
      </c>
      <c r="Z72">
        <v>0</v>
      </c>
      <c r="AA72">
        <v>0</v>
      </c>
      <c r="AB72">
        <v>19.328499999999998</v>
      </c>
      <c r="AC72">
        <v>9.6778399999999998</v>
      </c>
      <c r="AD72">
        <v>18.229800000000001</v>
      </c>
      <c r="AE72">
        <v>49.436556000000003</v>
      </c>
      <c r="AF72">
        <v>8.8740000000000006</v>
      </c>
      <c r="AG72">
        <v>39.409199999999998</v>
      </c>
      <c r="AH72">
        <v>104.17</v>
      </c>
      <c r="AI72">
        <v>0</v>
      </c>
      <c r="AJ72">
        <v>0</v>
      </c>
      <c r="AK72">
        <v>50.76</v>
      </c>
      <c r="AL72">
        <v>53.451999999999998</v>
      </c>
      <c r="AM72">
        <v>0</v>
      </c>
      <c r="AN72">
        <v>1.01389</v>
      </c>
      <c r="AO72">
        <v>22.931999999999999</v>
      </c>
      <c r="AP72">
        <v>12.169499999999999</v>
      </c>
      <c r="AQ72">
        <v>15.435</v>
      </c>
      <c r="AR72">
        <v>14.352</v>
      </c>
      <c r="AS72">
        <v>13.452</v>
      </c>
      <c r="AT72">
        <v>8.2424999999999997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75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2418.4821150000007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454.20890000000003</v>
      </c>
      <c r="L73">
        <v>533.79999999999995</v>
      </c>
      <c r="M73">
        <v>92</v>
      </c>
      <c r="N73">
        <v>111.51</v>
      </c>
      <c r="O73">
        <v>123.66562500000001</v>
      </c>
      <c r="P73">
        <v>102.75</v>
      </c>
      <c r="Q73">
        <v>11.970116000000001</v>
      </c>
      <c r="R73">
        <v>42.023000000000003</v>
      </c>
      <c r="S73">
        <v>15.5265</v>
      </c>
      <c r="T73">
        <v>0</v>
      </c>
      <c r="U73">
        <v>348.97500000000002</v>
      </c>
      <c r="V73">
        <v>20.054600000000001</v>
      </c>
      <c r="W73">
        <v>43.704000000000001</v>
      </c>
      <c r="X73">
        <v>144.23750000000001</v>
      </c>
      <c r="Y73">
        <v>0</v>
      </c>
      <c r="Z73">
        <v>1.1000000000000001</v>
      </c>
      <c r="AA73">
        <v>0</v>
      </c>
      <c r="AB73">
        <v>19.328499999999998</v>
      </c>
      <c r="AC73">
        <v>9.6778399999999998</v>
      </c>
      <c r="AD73">
        <v>18.229800000000001</v>
      </c>
      <c r="AE73">
        <v>49.436556000000003</v>
      </c>
      <c r="AF73">
        <v>8.8740000000000006</v>
      </c>
      <c r="AG73">
        <v>39.409199999999998</v>
      </c>
      <c r="AH73">
        <v>104.17</v>
      </c>
      <c r="AI73">
        <v>0</v>
      </c>
      <c r="AJ73">
        <v>0</v>
      </c>
      <c r="AK73">
        <v>50.76</v>
      </c>
      <c r="AL73">
        <v>53.451999999999998</v>
      </c>
      <c r="AM73">
        <v>0</v>
      </c>
      <c r="AN73">
        <v>1.01389</v>
      </c>
      <c r="AO73">
        <v>22.931999999999999</v>
      </c>
      <c r="AP73">
        <v>12.169499999999999</v>
      </c>
      <c r="AQ73">
        <v>31.122</v>
      </c>
      <c r="AR73">
        <v>19.872</v>
      </c>
      <c r="AS73">
        <v>13.452</v>
      </c>
      <c r="AT73">
        <v>8.2424999999999997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75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2582.667027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534.20889999999997</v>
      </c>
      <c r="L74">
        <v>575.79999999999995</v>
      </c>
      <c r="M74">
        <v>92</v>
      </c>
      <c r="N74">
        <v>111.51</v>
      </c>
      <c r="O74">
        <v>123.66562500000001</v>
      </c>
      <c r="P74">
        <v>102.75</v>
      </c>
      <c r="Q74">
        <v>11.970116000000001</v>
      </c>
      <c r="R74">
        <v>42.023000000000003</v>
      </c>
      <c r="S74">
        <v>15.5265</v>
      </c>
      <c r="T74">
        <v>0</v>
      </c>
      <c r="U74">
        <v>348.97500000000002</v>
      </c>
      <c r="V74">
        <v>20.054600000000001</v>
      </c>
      <c r="W74">
        <v>43.704000000000001</v>
      </c>
      <c r="X74">
        <v>144.23750000000001</v>
      </c>
      <c r="Y74">
        <v>0</v>
      </c>
      <c r="Z74">
        <v>1.1000000000000001</v>
      </c>
      <c r="AA74">
        <v>0</v>
      </c>
      <c r="AB74">
        <v>19.328499999999998</v>
      </c>
      <c r="AC74">
        <v>9.6778399999999998</v>
      </c>
      <c r="AD74">
        <v>18.229800000000001</v>
      </c>
      <c r="AE74">
        <v>49.436556000000003</v>
      </c>
      <c r="AF74">
        <v>8.8740000000000006</v>
      </c>
      <c r="AG74">
        <v>39.409199999999998</v>
      </c>
      <c r="AH74">
        <v>104.17</v>
      </c>
      <c r="AI74">
        <v>0</v>
      </c>
      <c r="AJ74">
        <v>0</v>
      </c>
      <c r="AK74">
        <v>50.76</v>
      </c>
      <c r="AL74">
        <v>53.451999999999998</v>
      </c>
      <c r="AM74">
        <v>5.1986999999999997</v>
      </c>
      <c r="AN74">
        <v>1.01389</v>
      </c>
      <c r="AO74">
        <v>22.931999999999999</v>
      </c>
      <c r="AP74">
        <v>12.169499999999999</v>
      </c>
      <c r="AQ74">
        <v>45.36</v>
      </c>
      <c r="AR74">
        <v>19.872</v>
      </c>
      <c r="AS74">
        <v>13.452</v>
      </c>
      <c r="AT74">
        <v>8.2424999999999997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75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2724.1037269999993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584.20889999999997</v>
      </c>
      <c r="L75">
        <v>601.45500000000004</v>
      </c>
      <c r="M75">
        <v>92</v>
      </c>
      <c r="N75">
        <v>111.51</v>
      </c>
      <c r="O75">
        <v>123.66562500000001</v>
      </c>
      <c r="P75">
        <v>97.5</v>
      </c>
      <c r="Q75">
        <v>10.955</v>
      </c>
      <c r="R75">
        <v>42.332999999999998</v>
      </c>
      <c r="S75">
        <v>15.096500000000001</v>
      </c>
      <c r="T75">
        <v>0</v>
      </c>
      <c r="U75">
        <v>348.97500000000002</v>
      </c>
      <c r="V75">
        <v>20.054600000000001</v>
      </c>
      <c r="W75">
        <v>43.7</v>
      </c>
      <c r="X75">
        <v>144.23750000000001</v>
      </c>
      <c r="Y75">
        <v>0</v>
      </c>
      <c r="Z75">
        <v>1.1000000000000001</v>
      </c>
      <c r="AA75">
        <v>13.983000000000001</v>
      </c>
      <c r="AB75">
        <v>19.328499999999998</v>
      </c>
      <c r="AC75">
        <v>9.6778399999999998</v>
      </c>
      <c r="AD75">
        <v>18.229800000000001</v>
      </c>
      <c r="AE75">
        <v>49.436556000000003</v>
      </c>
      <c r="AF75">
        <v>8.8740000000000006</v>
      </c>
      <c r="AG75">
        <v>39.409199999999998</v>
      </c>
      <c r="AH75">
        <v>104.17</v>
      </c>
      <c r="AI75">
        <v>0</v>
      </c>
      <c r="AJ75">
        <v>0</v>
      </c>
      <c r="AK75">
        <v>50.76</v>
      </c>
      <c r="AL75">
        <v>53.451999999999998</v>
      </c>
      <c r="AM75">
        <v>5.1986999999999997</v>
      </c>
      <c r="AN75">
        <v>1.01389</v>
      </c>
      <c r="AO75">
        <v>22.931999999999999</v>
      </c>
      <c r="AP75">
        <v>12.169499999999999</v>
      </c>
      <c r="AQ75">
        <v>45.36</v>
      </c>
      <c r="AR75">
        <v>23.184000000000001</v>
      </c>
      <c r="AS75">
        <v>14.7972</v>
      </c>
      <c r="AT75">
        <v>8.2424999999999997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75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2812.0098110000008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634.20889999999997</v>
      </c>
      <c r="L76">
        <v>601.45500000000004</v>
      </c>
      <c r="M76">
        <v>92</v>
      </c>
      <c r="N76">
        <v>111.51</v>
      </c>
      <c r="O76">
        <v>123.66562500000001</v>
      </c>
      <c r="P76">
        <v>97.5</v>
      </c>
      <c r="Q76">
        <v>10.955</v>
      </c>
      <c r="R76">
        <v>42.332999999999998</v>
      </c>
      <c r="S76">
        <v>15.096500000000001</v>
      </c>
      <c r="T76">
        <v>0</v>
      </c>
      <c r="U76">
        <v>348.97500000000002</v>
      </c>
      <c r="V76">
        <v>20.054600000000001</v>
      </c>
      <c r="W76">
        <v>43.7</v>
      </c>
      <c r="X76">
        <v>144.23750000000001</v>
      </c>
      <c r="Y76">
        <v>0</v>
      </c>
      <c r="Z76">
        <v>1.1000000000000001</v>
      </c>
      <c r="AA76">
        <v>28.045000000000002</v>
      </c>
      <c r="AB76">
        <v>19.328499999999998</v>
      </c>
      <c r="AC76">
        <v>9.6778399999999998</v>
      </c>
      <c r="AD76">
        <v>18.229800000000001</v>
      </c>
      <c r="AE76">
        <v>49.436556000000003</v>
      </c>
      <c r="AF76">
        <v>8.8740000000000006</v>
      </c>
      <c r="AG76">
        <v>39.409199999999998</v>
      </c>
      <c r="AH76">
        <v>104.17</v>
      </c>
      <c r="AI76">
        <v>0</v>
      </c>
      <c r="AJ76">
        <v>0</v>
      </c>
      <c r="AK76">
        <v>50.76</v>
      </c>
      <c r="AL76">
        <v>53.451999999999998</v>
      </c>
      <c r="AM76">
        <v>10.397399999999999</v>
      </c>
      <c r="AN76">
        <v>1.01389</v>
      </c>
      <c r="AO76">
        <v>22.931999999999999</v>
      </c>
      <c r="AP76">
        <v>12.169499999999999</v>
      </c>
      <c r="AQ76">
        <v>45.36</v>
      </c>
      <c r="AR76">
        <v>48.576000000000001</v>
      </c>
      <c r="AS76">
        <v>14.7972</v>
      </c>
      <c r="AT76">
        <v>8.2424999999999997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75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2906.6625110000004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646.54679999999996</v>
      </c>
      <c r="L77">
        <v>601.45500000000004</v>
      </c>
      <c r="M77">
        <v>92</v>
      </c>
      <c r="N77">
        <v>111.51</v>
      </c>
      <c r="O77">
        <v>123.66562500000001</v>
      </c>
      <c r="P77">
        <v>97.5</v>
      </c>
      <c r="Q77">
        <v>10.955</v>
      </c>
      <c r="R77">
        <v>42.332999999999998</v>
      </c>
      <c r="S77">
        <v>15.096500000000001</v>
      </c>
      <c r="T77">
        <v>0</v>
      </c>
      <c r="U77">
        <v>348.97500000000002</v>
      </c>
      <c r="V77">
        <v>20.054600000000001</v>
      </c>
      <c r="W77">
        <v>43.7</v>
      </c>
      <c r="X77">
        <v>144.23750000000001</v>
      </c>
      <c r="Y77">
        <v>0</v>
      </c>
      <c r="Z77">
        <v>2.2000000000000002</v>
      </c>
      <c r="AA77">
        <v>41.08</v>
      </c>
      <c r="AB77">
        <v>19.328499999999998</v>
      </c>
      <c r="AC77">
        <v>9.6778399999999998</v>
      </c>
      <c r="AD77">
        <v>18.229800000000001</v>
      </c>
      <c r="AE77">
        <v>49.436556000000003</v>
      </c>
      <c r="AF77">
        <v>8.8740000000000006</v>
      </c>
      <c r="AG77">
        <v>39.409199999999998</v>
      </c>
      <c r="AH77">
        <v>104.17</v>
      </c>
      <c r="AI77">
        <v>0</v>
      </c>
      <c r="AJ77">
        <v>0</v>
      </c>
      <c r="AK77">
        <v>50.76</v>
      </c>
      <c r="AL77">
        <v>66.814999999999998</v>
      </c>
      <c r="AM77">
        <v>10.397399999999999</v>
      </c>
      <c r="AN77">
        <v>1.01389</v>
      </c>
      <c r="AO77">
        <v>22.931999999999999</v>
      </c>
      <c r="AP77">
        <v>12.169499999999999</v>
      </c>
      <c r="AQ77">
        <v>60.48</v>
      </c>
      <c r="AR77">
        <v>12.144</v>
      </c>
      <c r="AS77">
        <v>14.7972</v>
      </c>
      <c r="AT77">
        <v>8.2424999999999997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24.4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2874.5864109999998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646.54679999999996</v>
      </c>
      <c r="L78">
        <v>601.45500000000004</v>
      </c>
      <c r="M78">
        <v>92</v>
      </c>
      <c r="N78">
        <v>111.51</v>
      </c>
      <c r="O78">
        <v>123.66562500000001</v>
      </c>
      <c r="P78">
        <v>97.5</v>
      </c>
      <c r="Q78">
        <v>10.955</v>
      </c>
      <c r="R78">
        <v>42.332999999999998</v>
      </c>
      <c r="S78">
        <v>15.096500000000001</v>
      </c>
      <c r="T78">
        <v>0</v>
      </c>
      <c r="U78">
        <v>348.97500000000002</v>
      </c>
      <c r="V78">
        <v>20.054600000000001</v>
      </c>
      <c r="W78">
        <v>43.7</v>
      </c>
      <c r="X78">
        <v>144.23750000000001</v>
      </c>
      <c r="Y78">
        <v>0</v>
      </c>
      <c r="Z78">
        <v>3.3</v>
      </c>
      <c r="AA78">
        <v>42.106999999999999</v>
      </c>
      <c r="AB78">
        <v>29.326000000000001</v>
      </c>
      <c r="AC78">
        <v>19.35568</v>
      </c>
      <c r="AD78">
        <v>18.229800000000001</v>
      </c>
      <c r="AE78">
        <v>49.436556000000003</v>
      </c>
      <c r="AF78">
        <v>17.748000000000001</v>
      </c>
      <c r="AG78">
        <v>39.409199999999998</v>
      </c>
      <c r="AH78">
        <v>123.11</v>
      </c>
      <c r="AI78">
        <v>0</v>
      </c>
      <c r="AJ78">
        <v>0</v>
      </c>
      <c r="AK78">
        <v>50.76</v>
      </c>
      <c r="AL78">
        <v>66.814999999999998</v>
      </c>
      <c r="AM78">
        <v>10.397399999999999</v>
      </c>
      <c r="AN78">
        <v>1.01389</v>
      </c>
      <c r="AO78">
        <v>22.931999999999999</v>
      </c>
      <c r="AP78">
        <v>12.169499999999999</v>
      </c>
      <c r="AQ78">
        <v>62.244</v>
      </c>
      <c r="AR78">
        <v>12.144</v>
      </c>
      <c r="AS78">
        <v>14.7972</v>
      </c>
      <c r="AT78">
        <v>8.2424999999999997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24.4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2925.9667510000008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682.75655600000005</v>
      </c>
      <c r="L79">
        <v>646.7251</v>
      </c>
      <c r="M79">
        <v>92</v>
      </c>
      <c r="N79">
        <v>100.8</v>
      </c>
      <c r="O79">
        <v>123.66562500000001</v>
      </c>
      <c r="P79">
        <v>97.5</v>
      </c>
      <c r="Q79">
        <v>14.8851</v>
      </c>
      <c r="R79">
        <v>42.332999999999998</v>
      </c>
      <c r="S79">
        <v>19.799600000000002</v>
      </c>
      <c r="T79">
        <v>0</v>
      </c>
      <c r="U79">
        <v>348.97500000000002</v>
      </c>
      <c r="V79">
        <v>20.054600000000001</v>
      </c>
      <c r="W79">
        <v>43.7</v>
      </c>
      <c r="X79">
        <v>144.23750000000001</v>
      </c>
      <c r="Y79">
        <v>0</v>
      </c>
      <c r="Z79">
        <v>19.6614</v>
      </c>
      <c r="AA79">
        <v>42.14808</v>
      </c>
      <c r="AB79">
        <v>39.510120000000001</v>
      </c>
      <c r="AC79">
        <v>29.062808</v>
      </c>
      <c r="AD79">
        <v>27.3447</v>
      </c>
      <c r="AE79">
        <v>49.436556000000003</v>
      </c>
      <c r="AF79">
        <v>26.622</v>
      </c>
      <c r="AG79">
        <v>39.409199999999998</v>
      </c>
      <c r="AH79">
        <v>140.34540000000001</v>
      </c>
      <c r="AI79">
        <v>0</v>
      </c>
      <c r="AJ79">
        <v>0</v>
      </c>
      <c r="AK79">
        <v>50.76</v>
      </c>
      <c r="AL79">
        <v>66.814999999999998</v>
      </c>
      <c r="AM79">
        <v>15.804048</v>
      </c>
      <c r="AN79">
        <v>1.01389</v>
      </c>
      <c r="AO79">
        <v>22.931999999999999</v>
      </c>
      <c r="AP79">
        <v>12.169499999999999</v>
      </c>
      <c r="AQ79">
        <v>62.244</v>
      </c>
      <c r="AR79">
        <v>12.144</v>
      </c>
      <c r="AS79">
        <v>14.7972</v>
      </c>
      <c r="AT79">
        <v>8.2424999999999997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24.4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3082.2944830000001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685.51679999999999</v>
      </c>
      <c r="L80">
        <v>646.7251</v>
      </c>
      <c r="M80">
        <v>92</v>
      </c>
      <c r="N80">
        <v>100.8</v>
      </c>
      <c r="O80">
        <v>123.66562500000001</v>
      </c>
      <c r="P80">
        <v>97.5</v>
      </c>
      <c r="Q80">
        <v>14.8851</v>
      </c>
      <c r="R80">
        <v>42.332999999999998</v>
      </c>
      <c r="S80">
        <v>19.799600000000002</v>
      </c>
      <c r="T80">
        <v>0</v>
      </c>
      <c r="U80">
        <v>348.97500000000002</v>
      </c>
      <c r="V80">
        <v>20.054600000000001</v>
      </c>
      <c r="W80">
        <v>43.7</v>
      </c>
      <c r="X80">
        <v>144.23750000000001</v>
      </c>
      <c r="Y80">
        <v>0</v>
      </c>
      <c r="Z80">
        <v>19.6614</v>
      </c>
      <c r="AA80">
        <v>42.14808</v>
      </c>
      <c r="AB80">
        <v>39.510120000000001</v>
      </c>
      <c r="AC80">
        <v>29.062808</v>
      </c>
      <c r="AD80">
        <v>27.3447</v>
      </c>
      <c r="AE80">
        <v>49.436556000000003</v>
      </c>
      <c r="AF80">
        <v>26.622</v>
      </c>
      <c r="AG80">
        <v>39.409199999999998</v>
      </c>
      <c r="AH80">
        <v>140.34540000000001</v>
      </c>
      <c r="AI80">
        <v>0</v>
      </c>
      <c r="AJ80">
        <v>0</v>
      </c>
      <c r="AK80">
        <v>50.76</v>
      </c>
      <c r="AL80">
        <v>66.814999999999998</v>
      </c>
      <c r="AM80">
        <v>15.804048</v>
      </c>
      <c r="AN80">
        <v>1.01389</v>
      </c>
      <c r="AO80">
        <v>22.931999999999999</v>
      </c>
      <c r="AP80">
        <v>12.169499999999999</v>
      </c>
      <c r="AQ80">
        <v>62.244</v>
      </c>
      <c r="AR80">
        <v>12.144</v>
      </c>
      <c r="AS80">
        <v>14.7972</v>
      </c>
      <c r="AT80">
        <v>8.2424999999999997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24.4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3085.0547270000002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685.51679999999999</v>
      </c>
      <c r="L81">
        <v>646.7251</v>
      </c>
      <c r="M81">
        <v>92</v>
      </c>
      <c r="N81">
        <v>100.8</v>
      </c>
      <c r="O81">
        <v>123.66562500000001</v>
      </c>
      <c r="P81">
        <v>97.5</v>
      </c>
      <c r="Q81">
        <v>14.8851</v>
      </c>
      <c r="R81">
        <v>42.332999999999998</v>
      </c>
      <c r="S81">
        <v>19.799600000000002</v>
      </c>
      <c r="T81">
        <v>0</v>
      </c>
      <c r="U81">
        <v>348.97500000000002</v>
      </c>
      <c r="V81">
        <v>20.054600000000001</v>
      </c>
      <c r="W81">
        <v>43.7</v>
      </c>
      <c r="X81">
        <v>144.23750000000001</v>
      </c>
      <c r="Y81">
        <v>0</v>
      </c>
      <c r="Z81">
        <v>19.6614</v>
      </c>
      <c r="AA81">
        <v>42.14808</v>
      </c>
      <c r="AB81">
        <v>39.510120000000001</v>
      </c>
      <c r="AC81">
        <v>29.062808</v>
      </c>
      <c r="AD81">
        <v>27.3447</v>
      </c>
      <c r="AE81">
        <v>49.436556000000003</v>
      </c>
      <c r="AF81">
        <v>26.622</v>
      </c>
      <c r="AG81">
        <v>39.409199999999998</v>
      </c>
      <c r="AH81">
        <v>140.34540000000001</v>
      </c>
      <c r="AI81">
        <v>0</v>
      </c>
      <c r="AJ81">
        <v>0</v>
      </c>
      <c r="AK81">
        <v>50.76</v>
      </c>
      <c r="AL81">
        <v>66.814999999999998</v>
      </c>
      <c r="AM81">
        <v>15.804048</v>
      </c>
      <c r="AN81">
        <v>1.01389</v>
      </c>
      <c r="AO81">
        <v>22.931999999999999</v>
      </c>
      <c r="AP81">
        <v>12.169499999999999</v>
      </c>
      <c r="AQ81">
        <v>62.244</v>
      </c>
      <c r="AR81">
        <v>20.423999999999999</v>
      </c>
      <c r="AS81">
        <v>14.7972</v>
      </c>
      <c r="AT81">
        <v>8.2424999999999997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24.4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3093.3347270000004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685.51679999999999</v>
      </c>
      <c r="L82">
        <v>646.7251</v>
      </c>
      <c r="M82">
        <v>92</v>
      </c>
      <c r="N82">
        <v>100.8</v>
      </c>
      <c r="O82">
        <v>123.66562500000001</v>
      </c>
      <c r="P82">
        <v>97.5</v>
      </c>
      <c r="Q82">
        <v>11.8401</v>
      </c>
      <c r="R82">
        <v>42.332999999999998</v>
      </c>
      <c r="S82">
        <v>15.543100000000001</v>
      </c>
      <c r="T82">
        <v>0</v>
      </c>
      <c r="U82">
        <v>348.97500000000002</v>
      </c>
      <c r="V82">
        <v>20.054600000000001</v>
      </c>
      <c r="W82">
        <v>43.7</v>
      </c>
      <c r="X82">
        <v>144.23750000000001</v>
      </c>
      <c r="Y82">
        <v>0</v>
      </c>
      <c r="Z82">
        <v>19.6614</v>
      </c>
      <c r="AA82">
        <v>42.14808</v>
      </c>
      <c r="AB82">
        <v>39.510120000000001</v>
      </c>
      <c r="AC82">
        <v>29.062808</v>
      </c>
      <c r="AD82">
        <v>27.3447</v>
      </c>
      <c r="AE82">
        <v>49.436556000000003</v>
      </c>
      <c r="AF82">
        <v>26.622</v>
      </c>
      <c r="AG82">
        <v>39.409199999999998</v>
      </c>
      <c r="AH82">
        <v>140.34540000000001</v>
      </c>
      <c r="AI82">
        <v>0</v>
      </c>
      <c r="AJ82">
        <v>0</v>
      </c>
      <c r="AK82">
        <v>50.76</v>
      </c>
      <c r="AL82">
        <v>66.814999999999998</v>
      </c>
      <c r="AM82">
        <v>15.804048</v>
      </c>
      <c r="AN82">
        <v>1.01389</v>
      </c>
      <c r="AO82">
        <v>22.931999999999999</v>
      </c>
      <c r="AP82">
        <v>12.169499999999999</v>
      </c>
      <c r="AQ82">
        <v>62.244</v>
      </c>
      <c r="AR82">
        <v>20.423999999999999</v>
      </c>
      <c r="AS82">
        <v>14.7972</v>
      </c>
      <c r="AT82">
        <v>8.2424999999999997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24.4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3086.0332270000004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685.51679999999999</v>
      </c>
      <c r="L83">
        <v>646.7251</v>
      </c>
      <c r="M83">
        <v>92</v>
      </c>
      <c r="N83">
        <v>100.8</v>
      </c>
      <c r="O83">
        <v>123.66562500000001</v>
      </c>
      <c r="P83">
        <v>97.5</v>
      </c>
      <c r="Q83">
        <v>11.8401</v>
      </c>
      <c r="R83">
        <v>42.332999999999998</v>
      </c>
      <c r="S83">
        <v>15.543100000000001</v>
      </c>
      <c r="T83">
        <v>0</v>
      </c>
      <c r="U83">
        <v>348.97500000000002</v>
      </c>
      <c r="V83">
        <v>20.054600000000001</v>
      </c>
      <c r="W83">
        <v>43.7</v>
      </c>
      <c r="X83">
        <v>144.23750000000001</v>
      </c>
      <c r="Y83">
        <v>0</v>
      </c>
      <c r="Z83">
        <v>1.1000000000000001</v>
      </c>
      <c r="AA83">
        <v>42.14808</v>
      </c>
      <c r="AB83">
        <v>39.510120000000001</v>
      </c>
      <c r="AC83">
        <v>29.062808</v>
      </c>
      <c r="AD83">
        <v>27.3447</v>
      </c>
      <c r="AE83">
        <v>49.436556000000003</v>
      </c>
      <c r="AF83">
        <v>26.622</v>
      </c>
      <c r="AG83">
        <v>39.409199999999998</v>
      </c>
      <c r="AH83">
        <v>140.34540000000001</v>
      </c>
      <c r="AI83">
        <v>0</v>
      </c>
      <c r="AJ83">
        <v>0</v>
      </c>
      <c r="AK83">
        <v>50.76</v>
      </c>
      <c r="AL83">
        <v>66.814999999999998</v>
      </c>
      <c r="AM83">
        <v>15.804048</v>
      </c>
      <c r="AN83">
        <v>1.01389</v>
      </c>
      <c r="AO83">
        <v>22.931999999999999</v>
      </c>
      <c r="AP83">
        <v>12.169499999999999</v>
      </c>
      <c r="AQ83">
        <v>62.244</v>
      </c>
      <c r="AR83">
        <v>20.423999999999999</v>
      </c>
      <c r="AS83">
        <v>14.7972</v>
      </c>
      <c r="AT83">
        <v>13.97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24.4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3073.1993270000003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685.51679999999999</v>
      </c>
      <c r="L84">
        <v>646.7251</v>
      </c>
      <c r="M84">
        <v>92</v>
      </c>
      <c r="N84">
        <v>100.8</v>
      </c>
      <c r="O84">
        <v>123.66562500000001</v>
      </c>
      <c r="P84">
        <v>97.5</v>
      </c>
      <c r="Q84">
        <v>11.8401</v>
      </c>
      <c r="R84">
        <v>42.332999999999998</v>
      </c>
      <c r="S84">
        <v>15.543100000000001</v>
      </c>
      <c r="T84">
        <v>0</v>
      </c>
      <c r="U84">
        <v>348.97500000000002</v>
      </c>
      <c r="V84">
        <v>20.054600000000001</v>
      </c>
      <c r="W84">
        <v>43.7</v>
      </c>
      <c r="X84">
        <v>144.23750000000001</v>
      </c>
      <c r="Y84">
        <v>0</v>
      </c>
      <c r="Z84">
        <v>1.1000000000000001</v>
      </c>
      <c r="AA84">
        <v>42.14808</v>
      </c>
      <c r="AB84">
        <v>39.510120000000001</v>
      </c>
      <c r="AC84">
        <v>29.062808</v>
      </c>
      <c r="AD84">
        <v>27.3447</v>
      </c>
      <c r="AE84">
        <v>49.436556000000003</v>
      </c>
      <c r="AF84">
        <v>26.622</v>
      </c>
      <c r="AG84">
        <v>39.409199999999998</v>
      </c>
      <c r="AH84">
        <v>140.34540000000001</v>
      </c>
      <c r="AI84">
        <v>0</v>
      </c>
      <c r="AJ84">
        <v>0</v>
      </c>
      <c r="AK84">
        <v>50.76</v>
      </c>
      <c r="AL84">
        <v>66.814999999999998</v>
      </c>
      <c r="AM84">
        <v>15.804048</v>
      </c>
      <c r="AN84">
        <v>1.01389</v>
      </c>
      <c r="AO84">
        <v>22.931999999999999</v>
      </c>
      <c r="AP84">
        <v>12.169499999999999</v>
      </c>
      <c r="AQ84">
        <v>62.244</v>
      </c>
      <c r="AR84">
        <v>20.423999999999999</v>
      </c>
      <c r="AS84">
        <v>14.7972</v>
      </c>
      <c r="AT84">
        <v>13.97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24.4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3073.1993270000003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632.44209999999998</v>
      </c>
      <c r="L85">
        <v>646.7251</v>
      </c>
      <c r="M85">
        <v>92</v>
      </c>
      <c r="N85">
        <v>100.8</v>
      </c>
      <c r="O85">
        <v>123.66562500000001</v>
      </c>
      <c r="P85">
        <v>97.5</v>
      </c>
      <c r="Q85">
        <v>14.8851</v>
      </c>
      <c r="R85">
        <v>42.332999999999998</v>
      </c>
      <c r="S85">
        <v>19.799600000000002</v>
      </c>
      <c r="T85">
        <v>0</v>
      </c>
      <c r="U85">
        <v>348.97500000000002</v>
      </c>
      <c r="V85">
        <v>20.054600000000001</v>
      </c>
      <c r="W85">
        <v>43.7</v>
      </c>
      <c r="X85">
        <v>144.23750000000001</v>
      </c>
      <c r="Y85">
        <v>0</v>
      </c>
      <c r="Z85">
        <v>1.1000000000000001</v>
      </c>
      <c r="AA85">
        <v>42.14808</v>
      </c>
      <c r="AB85">
        <v>39.510120000000001</v>
      </c>
      <c r="AC85">
        <v>29.062808</v>
      </c>
      <c r="AD85">
        <v>27.3447</v>
      </c>
      <c r="AE85">
        <v>49.436556000000003</v>
      </c>
      <c r="AF85">
        <v>26.622</v>
      </c>
      <c r="AG85">
        <v>39.409199999999998</v>
      </c>
      <c r="AH85">
        <v>140.34540000000001</v>
      </c>
      <c r="AI85">
        <v>0</v>
      </c>
      <c r="AJ85">
        <v>0</v>
      </c>
      <c r="AK85">
        <v>50.76</v>
      </c>
      <c r="AL85">
        <v>66.814999999999998</v>
      </c>
      <c r="AM85">
        <v>15.804048</v>
      </c>
      <c r="AN85">
        <v>1.01389</v>
      </c>
      <c r="AO85">
        <v>22.931999999999999</v>
      </c>
      <c r="AP85">
        <v>12.169499999999999</v>
      </c>
      <c r="AQ85">
        <v>62.244</v>
      </c>
      <c r="AR85">
        <v>20.423999999999999</v>
      </c>
      <c r="AS85">
        <v>10.089</v>
      </c>
      <c r="AT85">
        <v>13.97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24.4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3022.7179270000001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622.44209999999998</v>
      </c>
      <c r="L86">
        <v>646.7251</v>
      </c>
      <c r="M86">
        <v>92</v>
      </c>
      <c r="N86">
        <v>100.8</v>
      </c>
      <c r="O86">
        <v>123.66562500000001</v>
      </c>
      <c r="P86">
        <v>97.5</v>
      </c>
      <c r="Q86">
        <v>14.8851</v>
      </c>
      <c r="R86">
        <v>42.332999999999998</v>
      </c>
      <c r="S86">
        <v>19.799600000000002</v>
      </c>
      <c r="T86">
        <v>0</v>
      </c>
      <c r="U86">
        <v>348.97500000000002</v>
      </c>
      <c r="V86">
        <v>20.054600000000001</v>
      </c>
      <c r="W86">
        <v>43.7</v>
      </c>
      <c r="X86">
        <v>144.23750000000001</v>
      </c>
      <c r="Y86">
        <v>0</v>
      </c>
      <c r="Z86">
        <v>1.1000000000000001</v>
      </c>
      <c r="AA86">
        <v>28.045000000000002</v>
      </c>
      <c r="AB86">
        <v>39.510120000000001</v>
      </c>
      <c r="AC86">
        <v>19.35568</v>
      </c>
      <c r="AD86">
        <v>27.3447</v>
      </c>
      <c r="AE86">
        <v>49.436556000000003</v>
      </c>
      <c r="AF86">
        <v>17.748000000000001</v>
      </c>
      <c r="AG86">
        <v>39.409199999999998</v>
      </c>
      <c r="AH86">
        <v>116.9545</v>
      </c>
      <c r="AI86">
        <v>0</v>
      </c>
      <c r="AJ86">
        <v>0</v>
      </c>
      <c r="AK86">
        <v>50.76</v>
      </c>
      <c r="AL86">
        <v>66.814999999999998</v>
      </c>
      <c r="AM86">
        <v>10.557359999999999</v>
      </c>
      <c r="AN86">
        <v>1.01389</v>
      </c>
      <c r="AO86">
        <v>22.931999999999999</v>
      </c>
      <c r="AP86">
        <v>12.169499999999999</v>
      </c>
      <c r="AQ86">
        <v>60.48</v>
      </c>
      <c r="AR86">
        <v>20.423999999999999</v>
      </c>
      <c r="AS86">
        <v>10.089</v>
      </c>
      <c r="AT86">
        <v>13.97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24.4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2949.6321309999998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621.44209999999998</v>
      </c>
      <c r="L87">
        <v>646.7251</v>
      </c>
      <c r="M87">
        <v>92</v>
      </c>
      <c r="N87">
        <v>100.8</v>
      </c>
      <c r="O87">
        <v>123.66562500000001</v>
      </c>
      <c r="P87">
        <v>97.5</v>
      </c>
      <c r="Q87">
        <v>14.8851</v>
      </c>
      <c r="R87">
        <v>42.332999999999998</v>
      </c>
      <c r="S87">
        <v>19.799600000000002</v>
      </c>
      <c r="T87">
        <v>0</v>
      </c>
      <c r="U87">
        <v>348.97500000000002</v>
      </c>
      <c r="V87">
        <v>20.054600000000001</v>
      </c>
      <c r="W87">
        <v>43.7</v>
      </c>
      <c r="X87">
        <v>144.23750000000001</v>
      </c>
      <c r="Y87">
        <v>0</v>
      </c>
      <c r="Z87">
        <v>1.1000000000000001</v>
      </c>
      <c r="AA87">
        <v>28.045000000000002</v>
      </c>
      <c r="AB87">
        <v>29.326000000000001</v>
      </c>
      <c r="AC87">
        <v>19.35568</v>
      </c>
      <c r="AD87">
        <v>18.229800000000001</v>
      </c>
      <c r="AE87">
        <v>49.436556000000003</v>
      </c>
      <c r="AF87">
        <v>17.748000000000001</v>
      </c>
      <c r="AG87">
        <v>39.409199999999998</v>
      </c>
      <c r="AH87">
        <v>116.9545</v>
      </c>
      <c r="AI87">
        <v>0</v>
      </c>
      <c r="AJ87">
        <v>0</v>
      </c>
      <c r="AK87">
        <v>50.76</v>
      </c>
      <c r="AL87">
        <v>66.814999999999998</v>
      </c>
      <c r="AM87">
        <v>10.557359999999999</v>
      </c>
      <c r="AN87">
        <v>1.01389</v>
      </c>
      <c r="AO87">
        <v>22.931999999999999</v>
      </c>
      <c r="AP87">
        <v>12.169499999999999</v>
      </c>
      <c r="AQ87">
        <v>60.48</v>
      </c>
      <c r="AR87">
        <v>20.423999999999999</v>
      </c>
      <c r="AS87">
        <v>10.089</v>
      </c>
      <c r="AT87">
        <v>13.97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24.4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2929.3331109999999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592.44209999999998</v>
      </c>
      <c r="L88">
        <v>646.7251</v>
      </c>
      <c r="M88">
        <v>92</v>
      </c>
      <c r="N88">
        <v>100.8</v>
      </c>
      <c r="O88">
        <v>123.66562500000001</v>
      </c>
      <c r="P88">
        <v>97.5</v>
      </c>
      <c r="Q88">
        <v>14.8851</v>
      </c>
      <c r="R88">
        <v>42.332999999999998</v>
      </c>
      <c r="S88">
        <v>19.799600000000002</v>
      </c>
      <c r="T88">
        <v>0</v>
      </c>
      <c r="U88">
        <v>348.97500000000002</v>
      </c>
      <c r="V88">
        <v>20.054600000000001</v>
      </c>
      <c r="W88">
        <v>43.7</v>
      </c>
      <c r="X88">
        <v>144.23750000000001</v>
      </c>
      <c r="Y88">
        <v>0</v>
      </c>
      <c r="Z88">
        <v>1.1000000000000001</v>
      </c>
      <c r="AA88">
        <v>28.045000000000002</v>
      </c>
      <c r="AB88">
        <v>29.326000000000001</v>
      </c>
      <c r="AC88">
        <v>19.35568</v>
      </c>
      <c r="AD88">
        <v>18.229800000000001</v>
      </c>
      <c r="AE88">
        <v>49.436556000000003</v>
      </c>
      <c r="AF88">
        <v>17.748000000000001</v>
      </c>
      <c r="AG88">
        <v>39.409199999999998</v>
      </c>
      <c r="AH88">
        <v>116.9545</v>
      </c>
      <c r="AI88">
        <v>0</v>
      </c>
      <c r="AJ88">
        <v>0</v>
      </c>
      <c r="AK88">
        <v>50.76</v>
      </c>
      <c r="AL88">
        <v>66.814999999999998</v>
      </c>
      <c r="AM88">
        <v>10.557359999999999</v>
      </c>
      <c r="AN88">
        <v>1.01389</v>
      </c>
      <c r="AO88">
        <v>22.931999999999999</v>
      </c>
      <c r="AP88">
        <v>12.169499999999999</v>
      </c>
      <c r="AQ88">
        <v>60.48</v>
      </c>
      <c r="AR88">
        <v>20.423999999999999</v>
      </c>
      <c r="AS88">
        <v>10.089</v>
      </c>
      <c r="AT88">
        <v>13.97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24.4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2900.3331109999999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559.44209999999998</v>
      </c>
      <c r="L89">
        <v>646.7251</v>
      </c>
      <c r="M89">
        <v>92</v>
      </c>
      <c r="N89">
        <v>88.2</v>
      </c>
      <c r="O89">
        <v>123.66562500000001</v>
      </c>
      <c r="P89">
        <v>97.5</v>
      </c>
      <c r="Q89">
        <v>13.115606</v>
      </c>
      <c r="R89">
        <v>42.332999999999998</v>
      </c>
      <c r="S89">
        <v>17.400454</v>
      </c>
      <c r="T89">
        <v>0</v>
      </c>
      <c r="U89">
        <v>348.97500000000002</v>
      </c>
      <c r="V89">
        <v>20.054600000000001</v>
      </c>
      <c r="W89">
        <v>43.7</v>
      </c>
      <c r="X89">
        <v>144.23750000000001</v>
      </c>
      <c r="Y89">
        <v>0</v>
      </c>
      <c r="Z89">
        <v>2.2000000000000002</v>
      </c>
      <c r="AA89">
        <v>28.045000000000002</v>
      </c>
      <c r="AB89">
        <v>29.326000000000001</v>
      </c>
      <c r="AC89">
        <v>19.35568</v>
      </c>
      <c r="AD89">
        <v>18.229800000000001</v>
      </c>
      <c r="AE89">
        <v>49.436556000000003</v>
      </c>
      <c r="AF89">
        <v>17.748000000000001</v>
      </c>
      <c r="AG89">
        <v>39.409199999999998</v>
      </c>
      <c r="AH89">
        <v>116.9545</v>
      </c>
      <c r="AI89">
        <v>0</v>
      </c>
      <c r="AJ89">
        <v>0</v>
      </c>
      <c r="AK89">
        <v>50.76</v>
      </c>
      <c r="AL89">
        <v>66.814999999999998</v>
      </c>
      <c r="AM89">
        <v>10.557359999999999</v>
      </c>
      <c r="AN89">
        <v>1.01389</v>
      </c>
      <c r="AO89">
        <v>22.931999999999999</v>
      </c>
      <c r="AP89">
        <v>12.169499999999999</v>
      </c>
      <c r="AQ89">
        <v>60.48</v>
      </c>
      <c r="AR89">
        <v>20.423999999999999</v>
      </c>
      <c r="AS89">
        <v>10.089</v>
      </c>
      <c r="AT89">
        <v>13.97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24.4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2851.664471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548.44209999999998</v>
      </c>
      <c r="L90">
        <v>646.7251</v>
      </c>
      <c r="M90">
        <v>92</v>
      </c>
      <c r="N90">
        <v>88.2</v>
      </c>
      <c r="O90">
        <v>123.66562500000001</v>
      </c>
      <c r="P90">
        <v>97.5</v>
      </c>
      <c r="Q90">
        <v>11.986262999999999</v>
      </c>
      <c r="R90">
        <v>42.332999999999998</v>
      </c>
      <c r="S90">
        <v>16.096499999999999</v>
      </c>
      <c r="T90">
        <v>0</v>
      </c>
      <c r="U90">
        <v>348.97500000000002</v>
      </c>
      <c r="V90">
        <v>20.054600000000001</v>
      </c>
      <c r="W90">
        <v>43.7</v>
      </c>
      <c r="X90">
        <v>144.23750000000001</v>
      </c>
      <c r="Y90">
        <v>0</v>
      </c>
      <c r="Z90">
        <v>3.3</v>
      </c>
      <c r="AA90">
        <v>42.14808</v>
      </c>
      <c r="AB90">
        <v>39.510120000000001</v>
      </c>
      <c r="AC90">
        <v>29.062808</v>
      </c>
      <c r="AD90">
        <v>18.229800000000001</v>
      </c>
      <c r="AE90">
        <v>49.436556000000003</v>
      </c>
      <c r="AF90">
        <v>26.622</v>
      </c>
      <c r="AG90">
        <v>39.409199999999998</v>
      </c>
      <c r="AH90">
        <v>140.34540000000001</v>
      </c>
      <c r="AI90">
        <v>0</v>
      </c>
      <c r="AJ90">
        <v>0</v>
      </c>
      <c r="AK90">
        <v>50.76</v>
      </c>
      <c r="AL90">
        <v>66.814999999999998</v>
      </c>
      <c r="AM90">
        <v>10.557359999999999</v>
      </c>
      <c r="AN90">
        <v>1.01389</v>
      </c>
      <c r="AO90">
        <v>22.931999999999999</v>
      </c>
      <c r="AP90">
        <v>12.169499999999999</v>
      </c>
      <c r="AQ90">
        <v>62.244</v>
      </c>
      <c r="AR90">
        <v>20.423999999999999</v>
      </c>
      <c r="AS90">
        <v>10.089</v>
      </c>
      <c r="AT90">
        <v>13.97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24.4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2907.3544020000004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508.44209999999998</v>
      </c>
      <c r="L91">
        <v>601.495</v>
      </c>
      <c r="M91">
        <v>92</v>
      </c>
      <c r="N91">
        <v>88.2</v>
      </c>
      <c r="O91">
        <v>123.66562500000001</v>
      </c>
      <c r="P91">
        <v>97.5</v>
      </c>
      <c r="Q91">
        <v>11.991781</v>
      </c>
      <c r="R91">
        <v>42.332999999999998</v>
      </c>
      <c r="S91">
        <v>16.096499999999999</v>
      </c>
      <c r="T91">
        <v>0</v>
      </c>
      <c r="U91">
        <v>348.97500000000002</v>
      </c>
      <c r="V91">
        <v>20.054600000000001</v>
      </c>
      <c r="W91">
        <v>43.7</v>
      </c>
      <c r="X91">
        <v>144.23750000000001</v>
      </c>
      <c r="Y91">
        <v>0</v>
      </c>
      <c r="Z91">
        <v>19.6614</v>
      </c>
      <c r="AA91">
        <v>42.14808</v>
      </c>
      <c r="AB91">
        <v>39.510120000000001</v>
      </c>
      <c r="AC91">
        <v>29.062808</v>
      </c>
      <c r="AD91">
        <v>18.229800000000001</v>
      </c>
      <c r="AE91">
        <v>49.436556000000003</v>
      </c>
      <c r="AF91">
        <v>26.622</v>
      </c>
      <c r="AG91">
        <v>39.409199999999998</v>
      </c>
      <c r="AH91">
        <v>140.34540000000001</v>
      </c>
      <c r="AI91">
        <v>0</v>
      </c>
      <c r="AJ91">
        <v>0</v>
      </c>
      <c r="AK91">
        <v>50.76</v>
      </c>
      <c r="AL91">
        <v>66.814999999999998</v>
      </c>
      <c r="AM91">
        <v>10.557359999999999</v>
      </c>
      <c r="AN91">
        <v>1.01389</v>
      </c>
      <c r="AO91">
        <v>22.931999999999999</v>
      </c>
      <c r="AP91">
        <v>12.169499999999999</v>
      </c>
      <c r="AQ91">
        <v>62.244</v>
      </c>
      <c r="AR91">
        <v>20.423999999999999</v>
      </c>
      <c r="AS91">
        <v>12.1068</v>
      </c>
      <c r="AT91">
        <v>13.97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24.4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2840.5090200000004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482.44209999999998</v>
      </c>
      <c r="L92">
        <v>631.495</v>
      </c>
      <c r="M92">
        <v>92</v>
      </c>
      <c r="N92">
        <v>88.2</v>
      </c>
      <c r="O92">
        <v>123.66562500000001</v>
      </c>
      <c r="P92">
        <v>97.5</v>
      </c>
      <c r="Q92">
        <v>11.991781</v>
      </c>
      <c r="R92">
        <v>42.332999999999998</v>
      </c>
      <c r="S92">
        <v>16.096499999999999</v>
      </c>
      <c r="T92">
        <v>0</v>
      </c>
      <c r="U92">
        <v>348.97500000000002</v>
      </c>
      <c r="V92">
        <v>20.054600000000001</v>
      </c>
      <c r="W92">
        <v>43.7</v>
      </c>
      <c r="X92">
        <v>144.23750000000001</v>
      </c>
      <c r="Y92">
        <v>0</v>
      </c>
      <c r="Z92">
        <v>19.6614</v>
      </c>
      <c r="AA92">
        <v>42.14808</v>
      </c>
      <c r="AB92">
        <v>39.510120000000001</v>
      </c>
      <c r="AC92">
        <v>29.062808</v>
      </c>
      <c r="AD92">
        <v>18.229800000000001</v>
      </c>
      <c r="AE92">
        <v>49.436556000000003</v>
      </c>
      <c r="AF92">
        <v>26.622</v>
      </c>
      <c r="AG92">
        <v>39.409199999999998</v>
      </c>
      <c r="AH92">
        <v>140.34540000000001</v>
      </c>
      <c r="AI92">
        <v>0</v>
      </c>
      <c r="AJ92">
        <v>0</v>
      </c>
      <c r="AK92">
        <v>50.76</v>
      </c>
      <c r="AL92">
        <v>66.814999999999998</v>
      </c>
      <c r="AM92">
        <v>10.557359999999999</v>
      </c>
      <c r="AN92">
        <v>1.01389</v>
      </c>
      <c r="AO92">
        <v>22.931999999999999</v>
      </c>
      <c r="AP92">
        <v>12.169499999999999</v>
      </c>
      <c r="AQ92">
        <v>62.244</v>
      </c>
      <c r="AR92">
        <v>20.423999999999999</v>
      </c>
      <c r="AS92">
        <v>12.1068</v>
      </c>
      <c r="AT92">
        <v>13.97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24.4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2844.5090200000004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417.14132499999999</v>
      </c>
      <c r="L93">
        <v>601.495</v>
      </c>
      <c r="M93">
        <v>92</v>
      </c>
      <c r="N93">
        <v>88.2</v>
      </c>
      <c r="O93">
        <v>123.66562500000001</v>
      </c>
      <c r="P93">
        <v>97.5</v>
      </c>
      <c r="Q93">
        <v>11.989207</v>
      </c>
      <c r="R93">
        <v>27.715299999999999</v>
      </c>
      <c r="S93">
        <v>16.096499999999999</v>
      </c>
      <c r="T93">
        <v>0</v>
      </c>
      <c r="U93">
        <v>348.97500000000002</v>
      </c>
      <c r="V93">
        <v>13.95</v>
      </c>
      <c r="W93">
        <v>44.007361000000003</v>
      </c>
      <c r="X93">
        <v>144.9872</v>
      </c>
      <c r="Y93">
        <v>0</v>
      </c>
      <c r="Z93">
        <v>19.6614</v>
      </c>
      <c r="AA93">
        <v>42.14808</v>
      </c>
      <c r="AB93">
        <v>39.510120000000001</v>
      </c>
      <c r="AC93">
        <v>29.062808</v>
      </c>
      <c r="AD93">
        <v>18.229800000000001</v>
      </c>
      <c r="AE93">
        <v>49.436556000000003</v>
      </c>
      <c r="AF93">
        <v>26.622</v>
      </c>
      <c r="AG93">
        <v>39.409199999999998</v>
      </c>
      <c r="AH93">
        <v>140.34540000000001</v>
      </c>
      <c r="AI93">
        <v>0</v>
      </c>
      <c r="AJ93">
        <v>0</v>
      </c>
      <c r="AK93">
        <v>50.76</v>
      </c>
      <c r="AL93">
        <v>66.814999999999998</v>
      </c>
      <c r="AM93">
        <v>10.557359999999999</v>
      </c>
      <c r="AN93">
        <v>1.01389</v>
      </c>
      <c r="AO93">
        <v>22.931999999999999</v>
      </c>
      <c r="AP93">
        <v>12.169499999999999</v>
      </c>
      <c r="AQ93">
        <v>62.244</v>
      </c>
      <c r="AR93">
        <v>20.423999999999999</v>
      </c>
      <c r="AS93">
        <v>12.1068</v>
      </c>
      <c r="AT93">
        <v>13.97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24.4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2729.5404320000007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414.40890000000002</v>
      </c>
      <c r="L94">
        <v>601.495</v>
      </c>
      <c r="M94">
        <v>92</v>
      </c>
      <c r="N94">
        <v>88.2</v>
      </c>
      <c r="O94">
        <v>123.66562500000001</v>
      </c>
      <c r="P94">
        <v>97.5</v>
      </c>
      <c r="Q94">
        <v>11.989207</v>
      </c>
      <c r="R94">
        <v>27.715299999999999</v>
      </c>
      <c r="S94">
        <v>16.096499999999999</v>
      </c>
      <c r="T94">
        <v>0</v>
      </c>
      <c r="U94">
        <v>348.97500000000002</v>
      </c>
      <c r="V94">
        <v>13.95</v>
      </c>
      <c r="W94">
        <v>44.0075</v>
      </c>
      <c r="X94">
        <v>144.9872</v>
      </c>
      <c r="Y94">
        <v>0</v>
      </c>
      <c r="Z94">
        <v>19.6614</v>
      </c>
      <c r="AA94">
        <v>42.14808</v>
      </c>
      <c r="AB94">
        <v>39.510120000000001</v>
      </c>
      <c r="AC94">
        <v>29.062808</v>
      </c>
      <c r="AD94">
        <v>18.229800000000001</v>
      </c>
      <c r="AE94">
        <v>49.436556000000003</v>
      </c>
      <c r="AF94">
        <v>26.622</v>
      </c>
      <c r="AG94">
        <v>39.409199999999998</v>
      </c>
      <c r="AH94">
        <v>140.34540000000001</v>
      </c>
      <c r="AI94">
        <v>0</v>
      </c>
      <c r="AJ94">
        <v>0</v>
      </c>
      <c r="AK94">
        <v>50.76</v>
      </c>
      <c r="AL94">
        <v>66.814999999999998</v>
      </c>
      <c r="AM94">
        <v>10.557359999999999</v>
      </c>
      <c r="AN94">
        <v>1.01389</v>
      </c>
      <c r="AO94">
        <v>22.931999999999999</v>
      </c>
      <c r="AP94">
        <v>12.169499999999999</v>
      </c>
      <c r="AQ94">
        <v>60.48</v>
      </c>
      <c r="AR94">
        <v>20.423999999999999</v>
      </c>
      <c r="AS94">
        <v>12.1068</v>
      </c>
      <c r="AT94">
        <v>13.97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24.4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2725.0441460000006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368.72682400000002</v>
      </c>
      <c r="L95">
        <v>601.495</v>
      </c>
      <c r="M95">
        <v>92</v>
      </c>
      <c r="N95">
        <v>88.2</v>
      </c>
      <c r="O95">
        <v>123.66562500000001</v>
      </c>
      <c r="P95">
        <v>97.5</v>
      </c>
      <c r="Q95">
        <v>11.989207</v>
      </c>
      <c r="R95">
        <v>27.715299999999999</v>
      </c>
      <c r="S95">
        <v>16.096499999999999</v>
      </c>
      <c r="T95">
        <v>0</v>
      </c>
      <c r="U95">
        <v>348.97500000000002</v>
      </c>
      <c r="V95">
        <v>13.95</v>
      </c>
      <c r="W95">
        <v>44.0075</v>
      </c>
      <c r="X95">
        <v>144.9872</v>
      </c>
      <c r="Y95">
        <v>0</v>
      </c>
      <c r="Z95">
        <v>1.1000000000000001</v>
      </c>
      <c r="AA95">
        <v>28.045000000000002</v>
      </c>
      <c r="AB95">
        <v>39.510120000000001</v>
      </c>
      <c r="AC95">
        <v>19.35568</v>
      </c>
      <c r="AD95">
        <v>18.229800000000001</v>
      </c>
      <c r="AE95">
        <v>49.436556000000003</v>
      </c>
      <c r="AF95">
        <v>17.748000000000001</v>
      </c>
      <c r="AG95">
        <v>39.409199999999998</v>
      </c>
      <c r="AH95">
        <v>140.34540000000001</v>
      </c>
      <c r="AI95">
        <v>0</v>
      </c>
      <c r="AJ95">
        <v>0</v>
      </c>
      <c r="AK95">
        <v>50.76</v>
      </c>
      <c r="AL95">
        <v>53.451999999999998</v>
      </c>
      <c r="AM95">
        <v>10.557359999999999</v>
      </c>
      <c r="AN95">
        <v>0.89910999999999996</v>
      </c>
      <c r="AO95">
        <v>22.931999999999999</v>
      </c>
      <c r="AP95">
        <v>12.169499999999999</v>
      </c>
      <c r="AQ95">
        <v>60.48</v>
      </c>
      <c r="AR95">
        <v>20.423999999999999</v>
      </c>
      <c r="AS95">
        <v>10.089</v>
      </c>
      <c r="AT95">
        <v>13.97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24.4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2612.6208820000002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368.52168999999998</v>
      </c>
      <c r="L96">
        <v>601.495</v>
      </c>
      <c r="M96">
        <v>92</v>
      </c>
      <c r="N96">
        <v>88.2</v>
      </c>
      <c r="O96">
        <v>123.66562500000001</v>
      </c>
      <c r="P96">
        <v>97.5</v>
      </c>
      <c r="Q96">
        <v>11.989207</v>
      </c>
      <c r="R96">
        <v>27.715299999999999</v>
      </c>
      <c r="S96">
        <v>16.096499999999999</v>
      </c>
      <c r="T96">
        <v>0</v>
      </c>
      <c r="U96">
        <v>348.97500000000002</v>
      </c>
      <c r="V96">
        <v>13.95</v>
      </c>
      <c r="W96">
        <v>44.0075</v>
      </c>
      <c r="X96">
        <v>144.9872</v>
      </c>
      <c r="Y96">
        <v>0</v>
      </c>
      <c r="Z96">
        <v>1.1000000000000001</v>
      </c>
      <c r="AA96">
        <v>28.045000000000002</v>
      </c>
      <c r="AB96">
        <v>39.510120000000001</v>
      </c>
      <c r="AC96">
        <v>19.35568</v>
      </c>
      <c r="AD96">
        <v>18.229800000000001</v>
      </c>
      <c r="AE96">
        <v>49.436556000000003</v>
      </c>
      <c r="AF96">
        <v>8.8740000000000006</v>
      </c>
      <c r="AG96">
        <v>39.409199999999998</v>
      </c>
      <c r="AH96">
        <v>140.34540000000001</v>
      </c>
      <c r="AI96">
        <v>0</v>
      </c>
      <c r="AJ96">
        <v>0</v>
      </c>
      <c r="AK96">
        <v>50.76</v>
      </c>
      <c r="AL96">
        <v>53.451999999999998</v>
      </c>
      <c r="AM96">
        <v>5.1986999999999997</v>
      </c>
      <c r="AN96">
        <v>0.89910999999999996</v>
      </c>
      <c r="AO96">
        <v>22.931999999999999</v>
      </c>
      <c r="AP96">
        <v>12.169499999999999</v>
      </c>
      <c r="AQ96">
        <v>60.48</v>
      </c>
      <c r="AR96">
        <v>20.423999999999999</v>
      </c>
      <c r="AS96">
        <v>10.089</v>
      </c>
      <c r="AT96">
        <v>13.97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24.4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2598.1830879999998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368.52168999999998</v>
      </c>
      <c r="L97">
        <v>601.495</v>
      </c>
      <c r="M97">
        <v>92</v>
      </c>
      <c r="N97">
        <v>88.2</v>
      </c>
      <c r="O97">
        <v>123.66562500000001</v>
      </c>
      <c r="P97">
        <v>97.5</v>
      </c>
      <c r="Q97">
        <v>11.989207</v>
      </c>
      <c r="R97">
        <v>27.715299999999999</v>
      </c>
      <c r="S97">
        <v>16.096499999999999</v>
      </c>
      <c r="T97">
        <v>0</v>
      </c>
      <c r="U97">
        <v>348.97500000000002</v>
      </c>
      <c r="V97">
        <v>13.95</v>
      </c>
      <c r="W97">
        <v>44.0075</v>
      </c>
      <c r="X97">
        <v>144.9872</v>
      </c>
      <c r="Y97">
        <v>0</v>
      </c>
      <c r="Z97">
        <v>0</v>
      </c>
      <c r="AA97">
        <v>28.045000000000002</v>
      </c>
      <c r="AB97">
        <v>39.510120000000001</v>
      </c>
      <c r="AC97">
        <v>19.35568</v>
      </c>
      <c r="AD97">
        <v>27.3447</v>
      </c>
      <c r="AE97">
        <v>49.436556000000003</v>
      </c>
      <c r="AF97">
        <v>8.8740000000000006</v>
      </c>
      <c r="AG97">
        <v>39.409199999999998</v>
      </c>
      <c r="AH97">
        <v>140.34540000000001</v>
      </c>
      <c r="AI97">
        <v>0</v>
      </c>
      <c r="AJ97">
        <v>0</v>
      </c>
      <c r="AK97">
        <v>50.76</v>
      </c>
      <c r="AL97">
        <v>53.451999999999998</v>
      </c>
      <c r="AM97">
        <v>0</v>
      </c>
      <c r="AN97">
        <v>0.89910999999999996</v>
      </c>
      <c r="AO97">
        <v>22.931999999999999</v>
      </c>
      <c r="AP97">
        <v>12.169499999999999</v>
      </c>
      <c r="AQ97">
        <v>60.48</v>
      </c>
      <c r="AR97">
        <v>20.423999999999999</v>
      </c>
      <c r="AS97">
        <v>10.089</v>
      </c>
      <c r="AT97">
        <v>13.97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24.4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2600.999288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368.52168999999998</v>
      </c>
      <c r="L98">
        <v>601.495</v>
      </c>
      <c r="M98">
        <v>92</v>
      </c>
      <c r="N98">
        <v>88.2</v>
      </c>
      <c r="O98">
        <v>123.66562500000001</v>
      </c>
      <c r="P98">
        <v>97.5</v>
      </c>
      <c r="Q98">
        <v>11.989207</v>
      </c>
      <c r="R98">
        <v>27.715299999999999</v>
      </c>
      <c r="S98">
        <v>16.096499999999999</v>
      </c>
      <c r="T98">
        <v>0</v>
      </c>
      <c r="U98">
        <v>348.97500000000002</v>
      </c>
      <c r="V98">
        <v>13.95</v>
      </c>
      <c r="W98">
        <v>44.0075</v>
      </c>
      <c r="X98">
        <v>144.9872</v>
      </c>
      <c r="Y98">
        <v>0</v>
      </c>
      <c r="Z98">
        <v>0</v>
      </c>
      <c r="AA98">
        <v>28.045000000000002</v>
      </c>
      <c r="AB98">
        <v>39.510120000000001</v>
      </c>
      <c r="AC98">
        <v>19.35568</v>
      </c>
      <c r="AD98">
        <v>27.3447</v>
      </c>
      <c r="AE98">
        <v>49.436556000000003</v>
      </c>
      <c r="AF98">
        <v>8.8740000000000006</v>
      </c>
      <c r="AG98">
        <v>39.409199999999998</v>
      </c>
      <c r="AH98">
        <v>140.34540000000001</v>
      </c>
      <c r="AI98">
        <v>0</v>
      </c>
      <c r="AJ98">
        <v>0</v>
      </c>
      <c r="AK98">
        <v>50.76</v>
      </c>
      <c r="AL98">
        <v>53.451999999999998</v>
      </c>
      <c r="AM98">
        <v>0</v>
      </c>
      <c r="AN98">
        <v>0.89910999999999996</v>
      </c>
      <c r="AO98">
        <v>22.931999999999999</v>
      </c>
      <c r="AP98">
        <v>12.169499999999999</v>
      </c>
      <c r="AQ98">
        <v>60.48</v>
      </c>
      <c r="AR98">
        <v>20.423999999999999</v>
      </c>
      <c r="AS98">
        <v>13.452</v>
      </c>
      <c r="AT98">
        <v>13.97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75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2654.9622880000002</v>
      </c>
    </row>
    <row r="99" spans="1:117">
      <c r="A99" t="s">
        <v>141</v>
      </c>
      <c r="B99">
        <f>SUM(B3:B98)/4000</f>
        <v>0</v>
      </c>
      <c r="C99">
        <f t="shared" ref="C99:AX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13.219666761499992</v>
      </c>
      <c r="L99">
        <f t="shared" si="2"/>
        <v>12.691286837500012</v>
      </c>
      <c r="M99">
        <f t="shared" si="2"/>
        <v>2.2080000000000002</v>
      </c>
      <c r="N99">
        <f t="shared" si="2"/>
        <v>2.7036450000000003</v>
      </c>
      <c r="O99">
        <f t="shared" si="2"/>
        <v>2.9679749999999947</v>
      </c>
      <c r="P99">
        <f t="shared" si="2"/>
        <v>2.4344999999999999</v>
      </c>
      <c r="Q99">
        <f t="shared" si="2"/>
        <v>0.32215018275000012</v>
      </c>
      <c r="R99">
        <f t="shared" si="2"/>
        <v>0.9000697750000004</v>
      </c>
      <c r="S99">
        <f t="shared" si="2"/>
        <v>0.41640025975000078</v>
      </c>
      <c r="T99">
        <f t="shared" si="2"/>
        <v>0</v>
      </c>
      <c r="U99">
        <f t="shared" si="2"/>
        <v>8.3654546249999857</v>
      </c>
      <c r="V99">
        <f t="shared" si="2"/>
        <v>0.38562827349999956</v>
      </c>
      <c r="W99">
        <f t="shared" si="2"/>
        <v>1.012434928999999</v>
      </c>
      <c r="X99">
        <f t="shared" si="2"/>
        <v>3.4504963757499953</v>
      </c>
      <c r="Y99">
        <f t="shared" si="2"/>
        <v>0</v>
      </c>
      <c r="Z99">
        <f t="shared" si="2"/>
        <v>0.12970430000000016</v>
      </c>
      <c r="AA99">
        <f t="shared" si="2"/>
        <v>0.38206256500000008</v>
      </c>
      <c r="AB99">
        <f t="shared" si="2"/>
        <v>0.63346159500000021</v>
      </c>
      <c r="AC99">
        <f t="shared" si="2"/>
        <v>0.3242955039999994</v>
      </c>
      <c r="AD99">
        <f t="shared" si="2"/>
        <v>0.60356490000000107</v>
      </c>
      <c r="AE99">
        <f t="shared" si="2"/>
        <v>1.1367020760000002</v>
      </c>
      <c r="AF99">
        <f t="shared" si="2"/>
        <v>0.27953100000000025</v>
      </c>
      <c r="AG99">
        <f t="shared" si="2"/>
        <v>0.94582080000000113</v>
      </c>
      <c r="AH99">
        <f t="shared" si="2"/>
        <v>2.6412777000000012</v>
      </c>
      <c r="AI99">
        <f t="shared" si="2"/>
        <v>0</v>
      </c>
      <c r="AJ99">
        <f t="shared" si="2"/>
        <v>0</v>
      </c>
      <c r="AK99">
        <f t="shared" si="2"/>
        <v>1.2182400000000029</v>
      </c>
      <c r="AL99">
        <f t="shared" si="2"/>
        <v>1.5233819999999993</v>
      </c>
      <c r="AM99">
        <f t="shared" si="2"/>
        <v>6.5747558999999969E-2</v>
      </c>
      <c r="AN99">
        <f t="shared" si="2"/>
        <v>2.4342925000000046E-2</v>
      </c>
      <c r="AO99">
        <f t="shared" si="2"/>
        <v>0.57021299999999964</v>
      </c>
      <c r="AP99">
        <f t="shared" si="2"/>
        <v>0.29552669999999942</v>
      </c>
      <c r="AQ99">
        <f t="shared" si="2"/>
        <v>0.54683999999999977</v>
      </c>
      <c r="AR99">
        <f t="shared" si="2"/>
        <v>0.45015600000000006</v>
      </c>
      <c r="AS99">
        <f t="shared" si="2"/>
        <v>0.32991029999999977</v>
      </c>
      <c r="AT99">
        <f t="shared" si="2"/>
        <v>0.24064937499999983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ref="AY99:DM99" si="3">SUM(AY3:AY98)/4000</f>
        <v>0</v>
      </c>
      <c r="AZ99">
        <f t="shared" si="3"/>
        <v>0</v>
      </c>
      <c r="BA99">
        <f t="shared" si="3"/>
        <v>0</v>
      </c>
      <c r="BB99">
        <f t="shared" si="3"/>
        <v>0</v>
      </c>
      <c r="BC99">
        <f t="shared" si="3"/>
        <v>1.624599999999998</v>
      </c>
      <c r="BD99">
        <f t="shared" si="3"/>
        <v>0</v>
      </c>
      <c r="BE99">
        <f t="shared" si="3"/>
        <v>0</v>
      </c>
      <c r="BF99">
        <f t="shared" si="3"/>
        <v>0</v>
      </c>
      <c r="BG99">
        <f t="shared" si="3"/>
        <v>0</v>
      </c>
      <c r="BH99">
        <f t="shared" si="3"/>
        <v>0</v>
      </c>
      <c r="BI99">
        <f t="shared" si="3"/>
        <v>0</v>
      </c>
      <c r="BJ99">
        <f t="shared" si="3"/>
        <v>0</v>
      </c>
      <c r="BK99">
        <f t="shared" si="3"/>
        <v>0</v>
      </c>
      <c r="BL99">
        <f t="shared" si="3"/>
        <v>0</v>
      </c>
      <c r="BM99">
        <f t="shared" si="3"/>
        <v>0</v>
      </c>
      <c r="BN99">
        <f t="shared" si="3"/>
        <v>0</v>
      </c>
      <c r="BO99">
        <f t="shared" si="3"/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ref="CW99:DD99" si="4">SUM(CW3:CW98)/4000</f>
        <v>0</v>
      </c>
      <c r="CX99">
        <f t="shared" si="4"/>
        <v>0</v>
      </c>
      <c r="CY99">
        <f t="shared" si="4"/>
        <v>0</v>
      </c>
      <c r="CZ99">
        <f t="shared" si="4"/>
        <v>0</v>
      </c>
      <c r="DA99">
        <f t="shared" si="4"/>
        <v>0</v>
      </c>
      <c r="DB99">
        <f t="shared" si="4"/>
        <v>0</v>
      </c>
      <c r="DC99">
        <f t="shared" si="4"/>
        <v>0</v>
      </c>
      <c r="DD99">
        <f t="shared" si="4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65.043736318750021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>
  <dimension ref="A1:DM101"/>
  <sheetViews>
    <sheetView workbookViewId="0">
      <pane xSplit="1" ySplit="2" topLeftCell="M3" activePane="bottomRight" state="frozen"/>
      <selection sqref="A1:D35"/>
      <selection pane="topRight" sqref="A1:D35"/>
      <selection pane="bottomLeft" sqref="A1:D35"/>
      <selection pane="bottomRight" activeCell="U3" sqref="U3:U98"/>
    </sheetView>
  </sheetViews>
  <sheetFormatPr defaultRowHeight="15"/>
  <cols>
    <col min="1" max="1" width="12" customWidth="1"/>
  </cols>
  <sheetData>
    <row r="1" spans="1:117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49" t="s">
        <v>448</v>
      </c>
      <c r="BT1" s="149" t="s">
        <v>449</v>
      </c>
      <c r="BU1" s="149" t="s">
        <v>459</v>
      </c>
      <c r="BV1" s="149" t="s">
        <v>460</v>
      </c>
      <c r="BW1" s="149" t="s">
        <v>461</v>
      </c>
      <c r="BX1" s="149" t="s">
        <v>462</v>
      </c>
      <c r="BY1" s="149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</row>
    <row r="2" spans="1:117" ht="30">
      <c r="A2" s="216"/>
      <c r="B2" t="s">
        <v>0</v>
      </c>
      <c r="C2" t="s">
        <v>1</v>
      </c>
      <c r="D2" t="s">
        <v>2</v>
      </c>
      <c r="E2" t="s">
        <v>3</v>
      </c>
      <c r="F2" t="s">
        <v>4</v>
      </c>
      <c r="G2" t="s">
        <v>5</v>
      </c>
      <c r="H2" t="s">
        <v>10</v>
      </c>
      <c r="I2" t="s">
        <v>11</v>
      </c>
      <c r="J2" t="s">
        <v>12</v>
      </c>
      <c r="K2" t="s">
        <v>14</v>
      </c>
      <c r="L2" t="s">
        <v>18</v>
      </c>
      <c r="M2" t="s">
        <v>27</v>
      </c>
      <c r="N2" t="s">
        <v>28</v>
      </c>
      <c r="O2" t="s">
        <v>29</v>
      </c>
      <c r="P2" t="s">
        <v>33</v>
      </c>
      <c r="Q2" t="s">
        <v>38</v>
      </c>
      <c r="R2" t="s">
        <v>39</v>
      </c>
      <c r="S2" t="s">
        <v>40</v>
      </c>
      <c r="T2" t="s">
        <v>41</v>
      </c>
      <c r="U2" t="s">
        <v>31</v>
      </c>
      <c r="V2" t="s">
        <v>17</v>
      </c>
      <c r="W2" t="s">
        <v>19</v>
      </c>
      <c r="X2" t="s">
        <v>20</v>
      </c>
      <c r="Z2" t="s">
        <v>6</v>
      </c>
      <c r="AA2" t="s">
        <v>7</v>
      </c>
      <c r="AB2" t="s">
        <v>8</v>
      </c>
      <c r="AC2" t="s">
        <v>9</v>
      </c>
      <c r="AD2" t="s">
        <v>15</v>
      </c>
      <c r="AE2" t="s">
        <v>16</v>
      </c>
      <c r="AF2" t="s">
        <v>21</v>
      </c>
      <c r="AG2" t="s">
        <v>22</v>
      </c>
      <c r="AH2" t="s">
        <v>23</v>
      </c>
      <c r="AI2" t="s">
        <v>24</v>
      </c>
      <c r="AJ2" t="s">
        <v>25</v>
      </c>
      <c r="AK2" t="s">
        <v>26</v>
      </c>
      <c r="AL2" t="s">
        <v>30</v>
      </c>
      <c r="AM2" t="s">
        <v>32</v>
      </c>
      <c r="AN2" t="s">
        <v>34</v>
      </c>
      <c r="AO2" t="s">
        <v>35</v>
      </c>
      <c r="AP2" t="s">
        <v>36</v>
      </c>
      <c r="AQ2" t="s">
        <v>37</v>
      </c>
      <c r="AR2" t="s">
        <v>42</v>
      </c>
      <c r="AS2" s="200" t="s">
        <v>43</v>
      </c>
      <c r="AT2" s="200" t="s">
        <v>351</v>
      </c>
      <c r="AU2" s="166"/>
      <c r="AV2" s="200" t="s">
        <v>358</v>
      </c>
      <c r="AW2" s="200" t="s">
        <v>359</v>
      </c>
      <c r="AX2" s="200" t="s">
        <v>360</v>
      </c>
      <c r="AY2" t="s">
        <v>446</v>
      </c>
      <c r="AZ2" t="s">
        <v>447</v>
      </c>
      <c r="BA2" t="s">
        <v>453</v>
      </c>
      <c r="BB2" t="s">
        <v>457</v>
      </c>
      <c r="BC2" t="s">
        <v>406</v>
      </c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659.10272499999996</v>
      </c>
      <c r="L3">
        <v>626.82815100000005</v>
      </c>
      <c r="M3">
        <v>88.292400000000001</v>
      </c>
      <c r="N3">
        <v>113.36456200000001</v>
      </c>
      <c r="O3">
        <v>118.6819</v>
      </c>
      <c r="P3">
        <v>98.609174999999993</v>
      </c>
      <c r="Q3">
        <v>19.179604000000001</v>
      </c>
      <c r="R3">
        <v>40.681778999999999</v>
      </c>
      <c r="S3">
        <v>25.326578999999999</v>
      </c>
      <c r="T3">
        <v>0</v>
      </c>
      <c r="U3">
        <v>332.53604999999999</v>
      </c>
      <c r="V3">
        <v>17.409054000000001</v>
      </c>
      <c r="W3">
        <v>40.195115000000001</v>
      </c>
      <c r="X3">
        <v>137.40869699999999</v>
      </c>
      <c r="Y3">
        <v>0</v>
      </c>
      <c r="Z3">
        <v>1.0556700000000001</v>
      </c>
      <c r="AA3">
        <v>37.908149999999999</v>
      </c>
      <c r="AB3">
        <v>37.917862</v>
      </c>
      <c r="AC3">
        <v>18.575645999999999</v>
      </c>
      <c r="AD3">
        <v>26.242709000000001</v>
      </c>
      <c r="AE3">
        <v>47.444262999999999</v>
      </c>
      <c r="AF3">
        <v>8.5163779999999996</v>
      </c>
      <c r="AG3">
        <v>37.821008999999997</v>
      </c>
      <c r="AH3">
        <v>109.06030800000001</v>
      </c>
      <c r="AI3">
        <v>0</v>
      </c>
      <c r="AJ3">
        <v>0</v>
      </c>
      <c r="AK3">
        <v>48.714371999999997</v>
      </c>
      <c r="AL3">
        <v>55.758569999999999</v>
      </c>
      <c r="AM3">
        <v>0</v>
      </c>
      <c r="AN3">
        <v>0.97302999999999995</v>
      </c>
      <c r="AO3">
        <v>23.982903</v>
      </c>
      <c r="AP3">
        <v>12.785507000000001</v>
      </c>
      <c r="AQ3">
        <v>43.531992000000002</v>
      </c>
      <c r="AR3">
        <v>46.618386999999998</v>
      </c>
      <c r="AS3">
        <v>30.983723000000001</v>
      </c>
      <c r="AT3">
        <v>11.074458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100.29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3016.8707279999999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659.10272499999996</v>
      </c>
      <c r="L4">
        <v>626.82815100000005</v>
      </c>
      <c r="M4">
        <v>88.292400000000001</v>
      </c>
      <c r="N4">
        <v>113.36456200000001</v>
      </c>
      <c r="O4">
        <v>118.6819</v>
      </c>
      <c r="P4">
        <v>98.609174999999993</v>
      </c>
      <c r="Q4">
        <v>16.230926</v>
      </c>
      <c r="R4">
        <v>40.681778999999999</v>
      </c>
      <c r="S4">
        <v>21.772714000000001</v>
      </c>
      <c r="T4">
        <v>0</v>
      </c>
      <c r="U4">
        <v>332.53604999999999</v>
      </c>
      <c r="V4">
        <v>17.409054000000001</v>
      </c>
      <c r="W4">
        <v>40.195115000000001</v>
      </c>
      <c r="X4">
        <v>137.418003</v>
      </c>
      <c r="Y4">
        <v>0</v>
      </c>
      <c r="Z4">
        <v>1.0556700000000001</v>
      </c>
      <c r="AA4">
        <v>37.529068000000002</v>
      </c>
      <c r="AB4">
        <v>37.917862</v>
      </c>
      <c r="AC4">
        <v>18.575645999999999</v>
      </c>
      <c r="AD4">
        <v>26.242709000000001</v>
      </c>
      <c r="AE4">
        <v>47.444262999999999</v>
      </c>
      <c r="AF4">
        <v>8.5163779999999996</v>
      </c>
      <c r="AG4">
        <v>37.821008999999997</v>
      </c>
      <c r="AH4">
        <v>109.06030800000001</v>
      </c>
      <c r="AI4">
        <v>0</v>
      </c>
      <c r="AJ4">
        <v>0</v>
      </c>
      <c r="AK4">
        <v>48.714371999999997</v>
      </c>
      <c r="AL4">
        <v>55.758569999999999</v>
      </c>
      <c r="AM4">
        <v>0</v>
      </c>
      <c r="AN4">
        <v>0.97302999999999995</v>
      </c>
      <c r="AO4">
        <v>23.982903</v>
      </c>
      <c r="AP4">
        <v>12.785507000000001</v>
      </c>
      <c r="AQ4">
        <v>43.531992000000002</v>
      </c>
      <c r="AR4">
        <v>46.618386999999998</v>
      </c>
      <c r="AS4">
        <v>30.983723000000001</v>
      </c>
      <c r="AT4">
        <v>11.074458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98.37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3008.0784089999997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659.10272499999996</v>
      </c>
      <c r="L5">
        <v>626.82815100000005</v>
      </c>
      <c r="M5">
        <v>88.292400000000001</v>
      </c>
      <c r="N5">
        <v>113.36456200000001</v>
      </c>
      <c r="O5">
        <v>118.6819</v>
      </c>
      <c r="P5">
        <v>98.609174999999993</v>
      </c>
      <c r="Q5">
        <v>16.230926</v>
      </c>
      <c r="R5">
        <v>40.681778999999999</v>
      </c>
      <c r="S5">
        <v>21.772714000000001</v>
      </c>
      <c r="T5">
        <v>0</v>
      </c>
      <c r="U5">
        <v>332.53604999999999</v>
      </c>
      <c r="V5">
        <v>17.409054000000001</v>
      </c>
      <c r="W5">
        <v>40.195115000000001</v>
      </c>
      <c r="X5">
        <v>137.418003</v>
      </c>
      <c r="Y5">
        <v>0</v>
      </c>
      <c r="Z5">
        <v>1.0556700000000001</v>
      </c>
      <c r="AA5">
        <v>37.529068000000002</v>
      </c>
      <c r="AB5">
        <v>37.917862</v>
      </c>
      <c r="AC5">
        <v>18.575645999999999</v>
      </c>
      <c r="AD5">
        <v>26.242709000000001</v>
      </c>
      <c r="AE5">
        <v>47.444262999999999</v>
      </c>
      <c r="AF5">
        <v>8.5163779999999996</v>
      </c>
      <c r="AG5">
        <v>37.821008999999997</v>
      </c>
      <c r="AH5">
        <v>109.06030800000001</v>
      </c>
      <c r="AI5">
        <v>0</v>
      </c>
      <c r="AJ5">
        <v>0</v>
      </c>
      <c r="AK5">
        <v>48.714371999999997</v>
      </c>
      <c r="AL5">
        <v>55.758569999999999</v>
      </c>
      <c r="AM5">
        <v>0</v>
      </c>
      <c r="AN5">
        <v>0.97302999999999995</v>
      </c>
      <c r="AO5">
        <v>23.982903</v>
      </c>
      <c r="AP5">
        <v>12.785507000000001</v>
      </c>
      <c r="AQ5">
        <v>29.021328</v>
      </c>
      <c r="AR5">
        <v>8.47607</v>
      </c>
      <c r="AS5">
        <v>30.983723000000001</v>
      </c>
      <c r="AT5">
        <v>11.074458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96.45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2953.5054279999995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659.10272499999996</v>
      </c>
      <c r="L6">
        <v>626.82815100000005</v>
      </c>
      <c r="M6">
        <v>88.292400000000001</v>
      </c>
      <c r="N6">
        <v>113.36456200000001</v>
      </c>
      <c r="O6">
        <v>118.6819</v>
      </c>
      <c r="P6">
        <v>98.609174999999993</v>
      </c>
      <c r="Q6">
        <v>16.230926</v>
      </c>
      <c r="R6">
        <v>40.681778999999999</v>
      </c>
      <c r="S6">
        <v>21.772714000000001</v>
      </c>
      <c r="T6">
        <v>0</v>
      </c>
      <c r="U6">
        <v>332.53604999999999</v>
      </c>
      <c r="V6">
        <v>17.409054000000001</v>
      </c>
      <c r="W6">
        <v>40.195115000000001</v>
      </c>
      <c r="X6">
        <v>137.418003</v>
      </c>
      <c r="Y6">
        <v>0</v>
      </c>
      <c r="Z6">
        <v>1.0556700000000001</v>
      </c>
      <c r="AA6">
        <v>26.958760000000002</v>
      </c>
      <c r="AB6">
        <v>37.917862</v>
      </c>
      <c r="AC6">
        <v>18.575645999999999</v>
      </c>
      <c r="AD6">
        <v>26.242709000000001</v>
      </c>
      <c r="AE6">
        <v>47.444262999999999</v>
      </c>
      <c r="AF6">
        <v>8.5163779999999996</v>
      </c>
      <c r="AG6">
        <v>37.821008999999997</v>
      </c>
      <c r="AH6">
        <v>109.06030800000001</v>
      </c>
      <c r="AI6">
        <v>0</v>
      </c>
      <c r="AJ6">
        <v>0</v>
      </c>
      <c r="AK6">
        <v>48.714371999999997</v>
      </c>
      <c r="AL6">
        <v>55.758569999999999</v>
      </c>
      <c r="AM6">
        <v>0</v>
      </c>
      <c r="AN6">
        <v>0.97302999999999995</v>
      </c>
      <c r="AO6">
        <v>23.982903</v>
      </c>
      <c r="AP6">
        <v>12.785507000000001</v>
      </c>
      <c r="AQ6">
        <v>29.021328</v>
      </c>
      <c r="AR6">
        <v>8.47607</v>
      </c>
      <c r="AS6">
        <v>30.983723000000001</v>
      </c>
      <c r="AT6">
        <v>11.074458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93.57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2940.05512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659.10272499999996</v>
      </c>
      <c r="L7">
        <v>626.82815100000005</v>
      </c>
      <c r="M7">
        <v>88.292400000000001</v>
      </c>
      <c r="N7">
        <v>113.36456200000001</v>
      </c>
      <c r="O7">
        <v>118.6819</v>
      </c>
      <c r="P7">
        <v>98.609174999999993</v>
      </c>
      <c r="Q7">
        <v>16.230926</v>
      </c>
      <c r="R7">
        <v>40.681778999999999</v>
      </c>
      <c r="S7">
        <v>21.772714000000001</v>
      </c>
      <c r="T7">
        <v>0</v>
      </c>
      <c r="U7">
        <v>332.53604999999999</v>
      </c>
      <c r="V7">
        <v>17.409054000000001</v>
      </c>
      <c r="W7">
        <v>40.195115000000001</v>
      </c>
      <c r="X7">
        <v>137.418003</v>
      </c>
      <c r="Y7">
        <v>0</v>
      </c>
      <c r="Z7">
        <v>6.2580119999999999</v>
      </c>
      <c r="AA7">
        <v>13.419485</v>
      </c>
      <c r="AB7">
        <v>37.917862</v>
      </c>
      <c r="AC7">
        <v>18.575645999999999</v>
      </c>
      <c r="AD7">
        <v>26.242709000000001</v>
      </c>
      <c r="AE7">
        <v>47.444262999999999</v>
      </c>
      <c r="AF7">
        <v>8.5163779999999996</v>
      </c>
      <c r="AG7">
        <v>37.821008999999997</v>
      </c>
      <c r="AH7">
        <v>109.06030800000001</v>
      </c>
      <c r="AI7">
        <v>0</v>
      </c>
      <c r="AJ7">
        <v>0</v>
      </c>
      <c r="AK7">
        <v>48.714371999999997</v>
      </c>
      <c r="AL7">
        <v>55.758569999999999</v>
      </c>
      <c r="AM7">
        <v>0</v>
      </c>
      <c r="AN7">
        <v>0.97302999999999995</v>
      </c>
      <c r="AO7">
        <v>23.982903</v>
      </c>
      <c r="AP7">
        <v>12.785507000000001</v>
      </c>
      <c r="AQ7">
        <v>14.510664</v>
      </c>
      <c r="AR7">
        <v>8.47607</v>
      </c>
      <c r="AS7">
        <v>30.983723000000001</v>
      </c>
      <c r="AT7">
        <v>11.074458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89.73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2913.3675229999994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659.10272499999996</v>
      </c>
      <c r="L8">
        <v>626.82815100000005</v>
      </c>
      <c r="M8">
        <v>88.292400000000001</v>
      </c>
      <c r="N8">
        <v>113.36456200000001</v>
      </c>
      <c r="O8">
        <v>118.6819</v>
      </c>
      <c r="P8">
        <v>98.609174999999993</v>
      </c>
      <c r="Q8">
        <v>16.230926</v>
      </c>
      <c r="R8">
        <v>40.681778999999999</v>
      </c>
      <c r="S8">
        <v>21.772714000000001</v>
      </c>
      <c r="T8">
        <v>0</v>
      </c>
      <c r="U8">
        <v>332.53604999999999</v>
      </c>
      <c r="V8">
        <v>17.409054000000001</v>
      </c>
      <c r="W8">
        <v>40.195115000000001</v>
      </c>
      <c r="X8">
        <v>137.418003</v>
      </c>
      <c r="Y8">
        <v>0</v>
      </c>
      <c r="Z8">
        <v>6.2580119999999999</v>
      </c>
      <c r="AA8">
        <v>0</v>
      </c>
      <c r="AB8">
        <v>37.917862</v>
      </c>
      <c r="AC8">
        <v>9.2878229999999995</v>
      </c>
      <c r="AD8">
        <v>26.242709000000001</v>
      </c>
      <c r="AE8">
        <v>47.444262999999999</v>
      </c>
      <c r="AF8">
        <v>8.5163779999999996</v>
      </c>
      <c r="AG8">
        <v>37.821008999999997</v>
      </c>
      <c r="AH8">
        <v>109.06030800000001</v>
      </c>
      <c r="AI8">
        <v>0</v>
      </c>
      <c r="AJ8">
        <v>0</v>
      </c>
      <c r="AK8">
        <v>48.714371999999997</v>
      </c>
      <c r="AL8">
        <v>55.758569999999999</v>
      </c>
      <c r="AM8">
        <v>0</v>
      </c>
      <c r="AN8">
        <v>0.97302999999999995</v>
      </c>
      <c r="AO8">
        <v>23.982903</v>
      </c>
      <c r="AP8">
        <v>12.785507000000001</v>
      </c>
      <c r="AQ8">
        <v>14.510664</v>
      </c>
      <c r="AR8">
        <v>8.47607</v>
      </c>
      <c r="AS8">
        <v>30.983723000000001</v>
      </c>
      <c r="AT8">
        <v>11.074458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88.77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2889.7002149999998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659.10272499999996</v>
      </c>
      <c r="L9">
        <v>626.82815100000005</v>
      </c>
      <c r="M9">
        <v>88.292400000000001</v>
      </c>
      <c r="N9">
        <v>113.36456200000001</v>
      </c>
      <c r="O9">
        <v>118.6819</v>
      </c>
      <c r="P9">
        <v>98.609174999999993</v>
      </c>
      <c r="Q9">
        <v>16.230926</v>
      </c>
      <c r="R9">
        <v>40.681778999999999</v>
      </c>
      <c r="S9">
        <v>21.772714000000001</v>
      </c>
      <c r="T9">
        <v>0</v>
      </c>
      <c r="U9">
        <v>332.53604999999999</v>
      </c>
      <c r="V9">
        <v>17.409054000000001</v>
      </c>
      <c r="W9">
        <v>40.195115000000001</v>
      </c>
      <c r="X9">
        <v>137.418003</v>
      </c>
      <c r="Y9">
        <v>0</v>
      </c>
      <c r="Z9">
        <v>6.2580119999999999</v>
      </c>
      <c r="AA9">
        <v>0</v>
      </c>
      <c r="AB9">
        <v>37.917862</v>
      </c>
      <c r="AC9">
        <v>9.2878229999999995</v>
      </c>
      <c r="AD9">
        <v>26.242709000000001</v>
      </c>
      <c r="AE9">
        <v>47.444262999999999</v>
      </c>
      <c r="AF9">
        <v>8.5163779999999996</v>
      </c>
      <c r="AG9">
        <v>37.821008999999997</v>
      </c>
      <c r="AH9">
        <v>109.06030800000001</v>
      </c>
      <c r="AI9">
        <v>0</v>
      </c>
      <c r="AJ9">
        <v>0</v>
      </c>
      <c r="AK9">
        <v>48.714371999999997</v>
      </c>
      <c r="AL9">
        <v>82.522683999999998</v>
      </c>
      <c r="AM9">
        <v>0</v>
      </c>
      <c r="AN9">
        <v>0.99138899999999996</v>
      </c>
      <c r="AO9">
        <v>23.982903</v>
      </c>
      <c r="AP9">
        <v>12.785507000000001</v>
      </c>
      <c r="AQ9">
        <v>0</v>
      </c>
      <c r="AR9">
        <v>8.47607</v>
      </c>
      <c r="AS9">
        <v>12.909884</v>
      </c>
      <c r="AT9">
        <v>11.074458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86.85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2881.9781849999999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659.10272499999996</v>
      </c>
      <c r="L10">
        <v>604.53422399999999</v>
      </c>
      <c r="M10">
        <v>88.292400000000001</v>
      </c>
      <c r="N10">
        <v>113.36456200000001</v>
      </c>
      <c r="O10">
        <v>118.6819</v>
      </c>
      <c r="P10">
        <v>98.609174999999993</v>
      </c>
      <c r="Q10">
        <v>16.230926</v>
      </c>
      <c r="R10">
        <v>40.681778999999999</v>
      </c>
      <c r="S10">
        <v>21.772714000000001</v>
      </c>
      <c r="T10">
        <v>0</v>
      </c>
      <c r="U10">
        <v>332.53604999999999</v>
      </c>
      <c r="V10">
        <v>17.409054000000001</v>
      </c>
      <c r="W10">
        <v>40.195115000000001</v>
      </c>
      <c r="X10">
        <v>137.418003</v>
      </c>
      <c r="Y10">
        <v>0</v>
      </c>
      <c r="Z10">
        <v>6.2580119999999999</v>
      </c>
      <c r="AA10">
        <v>0</v>
      </c>
      <c r="AB10">
        <v>37.917862</v>
      </c>
      <c r="AC10">
        <v>9.2878229999999995</v>
      </c>
      <c r="AD10">
        <v>26.242709000000001</v>
      </c>
      <c r="AE10">
        <v>47.444262999999999</v>
      </c>
      <c r="AF10">
        <v>8.5163779999999996</v>
      </c>
      <c r="AG10">
        <v>37.821008999999997</v>
      </c>
      <c r="AH10">
        <v>109.06030800000001</v>
      </c>
      <c r="AI10">
        <v>0</v>
      </c>
      <c r="AJ10">
        <v>0</v>
      </c>
      <c r="AK10">
        <v>48.714371999999997</v>
      </c>
      <c r="AL10">
        <v>82.522683999999998</v>
      </c>
      <c r="AM10">
        <v>0</v>
      </c>
      <c r="AN10">
        <v>0.99138899999999996</v>
      </c>
      <c r="AO10">
        <v>23.982903</v>
      </c>
      <c r="AP10">
        <v>12.785507000000001</v>
      </c>
      <c r="AQ10">
        <v>0</v>
      </c>
      <c r="AR10">
        <v>8.47607</v>
      </c>
      <c r="AS10">
        <v>9.6824130000000004</v>
      </c>
      <c r="AT10">
        <v>11.074458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85.89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2855.4967869999991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659.10272499999996</v>
      </c>
      <c r="L11">
        <v>584.38052400000004</v>
      </c>
      <c r="M11">
        <v>88.292400000000001</v>
      </c>
      <c r="N11">
        <v>113.36456200000001</v>
      </c>
      <c r="O11">
        <v>118.6819</v>
      </c>
      <c r="P11">
        <v>98.609174999999993</v>
      </c>
      <c r="Q11">
        <v>16.230926</v>
      </c>
      <c r="R11">
        <v>40.681778999999999</v>
      </c>
      <c r="S11">
        <v>21.772714000000001</v>
      </c>
      <c r="T11">
        <v>0</v>
      </c>
      <c r="U11">
        <v>332.53604999999999</v>
      </c>
      <c r="V11">
        <v>17.409054000000001</v>
      </c>
      <c r="W11">
        <v>40.195115000000001</v>
      </c>
      <c r="X11">
        <v>137.418003</v>
      </c>
      <c r="Y11">
        <v>0</v>
      </c>
      <c r="Z11">
        <v>0</v>
      </c>
      <c r="AA11">
        <v>0</v>
      </c>
      <c r="AB11">
        <v>25.278575</v>
      </c>
      <c r="AC11">
        <v>9.2878229999999995</v>
      </c>
      <c r="AD11">
        <v>26.242709000000001</v>
      </c>
      <c r="AE11">
        <v>47.444262999999999</v>
      </c>
      <c r="AF11">
        <v>8.5163779999999996</v>
      </c>
      <c r="AG11">
        <v>37.821008999999997</v>
      </c>
      <c r="AH11">
        <v>109.06030800000001</v>
      </c>
      <c r="AI11">
        <v>0</v>
      </c>
      <c r="AJ11">
        <v>0</v>
      </c>
      <c r="AK11">
        <v>48.714371999999997</v>
      </c>
      <c r="AL11">
        <v>82.522683999999998</v>
      </c>
      <c r="AM11">
        <v>0</v>
      </c>
      <c r="AN11">
        <v>0.99138899999999996</v>
      </c>
      <c r="AO11">
        <v>23.982903</v>
      </c>
      <c r="AP11">
        <v>12.785507000000001</v>
      </c>
      <c r="AQ11">
        <v>0</v>
      </c>
      <c r="AR11">
        <v>8.47607</v>
      </c>
      <c r="AS11">
        <v>9.6824130000000004</v>
      </c>
      <c r="AT11">
        <v>11.074458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83.01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2813.5657879999999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635.07840399999998</v>
      </c>
      <c r="L12">
        <v>584.38052400000004</v>
      </c>
      <c r="M12">
        <v>88.292400000000001</v>
      </c>
      <c r="N12">
        <v>113.36456200000001</v>
      </c>
      <c r="O12">
        <v>118.6819</v>
      </c>
      <c r="P12">
        <v>98.609174999999993</v>
      </c>
      <c r="Q12">
        <v>16.230926</v>
      </c>
      <c r="R12">
        <v>40.681778999999999</v>
      </c>
      <c r="S12">
        <v>21.772714000000001</v>
      </c>
      <c r="T12">
        <v>0</v>
      </c>
      <c r="U12">
        <v>332.53604999999999</v>
      </c>
      <c r="V12">
        <v>17.409054000000001</v>
      </c>
      <c r="W12">
        <v>40.195115000000001</v>
      </c>
      <c r="X12">
        <v>137.418003</v>
      </c>
      <c r="Y12">
        <v>0</v>
      </c>
      <c r="Z12">
        <v>0</v>
      </c>
      <c r="AA12">
        <v>0</v>
      </c>
      <c r="AB12">
        <v>25.278575</v>
      </c>
      <c r="AC12">
        <v>9.2878229999999995</v>
      </c>
      <c r="AD12">
        <v>26.242709000000001</v>
      </c>
      <c r="AE12">
        <v>47.444262999999999</v>
      </c>
      <c r="AF12">
        <v>8.5163779999999996</v>
      </c>
      <c r="AG12">
        <v>37.821008999999997</v>
      </c>
      <c r="AH12">
        <v>109.06030800000001</v>
      </c>
      <c r="AI12">
        <v>0</v>
      </c>
      <c r="AJ12">
        <v>0</v>
      </c>
      <c r="AK12">
        <v>48.714371999999997</v>
      </c>
      <c r="AL12">
        <v>82.522683999999998</v>
      </c>
      <c r="AM12">
        <v>0</v>
      </c>
      <c r="AN12">
        <v>0.99138899999999996</v>
      </c>
      <c r="AO12">
        <v>23.982903</v>
      </c>
      <c r="AP12">
        <v>12.785507000000001</v>
      </c>
      <c r="AQ12">
        <v>0</v>
      </c>
      <c r="AR12">
        <v>8.47607</v>
      </c>
      <c r="AS12">
        <v>9.6824130000000004</v>
      </c>
      <c r="AT12">
        <v>11.074458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83.01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2789.541467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615.88440400000002</v>
      </c>
      <c r="L13">
        <v>584.38052400000004</v>
      </c>
      <c r="M13">
        <v>88.292400000000001</v>
      </c>
      <c r="N13">
        <v>113.36456200000001</v>
      </c>
      <c r="O13">
        <v>118.6819</v>
      </c>
      <c r="P13">
        <v>98.609174999999993</v>
      </c>
      <c r="Q13">
        <v>16.230926</v>
      </c>
      <c r="R13">
        <v>40.681778999999999</v>
      </c>
      <c r="S13">
        <v>21.772714000000001</v>
      </c>
      <c r="T13">
        <v>0</v>
      </c>
      <c r="U13">
        <v>332.53604999999999</v>
      </c>
      <c r="V13">
        <v>17.409054000000001</v>
      </c>
      <c r="W13">
        <v>41.360191</v>
      </c>
      <c r="X13">
        <v>137.418003</v>
      </c>
      <c r="Y13">
        <v>0</v>
      </c>
      <c r="Z13">
        <v>0</v>
      </c>
      <c r="AA13">
        <v>0</v>
      </c>
      <c r="AB13">
        <v>25.278575</v>
      </c>
      <c r="AC13">
        <v>9.2878229999999995</v>
      </c>
      <c r="AD13">
        <v>26.242709000000001</v>
      </c>
      <c r="AE13">
        <v>47.444262999999999</v>
      </c>
      <c r="AF13">
        <v>8.5163779999999996</v>
      </c>
      <c r="AG13">
        <v>37.821008999999997</v>
      </c>
      <c r="AH13">
        <v>109.06030800000001</v>
      </c>
      <c r="AI13">
        <v>0</v>
      </c>
      <c r="AJ13">
        <v>0</v>
      </c>
      <c r="AK13">
        <v>48.714371999999997</v>
      </c>
      <c r="AL13">
        <v>82.522683999999998</v>
      </c>
      <c r="AM13">
        <v>0</v>
      </c>
      <c r="AN13">
        <v>0.99138899999999996</v>
      </c>
      <c r="AO13">
        <v>23.982903</v>
      </c>
      <c r="AP13">
        <v>12.785507000000001</v>
      </c>
      <c r="AQ13">
        <v>0</v>
      </c>
      <c r="AR13">
        <v>8.47607</v>
      </c>
      <c r="AS13">
        <v>9.6824130000000004</v>
      </c>
      <c r="AT13">
        <v>11.074458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81.09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2769.5925429999998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596.69040399999994</v>
      </c>
      <c r="L14">
        <v>584.38052400000004</v>
      </c>
      <c r="M14">
        <v>88.292400000000001</v>
      </c>
      <c r="N14">
        <v>113.36456200000001</v>
      </c>
      <c r="O14">
        <v>118.6819</v>
      </c>
      <c r="P14">
        <v>98.609174999999993</v>
      </c>
      <c r="Q14">
        <v>16.230926</v>
      </c>
      <c r="R14">
        <v>40.681778999999999</v>
      </c>
      <c r="S14">
        <v>21.772714000000001</v>
      </c>
      <c r="T14">
        <v>0</v>
      </c>
      <c r="U14">
        <v>332.53604999999999</v>
      </c>
      <c r="V14">
        <v>17.409054000000001</v>
      </c>
      <c r="W14">
        <v>41.360191</v>
      </c>
      <c r="X14">
        <v>137.418003</v>
      </c>
      <c r="Y14">
        <v>0</v>
      </c>
      <c r="Z14">
        <v>0</v>
      </c>
      <c r="AA14">
        <v>0</v>
      </c>
      <c r="AB14">
        <v>25.278575</v>
      </c>
      <c r="AC14">
        <v>9.2878229999999995</v>
      </c>
      <c r="AD14">
        <v>26.242709000000001</v>
      </c>
      <c r="AE14">
        <v>47.444262999999999</v>
      </c>
      <c r="AF14">
        <v>8.5163779999999996</v>
      </c>
      <c r="AG14">
        <v>37.821008999999997</v>
      </c>
      <c r="AH14">
        <v>109.06030800000001</v>
      </c>
      <c r="AI14">
        <v>0</v>
      </c>
      <c r="AJ14">
        <v>0</v>
      </c>
      <c r="AK14">
        <v>48.714371999999997</v>
      </c>
      <c r="AL14">
        <v>82.522683999999998</v>
      </c>
      <c r="AM14">
        <v>0</v>
      </c>
      <c r="AN14">
        <v>0.99138899999999996</v>
      </c>
      <c r="AO14">
        <v>23.982903</v>
      </c>
      <c r="AP14">
        <v>12.785507000000001</v>
      </c>
      <c r="AQ14">
        <v>0</v>
      </c>
      <c r="AR14">
        <v>12.714105999999999</v>
      </c>
      <c r="AS14">
        <v>9.6824130000000004</v>
      </c>
      <c r="AT14">
        <v>11.074458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80.13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2753.6765789999999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625.481404</v>
      </c>
      <c r="L15">
        <v>584.38052400000004</v>
      </c>
      <c r="M15">
        <v>88.292400000000001</v>
      </c>
      <c r="N15">
        <v>113.36456200000001</v>
      </c>
      <c r="O15">
        <v>118.6819</v>
      </c>
      <c r="P15">
        <v>98.609174999999993</v>
      </c>
      <c r="Q15">
        <v>13.224282000000001</v>
      </c>
      <c r="R15">
        <v>40.681778999999999</v>
      </c>
      <c r="S15">
        <v>17.841303</v>
      </c>
      <c r="T15">
        <v>0</v>
      </c>
      <c r="U15">
        <v>332.53604999999999</v>
      </c>
      <c r="V15">
        <v>17.409054000000001</v>
      </c>
      <c r="W15">
        <v>41.360191</v>
      </c>
      <c r="X15">
        <v>137.418003</v>
      </c>
      <c r="Y15">
        <v>0</v>
      </c>
      <c r="Z15">
        <v>0</v>
      </c>
      <c r="AA15">
        <v>0</v>
      </c>
      <c r="AB15">
        <v>25.278575</v>
      </c>
      <c r="AC15">
        <v>9.2878229999999995</v>
      </c>
      <c r="AD15">
        <v>26.242709000000001</v>
      </c>
      <c r="AE15">
        <v>47.444262999999999</v>
      </c>
      <c r="AF15">
        <v>8.5163779999999996</v>
      </c>
      <c r="AG15">
        <v>37.821008999999997</v>
      </c>
      <c r="AH15">
        <v>109.06030800000001</v>
      </c>
      <c r="AI15">
        <v>0</v>
      </c>
      <c r="AJ15">
        <v>0</v>
      </c>
      <c r="AK15">
        <v>48.714371999999997</v>
      </c>
      <c r="AL15">
        <v>57.988912999999997</v>
      </c>
      <c r="AM15">
        <v>0</v>
      </c>
      <c r="AN15">
        <v>0.99138899999999996</v>
      </c>
      <c r="AO15">
        <v>23.982903</v>
      </c>
      <c r="AP15">
        <v>11.679069</v>
      </c>
      <c r="AQ15">
        <v>0</v>
      </c>
      <c r="AR15">
        <v>46.618386999999998</v>
      </c>
      <c r="AS15">
        <v>9.6824130000000004</v>
      </c>
      <c r="AT15">
        <v>11.074458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78.22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2781.8835959999992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606.28740400000004</v>
      </c>
      <c r="L16">
        <v>584.38052400000004</v>
      </c>
      <c r="M16">
        <v>88.292400000000001</v>
      </c>
      <c r="N16">
        <v>113.36456200000001</v>
      </c>
      <c r="O16">
        <v>118.6819</v>
      </c>
      <c r="P16">
        <v>98.609174999999993</v>
      </c>
      <c r="Q16">
        <v>13.224282000000001</v>
      </c>
      <c r="R16">
        <v>40.681778999999999</v>
      </c>
      <c r="S16">
        <v>17.841303</v>
      </c>
      <c r="T16">
        <v>0</v>
      </c>
      <c r="U16">
        <v>332.53604999999999</v>
      </c>
      <c r="V16">
        <v>17.409054000000001</v>
      </c>
      <c r="W16">
        <v>41.360191</v>
      </c>
      <c r="X16">
        <v>137.418003</v>
      </c>
      <c r="Y16">
        <v>0</v>
      </c>
      <c r="Z16">
        <v>0</v>
      </c>
      <c r="AA16">
        <v>0</v>
      </c>
      <c r="AB16">
        <v>25.278575</v>
      </c>
      <c r="AC16">
        <v>9.2878229999999995</v>
      </c>
      <c r="AD16">
        <v>26.242709000000001</v>
      </c>
      <c r="AE16">
        <v>47.444262999999999</v>
      </c>
      <c r="AF16">
        <v>8.5163779999999996</v>
      </c>
      <c r="AG16">
        <v>37.821008999999997</v>
      </c>
      <c r="AH16">
        <v>109.06030800000001</v>
      </c>
      <c r="AI16">
        <v>0</v>
      </c>
      <c r="AJ16">
        <v>0</v>
      </c>
      <c r="AK16">
        <v>48.714371999999997</v>
      </c>
      <c r="AL16">
        <v>57.988912999999997</v>
      </c>
      <c r="AM16">
        <v>0</v>
      </c>
      <c r="AN16">
        <v>0.99138899999999996</v>
      </c>
      <c r="AO16">
        <v>23.982903</v>
      </c>
      <c r="AP16">
        <v>11.679069</v>
      </c>
      <c r="AQ16">
        <v>0</v>
      </c>
      <c r="AR16">
        <v>46.618386999999998</v>
      </c>
      <c r="AS16">
        <v>9.6824130000000004</v>
      </c>
      <c r="AT16">
        <v>11.074458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78.22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2762.6895959999988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587.09340399999996</v>
      </c>
      <c r="L17">
        <v>537.83987200000001</v>
      </c>
      <c r="M17">
        <v>88.292400000000001</v>
      </c>
      <c r="N17">
        <v>113.36456200000001</v>
      </c>
      <c r="O17">
        <v>118.6819</v>
      </c>
      <c r="P17">
        <v>98.609174999999993</v>
      </c>
      <c r="Q17">
        <v>13.224282000000001</v>
      </c>
      <c r="R17">
        <v>40.681778999999999</v>
      </c>
      <c r="S17">
        <v>17.841303</v>
      </c>
      <c r="T17">
        <v>0</v>
      </c>
      <c r="U17">
        <v>332.53604999999999</v>
      </c>
      <c r="V17">
        <v>18.171631999999999</v>
      </c>
      <c r="W17">
        <v>41.360191</v>
      </c>
      <c r="X17">
        <v>137.418003</v>
      </c>
      <c r="Y17">
        <v>0</v>
      </c>
      <c r="Z17">
        <v>0</v>
      </c>
      <c r="AA17">
        <v>0</v>
      </c>
      <c r="AB17">
        <v>25.278575</v>
      </c>
      <c r="AC17">
        <v>9.2878229999999995</v>
      </c>
      <c r="AD17">
        <v>26.242709000000001</v>
      </c>
      <c r="AE17">
        <v>47.444262999999999</v>
      </c>
      <c r="AF17">
        <v>8.5163779999999996</v>
      </c>
      <c r="AG17">
        <v>37.821008999999997</v>
      </c>
      <c r="AH17">
        <v>109.06030800000001</v>
      </c>
      <c r="AI17">
        <v>0</v>
      </c>
      <c r="AJ17">
        <v>0</v>
      </c>
      <c r="AK17">
        <v>48.714371999999997</v>
      </c>
      <c r="AL17">
        <v>57.988912999999997</v>
      </c>
      <c r="AM17">
        <v>0</v>
      </c>
      <c r="AN17">
        <v>0.99138899999999996</v>
      </c>
      <c r="AO17">
        <v>23.982903</v>
      </c>
      <c r="AP17">
        <v>11.679069</v>
      </c>
      <c r="AQ17">
        <v>0</v>
      </c>
      <c r="AR17">
        <v>8.47607</v>
      </c>
      <c r="AS17">
        <v>9.6824130000000004</v>
      </c>
      <c r="AT17">
        <v>11.074458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77.260000000000005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2658.6152049999996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577.49640399999998</v>
      </c>
      <c r="L18">
        <v>528.24287200000003</v>
      </c>
      <c r="M18">
        <v>88.292400000000001</v>
      </c>
      <c r="N18">
        <v>113.36456200000001</v>
      </c>
      <c r="O18">
        <v>118.6819</v>
      </c>
      <c r="P18">
        <v>98.609174999999993</v>
      </c>
      <c r="Q18">
        <v>13.224282000000001</v>
      </c>
      <c r="R18">
        <v>40.681778999999999</v>
      </c>
      <c r="S18">
        <v>17.841303</v>
      </c>
      <c r="T18">
        <v>0</v>
      </c>
      <c r="U18">
        <v>332.53604999999999</v>
      </c>
      <c r="V18">
        <v>18.171631999999999</v>
      </c>
      <c r="W18">
        <v>41.360191</v>
      </c>
      <c r="X18">
        <v>137.418003</v>
      </c>
      <c r="Y18">
        <v>0</v>
      </c>
      <c r="Z18">
        <v>0</v>
      </c>
      <c r="AA18">
        <v>0</v>
      </c>
      <c r="AB18">
        <v>25.278575</v>
      </c>
      <c r="AC18">
        <v>9.2878229999999995</v>
      </c>
      <c r="AD18">
        <v>26.242709000000001</v>
      </c>
      <c r="AE18">
        <v>47.444262999999999</v>
      </c>
      <c r="AF18">
        <v>8.5163779999999996</v>
      </c>
      <c r="AG18">
        <v>37.821008999999997</v>
      </c>
      <c r="AH18">
        <v>109.06030800000001</v>
      </c>
      <c r="AI18">
        <v>0</v>
      </c>
      <c r="AJ18">
        <v>0</v>
      </c>
      <c r="AK18">
        <v>48.714371999999997</v>
      </c>
      <c r="AL18">
        <v>57.988912999999997</v>
      </c>
      <c r="AM18">
        <v>0</v>
      </c>
      <c r="AN18">
        <v>0.99138899999999996</v>
      </c>
      <c r="AO18">
        <v>23.982903</v>
      </c>
      <c r="AP18">
        <v>11.679069</v>
      </c>
      <c r="AQ18">
        <v>0</v>
      </c>
      <c r="AR18">
        <v>8.47607</v>
      </c>
      <c r="AS18">
        <v>9.6824130000000004</v>
      </c>
      <c r="AT18">
        <v>11.074458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76.3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2638.4612049999996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577.49640399999998</v>
      </c>
      <c r="L19">
        <v>499.45187199999998</v>
      </c>
      <c r="M19">
        <v>88.292400000000001</v>
      </c>
      <c r="N19">
        <v>113.36456200000001</v>
      </c>
      <c r="O19">
        <v>118.6819</v>
      </c>
      <c r="P19">
        <v>98.609174999999993</v>
      </c>
      <c r="Q19">
        <v>13.224282000000001</v>
      </c>
      <c r="R19">
        <v>40.681778999999999</v>
      </c>
      <c r="S19">
        <v>17.841303</v>
      </c>
      <c r="T19">
        <v>0</v>
      </c>
      <c r="U19">
        <v>334.737122</v>
      </c>
      <c r="V19">
        <v>18.171631999999999</v>
      </c>
      <c r="W19">
        <v>41.360191</v>
      </c>
      <c r="X19">
        <v>137.418003</v>
      </c>
      <c r="Y19">
        <v>0</v>
      </c>
      <c r="Z19">
        <v>0</v>
      </c>
      <c r="AA19">
        <v>0</v>
      </c>
      <c r="AB19">
        <v>25.278575</v>
      </c>
      <c r="AC19">
        <v>9.2878229999999995</v>
      </c>
      <c r="AD19">
        <v>26.242709000000001</v>
      </c>
      <c r="AE19">
        <v>47.444262999999999</v>
      </c>
      <c r="AF19">
        <v>8.5163779999999996</v>
      </c>
      <c r="AG19">
        <v>37.821008999999997</v>
      </c>
      <c r="AH19">
        <v>109.06030800000001</v>
      </c>
      <c r="AI19">
        <v>0</v>
      </c>
      <c r="AJ19">
        <v>0</v>
      </c>
      <c r="AK19">
        <v>48.714371999999997</v>
      </c>
      <c r="AL19">
        <v>57.988912999999997</v>
      </c>
      <c r="AM19">
        <v>0</v>
      </c>
      <c r="AN19">
        <v>0.99138899999999996</v>
      </c>
      <c r="AO19">
        <v>23.982903</v>
      </c>
      <c r="AP19">
        <v>11.679069</v>
      </c>
      <c r="AQ19">
        <v>0</v>
      </c>
      <c r="AR19">
        <v>8.47607</v>
      </c>
      <c r="AS19">
        <v>9.6824130000000004</v>
      </c>
      <c r="AT19">
        <v>11.074458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75.34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2610.9112769999997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577.49640399999998</v>
      </c>
      <c r="L20">
        <v>485.05637200000001</v>
      </c>
      <c r="M20">
        <v>88.292400000000001</v>
      </c>
      <c r="N20">
        <v>113.36456200000001</v>
      </c>
      <c r="O20">
        <v>118.6819</v>
      </c>
      <c r="P20">
        <v>98.609174999999993</v>
      </c>
      <c r="Q20">
        <v>13.224282000000001</v>
      </c>
      <c r="R20">
        <v>40.681778999999999</v>
      </c>
      <c r="S20">
        <v>17.841303</v>
      </c>
      <c r="T20">
        <v>0</v>
      </c>
      <c r="U20">
        <v>334.91130800000002</v>
      </c>
      <c r="V20">
        <v>18.171631999999999</v>
      </c>
      <c r="W20">
        <v>41.360191</v>
      </c>
      <c r="X20">
        <v>137.418003</v>
      </c>
      <c r="Y20">
        <v>0</v>
      </c>
      <c r="Z20">
        <v>6.2580119999999999</v>
      </c>
      <c r="AA20">
        <v>0</v>
      </c>
      <c r="AB20">
        <v>25.278575</v>
      </c>
      <c r="AC20">
        <v>9.2878229999999995</v>
      </c>
      <c r="AD20">
        <v>26.242709000000001</v>
      </c>
      <c r="AE20">
        <v>47.444262999999999</v>
      </c>
      <c r="AF20">
        <v>8.5163779999999996</v>
      </c>
      <c r="AG20">
        <v>37.821008999999997</v>
      </c>
      <c r="AH20">
        <v>109.06030800000001</v>
      </c>
      <c r="AI20">
        <v>0</v>
      </c>
      <c r="AJ20">
        <v>0</v>
      </c>
      <c r="AK20">
        <v>48.714371999999997</v>
      </c>
      <c r="AL20">
        <v>57.988912999999997</v>
      </c>
      <c r="AM20">
        <v>0</v>
      </c>
      <c r="AN20">
        <v>0.99138899999999996</v>
      </c>
      <c r="AO20">
        <v>23.982903</v>
      </c>
      <c r="AP20">
        <v>11.679069</v>
      </c>
      <c r="AQ20">
        <v>0</v>
      </c>
      <c r="AR20">
        <v>8.47607</v>
      </c>
      <c r="AS20">
        <v>9.6824130000000004</v>
      </c>
      <c r="AT20">
        <v>11.074458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74.38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2601.9879749999996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652.16106400000001</v>
      </c>
      <c r="L21">
        <v>488.895172</v>
      </c>
      <c r="M21">
        <v>88.292400000000001</v>
      </c>
      <c r="N21">
        <v>113.36456200000001</v>
      </c>
      <c r="O21">
        <v>118.6819</v>
      </c>
      <c r="P21">
        <v>98.609174999999993</v>
      </c>
      <c r="Q21">
        <v>13.224282000000001</v>
      </c>
      <c r="R21">
        <v>40.681778999999999</v>
      </c>
      <c r="S21">
        <v>17.841303</v>
      </c>
      <c r="T21">
        <v>0</v>
      </c>
      <c r="U21">
        <v>334.91130800000002</v>
      </c>
      <c r="V21">
        <v>18.171631999999999</v>
      </c>
      <c r="W21">
        <v>41.360191</v>
      </c>
      <c r="X21">
        <v>137.418003</v>
      </c>
      <c r="Y21">
        <v>0</v>
      </c>
      <c r="Z21">
        <v>6.2580119999999999</v>
      </c>
      <c r="AA21">
        <v>0</v>
      </c>
      <c r="AB21">
        <v>25.278575</v>
      </c>
      <c r="AC21">
        <v>9.2878229999999995</v>
      </c>
      <c r="AD21">
        <v>26.242709000000001</v>
      </c>
      <c r="AE21">
        <v>47.444262999999999</v>
      </c>
      <c r="AF21">
        <v>8.5163779999999996</v>
      </c>
      <c r="AG21">
        <v>37.821008999999997</v>
      </c>
      <c r="AH21">
        <v>89.792986999999997</v>
      </c>
      <c r="AI21">
        <v>0</v>
      </c>
      <c r="AJ21">
        <v>0</v>
      </c>
      <c r="AK21">
        <v>48.714371999999997</v>
      </c>
      <c r="AL21">
        <v>57.988912999999997</v>
      </c>
      <c r="AM21">
        <v>0</v>
      </c>
      <c r="AN21">
        <v>0.99138899999999996</v>
      </c>
      <c r="AO21">
        <v>23.982903</v>
      </c>
      <c r="AP21">
        <v>11.679069</v>
      </c>
      <c r="AQ21">
        <v>0</v>
      </c>
      <c r="AR21">
        <v>8.47607</v>
      </c>
      <c r="AS21">
        <v>9.6824130000000004</v>
      </c>
      <c r="AT21">
        <v>11.074458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73.42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2660.2641139999992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659.10272499999996</v>
      </c>
      <c r="L22">
        <v>484.09667200000001</v>
      </c>
      <c r="M22">
        <v>88.292400000000001</v>
      </c>
      <c r="N22">
        <v>113.36456200000001</v>
      </c>
      <c r="O22">
        <v>118.6819</v>
      </c>
      <c r="P22">
        <v>98.609174999999993</v>
      </c>
      <c r="Q22">
        <v>13.224282000000001</v>
      </c>
      <c r="R22">
        <v>40.681778999999999</v>
      </c>
      <c r="S22">
        <v>17.841303</v>
      </c>
      <c r="T22">
        <v>0</v>
      </c>
      <c r="U22">
        <v>334.91130800000002</v>
      </c>
      <c r="V22">
        <v>18.171631999999999</v>
      </c>
      <c r="W22">
        <v>41.360191</v>
      </c>
      <c r="X22">
        <v>137.418003</v>
      </c>
      <c r="Y22">
        <v>0</v>
      </c>
      <c r="Z22">
        <v>6.2580119999999999</v>
      </c>
      <c r="AA22">
        <v>0</v>
      </c>
      <c r="AB22">
        <v>25.278575</v>
      </c>
      <c r="AC22">
        <v>9.2878229999999995</v>
      </c>
      <c r="AD22">
        <v>26.242709000000001</v>
      </c>
      <c r="AE22">
        <v>47.444262999999999</v>
      </c>
      <c r="AF22">
        <v>8.5163779999999996</v>
      </c>
      <c r="AG22">
        <v>37.821008999999997</v>
      </c>
      <c r="AH22">
        <v>89.792986999999997</v>
      </c>
      <c r="AI22">
        <v>0</v>
      </c>
      <c r="AJ22">
        <v>0</v>
      </c>
      <c r="AK22">
        <v>48.714371999999997</v>
      </c>
      <c r="AL22">
        <v>57.988912999999997</v>
      </c>
      <c r="AM22">
        <v>0</v>
      </c>
      <c r="AN22">
        <v>0.99138899999999996</v>
      </c>
      <c r="AO22">
        <v>23.982903</v>
      </c>
      <c r="AP22">
        <v>11.679069</v>
      </c>
      <c r="AQ22">
        <v>0</v>
      </c>
      <c r="AR22">
        <v>8.47607</v>
      </c>
      <c r="AS22">
        <v>9.6824130000000004</v>
      </c>
      <c r="AT22">
        <v>11.074458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73.42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2662.4072749999991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630.27990399999999</v>
      </c>
      <c r="L23">
        <v>437.071372</v>
      </c>
      <c r="M23">
        <v>88.292400000000001</v>
      </c>
      <c r="N23">
        <v>113.36456200000001</v>
      </c>
      <c r="O23">
        <v>118.6819</v>
      </c>
      <c r="P23">
        <v>98.609174999999993</v>
      </c>
      <c r="Q23">
        <v>13.224282000000001</v>
      </c>
      <c r="R23">
        <v>40.681778999999999</v>
      </c>
      <c r="S23">
        <v>17.841303</v>
      </c>
      <c r="T23">
        <v>0</v>
      </c>
      <c r="U23">
        <v>334.91130800000002</v>
      </c>
      <c r="V23">
        <v>18.171631999999999</v>
      </c>
      <c r="W23">
        <v>41.360191</v>
      </c>
      <c r="X23">
        <v>137.418003</v>
      </c>
      <c r="Y23">
        <v>0</v>
      </c>
      <c r="Z23">
        <v>6.2580119999999999</v>
      </c>
      <c r="AA23">
        <v>0</v>
      </c>
      <c r="AB23">
        <v>25.278575</v>
      </c>
      <c r="AC23">
        <v>9.2878229999999995</v>
      </c>
      <c r="AD23">
        <v>26.242709000000001</v>
      </c>
      <c r="AE23">
        <v>47.444262999999999</v>
      </c>
      <c r="AF23">
        <v>8.5163779999999996</v>
      </c>
      <c r="AG23">
        <v>37.821008999999997</v>
      </c>
      <c r="AH23">
        <v>89.792986999999997</v>
      </c>
      <c r="AI23">
        <v>0</v>
      </c>
      <c r="AJ23">
        <v>0</v>
      </c>
      <c r="AK23">
        <v>48.714371999999997</v>
      </c>
      <c r="AL23">
        <v>57.988912999999997</v>
      </c>
      <c r="AM23">
        <v>0</v>
      </c>
      <c r="AN23">
        <v>0.99138899999999996</v>
      </c>
      <c r="AO23">
        <v>23.982903</v>
      </c>
      <c r="AP23">
        <v>11.679069</v>
      </c>
      <c r="AQ23">
        <v>0</v>
      </c>
      <c r="AR23">
        <v>10.595088000000001</v>
      </c>
      <c r="AS23">
        <v>9.6824130000000004</v>
      </c>
      <c r="AT23">
        <v>11.074458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72.459999999999994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2587.718171999999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630.18679299999997</v>
      </c>
      <c r="L24">
        <v>489.854872</v>
      </c>
      <c r="M24">
        <v>88.292400000000001</v>
      </c>
      <c r="N24">
        <v>113.36456200000001</v>
      </c>
      <c r="O24">
        <v>118.6819</v>
      </c>
      <c r="P24">
        <v>98.609174999999993</v>
      </c>
      <c r="Q24">
        <v>13.224282000000001</v>
      </c>
      <c r="R24">
        <v>35.147092999999998</v>
      </c>
      <c r="S24">
        <v>17.841303</v>
      </c>
      <c r="T24">
        <v>0</v>
      </c>
      <c r="U24">
        <v>334.91130800000002</v>
      </c>
      <c r="V24">
        <v>13.749718</v>
      </c>
      <c r="W24">
        <v>41.360191</v>
      </c>
      <c r="X24">
        <v>137.418003</v>
      </c>
      <c r="Y24">
        <v>0</v>
      </c>
      <c r="Z24">
        <v>6.2580119999999999</v>
      </c>
      <c r="AA24">
        <v>0</v>
      </c>
      <c r="AB24">
        <v>25.278575</v>
      </c>
      <c r="AC24">
        <v>9.2878229999999995</v>
      </c>
      <c r="AD24">
        <v>26.242709000000001</v>
      </c>
      <c r="AE24">
        <v>47.444262999999999</v>
      </c>
      <c r="AF24">
        <v>8.5163779999999996</v>
      </c>
      <c r="AG24">
        <v>37.821008999999997</v>
      </c>
      <c r="AH24">
        <v>89.792986999999997</v>
      </c>
      <c r="AI24">
        <v>0</v>
      </c>
      <c r="AJ24">
        <v>0</v>
      </c>
      <c r="AK24">
        <v>48.714371999999997</v>
      </c>
      <c r="AL24">
        <v>57.988912999999997</v>
      </c>
      <c r="AM24">
        <v>0</v>
      </c>
      <c r="AN24">
        <v>0.99138899999999996</v>
      </c>
      <c r="AO24">
        <v>23.982903</v>
      </c>
      <c r="AP24">
        <v>11.679069</v>
      </c>
      <c r="AQ24">
        <v>14.510664</v>
      </c>
      <c r="AR24">
        <v>10.595088000000001</v>
      </c>
      <c r="AS24">
        <v>9.6824130000000004</v>
      </c>
      <c r="AT24">
        <v>11.074458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72.459999999999994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2644.9626249999988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577.49640399999998</v>
      </c>
      <c r="L25">
        <v>465.86237199999999</v>
      </c>
      <c r="M25">
        <v>88.292400000000001</v>
      </c>
      <c r="N25">
        <v>113.36456200000001</v>
      </c>
      <c r="O25">
        <v>118.6819</v>
      </c>
      <c r="P25">
        <v>98.609174999999993</v>
      </c>
      <c r="Q25">
        <v>13.224282000000001</v>
      </c>
      <c r="R25">
        <v>35.147092999999998</v>
      </c>
      <c r="S25">
        <v>17.841303</v>
      </c>
      <c r="T25">
        <v>0</v>
      </c>
      <c r="U25">
        <v>334.91130800000002</v>
      </c>
      <c r="V25">
        <v>13.749718</v>
      </c>
      <c r="W25">
        <v>41.360191</v>
      </c>
      <c r="X25">
        <v>137.418003</v>
      </c>
      <c r="Y25">
        <v>0</v>
      </c>
      <c r="Z25">
        <v>6.2580119999999999</v>
      </c>
      <c r="AA25">
        <v>0</v>
      </c>
      <c r="AB25">
        <v>25.278575</v>
      </c>
      <c r="AC25">
        <v>9.2878229999999995</v>
      </c>
      <c r="AD25">
        <v>26.242709000000001</v>
      </c>
      <c r="AE25">
        <v>47.444262999999999</v>
      </c>
      <c r="AF25">
        <v>8.5163779999999996</v>
      </c>
      <c r="AG25">
        <v>37.821008999999997</v>
      </c>
      <c r="AH25">
        <v>89.792986999999997</v>
      </c>
      <c r="AI25">
        <v>0</v>
      </c>
      <c r="AJ25">
        <v>0</v>
      </c>
      <c r="AK25">
        <v>48.714371999999997</v>
      </c>
      <c r="AL25">
        <v>57.988912999999997</v>
      </c>
      <c r="AM25">
        <v>0</v>
      </c>
      <c r="AN25">
        <v>0.99138899999999996</v>
      </c>
      <c r="AO25">
        <v>23.982903</v>
      </c>
      <c r="AP25">
        <v>11.679069</v>
      </c>
      <c r="AQ25">
        <v>29.021328</v>
      </c>
      <c r="AR25">
        <v>10.595088000000001</v>
      </c>
      <c r="AS25">
        <v>9.6824130000000004</v>
      </c>
      <c r="AT25">
        <v>11.074458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70.540000000000006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2580.8703999999989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659.10272499999996</v>
      </c>
      <c r="L26">
        <v>541.89949899999999</v>
      </c>
      <c r="M26">
        <v>88.292400000000001</v>
      </c>
      <c r="N26">
        <v>113.36456200000001</v>
      </c>
      <c r="O26">
        <v>118.6819</v>
      </c>
      <c r="P26">
        <v>98.609174999999993</v>
      </c>
      <c r="Q26">
        <v>13.224282000000001</v>
      </c>
      <c r="R26">
        <v>40.681778999999999</v>
      </c>
      <c r="S26">
        <v>17.841303</v>
      </c>
      <c r="T26">
        <v>0</v>
      </c>
      <c r="U26">
        <v>334.91130800000002</v>
      </c>
      <c r="V26">
        <v>18.171631999999999</v>
      </c>
      <c r="W26">
        <v>41.360191</v>
      </c>
      <c r="X26">
        <v>137.418003</v>
      </c>
      <c r="Y26">
        <v>0</v>
      </c>
      <c r="Z26">
        <v>6.2580119999999999</v>
      </c>
      <c r="AA26">
        <v>13.419485</v>
      </c>
      <c r="AB26">
        <v>25.278575</v>
      </c>
      <c r="AC26">
        <v>9.2878229999999995</v>
      </c>
      <c r="AD26">
        <v>26.242709000000001</v>
      </c>
      <c r="AE26">
        <v>47.444262999999999</v>
      </c>
      <c r="AF26">
        <v>8.5163779999999996</v>
      </c>
      <c r="AG26">
        <v>37.821008999999997</v>
      </c>
      <c r="AH26">
        <v>89.792986999999997</v>
      </c>
      <c r="AI26">
        <v>0</v>
      </c>
      <c r="AJ26">
        <v>0</v>
      </c>
      <c r="AK26">
        <v>48.714371999999997</v>
      </c>
      <c r="AL26">
        <v>57.988912999999997</v>
      </c>
      <c r="AM26">
        <v>0</v>
      </c>
      <c r="AN26">
        <v>0.99138899999999996</v>
      </c>
      <c r="AO26">
        <v>23.982903</v>
      </c>
      <c r="AP26">
        <v>11.679069</v>
      </c>
      <c r="AQ26">
        <v>44.801675000000003</v>
      </c>
      <c r="AR26">
        <v>10.595088000000001</v>
      </c>
      <c r="AS26">
        <v>9.6824130000000004</v>
      </c>
      <c r="AT26">
        <v>11.074458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70.540000000000006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2777.6702799999985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659.10272499999996</v>
      </c>
      <c r="L27">
        <v>626.82815100000005</v>
      </c>
      <c r="M27">
        <v>88.292400000000001</v>
      </c>
      <c r="N27">
        <v>113.36456200000001</v>
      </c>
      <c r="O27">
        <v>118.6819</v>
      </c>
      <c r="P27">
        <v>98.609174999999993</v>
      </c>
      <c r="Q27">
        <v>19.179604000000001</v>
      </c>
      <c r="R27">
        <v>40.681778999999999</v>
      </c>
      <c r="S27">
        <v>25.326578999999999</v>
      </c>
      <c r="T27">
        <v>0</v>
      </c>
      <c r="U27">
        <v>334.91130800000002</v>
      </c>
      <c r="V27">
        <v>18.171631999999999</v>
      </c>
      <c r="W27">
        <v>39.612577000000002</v>
      </c>
      <c r="X27">
        <v>137.418003</v>
      </c>
      <c r="Y27">
        <v>0</v>
      </c>
      <c r="Z27">
        <v>6.2580119999999999</v>
      </c>
      <c r="AA27">
        <v>26.914785999999999</v>
      </c>
      <c r="AB27">
        <v>18.677489000000001</v>
      </c>
      <c r="AC27">
        <v>9.2878229999999995</v>
      </c>
      <c r="AD27">
        <v>26.242709000000001</v>
      </c>
      <c r="AE27">
        <v>47.444262999999999</v>
      </c>
      <c r="AF27">
        <v>8.5163779999999996</v>
      </c>
      <c r="AG27">
        <v>37.821008999999997</v>
      </c>
      <c r="AH27">
        <v>89.792986999999997</v>
      </c>
      <c r="AI27">
        <v>0</v>
      </c>
      <c r="AJ27">
        <v>0</v>
      </c>
      <c r="AK27">
        <v>48.714371999999997</v>
      </c>
      <c r="AL27">
        <v>57.988912999999997</v>
      </c>
      <c r="AM27">
        <v>0</v>
      </c>
      <c r="AN27">
        <v>0.99138899999999996</v>
      </c>
      <c r="AO27">
        <v>23.982903</v>
      </c>
      <c r="AP27">
        <v>11.679069</v>
      </c>
      <c r="AQ27">
        <v>59.735567000000003</v>
      </c>
      <c r="AR27">
        <v>46.618386999999998</v>
      </c>
      <c r="AS27">
        <v>9.6824130000000004</v>
      </c>
      <c r="AT27">
        <v>8.4376820000000006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70.540000000000006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2929.5065459999996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659.10272499999996</v>
      </c>
      <c r="L28">
        <v>626.82815100000005</v>
      </c>
      <c r="M28">
        <v>88.292400000000001</v>
      </c>
      <c r="N28">
        <v>113.36456200000001</v>
      </c>
      <c r="O28">
        <v>118.6819</v>
      </c>
      <c r="P28">
        <v>98.609174999999993</v>
      </c>
      <c r="Q28">
        <v>19.179604000000001</v>
      </c>
      <c r="R28">
        <v>40.681778999999999</v>
      </c>
      <c r="S28">
        <v>25.326578999999999</v>
      </c>
      <c r="T28">
        <v>0</v>
      </c>
      <c r="U28">
        <v>334.91130800000002</v>
      </c>
      <c r="V28">
        <v>18.171631999999999</v>
      </c>
      <c r="W28">
        <v>39.612577000000002</v>
      </c>
      <c r="X28">
        <v>137.418003</v>
      </c>
      <c r="Y28">
        <v>0</v>
      </c>
      <c r="Z28">
        <v>18.869046000000001</v>
      </c>
      <c r="AA28">
        <v>26.914785999999999</v>
      </c>
      <c r="AB28">
        <v>18.677489000000001</v>
      </c>
      <c r="AC28">
        <v>9.2878229999999995</v>
      </c>
      <c r="AD28">
        <v>26.242709000000001</v>
      </c>
      <c r="AE28">
        <v>47.444262999999999</v>
      </c>
      <c r="AF28">
        <v>8.5163779999999996</v>
      </c>
      <c r="AG28">
        <v>37.821008999999997</v>
      </c>
      <c r="AH28">
        <v>89.792986999999997</v>
      </c>
      <c r="AI28">
        <v>0</v>
      </c>
      <c r="AJ28">
        <v>0</v>
      </c>
      <c r="AK28">
        <v>48.714371999999997</v>
      </c>
      <c r="AL28">
        <v>57.988912999999997</v>
      </c>
      <c r="AM28">
        <v>0</v>
      </c>
      <c r="AN28">
        <v>0.99138899999999996</v>
      </c>
      <c r="AO28">
        <v>23.982903</v>
      </c>
      <c r="AP28">
        <v>11.679069</v>
      </c>
      <c r="AQ28">
        <v>59.735567000000003</v>
      </c>
      <c r="AR28">
        <v>46.618386999999998</v>
      </c>
      <c r="AS28">
        <v>9.6824130000000004</v>
      </c>
      <c r="AT28">
        <v>7.9103269999999997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71.5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2942.5502249999995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659.10272499999996</v>
      </c>
      <c r="L29">
        <v>626.82815100000005</v>
      </c>
      <c r="M29">
        <v>88.292400000000001</v>
      </c>
      <c r="N29">
        <v>113.36456200000001</v>
      </c>
      <c r="O29">
        <v>118.6819</v>
      </c>
      <c r="P29">
        <v>98.609174999999993</v>
      </c>
      <c r="Q29">
        <v>19.179604000000001</v>
      </c>
      <c r="R29">
        <v>40.681778999999999</v>
      </c>
      <c r="S29">
        <v>25.326578999999999</v>
      </c>
      <c r="T29">
        <v>0</v>
      </c>
      <c r="U29">
        <v>334.91130800000002</v>
      </c>
      <c r="V29">
        <v>18.171631999999999</v>
      </c>
      <c r="W29">
        <v>41.360191</v>
      </c>
      <c r="X29">
        <v>137.418003</v>
      </c>
      <c r="Y29">
        <v>0</v>
      </c>
      <c r="Z29">
        <v>18.869046000000001</v>
      </c>
      <c r="AA29">
        <v>40.449511999999999</v>
      </c>
      <c r="AB29">
        <v>18.677489000000001</v>
      </c>
      <c r="AC29">
        <v>9.2878229999999995</v>
      </c>
      <c r="AD29">
        <v>26.242709000000001</v>
      </c>
      <c r="AE29">
        <v>47.444262999999999</v>
      </c>
      <c r="AF29">
        <v>8.5163779999999996</v>
      </c>
      <c r="AG29">
        <v>37.821008999999997</v>
      </c>
      <c r="AH29">
        <v>89.792986999999997</v>
      </c>
      <c r="AI29">
        <v>0</v>
      </c>
      <c r="AJ29">
        <v>0</v>
      </c>
      <c r="AK29">
        <v>48.714371999999997</v>
      </c>
      <c r="AL29">
        <v>82.522683999999998</v>
      </c>
      <c r="AM29">
        <v>0</v>
      </c>
      <c r="AN29">
        <v>0.99138899999999996</v>
      </c>
      <c r="AO29">
        <v>23.982903</v>
      </c>
      <c r="AP29">
        <v>11.679069</v>
      </c>
      <c r="AQ29">
        <v>59.735567000000003</v>
      </c>
      <c r="AR29">
        <v>8.47607</v>
      </c>
      <c r="AS29">
        <v>9.6824130000000004</v>
      </c>
      <c r="AT29">
        <v>7.9103269999999997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74.38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2947.1040189999999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659.10272499999996</v>
      </c>
      <c r="L30">
        <v>626.82815100000005</v>
      </c>
      <c r="M30">
        <v>88.292400000000001</v>
      </c>
      <c r="N30">
        <v>113.36456200000001</v>
      </c>
      <c r="O30">
        <v>118.6819</v>
      </c>
      <c r="P30">
        <v>98.609174999999993</v>
      </c>
      <c r="Q30">
        <v>19.179604000000001</v>
      </c>
      <c r="R30">
        <v>40.681778999999999</v>
      </c>
      <c r="S30">
        <v>25.326578999999999</v>
      </c>
      <c r="T30">
        <v>0</v>
      </c>
      <c r="U30">
        <v>334.91130800000002</v>
      </c>
      <c r="V30">
        <v>18.171631999999999</v>
      </c>
      <c r="W30">
        <v>41.360191</v>
      </c>
      <c r="X30">
        <v>137.418003</v>
      </c>
      <c r="Y30">
        <v>0</v>
      </c>
      <c r="Z30">
        <v>18.869046000000001</v>
      </c>
      <c r="AA30">
        <v>40.449511999999999</v>
      </c>
      <c r="AB30">
        <v>18.677489000000001</v>
      </c>
      <c r="AC30">
        <v>9.2878229999999995</v>
      </c>
      <c r="AD30">
        <v>26.242709000000001</v>
      </c>
      <c r="AE30">
        <v>47.444262999999999</v>
      </c>
      <c r="AF30">
        <v>8.5163779999999996</v>
      </c>
      <c r="AG30">
        <v>37.821008999999997</v>
      </c>
      <c r="AH30">
        <v>89.792986999999997</v>
      </c>
      <c r="AI30">
        <v>0</v>
      </c>
      <c r="AJ30">
        <v>0</v>
      </c>
      <c r="AK30">
        <v>48.714371999999997</v>
      </c>
      <c r="AL30">
        <v>82.522683999999998</v>
      </c>
      <c r="AM30">
        <v>0</v>
      </c>
      <c r="AN30">
        <v>0.99138899999999996</v>
      </c>
      <c r="AO30">
        <v>23.982903</v>
      </c>
      <c r="AP30">
        <v>11.679069</v>
      </c>
      <c r="AQ30">
        <v>47.159658</v>
      </c>
      <c r="AR30">
        <v>8.47607</v>
      </c>
      <c r="AS30">
        <v>9.6824130000000004</v>
      </c>
      <c r="AT30">
        <v>7.9103269999999997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76.3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2936.4481099999998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585.57800999999995</v>
      </c>
      <c r="L31">
        <v>499.45187199999998</v>
      </c>
      <c r="M31">
        <v>88.292400000000001</v>
      </c>
      <c r="N31">
        <v>113.36456200000001</v>
      </c>
      <c r="O31">
        <v>118.6819</v>
      </c>
      <c r="P31">
        <v>98.609174999999993</v>
      </c>
      <c r="Q31">
        <v>13.224282000000001</v>
      </c>
      <c r="R31">
        <v>28.424106999999999</v>
      </c>
      <c r="S31">
        <v>17.841303</v>
      </c>
      <c r="T31">
        <v>0</v>
      </c>
      <c r="U31">
        <v>334.91130800000002</v>
      </c>
      <c r="V31">
        <v>7.646026</v>
      </c>
      <c r="W31">
        <v>41.360191</v>
      </c>
      <c r="X31">
        <v>137.418003</v>
      </c>
      <c r="Y31">
        <v>0</v>
      </c>
      <c r="Z31">
        <v>18.869046000000001</v>
      </c>
      <c r="AA31">
        <v>40.449511999999999</v>
      </c>
      <c r="AB31">
        <v>18.677489000000001</v>
      </c>
      <c r="AC31">
        <v>9.2878229999999995</v>
      </c>
      <c r="AD31">
        <v>26.242709000000001</v>
      </c>
      <c r="AE31">
        <v>47.444262999999999</v>
      </c>
      <c r="AF31">
        <v>8.5163779999999996</v>
      </c>
      <c r="AG31">
        <v>37.821008999999997</v>
      </c>
      <c r="AH31">
        <v>89.792986999999997</v>
      </c>
      <c r="AI31">
        <v>0</v>
      </c>
      <c r="AJ31">
        <v>0</v>
      </c>
      <c r="AK31">
        <v>48.714371999999997</v>
      </c>
      <c r="AL31">
        <v>82.522683999999998</v>
      </c>
      <c r="AM31">
        <v>0</v>
      </c>
      <c r="AN31">
        <v>0.99138899999999996</v>
      </c>
      <c r="AO31">
        <v>23.982903</v>
      </c>
      <c r="AP31">
        <v>11.679069</v>
      </c>
      <c r="AQ31">
        <v>47.159658</v>
      </c>
      <c r="AR31">
        <v>8.47607</v>
      </c>
      <c r="AS31">
        <v>9.6824130000000004</v>
      </c>
      <c r="AT31">
        <v>7.9103269999999997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80.13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2703.1532399999992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568.46668299999999</v>
      </c>
      <c r="L32">
        <v>403.48187200000001</v>
      </c>
      <c r="M32">
        <v>88.292400000000001</v>
      </c>
      <c r="N32">
        <v>113.36456200000001</v>
      </c>
      <c r="O32">
        <v>118.6819</v>
      </c>
      <c r="P32">
        <v>98.609174999999993</v>
      </c>
      <c r="Q32">
        <v>13.224282000000001</v>
      </c>
      <c r="R32">
        <v>28.424106999999999</v>
      </c>
      <c r="S32">
        <v>17.841303</v>
      </c>
      <c r="T32">
        <v>0</v>
      </c>
      <c r="U32">
        <v>334.91130800000002</v>
      </c>
      <c r="V32">
        <v>7.646026</v>
      </c>
      <c r="W32">
        <v>41.360191</v>
      </c>
      <c r="X32">
        <v>137.418003</v>
      </c>
      <c r="Y32">
        <v>0</v>
      </c>
      <c r="Z32">
        <v>6.228453</v>
      </c>
      <c r="AA32">
        <v>40.449511999999999</v>
      </c>
      <c r="AB32">
        <v>18.677489000000001</v>
      </c>
      <c r="AC32">
        <v>9.2878229999999995</v>
      </c>
      <c r="AD32">
        <v>26.242709000000001</v>
      </c>
      <c r="AE32">
        <v>47.444262999999999</v>
      </c>
      <c r="AF32">
        <v>8.5163779999999996</v>
      </c>
      <c r="AG32">
        <v>37.821008999999997</v>
      </c>
      <c r="AH32">
        <v>89.792986999999997</v>
      </c>
      <c r="AI32">
        <v>0</v>
      </c>
      <c r="AJ32">
        <v>0</v>
      </c>
      <c r="AK32">
        <v>48.714371999999997</v>
      </c>
      <c r="AL32">
        <v>82.522683999999998</v>
      </c>
      <c r="AM32">
        <v>0</v>
      </c>
      <c r="AN32">
        <v>0.99138899999999996</v>
      </c>
      <c r="AO32">
        <v>23.982903</v>
      </c>
      <c r="AP32">
        <v>11.679069</v>
      </c>
      <c r="AQ32">
        <v>47.159658</v>
      </c>
      <c r="AR32">
        <v>12.714105999999999</v>
      </c>
      <c r="AS32">
        <v>9.6824130000000004</v>
      </c>
      <c r="AT32">
        <v>7.9103269999999997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83.01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2584.5493559999986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577.49640399999998</v>
      </c>
      <c r="L33">
        <v>355.496872</v>
      </c>
      <c r="M33">
        <v>88.292400000000001</v>
      </c>
      <c r="N33">
        <v>113.36456200000001</v>
      </c>
      <c r="O33">
        <v>118.6819</v>
      </c>
      <c r="P33">
        <v>98.609174999999993</v>
      </c>
      <c r="Q33">
        <v>13.224282000000001</v>
      </c>
      <c r="R33">
        <v>35.147092999999998</v>
      </c>
      <c r="S33">
        <v>17.841303</v>
      </c>
      <c r="T33">
        <v>0</v>
      </c>
      <c r="U33">
        <v>334.91130800000002</v>
      </c>
      <c r="V33">
        <v>13.749718</v>
      </c>
      <c r="W33">
        <v>41.942729</v>
      </c>
      <c r="X33">
        <v>137.418003</v>
      </c>
      <c r="Y33">
        <v>0</v>
      </c>
      <c r="Z33">
        <v>6.2580119999999999</v>
      </c>
      <c r="AA33">
        <v>40.449511999999999</v>
      </c>
      <c r="AB33">
        <v>18.677489000000001</v>
      </c>
      <c r="AC33">
        <v>9.2878229999999995</v>
      </c>
      <c r="AD33">
        <v>26.242709000000001</v>
      </c>
      <c r="AE33">
        <v>47.444262999999999</v>
      </c>
      <c r="AF33">
        <v>8.5163779999999996</v>
      </c>
      <c r="AG33">
        <v>37.821008999999997</v>
      </c>
      <c r="AH33">
        <v>89.792986999999997</v>
      </c>
      <c r="AI33">
        <v>0</v>
      </c>
      <c r="AJ33">
        <v>0</v>
      </c>
      <c r="AK33">
        <v>48.714371999999997</v>
      </c>
      <c r="AL33">
        <v>82.522683999999998</v>
      </c>
      <c r="AM33">
        <v>0</v>
      </c>
      <c r="AN33">
        <v>0.99138899999999996</v>
      </c>
      <c r="AO33">
        <v>23.982903</v>
      </c>
      <c r="AP33">
        <v>11.679069</v>
      </c>
      <c r="AQ33">
        <v>29.021328</v>
      </c>
      <c r="AR33">
        <v>21.190176000000001</v>
      </c>
      <c r="AS33">
        <v>9.6824130000000004</v>
      </c>
      <c r="AT33">
        <v>7.9103269999999997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86.85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2553.2105919999985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577.49640399999998</v>
      </c>
      <c r="L34">
        <v>355.496872</v>
      </c>
      <c r="M34">
        <v>88.292400000000001</v>
      </c>
      <c r="N34">
        <v>113.36456200000001</v>
      </c>
      <c r="O34">
        <v>118.6819</v>
      </c>
      <c r="P34">
        <v>98.609174999999993</v>
      </c>
      <c r="Q34">
        <v>13.224282000000001</v>
      </c>
      <c r="R34">
        <v>35.147092999999998</v>
      </c>
      <c r="S34">
        <v>17.841303</v>
      </c>
      <c r="T34">
        <v>0</v>
      </c>
      <c r="U34">
        <v>334.91130800000002</v>
      </c>
      <c r="V34">
        <v>13.749718</v>
      </c>
      <c r="W34">
        <v>41.942729</v>
      </c>
      <c r="X34">
        <v>137.418003</v>
      </c>
      <c r="Y34">
        <v>0</v>
      </c>
      <c r="Z34">
        <v>6.2580119999999999</v>
      </c>
      <c r="AA34">
        <v>40.449511999999999</v>
      </c>
      <c r="AB34">
        <v>18.677489000000001</v>
      </c>
      <c r="AC34">
        <v>9.2878229999999995</v>
      </c>
      <c r="AD34">
        <v>26.242709000000001</v>
      </c>
      <c r="AE34">
        <v>47.444262999999999</v>
      </c>
      <c r="AF34">
        <v>8.5163779999999996</v>
      </c>
      <c r="AG34">
        <v>37.821008999999997</v>
      </c>
      <c r="AH34">
        <v>89.792986999999997</v>
      </c>
      <c r="AI34">
        <v>0</v>
      </c>
      <c r="AJ34">
        <v>0</v>
      </c>
      <c r="AK34">
        <v>48.714371999999997</v>
      </c>
      <c r="AL34">
        <v>82.522683999999998</v>
      </c>
      <c r="AM34">
        <v>0</v>
      </c>
      <c r="AN34">
        <v>0.99138899999999996</v>
      </c>
      <c r="AO34">
        <v>23.982903</v>
      </c>
      <c r="AP34">
        <v>11.679069</v>
      </c>
      <c r="AQ34">
        <v>14.510664</v>
      </c>
      <c r="AR34">
        <v>46.618386999999998</v>
      </c>
      <c r="AS34">
        <v>9.6824130000000004</v>
      </c>
      <c r="AT34">
        <v>7.9103269999999997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89.73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2567.0081389999987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582.86218299999996</v>
      </c>
      <c r="L35">
        <v>342.01259900000002</v>
      </c>
      <c r="M35">
        <v>88.292400000000001</v>
      </c>
      <c r="N35">
        <v>113.36456200000001</v>
      </c>
      <c r="O35">
        <v>118.6819</v>
      </c>
      <c r="P35">
        <v>98.609174999999993</v>
      </c>
      <c r="Q35">
        <v>11.461024</v>
      </c>
      <c r="R35">
        <v>33.958793</v>
      </c>
      <c r="S35">
        <v>13.635042</v>
      </c>
      <c r="T35">
        <v>0</v>
      </c>
      <c r="U35">
        <v>334.91130800000002</v>
      </c>
      <c r="V35">
        <v>12.200234999999999</v>
      </c>
      <c r="W35">
        <v>41.942729</v>
      </c>
      <c r="X35">
        <v>137.418003</v>
      </c>
      <c r="Y35">
        <v>0</v>
      </c>
      <c r="Z35">
        <v>6.2580119999999999</v>
      </c>
      <c r="AA35">
        <v>40.410088000000002</v>
      </c>
      <c r="AB35">
        <v>18.677489000000001</v>
      </c>
      <c r="AC35">
        <v>9.2878229999999995</v>
      </c>
      <c r="AD35">
        <v>26.242709000000001</v>
      </c>
      <c r="AE35">
        <v>47.444262999999999</v>
      </c>
      <c r="AF35">
        <v>8.5163779999999996</v>
      </c>
      <c r="AG35">
        <v>37.821008999999997</v>
      </c>
      <c r="AH35">
        <v>89.792986999999997</v>
      </c>
      <c r="AI35">
        <v>0</v>
      </c>
      <c r="AJ35">
        <v>0</v>
      </c>
      <c r="AK35">
        <v>48.714371999999997</v>
      </c>
      <c r="AL35">
        <v>61.334426999999998</v>
      </c>
      <c r="AM35">
        <v>0</v>
      </c>
      <c r="AN35">
        <v>0.97302999999999995</v>
      </c>
      <c r="AO35">
        <v>23.982903</v>
      </c>
      <c r="AP35">
        <v>11.679069</v>
      </c>
      <c r="AQ35">
        <v>0</v>
      </c>
      <c r="AR35">
        <v>46.618386999999998</v>
      </c>
      <c r="AS35">
        <v>30.983723000000001</v>
      </c>
      <c r="AT35">
        <v>7.9103269999999997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97.41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2543.4069489999993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587.66068299999995</v>
      </c>
      <c r="L36">
        <v>342.01259900000002</v>
      </c>
      <c r="M36">
        <v>88.292400000000001</v>
      </c>
      <c r="N36">
        <v>113.36456200000001</v>
      </c>
      <c r="O36">
        <v>118.6819</v>
      </c>
      <c r="P36">
        <v>98.609174999999993</v>
      </c>
      <c r="Q36">
        <v>11.461024</v>
      </c>
      <c r="R36">
        <v>33.958793</v>
      </c>
      <c r="S36">
        <v>13.635042</v>
      </c>
      <c r="T36">
        <v>0</v>
      </c>
      <c r="U36">
        <v>334.91130800000002</v>
      </c>
      <c r="V36">
        <v>12.06794</v>
      </c>
      <c r="W36">
        <v>41.942729</v>
      </c>
      <c r="X36">
        <v>137.418003</v>
      </c>
      <c r="Y36">
        <v>0</v>
      </c>
      <c r="Z36">
        <v>6.2580119999999999</v>
      </c>
      <c r="AA36">
        <v>37.908149999999999</v>
      </c>
      <c r="AB36">
        <v>18.677489000000001</v>
      </c>
      <c r="AC36">
        <v>9.2878229999999995</v>
      </c>
      <c r="AD36">
        <v>26.242709000000001</v>
      </c>
      <c r="AE36">
        <v>47.444262999999999</v>
      </c>
      <c r="AF36">
        <v>8.5163779999999996</v>
      </c>
      <c r="AG36">
        <v>37.821008999999997</v>
      </c>
      <c r="AH36">
        <v>89.792986999999997</v>
      </c>
      <c r="AI36">
        <v>0</v>
      </c>
      <c r="AJ36">
        <v>0</v>
      </c>
      <c r="AK36">
        <v>48.714371999999997</v>
      </c>
      <c r="AL36">
        <v>61.334426999999998</v>
      </c>
      <c r="AM36">
        <v>0</v>
      </c>
      <c r="AN36">
        <v>0.97302999999999995</v>
      </c>
      <c r="AO36">
        <v>23.982903</v>
      </c>
      <c r="AP36">
        <v>11.679069</v>
      </c>
      <c r="AQ36">
        <v>0</v>
      </c>
      <c r="AR36">
        <v>8.47607</v>
      </c>
      <c r="AS36">
        <v>30.983723000000001</v>
      </c>
      <c r="AT36">
        <v>7.9103269999999997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104.13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2514.1488989999993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518.23800000000006</v>
      </c>
      <c r="L37">
        <v>342.01259900000002</v>
      </c>
      <c r="M37">
        <v>88.292400000000001</v>
      </c>
      <c r="N37">
        <v>113.36456200000001</v>
      </c>
      <c r="O37">
        <v>118.6819</v>
      </c>
      <c r="P37">
        <v>98.609174999999993</v>
      </c>
      <c r="Q37">
        <v>11.461024</v>
      </c>
      <c r="R37">
        <v>28.424106999999999</v>
      </c>
      <c r="S37">
        <v>13.635042</v>
      </c>
      <c r="T37">
        <v>0</v>
      </c>
      <c r="U37">
        <v>334.91130800000002</v>
      </c>
      <c r="V37">
        <v>7.646026</v>
      </c>
      <c r="W37">
        <v>41.942729</v>
      </c>
      <c r="X37">
        <v>137.418003</v>
      </c>
      <c r="Y37">
        <v>0</v>
      </c>
      <c r="Z37">
        <v>6.2580119999999999</v>
      </c>
      <c r="AA37">
        <v>25.777542</v>
      </c>
      <c r="AB37">
        <v>18.677489000000001</v>
      </c>
      <c r="AC37">
        <v>9.2878229999999995</v>
      </c>
      <c r="AD37">
        <v>26.242709000000001</v>
      </c>
      <c r="AE37">
        <v>47.444262999999999</v>
      </c>
      <c r="AF37">
        <v>8.5163779999999996</v>
      </c>
      <c r="AG37">
        <v>37.821008999999997</v>
      </c>
      <c r="AH37">
        <v>89.792986999999997</v>
      </c>
      <c r="AI37">
        <v>0</v>
      </c>
      <c r="AJ37">
        <v>0</v>
      </c>
      <c r="AK37">
        <v>48.714371999999997</v>
      </c>
      <c r="AL37">
        <v>61.334426999999998</v>
      </c>
      <c r="AM37">
        <v>0</v>
      </c>
      <c r="AN37">
        <v>0.97302999999999995</v>
      </c>
      <c r="AO37">
        <v>22.572144000000002</v>
      </c>
      <c r="AP37">
        <v>11.679069</v>
      </c>
      <c r="AQ37">
        <v>0</v>
      </c>
      <c r="AR37">
        <v>8.47607</v>
      </c>
      <c r="AS37">
        <v>30.983723000000001</v>
      </c>
      <c r="AT37">
        <v>7.9103269999999997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71.98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2389.0782490000001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518.23800000000006</v>
      </c>
      <c r="L38">
        <v>342.01259900000002</v>
      </c>
      <c r="M38">
        <v>88.292400000000001</v>
      </c>
      <c r="N38">
        <v>113.36456200000001</v>
      </c>
      <c r="O38">
        <v>118.6819</v>
      </c>
      <c r="P38">
        <v>98.609174999999993</v>
      </c>
      <c r="Q38">
        <v>11.461024</v>
      </c>
      <c r="R38">
        <v>28.424106999999999</v>
      </c>
      <c r="S38">
        <v>13.635042</v>
      </c>
      <c r="T38">
        <v>0</v>
      </c>
      <c r="U38">
        <v>334.91130800000002</v>
      </c>
      <c r="V38">
        <v>7.646026</v>
      </c>
      <c r="W38">
        <v>41.942729</v>
      </c>
      <c r="X38">
        <v>137.418003</v>
      </c>
      <c r="Y38">
        <v>0</v>
      </c>
      <c r="Z38">
        <v>6.2580119999999999</v>
      </c>
      <c r="AA38">
        <v>25.777542</v>
      </c>
      <c r="AB38">
        <v>18.677489000000001</v>
      </c>
      <c r="AC38">
        <v>9.2878229999999995</v>
      </c>
      <c r="AD38">
        <v>26.242709000000001</v>
      </c>
      <c r="AE38">
        <v>47.444262999999999</v>
      </c>
      <c r="AF38">
        <v>8.5163779999999996</v>
      </c>
      <c r="AG38">
        <v>37.821008999999997</v>
      </c>
      <c r="AH38">
        <v>89.792986999999997</v>
      </c>
      <c r="AI38">
        <v>0</v>
      </c>
      <c r="AJ38">
        <v>0</v>
      </c>
      <c r="AK38">
        <v>48.714371999999997</v>
      </c>
      <c r="AL38">
        <v>61.334426999999998</v>
      </c>
      <c r="AM38">
        <v>0</v>
      </c>
      <c r="AN38">
        <v>0.97302999999999995</v>
      </c>
      <c r="AO38">
        <v>22.572144000000002</v>
      </c>
      <c r="AP38">
        <v>11.679069</v>
      </c>
      <c r="AQ38">
        <v>0</v>
      </c>
      <c r="AR38">
        <v>8.47607</v>
      </c>
      <c r="AS38">
        <v>30.983723000000001</v>
      </c>
      <c r="AT38">
        <v>7.9103269999999997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71.98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2389.0782490000001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523.03650000000005</v>
      </c>
      <c r="L39">
        <v>342.01259900000002</v>
      </c>
      <c r="M39">
        <v>88.292400000000001</v>
      </c>
      <c r="N39">
        <v>113.36456200000001</v>
      </c>
      <c r="O39">
        <v>118.6819</v>
      </c>
      <c r="P39">
        <v>98.609174999999993</v>
      </c>
      <c r="Q39">
        <v>11.47007</v>
      </c>
      <c r="R39">
        <v>33.958793</v>
      </c>
      <c r="S39">
        <v>13.661704</v>
      </c>
      <c r="T39">
        <v>0</v>
      </c>
      <c r="U39">
        <v>334.91130800000002</v>
      </c>
      <c r="V39">
        <v>12.06794</v>
      </c>
      <c r="W39">
        <v>41.942729</v>
      </c>
      <c r="X39">
        <v>137.418003</v>
      </c>
      <c r="Y39">
        <v>0</v>
      </c>
      <c r="Z39">
        <v>6.2580119999999999</v>
      </c>
      <c r="AA39">
        <v>25.777542</v>
      </c>
      <c r="AB39">
        <v>20.468482000000002</v>
      </c>
      <c r="AC39">
        <v>9.2878229999999995</v>
      </c>
      <c r="AD39">
        <v>26.242709000000001</v>
      </c>
      <c r="AE39">
        <v>47.444262999999999</v>
      </c>
      <c r="AF39">
        <v>8.5163779999999996</v>
      </c>
      <c r="AG39">
        <v>37.821008999999997</v>
      </c>
      <c r="AH39">
        <v>89.792986999999997</v>
      </c>
      <c r="AI39">
        <v>0</v>
      </c>
      <c r="AJ39">
        <v>0</v>
      </c>
      <c r="AK39">
        <v>48.714371999999997</v>
      </c>
      <c r="AL39">
        <v>61.334426999999998</v>
      </c>
      <c r="AM39">
        <v>0</v>
      </c>
      <c r="AN39">
        <v>0.97302999999999995</v>
      </c>
      <c r="AO39">
        <v>22.572144000000002</v>
      </c>
      <c r="AP39">
        <v>11.679069</v>
      </c>
      <c r="AQ39">
        <v>0</v>
      </c>
      <c r="AR39">
        <v>8.47607</v>
      </c>
      <c r="AS39">
        <v>30.983723000000001</v>
      </c>
      <c r="AT39">
        <v>7.9103269999999997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71.98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2405.66005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532.63350000000003</v>
      </c>
      <c r="L40">
        <v>342.01259900000002</v>
      </c>
      <c r="M40">
        <v>88.292400000000001</v>
      </c>
      <c r="N40">
        <v>113.36456200000001</v>
      </c>
      <c r="O40">
        <v>118.6819</v>
      </c>
      <c r="P40">
        <v>98.609174999999993</v>
      </c>
      <c r="Q40">
        <v>11.47007</v>
      </c>
      <c r="R40">
        <v>33.958793</v>
      </c>
      <c r="S40">
        <v>13.661704</v>
      </c>
      <c r="T40">
        <v>0</v>
      </c>
      <c r="U40">
        <v>334.91130800000002</v>
      </c>
      <c r="V40">
        <v>12.06794</v>
      </c>
      <c r="W40">
        <v>41.942729</v>
      </c>
      <c r="X40">
        <v>137.418003</v>
      </c>
      <c r="Y40">
        <v>0</v>
      </c>
      <c r="Z40">
        <v>6.2580119999999999</v>
      </c>
      <c r="AA40">
        <v>13.419485</v>
      </c>
      <c r="AB40">
        <v>20.468482000000002</v>
      </c>
      <c r="AC40">
        <v>9.2878229999999995</v>
      </c>
      <c r="AD40">
        <v>26.242709000000001</v>
      </c>
      <c r="AE40">
        <v>47.444262999999999</v>
      </c>
      <c r="AF40">
        <v>8.5163779999999996</v>
      </c>
      <c r="AG40">
        <v>37.821008999999997</v>
      </c>
      <c r="AH40">
        <v>89.792986999999997</v>
      </c>
      <c r="AI40">
        <v>0</v>
      </c>
      <c r="AJ40">
        <v>0</v>
      </c>
      <c r="AK40">
        <v>48.714371999999997</v>
      </c>
      <c r="AL40">
        <v>61.334426999999998</v>
      </c>
      <c r="AM40">
        <v>0</v>
      </c>
      <c r="AN40">
        <v>0.97302999999999995</v>
      </c>
      <c r="AO40">
        <v>22.572144000000002</v>
      </c>
      <c r="AP40">
        <v>11.679069</v>
      </c>
      <c r="AQ40">
        <v>0</v>
      </c>
      <c r="AR40">
        <v>46.618386999999998</v>
      </c>
      <c r="AS40">
        <v>30.983723000000001</v>
      </c>
      <c r="AT40">
        <v>7.9103269999999997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71.98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2441.0413099999996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542.23050000000001</v>
      </c>
      <c r="L41">
        <v>342.01259900000002</v>
      </c>
      <c r="M41">
        <v>88.292400000000001</v>
      </c>
      <c r="N41">
        <v>113.36456200000001</v>
      </c>
      <c r="O41">
        <v>118.6819</v>
      </c>
      <c r="P41">
        <v>98.609174999999993</v>
      </c>
      <c r="Q41">
        <v>11.47007</v>
      </c>
      <c r="R41">
        <v>33.958793</v>
      </c>
      <c r="S41">
        <v>13.661704</v>
      </c>
      <c r="T41">
        <v>0</v>
      </c>
      <c r="U41">
        <v>334.91130800000002</v>
      </c>
      <c r="V41">
        <v>18.171631999999999</v>
      </c>
      <c r="W41">
        <v>41.942729</v>
      </c>
      <c r="X41">
        <v>137.418003</v>
      </c>
      <c r="Y41">
        <v>0</v>
      </c>
      <c r="Z41">
        <v>6.2580119999999999</v>
      </c>
      <c r="AA41">
        <v>13.419485</v>
      </c>
      <c r="AB41">
        <v>20.468482000000002</v>
      </c>
      <c r="AC41">
        <v>9.2878229999999995</v>
      </c>
      <c r="AD41">
        <v>26.242709000000001</v>
      </c>
      <c r="AE41">
        <v>47.444262999999999</v>
      </c>
      <c r="AF41">
        <v>8.5163779999999996</v>
      </c>
      <c r="AG41">
        <v>37.821008999999997</v>
      </c>
      <c r="AH41">
        <v>89.792986999999997</v>
      </c>
      <c r="AI41">
        <v>0</v>
      </c>
      <c r="AJ41">
        <v>0</v>
      </c>
      <c r="AK41">
        <v>48.714371999999997</v>
      </c>
      <c r="AL41">
        <v>61.334426999999998</v>
      </c>
      <c r="AM41">
        <v>0</v>
      </c>
      <c r="AN41">
        <v>0.97302999999999995</v>
      </c>
      <c r="AO41">
        <v>22.572144000000002</v>
      </c>
      <c r="AP41">
        <v>11.679069</v>
      </c>
      <c r="AQ41">
        <v>0</v>
      </c>
      <c r="AR41">
        <v>46.618386999999998</v>
      </c>
      <c r="AS41">
        <v>9.6824130000000004</v>
      </c>
      <c r="AT41">
        <v>7.9103269999999997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71.98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2435.4406920000001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527.83500000000004</v>
      </c>
      <c r="L42">
        <v>342.01259900000002</v>
      </c>
      <c r="M42">
        <v>88.292400000000001</v>
      </c>
      <c r="N42">
        <v>113.36456200000001</v>
      </c>
      <c r="O42">
        <v>118.6819</v>
      </c>
      <c r="P42">
        <v>98.609174999999993</v>
      </c>
      <c r="Q42">
        <v>11.47007</v>
      </c>
      <c r="R42">
        <v>28.424106999999999</v>
      </c>
      <c r="S42">
        <v>13.661704</v>
      </c>
      <c r="T42">
        <v>0</v>
      </c>
      <c r="U42">
        <v>334.91130800000002</v>
      </c>
      <c r="V42">
        <v>13.749718</v>
      </c>
      <c r="W42">
        <v>41.942729</v>
      </c>
      <c r="X42">
        <v>137.418003</v>
      </c>
      <c r="Y42">
        <v>0</v>
      </c>
      <c r="Z42">
        <v>6.2580119999999999</v>
      </c>
      <c r="AA42">
        <v>0</v>
      </c>
      <c r="AB42">
        <v>20.468482000000002</v>
      </c>
      <c r="AC42">
        <v>9.2878229999999995</v>
      </c>
      <c r="AD42">
        <v>26.242709000000001</v>
      </c>
      <c r="AE42">
        <v>47.444262999999999</v>
      </c>
      <c r="AF42">
        <v>8.5163779999999996</v>
      </c>
      <c r="AG42">
        <v>37.821008999999997</v>
      </c>
      <c r="AH42">
        <v>89.792986999999997</v>
      </c>
      <c r="AI42">
        <v>0</v>
      </c>
      <c r="AJ42">
        <v>0</v>
      </c>
      <c r="AK42">
        <v>48.714371999999997</v>
      </c>
      <c r="AL42">
        <v>61.334426999999998</v>
      </c>
      <c r="AM42">
        <v>0</v>
      </c>
      <c r="AN42">
        <v>0.97302999999999995</v>
      </c>
      <c r="AO42">
        <v>22.572144000000002</v>
      </c>
      <c r="AP42">
        <v>11.679069</v>
      </c>
      <c r="AQ42">
        <v>0</v>
      </c>
      <c r="AR42">
        <v>8.47607</v>
      </c>
      <c r="AS42">
        <v>9.6824130000000004</v>
      </c>
      <c r="AT42">
        <v>7.9103269999999997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71.98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2359.5267900000008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489.447</v>
      </c>
      <c r="L43">
        <v>342.01259900000002</v>
      </c>
      <c r="M43">
        <v>88.292400000000001</v>
      </c>
      <c r="N43">
        <v>113.36456200000001</v>
      </c>
      <c r="O43">
        <v>118.6819</v>
      </c>
      <c r="P43">
        <v>98.609174999999993</v>
      </c>
      <c r="Q43">
        <v>11.47007</v>
      </c>
      <c r="R43">
        <v>28.424106999999999</v>
      </c>
      <c r="S43">
        <v>13.661704</v>
      </c>
      <c r="T43">
        <v>0</v>
      </c>
      <c r="U43">
        <v>334.91130800000002</v>
      </c>
      <c r="V43">
        <v>13.749718</v>
      </c>
      <c r="W43">
        <v>35.655349999999999</v>
      </c>
      <c r="X43">
        <v>137.418003</v>
      </c>
      <c r="Y43">
        <v>0</v>
      </c>
      <c r="Z43">
        <v>6.2580119999999999</v>
      </c>
      <c r="AA43">
        <v>0</v>
      </c>
      <c r="AB43">
        <v>20.468482000000002</v>
      </c>
      <c r="AC43">
        <v>9.2878229999999995</v>
      </c>
      <c r="AD43">
        <v>26.242709000000001</v>
      </c>
      <c r="AE43">
        <v>47.444262999999999</v>
      </c>
      <c r="AF43">
        <v>8.5163779999999996</v>
      </c>
      <c r="AG43">
        <v>37.821008999999997</v>
      </c>
      <c r="AH43">
        <v>89.792986999999997</v>
      </c>
      <c r="AI43">
        <v>0</v>
      </c>
      <c r="AJ43">
        <v>0</v>
      </c>
      <c r="AK43">
        <v>48.714371999999997</v>
      </c>
      <c r="AL43">
        <v>61.334426999999998</v>
      </c>
      <c r="AM43">
        <v>0</v>
      </c>
      <c r="AN43">
        <v>0.97302999999999995</v>
      </c>
      <c r="AO43">
        <v>22.572144000000002</v>
      </c>
      <c r="AP43">
        <v>11.679069</v>
      </c>
      <c r="AQ43">
        <v>0</v>
      </c>
      <c r="AR43">
        <v>10.595088000000001</v>
      </c>
      <c r="AS43">
        <v>9.6824130000000004</v>
      </c>
      <c r="AT43">
        <v>7.9103269999999997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71.98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2316.9704290000004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489.447</v>
      </c>
      <c r="L44">
        <v>342.01259900000002</v>
      </c>
      <c r="M44">
        <v>88.292400000000001</v>
      </c>
      <c r="N44">
        <v>113.36456200000001</v>
      </c>
      <c r="O44">
        <v>118.6819</v>
      </c>
      <c r="P44">
        <v>98.609174999999993</v>
      </c>
      <c r="Q44">
        <v>11.47007</v>
      </c>
      <c r="R44">
        <v>28.424106999999999</v>
      </c>
      <c r="S44">
        <v>13.661704</v>
      </c>
      <c r="T44">
        <v>0</v>
      </c>
      <c r="U44">
        <v>334.91130800000002</v>
      </c>
      <c r="V44">
        <v>13.749718</v>
      </c>
      <c r="W44">
        <v>35.655349999999999</v>
      </c>
      <c r="X44">
        <v>137.418003</v>
      </c>
      <c r="Y44">
        <v>0</v>
      </c>
      <c r="Z44">
        <v>6.2580119999999999</v>
      </c>
      <c r="AA44">
        <v>0</v>
      </c>
      <c r="AB44">
        <v>20.468482000000002</v>
      </c>
      <c r="AC44">
        <v>9.2878229999999995</v>
      </c>
      <c r="AD44">
        <v>26.242709000000001</v>
      </c>
      <c r="AE44">
        <v>47.444262999999999</v>
      </c>
      <c r="AF44">
        <v>8.5163779999999996</v>
      </c>
      <c r="AG44">
        <v>37.821008999999997</v>
      </c>
      <c r="AH44">
        <v>89.792986999999997</v>
      </c>
      <c r="AI44">
        <v>0</v>
      </c>
      <c r="AJ44">
        <v>0</v>
      </c>
      <c r="AK44">
        <v>48.714371999999997</v>
      </c>
      <c r="AL44">
        <v>61.334426999999998</v>
      </c>
      <c r="AM44">
        <v>0</v>
      </c>
      <c r="AN44">
        <v>0.97302999999999995</v>
      </c>
      <c r="AO44">
        <v>22.572144000000002</v>
      </c>
      <c r="AP44">
        <v>11.679069</v>
      </c>
      <c r="AQ44">
        <v>0</v>
      </c>
      <c r="AR44">
        <v>10.595088000000001</v>
      </c>
      <c r="AS44">
        <v>9.6824130000000004</v>
      </c>
      <c r="AT44">
        <v>7.9103269999999997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71.98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2316.9704290000004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444.13527699999997</v>
      </c>
      <c r="L45">
        <v>342.01259900000002</v>
      </c>
      <c r="M45">
        <v>88.292400000000001</v>
      </c>
      <c r="N45">
        <v>113.36456200000001</v>
      </c>
      <c r="O45">
        <v>118.6819</v>
      </c>
      <c r="P45">
        <v>98.609174999999993</v>
      </c>
      <c r="Q45">
        <v>11.47007</v>
      </c>
      <c r="R45">
        <v>28.424106999999999</v>
      </c>
      <c r="S45">
        <v>13.661704</v>
      </c>
      <c r="T45">
        <v>0</v>
      </c>
      <c r="U45">
        <v>334.91130800000002</v>
      </c>
      <c r="V45">
        <v>13.749718</v>
      </c>
      <c r="W45">
        <v>35.655349999999999</v>
      </c>
      <c r="X45">
        <v>137.418003</v>
      </c>
      <c r="Y45">
        <v>0</v>
      </c>
      <c r="Z45">
        <v>6.2580119999999999</v>
      </c>
      <c r="AA45">
        <v>0</v>
      </c>
      <c r="AB45">
        <v>20.468482000000002</v>
      </c>
      <c r="AC45">
        <v>9.2878229999999995</v>
      </c>
      <c r="AD45">
        <v>26.242709000000001</v>
      </c>
      <c r="AE45">
        <v>47.444262999999999</v>
      </c>
      <c r="AF45">
        <v>8.5163779999999996</v>
      </c>
      <c r="AG45">
        <v>37.821008999999997</v>
      </c>
      <c r="AH45">
        <v>99.971948999999995</v>
      </c>
      <c r="AI45">
        <v>0</v>
      </c>
      <c r="AJ45">
        <v>0</v>
      </c>
      <c r="AK45">
        <v>48.714371999999997</v>
      </c>
      <c r="AL45">
        <v>61.334426999999998</v>
      </c>
      <c r="AM45">
        <v>0</v>
      </c>
      <c r="AN45">
        <v>0.97302999999999995</v>
      </c>
      <c r="AO45">
        <v>22.572144000000002</v>
      </c>
      <c r="AP45">
        <v>11.679069</v>
      </c>
      <c r="AQ45">
        <v>0</v>
      </c>
      <c r="AR45">
        <v>10.595088000000001</v>
      </c>
      <c r="AS45">
        <v>9.6824130000000004</v>
      </c>
      <c r="AT45">
        <v>7.9103269999999997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71.98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2281.8376680000006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431.29772100000002</v>
      </c>
      <c r="L46">
        <v>342.01259900000002</v>
      </c>
      <c r="M46">
        <v>88.292400000000001</v>
      </c>
      <c r="N46">
        <v>113.36456200000001</v>
      </c>
      <c r="O46">
        <v>118.6819</v>
      </c>
      <c r="P46">
        <v>98.609174999999993</v>
      </c>
      <c r="Q46">
        <v>11.47007</v>
      </c>
      <c r="R46">
        <v>35.147092999999998</v>
      </c>
      <c r="S46">
        <v>13.661704</v>
      </c>
      <c r="T46">
        <v>0</v>
      </c>
      <c r="U46">
        <v>334.91130800000002</v>
      </c>
      <c r="V46">
        <v>13.749718</v>
      </c>
      <c r="W46">
        <v>35.655349999999999</v>
      </c>
      <c r="X46">
        <v>137.418003</v>
      </c>
      <c r="Y46">
        <v>0</v>
      </c>
      <c r="Z46">
        <v>6.2580119999999999</v>
      </c>
      <c r="AA46">
        <v>0</v>
      </c>
      <c r="AB46">
        <v>20.468482000000002</v>
      </c>
      <c r="AC46">
        <v>9.2878229999999995</v>
      </c>
      <c r="AD46">
        <v>26.242709000000001</v>
      </c>
      <c r="AE46">
        <v>47.444262999999999</v>
      </c>
      <c r="AF46">
        <v>8.5163779999999996</v>
      </c>
      <c r="AG46">
        <v>37.821008999999997</v>
      </c>
      <c r="AH46">
        <v>99.971948999999995</v>
      </c>
      <c r="AI46">
        <v>0</v>
      </c>
      <c r="AJ46">
        <v>0</v>
      </c>
      <c r="AK46">
        <v>48.714371999999997</v>
      </c>
      <c r="AL46">
        <v>61.334426999999998</v>
      </c>
      <c r="AM46">
        <v>0</v>
      </c>
      <c r="AN46">
        <v>0.97302999999999995</v>
      </c>
      <c r="AO46">
        <v>22.572144000000002</v>
      </c>
      <c r="AP46">
        <v>11.679069</v>
      </c>
      <c r="AQ46">
        <v>0</v>
      </c>
      <c r="AR46">
        <v>15.892632000000001</v>
      </c>
      <c r="AS46">
        <v>9.6824130000000004</v>
      </c>
      <c r="AT46">
        <v>7.9103269999999997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71.98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2281.0206420000004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450.49172099999998</v>
      </c>
      <c r="L47">
        <v>342.01259900000002</v>
      </c>
      <c r="M47">
        <v>88.292400000000001</v>
      </c>
      <c r="N47">
        <v>113.36456200000001</v>
      </c>
      <c r="O47">
        <v>118.6819</v>
      </c>
      <c r="P47">
        <v>98.609174999999993</v>
      </c>
      <c r="Q47">
        <v>11.47007</v>
      </c>
      <c r="R47">
        <v>35.147092999999998</v>
      </c>
      <c r="S47">
        <v>13.661704</v>
      </c>
      <c r="T47">
        <v>0</v>
      </c>
      <c r="U47">
        <v>334.91130800000002</v>
      </c>
      <c r="V47">
        <v>13.749718</v>
      </c>
      <c r="W47">
        <v>35.655349999999999</v>
      </c>
      <c r="X47">
        <v>137.418003</v>
      </c>
      <c r="Y47">
        <v>0</v>
      </c>
      <c r="Z47">
        <v>6.2580119999999999</v>
      </c>
      <c r="AA47">
        <v>0</v>
      </c>
      <c r="AB47">
        <v>20.468482000000002</v>
      </c>
      <c r="AC47">
        <v>9.2878229999999995</v>
      </c>
      <c r="AD47">
        <v>26.242709000000001</v>
      </c>
      <c r="AE47">
        <v>47.444262999999999</v>
      </c>
      <c r="AF47">
        <v>8.5163779999999996</v>
      </c>
      <c r="AG47">
        <v>37.821008999999997</v>
      </c>
      <c r="AH47">
        <v>99.971948999999995</v>
      </c>
      <c r="AI47">
        <v>0</v>
      </c>
      <c r="AJ47">
        <v>0</v>
      </c>
      <c r="AK47">
        <v>48.714371999999997</v>
      </c>
      <c r="AL47">
        <v>64.122355999999996</v>
      </c>
      <c r="AM47">
        <v>0</v>
      </c>
      <c r="AN47">
        <v>0.97302999999999995</v>
      </c>
      <c r="AO47">
        <v>22.572144000000002</v>
      </c>
      <c r="AP47">
        <v>11.679069</v>
      </c>
      <c r="AQ47">
        <v>0</v>
      </c>
      <c r="AR47">
        <v>10.595088000000001</v>
      </c>
      <c r="AS47">
        <v>9.6824130000000004</v>
      </c>
      <c r="AT47">
        <v>7.9103269999999997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71.98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2297.7050270000004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450.49172099999998</v>
      </c>
      <c r="L48">
        <v>349.33080000000001</v>
      </c>
      <c r="M48">
        <v>88.292400000000001</v>
      </c>
      <c r="N48">
        <v>113.36456200000001</v>
      </c>
      <c r="O48">
        <v>118.6819</v>
      </c>
      <c r="P48">
        <v>98.609174999999993</v>
      </c>
      <c r="Q48">
        <v>11.47007</v>
      </c>
      <c r="R48">
        <v>35.147092999999998</v>
      </c>
      <c r="S48">
        <v>13.661704</v>
      </c>
      <c r="T48">
        <v>0</v>
      </c>
      <c r="U48">
        <v>334.91130800000002</v>
      </c>
      <c r="V48">
        <v>13.749718</v>
      </c>
      <c r="W48">
        <v>35.655349999999999</v>
      </c>
      <c r="X48">
        <v>137.418003</v>
      </c>
      <c r="Y48">
        <v>0</v>
      </c>
      <c r="Z48">
        <v>6.2580119999999999</v>
      </c>
      <c r="AA48">
        <v>0</v>
      </c>
      <c r="AB48">
        <v>20.468482000000002</v>
      </c>
      <c r="AC48">
        <v>9.2878229999999995</v>
      </c>
      <c r="AD48">
        <v>26.242709000000001</v>
      </c>
      <c r="AE48">
        <v>47.444262999999999</v>
      </c>
      <c r="AF48">
        <v>8.5163779999999996</v>
      </c>
      <c r="AG48">
        <v>37.821008999999997</v>
      </c>
      <c r="AH48">
        <v>99.971948999999995</v>
      </c>
      <c r="AI48">
        <v>0</v>
      </c>
      <c r="AJ48">
        <v>0</v>
      </c>
      <c r="AK48">
        <v>48.714371999999997</v>
      </c>
      <c r="AL48">
        <v>64.122355999999996</v>
      </c>
      <c r="AM48">
        <v>0</v>
      </c>
      <c r="AN48">
        <v>0.97302999999999995</v>
      </c>
      <c r="AO48">
        <v>22.572144000000002</v>
      </c>
      <c r="AP48">
        <v>11.679069</v>
      </c>
      <c r="AQ48">
        <v>0</v>
      </c>
      <c r="AR48">
        <v>10.595088000000001</v>
      </c>
      <c r="AS48">
        <v>9.6824130000000004</v>
      </c>
      <c r="AT48">
        <v>7.9103269999999997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71.98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2305.0232280000005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450.34776599999998</v>
      </c>
      <c r="L49">
        <v>349.29241200000001</v>
      </c>
      <c r="M49">
        <v>88.292400000000001</v>
      </c>
      <c r="N49">
        <v>113.36456200000001</v>
      </c>
      <c r="O49">
        <v>118.6819</v>
      </c>
      <c r="P49">
        <v>98.609174999999993</v>
      </c>
      <c r="Q49">
        <v>11.47007</v>
      </c>
      <c r="R49">
        <v>35.137495999999999</v>
      </c>
      <c r="S49">
        <v>13.661704</v>
      </c>
      <c r="T49">
        <v>0</v>
      </c>
      <c r="U49">
        <v>334.91130800000002</v>
      </c>
      <c r="V49">
        <v>13.749718</v>
      </c>
      <c r="W49">
        <v>36.785685000000001</v>
      </c>
      <c r="X49">
        <v>137.418003</v>
      </c>
      <c r="Y49">
        <v>0</v>
      </c>
      <c r="Z49">
        <v>6.2580119999999999</v>
      </c>
      <c r="AA49">
        <v>0</v>
      </c>
      <c r="AB49">
        <v>18.549561000000001</v>
      </c>
      <c r="AC49">
        <v>9.2878229999999995</v>
      </c>
      <c r="AD49">
        <v>26.242709000000001</v>
      </c>
      <c r="AE49">
        <v>47.444262999999999</v>
      </c>
      <c r="AF49">
        <v>8.5163779999999996</v>
      </c>
      <c r="AG49">
        <v>37.821008999999997</v>
      </c>
      <c r="AH49">
        <v>99.971948999999995</v>
      </c>
      <c r="AI49">
        <v>0</v>
      </c>
      <c r="AJ49">
        <v>0</v>
      </c>
      <c r="AK49">
        <v>48.714371999999997</v>
      </c>
      <c r="AL49">
        <v>51.297884000000003</v>
      </c>
      <c r="AM49">
        <v>0</v>
      </c>
      <c r="AN49">
        <v>0.97302999999999995</v>
      </c>
      <c r="AO49">
        <v>22.572144000000002</v>
      </c>
      <c r="AP49">
        <v>11.679069</v>
      </c>
      <c r="AQ49">
        <v>0</v>
      </c>
      <c r="AR49">
        <v>15.892632000000001</v>
      </c>
      <c r="AS49">
        <v>9.0369189999999993</v>
      </c>
      <c r="AT49">
        <v>7.9103269999999997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71.98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2295.8702800000005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450.34776599999998</v>
      </c>
      <c r="L50">
        <v>358.88941199999999</v>
      </c>
      <c r="M50">
        <v>88.292400000000001</v>
      </c>
      <c r="N50">
        <v>113.36456200000001</v>
      </c>
      <c r="O50">
        <v>118.6819</v>
      </c>
      <c r="P50">
        <v>98.609174999999993</v>
      </c>
      <c r="Q50">
        <v>11.47007</v>
      </c>
      <c r="R50">
        <v>35.137495999999999</v>
      </c>
      <c r="S50">
        <v>13.661704</v>
      </c>
      <c r="T50">
        <v>0</v>
      </c>
      <c r="U50">
        <v>334.91130800000002</v>
      </c>
      <c r="V50">
        <v>13.749718</v>
      </c>
      <c r="W50">
        <v>37.150371</v>
      </c>
      <c r="X50">
        <v>138.42472900000001</v>
      </c>
      <c r="Y50">
        <v>0</v>
      </c>
      <c r="Z50">
        <v>6.2580119999999999</v>
      </c>
      <c r="AA50">
        <v>0</v>
      </c>
      <c r="AB50">
        <v>18.549561000000001</v>
      </c>
      <c r="AC50">
        <v>9.2878229999999995</v>
      </c>
      <c r="AD50">
        <v>26.242709000000001</v>
      </c>
      <c r="AE50">
        <v>47.444262999999999</v>
      </c>
      <c r="AF50">
        <v>8.5163779999999996</v>
      </c>
      <c r="AG50">
        <v>37.821008999999997</v>
      </c>
      <c r="AH50">
        <v>99.971948999999995</v>
      </c>
      <c r="AI50">
        <v>0</v>
      </c>
      <c r="AJ50">
        <v>0</v>
      </c>
      <c r="AK50">
        <v>48.714371999999997</v>
      </c>
      <c r="AL50">
        <v>51.297884000000003</v>
      </c>
      <c r="AM50">
        <v>0</v>
      </c>
      <c r="AN50">
        <v>0.97302999999999995</v>
      </c>
      <c r="AO50">
        <v>22.572144000000002</v>
      </c>
      <c r="AP50">
        <v>11.679069</v>
      </c>
      <c r="AQ50">
        <v>0</v>
      </c>
      <c r="AR50">
        <v>15.892632000000001</v>
      </c>
      <c r="AS50">
        <v>9.0369189999999993</v>
      </c>
      <c r="AT50">
        <v>7.9103269999999997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71.98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2306.8386920000007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440.750766</v>
      </c>
      <c r="L51">
        <v>363.68791199999998</v>
      </c>
      <c r="M51">
        <v>88.292400000000001</v>
      </c>
      <c r="N51">
        <v>113.36456200000001</v>
      </c>
      <c r="O51">
        <v>118.6819</v>
      </c>
      <c r="P51">
        <v>98.609174999999993</v>
      </c>
      <c r="Q51">
        <v>11.47007</v>
      </c>
      <c r="R51">
        <v>35.137495999999999</v>
      </c>
      <c r="S51">
        <v>13.661704</v>
      </c>
      <c r="T51">
        <v>0</v>
      </c>
      <c r="U51">
        <v>334.91130800000002</v>
      </c>
      <c r="V51">
        <v>13.749718</v>
      </c>
      <c r="W51">
        <v>37.150371</v>
      </c>
      <c r="X51">
        <v>138.42472900000001</v>
      </c>
      <c r="Y51">
        <v>0</v>
      </c>
      <c r="Z51">
        <v>6.2580119999999999</v>
      </c>
      <c r="AA51">
        <v>0</v>
      </c>
      <c r="AB51">
        <v>18.549561000000001</v>
      </c>
      <c r="AC51">
        <v>9.2878229999999995</v>
      </c>
      <c r="AD51">
        <v>26.242709000000001</v>
      </c>
      <c r="AE51">
        <v>47.444262999999999</v>
      </c>
      <c r="AF51">
        <v>8.5163779999999996</v>
      </c>
      <c r="AG51">
        <v>37.821008999999997</v>
      </c>
      <c r="AH51">
        <v>99.971948999999995</v>
      </c>
      <c r="AI51">
        <v>0</v>
      </c>
      <c r="AJ51">
        <v>0</v>
      </c>
      <c r="AK51">
        <v>48.714371999999997</v>
      </c>
      <c r="AL51">
        <v>51.297884000000003</v>
      </c>
      <c r="AM51">
        <v>0</v>
      </c>
      <c r="AN51">
        <v>0.97302999999999995</v>
      </c>
      <c r="AO51">
        <v>22.572144000000002</v>
      </c>
      <c r="AP51">
        <v>11.679069</v>
      </c>
      <c r="AQ51">
        <v>0</v>
      </c>
      <c r="AR51">
        <v>37.082808</v>
      </c>
      <c r="AS51">
        <v>9.0369189999999993</v>
      </c>
      <c r="AT51">
        <v>7.9103269999999997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71.98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2323.2303680000009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440.750766</v>
      </c>
      <c r="L52">
        <v>378.08341200000001</v>
      </c>
      <c r="M52">
        <v>88.292400000000001</v>
      </c>
      <c r="N52">
        <v>113.36456200000001</v>
      </c>
      <c r="O52">
        <v>118.6819</v>
      </c>
      <c r="P52">
        <v>98.609174999999993</v>
      </c>
      <c r="Q52">
        <v>11.47007</v>
      </c>
      <c r="R52">
        <v>35.339033000000001</v>
      </c>
      <c r="S52">
        <v>13.661704</v>
      </c>
      <c r="T52">
        <v>0</v>
      </c>
      <c r="U52">
        <v>334.91130800000002</v>
      </c>
      <c r="V52">
        <v>13.749718</v>
      </c>
      <c r="W52">
        <v>37.150371</v>
      </c>
      <c r="X52">
        <v>138.42472900000001</v>
      </c>
      <c r="Y52">
        <v>0</v>
      </c>
      <c r="Z52">
        <v>6.2580119999999999</v>
      </c>
      <c r="AA52">
        <v>0</v>
      </c>
      <c r="AB52">
        <v>18.549561000000001</v>
      </c>
      <c r="AC52">
        <v>9.2878229999999995</v>
      </c>
      <c r="AD52">
        <v>26.242709000000001</v>
      </c>
      <c r="AE52">
        <v>47.444262999999999</v>
      </c>
      <c r="AF52">
        <v>8.5163779999999996</v>
      </c>
      <c r="AG52">
        <v>37.821008999999997</v>
      </c>
      <c r="AH52">
        <v>99.971948999999995</v>
      </c>
      <c r="AI52">
        <v>0</v>
      </c>
      <c r="AJ52">
        <v>0</v>
      </c>
      <c r="AK52">
        <v>48.714371999999997</v>
      </c>
      <c r="AL52">
        <v>51.297884000000003</v>
      </c>
      <c r="AM52">
        <v>0</v>
      </c>
      <c r="AN52">
        <v>0.97302999999999995</v>
      </c>
      <c r="AO52">
        <v>22.572144000000002</v>
      </c>
      <c r="AP52">
        <v>11.679069</v>
      </c>
      <c r="AQ52">
        <v>0</v>
      </c>
      <c r="AR52">
        <v>37.082808</v>
      </c>
      <c r="AS52">
        <v>9.0369189999999993</v>
      </c>
      <c r="AT52">
        <v>7.9103269999999997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71.98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2337.8274050000009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421.55676599999998</v>
      </c>
      <c r="L53">
        <v>397.27741200000003</v>
      </c>
      <c r="M53">
        <v>88.292400000000001</v>
      </c>
      <c r="N53">
        <v>113.36456200000001</v>
      </c>
      <c r="O53">
        <v>118.6819</v>
      </c>
      <c r="P53">
        <v>98.609174999999993</v>
      </c>
      <c r="Q53">
        <v>11.445887000000001</v>
      </c>
      <c r="R53">
        <v>35.339033000000001</v>
      </c>
      <c r="S53">
        <v>13.661704</v>
      </c>
      <c r="T53">
        <v>0</v>
      </c>
      <c r="U53">
        <v>334.91130800000002</v>
      </c>
      <c r="V53">
        <v>13.749718</v>
      </c>
      <c r="W53">
        <v>37.150371</v>
      </c>
      <c r="X53">
        <v>138.42472900000001</v>
      </c>
      <c r="Y53">
        <v>0</v>
      </c>
      <c r="Z53">
        <v>6.2580119999999999</v>
      </c>
      <c r="AA53">
        <v>0</v>
      </c>
      <c r="AB53">
        <v>18.549561000000001</v>
      </c>
      <c r="AC53">
        <v>9.2878229999999995</v>
      </c>
      <c r="AD53">
        <v>26.242709000000001</v>
      </c>
      <c r="AE53">
        <v>47.444262999999999</v>
      </c>
      <c r="AF53">
        <v>8.5163779999999996</v>
      </c>
      <c r="AG53">
        <v>37.821008999999997</v>
      </c>
      <c r="AH53">
        <v>99.971948999999995</v>
      </c>
      <c r="AI53">
        <v>0</v>
      </c>
      <c r="AJ53">
        <v>0</v>
      </c>
      <c r="AK53">
        <v>48.714371999999997</v>
      </c>
      <c r="AL53">
        <v>51.297884000000003</v>
      </c>
      <c r="AM53">
        <v>0</v>
      </c>
      <c r="AN53">
        <v>0.97302999999999995</v>
      </c>
      <c r="AO53">
        <v>22.007840000000002</v>
      </c>
      <c r="AP53">
        <v>11.679069</v>
      </c>
      <c r="AQ53">
        <v>0</v>
      </c>
      <c r="AR53">
        <v>12.714105999999999</v>
      </c>
      <c r="AS53">
        <v>9.0369189999999993</v>
      </c>
      <c r="AT53">
        <v>7.9103269999999997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71.98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2312.8702160000007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469.541766</v>
      </c>
      <c r="L54">
        <v>373.77517999999998</v>
      </c>
      <c r="M54">
        <v>88.292400000000001</v>
      </c>
      <c r="N54">
        <v>113.36456200000001</v>
      </c>
      <c r="O54">
        <v>118.6819</v>
      </c>
      <c r="P54">
        <v>98.609174999999993</v>
      </c>
      <c r="Q54">
        <v>11.445887000000001</v>
      </c>
      <c r="R54">
        <v>35.339033000000001</v>
      </c>
      <c r="S54">
        <v>13.661704</v>
      </c>
      <c r="T54">
        <v>0</v>
      </c>
      <c r="U54">
        <v>334.91130800000002</v>
      </c>
      <c r="V54">
        <v>13.749718</v>
      </c>
      <c r="W54">
        <v>37.150371</v>
      </c>
      <c r="X54">
        <v>138.42472900000001</v>
      </c>
      <c r="Y54">
        <v>0</v>
      </c>
      <c r="Z54">
        <v>6.2580119999999999</v>
      </c>
      <c r="AA54">
        <v>0</v>
      </c>
      <c r="AB54">
        <v>18.549561000000001</v>
      </c>
      <c r="AC54">
        <v>9.2878229999999995</v>
      </c>
      <c r="AD54">
        <v>26.242709000000001</v>
      </c>
      <c r="AE54">
        <v>47.444262999999999</v>
      </c>
      <c r="AF54">
        <v>8.5163779999999996</v>
      </c>
      <c r="AG54">
        <v>37.821008999999997</v>
      </c>
      <c r="AH54">
        <v>99.971948999999995</v>
      </c>
      <c r="AI54">
        <v>0</v>
      </c>
      <c r="AJ54">
        <v>0</v>
      </c>
      <c r="AK54">
        <v>48.714371999999997</v>
      </c>
      <c r="AL54">
        <v>51.297884000000003</v>
      </c>
      <c r="AM54">
        <v>0</v>
      </c>
      <c r="AN54">
        <v>0.97302999999999995</v>
      </c>
      <c r="AO54">
        <v>22.007840000000002</v>
      </c>
      <c r="AP54">
        <v>11.679069</v>
      </c>
      <c r="AQ54">
        <v>0</v>
      </c>
      <c r="AR54">
        <v>12.714105999999999</v>
      </c>
      <c r="AS54">
        <v>9.0369189999999993</v>
      </c>
      <c r="AT54">
        <v>7.9103269999999997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71.98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2337.3529840000006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422.11876999999998</v>
      </c>
      <c r="L55">
        <v>342.00863099999998</v>
      </c>
      <c r="M55">
        <v>88.292400000000001</v>
      </c>
      <c r="N55">
        <v>113.36456200000001</v>
      </c>
      <c r="O55">
        <v>118.6819</v>
      </c>
      <c r="P55">
        <v>98.609174999999993</v>
      </c>
      <c r="Q55">
        <v>11.445887000000001</v>
      </c>
      <c r="R55">
        <v>35.339033000000001</v>
      </c>
      <c r="S55">
        <v>13.661704</v>
      </c>
      <c r="T55">
        <v>0</v>
      </c>
      <c r="U55">
        <v>334.91130800000002</v>
      </c>
      <c r="V55">
        <v>13.749718</v>
      </c>
      <c r="W55">
        <v>37.150371</v>
      </c>
      <c r="X55">
        <v>138.42472900000001</v>
      </c>
      <c r="Y55">
        <v>0</v>
      </c>
      <c r="Z55">
        <v>6.2580119999999999</v>
      </c>
      <c r="AA55">
        <v>0</v>
      </c>
      <c r="AB55">
        <v>18.549561000000001</v>
      </c>
      <c r="AC55">
        <v>9.2878229999999995</v>
      </c>
      <c r="AD55">
        <v>26.242709000000001</v>
      </c>
      <c r="AE55">
        <v>47.444262999999999</v>
      </c>
      <c r="AF55">
        <v>8.5163779999999996</v>
      </c>
      <c r="AG55">
        <v>37.821008999999997</v>
      </c>
      <c r="AH55">
        <v>99.971948999999995</v>
      </c>
      <c r="AI55">
        <v>0</v>
      </c>
      <c r="AJ55">
        <v>0</v>
      </c>
      <c r="AK55">
        <v>48.714371999999997</v>
      </c>
      <c r="AL55">
        <v>64.122355999999996</v>
      </c>
      <c r="AM55">
        <v>0</v>
      </c>
      <c r="AN55">
        <v>0.97302999999999995</v>
      </c>
      <c r="AO55">
        <v>22.007840000000002</v>
      </c>
      <c r="AP55">
        <v>11.679069</v>
      </c>
      <c r="AQ55">
        <v>0</v>
      </c>
      <c r="AR55">
        <v>12.714105999999999</v>
      </c>
      <c r="AS55">
        <v>9.0369189999999993</v>
      </c>
      <c r="AT55">
        <v>7.9103269999999997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71.98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2270.9879110000006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433.07316600000001</v>
      </c>
      <c r="L56">
        <v>342.00863099999998</v>
      </c>
      <c r="M56">
        <v>88.292400000000001</v>
      </c>
      <c r="N56">
        <v>113.36456200000001</v>
      </c>
      <c r="O56">
        <v>118.6819</v>
      </c>
      <c r="P56">
        <v>98.609174999999993</v>
      </c>
      <c r="Q56">
        <v>11.445887000000001</v>
      </c>
      <c r="R56">
        <v>35.339033000000001</v>
      </c>
      <c r="S56">
        <v>13.661704</v>
      </c>
      <c r="T56">
        <v>0</v>
      </c>
      <c r="U56">
        <v>334.91130800000002</v>
      </c>
      <c r="V56">
        <v>13.749718</v>
      </c>
      <c r="W56">
        <v>37.150371</v>
      </c>
      <c r="X56">
        <v>138.42472900000001</v>
      </c>
      <c r="Y56">
        <v>0</v>
      </c>
      <c r="Z56">
        <v>6.2580119999999999</v>
      </c>
      <c r="AA56">
        <v>0</v>
      </c>
      <c r="AB56">
        <v>18.549561000000001</v>
      </c>
      <c r="AC56">
        <v>9.2878229999999995</v>
      </c>
      <c r="AD56">
        <v>26.242709000000001</v>
      </c>
      <c r="AE56">
        <v>47.444262999999999</v>
      </c>
      <c r="AF56">
        <v>8.5163779999999996</v>
      </c>
      <c r="AG56">
        <v>37.821008999999997</v>
      </c>
      <c r="AH56">
        <v>99.971948999999995</v>
      </c>
      <c r="AI56">
        <v>0</v>
      </c>
      <c r="AJ56">
        <v>0</v>
      </c>
      <c r="AK56">
        <v>48.714371999999997</v>
      </c>
      <c r="AL56">
        <v>64.122355999999996</v>
      </c>
      <c r="AM56">
        <v>0</v>
      </c>
      <c r="AN56">
        <v>0.97302999999999995</v>
      </c>
      <c r="AO56">
        <v>22.007840000000002</v>
      </c>
      <c r="AP56">
        <v>11.679069</v>
      </c>
      <c r="AQ56">
        <v>0</v>
      </c>
      <c r="AR56">
        <v>12.714105999999999</v>
      </c>
      <c r="AS56">
        <v>9.0369189999999993</v>
      </c>
      <c r="AT56">
        <v>7.9103269999999997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71.98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2281.9423070000007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441.08666099999999</v>
      </c>
      <c r="L57">
        <v>433.74601200000001</v>
      </c>
      <c r="M57">
        <v>88.292400000000001</v>
      </c>
      <c r="N57">
        <v>113.36456200000001</v>
      </c>
      <c r="O57">
        <v>118.6819</v>
      </c>
      <c r="P57">
        <v>98.609174999999993</v>
      </c>
      <c r="Q57">
        <v>11.643943999999999</v>
      </c>
      <c r="R57">
        <v>35.339033000000001</v>
      </c>
      <c r="S57">
        <v>15.447811</v>
      </c>
      <c r="T57">
        <v>0</v>
      </c>
      <c r="U57">
        <v>334.91130800000002</v>
      </c>
      <c r="V57">
        <v>13.749718</v>
      </c>
      <c r="W57">
        <v>43.090913999999998</v>
      </c>
      <c r="X57">
        <v>138.42472900000001</v>
      </c>
      <c r="Y57">
        <v>0</v>
      </c>
      <c r="Z57">
        <v>6.2580119999999999</v>
      </c>
      <c r="AA57">
        <v>0</v>
      </c>
      <c r="AB57">
        <v>18.549561000000001</v>
      </c>
      <c r="AC57">
        <v>9.2878229999999995</v>
      </c>
      <c r="AD57">
        <v>26.242709000000001</v>
      </c>
      <c r="AE57">
        <v>31.521155</v>
      </c>
      <c r="AF57">
        <v>8.5163779999999996</v>
      </c>
      <c r="AG57">
        <v>37.821008999999997</v>
      </c>
      <c r="AH57">
        <v>99.971948999999995</v>
      </c>
      <c r="AI57">
        <v>0</v>
      </c>
      <c r="AJ57">
        <v>0</v>
      </c>
      <c r="AK57">
        <v>48.714371999999997</v>
      </c>
      <c r="AL57">
        <v>64.122355999999996</v>
      </c>
      <c r="AM57">
        <v>0</v>
      </c>
      <c r="AN57">
        <v>0.97302999999999995</v>
      </c>
      <c r="AO57">
        <v>22.007840000000002</v>
      </c>
      <c r="AP57">
        <v>11.679069</v>
      </c>
      <c r="AQ57">
        <v>0</v>
      </c>
      <c r="AR57">
        <v>12.714105999999999</v>
      </c>
      <c r="AS57">
        <v>9.0369189999999993</v>
      </c>
      <c r="AT57">
        <v>7.9103269999999997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71.98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2373.6947820000005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424.77176100000003</v>
      </c>
      <c r="L58">
        <v>578.176064</v>
      </c>
      <c r="M58">
        <v>88.292400000000001</v>
      </c>
      <c r="N58">
        <v>113.36456200000001</v>
      </c>
      <c r="O58">
        <v>118.6819</v>
      </c>
      <c r="P58">
        <v>98.609174999999993</v>
      </c>
      <c r="Q58">
        <v>11.643943999999999</v>
      </c>
      <c r="R58">
        <v>35.339033000000001</v>
      </c>
      <c r="S58">
        <v>15.447811</v>
      </c>
      <c r="T58">
        <v>0</v>
      </c>
      <c r="U58">
        <v>334.91130800000002</v>
      </c>
      <c r="V58">
        <v>13.749718</v>
      </c>
      <c r="W58">
        <v>43.090913999999998</v>
      </c>
      <c r="X58">
        <v>138.42472900000001</v>
      </c>
      <c r="Y58">
        <v>0</v>
      </c>
      <c r="Z58">
        <v>6.2580119999999999</v>
      </c>
      <c r="AA58">
        <v>0</v>
      </c>
      <c r="AB58">
        <v>18.549561000000001</v>
      </c>
      <c r="AC58">
        <v>9.2878229999999995</v>
      </c>
      <c r="AD58">
        <v>26.242709000000001</v>
      </c>
      <c r="AE58">
        <v>31.521155</v>
      </c>
      <c r="AF58">
        <v>8.5163779999999996</v>
      </c>
      <c r="AG58">
        <v>37.821008999999997</v>
      </c>
      <c r="AH58">
        <v>99.971948999999995</v>
      </c>
      <c r="AI58">
        <v>0</v>
      </c>
      <c r="AJ58">
        <v>0</v>
      </c>
      <c r="AK58">
        <v>48.714371999999997</v>
      </c>
      <c r="AL58">
        <v>64.122355999999996</v>
      </c>
      <c r="AM58">
        <v>0</v>
      </c>
      <c r="AN58">
        <v>0.97302999999999995</v>
      </c>
      <c r="AO58">
        <v>22.007840000000002</v>
      </c>
      <c r="AP58">
        <v>11.679069</v>
      </c>
      <c r="AQ58">
        <v>0</v>
      </c>
      <c r="AR58">
        <v>12.714105999999999</v>
      </c>
      <c r="AS58">
        <v>9.0369189999999993</v>
      </c>
      <c r="AT58">
        <v>7.9103269999999997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71.98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2501.8099339999999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424.77176100000003</v>
      </c>
      <c r="L59">
        <v>578.176064</v>
      </c>
      <c r="M59">
        <v>88.292400000000001</v>
      </c>
      <c r="N59">
        <v>113.36456200000001</v>
      </c>
      <c r="O59">
        <v>118.6819</v>
      </c>
      <c r="P59">
        <v>98.609174999999993</v>
      </c>
      <c r="Q59">
        <v>11.643943999999999</v>
      </c>
      <c r="R59">
        <v>35.339033000000001</v>
      </c>
      <c r="S59">
        <v>15.447811</v>
      </c>
      <c r="T59">
        <v>0</v>
      </c>
      <c r="U59">
        <v>334.91130800000002</v>
      </c>
      <c r="V59">
        <v>13.749718</v>
      </c>
      <c r="W59">
        <v>43.090913999999998</v>
      </c>
      <c r="X59">
        <v>138.42472900000001</v>
      </c>
      <c r="Y59">
        <v>0</v>
      </c>
      <c r="Z59">
        <v>0</v>
      </c>
      <c r="AA59">
        <v>0</v>
      </c>
      <c r="AB59">
        <v>18.549561000000001</v>
      </c>
      <c r="AC59">
        <v>9.2878229999999995</v>
      </c>
      <c r="AD59">
        <v>26.242709000000001</v>
      </c>
      <c r="AE59">
        <v>31.521155</v>
      </c>
      <c r="AF59">
        <v>8.5163779999999996</v>
      </c>
      <c r="AG59">
        <v>37.821008999999997</v>
      </c>
      <c r="AH59">
        <v>99.971948999999995</v>
      </c>
      <c r="AI59">
        <v>0</v>
      </c>
      <c r="AJ59">
        <v>0</v>
      </c>
      <c r="AK59">
        <v>48.714371999999997</v>
      </c>
      <c r="AL59">
        <v>51.297884000000003</v>
      </c>
      <c r="AM59">
        <v>0</v>
      </c>
      <c r="AN59">
        <v>0.97302999999999995</v>
      </c>
      <c r="AO59">
        <v>22.007840000000002</v>
      </c>
      <c r="AP59">
        <v>11.679069</v>
      </c>
      <c r="AQ59">
        <v>0</v>
      </c>
      <c r="AR59">
        <v>12.714105999999999</v>
      </c>
      <c r="AS59">
        <v>9.0369189999999993</v>
      </c>
      <c r="AT59">
        <v>7.9103269999999997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71.98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2482.7274499999999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453.56276100000002</v>
      </c>
      <c r="L60">
        <v>578.176064</v>
      </c>
      <c r="M60">
        <v>88.292400000000001</v>
      </c>
      <c r="N60">
        <v>113.36456200000001</v>
      </c>
      <c r="O60">
        <v>118.6819</v>
      </c>
      <c r="P60">
        <v>98.609174999999993</v>
      </c>
      <c r="Q60">
        <v>11.643943999999999</v>
      </c>
      <c r="R60">
        <v>35.339033000000001</v>
      </c>
      <c r="S60">
        <v>15.447811</v>
      </c>
      <c r="T60">
        <v>0</v>
      </c>
      <c r="U60">
        <v>334.91130800000002</v>
      </c>
      <c r="V60">
        <v>13.749718</v>
      </c>
      <c r="W60">
        <v>43.090913999999998</v>
      </c>
      <c r="X60">
        <v>138.42472900000001</v>
      </c>
      <c r="Y60">
        <v>0</v>
      </c>
      <c r="Z60">
        <v>0</v>
      </c>
      <c r="AA60">
        <v>0</v>
      </c>
      <c r="AB60">
        <v>18.549561000000001</v>
      </c>
      <c r="AC60">
        <v>9.2878229999999995</v>
      </c>
      <c r="AD60">
        <v>26.242709000000001</v>
      </c>
      <c r="AE60">
        <v>31.521155</v>
      </c>
      <c r="AF60">
        <v>8.5163779999999996</v>
      </c>
      <c r="AG60">
        <v>37.821008999999997</v>
      </c>
      <c r="AH60">
        <v>99.971948999999995</v>
      </c>
      <c r="AI60">
        <v>0</v>
      </c>
      <c r="AJ60">
        <v>0</v>
      </c>
      <c r="AK60">
        <v>48.714371999999997</v>
      </c>
      <c r="AL60">
        <v>51.297884000000003</v>
      </c>
      <c r="AM60">
        <v>0</v>
      </c>
      <c r="AN60">
        <v>0.97302999999999995</v>
      </c>
      <c r="AO60">
        <v>22.007840000000002</v>
      </c>
      <c r="AP60">
        <v>11.679069</v>
      </c>
      <c r="AQ60">
        <v>0</v>
      </c>
      <c r="AR60">
        <v>12.714105999999999</v>
      </c>
      <c r="AS60">
        <v>9.0369189999999993</v>
      </c>
      <c r="AT60">
        <v>7.9103269999999997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71.98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2511.51845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376.78676100000001</v>
      </c>
      <c r="L61">
        <v>578.02251200000001</v>
      </c>
      <c r="M61">
        <v>88.292400000000001</v>
      </c>
      <c r="N61">
        <v>113.36456200000001</v>
      </c>
      <c r="O61">
        <v>118.6819</v>
      </c>
      <c r="P61">
        <v>98.609174999999993</v>
      </c>
      <c r="Q61">
        <v>11.445166</v>
      </c>
      <c r="R61">
        <v>35.329436000000001</v>
      </c>
      <c r="S61">
        <v>13.625582</v>
      </c>
      <c r="T61">
        <v>0</v>
      </c>
      <c r="U61">
        <v>334.91130800000002</v>
      </c>
      <c r="V61">
        <v>13.749718</v>
      </c>
      <c r="W61">
        <v>43.090913999999998</v>
      </c>
      <c r="X61">
        <v>138.42472900000001</v>
      </c>
      <c r="Y61">
        <v>0</v>
      </c>
      <c r="Z61">
        <v>0</v>
      </c>
      <c r="AA61">
        <v>0</v>
      </c>
      <c r="AB61">
        <v>18.549561000000001</v>
      </c>
      <c r="AC61">
        <v>9.2878229999999995</v>
      </c>
      <c r="AD61">
        <v>22.819747</v>
      </c>
      <c r="AE61">
        <v>31.521155</v>
      </c>
      <c r="AF61">
        <v>8.5163779999999996</v>
      </c>
      <c r="AG61">
        <v>37.821008999999997</v>
      </c>
      <c r="AH61">
        <v>99.971948999999995</v>
      </c>
      <c r="AI61">
        <v>0</v>
      </c>
      <c r="AJ61">
        <v>0</v>
      </c>
      <c r="AK61">
        <v>48.714371999999997</v>
      </c>
      <c r="AL61">
        <v>51.297884000000003</v>
      </c>
      <c r="AM61">
        <v>0</v>
      </c>
      <c r="AN61">
        <v>0.97302999999999995</v>
      </c>
      <c r="AO61">
        <v>22.007840000000002</v>
      </c>
      <c r="AP61">
        <v>11.679069</v>
      </c>
      <c r="AQ61">
        <v>0</v>
      </c>
      <c r="AR61">
        <v>12.714105999999999</v>
      </c>
      <c r="AS61">
        <v>9.0369189999999993</v>
      </c>
      <c r="AT61">
        <v>7.9103269999999997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71.98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2429.1353320000003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376.78676100000001</v>
      </c>
      <c r="L62">
        <v>578.02251200000001</v>
      </c>
      <c r="M62">
        <v>88.292400000000001</v>
      </c>
      <c r="N62">
        <v>113.36456200000001</v>
      </c>
      <c r="O62">
        <v>118.6819</v>
      </c>
      <c r="P62">
        <v>98.609174999999993</v>
      </c>
      <c r="Q62">
        <v>11.445166</v>
      </c>
      <c r="R62">
        <v>35.329436000000001</v>
      </c>
      <c r="S62">
        <v>13.625582</v>
      </c>
      <c r="T62">
        <v>0</v>
      </c>
      <c r="U62">
        <v>334.91130800000002</v>
      </c>
      <c r="V62">
        <v>13.749718</v>
      </c>
      <c r="W62">
        <v>43.090913999999998</v>
      </c>
      <c r="X62">
        <v>138.42472900000001</v>
      </c>
      <c r="Y62">
        <v>0</v>
      </c>
      <c r="Z62">
        <v>0</v>
      </c>
      <c r="AA62">
        <v>0</v>
      </c>
      <c r="AB62">
        <v>18.549561000000001</v>
      </c>
      <c r="AC62">
        <v>9.2878229999999995</v>
      </c>
      <c r="AD62">
        <v>22.819747</v>
      </c>
      <c r="AE62">
        <v>31.521155</v>
      </c>
      <c r="AF62">
        <v>8.5163779999999996</v>
      </c>
      <c r="AG62">
        <v>37.821008999999997</v>
      </c>
      <c r="AH62">
        <v>99.971948999999995</v>
      </c>
      <c r="AI62">
        <v>0</v>
      </c>
      <c r="AJ62">
        <v>0</v>
      </c>
      <c r="AK62">
        <v>48.714371999999997</v>
      </c>
      <c r="AL62">
        <v>51.297884000000003</v>
      </c>
      <c r="AM62">
        <v>0</v>
      </c>
      <c r="AN62">
        <v>0.97302999999999995</v>
      </c>
      <c r="AO62">
        <v>22.007840000000002</v>
      </c>
      <c r="AP62">
        <v>11.679069</v>
      </c>
      <c r="AQ62">
        <v>0</v>
      </c>
      <c r="AR62">
        <v>12.714105999999999</v>
      </c>
      <c r="AS62">
        <v>9.0369189999999993</v>
      </c>
      <c r="AT62">
        <v>7.9103269999999997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71.98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2429.1353320000003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376.63320900000002</v>
      </c>
      <c r="L63">
        <v>482.53715999999997</v>
      </c>
      <c r="M63">
        <v>88.292400000000001</v>
      </c>
      <c r="N63">
        <v>113.36456200000001</v>
      </c>
      <c r="O63">
        <v>118.6819</v>
      </c>
      <c r="P63">
        <v>98.609174999999993</v>
      </c>
      <c r="Q63">
        <v>11.445166</v>
      </c>
      <c r="R63">
        <v>35.339033000000001</v>
      </c>
      <c r="S63">
        <v>13.625582</v>
      </c>
      <c r="T63">
        <v>0</v>
      </c>
      <c r="U63">
        <v>334.91130800000002</v>
      </c>
      <c r="V63">
        <v>13.749718</v>
      </c>
      <c r="W63">
        <v>37.150371</v>
      </c>
      <c r="X63">
        <v>138.42472900000001</v>
      </c>
      <c r="Y63">
        <v>0</v>
      </c>
      <c r="Z63">
        <v>0</v>
      </c>
      <c r="AA63">
        <v>0</v>
      </c>
      <c r="AB63">
        <v>18.549561000000001</v>
      </c>
      <c r="AC63">
        <v>9.2878229999999995</v>
      </c>
      <c r="AD63">
        <v>22.819747</v>
      </c>
      <c r="AE63">
        <v>31.521155</v>
      </c>
      <c r="AF63">
        <v>8.5163779999999996</v>
      </c>
      <c r="AG63">
        <v>37.821008999999997</v>
      </c>
      <c r="AH63">
        <v>99.971948999999995</v>
      </c>
      <c r="AI63">
        <v>0</v>
      </c>
      <c r="AJ63">
        <v>0</v>
      </c>
      <c r="AK63">
        <v>48.714371999999997</v>
      </c>
      <c r="AL63">
        <v>51.297884000000003</v>
      </c>
      <c r="AM63">
        <v>0</v>
      </c>
      <c r="AN63">
        <v>0.97302999999999995</v>
      </c>
      <c r="AO63">
        <v>22.007840000000002</v>
      </c>
      <c r="AP63">
        <v>11.679069</v>
      </c>
      <c r="AQ63">
        <v>0</v>
      </c>
      <c r="AR63">
        <v>12.714105999999999</v>
      </c>
      <c r="AS63">
        <v>9.0369189999999993</v>
      </c>
      <c r="AT63">
        <v>7.9103269999999997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71.98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2327.565482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361.12821500000001</v>
      </c>
      <c r="L64">
        <v>482.53715999999997</v>
      </c>
      <c r="M64">
        <v>88.292400000000001</v>
      </c>
      <c r="N64">
        <v>113.36456200000001</v>
      </c>
      <c r="O64">
        <v>118.6819</v>
      </c>
      <c r="P64">
        <v>98.609174999999993</v>
      </c>
      <c r="Q64">
        <v>11.445166</v>
      </c>
      <c r="R64">
        <v>35.339033000000001</v>
      </c>
      <c r="S64">
        <v>13.625582</v>
      </c>
      <c r="T64">
        <v>0</v>
      </c>
      <c r="U64">
        <v>334.91130800000002</v>
      </c>
      <c r="V64">
        <v>13.749718</v>
      </c>
      <c r="W64">
        <v>37.150371</v>
      </c>
      <c r="X64">
        <v>138.42472900000001</v>
      </c>
      <c r="Y64">
        <v>0</v>
      </c>
      <c r="Z64">
        <v>0</v>
      </c>
      <c r="AA64">
        <v>0</v>
      </c>
      <c r="AB64">
        <v>18.549561000000001</v>
      </c>
      <c r="AC64">
        <v>9.2878229999999995</v>
      </c>
      <c r="AD64">
        <v>22.819747</v>
      </c>
      <c r="AE64">
        <v>31.521155</v>
      </c>
      <c r="AF64">
        <v>8.5163779999999996</v>
      </c>
      <c r="AG64">
        <v>37.821008999999997</v>
      </c>
      <c r="AH64">
        <v>99.971948999999995</v>
      </c>
      <c r="AI64">
        <v>0</v>
      </c>
      <c r="AJ64">
        <v>0</v>
      </c>
      <c r="AK64">
        <v>48.714371999999997</v>
      </c>
      <c r="AL64">
        <v>51.297884000000003</v>
      </c>
      <c r="AM64">
        <v>0</v>
      </c>
      <c r="AN64">
        <v>0.97302999999999995</v>
      </c>
      <c r="AO64">
        <v>22.007840000000002</v>
      </c>
      <c r="AP64">
        <v>11.679069</v>
      </c>
      <c r="AQ64">
        <v>0</v>
      </c>
      <c r="AR64">
        <v>12.714105999999999</v>
      </c>
      <c r="AS64">
        <v>9.0369189999999993</v>
      </c>
      <c r="AT64">
        <v>7.9103269999999997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71.98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2312.0604880000001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361.16207300000002</v>
      </c>
      <c r="L65">
        <v>472.94015999999999</v>
      </c>
      <c r="M65">
        <v>88.292400000000001</v>
      </c>
      <c r="N65">
        <v>113.36456200000001</v>
      </c>
      <c r="O65">
        <v>118.6819</v>
      </c>
      <c r="P65">
        <v>98.609174999999993</v>
      </c>
      <c r="Q65">
        <v>11.445166</v>
      </c>
      <c r="R65">
        <v>23.229825999999999</v>
      </c>
      <c r="S65">
        <v>13.625582</v>
      </c>
      <c r="T65">
        <v>0</v>
      </c>
      <c r="U65">
        <v>334.91130800000002</v>
      </c>
      <c r="V65">
        <v>8.9827919999999999</v>
      </c>
      <c r="W65">
        <v>37.150371</v>
      </c>
      <c r="X65">
        <v>138.42472900000001</v>
      </c>
      <c r="Y65">
        <v>0</v>
      </c>
      <c r="Z65">
        <v>0</v>
      </c>
      <c r="AA65">
        <v>0</v>
      </c>
      <c r="AB65">
        <v>18.549561000000001</v>
      </c>
      <c r="AC65">
        <v>9.2878229999999995</v>
      </c>
      <c r="AD65">
        <v>22.819747</v>
      </c>
      <c r="AE65">
        <v>31.521155</v>
      </c>
      <c r="AF65">
        <v>8.5163779999999996</v>
      </c>
      <c r="AG65">
        <v>37.821008999999997</v>
      </c>
      <c r="AH65">
        <v>99.971948999999995</v>
      </c>
      <c r="AI65">
        <v>0</v>
      </c>
      <c r="AJ65">
        <v>0</v>
      </c>
      <c r="AK65">
        <v>48.714371999999997</v>
      </c>
      <c r="AL65">
        <v>51.297884000000003</v>
      </c>
      <c r="AM65">
        <v>0</v>
      </c>
      <c r="AN65">
        <v>0.97302999999999995</v>
      </c>
      <c r="AO65">
        <v>22.007840000000002</v>
      </c>
      <c r="AP65">
        <v>11.679069</v>
      </c>
      <c r="AQ65">
        <v>0</v>
      </c>
      <c r="AR65">
        <v>10.595088000000001</v>
      </c>
      <c r="AS65">
        <v>12.909884</v>
      </c>
      <c r="AT65">
        <v>7.9103269999999997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71.98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2287.3751600000001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361.12821500000001</v>
      </c>
      <c r="L66">
        <v>472.94015999999999</v>
      </c>
      <c r="M66">
        <v>88.292400000000001</v>
      </c>
      <c r="N66">
        <v>113.36456200000001</v>
      </c>
      <c r="O66">
        <v>118.6819</v>
      </c>
      <c r="P66">
        <v>98.609174999999993</v>
      </c>
      <c r="Q66">
        <v>11.445166</v>
      </c>
      <c r="R66">
        <v>23.229825999999999</v>
      </c>
      <c r="S66">
        <v>13.625582</v>
      </c>
      <c r="T66">
        <v>0</v>
      </c>
      <c r="U66">
        <v>334.91130800000002</v>
      </c>
      <c r="V66">
        <v>8.9827919999999999</v>
      </c>
      <c r="W66">
        <v>37.150371</v>
      </c>
      <c r="X66">
        <v>138.42472900000001</v>
      </c>
      <c r="Y66">
        <v>0</v>
      </c>
      <c r="Z66">
        <v>0</v>
      </c>
      <c r="AA66">
        <v>0</v>
      </c>
      <c r="AB66">
        <v>18.549561000000001</v>
      </c>
      <c r="AC66">
        <v>9.2878229999999995</v>
      </c>
      <c r="AD66">
        <v>22.819747</v>
      </c>
      <c r="AE66">
        <v>31.521155</v>
      </c>
      <c r="AF66">
        <v>8.5163779999999996</v>
      </c>
      <c r="AG66">
        <v>37.821008999999997</v>
      </c>
      <c r="AH66">
        <v>99.971948999999995</v>
      </c>
      <c r="AI66">
        <v>0</v>
      </c>
      <c r="AJ66">
        <v>0</v>
      </c>
      <c r="AK66">
        <v>48.714371999999997</v>
      </c>
      <c r="AL66">
        <v>51.297884000000003</v>
      </c>
      <c r="AM66">
        <v>0</v>
      </c>
      <c r="AN66">
        <v>0.97302999999999995</v>
      </c>
      <c r="AO66">
        <v>22.007840000000002</v>
      </c>
      <c r="AP66">
        <v>11.679069</v>
      </c>
      <c r="AQ66">
        <v>0</v>
      </c>
      <c r="AR66">
        <v>10.595088000000001</v>
      </c>
      <c r="AS66">
        <v>12.909884</v>
      </c>
      <c r="AT66">
        <v>7.9103269999999997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71.98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2287.3413020000003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361.17652700000002</v>
      </c>
      <c r="L67">
        <v>472.94015999999999</v>
      </c>
      <c r="M67">
        <v>88.292400000000001</v>
      </c>
      <c r="N67">
        <v>113.36456200000001</v>
      </c>
      <c r="O67">
        <v>118.6819</v>
      </c>
      <c r="P67">
        <v>98.609174999999993</v>
      </c>
      <c r="Q67">
        <v>11.448459</v>
      </c>
      <c r="R67">
        <v>23.229825999999999</v>
      </c>
      <c r="S67">
        <v>13.611219</v>
      </c>
      <c r="T67">
        <v>0</v>
      </c>
      <c r="U67">
        <v>334.91130800000002</v>
      </c>
      <c r="V67">
        <v>8.9827919999999999</v>
      </c>
      <c r="W67">
        <v>37.150371</v>
      </c>
      <c r="X67">
        <v>138.42472900000001</v>
      </c>
      <c r="Y67">
        <v>0</v>
      </c>
      <c r="Z67">
        <v>0</v>
      </c>
      <c r="AA67">
        <v>0</v>
      </c>
      <c r="AB67">
        <v>18.549561000000001</v>
      </c>
      <c r="AC67">
        <v>9.2878229999999995</v>
      </c>
      <c r="AD67">
        <v>22.819747</v>
      </c>
      <c r="AE67">
        <v>31.521155</v>
      </c>
      <c r="AF67">
        <v>8.5163779999999996</v>
      </c>
      <c r="AG67">
        <v>37.821008999999997</v>
      </c>
      <c r="AH67">
        <v>99.971948999999995</v>
      </c>
      <c r="AI67">
        <v>0</v>
      </c>
      <c r="AJ67">
        <v>0</v>
      </c>
      <c r="AK67">
        <v>48.714371999999997</v>
      </c>
      <c r="AL67">
        <v>51.297884000000003</v>
      </c>
      <c r="AM67">
        <v>0</v>
      </c>
      <c r="AN67">
        <v>0.97302999999999995</v>
      </c>
      <c r="AO67">
        <v>22.007840000000002</v>
      </c>
      <c r="AP67">
        <v>11.679069</v>
      </c>
      <c r="AQ67">
        <v>0</v>
      </c>
      <c r="AR67">
        <v>21.190176000000001</v>
      </c>
      <c r="AS67">
        <v>12.909884</v>
      </c>
      <c r="AT67">
        <v>7.9103269999999997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71.98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2297.9736320000002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360.80192399999999</v>
      </c>
      <c r="L68">
        <v>452.78645999999998</v>
      </c>
      <c r="M68">
        <v>88.292400000000001</v>
      </c>
      <c r="N68">
        <v>113.36456200000001</v>
      </c>
      <c r="O68">
        <v>118.6819</v>
      </c>
      <c r="P68">
        <v>98.609174999999993</v>
      </c>
      <c r="Q68">
        <v>11.448459</v>
      </c>
      <c r="R68">
        <v>23.229825999999999</v>
      </c>
      <c r="S68">
        <v>13.611219</v>
      </c>
      <c r="T68">
        <v>0</v>
      </c>
      <c r="U68">
        <v>334.91130800000002</v>
      </c>
      <c r="V68">
        <v>8.9827919999999999</v>
      </c>
      <c r="W68">
        <v>37.150371</v>
      </c>
      <c r="X68">
        <v>138.42472900000001</v>
      </c>
      <c r="Y68">
        <v>0</v>
      </c>
      <c r="Z68">
        <v>0</v>
      </c>
      <c r="AA68">
        <v>0</v>
      </c>
      <c r="AB68">
        <v>18.549561000000001</v>
      </c>
      <c r="AC68">
        <v>9.2878229999999995</v>
      </c>
      <c r="AD68">
        <v>22.819747</v>
      </c>
      <c r="AE68">
        <v>31.521155</v>
      </c>
      <c r="AF68">
        <v>8.5163779999999996</v>
      </c>
      <c r="AG68">
        <v>37.821008999999997</v>
      </c>
      <c r="AH68">
        <v>99.971948999999995</v>
      </c>
      <c r="AI68">
        <v>0</v>
      </c>
      <c r="AJ68">
        <v>0</v>
      </c>
      <c r="AK68">
        <v>48.714371999999997</v>
      </c>
      <c r="AL68">
        <v>51.297884000000003</v>
      </c>
      <c r="AM68">
        <v>0</v>
      </c>
      <c r="AN68">
        <v>0.97302999999999995</v>
      </c>
      <c r="AO68">
        <v>22.007840000000002</v>
      </c>
      <c r="AP68">
        <v>11.679069</v>
      </c>
      <c r="AQ68">
        <v>0</v>
      </c>
      <c r="AR68">
        <v>46.618386999999998</v>
      </c>
      <c r="AS68">
        <v>12.909884</v>
      </c>
      <c r="AT68">
        <v>7.9103269999999997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71.98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2302.87354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361.61492299999998</v>
      </c>
      <c r="L69">
        <v>452.78645999999998</v>
      </c>
      <c r="M69">
        <v>88.292400000000001</v>
      </c>
      <c r="N69">
        <v>113.36456200000001</v>
      </c>
      <c r="O69">
        <v>118.6819</v>
      </c>
      <c r="P69">
        <v>98.609174999999993</v>
      </c>
      <c r="Q69">
        <v>11.448459</v>
      </c>
      <c r="R69">
        <v>28.220265999999999</v>
      </c>
      <c r="S69">
        <v>13.611219</v>
      </c>
      <c r="T69">
        <v>0</v>
      </c>
      <c r="U69">
        <v>334.91130800000002</v>
      </c>
      <c r="V69">
        <v>8.9827919999999999</v>
      </c>
      <c r="W69">
        <v>37.150371</v>
      </c>
      <c r="X69">
        <v>138.42472900000001</v>
      </c>
      <c r="Y69">
        <v>0</v>
      </c>
      <c r="Z69">
        <v>0</v>
      </c>
      <c r="AA69">
        <v>0</v>
      </c>
      <c r="AB69">
        <v>18.549561000000001</v>
      </c>
      <c r="AC69">
        <v>9.2878229999999995</v>
      </c>
      <c r="AD69">
        <v>17.495139000000002</v>
      </c>
      <c r="AE69">
        <v>47.444262999999999</v>
      </c>
      <c r="AF69">
        <v>8.5163779999999996</v>
      </c>
      <c r="AG69">
        <v>37.821008999999997</v>
      </c>
      <c r="AH69">
        <v>99.971948999999995</v>
      </c>
      <c r="AI69">
        <v>0</v>
      </c>
      <c r="AJ69">
        <v>0</v>
      </c>
      <c r="AK69">
        <v>48.714371999999997</v>
      </c>
      <c r="AL69">
        <v>51.297884000000003</v>
      </c>
      <c r="AM69">
        <v>0</v>
      </c>
      <c r="AN69">
        <v>0.97302999999999995</v>
      </c>
      <c r="AO69">
        <v>22.007840000000002</v>
      </c>
      <c r="AP69">
        <v>11.679069</v>
      </c>
      <c r="AQ69">
        <v>0</v>
      </c>
      <c r="AR69">
        <v>13.773614</v>
      </c>
      <c r="AS69">
        <v>12.909884</v>
      </c>
      <c r="AT69">
        <v>7.9103269999999997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71.98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2286.4307060000006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383.12078100000002</v>
      </c>
      <c r="L70">
        <v>452.78645999999998</v>
      </c>
      <c r="M70">
        <v>88.292400000000001</v>
      </c>
      <c r="N70">
        <v>113.36456200000001</v>
      </c>
      <c r="O70">
        <v>118.6819</v>
      </c>
      <c r="P70">
        <v>98.609174999999993</v>
      </c>
      <c r="Q70">
        <v>11.447343999999999</v>
      </c>
      <c r="R70">
        <v>28.220265999999999</v>
      </c>
      <c r="S70">
        <v>13.603033</v>
      </c>
      <c r="T70">
        <v>0</v>
      </c>
      <c r="U70">
        <v>334.91130800000002</v>
      </c>
      <c r="V70">
        <v>8.9827919999999999</v>
      </c>
      <c r="W70">
        <v>37.150371</v>
      </c>
      <c r="X70">
        <v>138.42472900000001</v>
      </c>
      <c r="Y70">
        <v>0</v>
      </c>
      <c r="Z70">
        <v>0</v>
      </c>
      <c r="AA70">
        <v>0</v>
      </c>
      <c r="AB70">
        <v>18.549561000000001</v>
      </c>
      <c r="AC70">
        <v>9.2878229999999995</v>
      </c>
      <c r="AD70">
        <v>17.495139000000002</v>
      </c>
      <c r="AE70">
        <v>47.444262999999999</v>
      </c>
      <c r="AF70">
        <v>8.5163779999999996</v>
      </c>
      <c r="AG70">
        <v>37.821008999999997</v>
      </c>
      <c r="AH70">
        <v>99.971948999999995</v>
      </c>
      <c r="AI70">
        <v>0</v>
      </c>
      <c r="AJ70">
        <v>0</v>
      </c>
      <c r="AK70">
        <v>48.714371999999997</v>
      </c>
      <c r="AL70">
        <v>51.297884000000003</v>
      </c>
      <c r="AM70">
        <v>0</v>
      </c>
      <c r="AN70">
        <v>0.97302999999999995</v>
      </c>
      <c r="AO70">
        <v>22.007840000000002</v>
      </c>
      <c r="AP70">
        <v>11.679069</v>
      </c>
      <c r="AQ70">
        <v>0</v>
      </c>
      <c r="AR70">
        <v>13.773614</v>
      </c>
      <c r="AS70">
        <v>12.909884</v>
      </c>
      <c r="AT70">
        <v>7.9103269999999997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71.98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2307.9272630000009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360.96476000000001</v>
      </c>
      <c r="L71">
        <v>452.78645999999998</v>
      </c>
      <c r="M71">
        <v>88.292400000000001</v>
      </c>
      <c r="N71">
        <v>107.016147</v>
      </c>
      <c r="O71">
        <v>118.6819</v>
      </c>
      <c r="P71">
        <v>98.609174999999993</v>
      </c>
      <c r="Q71">
        <v>11.068395000000001</v>
      </c>
      <c r="R71">
        <v>28.220265999999999</v>
      </c>
      <c r="S71">
        <v>13.603033</v>
      </c>
      <c r="T71">
        <v>0</v>
      </c>
      <c r="U71">
        <v>334.91130800000002</v>
      </c>
      <c r="V71">
        <v>11.763275999999999</v>
      </c>
      <c r="W71">
        <v>40.797283999999998</v>
      </c>
      <c r="X71">
        <v>138.42472900000001</v>
      </c>
      <c r="Y71">
        <v>0</v>
      </c>
      <c r="Z71">
        <v>0</v>
      </c>
      <c r="AA71">
        <v>0</v>
      </c>
      <c r="AB71">
        <v>18.549561000000001</v>
      </c>
      <c r="AC71">
        <v>9.2878229999999995</v>
      </c>
      <c r="AD71">
        <v>17.495139000000002</v>
      </c>
      <c r="AE71">
        <v>47.444262999999999</v>
      </c>
      <c r="AF71">
        <v>8.5163779999999996</v>
      </c>
      <c r="AG71">
        <v>37.821008999999997</v>
      </c>
      <c r="AH71">
        <v>99.971948999999995</v>
      </c>
      <c r="AI71">
        <v>0</v>
      </c>
      <c r="AJ71">
        <v>0</v>
      </c>
      <c r="AK71">
        <v>48.714371999999997</v>
      </c>
      <c r="AL71">
        <v>51.297884000000003</v>
      </c>
      <c r="AM71">
        <v>0</v>
      </c>
      <c r="AN71">
        <v>0.97302999999999995</v>
      </c>
      <c r="AO71">
        <v>22.007840000000002</v>
      </c>
      <c r="AP71">
        <v>11.679069</v>
      </c>
      <c r="AQ71">
        <v>0</v>
      </c>
      <c r="AR71">
        <v>13.773614</v>
      </c>
      <c r="AS71">
        <v>12.909884</v>
      </c>
      <c r="AT71">
        <v>7.9103269999999997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71.98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2285.4712750000008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360.96252299999998</v>
      </c>
      <c r="L72">
        <v>452.78645999999998</v>
      </c>
      <c r="M72">
        <v>88.292400000000001</v>
      </c>
      <c r="N72">
        <v>107.016147</v>
      </c>
      <c r="O72">
        <v>118.6819</v>
      </c>
      <c r="P72">
        <v>98.609174999999993</v>
      </c>
      <c r="Q72">
        <v>11.068395000000001</v>
      </c>
      <c r="R72">
        <v>40.329473</v>
      </c>
      <c r="S72">
        <v>13.603033</v>
      </c>
      <c r="T72">
        <v>0</v>
      </c>
      <c r="U72">
        <v>334.91130800000002</v>
      </c>
      <c r="V72">
        <v>19.246400000000001</v>
      </c>
      <c r="W72">
        <v>41.942729</v>
      </c>
      <c r="X72">
        <v>138.42472900000001</v>
      </c>
      <c r="Y72">
        <v>0</v>
      </c>
      <c r="Z72">
        <v>0</v>
      </c>
      <c r="AA72">
        <v>0</v>
      </c>
      <c r="AB72">
        <v>18.549561000000001</v>
      </c>
      <c r="AC72">
        <v>9.2878229999999995</v>
      </c>
      <c r="AD72">
        <v>17.495139000000002</v>
      </c>
      <c r="AE72">
        <v>47.444262999999999</v>
      </c>
      <c r="AF72">
        <v>8.5163779999999996</v>
      </c>
      <c r="AG72">
        <v>37.821008999999997</v>
      </c>
      <c r="AH72">
        <v>99.971948999999995</v>
      </c>
      <c r="AI72">
        <v>0</v>
      </c>
      <c r="AJ72">
        <v>0</v>
      </c>
      <c r="AK72">
        <v>48.714371999999997</v>
      </c>
      <c r="AL72">
        <v>51.297884000000003</v>
      </c>
      <c r="AM72">
        <v>0</v>
      </c>
      <c r="AN72">
        <v>0.97302999999999995</v>
      </c>
      <c r="AO72">
        <v>22.007840000000002</v>
      </c>
      <c r="AP72">
        <v>11.679069</v>
      </c>
      <c r="AQ72">
        <v>14.81297</v>
      </c>
      <c r="AR72">
        <v>13.773614</v>
      </c>
      <c r="AS72">
        <v>12.909884</v>
      </c>
      <c r="AT72">
        <v>7.9103269999999997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71.98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2321.019784000001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435.90428100000003</v>
      </c>
      <c r="L73">
        <v>512.28786000000002</v>
      </c>
      <c r="M73">
        <v>88.292400000000001</v>
      </c>
      <c r="N73">
        <v>107.016147</v>
      </c>
      <c r="O73">
        <v>118.6819</v>
      </c>
      <c r="P73">
        <v>98.609174999999993</v>
      </c>
      <c r="Q73">
        <v>11.487719999999999</v>
      </c>
      <c r="R73">
        <v>40.329473</v>
      </c>
      <c r="S73">
        <v>14.900782</v>
      </c>
      <c r="T73">
        <v>0</v>
      </c>
      <c r="U73">
        <v>334.91130800000002</v>
      </c>
      <c r="V73">
        <v>19.246400000000001</v>
      </c>
      <c r="W73">
        <v>41.942729</v>
      </c>
      <c r="X73">
        <v>138.42472900000001</v>
      </c>
      <c r="Y73">
        <v>0</v>
      </c>
      <c r="Z73">
        <v>1.0556700000000001</v>
      </c>
      <c r="AA73">
        <v>0</v>
      </c>
      <c r="AB73">
        <v>18.549561000000001</v>
      </c>
      <c r="AC73">
        <v>9.2878229999999995</v>
      </c>
      <c r="AD73">
        <v>17.495139000000002</v>
      </c>
      <c r="AE73">
        <v>47.444262999999999</v>
      </c>
      <c r="AF73">
        <v>8.5163779999999996</v>
      </c>
      <c r="AG73">
        <v>37.821008999999997</v>
      </c>
      <c r="AH73">
        <v>99.971948999999995</v>
      </c>
      <c r="AI73">
        <v>0</v>
      </c>
      <c r="AJ73">
        <v>0</v>
      </c>
      <c r="AK73">
        <v>48.714371999999997</v>
      </c>
      <c r="AL73">
        <v>51.297884000000003</v>
      </c>
      <c r="AM73">
        <v>0</v>
      </c>
      <c r="AN73">
        <v>0.97302999999999995</v>
      </c>
      <c r="AO73">
        <v>22.007840000000002</v>
      </c>
      <c r="AP73">
        <v>11.679069</v>
      </c>
      <c r="AQ73">
        <v>29.867782999999999</v>
      </c>
      <c r="AR73">
        <v>19.071158</v>
      </c>
      <c r="AS73">
        <v>12.909884</v>
      </c>
      <c r="AT73">
        <v>7.9103269999999997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71.98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2478.5880430000002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512.68028100000004</v>
      </c>
      <c r="L74">
        <v>552.59526000000005</v>
      </c>
      <c r="M74">
        <v>88.292400000000001</v>
      </c>
      <c r="N74">
        <v>107.016147</v>
      </c>
      <c r="O74">
        <v>118.6819</v>
      </c>
      <c r="P74">
        <v>98.609174999999993</v>
      </c>
      <c r="Q74">
        <v>11.487719999999999</v>
      </c>
      <c r="R74">
        <v>40.329473</v>
      </c>
      <c r="S74">
        <v>14.900782</v>
      </c>
      <c r="T74">
        <v>0</v>
      </c>
      <c r="U74">
        <v>334.91130800000002</v>
      </c>
      <c r="V74">
        <v>19.246400000000001</v>
      </c>
      <c r="W74">
        <v>41.942729</v>
      </c>
      <c r="X74">
        <v>138.42472900000001</v>
      </c>
      <c r="Y74">
        <v>0</v>
      </c>
      <c r="Z74">
        <v>1.0556700000000001</v>
      </c>
      <c r="AA74">
        <v>0</v>
      </c>
      <c r="AB74">
        <v>18.549561000000001</v>
      </c>
      <c r="AC74">
        <v>9.2878229999999995</v>
      </c>
      <c r="AD74">
        <v>17.495139000000002</v>
      </c>
      <c r="AE74">
        <v>47.444262999999999</v>
      </c>
      <c r="AF74">
        <v>8.5163779999999996</v>
      </c>
      <c r="AG74">
        <v>37.821008999999997</v>
      </c>
      <c r="AH74">
        <v>99.971948999999995</v>
      </c>
      <c r="AI74">
        <v>0</v>
      </c>
      <c r="AJ74">
        <v>0</v>
      </c>
      <c r="AK74">
        <v>48.714371999999997</v>
      </c>
      <c r="AL74">
        <v>51.297884000000003</v>
      </c>
      <c r="AM74">
        <v>4.9891920000000001</v>
      </c>
      <c r="AN74">
        <v>0.97302999999999995</v>
      </c>
      <c r="AO74">
        <v>22.007840000000002</v>
      </c>
      <c r="AP74">
        <v>11.679069</v>
      </c>
      <c r="AQ74">
        <v>43.531992000000002</v>
      </c>
      <c r="AR74">
        <v>19.071158</v>
      </c>
      <c r="AS74">
        <v>12.909884</v>
      </c>
      <c r="AT74">
        <v>7.9103269999999997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71.98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2614.3248440000007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560.66528100000005</v>
      </c>
      <c r="L75">
        <v>577.216364</v>
      </c>
      <c r="M75">
        <v>88.292400000000001</v>
      </c>
      <c r="N75">
        <v>107.016147</v>
      </c>
      <c r="O75">
        <v>118.6819</v>
      </c>
      <c r="P75">
        <v>93.570750000000004</v>
      </c>
      <c r="Q75">
        <v>10.513514000000001</v>
      </c>
      <c r="R75">
        <v>40.626980000000003</v>
      </c>
      <c r="S75">
        <v>14.488111</v>
      </c>
      <c r="T75">
        <v>0</v>
      </c>
      <c r="U75">
        <v>334.91130800000002</v>
      </c>
      <c r="V75">
        <v>19.246400000000001</v>
      </c>
      <c r="W75">
        <v>41.938890000000001</v>
      </c>
      <c r="X75">
        <v>138.42472900000001</v>
      </c>
      <c r="Y75">
        <v>0</v>
      </c>
      <c r="Z75">
        <v>1.0556700000000001</v>
      </c>
      <c r="AA75">
        <v>13.419485</v>
      </c>
      <c r="AB75">
        <v>18.549561000000001</v>
      </c>
      <c r="AC75">
        <v>9.2878229999999995</v>
      </c>
      <c r="AD75">
        <v>17.495139000000002</v>
      </c>
      <c r="AE75">
        <v>47.444262999999999</v>
      </c>
      <c r="AF75">
        <v>8.5163779999999996</v>
      </c>
      <c r="AG75">
        <v>37.821008999999997</v>
      </c>
      <c r="AH75">
        <v>99.971948999999995</v>
      </c>
      <c r="AI75">
        <v>0</v>
      </c>
      <c r="AJ75">
        <v>0</v>
      </c>
      <c r="AK75">
        <v>48.714371999999997</v>
      </c>
      <c r="AL75">
        <v>51.297884000000003</v>
      </c>
      <c r="AM75">
        <v>4.9891920000000001</v>
      </c>
      <c r="AN75">
        <v>0.97302999999999995</v>
      </c>
      <c r="AO75">
        <v>22.007840000000002</v>
      </c>
      <c r="AP75">
        <v>11.679069</v>
      </c>
      <c r="AQ75">
        <v>43.531992000000002</v>
      </c>
      <c r="AR75">
        <v>22.249684999999999</v>
      </c>
      <c r="AS75">
        <v>14.200873</v>
      </c>
      <c r="AT75">
        <v>7.9103269999999997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71.98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2698.6883149999994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608.65028099999995</v>
      </c>
      <c r="L76">
        <v>577.216364</v>
      </c>
      <c r="M76">
        <v>88.292400000000001</v>
      </c>
      <c r="N76">
        <v>107.016147</v>
      </c>
      <c r="O76">
        <v>118.6819</v>
      </c>
      <c r="P76">
        <v>93.570750000000004</v>
      </c>
      <c r="Q76">
        <v>10.513514000000001</v>
      </c>
      <c r="R76">
        <v>40.626980000000003</v>
      </c>
      <c r="S76">
        <v>14.488111</v>
      </c>
      <c r="T76">
        <v>0</v>
      </c>
      <c r="U76">
        <v>334.91130800000002</v>
      </c>
      <c r="V76">
        <v>19.246400000000001</v>
      </c>
      <c r="W76">
        <v>41.938890000000001</v>
      </c>
      <c r="X76">
        <v>138.42472900000001</v>
      </c>
      <c r="Y76">
        <v>0</v>
      </c>
      <c r="Z76">
        <v>1.0556700000000001</v>
      </c>
      <c r="AA76">
        <v>26.914785999999999</v>
      </c>
      <c r="AB76">
        <v>18.549561000000001</v>
      </c>
      <c r="AC76">
        <v>9.2878229999999995</v>
      </c>
      <c r="AD76">
        <v>17.495139000000002</v>
      </c>
      <c r="AE76">
        <v>47.444262999999999</v>
      </c>
      <c r="AF76">
        <v>8.5163779999999996</v>
      </c>
      <c r="AG76">
        <v>37.821008999999997</v>
      </c>
      <c r="AH76">
        <v>99.971948999999995</v>
      </c>
      <c r="AI76">
        <v>0</v>
      </c>
      <c r="AJ76">
        <v>0</v>
      </c>
      <c r="AK76">
        <v>48.714371999999997</v>
      </c>
      <c r="AL76">
        <v>51.297884000000003</v>
      </c>
      <c r="AM76">
        <v>9.9783849999999994</v>
      </c>
      <c r="AN76">
        <v>0.97302999999999995</v>
      </c>
      <c r="AO76">
        <v>22.007840000000002</v>
      </c>
      <c r="AP76">
        <v>11.679069</v>
      </c>
      <c r="AQ76">
        <v>43.531992000000002</v>
      </c>
      <c r="AR76">
        <v>46.618386999999998</v>
      </c>
      <c r="AS76">
        <v>14.200873</v>
      </c>
      <c r="AT76">
        <v>7.9103269999999997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71.98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2789.5265109999991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620.49096399999996</v>
      </c>
      <c r="L77">
        <v>577.216364</v>
      </c>
      <c r="M77">
        <v>88.292400000000001</v>
      </c>
      <c r="N77">
        <v>107.016147</v>
      </c>
      <c r="O77">
        <v>118.6819</v>
      </c>
      <c r="P77">
        <v>93.570750000000004</v>
      </c>
      <c r="Q77">
        <v>10.513514000000001</v>
      </c>
      <c r="R77">
        <v>40.626980000000003</v>
      </c>
      <c r="S77">
        <v>14.488111</v>
      </c>
      <c r="T77">
        <v>0</v>
      </c>
      <c r="U77">
        <v>334.91130800000002</v>
      </c>
      <c r="V77">
        <v>19.246400000000001</v>
      </c>
      <c r="W77">
        <v>41.938890000000001</v>
      </c>
      <c r="X77">
        <v>138.42472900000001</v>
      </c>
      <c r="Y77">
        <v>0</v>
      </c>
      <c r="Z77">
        <v>2.1113400000000002</v>
      </c>
      <c r="AA77">
        <v>39.424475999999999</v>
      </c>
      <c r="AB77">
        <v>18.549561000000001</v>
      </c>
      <c r="AC77">
        <v>9.2878229999999995</v>
      </c>
      <c r="AD77">
        <v>17.495139000000002</v>
      </c>
      <c r="AE77">
        <v>47.444262999999999</v>
      </c>
      <c r="AF77">
        <v>8.5163779999999996</v>
      </c>
      <c r="AG77">
        <v>37.821008999999997</v>
      </c>
      <c r="AH77">
        <v>99.971948999999995</v>
      </c>
      <c r="AI77">
        <v>0</v>
      </c>
      <c r="AJ77">
        <v>0</v>
      </c>
      <c r="AK77">
        <v>48.714371999999997</v>
      </c>
      <c r="AL77">
        <v>64.122355999999996</v>
      </c>
      <c r="AM77">
        <v>9.9783849999999994</v>
      </c>
      <c r="AN77">
        <v>0.97302999999999995</v>
      </c>
      <c r="AO77">
        <v>22.007840000000002</v>
      </c>
      <c r="AP77">
        <v>11.679069</v>
      </c>
      <c r="AQ77">
        <v>58.042656000000001</v>
      </c>
      <c r="AR77">
        <v>11.654597000000001</v>
      </c>
      <c r="AS77">
        <v>14.200873</v>
      </c>
      <c r="AT77">
        <v>7.9103269999999997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23.42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2758.743899999999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620.49096399999996</v>
      </c>
      <c r="L78">
        <v>577.216364</v>
      </c>
      <c r="M78">
        <v>88.292400000000001</v>
      </c>
      <c r="N78">
        <v>107.016147</v>
      </c>
      <c r="O78">
        <v>118.6819</v>
      </c>
      <c r="P78">
        <v>93.570750000000004</v>
      </c>
      <c r="Q78">
        <v>10.513514000000001</v>
      </c>
      <c r="R78">
        <v>40.626980000000003</v>
      </c>
      <c r="S78">
        <v>14.488111</v>
      </c>
      <c r="T78">
        <v>0</v>
      </c>
      <c r="U78">
        <v>334.91130800000002</v>
      </c>
      <c r="V78">
        <v>19.246400000000001</v>
      </c>
      <c r="W78">
        <v>41.938890000000001</v>
      </c>
      <c r="X78">
        <v>138.42472900000001</v>
      </c>
      <c r="Y78">
        <v>0</v>
      </c>
      <c r="Z78">
        <v>3.1670099999999999</v>
      </c>
      <c r="AA78">
        <v>40.410088000000002</v>
      </c>
      <c r="AB78">
        <v>28.144162000000001</v>
      </c>
      <c r="AC78">
        <v>18.575645999999999</v>
      </c>
      <c r="AD78">
        <v>17.495139000000002</v>
      </c>
      <c r="AE78">
        <v>47.444262999999999</v>
      </c>
      <c r="AF78">
        <v>17.032755999999999</v>
      </c>
      <c r="AG78">
        <v>37.821008999999997</v>
      </c>
      <c r="AH78">
        <v>118.148667</v>
      </c>
      <c r="AI78">
        <v>0</v>
      </c>
      <c r="AJ78">
        <v>0</v>
      </c>
      <c r="AK78">
        <v>48.714371999999997</v>
      </c>
      <c r="AL78">
        <v>64.122355999999996</v>
      </c>
      <c r="AM78">
        <v>9.9783849999999994</v>
      </c>
      <c r="AN78">
        <v>0.97302999999999995</v>
      </c>
      <c r="AO78">
        <v>22.007840000000002</v>
      </c>
      <c r="AP78">
        <v>11.679069</v>
      </c>
      <c r="AQ78">
        <v>59.735567000000003</v>
      </c>
      <c r="AR78">
        <v>11.654597000000001</v>
      </c>
      <c r="AS78">
        <v>14.200873</v>
      </c>
      <c r="AT78">
        <v>7.9103269999999997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23.42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2808.0536129999996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655.24146699999994</v>
      </c>
      <c r="L79">
        <v>620.66207799999995</v>
      </c>
      <c r="M79">
        <v>88.292400000000001</v>
      </c>
      <c r="N79">
        <v>96.737759999999994</v>
      </c>
      <c r="O79">
        <v>118.6819</v>
      </c>
      <c r="P79">
        <v>93.570750000000004</v>
      </c>
      <c r="Q79">
        <v>14.28523</v>
      </c>
      <c r="R79">
        <v>40.626980000000003</v>
      </c>
      <c r="S79">
        <v>19.001676</v>
      </c>
      <c r="T79">
        <v>0</v>
      </c>
      <c r="U79">
        <v>334.91130800000002</v>
      </c>
      <c r="V79">
        <v>19.246400000000001</v>
      </c>
      <c r="W79">
        <v>41.938890000000001</v>
      </c>
      <c r="X79">
        <v>138.42472900000001</v>
      </c>
      <c r="Y79">
        <v>0</v>
      </c>
      <c r="Z79">
        <v>18.869046000000001</v>
      </c>
      <c r="AA79">
        <v>40.449511999999999</v>
      </c>
      <c r="AB79">
        <v>37.917862</v>
      </c>
      <c r="AC79">
        <v>27.891577000000002</v>
      </c>
      <c r="AD79">
        <v>26.242709000000001</v>
      </c>
      <c r="AE79">
        <v>47.444262999999999</v>
      </c>
      <c r="AF79">
        <v>25.549133000000001</v>
      </c>
      <c r="AG79">
        <v>37.821008999999997</v>
      </c>
      <c r="AH79">
        <v>134.68948</v>
      </c>
      <c r="AI79">
        <v>0</v>
      </c>
      <c r="AJ79">
        <v>0</v>
      </c>
      <c r="AK79">
        <v>48.714371999999997</v>
      </c>
      <c r="AL79">
        <v>64.122355999999996</v>
      </c>
      <c r="AM79">
        <v>15.167145</v>
      </c>
      <c r="AN79">
        <v>0.97302999999999995</v>
      </c>
      <c r="AO79">
        <v>22.007840000000002</v>
      </c>
      <c r="AP79">
        <v>11.679069</v>
      </c>
      <c r="AQ79">
        <v>59.735567000000003</v>
      </c>
      <c r="AR79">
        <v>11.654597000000001</v>
      </c>
      <c r="AS79">
        <v>14.200873</v>
      </c>
      <c r="AT79">
        <v>7.9103269999999997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23.42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2958.0813349999994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657.89047300000004</v>
      </c>
      <c r="L80">
        <v>620.66207799999995</v>
      </c>
      <c r="M80">
        <v>88.292400000000001</v>
      </c>
      <c r="N80">
        <v>96.737759999999994</v>
      </c>
      <c r="O80">
        <v>118.6819</v>
      </c>
      <c r="P80">
        <v>93.570750000000004</v>
      </c>
      <c r="Q80">
        <v>14.28523</v>
      </c>
      <c r="R80">
        <v>40.626980000000003</v>
      </c>
      <c r="S80">
        <v>19.001676</v>
      </c>
      <c r="T80">
        <v>0</v>
      </c>
      <c r="U80">
        <v>334.91130800000002</v>
      </c>
      <c r="V80">
        <v>19.246400000000001</v>
      </c>
      <c r="W80">
        <v>41.938890000000001</v>
      </c>
      <c r="X80">
        <v>138.42472900000001</v>
      </c>
      <c r="Y80">
        <v>0</v>
      </c>
      <c r="Z80">
        <v>18.869046000000001</v>
      </c>
      <c r="AA80">
        <v>40.449511999999999</v>
      </c>
      <c r="AB80">
        <v>37.917862</v>
      </c>
      <c r="AC80">
        <v>27.891577000000002</v>
      </c>
      <c r="AD80">
        <v>26.242709000000001</v>
      </c>
      <c r="AE80">
        <v>47.444262999999999</v>
      </c>
      <c r="AF80">
        <v>25.549133000000001</v>
      </c>
      <c r="AG80">
        <v>37.821008999999997</v>
      </c>
      <c r="AH80">
        <v>134.68948</v>
      </c>
      <c r="AI80">
        <v>0</v>
      </c>
      <c r="AJ80">
        <v>0</v>
      </c>
      <c r="AK80">
        <v>48.714371999999997</v>
      </c>
      <c r="AL80">
        <v>64.122355999999996</v>
      </c>
      <c r="AM80">
        <v>15.167145</v>
      </c>
      <c r="AN80">
        <v>0.97302999999999995</v>
      </c>
      <c r="AO80">
        <v>22.007840000000002</v>
      </c>
      <c r="AP80">
        <v>11.679069</v>
      </c>
      <c r="AQ80">
        <v>59.735567000000003</v>
      </c>
      <c r="AR80">
        <v>11.654597000000001</v>
      </c>
      <c r="AS80">
        <v>14.200873</v>
      </c>
      <c r="AT80">
        <v>7.9103269999999997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23.42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2960.7303409999995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657.89047300000004</v>
      </c>
      <c r="L81">
        <v>620.66207799999995</v>
      </c>
      <c r="M81">
        <v>88.292400000000001</v>
      </c>
      <c r="N81">
        <v>96.737759999999994</v>
      </c>
      <c r="O81">
        <v>118.6819</v>
      </c>
      <c r="P81">
        <v>93.570750000000004</v>
      </c>
      <c r="Q81">
        <v>14.28523</v>
      </c>
      <c r="R81">
        <v>40.626980000000003</v>
      </c>
      <c r="S81">
        <v>19.001676</v>
      </c>
      <c r="T81">
        <v>0</v>
      </c>
      <c r="U81">
        <v>334.91130800000002</v>
      </c>
      <c r="V81">
        <v>19.246400000000001</v>
      </c>
      <c r="W81">
        <v>41.938890000000001</v>
      </c>
      <c r="X81">
        <v>138.42472900000001</v>
      </c>
      <c r="Y81">
        <v>0</v>
      </c>
      <c r="Z81">
        <v>18.869046000000001</v>
      </c>
      <c r="AA81">
        <v>40.449511999999999</v>
      </c>
      <c r="AB81">
        <v>37.917862</v>
      </c>
      <c r="AC81">
        <v>27.891577000000002</v>
      </c>
      <c r="AD81">
        <v>26.242709000000001</v>
      </c>
      <c r="AE81">
        <v>47.444262999999999</v>
      </c>
      <c r="AF81">
        <v>25.549133000000001</v>
      </c>
      <c r="AG81">
        <v>37.821008999999997</v>
      </c>
      <c r="AH81">
        <v>134.68948</v>
      </c>
      <c r="AI81">
        <v>0</v>
      </c>
      <c r="AJ81">
        <v>0</v>
      </c>
      <c r="AK81">
        <v>48.714371999999997</v>
      </c>
      <c r="AL81">
        <v>64.122355999999996</v>
      </c>
      <c r="AM81">
        <v>15.167145</v>
      </c>
      <c r="AN81">
        <v>0.97302999999999995</v>
      </c>
      <c r="AO81">
        <v>22.007840000000002</v>
      </c>
      <c r="AP81">
        <v>11.679069</v>
      </c>
      <c r="AQ81">
        <v>59.735567000000003</v>
      </c>
      <c r="AR81">
        <v>19.600912999999998</v>
      </c>
      <c r="AS81">
        <v>14.200873</v>
      </c>
      <c r="AT81">
        <v>7.9103269999999997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23.42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2968.6766569999995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657.89047300000004</v>
      </c>
      <c r="L82">
        <v>620.66207799999995</v>
      </c>
      <c r="M82">
        <v>88.292400000000001</v>
      </c>
      <c r="N82">
        <v>96.737759999999994</v>
      </c>
      <c r="O82">
        <v>118.6819</v>
      </c>
      <c r="P82">
        <v>93.570750000000004</v>
      </c>
      <c r="Q82">
        <v>11.362944000000001</v>
      </c>
      <c r="R82">
        <v>40.626980000000003</v>
      </c>
      <c r="S82">
        <v>14.916713</v>
      </c>
      <c r="T82">
        <v>0</v>
      </c>
      <c r="U82">
        <v>334.91130800000002</v>
      </c>
      <c r="V82">
        <v>19.246400000000001</v>
      </c>
      <c r="W82">
        <v>41.938890000000001</v>
      </c>
      <c r="X82">
        <v>138.42472900000001</v>
      </c>
      <c r="Y82">
        <v>0</v>
      </c>
      <c r="Z82">
        <v>18.869046000000001</v>
      </c>
      <c r="AA82">
        <v>40.449511999999999</v>
      </c>
      <c r="AB82">
        <v>37.917862</v>
      </c>
      <c r="AC82">
        <v>27.891577000000002</v>
      </c>
      <c r="AD82">
        <v>26.242709000000001</v>
      </c>
      <c r="AE82">
        <v>47.444262999999999</v>
      </c>
      <c r="AF82">
        <v>25.549133000000001</v>
      </c>
      <c r="AG82">
        <v>37.821008999999997</v>
      </c>
      <c r="AH82">
        <v>134.68948</v>
      </c>
      <c r="AI82">
        <v>0</v>
      </c>
      <c r="AJ82">
        <v>0</v>
      </c>
      <c r="AK82">
        <v>48.714371999999997</v>
      </c>
      <c r="AL82">
        <v>64.122355999999996</v>
      </c>
      <c r="AM82">
        <v>15.167145</v>
      </c>
      <c r="AN82">
        <v>0.97302999999999995</v>
      </c>
      <c r="AO82">
        <v>22.007840000000002</v>
      </c>
      <c r="AP82">
        <v>11.679069</v>
      </c>
      <c r="AQ82">
        <v>59.735567000000003</v>
      </c>
      <c r="AR82">
        <v>19.600912999999998</v>
      </c>
      <c r="AS82">
        <v>14.200873</v>
      </c>
      <c r="AT82">
        <v>7.9103269999999997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23.42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2961.6694079999993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657.89047300000004</v>
      </c>
      <c r="L83">
        <v>620.66207799999995</v>
      </c>
      <c r="M83">
        <v>88.292400000000001</v>
      </c>
      <c r="N83">
        <v>96.737759999999994</v>
      </c>
      <c r="O83">
        <v>118.6819</v>
      </c>
      <c r="P83">
        <v>93.570750000000004</v>
      </c>
      <c r="Q83">
        <v>11.362944000000001</v>
      </c>
      <c r="R83">
        <v>40.626980000000003</v>
      </c>
      <c r="S83">
        <v>14.916713</v>
      </c>
      <c r="T83">
        <v>0</v>
      </c>
      <c r="U83">
        <v>334.91130800000002</v>
      </c>
      <c r="V83">
        <v>19.246400000000001</v>
      </c>
      <c r="W83">
        <v>41.938890000000001</v>
      </c>
      <c r="X83">
        <v>138.42472900000001</v>
      </c>
      <c r="Y83">
        <v>0</v>
      </c>
      <c r="Z83">
        <v>1.0556700000000001</v>
      </c>
      <c r="AA83">
        <v>40.449511999999999</v>
      </c>
      <c r="AB83">
        <v>37.917862</v>
      </c>
      <c r="AC83">
        <v>27.891577000000002</v>
      </c>
      <c r="AD83">
        <v>26.242709000000001</v>
      </c>
      <c r="AE83">
        <v>47.444262999999999</v>
      </c>
      <c r="AF83">
        <v>25.549133000000001</v>
      </c>
      <c r="AG83">
        <v>37.821008999999997</v>
      </c>
      <c r="AH83">
        <v>134.68948</v>
      </c>
      <c r="AI83">
        <v>0</v>
      </c>
      <c r="AJ83">
        <v>0</v>
      </c>
      <c r="AK83">
        <v>48.714371999999997</v>
      </c>
      <c r="AL83">
        <v>64.122355999999996</v>
      </c>
      <c r="AM83">
        <v>15.167145</v>
      </c>
      <c r="AN83">
        <v>0.97302999999999995</v>
      </c>
      <c r="AO83">
        <v>22.007840000000002</v>
      </c>
      <c r="AP83">
        <v>11.679069</v>
      </c>
      <c r="AQ83">
        <v>59.735567000000003</v>
      </c>
      <c r="AR83">
        <v>19.600912999999998</v>
      </c>
      <c r="AS83">
        <v>14.200873</v>
      </c>
      <c r="AT83">
        <v>13.407009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23.42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2949.3527139999997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657.89047300000004</v>
      </c>
      <c r="L84">
        <v>620.66207799999995</v>
      </c>
      <c r="M84">
        <v>88.292400000000001</v>
      </c>
      <c r="N84">
        <v>96.737759999999994</v>
      </c>
      <c r="O84">
        <v>118.6819</v>
      </c>
      <c r="P84">
        <v>93.570750000000004</v>
      </c>
      <c r="Q84">
        <v>11.362944000000001</v>
      </c>
      <c r="R84">
        <v>40.626980000000003</v>
      </c>
      <c r="S84">
        <v>14.916713</v>
      </c>
      <c r="T84">
        <v>0</v>
      </c>
      <c r="U84">
        <v>334.91130800000002</v>
      </c>
      <c r="V84">
        <v>19.246400000000001</v>
      </c>
      <c r="W84">
        <v>41.938890000000001</v>
      </c>
      <c r="X84">
        <v>138.42472900000001</v>
      </c>
      <c r="Y84">
        <v>0</v>
      </c>
      <c r="Z84">
        <v>1.0556700000000001</v>
      </c>
      <c r="AA84">
        <v>40.449511999999999</v>
      </c>
      <c r="AB84">
        <v>37.917862</v>
      </c>
      <c r="AC84">
        <v>27.891577000000002</v>
      </c>
      <c r="AD84">
        <v>26.242709000000001</v>
      </c>
      <c r="AE84">
        <v>47.444262999999999</v>
      </c>
      <c r="AF84">
        <v>25.549133000000001</v>
      </c>
      <c r="AG84">
        <v>37.821008999999997</v>
      </c>
      <c r="AH84">
        <v>134.68948</v>
      </c>
      <c r="AI84">
        <v>0</v>
      </c>
      <c r="AJ84">
        <v>0</v>
      </c>
      <c r="AK84">
        <v>48.714371999999997</v>
      </c>
      <c r="AL84">
        <v>64.122355999999996</v>
      </c>
      <c r="AM84">
        <v>15.167145</v>
      </c>
      <c r="AN84">
        <v>0.97302999999999995</v>
      </c>
      <c r="AO84">
        <v>22.007840000000002</v>
      </c>
      <c r="AP84">
        <v>11.679069</v>
      </c>
      <c r="AQ84">
        <v>59.735567000000003</v>
      </c>
      <c r="AR84">
        <v>19.600912999999998</v>
      </c>
      <c r="AS84">
        <v>14.200873</v>
      </c>
      <c r="AT84">
        <v>13.407009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23.42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2949.3527139999997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606.95468300000005</v>
      </c>
      <c r="L85">
        <v>620.66207799999995</v>
      </c>
      <c r="M85">
        <v>88.292400000000001</v>
      </c>
      <c r="N85">
        <v>96.737759999999994</v>
      </c>
      <c r="O85">
        <v>118.6819</v>
      </c>
      <c r="P85">
        <v>93.570750000000004</v>
      </c>
      <c r="Q85">
        <v>14.28523</v>
      </c>
      <c r="R85">
        <v>40.626980000000003</v>
      </c>
      <c r="S85">
        <v>19.001676</v>
      </c>
      <c r="T85">
        <v>0</v>
      </c>
      <c r="U85">
        <v>334.91130800000002</v>
      </c>
      <c r="V85">
        <v>19.246400000000001</v>
      </c>
      <c r="W85">
        <v>41.938890000000001</v>
      </c>
      <c r="X85">
        <v>138.42472900000001</v>
      </c>
      <c r="Y85">
        <v>0</v>
      </c>
      <c r="Z85">
        <v>1.0556700000000001</v>
      </c>
      <c r="AA85">
        <v>40.449511999999999</v>
      </c>
      <c r="AB85">
        <v>37.917862</v>
      </c>
      <c r="AC85">
        <v>27.891577000000002</v>
      </c>
      <c r="AD85">
        <v>26.242709000000001</v>
      </c>
      <c r="AE85">
        <v>47.444262999999999</v>
      </c>
      <c r="AF85">
        <v>25.549133000000001</v>
      </c>
      <c r="AG85">
        <v>37.821008999999997</v>
      </c>
      <c r="AH85">
        <v>134.68948</v>
      </c>
      <c r="AI85">
        <v>0</v>
      </c>
      <c r="AJ85">
        <v>0</v>
      </c>
      <c r="AK85">
        <v>48.714371999999997</v>
      </c>
      <c r="AL85">
        <v>64.122355999999996</v>
      </c>
      <c r="AM85">
        <v>15.167145</v>
      </c>
      <c r="AN85">
        <v>0.97302999999999995</v>
      </c>
      <c r="AO85">
        <v>22.007840000000002</v>
      </c>
      <c r="AP85">
        <v>11.679069</v>
      </c>
      <c r="AQ85">
        <v>59.735567000000003</v>
      </c>
      <c r="AR85">
        <v>19.600912999999998</v>
      </c>
      <c r="AS85">
        <v>9.6824130000000004</v>
      </c>
      <c r="AT85">
        <v>13.407009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23.42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2900.9057130000001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597.35768299999995</v>
      </c>
      <c r="L86">
        <v>620.66207799999995</v>
      </c>
      <c r="M86">
        <v>88.292400000000001</v>
      </c>
      <c r="N86">
        <v>96.737759999999994</v>
      </c>
      <c r="O86">
        <v>118.6819</v>
      </c>
      <c r="P86">
        <v>93.570750000000004</v>
      </c>
      <c r="Q86">
        <v>14.28523</v>
      </c>
      <c r="R86">
        <v>40.626980000000003</v>
      </c>
      <c r="S86">
        <v>19.001676</v>
      </c>
      <c r="T86">
        <v>0</v>
      </c>
      <c r="U86">
        <v>334.91130800000002</v>
      </c>
      <c r="V86">
        <v>19.246400000000001</v>
      </c>
      <c r="W86">
        <v>41.938890000000001</v>
      </c>
      <c r="X86">
        <v>138.42472900000001</v>
      </c>
      <c r="Y86">
        <v>0</v>
      </c>
      <c r="Z86">
        <v>1.0556700000000001</v>
      </c>
      <c r="AA86">
        <v>26.914785999999999</v>
      </c>
      <c r="AB86">
        <v>37.917862</v>
      </c>
      <c r="AC86">
        <v>18.575645999999999</v>
      </c>
      <c r="AD86">
        <v>26.242709000000001</v>
      </c>
      <c r="AE86">
        <v>47.444262999999999</v>
      </c>
      <c r="AF86">
        <v>17.032755999999999</v>
      </c>
      <c r="AG86">
        <v>37.821008999999997</v>
      </c>
      <c r="AH86">
        <v>112.24123400000001</v>
      </c>
      <c r="AI86">
        <v>0</v>
      </c>
      <c r="AJ86">
        <v>0</v>
      </c>
      <c r="AK86">
        <v>48.714371999999997</v>
      </c>
      <c r="AL86">
        <v>64.122355999999996</v>
      </c>
      <c r="AM86">
        <v>10.131898</v>
      </c>
      <c r="AN86">
        <v>0.97302999999999995</v>
      </c>
      <c r="AO86">
        <v>22.007840000000002</v>
      </c>
      <c r="AP86">
        <v>11.679069</v>
      </c>
      <c r="AQ86">
        <v>58.042656000000001</v>
      </c>
      <c r="AR86">
        <v>19.600912999999998</v>
      </c>
      <c r="AS86">
        <v>9.6824130000000004</v>
      </c>
      <c r="AT86">
        <v>13.407009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23.42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2830.7652749999997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596.39798299999995</v>
      </c>
      <c r="L87">
        <v>620.66207799999995</v>
      </c>
      <c r="M87">
        <v>88.292400000000001</v>
      </c>
      <c r="N87">
        <v>96.737759999999994</v>
      </c>
      <c r="O87">
        <v>118.6819</v>
      </c>
      <c r="P87">
        <v>93.570750000000004</v>
      </c>
      <c r="Q87">
        <v>14.28523</v>
      </c>
      <c r="R87">
        <v>40.626980000000003</v>
      </c>
      <c r="S87">
        <v>19.001676</v>
      </c>
      <c r="T87">
        <v>0</v>
      </c>
      <c r="U87">
        <v>334.91130800000002</v>
      </c>
      <c r="V87">
        <v>19.246400000000001</v>
      </c>
      <c r="W87">
        <v>41.938890000000001</v>
      </c>
      <c r="X87">
        <v>138.42472900000001</v>
      </c>
      <c r="Y87">
        <v>0</v>
      </c>
      <c r="Z87">
        <v>1.0556700000000001</v>
      </c>
      <c r="AA87">
        <v>26.914785999999999</v>
      </c>
      <c r="AB87">
        <v>28.144162000000001</v>
      </c>
      <c r="AC87">
        <v>18.575645999999999</v>
      </c>
      <c r="AD87">
        <v>17.495139000000002</v>
      </c>
      <c r="AE87">
        <v>47.444262999999999</v>
      </c>
      <c r="AF87">
        <v>17.032755999999999</v>
      </c>
      <c r="AG87">
        <v>37.821008999999997</v>
      </c>
      <c r="AH87">
        <v>112.24123400000001</v>
      </c>
      <c r="AI87">
        <v>0</v>
      </c>
      <c r="AJ87">
        <v>0</v>
      </c>
      <c r="AK87">
        <v>48.714371999999997</v>
      </c>
      <c r="AL87">
        <v>64.122355999999996</v>
      </c>
      <c r="AM87">
        <v>10.131898</v>
      </c>
      <c r="AN87">
        <v>0.97302999999999995</v>
      </c>
      <c r="AO87">
        <v>22.007840000000002</v>
      </c>
      <c r="AP87">
        <v>11.679069</v>
      </c>
      <c r="AQ87">
        <v>58.042656000000001</v>
      </c>
      <c r="AR87">
        <v>19.600912999999998</v>
      </c>
      <c r="AS87">
        <v>9.6824130000000004</v>
      </c>
      <c r="AT87">
        <v>13.407009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23.42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2811.2843050000001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568.56668300000001</v>
      </c>
      <c r="L88">
        <v>620.66207799999995</v>
      </c>
      <c r="M88">
        <v>88.292400000000001</v>
      </c>
      <c r="N88">
        <v>96.737759999999994</v>
      </c>
      <c r="O88">
        <v>118.6819</v>
      </c>
      <c r="P88">
        <v>93.570750000000004</v>
      </c>
      <c r="Q88">
        <v>14.28523</v>
      </c>
      <c r="R88">
        <v>40.626980000000003</v>
      </c>
      <c r="S88">
        <v>19.001676</v>
      </c>
      <c r="T88">
        <v>0</v>
      </c>
      <c r="U88">
        <v>334.91130800000002</v>
      </c>
      <c r="V88">
        <v>19.246400000000001</v>
      </c>
      <c r="W88">
        <v>41.938890000000001</v>
      </c>
      <c r="X88">
        <v>138.42472900000001</v>
      </c>
      <c r="Y88">
        <v>0</v>
      </c>
      <c r="Z88">
        <v>1.0556700000000001</v>
      </c>
      <c r="AA88">
        <v>26.914785999999999</v>
      </c>
      <c r="AB88">
        <v>28.144162000000001</v>
      </c>
      <c r="AC88">
        <v>18.575645999999999</v>
      </c>
      <c r="AD88">
        <v>17.495139000000002</v>
      </c>
      <c r="AE88">
        <v>47.444262999999999</v>
      </c>
      <c r="AF88">
        <v>17.032755999999999</v>
      </c>
      <c r="AG88">
        <v>37.821008999999997</v>
      </c>
      <c r="AH88">
        <v>112.24123400000001</v>
      </c>
      <c r="AI88">
        <v>0</v>
      </c>
      <c r="AJ88">
        <v>0</v>
      </c>
      <c r="AK88">
        <v>48.714371999999997</v>
      </c>
      <c r="AL88">
        <v>64.122355999999996</v>
      </c>
      <c r="AM88">
        <v>10.131898</v>
      </c>
      <c r="AN88">
        <v>0.97302999999999995</v>
      </c>
      <c r="AO88">
        <v>22.007840000000002</v>
      </c>
      <c r="AP88">
        <v>11.679069</v>
      </c>
      <c r="AQ88">
        <v>58.042656000000001</v>
      </c>
      <c r="AR88">
        <v>19.600912999999998</v>
      </c>
      <c r="AS88">
        <v>9.6824130000000004</v>
      </c>
      <c r="AT88">
        <v>13.407009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23.42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2783.4530049999998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536.89658299999996</v>
      </c>
      <c r="L89">
        <v>620.66207799999995</v>
      </c>
      <c r="M89">
        <v>88.292400000000001</v>
      </c>
      <c r="N89">
        <v>84.645539999999997</v>
      </c>
      <c r="O89">
        <v>118.6819</v>
      </c>
      <c r="P89">
        <v>93.570750000000004</v>
      </c>
      <c r="Q89">
        <v>12.587047</v>
      </c>
      <c r="R89">
        <v>40.626980000000003</v>
      </c>
      <c r="S89">
        <v>16.699216</v>
      </c>
      <c r="T89">
        <v>0</v>
      </c>
      <c r="U89">
        <v>334.91130800000002</v>
      </c>
      <c r="V89">
        <v>19.246400000000001</v>
      </c>
      <c r="W89">
        <v>41.938890000000001</v>
      </c>
      <c r="X89">
        <v>138.42472900000001</v>
      </c>
      <c r="Y89">
        <v>0</v>
      </c>
      <c r="Z89">
        <v>2.1113400000000002</v>
      </c>
      <c r="AA89">
        <v>26.914785999999999</v>
      </c>
      <c r="AB89">
        <v>28.144162000000001</v>
      </c>
      <c r="AC89">
        <v>18.575645999999999</v>
      </c>
      <c r="AD89">
        <v>17.495139000000002</v>
      </c>
      <c r="AE89">
        <v>47.444262999999999</v>
      </c>
      <c r="AF89">
        <v>17.032755999999999</v>
      </c>
      <c r="AG89">
        <v>37.821008999999997</v>
      </c>
      <c r="AH89">
        <v>112.24123400000001</v>
      </c>
      <c r="AI89">
        <v>0</v>
      </c>
      <c r="AJ89">
        <v>0</v>
      </c>
      <c r="AK89">
        <v>48.714371999999997</v>
      </c>
      <c r="AL89">
        <v>64.122355999999996</v>
      </c>
      <c r="AM89">
        <v>10.131898</v>
      </c>
      <c r="AN89">
        <v>0.97302999999999995</v>
      </c>
      <c r="AO89">
        <v>22.007840000000002</v>
      </c>
      <c r="AP89">
        <v>11.679069</v>
      </c>
      <c r="AQ89">
        <v>58.042656000000001</v>
      </c>
      <c r="AR89">
        <v>19.600912999999998</v>
      </c>
      <c r="AS89">
        <v>9.6824130000000004</v>
      </c>
      <c r="AT89">
        <v>13.407009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23.42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2736.7457119999999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526.33988299999999</v>
      </c>
      <c r="L90">
        <v>620.66207799999995</v>
      </c>
      <c r="M90">
        <v>88.292400000000001</v>
      </c>
      <c r="N90">
        <v>84.645539999999997</v>
      </c>
      <c r="O90">
        <v>118.6819</v>
      </c>
      <c r="P90">
        <v>93.570750000000004</v>
      </c>
      <c r="Q90">
        <v>11.503216999999999</v>
      </c>
      <c r="R90">
        <v>40.626980000000003</v>
      </c>
      <c r="S90">
        <v>15.447811</v>
      </c>
      <c r="T90">
        <v>0</v>
      </c>
      <c r="U90">
        <v>334.91130800000002</v>
      </c>
      <c r="V90">
        <v>19.246400000000001</v>
      </c>
      <c r="W90">
        <v>41.938890000000001</v>
      </c>
      <c r="X90">
        <v>138.42472900000001</v>
      </c>
      <c r="Y90">
        <v>0</v>
      </c>
      <c r="Z90">
        <v>3.1670099999999999</v>
      </c>
      <c r="AA90">
        <v>40.449511999999999</v>
      </c>
      <c r="AB90">
        <v>37.917862</v>
      </c>
      <c r="AC90">
        <v>27.891577000000002</v>
      </c>
      <c r="AD90">
        <v>17.495139000000002</v>
      </c>
      <c r="AE90">
        <v>47.444262999999999</v>
      </c>
      <c r="AF90">
        <v>25.549133000000001</v>
      </c>
      <c r="AG90">
        <v>37.821008999999997</v>
      </c>
      <c r="AH90">
        <v>134.68948</v>
      </c>
      <c r="AI90">
        <v>0</v>
      </c>
      <c r="AJ90">
        <v>0</v>
      </c>
      <c r="AK90">
        <v>48.714371999999997</v>
      </c>
      <c r="AL90">
        <v>64.122355999999996</v>
      </c>
      <c r="AM90">
        <v>10.131898</v>
      </c>
      <c r="AN90">
        <v>0.97302999999999995</v>
      </c>
      <c r="AO90">
        <v>22.007840000000002</v>
      </c>
      <c r="AP90">
        <v>11.679069</v>
      </c>
      <c r="AQ90">
        <v>59.735567000000003</v>
      </c>
      <c r="AR90">
        <v>19.600912999999998</v>
      </c>
      <c r="AS90">
        <v>9.6824130000000004</v>
      </c>
      <c r="AT90">
        <v>13.407009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23.42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2790.1913380000001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487.95188300000001</v>
      </c>
      <c r="L91">
        <v>577.25475200000005</v>
      </c>
      <c r="M91">
        <v>88.292400000000001</v>
      </c>
      <c r="N91">
        <v>84.645539999999997</v>
      </c>
      <c r="O91">
        <v>118.6819</v>
      </c>
      <c r="P91">
        <v>93.570750000000004</v>
      </c>
      <c r="Q91">
        <v>11.508512</v>
      </c>
      <c r="R91">
        <v>40.626980000000003</v>
      </c>
      <c r="S91">
        <v>15.447811</v>
      </c>
      <c r="T91">
        <v>0</v>
      </c>
      <c r="U91">
        <v>334.91130800000002</v>
      </c>
      <c r="V91">
        <v>19.246400000000001</v>
      </c>
      <c r="W91">
        <v>41.938890000000001</v>
      </c>
      <c r="X91">
        <v>138.42472900000001</v>
      </c>
      <c r="Y91">
        <v>0</v>
      </c>
      <c r="Z91">
        <v>18.869046000000001</v>
      </c>
      <c r="AA91">
        <v>40.449511999999999</v>
      </c>
      <c r="AB91">
        <v>37.917862</v>
      </c>
      <c r="AC91">
        <v>27.891577000000002</v>
      </c>
      <c r="AD91">
        <v>17.495139000000002</v>
      </c>
      <c r="AE91">
        <v>47.444262999999999</v>
      </c>
      <c r="AF91">
        <v>25.549133000000001</v>
      </c>
      <c r="AG91">
        <v>37.821008999999997</v>
      </c>
      <c r="AH91">
        <v>134.68948</v>
      </c>
      <c r="AI91">
        <v>0</v>
      </c>
      <c r="AJ91">
        <v>0</v>
      </c>
      <c r="AK91">
        <v>48.714371999999997</v>
      </c>
      <c r="AL91">
        <v>64.122355999999996</v>
      </c>
      <c r="AM91">
        <v>10.131898</v>
      </c>
      <c r="AN91">
        <v>0.97302999999999995</v>
      </c>
      <c r="AO91">
        <v>22.007840000000002</v>
      </c>
      <c r="AP91">
        <v>11.679069</v>
      </c>
      <c r="AQ91">
        <v>59.735567000000003</v>
      </c>
      <c r="AR91">
        <v>19.600912999999998</v>
      </c>
      <c r="AS91">
        <v>11.618895999999999</v>
      </c>
      <c r="AT91">
        <v>13.407009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23.42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2726.0398259999997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462.999683</v>
      </c>
      <c r="L92">
        <v>606.04575199999999</v>
      </c>
      <c r="M92">
        <v>88.292400000000001</v>
      </c>
      <c r="N92">
        <v>84.645539999999997</v>
      </c>
      <c r="O92">
        <v>118.6819</v>
      </c>
      <c r="P92">
        <v>93.570750000000004</v>
      </c>
      <c r="Q92">
        <v>11.508512</v>
      </c>
      <c r="R92">
        <v>40.626980000000003</v>
      </c>
      <c r="S92">
        <v>15.447811</v>
      </c>
      <c r="T92">
        <v>0</v>
      </c>
      <c r="U92">
        <v>334.91130800000002</v>
      </c>
      <c r="V92">
        <v>19.246400000000001</v>
      </c>
      <c r="W92">
        <v>41.938890000000001</v>
      </c>
      <c r="X92">
        <v>138.42472900000001</v>
      </c>
      <c r="Y92">
        <v>0</v>
      </c>
      <c r="Z92">
        <v>18.869046000000001</v>
      </c>
      <c r="AA92">
        <v>40.449511999999999</v>
      </c>
      <c r="AB92">
        <v>37.917862</v>
      </c>
      <c r="AC92">
        <v>27.891577000000002</v>
      </c>
      <c r="AD92">
        <v>17.495139000000002</v>
      </c>
      <c r="AE92">
        <v>47.444262999999999</v>
      </c>
      <c r="AF92">
        <v>25.549133000000001</v>
      </c>
      <c r="AG92">
        <v>37.821008999999997</v>
      </c>
      <c r="AH92">
        <v>134.68948</v>
      </c>
      <c r="AI92">
        <v>0</v>
      </c>
      <c r="AJ92">
        <v>0</v>
      </c>
      <c r="AK92">
        <v>48.714371999999997</v>
      </c>
      <c r="AL92">
        <v>64.122355999999996</v>
      </c>
      <c r="AM92">
        <v>10.131898</v>
      </c>
      <c r="AN92">
        <v>0.97302999999999995</v>
      </c>
      <c r="AO92">
        <v>22.007840000000002</v>
      </c>
      <c r="AP92">
        <v>11.679069</v>
      </c>
      <c r="AQ92">
        <v>59.735567000000003</v>
      </c>
      <c r="AR92">
        <v>19.600912999999998</v>
      </c>
      <c r="AS92">
        <v>11.618895999999999</v>
      </c>
      <c r="AT92">
        <v>13.407009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23.42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2729.8786259999997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400.33053000000001</v>
      </c>
      <c r="L93">
        <v>577.25475200000005</v>
      </c>
      <c r="M93">
        <v>88.292400000000001</v>
      </c>
      <c r="N93">
        <v>84.645539999999997</v>
      </c>
      <c r="O93">
        <v>118.6819</v>
      </c>
      <c r="P93">
        <v>93.570750000000004</v>
      </c>
      <c r="Q93">
        <v>11.506042000000001</v>
      </c>
      <c r="R93">
        <v>26.598372999999999</v>
      </c>
      <c r="S93">
        <v>15.447811</v>
      </c>
      <c r="T93">
        <v>0</v>
      </c>
      <c r="U93">
        <v>334.91130800000002</v>
      </c>
      <c r="V93">
        <v>13.387815</v>
      </c>
      <c r="W93">
        <v>42.233863999999997</v>
      </c>
      <c r="X93">
        <v>139.144216</v>
      </c>
      <c r="Y93">
        <v>0</v>
      </c>
      <c r="Z93">
        <v>18.869046000000001</v>
      </c>
      <c r="AA93">
        <v>40.449511999999999</v>
      </c>
      <c r="AB93">
        <v>37.917862</v>
      </c>
      <c r="AC93">
        <v>27.891577000000002</v>
      </c>
      <c r="AD93">
        <v>17.495139000000002</v>
      </c>
      <c r="AE93">
        <v>47.444262999999999</v>
      </c>
      <c r="AF93">
        <v>25.549133000000001</v>
      </c>
      <c r="AG93">
        <v>37.821008999999997</v>
      </c>
      <c r="AH93">
        <v>134.68948</v>
      </c>
      <c r="AI93">
        <v>0</v>
      </c>
      <c r="AJ93">
        <v>0</v>
      </c>
      <c r="AK93">
        <v>48.714371999999997</v>
      </c>
      <c r="AL93">
        <v>64.122355999999996</v>
      </c>
      <c r="AM93">
        <v>10.131898</v>
      </c>
      <c r="AN93">
        <v>0.97302999999999995</v>
      </c>
      <c r="AO93">
        <v>22.007840000000002</v>
      </c>
      <c r="AP93">
        <v>11.679069</v>
      </c>
      <c r="AQ93">
        <v>59.735567000000003</v>
      </c>
      <c r="AR93">
        <v>19.600912999999998</v>
      </c>
      <c r="AS93">
        <v>11.618895999999999</v>
      </c>
      <c r="AT93">
        <v>13.407009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23.42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2619.5432720000003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397.70822099999998</v>
      </c>
      <c r="L94">
        <v>577.25475200000005</v>
      </c>
      <c r="M94">
        <v>88.292400000000001</v>
      </c>
      <c r="N94">
        <v>84.645539999999997</v>
      </c>
      <c r="O94">
        <v>118.6819</v>
      </c>
      <c r="P94">
        <v>93.570750000000004</v>
      </c>
      <c r="Q94">
        <v>11.506042000000001</v>
      </c>
      <c r="R94">
        <v>26.598372999999999</v>
      </c>
      <c r="S94">
        <v>15.447811</v>
      </c>
      <c r="T94">
        <v>0</v>
      </c>
      <c r="U94">
        <v>334.91130800000002</v>
      </c>
      <c r="V94">
        <v>13.387815</v>
      </c>
      <c r="W94">
        <v>42.233998</v>
      </c>
      <c r="X94">
        <v>139.144216</v>
      </c>
      <c r="Y94">
        <v>0</v>
      </c>
      <c r="Z94">
        <v>18.869046000000001</v>
      </c>
      <c r="AA94">
        <v>40.449511999999999</v>
      </c>
      <c r="AB94">
        <v>37.917862</v>
      </c>
      <c r="AC94">
        <v>27.891577000000002</v>
      </c>
      <c r="AD94">
        <v>17.495139000000002</v>
      </c>
      <c r="AE94">
        <v>47.444262999999999</v>
      </c>
      <c r="AF94">
        <v>25.549133000000001</v>
      </c>
      <c r="AG94">
        <v>37.821008999999997</v>
      </c>
      <c r="AH94">
        <v>134.68948</v>
      </c>
      <c r="AI94">
        <v>0</v>
      </c>
      <c r="AJ94">
        <v>0</v>
      </c>
      <c r="AK94">
        <v>48.714371999999997</v>
      </c>
      <c r="AL94">
        <v>64.122355999999996</v>
      </c>
      <c r="AM94">
        <v>10.131898</v>
      </c>
      <c r="AN94">
        <v>0.97302999999999995</v>
      </c>
      <c r="AO94">
        <v>22.007840000000002</v>
      </c>
      <c r="AP94">
        <v>11.679069</v>
      </c>
      <c r="AQ94">
        <v>58.042656000000001</v>
      </c>
      <c r="AR94">
        <v>19.600912999999998</v>
      </c>
      <c r="AS94">
        <v>11.618895999999999</v>
      </c>
      <c r="AT94">
        <v>13.407009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23.42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2615.2281859999998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353.86713300000002</v>
      </c>
      <c r="L95">
        <v>577.25475200000005</v>
      </c>
      <c r="M95">
        <v>88.292400000000001</v>
      </c>
      <c r="N95">
        <v>84.645539999999997</v>
      </c>
      <c r="O95">
        <v>118.6819</v>
      </c>
      <c r="P95">
        <v>93.570750000000004</v>
      </c>
      <c r="Q95">
        <v>11.506042000000001</v>
      </c>
      <c r="R95">
        <v>26.598372999999999</v>
      </c>
      <c r="S95">
        <v>15.447811</v>
      </c>
      <c r="T95">
        <v>0</v>
      </c>
      <c r="U95">
        <v>334.91130800000002</v>
      </c>
      <c r="V95">
        <v>13.387815</v>
      </c>
      <c r="W95">
        <v>42.233998</v>
      </c>
      <c r="X95">
        <v>139.144216</v>
      </c>
      <c r="Y95">
        <v>0</v>
      </c>
      <c r="Z95">
        <v>1.0556700000000001</v>
      </c>
      <c r="AA95">
        <v>26.914785999999999</v>
      </c>
      <c r="AB95">
        <v>37.917862</v>
      </c>
      <c r="AC95">
        <v>18.575645999999999</v>
      </c>
      <c r="AD95">
        <v>17.495139000000002</v>
      </c>
      <c r="AE95">
        <v>47.444262999999999</v>
      </c>
      <c r="AF95">
        <v>17.032755999999999</v>
      </c>
      <c r="AG95">
        <v>37.821008999999997</v>
      </c>
      <c r="AH95">
        <v>134.68948</v>
      </c>
      <c r="AI95">
        <v>0</v>
      </c>
      <c r="AJ95">
        <v>0</v>
      </c>
      <c r="AK95">
        <v>48.714371999999997</v>
      </c>
      <c r="AL95">
        <v>51.297884000000003</v>
      </c>
      <c r="AM95">
        <v>10.131898</v>
      </c>
      <c r="AN95">
        <v>0.86287599999999998</v>
      </c>
      <c r="AO95">
        <v>22.007840000000002</v>
      </c>
      <c r="AP95">
        <v>11.679069</v>
      </c>
      <c r="AQ95">
        <v>58.042656000000001</v>
      </c>
      <c r="AR95">
        <v>19.600912999999998</v>
      </c>
      <c r="AS95">
        <v>9.6824130000000004</v>
      </c>
      <c r="AT95">
        <v>13.407009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23.42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2507.3355790000005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353.67026600000003</v>
      </c>
      <c r="L96">
        <v>577.25475200000005</v>
      </c>
      <c r="M96">
        <v>88.292400000000001</v>
      </c>
      <c r="N96">
        <v>84.645539999999997</v>
      </c>
      <c r="O96">
        <v>118.6819</v>
      </c>
      <c r="P96">
        <v>93.570750000000004</v>
      </c>
      <c r="Q96">
        <v>11.506042000000001</v>
      </c>
      <c r="R96">
        <v>26.598372999999999</v>
      </c>
      <c r="S96">
        <v>15.447811</v>
      </c>
      <c r="T96">
        <v>0</v>
      </c>
      <c r="U96">
        <v>334.91130800000002</v>
      </c>
      <c r="V96">
        <v>13.387815</v>
      </c>
      <c r="W96">
        <v>42.233998</v>
      </c>
      <c r="X96">
        <v>139.144216</v>
      </c>
      <c r="Y96">
        <v>0</v>
      </c>
      <c r="Z96">
        <v>1.0556700000000001</v>
      </c>
      <c r="AA96">
        <v>26.914785999999999</v>
      </c>
      <c r="AB96">
        <v>37.917862</v>
      </c>
      <c r="AC96">
        <v>18.575645999999999</v>
      </c>
      <c r="AD96">
        <v>17.495139000000002</v>
      </c>
      <c r="AE96">
        <v>47.444262999999999</v>
      </c>
      <c r="AF96">
        <v>8.5163779999999996</v>
      </c>
      <c r="AG96">
        <v>37.821008999999997</v>
      </c>
      <c r="AH96">
        <v>134.68948</v>
      </c>
      <c r="AI96">
        <v>0</v>
      </c>
      <c r="AJ96">
        <v>0</v>
      </c>
      <c r="AK96">
        <v>48.714371999999997</v>
      </c>
      <c r="AL96">
        <v>51.297884000000003</v>
      </c>
      <c r="AM96">
        <v>4.9891920000000001</v>
      </c>
      <c r="AN96">
        <v>0.86287599999999998</v>
      </c>
      <c r="AO96">
        <v>22.007840000000002</v>
      </c>
      <c r="AP96">
        <v>11.679069</v>
      </c>
      <c r="AQ96">
        <v>58.042656000000001</v>
      </c>
      <c r="AR96">
        <v>19.600912999999998</v>
      </c>
      <c r="AS96">
        <v>9.6824130000000004</v>
      </c>
      <c r="AT96">
        <v>13.407009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23.42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2493.4796280000005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353.67026600000003</v>
      </c>
      <c r="L97">
        <v>577.25475200000005</v>
      </c>
      <c r="M97">
        <v>88.292400000000001</v>
      </c>
      <c r="N97">
        <v>84.645539999999997</v>
      </c>
      <c r="O97">
        <v>118.6819</v>
      </c>
      <c r="P97">
        <v>93.570750000000004</v>
      </c>
      <c r="Q97">
        <v>11.506042000000001</v>
      </c>
      <c r="R97">
        <v>26.598372999999999</v>
      </c>
      <c r="S97">
        <v>15.447811</v>
      </c>
      <c r="T97">
        <v>0</v>
      </c>
      <c r="U97">
        <v>334.91130800000002</v>
      </c>
      <c r="V97">
        <v>13.387815</v>
      </c>
      <c r="W97">
        <v>42.233998</v>
      </c>
      <c r="X97">
        <v>139.144216</v>
      </c>
      <c r="Y97">
        <v>0</v>
      </c>
      <c r="Z97">
        <v>0</v>
      </c>
      <c r="AA97">
        <v>26.914785999999999</v>
      </c>
      <c r="AB97">
        <v>37.917862</v>
      </c>
      <c r="AC97">
        <v>18.575645999999999</v>
      </c>
      <c r="AD97">
        <v>26.242709000000001</v>
      </c>
      <c r="AE97">
        <v>47.444262999999999</v>
      </c>
      <c r="AF97">
        <v>8.5163779999999996</v>
      </c>
      <c r="AG97">
        <v>37.821008999999997</v>
      </c>
      <c r="AH97">
        <v>134.68948</v>
      </c>
      <c r="AI97">
        <v>0</v>
      </c>
      <c r="AJ97">
        <v>0</v>
      </c>
      <c r="AK97">
        <v>48.714371999999997</v>
      </c>
      <c r="AL97">
        <v>51.297884000000003</v>
      </c>
      <c r="AM97">
        <v>0</v>
      </c>
      <c r="AN97">
        <v>0.86287599999999998</v>
      </c>
      <c r="AO97">
        <v>22.007840000000002</v>
      </c>
      <c r="AP97">
        <v>11.679069</v>
      </c>
      <c r="AQ97">
        <v>58.042656000000001</v>
      </c>
      <c r="AR97">
        <v>19.600912999999998</v>
      </c>
      <c r="AS97">
        <v>9.6824130000000004</v>
      </c>
      <c r="AT97">
        <v>13.407009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23.42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2496.1823360000003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353.67026600000003</v>
      </c>
      <c r="L98">
        <v>577.25475200000005</v>
      </c>
      <c r="M98">
        <v>88.292400000000001</v>
      </c>
      <c r="N98">
        <v>84.645539999999997</v>
      </c>
      <c r="O98">
        <v>118.6819</v>
      </c>
      <c r="P98">
        <v>93.570750000000004</v>
      </c>
      <c r="Q98">
        <v>11.506042000000001</v>
      </c>
      <c r="R98">
        <v>26.598372999999999</v>
      </c>
      <c r="S98">
        <v>15.447811</v>
      </c>
      <c r="T98">
        <v>0</v>
      </c>
      <c r="U98">
        <v>334.91130800000002</v>
      </c>
      <c r="V98">
        <v>13.387815</v>
      </c>
      <c r="W98">
        <v>42.233998</v>
      </c>
      <c r="X98">
        <v>139.144216</v>
      </c>
      <c r="Y98">
        <v>0</v>
      </c>
      <c r="Z98">
        <v>0</v>
      </c>
      <c r="AA98">
        <v>26.914785999999999</v>
      </c>
      <c r="AB98">
        <v>37.917862</v>
      </c>
      <c r="AC98">
        <v>18.575645999999999</v>
      </c>
      <c r="AD98">
        <v>26.242709000000001</v>
      </c>
      <c r="AE98">
        <v>47.444262999999999</v>
      </c>
      <c r="AF98">
        <v>8.5163779999999996</v>
      </c>
      <c r="AG98">
        <v>37.821008999999997</v>
      </c>
      <c r="AH98">
        <v>134.68948</v>
      </c>
      <c r="AI98">
        <v>0</v>
      </c>
      <c r="AJ98">
        <v>0</v>
      </c>
      <c r="AK98">
        <v>48.714371999999997</v>
      </c>
      <c r="AL98">
        <v>51.297884000000003</v>
      </c>
      <c r="AM98">
        <v>0</v>
      </c>
      <c r="AN98">
        <v>0.86287599999999998</v>
      </c>
      <c r="AO98">
        <v>22.007840000000002</v>
      </c>
      <c r="AP98">
        <v>11.679069</v>
      </c>
      <c r="AQ98">
        <v>58.042656000000001</v>
      </c>
      <c r="AR98">
        <v>19.600912999999998</v>
      </c>
      <c r="AS98">
        <v>12.909884</v>
      </c>
      <c r="AT98">
        <v>13.407009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71.98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2547.9698070000004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12.686914190250004</v>
      </c>
      <c r="L99">
        <f t="shared" si="2"/>
        <v>12.179827977250008</v>
      </c>
      <c r="M99">
        <f t="shared" si="2"/>
        <v>2.1190176000000025</v>
      </c>
      <c r="N99">
        <f t="shared" si="2"/>
        <v>2.5946880979999984</v>
      </c>
      <c r="O99">
        <f t="shared" si="2"/>
        <v>2.8483655999999944</v>
      </c>
      <c r="P99">
        <f t="shared" si="2"/>
        <v>2.3363896499999992</v>
      </c>
      <c r="Q99">
        <f t="shared" si="2"/>
        <v>0.30916752574999973</v>
      </c>
      <c r="R99">
        <f t="shared" si="2"/>
        <v>0.86379696199999956</v>
      </c>
      <c r="S99">
        <f t="shared" si="2"/>
        <v>0.39961933074999983</v>
      </c>
      <c r="T99">
        <f t="shared" si="2"/>
        <v>0</v>
      </c>
      <c r="U99">
        <f t="shared" si="2"/>
        <v>8.028326813499989</v>
      </c>
      <c r="V99">
        <f t="shared" si="2"/>
        <v>0.37008745875000026</v>
      </c>
      <c r="W99">
        <f t="shared" si="2"/>
        <v>0.97163380275000011</v>
      </c>
      <c r="X99">
        <f t="shared" si="2"/>
        <v>3.311441369500002</v>
      </c>
      <c r="Y99">
        <f t="shared" si="2"/>
        <v>0</v>
      </c>
      <c r="Z99">
        <f t="shared" si="2"/>
        <v>0.12447722025000016</v>
      </c>
      <c r="AA99">
        <f t="shared" si="2"/>
        <v>0.36666544025000009</v>
      </c>
      <c r="AB99">
        <f t="shared" si="2"/>
        <v>0.60793308875000007</v>
      </c>
      <c r="AC99">
        <f t="shared" si="2"/>
        <v>0.31122639450000011</v>
      </c>
      <c r="AD99">
        <f t="shared" si="2"/>
        <v>0.57924124200000116</v>
      </c>
      <c r="AE99">
        <f t="shared" si="2"/>
        <v>1.0908929879999993</v>
      </c>
      <c r="AF99">
        <f t="shared" si="2"/>
        <v>0.26826590399999989</v>
      </c>
      <c r="AG99">
        <f t="shared" si="2"/>
        <v>0.90770421599999773</v>
      </c>
      <c r="AH99">
        <f t="shared" si="2"/>
        <v>2.5348342079999986</v>
      </c>
      <c r="AI99">
        <f t="shared" si="2"/>
        <v>0</v>
      </c>
      <c r="AJ99">
        <f t="shared" si="2"/>
        <v>0</v>
      </c>
      <c r="AK99">
        <f t="shared" si="2"/>
        <v>1.1691449279999997</v>
      </c>
      <c r="AL99">
        <f t="shared" si="2"/>
        <v>1.4619897074999975</v>
      </c>
      <c r="AM99">
        <f t="shared" si="2"/>
        <v>6.3097931500000023E-2</v>
      </c>
      <c r="AN99">
        <f t="shared" si="2"/>
        <v>2.3361899499999977E-2</v>
      </c>
      <c r="AO99">
        <f t="shared" si="2"/>
        <v>0.54723341150000016</v>
      </c>
      <c r="AP99">
        <f t="shared" si="2"/>
        <v>0.28361697000000047</v>
      </c>
      <c r="AQ99">
        <f t="shared" si="2"/>
        <v>0.52480234874999998</v>
      </c>
      <c r="AR99">
        <f t="shared" si="2"/>
        <v>0.43201471224999982</v>
      </c>
      <c r="AS99">
        <f t="shared" si="2"/>
        <v>0.31661491200000008</v>
      </c>
      <c r="AT99">
        <f t="shared" si="2"/>
        <v>0.23095120075000031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1.5591749999999982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62.422520102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</row>
  </sheetData>
  <mergeCells count="1">
    <mergeCell ref="A1:A2"/>
  </mergeCells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7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49" t="s">
        <v>448</v>
      </c>
      <c r="BT1" s="149" t="s">
        <v>449</v>
      </c>
      <c r="BU1" s="149" t="s">
        <v>459</v>
      </c>
      <c r="BV1" s="149" t="s">
        <v>460</v>
      </c>
      <c r="BW1" s="149" t="s">
        <v>461</v>
      </c>
      <c r="BX1" s="149" t="s">
        <v>462</v>
      </c>
      <c r="BY1" s="149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</row>
    <row r="2" spans="1:117">
      <c r="A2" s="216"/>
      <c r="AS2" s="166"/>
      <c r="AT2" s="166"/>
      <c r="AU2" s="166"/>
      <c r="AV2" s="166"/>
      <c r="AW2" s="166"/>
      <c r="AX2" s="166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dimension ref="A1:M4"/>
  <sheetViews>
    <sheetView workbookViewId="0">
      <pane xSplit="1" ySplit="1" topLeftCell="B2" activePane="bottomRight" state="frozen"/>
      <selection pane="topRight" activeCell="B1" sqref="B1"/>
      <selection pane="bottomLeft" activeCell="A3" sqref="A3"/>
      <selection pane="bottomRight" activeCell="I6" sqref="I6"/>
    </sheetView>
  </sheetViews>
  <sheetFormatPr defaultRowHeight="15"/>
  <cols>
    <col min="1" max="1" width="17.5703125" customWidth="1"/>
  </cols>
  <sheetData>
    <row r="1" spans="1:13">
      <c r="A1" s="29">
        <f>Losses!B1</f>
        <v>45192</v>
      </c>
      <c r="B1" t="s">
        <v>149</v>
      </c>
      <c r="C1" t="s">
        <v>150</v>
      </c>
      <c r="D1" t="s">
        <v>153</v>
      </c>
      <c r="E1" t="s">
        <v>152</v>
      </c>
      <c r="F1" t="s">
        <v>151</v>
      </c>
      <c r="G1" t="s">
        <v>275</v>
      </c>
      <c r="H1" t="s">
        <v>142</v>
      </c>
      <c r="I1" t="s">
        <v>154</v>
      </c>
    </row>
    <row r="2" spans="1:13">
      <c r="A2" t="s">
        <v>224</v>
      </c>
      <c r="B2" s="145">
        <v>41.53</v>
      </c>
      <c r="C2" s="145">
        <v>22.74</v>
      </c>
      <c r="D2" s="145">
        <v>29.67</v>
      </c>
      <c r="E2" s="145">
        <v>4.95</v>
      </c>
      <c r="F2" s="145">
        <v>0</v>
      </c>
      <c r="G2" s="145">
        <v>0</v>
      </c>
      <c r="H2" s="1">
        <f>SUM(B2:G2)+I2</f>
        <v>100</v>
      </c>
      <c r="I2" s="145">
        <v>1.1100000000000001</v>
      </c>
      <c r="J2" s="24">
        <v>1</v>
      </c>
      <c r="L2" s="34" t="s">
        <v>400</v>
      </c>
      <c r="M2" s="34"/>
    </row>
    <row r="3" spans="1:13">
      <c r="A3" t="s">
        <v>225</v>
      </c>
      <c r="B3" s="1">
        <v>28.289999999999992</v>
      </c>
      <c r="C3" s="1">
        <v>16.07</v>
      </c>
      <c r="D3" s="1">
        <v>19.28</v>
      </c>
      <c r="E3" s="1">
        <v>30.3</v>
      </c>
      <c r="F3" s="1">
        <v>6.0600000000000005</v>
      </c>
      <c r="G3" s="1">
        <v>0</v>
      </c>
      <c r="H3">
        <f t="shared" ref="H3:H4" si="0">SUM(B3:G3)</f>
        <v>100</v>
      </c>
      <c r="J3" s="24">
        <v>2</v>
      </c>
    </row>
    <row r="4" spans="1:13">
      <c r="A4" t="s">
        <v>226</v>
      </c>
      <c r="B4" s="146">
        <v>38.912500000000001</v>
      </c>
      <c r="C4" s="145">
        <v>22.5</v>
      </c>
      <c r="D4" s="146">
        <v>27.1875</v>
      </c>
      <c r="E4" s="146">
        <v>9.1199999999999992</v>
      </c>
      <c r="F4" s="145">
        <v>2.2749999999999999</v>
      </c>
      <c r="G4" s="146">
        <v>0</v>
      </c>
      <c r="H4" s="1">
        <f t="shared" si="0"/>
        <v>99.995000000000005</v>
      </c>
      <c r="J4" s="24">
        <v>3</v>
      </c>
      <c r="L4" t="s">
        <v>432</v>
      </c>
    </row>
  </sheetData>
  <conditionalFormatting sqref="H2:H4">
    <cfRule type="cellIs" dxfId="25" priority="5" operator="lessThan">
      <formula>100</formula>
    </cfRule>
    <cfRule type="cellIs" dxfId="24" priority="6" operator="greaterThan">
      <formula>100</formula>
    </cfRule>
  </conditionalFormatting>
  <pageMargins left="0.7" right="0.7" top="0.75" bottom="0.75" header="0.3" footer="0.3"/>
  <pageSetup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>
  <dimension ref="A1:DM102"/>
  <sheetViews>
    <sheetView workbookViewId="0">
      <pane xSplit="1" ySplit="2" topLeftCell="B83" activePane="bottomRight" state="frozen"/>
      <selection sqref="A1:D35"/>
      <selection pane="topRight" sqref="A1:D35"/>
      <selection pane="bottomLeft" sqref="A1:D35"/>
      <selection pane="bottomRight" activeCell="B1" sqref="B1:CR1"/>
    </sheetView>
  </sheetViews>
  <sheetFormatPr defaultRowHeight="15"/>
  <cols>
    <col min="1" max="1" width="12" customWidth="1"/>
  </cols>
  <sheetData>
    <row r="1" spans="1:117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49" t="s">
        <v>448</v>
      </c>
      <c r="BT1" s="149" t="s">
        <v>449</v>
      </c>
      <c r="BU1" s="149" t="s">
        <v>459</v>
      </c>
      <c r="BV1" s="149" t="s">
        <v>460</v>
      </c>
      <c r="BW1" s="149" t="s">
        <v>461</v>
      </c>
      <c r="BX1" s="149" t="s">
        <v>462</v>
      </c>
      <c r="BY1" s="149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</row>
    <row r="2" spans="1:117">
      <c r="A2" s="216"/>
      <c r="AS2" s="166"/>
      <c r="AT2" s="166"/>
      <c r="AU2" s="166"/>
      <c r="AV2" s="166"/>
      <c r="AW2" s="166"/>
      <c r="AX2" s="166"/>
    </row>
    <row r="3" spans="1:117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</f>
        <v>0</v>
      </c>
    </row>
    <row r="4" spans="1:117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</f>
        <v>0</v>
      </c>
    </row>
    <row r="5" spans="1:117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0</v>
      </c>
    </row>
    <row r="6" spans="1:117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0</v>
      </c>
    </row>
    <row r="7" spans="1:117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0</v>
      </c>
    </row>
    <row r="8" spans="1:117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0</v>
      </c>
    </row>
    <row r="9" spans="1:117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0</v>
      </c>
    </row>
    <row r="10" spans="1:117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0</v>
      </c>
    </row>
    <row r="11" spans="1:117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0</v>
      </c>
    </row>
    <row r="12" spans="1:117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0</v>
      </c>
    </row>
    <row r="13" spans="1:117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0</v>
      </c>
    </row>
    <row r="14" spans="1:117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0</v>
      </c>
    </row>
    <row r="15" spans="1:117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0</v>
      </c>
    </row>
    <row r="16" spans="1:117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0</v>
      </c>
    </row>
    <row r="17" spans="1:117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0</v>
      </c>
    </row>
    <row r="18" spans="1:117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0</v>
      </c>
    </row>
    <row r="19" spans="1:117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0</v>
      </c>
    </row>
    <row r="20" spans="1:117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0</v>
      </c>
    </row>
    <row r="21" spans="1:117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0</v>
      </c>
    </row>
    <row r="22" spans="1:117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0</v>
      </c>
    </row>
    <row r="23" spans="1:117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0</v>
      </c>
    </row>
    <row r="24" spans="1:117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0</v>
      </c>
    </row>
    <row r="25" spans="1:117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0</v>
      </c>
    </row>
    <row r="26" spans="1:117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0</v>
      </c>
    </row>
    <row r="27" spans="1:117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0</v>
      </c>
    </row>
    <row r="28" spans="1:117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0</v>
      </c>
    </row>
    <row r="29" spans="1:117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0</v>
      </c>
    </row>
    <row r="30" spans="1:117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0</v>
      </c>
    </row>
    <row r="31" spans="1:117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0</v>
      </c>
    </row>
    <row r="32" spans="1:117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0</v>
      </c>
    </row>
    <row r="33" spans="1:117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0</v>
      </c>
    </row>
    <row r="34" spans="1:117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0</v>
      </c>
    </row>
    <row r="35" spans="1:117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0</v>
      </c>
    </row>
    <row r="36" spans="1:117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0</v>
      </c>
    </row>
    <row r="37" spans="1:117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0</v>
      </c>
    </row>
    <row r="38" spans="1:117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0</v>
      </c>
    </row>
    <row r="39" spans="1:117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0</v>
      </c>
    </row>
    <row r="40" spans="1:117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0</v>
      </c>
    </row>
    <row r="41" spans="1:117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0</v>
      </c>
    </row>
    <row r="42" spans="1:117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0</v>
      </c>
    </row>
    <row r="43" spans="1:117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0</v>
      </c>
    </row>
    <row r="44" spans="1:117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0</v>
      </c>
    </row>
    <row r="45" spans="1:117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0</v>
      </c>
    </row>
    <row r="46" spans="1:117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0</v>
      </c>
    </row>
    <row r="47" spans="1:117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0</v>
      </c>
    </row>
    <row r="48" spans="1:117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0</v>
      </c>
    </row>
    <row r="49" spans="1:117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0</v>
      </c>
    </row>
    <row r="50" spans="1:117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0</v>
      </c>
    </row>
    <row r="51" spans="1:117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0</v>
      </c>
    </row>
    <row r="52" spans="1:117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0</v>
      </c>
    </row>
    <row r="53" spans="1:117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0</v>
      </c>
    </row>
    <row r="54" spans="1:117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0</v>
      </c>
    </row>
    <row r="55" spans="1:117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0</v>
      </c>
    </row>
    <row r="56" spans="1:117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0</v>
      </c>
    </row>
    <row r="57" spans="1:117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0</v>
      </c>
    </row>
    <row r="58" spans="1:117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0</v>
      </c>
    </row>
    <row r="59" spans="1:117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0</v>
      </c>
    </row>
    <row r="60" spans="1:117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0</v>
      </c>
    </row>
    <row r="61" spans="1:117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0</v>
      </c>
    </row>
    <row r="62" spans="1:117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0</v>
      </c>
    </row>
    <row r="63" spans="1:117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0</v>
      </c>
    </row>
    <row r="64" spans="1:117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0</v>
      </c>
    </row>
    <row r="65" spans="1:117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0</v>
      </c>
    </row>
    <row r="66" spans="1:117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0</v>
      </c>
    </row>
    <row r="67" spans="1:117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0</v>
      </c>
    </row>
    <row r="68" spans="1:117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</f>
        <v>0</v>
      </c>
    </row>
    <row r="69" spans="1:117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0</v>
      </c>
    </row>
    <row r="70" spans="1:117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0</v>
      </c>
    </row>
    <row r="71" spans="1:117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0</v>
      </c>
    </row>
    <row r="72" spans="1:117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0</v>
      </c>
    </row>
    <row r="73" spans="1:117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0</v>
      </c>
    </row>
    <row r="74" spans="1:117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0</v>
      </c>
    </row>
    <row r="75" spans="1:117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0</v>
      </c>
    </row>
    <row r="76" spans="1:117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0</v>
      </c>
    </row>
    <row r="77" spans="1:117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0</v>
      </c>
    </row>
    <row r="78" spans="1:117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0</v>
      </c>
    </row>
    <row r="79" spans="1:117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0</v>
      </c>
    </row>
    <row r="80" spans="1:117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0</v>
      </c>
    </row>
    <row r="81" spans="1:117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0</v>
      </c>
    </row>
    <row r="82" spans="1:117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0</v>
      </c>
    </row>
    <row r="83" spans="1:117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0</v>
      </c>
    </row>
    <row r="84" spans="1:117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0</v>
      </c>
    </row>
    <row r="85" spans="1:117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0</v>
      </c>
    </row>
    <row r="86" spans="1:117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0</v>
      </c>
    </row>
    <row r="87" spans="1:117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0</v>
      </c>
    </row>
    <row r="88" spans="1:117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0</v>
      </c>
    </row>
    <row r="89" spans="1:117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0</v>
      </c>
    </row>
    <row r="90" spans="1:117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0</v>
      </c>
    </row>
    <row r="91" spans="1:117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0</v>
      </c>
    </row>
    <row r="92" spans="1:117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0</v>
      </c>
    </row>
    <row r="93" spans="1:117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0</v>
      </c>
    </row>
    <row r="94" spans="1:117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0</v>
      </c>
    </row>
    <row r="95" spans="1:117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0</v>
      </c>
    </row>
    <row r="96" spans="1:117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0</v>
      </c>
    </row>
    <row r="97" spans="1:117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0</v>
      </c>
    </row>
    <row r="98" spans="1:117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0</v>
      </c>
    </row>
    <row r="99" spans="1:117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</v>
      </c>
    </row>
    <row r="101" spans="1:1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7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  <c r="AY102">
        <v>49</v>
      </c>
      <c r="AZ102">
        <v>50</v>
      </c>
      <c r="BA102">
        <v>51</v>
      </c>
      <c r="BB102">
        <v>52</v>
      </c>
      <c r="BC102">
        <v>53</v>
      </c>
      <c r="BD102">
        <v>54</v>
      </c>
      <c r="BE102">
        <v>55</v>
      </c>
      <c r="BF102">
        <v>56</v>
      </c>
      <c r="BG102">
        <v>57</v>
      </c>
      <c r="BH102">
        <v>58</v>
      </c>
      <c r="BI102">
        <v>59</v>
      </c>
      <c r="BJ102">
        <v>60</v>
      </c>
      <c r="BK102">
        <v>61</v>
      </c>
      <c r="BL102">
        <v>62</v>
      </c>
      <c r="BM102">
        <v>63</v>
      </c>
      <c r="BN102">
        <v>64</v>
      </c>
      <c r="BO102">
        <v>65</v>
      </c>
      <c r="BP102">
        <v>66</v>
      </c>
      <c r="BQ102">
        <v>67</v>
      </c>
      <c r="BR102">
        <v>68</v>
      </c>
      <c r="BS102">
        <v>69</v>
      </c>
      <c r="BT102">
        <v>70</v>
      </c>
      <c r="BU102">
        <v>71</v>
      </c>
      <c r="BV102">
        <v>72</v>
      </c>
      <c r="BW102">
        <v>73</v>
      </c>
      <c r="BX102">
        <v>74</v>
      </c>
      <c r="BY102">
        <v>75</v>
      </c>
      <c r="BZ102">
        <v>76</v>
      </c>
      <c r="CA102">
        <v>77</v>
      </c>
      <c r="CB102">
        <v>78</v>
      </c>
      <c r="CC102">
        <v>79</v>
      </c>
      <c r="CD102">
        <v>80</v>
      </c>
      <c r="CE102">
        <v>81</v>
      </c>
      <c r="CF102">
        <v>82</v>
      </c>
      <c r="CG102">
        <v>83</v>
      </c>
      <c r="CH102">
        <v>84</v>
      </c>
      <c r="CI102">
        <v>85</v>
      </c>
      <c r="CJ102">
        <v>86</v>
      </c>
      <c r="CK102">
        <v>87</v>
      </c>
      <c r="CL102">
        <v>88</v>
      </c>
      <c r="CM102">
        <v>89</v>
      </c>
      <c r="CN102">
        <v>90</v>
      </c>
      <c r="CO102">
        <v>91</v>
      </c>
      <c r="CP102">
        <v>92</v>
      </c>
      <c r="CQ102">
        <v>93</v>
      </c>
      <c r="CR102">
        <v>94</v>
      </c>
      <c r="CS102">
        <v>95</v>
      </c>
      <c r="CT102">
        <v>96</v>
      </c>
      <c r="CU102">
        <v>97</v>
      </c>
      <c r="CV102">
        <v>98</v>
      </c>
      <c r="CW102">
        <v>99</v>
      </c>
      <c r="CX102">
        <v>100</v>
      </c>
      <c r="CY102">
        <v>101</v>
      </c>
      <c r="CZ102">
        <v>102</v>
      </c>
      <c r="DA102">
        <v>103</v>
      </c>
      <c r="DB102">
        <v>104</v>
      </c>
      <c r="DC102">
        <v>105</v>
      </c>
      <c r="DD102">
        <v>106</v>
      </c>
      <c r="DE102">
        <v>107</v>
      </c>
      <c r="DF102">
        <v>108</v>
      </c>
      <c r="DG102">
        <v>109</v>
      </c>
      <c r="DH102">
        <v>110</v>
      </c>
      <c r="DI102">
        <v>111</v>
      </c>
      <c r="DJ102">
        <v>112</v>
      </c>
      <c r="DK102">
        <v>113</v>
      </c>
      <c r="DL102">
        <v>114</v>
      </c>
    </row>
  </sheetData>
  <mergeCells count="1">
    <mergeCell ref="A1:A2"/>
  </mergeCells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>
  <dimension ref="A1:AX116"/>
  <sheetViews>
    <sheetView zoomScale="85" zoomScaleNormal="85" workbookViewId="0">
      <pane xSplit="1" ySplit="2" topLeftCell="W3" activePane="bottomRight" state="frozen"/>
      <selection sqref="A1:D35"/>
      <selection pane="topRight" sqref="A1:D35"/>
      <selection pane="bottomLeft" sqref="A1:D35"/>
      <selection pane="bottomRight" activeCell="AC3" sqref="AC3:AC98"/>
    </sheetView>
  </sheetViews>
  <sheetFormatPr defaultRowHeight="15"/>
  <cols>
    <col min="1" max="1" width="11.7109375" bestFit="1" customWidth="1"/>
    <col min="2" max="3" width="13.85546875" customWidth="1"/>
    <col min="14" max="15" width="14.85546875" customWidth="1"/>
    <col min="17" max="20" width="13.5703125" bestFit="1" customWidth="1"/>
    <col min="21" max="23" width="14.140625" customWidth="1"/>
    <col min="33" max="34" width="13.140625" customWidth="1"/>
    <col min="35" max="35" width="13.5703125" customWidth="1"/>
  </cols>
  <sheetData>
    <row r="1" spans="1:38">
      <c r="A1" s="30">
        <f>Allocation_SG!A1</f>
        <v>45192</v>
      </c>
      <c r="B1" s="34" t="s">
        <v>362</v>
      </c>
      <c r="C1" s="34" t="s">
        <v>363</v>
      </c>
      <c r="D1" s="93" t="s">
        <v>323</v>
      </c>
      <c r="E1" s="34" t="s">
        <v>433</v>
      </c>
      <c r="F1" s="34"/>
      <c r="G1" s="34"/>
      <c r="H1" s="34"/>
      <c r="I1" s="34"/>
      <c r="J1" s="37" t="s">
        <v>145</v>
      </c>
      <c r="K1" s="37" t="s">
        <v>146</v>
      </c>
      <c r="L1" s="37" t="s">
        <v>147</v>
      </c>
      <c r="M1" t="s">
        <v>148</v>
      </c>
      <c r="N1" t="s">
        <v>364</v>
      </c>
      <c r="O1" t="s">
        <v>365</v>
      </c>
      <c r="P1" t="s">
        <v>286</v>
      </c>
      <c r="Q1" t="s">
        <v>291</v>
      </c>
      <c r="R1" s="93" t="s">
        <v>320</v>
      </c>
      <c r="S1" s="93" t="s">
        <v>321</v>
      </c>
      <c r="T1" s="93" t="s">
        <v>322</v>
      </c>
      <c r="U1" t="s">
        <v>347</v>
      </c>
      <c r="V1" t="s">
        <v>348</v>
      </c>
      <c r="W1" t="s">
        <v>349</v>
      </c>
      <c r="X1" t="s">
        <v>375</v>
      </c>
      <c r="Y1" t="s">
        <v>376</v>
      </c>
      <c r="Z1" t="s">
        <v>377</v>
      </c>
      <c r="AA1" t="s">
        <v>391</v>
      </c>
      <c r="AB1" t="s">
        <v>392</v>
      </c>
      <c r="AC1" t="s">
        <v>393</v>
      </c>
      <c r="AD1" s="150" t="s">
        <v>401</v>
      </c>
      <c r="AE1" s="150" t="s">
        <v>402</v>
      </c>
      <c r="AF1" s="150" t="s">
        <v>403</v>
      </c>
      <c r="AG1" s="66" t="s">
        <v>429</v>
      </c>
      <c r="AH1" s="66" t="s">
        <v>430</v>
      </c>
      <c r="AI1" s="66" t="s">
        <v>431</v>
      </c>
      <c r="AJ1" t="s">
        <v>518</v>
      </c>
      <c r="AK1" s="149" t="s">
        <v>520</v>
      </c>
      <c r="AL1" s="149" t="s">
        <v>519</v>
      </c>
    </row>
    <row r="2" spans="1:38">
      <c r="A2" s="25" t="s">
        <v>44</v>
      </c>
      <c r="B2" s="34" t="s">
        <v>362</v>
      </c>
      <c r="C2" s="34" t="s">
        <v>363</v>
      </c>
      <c r="D2" s="93"/>
      <c r="E2" s="34"/>
      <c r="F2" s="34"/>
      <c r="G2" s="34"/>
      <c r="H2" s="34"/>
      <c r="I2" s="34"/>
      <c r="J2" s="37" t="s">
        <v>145</v>
      </c>
      <c r="K2" s="37" t="s">
        <v>146</v>
      </c>
      <c r="L2" s="37" t="s">
        <v>147</v>
      </c>
      <c r="M2" t="s">
        <v>148</v>
      </c>
      <c r="N2" t="s">
        <v>364</v>
      </c>
      <c r="O2" t="s">
        <v>365</v>
      </c>
      <c r="P2" t="s">
        <v>286</v>
      </c>
      <c r="Q2" t="s">
        <v>291</v>
      </c>
      <c r="R2" s="93" t="s">
        <v>320</v>
      </c>
      <c r="S2" s="93" t="s">
        <v>321</v>
      </c>
      <c r="T2" s="93" t="s">
        <v>322</v>
      </c>
      <c r="U2" t="s">
        <v>347</v>
      </c>
      <c r="V2" t="s">
        <v>348</v>
      </c>
      <c r="W2" t="s">
        <v>349</v>
      </c>
      <c r="X2" t="s">
        <v>375</v>
      </c>
      <c r="Y2" t="s">
        <v>376</v>
      </c>
      <c r="Z2" t="s">
        <v>377</v>
      </c>
      <c r="AA2" t="s">
        <v>391</v>
      </c>
      <c r="AB2" t="s">
        <v>392</v>
      </c>
      <c r="AC2" t="s">
        <v>393</v>
      </c>
      <c r="AD2" t="s">
        <v>401</v>
      </c>
      <c r="AE2" t="s">
        <v>402</v>
      </c>
      <c r="AF2" t="s">
        <v>403</v>
      </c>
      <c r="AG2" t="s">
        <v>429</v>
      </c>
      <c r="AH2" t="s">
        <v>430</v>
      </c>
      <c r="AI2" t="s">
        <v>431</v>
      </c>
      <c r="AJ2" t="s">
        <v>518</v>
      </c>
      <c r="AK2" t="s">
        <v>520</v>
      </c>
      <c r="AL2" t="s">
        <v>519</v>
      </c>
    </row>
    <row r="3" spans="1:38">
      <c r="A3" t="s">
        <v>45</v>
      </c>
      <c r="B3" s="34">
        <v>259.69</v>
      </c>
      <c r="C3" s="34">
        <v>73.59</v>
      </c>
      <c r="D3" s="93">
        <f>R3+S3+T3</f>
        <v>0</v>
      </c>
      <c r="E3" s="34"/>
      <c r="F3" s="34"/>
      <c r="G3" s="34"/>
      <c r="H3" s="34"/>
      <c r="I3" s="34"/>
      <c r="J3" s="37">
        <v>0</v>
      </c>
      <c r="K3" s="37">
        <v>0</v>
      </c>
      <c r="L3" s="37">
        <v>0</v>
      </c>
      <c r="M3">
        <v>114.79</v>
      </c>
      <c r="N3">
        <v>269.92</v>
      </c>
      <c r="O3">
        <v>100.53</v>
      </c>
      <c r="P3">
        <v>6.02</v>
      </c>
      <c r="Q3">
        <v>7.2</v>
      </c>
      <c r="R3" s="93">
        <v>0</v>
      </c>
      <c r="S3" s="93">
        <v>0</v>
      </c>
      <c r="T3" s="93">
        <v>0</v>
      </c>
      <c r="U3">
        <v>6.1</v>
      </c>
      <c r="V3">
        <v>0</v>
      </c>
      <c r="W3">
        <v>5.54</v>
      </c>
      <c r="X3">
        <v>49.77</v>
      </c>
      <c r="Y3">
        <v>16.59</v>
      </c>
      <c r="Z3">
        <v>16.59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13.49</v>
      </c>
      <c r="AH3">
        <v>38.64</v>
      </c>
      <c r="AI3">
        <v>38.64</v>
      </c>
      <c r="AJ3">
        <v>29.45</v>
      </c>
      <c r="AK3">
        <v>0</v>
      </c>
      <c r="AL3">
        <v>0</v>
      </c>
    </row>
    <row r="4" spans="1:38">
      <c r="A4" t="s">
        <v>46</v>
      </c>
      <c r="B4" s="34">
        <v>259.69</v>
      </c>
      <c r="C4" s="34">
        <v>73.59</v>
      </c>
      <c r="D4" s="93">
        <f t="shared" ref="D4:D67" si="0">R4+S4+T4</f>
        <v>0</v>
      </c>
      <c r="E4" s="34"/>
      <c r="F4" s="34"/>
      <c r="G4" s="34"/>
      <c r="H4" s="34"/>
      <c r="I4" s="34"/>
      <c r="J4" s="37">
        <v>0</v>
      </c>
      <c r="K4" s="37">
        <v>0</v>
      </c>
      <c r="L4" s="37">
        <v>0</v>
      </c>
      <c r="M4">
        <v>114.79</v>
      </c>
      <c r="N4">
        <v>269.92</v>
      </c>
      <c r="O4">
        <v>100.53</v>
      </c>
      <c r="P4">
        <v>6.02</v>
      </c>
      <c r="Q4">
        <v>7.2</v>
      </c>
      <c r="R4" s="93">
        <v>0</v>
      </c>
      <c r="S4" s="93">
        <v>0</v>
      </c>
      <c r="T4" s="93">
        <v>0</v>
      </c>
      <c r="U4">
        <v>6.1</v>
      </c>
      <c r="V4">
        <v>0</v>
      </c>
      <c r="W4">
        <v>5.54</v>
      </c>
      <c r="X4">
        <v>49.36</v>
      </c>
      <c r="Y4">
        <v>16.45</v>
      </c>
      <c r="Z4">
        <v>16.46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13.23</v>
      </c>
      <c r="AH4">
        <v>38.229999999999997</v>
      </c>
      <c r="AI4">
        <v>38.229999999999997</v>
      </c>
      <c r="AJ4">
        <v>29.45</v>
      </c>
      <c r="AK4">
        <v>0</v>
      </c>
      <c r="AL4">
        <v>0</v>
      </c>
    </row>
    <row r="5" spans="1:38">
      <c r="A5" t="s">
        <v>47</v>
      </c>
      <c r="B5" s="34">
        <v>259.69</v>
      </c>
      <c r="C5" s="34">
        <v>73.59</v>
      </c>
      <c r="D5" s="93">
        <f t="shared" si="0"/>
        <v>0</v>
      </c>
      <c r="E5" s="34"/>
      <c r="F5" s="34"/>
      <c r="G5" s="34"/>
      <c r="H5" s="34"/>
      <c r="I5" s="34"/>
      <c r="J5" s="37">
        <v>0</v>
      </c>
      <c r="K5" s="37">
        <v>0</v>
      </c>
      <c r="L5" s="37">
        <v>0</v>
      </c>
      <c r="M5">
        <v>114.79</v>
      </c>
      <c r="N5">
        <v>269.92</v>
      </c>
      <c r="O5">
        <v>100.53</v>
      </c>
      <c r="P5">
        <v>5.63</v>
      </c>
      <c r="Q5">
        <v>7.2</v>
      </c>
      <c r="R5" s="93">
        <v>0</v>
      </c>
      <c r="S5" s="93">
        <v>0</v>
      </c>
      <c r="T5" s="93">
        <v>0</v>
      </c>
      <c r="U5">
        <v>6.1</v>
      </c>
      <c r="V5">
        <v>0</v>
      </c>
      <c r="W5">
        <v>5.54</v>
      </c>
      <c r="X5">
        <v>48.51</v>
      </c>
      <c r="Y5">
        <v>16.170000000000002</v>
      </c>
      <c r="Z5">
        <v>16.170000000000002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12.94</v>
      </c>
      <c r="AH5">
        <v>37.86</v>
      </c>
      <c r="AI5">
        <v>37.86</v>
      </c>
      <c r="AJ5">
        <v>29.45</v>
      </c>
      <c r="AK5">
        <v>0</v>
      </c>
      <c r="AL5">
        <v>0</v>
      </c>
    </row>
    <row r="6" spans="1:38">
      <c r="A6" t="s">
        <v>48</v>
      </c>
      <c r="B6" s="34">
        <v>259.69</v>
      </c>
      <c r="C6" s="34">
        <v>73.59</v>
      </c>
      <c r="D6" s="93">
        <f t="shared" si="0"/>
        <v>0</v>
      </c>
      <c r="E6" s="34"/>
      <c r="F6" s="34"/>
      <c r="G6" s="34"/>
      <c r="H6" s="34"/>
      <c r="I6" s="34"/>
      <c r="J6" s="37">
        <v>0</v>
      </c>
      <c r="K6" s="37">
        <v>0</v>
      </c>
      <c r="L6" s="37">
        <v>0</v>
      </c>
      <c r="M6">
        <v>114.79</v>
      </c>
      <c r="N6">
        <v>269.92</v>
      </c>
      <c r="O6">
        <v>100.53</v>
      </c>
      <c r="P6">
        <v>5.63</v>
      </c>
      <c r="Q6">
        <v>7.2</v>
      </c>
      <c r="R6" s="93">
        <v>0</v>
      </c>
      <c r="S6" s="93">
        <v>0</v>
      </c>
      <c r="T6" s="93">
        <v>0</v>
      </c>
      <c r="U6">
        <v>6.1</v>
      </c>
      <c r="V6">
        <v>0</v>
      </c>
      <c r="W6">
        <v>5.54</v>
      </c>
      <c r="X6">
        <v>47.88</v>
      </c>
      <c r="Y6">
        <v>15.96</v>
      </c>
      <c r="Z6">
        <v>15.96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12.87</v>
      </c>
      <c r="AH6">
        <v>37.369999999999997</v>
      </c>
      <c r="AI6">
        <v>37.369999999999997</v>
      </c>
      <c r="AJ6">
        <v>29.45</v>
      </c>
      <c r="AK6">
        <v>0</v>
      </c>
      <c r="AL6">
        <v>0</v>
      </c>
    </row>
    <row r="7" spans="1:38">
      <c r="A7" t="s">
        <v>49</v>
      </c>
      <c r="B7" s="34">
        <v>259.69</v>
      </c>
      <c r="C7" s="34">
        <v>73.59</v>
      </c>
      <c r="D7" s="93">
        <f t="shared" si="0"/>
        <v>0</v>
      </c>
      <c r="E7" s="34"/>
      <c r="F7" s="34"/>
      <c r="G7" s="34"/>
      <c r="H7" s="34"/>
      <c r="I7" s="34"/>
      <c r="J7" s="37">
        <v>0</v>
      </c>
      <c r="K7" s="37">
        <v>0</v>
      </c>
      <c r="L7" s="37">
        <v>0</v>
      </c>
      <c r="M7">
        <v>114.79</v>
      </c>
      <c r="N7">
        <v>269.92</v>
      </c>
      <c r="O7">
        <v>100.53</v>
      </c>
      <c r="P7">
        <v>5.63</v>
      </c>
      <c r="Q7">
        <v>7.2</v>
      </c>
      <c r="R7" s="93">
        <v>0</v>
      </c>
      <c r="S7" s="93">
        <v>0</v>
      </c>
      <c r="T7" s="93">
        <v>0</v>
      </c>
      <c r="U7">
        <v>5.87</v>
      </c>
      <c r="V7">
        <v>0</v>
      </c>
      <c r="W7">
        <v>5.54</v>
      </c>
      <c r="X7">
        <v>47.08</v>
      </c>
      <c r="Y7">
        <v>15.69</v>
      </c>
      <c r="Z7">
        <v>15.7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12.87</v>
      </c>
      <c r="AH7">
        <v>36.909999999999997</v>
      </c>
      <c r="AI7">
        <v>36.909999999999997</v>
      </c>
      <c r="AJ7">
        <v>29.45</v>
      </c>
      <c r="AK7">
        <v>0</v>
      </c>
      <c r="AL7">
        <v>0</v>
      </c>
    </row>
    <row r="8" spans="1:38">
      <c r="A8" t="s">
        <v>50</v>
      </c>
      <c r="B8" s="34">
        <v>259.69</v>
      </c>
      <c r="C8" s="34">
        <v>73.59</v>
      </c>
      <c r="D8" s="93">
        <f t="shared" si="0"/>
        <v>0</v>
      </c>
      <c r="E8" s="34"/>
      <c r="F8" s="34"/>
      <c r="G8" s="34"/>
      <c r="H8" s="34"/>
      <c r="I8" s="34"/>
      <c r="J8" s="37">
        <v>0</v>
      </c>
      <c r="K8" s="37">
        <v>0</v>
      </c>
      <c r="L8" s="37">
        <v>0</v>
      </c>
      <c r="M8">
        <v>114.79</v>
      </c>
      <c r="N8">
        <v>269.92</v>
      </c>
      <c r="O8">
        <v>100.53</v>
      </c>
      <c r="P8">
        <v>5.63</v>
      </c>
      <c r="Q8">
        <v>7.2</v>
      </c>
      <c r="R8" s="93">
        <v>0</v>
      </c>
      <c r="S8" s="93">
        <v>0</v>
      </c>
      <c r="T8" s="93">
        <v>0</v>
      </c>
      <c r="U8">
        <v>5.87</v>
      </c>
      <c r="V8">
        <v>0</v>
      </c>
      <c r="W8">
        <v>5.54</v>
      </c>
      <c r="X8">
        <v>46.45</v>
      </c>
      <c r="Y8">
        <v>15.48</v>
      </c>
      <c r="Z8">
        <v>15.48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12.63</v>
      </c>
      <c r="AH8">
        <v>36.520000000000003</v>
      </c>
      <c r="AI8">
        <v>36.520000000000003</v>
      </c>
      <c r="AJ8">
        <v>29.45</v>
      </c>
      <c r="AK8">
        <v>0</v>
      </c>
      <c r="AL8">
        <v>0</v>
      </c>
    </row>
    <row r="9" spans="1:38">
      <c r="A9" t="s">
        <v>51</v>
      </c>
      <c r="B9" s="34">
        <v>259.69</v>
      </c>
      <c r="C9" s="34">
        <v>73.59</v>
      </c>
      <c r="D9" s="93">
        <f t="shared" si="0"/>
        <v>0</v>
      </c>
      <c r="E9" s="34"/>
      <c r="F9" s="34"/>
      <c r="G9" s="34"/>
      <c r="H9" s="34"/>
      <c r="I9" s="34"/>
      <c r="J9" s="37">
        <v>0</v>
      </c>
      <c r="K9" s="37">
        <v>0</v>
      </c>
      <c r="L9" s="37">
        <v>0</v>
      </c>
      <c r="M9">
        <v>114.79</v>
      </c>
      <c r="N9">
        <v>269.92</v>
      </c>
      <c r="O9">
        <v>100.53</v>
      </c>
      <c r="P9">
        <v>5.79</v>
      </c>
      <c r="Q9">
        <v>7.2</v>
      </c>
      <c r="R9" s="93">
        <v>0</v>
      </c>
      <c r="S9" s="93">
        <v>0</v>
      </c>
      <c r="T9" s="93">
        <v>0</v>
      </c>
      <c r="U9">
        <v>5.87</v>
      </c>
      <c r="V9">
        <v>0</v>
      </c>
      <c r="W9">
        <v>5.54</v>
      </c>
      <c r="X9">
        <v>45.67</v>
      </c>
      <c r="Y9">
        <v>15.22</v>
      </c>
      <c r="Z9">
        <v>15.22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12.55</v>
      </c>
      <c r="AH9">
        <v>36.270000000000003</v>
      </c>
      <c r="AI9">
        <v>36.270000000000003</v>
      </c>
      <c r="AJ9">
        <v>29.45</v>
      </c>
      <c r="AK9">
        <v>0</v>
      </c>
      <c r="AL9">
        <v>0</v>
      </c>
    </row>
    <row r="10" spans="1:38">
      <c r="A10" t="s">
        <v>52</v>
      </c>
      <c r="B10" s="34">
        <v>259.69</v>
      </c>
      <c r="C10" s="34">
        <v>73.59</v>
      </c>
      <c r="D10" s="93">
        <f t="shared" si="0"/>
        <v>0</v>
      </c>
      <c r="E10" s="34"/>
      <c r="F10" s="34"/>
      <c r="G10" s="34"/>
      <c r="H10" s="34"/>
      <c r="I10" s="34"/>
      <c r="J10" s="37">
        <v>0</v>
      </c>
      <c r="K10" s="37">
        <v>0</v>
      </c>
      <c r="L10" s="37">
        <v>0</v>
      </c>
      <c r="M10">
        <v>114.79</v>
      </c>
      <c r="N10">
        <v>269.92</v>
      </c>
      <c r="O10">
        <v>100.53</v>
      </c>
      <c r="P10">
        <v>5.79</v>
      </c>
      <c r="Q10">
        <v>7.2</v>
      </c>
      <c r="R10" s="93">
        <v>0</v>
      </c>
      <c r="S10" s="93">
        <v>0</v>
      </c>
      <c r="T10" s="93">
        <v>0</v>
      </c>
      <c r="U10">
        <v>5.87</v>
      </c>
      <c r="V10">
        <v>0</v>
      </c>
      <c r="W10">
        <v>5.54</v>
      </c>
      <c r="X10">
        <v>39.22</v>
      </c>
      <c r="Y10">
        <v>13.07</v>
      </c>
      <c r="Z10">
        <v>13.09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15.22</v>
      </c>
      <c r="AH10">
        <v>36.020000000000003</v>
      </c>
      <c r="AI10">
        <v>36.020000000000003</v>
      </c>
      <c r="AJ10">
        <v>29.45</v>
      </c>
      <c r="AK10">
        <v>0</v>
      </c>
      <c r="AL10">
        <v>0</v>
      </c>
    </row>
    <row r="11" spans="1:38">
      <c r="A11" t="s">
        <v>53</v>
      </c>
      <c r="B11" s="34">
        <v>259.69</v>
      </c>
      <c r="C11" s="34">
        <v>73.59</v>
      </c>
      <c r="D11" s="93">
        <f t="shared" si="0"/>
        <v>0</v>
      </c>
      <c r="E11" s="34"/>
      <c r="F11" s="34"/>
      <c r="G11" s="34"/>
      <c r="H11" s="34"/>
      <c r="I11" s="34"/>
      <c r="J11" s="37">
        <v>0</v>
      </c>
      <c r="K11" s="37">
        <v>0</v>
      </c>
      <c r="L11" s="37">
        <v>0</v>
      </c>
      <c r="M11">
        <v>114.79</v>
      </c>
      <c r="N11">
        <v>269.92</v>
      </c>
      <c r="O11">
        <v>100.53</v>
      </c>
      <c r="P11">
        <v>5.79</v>
      </c>
      <c r="Q11">
        <v>7.2</v>
      </c>
      <c r="R11" s="93">
        <v>0</v>
      </c>
      <c r="S11" s="93">
        <v>0</v>
      </c>
      <c r="T11" s="93">
        <v>0</v>
      </c>
      <c r="U11">
        <v>5.87</v>
      </c>
      <c r="V11">
        <v>0</v>
      </c>
      <c r="W11">
        <v>5.44</v>
      </c>
      <c r="X11">
        <v>38.950000000000003</v>
      </c>
      <c r="Y11">
        <v>12.98</v>
      </c>
      <c r="Z11">
        <v>12.99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14.59</v>
      </c>
      <c r="AH11">
        <v>35.92</v>
      </c>
      <c r="AI11">
        <v>35.92</v>
      </c>
      <c r="AJ11">
        <v>29.45</v>
      </c>
      <c r="AK11">
        <v>0</v>
      </c>
      <c r="AL11">
        <v>0</v>
      </c>
    </row>
    <row r="12" spans="1:38">
      <c r="A12" t="s">
        <v>54</v>
      </c>
      <c r="B12" s="34">
        <v>259.69</v>
      </c>
      <c r="C12" s="34">
        <v>73.59</v>
      </c>
      <c r="D12" s="93">
        <f t="shared" si="0"/>
        <v>0</v>
      </c>
      <c r="E12" s="34"/>
      <c r="F12" s="34"/>
      <c r="G12" s="34"/>
      <c r="H12" s="34"/>
      <c r="I12" s="34"/>
      <c r="J12" s="37">
        <v>0</v>
      </c>
      <c r="K12" s="37">
        <v>0</v>
      </c>
      <c r="L12" s="37">
        <v>0</v>
      </c>
      <c r="M12">
        <v>114.79</v>
      </c>
      <c r="N12">
        <v>269.92</v>
      </c>
      <c r="O12">
        <v>100.53</v>
      </c>
      <c r="P12">
        <v>5.79</v>
      </c>
      <c r="Q12">
        <v>7.2</v>
      </c>
      <c r="R12" s="93">
        <v>0</v>
      </c>
      <c r="S12" s="93">
        <v>0</v>
      </c>
      <c r="T12" s="93">
        <v>0</v>
      </c>
      <c r="U12">
        <v>5.87</v>
      </c>
      <c r="V12">
        <v>0</v>
      </c>
      <c r="W12">
        <v>5.44</v>
      </c>
      <c r="X12">
        <v>38.64</v>
      </c>
      <c r="Y12">
        <v>12.88</v>
      </c>
      <c r="Z12">
        <v>12.88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14.28</v>
      </c>
      <c r="AH12">
        <v>35.56</v>
      </c>
      <c r="AI12">
        <v>35.56</v>
      </c>
      <c r="AJ12">
        <v>29.45</v>
      </c>
      <c r="AK12">
        <v>0</v>
      </c>
      <c r="AL12">
        <v>0</v>
      </c>
    </row>
    <row r="13" spans="1:38">
      <c r="A13" t="s">
        <v>55</v>
      </c>
      <c r="B13" s="34">
        <v>259.69</v>
      </c>
      <c r="C13" s="34">
        <v>73.59</v>
      </c>
      <c r="D13" s="93">
        <f t="shared" si="0"/>
        <v>0</v>
      </c>
      <c r="E13" s="34"/>
      <c r="F13" s="34"/>
      <c r="G13" s="34"/>
      <c r="H13" s="34"/>
      <c r="I13" s="34"/>
      <c r="J13" s="37">
        <v>0</v>
      </c>
      <c r="K13" s="37">
        <v>0</v>
      </c>
      <c r="L13" s="37">
        <v>0</v>
      </c>
      <c r="M13">
        <v>114.79</v>
      </c>
      <c r="N13">
        <v>269.92</v>
      </c>
      <c r="O13">
        <v>100.53</v>
      </c>
      <c r="P13">
        <v>5.71</v>
      </c>
      <c r="Q13">
        <v>7.2</v>
      </c>
      <c r="R13" s="93">
        <v>0</v>
      </c>
      <c r="S13" s="93">
        <v>0</v>
      </c>
      <c r="T13" s="93">
        <v>0</v>
      </c>
      <c r="U13">
        <v>5.87</v>
      </c>
      <c r="V13">
        <v>0</v>
      </c>
      <c r="W13">
        <v>5.44</v>
      </c>
      <c r="X13">
        <v>38.04</v>
      </c>
      <c r="Y13">
        <v>12.68</v>
      </c>
      <c r="Z13">
        <v>12.68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13.98</v>
      </c>
      <c r="AH13">
        <v>35.229999999999997</v>
      </c>
      <c r="AI13">
        <v>35.229999999999997</v>
      </c>
      <c r="AJ13">
        <v>29.45</v>
      </c>
      <c r="AK13">
        <v>0</v>
      </c>
      <c r="AL13">
        <v>0</v>
      </c>
    </row>
    <row r="14" spans="1:38">
      <c r="A14" t="s">
        <v>56</v>
      </c>
      <c r="B14" s="34">
        <v>259.69</v>
      </c>
      <c r="C14" s="34">
        <v>73.59</v>
      </c>
      <c r="D14" s="93">
        <f t="shared" si="0"/>
        <v>0</v>
      </c>
      <c r="E14" s="34"/>
      <c r="F14" s="34"/>
      <c r="G14" s="34"/>
      <c r="H14" s="34"/>
      <c r="I14" s="34"/>
      <c r="J14" s="37">
        <v>0</v>
      </c>
      <c r="K14" s="37">
        <v>0</v>
      </c>
      <c r="L14" s="37">
        <v>0</v>
      </c>
      <c r="M14">
        <v>114.79</v>
      </c>
      <c r="N14">
        <v>269.92</v>
      </c>
      <c r="O14">
        <v>100.53</v>
      </c>
      <c r="P14">
        <v>5.71</v>
      </c>
      <c r="Q14">
        <v>13.34</v>
      </c>
      <c r="R14" s="93">
        <v>0</v>
      </c>
      <c r="S14" s="93">
        <v>0</v>
      </c>
      <c r="T14" s="93">
        <v>0</v>
      </c>
      <c r="U14">
        <v>5.87</v>
      </c>
      <c r="V14">
        <v>0</v>
      </c>
      <c r="W14">
        <v>5.44</v>
      </c>
      <c r="X14">
        <v>53.56</v>
      </c>
      <c r="Y14">
        <v>17.850000000000001</v>
      </c>
      <c r="Z14">
        <v>17.86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13.68</v>
      </c>
      <c r="AH14">
        <v>34.99</v>
      </c>
      <c r="AI14">
        <v>34.99</v>
      </c>
      <c r="AJ14">
        <v>29.45</v>
      </c>
      <c r="AK14">
        <v>0</v>
      </c>
      <c r="AL14">
        <v>0</v>
      </c>
    </row>
    <row r="15" spans="1:38">
      <c r="A15" t="s">
        <v>57</v>
      </c>
      <c r="B15" s="34">
        <v>259.69</v>
      </c>
      <c r="C15" s="34">
        <v>73.59</v>
      </c>
      <c r="D15" s="93">
        <f t="shared" si="0"/>
        <v>0</v>
      </c>
      <c r="E15" s="34"/>
      <c r="F15" s="34"/>
      <c r="G15" s="34"/>
      <c r="H15" s="34"/>
      <c r="I15" s="34"/>
      <c r="J15" s="37">
        <v>0</v>
      </c>
      <c r="K15" s="37">
        <v>0</v>
      </c>
      <c r="L15" s="37">
        <v>0</v>
      </c>
      <c r="M15">
        <v>114.79</v>
      </c>
      <c r="N15">
        <v>269.92</v>
      </c>
      <c r="O15">
        <v>100.53</v>
      </c>
      <c r="P15">
        <v>5.71</v>
      </c>
      <c r="Q15">
        <v>12.66</v>
      </c>
      <c r="R15" s="93">
        <v>0</v>
      </c>
      <c r="S15" s="93">
        <v>0</v>
      </c>
      <c r="T15" s="93">
        <v>0</v>
      </c>
      <c r="U15">
        <v>5.58</v>
      </c>
      <c r="V15">
        <v>0</v>
      </c>
      <c r="W15">
        <v>5.44</v>
      </c>
      <c r="X15">
        <v>53.06</v>
      </c>
      <c r="Y15">
        <v>17.690000000000001</v>
      </c>
      <c r="Z15">
        <v>17.68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13.38</v>
      </c>
      <c r="AH15">
        <v>34.549999999999997</v>
      </c>
      <c r="AI15">
        <v>34.549999999999997</v>
      </c>
      <c r="AJ15">
        <v>28.49</v>
      </c>
      <c r="AK15">
        <v>0</v>
      </c>
      <c r="AL15">
        <v>0</v>
      </c>
    </row>
    <row r="16" spans="1:38">
      <c r="A16" t="s">
        <v>58</v>
      </c>
      <c r="B16" s="34">
        <v>259.69</v>
      </c>
      <c r="C16" s="34">
        <v>73.59</v>
      </c>
      <c r="D16" s="93">
        <f t="shared" si="0"/>
        <v>0</v>
      </c>
      <c r="E16" s="34"/>
      <c r="F16" s="34"/>
      <c r="G16" s="34"/>
      <c r="H16" s="34"/>
      <c r="I16" s="34"/>
      <c r="J16" s="37">
        <v>0</v>
      </c>
      <c r="K16" s="37">
        <v>0</v>
      </c>
      <c r="L16" s="37">
        <v>0</v>
      </c>
      <c r="M16">
        <v>114.79</v>
      </c>
      <c r="N16">
        <v>269.92</v>
      </c>
      <c r="O16">
        <v>100.53</v>
      </c>
      <c r="P16">
        <v>5.71</v>
      </c>
      <c r="Q16">
        <v>12.07</v>
      </c>
      <c r="R16" s="93">
        <v>0</v>
      </c>
      <c r="S16" s="93">
        <v>0</v>
      </c>
      <c r="T16" s="93">
        <v>0</v>
      </c>
      <c r="U16">
        <v>5.58</v>
      </c>
      <c r="V16">
        <v>0</v>
      </c>
      <c r="W16">
        <v>5.44</v>
      </c>
      <c r="X16">
        <v>52.07</v>
      </c>
      <c r="Y16">
        <v>17.36</v>
      </c>
      <c r="Z16">
        <v>17.350000000000001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13.01</v>
      </c>
      <c r="AH16">
        <v>34.119999999999997</v>
      </c>
      <c r="AI16">
        <v>34.119999999999997</v>
      </c>
      <c r="AJ16">
        <v>28.49</v>
      </c>
      <c r="AK16">
        <v>0</v>
      </c>
      <c r="AL16">
        <v>0</v>
      </c>
    </row>
    <row r="17" spans="1:38">
      <c r="A17" t="s">
        <v>59</v>
      </c>
      <c r="B17" s="34">
        <v>259.69</v>
      </c>
      <c r="C17" s="34">
        <v>73.59</v>
      </c>
      <c r="D17" s="93">
        <f t="shared" si="0"/>
        <v>0</v>
      </c>
      <c r="E17" s="34"/>
      <c r="F17" s="34"/>
      <c r="G17" s="34"/>
      <c r="H17" s="34"/>
      <c r="I17" s="34"/>
      <c r="J17" s="37">
        <v>0</v>
      </c>
      <c r="K17" s="37">
        <v>0</v>
      </c>
      <c r="L17" s="37">
        <v>0</v>
      </c>
      <c r="M17">
        <v>114.79</v>
      </c>
      <c r="N17">
        <v>269.92</v>
      </c>
      <c r="O17">
        <v>100.53</v>
      </c>
      <c r="P17">
        <v>5.71</v>
      </c>
      <c r="Q17">
        <v>11.27</v>
      </c>
      <c r="R17" s="93">
        <v>0</v>
      </c>
      <c r="S17" s="93">
        <v>0</v>
      </c>
      <c r="T17" s="93">
        <v>0</v>
      </c>
      <c r="U17">
        <v>5.58</v>
      </c>
      <c r="V17">
        <v>0</v>
      </c>
      <c r="W17">
        <v>5.44</v>
      </c>
      <c r="X17">
        <v>51.08</v>
      </c>
      <c r="Y17">
        <v>17.02</v>
      </c>
      <c r="Z17">
        <v>17.03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15.87</v>
      </c>
      <c r="AH17">
        <v>31.54</v>
      </c>
      <c r="AI17">
        <v>31.54</v>
      </c>
      <c r="AJ17">
        <v>28.49</v>
      </c>
      <c r="AK17">
        <v>0</v>
      </c>
      <c r="AL17">
        <v>0</v>
      </c>
    </row>
    <row r="18" spans="1:38">
      <c r="A18" t="s">
        <v>60</v>
      </c>
      <c r="B18" s="34">
        <v>259.69</v>
      </c>
      <c r="C18" s="34">
        <v>73.59</v>
      </c>
      <c r="D18" s="93">
        <f t="shared" si="0"/>
        <v>0</v>
      </c>
      <c r="E18" s="34"/>
      <c r="F18" s="34"/>
      <c r="G18" s="34"/>
      <c r="H18" s="34"/>
      <c r="I18" s="34"/>
      <c r="J18" s="37">
        <v>0</v>
      </c>
      <c r="K18" s="37">
        <v>0</v>
      </c>
      <c r="L18" s="37">
        <v>0</v>
      </c>
      <c r="M18">
        <v>114.79</v>
      </c>
      <c r="N18">
        <v>269.92</v>
      </c>
      <c r="O18">
        <v>100.53</v>
      </c>
      <c r="P18">
        <v>5.71</v>
      </c>
      <c r="Q18">
        <v>10.47</v>
      </c>
      <c r="R18" s="93">
        <v>0</v>
      </c>
      <c r="S18" s="93">
        <v>0</v>
      </c>
      <c r="T18" s="93">
        <v>0</v>
      </c>
      <c r="U18">
        <v>5.58</v>
      </c>
      <c r="V18">
        <v>0</v>
      </c>
      <c r="W18">
        <v>5.44</v>
      </c>
      <c r="X18">
        <v>50.09</v>
      </c>
      <c r="Y18">
        <v>16.7</v>
      </c>
      <c r="Z18">
        <v>16.690000000000001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15.54</v>
      </c>
      <c r="AH18">
        <v>29.49</v>
      </c>
      <c r="AI18">
        <v>29.49</v>
      </c>
      <c r="AJ18">
        <v>28.49</v>
      </c>
      <c r="AK18">
        <v>0</v>
      </c>
      <c r="AL18">
        <v>0</v>
      </c>
    </row>
    <row r="19" spans="1:38">
      <c r="A19" t="s">
        <v>61</v>
      </c>
      <c r="B19" s="34">
        <v>259.69</v>
      </c>
      <c r="C19" s="34">
        <v>73.59</v>
      </c>
      <c r="D19" s="93">
        <f t="shared" si="0"/>
        <v>0</v>
      </c>
      <c r="E19" s="34"/>
      <c r="F19" s="34"/>
      <c r="G19" s="34"/>
      <c r="H19" s="34"/>
      <c r="I19" s="34"/>
      <c r="J19" s="37">
        <v>0</v>
      </c>
      <c r="K19" s="37">
        <v>0</v>
      </c>
      <c r="L19" s="37">
        <v>0</v>
      </c>
      <c r="M19">
        <v>114.79</v>
      </c>
      <c r="N19">
        <v>269.92</v>
      </c>
      <c r="O19">
        <v>100.53</v>
      </c>
      <c r="P19">
        <v>5.71</v>
      </c>
      <c r="Q19">
        <v>9.73</v>
      </c>
      <c r="R19" s="93">
        <v>0</v>
      </c>
      <c r="S19" s="93">
        <v>0</v>
      </c>
      <c r="T19" s="93">
        <v>0</v>
      </c>
      <c r="U19">
        <v>5.58</v>
      </c>
      <c r="V19">
        <v>0</v>
      </c>
      <c r="W19">
        <v>5.26</v>
      </c>
      <c r="X19">
        <v>49.19</v>
      </c>
      <c r="Y19">
        <v>16.399999999999999</v>
      </c>
      <c r="Z19">
        <v>16.39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15.11</v>
      </c>
      <c r="AH19">
        <v>28.09</v>
      </c>
      <c r="AI19">
        <v>28.09</v>
      </c>
      <c r="AJ19">
        <v>28.49</v>
      </c>
      <c r="AK19">
        <v>0</v>
      </c>
      <c r="AL19">
        <v>0</v>
      </c>
    </row>
    <row r="20" spans="1:38">
      <c r="A20" t="s">
        <v>62</v>
      </c>
      <c r="B20" s="34">
        <v>259.69</v>
      </c>
      <c r="C20" s="34">
        <v>73.59</v>
      </c>
      <c r="D20" s="93">
        <f t="shared" si="0"/>
        <v>0</v>
      </c>
      <c r="E20" s="34"/>
      <c r="F20" s="34"/>
      <c r="G20" s="34"/>
      <c r="H20" s="34"/>
      <c r="I20" s="34"/>
      <c r="J20" s="37">
        <v>0</v>
      </c>
      <c r="K20" s="37">
        <v>0</v>
      </c>
      <c r="L20" s="37">
        <v>0</v>
      </c>
      <c r="M20">
        <v>114.79</v>
      </c>
      <c r="N20">
        <v>269.92</v>
      </c>
      <c r="O20">
        <v>100.53</v>
      </c>
      <c r="P20">
        <v>5.71</v>
      </c>
      <c r="Q20">
        <v>8.93</v>
      </c>
      <c r="R20" s="93">
        <v>0</v>
      </c>
      <c r="S20" s="93">
        <v>0</v>
      </c>
      <c r="T20" s="93">
        <v>0</v>
      </c>
      <c r="U20">
        <v>5.58</v>
      </c>
      <c r="V20">
        <v>0</v>
      </c>
      <c r="W20">
        <v>5.26</v>
      </c>
      <c r="X20">
        <v>48.25</v>
      </c>
      <c r="Y20">
        <v>16.079999999999998</v>
      </c>
      <c r="Z20">
        <v>16.09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14.87</v>
      </c>
      <c r="AH20">
        <v>26.72</v>
      </c>
      <c r="AI20">
        <v>26.72</v>
      </c>
      <c r="AJ20">
        <v>28.49</v>
      </c>
      <c r="AK20">
        <v>0</v>
      </c>
      <c r="AL20">
        <v>0</v>
      </c>
    </row>
    <row r="21" spans="1:38">
      <c r="A21" t="s">
        <v>63</v>
      </c>
      <c r="B21" s="34">
        <v>259.69</v>
      </c>
      <c r="C21" s="34">
        <v>73.59</v>
      </c>
      <c r="D21" s="93">
        <f t="shared" si="0"/>
        <v>0</v>
      </c>
      <c r="E21" s="34"/>
      <c r="F21" s="34"/>
      <c r="G21" s="34"/>
      <c r="H21" s="34"/>
      <c r="I21" s="34"/>
      <c r="J21" s="37">
        <v>0</v>
      </c>
      <c r="K21" s="37">
        <v>0</v>
      </c>
      <c r="L21" s="37">
        <v>0</v>
      </c>
      <c r="M21">
        <v>114.79</v>
      </c>
      <c r="N21">
        <v>269.92</v>
      </c>
      <c r="O21">
        <v>100.53</v>
      </c>
      <c r="P21">
        <v>5.71</v>
      </c>
      <c r="Q21">
        <v>8.07</v>
      </c>
      <c r="R21" s="93">
        <v>0</v>
      </c>
      <c r="S21" s="93">
        <v>0</v>
      </c>
      <c r="T21" s="93">
        <v>0</v>
      </c>
      <c r="U21">
        <v>5.58</v>
      </c>
      <c r="V21">
        <v>0</v>
      </c>
      <c r="W21">
        <v>5.26</v>
      </c>
      <c r="X21">
        <v>37.82</v>
      </c>
      <c r="Y21">
        <v>12.61</v>
      </c>
      <c r="Z21">
        <v>12.61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14.54</v>
      </c>
      <c r="AH21">
        <v>26.94</v>
      </c>
      <c r="AI21">
        <v>26.94</v>
      </c>
      <c r="AJ21">
        <v>28.49</v>
      </c>
      <c r="AK21">
        <v>0</v>
      </c>
      <c r="AL21">
        <v>0</v>
      </c>
    </row>
    <row r="22" spans="1:38">
      <c r="A22" t="s">
        <v>64</v>
      </c>
      <c r="B22" s="34">
        <v>259.69</v>
      </c>
      <c r="C22" s="34">
        <v>73.59</v>
      </c>
      <c r="D22" s="93">
        <f t="shared" si="0"/>
        <v>0</v>
      </c>
      <c r="E22" s="34"/>
      <c r="F22" s="34"/>
      <c r="G22" s="34"/>
      <c r="H22" s="34"/>
      <c r="I22" s="34"/>
      <c r="J22" s="37">
        <v>0</v>
      </c>
      <c r="K22" s="37">
        <v>0</v>
      </c>
      <c r="L22" s="37">
        <v>0</v>
      </c>
      <c r="M22">
        <v>114.79</v>
      </c>
      <c r="N22">
        <v>269.92</v>
      </c>
      <c r="O22">
        <v>100.53</v>
      </c>
      <c r="P22">
        <v>5.71</v>
      </c>
      <c r="Q22">
        <v>7.2</v>
      </c>
      <c r="R22" s="93">
        <v>0</v>
      </c>
      <c r="S22" s="93">
        <v>0</v>
      </c>
      <c r="T22" s="93">
        <v>0</v>
      </c>
      <c r="U22">
        <v>5.58</v>
      </c>
      <c r="V22">
        <v>0</v>
      </c>
      <c r="W22">
        <v>5.26</v>
      </c>
      <c r="X22">
        <v>37.46</v>
      </c>
      <c r="Y22">
        <v>12.49</v>
      </c>
      <c r="Z22">
        <v>12.47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14.09</v>
      </c>
      <c r="AH22">
        <v>28.03</v>
      </c>
      <c r="AI22">
        <v>28.03</v>
      </c>
      <c r="AJ22">
        <v>28.49</v>
      </c>
      <c r="AK22">
        <v>0</v>
      </c>
      <c r="AL22">
        <v>0</v>
      </c>
    </row>
    <row r="23" spans="1:38">
      <c r="A23" t="s">
        <v>65</v>
      </c>
      <c r="B23" s="34">
        <v>259.69</v>
      </c>
      <c r="C23" s="34">
        <v>73.59</v>
      </c>
      <c r="D23" s="93">
        <f t="shared" si="0"/>
        <v>0</v>
      </c>
      <c r="E23" s="34"/>
      <c r="F23" s="34"/>
      <c r="G23" s="34"/>
      <c r="H23" s="34"/>
      <c r="I23" s="34"/>
      <c r="J23" s="37">
        <v>0</v>
      </c>
      <c r="K23" s="37">
        <v>0</v>
      </c>
      <c r="L23" s="37">
        <v>0</v>
      </c>
      <c r="M23">
        <v>114.79</v>
      </c>
      <c r="N23">
        <v>269.92</v>
      </c>
      <c r="O23">
        <v>100.53</v>
      </c>
      <c r="P23">
        <v>5.63</v>
      </c>
      <c r="Q23">
        <v>10.27</v>
      </c>
      <c r="R23" s="93">
        <v>0</v>
      </c>
      <c r="S23" s="93">
        <v>0</v>
      </c>
      <c r="T23" s="93">
        <v>0</v>
      </c>
      <c r="U23">
        <v>5.35</v>
      </c>
      <c r="V23">
        <v>0</v>
      </c>
      <c r="W23">
        <v>5.26</v>
      </c>
      <c r="X23">
        <v>37.1</v>
      </c>
      <c r="Y23">
        <v>12.37</v>
      </c>
      <c r="Z23">
        <v>12.36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14.99</v>
      </c>
      <c r="AH23">
        <v>26.87</v>
      </c>
      <c r="AI23">
        <v>26.87</v>
      </c>
      <c r="AJ23">
        <v>28.49</v>
      </c>
      <c r="AK23">
        <v>0</v>
      </c>
      <c r="AL23">
        <v>0</v>
      </c>
    </row>
    <row r="24" spans="1:38">
      <c r="A24" t="s">
        <v>66</v>
      </c>
      <c r="B24" s="34">
        <v>259.69</v>
      </c>
      <c r="C24" s="34">
        <v>64.489999999999995</v>
      </c>
      <c r="D24" s="93">
        <f t="shared" si="0"/>
        <v>0</v>
      </c>
      <c r="E24" s="34"/>
      <c r="F24" s="34"/>
      <c r="G24" s="34"/>
      <c r="H24" s="34"/>
      <c r="I24" s="34"/>
      <c r="J24" s="37">
        <v>0</v>
      </c>
      <c r="K24" s="37">
        <v>0</v>
      </c>
      <c r="L24" s="37">
        <v>0</v>
      </c>
      <c r="M24">
        <v>114.79</v>
      </c>
      <c r="N24">
        <v>269.92</v>
      </c>
      <c r="O24">
        <v>100.53</v>
      </c>
      <c r="P24">
        <v>5.63</v>
      </c>
      <c r="Q24">
        <v>9.91</v>
      </c>
      <c r="R24" s="93">
        <v>0</v>
      </c>
      <c r="S24" s="93">
        <v>0</v>
      </c>
      <c r="T24" s="93">
        <v>0</v>
      </c>
      <c r="U24">
        <v>5.35</v>
      </c>
      <c r="V24">
        <v>0</v>
      </c>
      <c r="W24">
        <v>5.26</v>
      </c>
      <c r="X24">
        <v>36.79</v>
      </c>
      <c r="Y24">
        <v>12.26</v>
      </c>
      <c r="Z24">
        <v>12.27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14.96</v>
      </c>
      <c r="AH24">
        <v>26.95</v>
      </c>
      <c r="AI24">
        <v>26.95</v>
      </c>
      <c r="AJ24">
        <v>28.49</v>
      </c>
      <c r="AK24">
        <v>0</v>
      </c>
      <c r="AL24">
        <v>0</v>
      </c>
    </row>
    <row r="25" spans="1:38">
      <c r="A25" t="s">
        <v>67</v>
      </c>
      <c r="B25" s="34">
        <v>259.69</v>
      </c>
      <c r="C25" s="34">
        <v>64.489999999999995</v>
      </c>
      <c r="D25" s="93">
        <f t="shared" si="0"/>
        <v>0</v>
      </c>
      <c r="E25" s="34"/>
      <c r="F25" s="34"/>
      <c r="G25" s="34"/>
      <c r="H25" s="34"/>
      <c r="I25" s="34"/>
      <c r="J25" s="37">
        <v>0</v>
      </c>
      <c r="K25" s="37">
        <v>0</v>
      </c>
      <c r="L25" s="37">
        <v>0</v>
      </c>
      <c r="M25">
        <v>114.79</v>
      </c>
      <c r="N25">
        <v>269.92</v>
      </c>
      <c r="O25">
        <v>100.53</v>
      </c>
      <c r="P25">
        <v>5.63</v>
      </c>
      <c r="Q25">
        <v>9.68</v>
      </c>
      <c r="R25" s="93">
        <v>0</v>
      </c>
      <c r="S25" s="93">
        <v>0</v>
      </c>
      <c r="T25" s="93">
        <v>0</v>
      </c>
      <c r="U25">
        <v>5.35</v>
      </c>
      <c r="V25">
        <v>0</v>
      </c>
      <c r="W25">
        <v>5.26</v>
      </c>
      <c r="X25">
        <v>36.26</v>
      </c>
      <c r="Y25">
        <v>12.09</v>
      </c>
      <c r="Z25">
        <v>12.09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14.62</v>
      </c>
      <c r="AH25">
        <v>26.78</v>
      </c>
      <c r="AI25">
        <v>26.78</v>
      </c>
      <c r="AJ25">
        <v>28.49</v>
      </c>
      <c r="AK25">
        <v>0</v>
      </c>
      <c r="AL25">
        <v>0</v>
      </c>
    </row>
    <row r="26" spans="1:38">
      <c r="A26" t="s">
        <v>68</v>
      </c>
      <c r="B26" s="34">
        <v>259.69</v>
      </c>
      <c r="C26" s="34">
        <v>73.59</v>
      </c>
      <c r="D26" s="93">
        <f t="shared" si="0"/>
        <v>0</v>
      </c>
      <c r="E26" s="34"/>
      <c r="F26" s="34"/>
      <c r="G26" s="34"/>
      <c r="H26" s="34"/>
      <c r="I26" s="34"/>
      <c r="J26" s="37">
        <v>0</v>
      </c>
      <c r="K26" s="37">
        <v>0</v>
      </c>
      <c r="L26" s="37">
        <v>0</v>
      </c>
      <c r="M26">
        <v>114.79</v>
      </c>
      <c r="N26">
        <v>269.92</v>
      </c>
      <c r="O26">
        <v>100.53</v>
      </c>
      <c r="P26">
        <v>5.63</v>
      </c>
      <c r="Q26">
        <v>9.44</v>
      </c>
      <c r="R26" s="93">
        <v>0</v>
      </c>
      <c r="S26" s="93">
        <v>0</v>
      </c>
      <c r="T26" s="93">
        <v>0</v>
      </c>
      <c r="U26">
        <v>5.35</v>
      </c>
      <c r="V26">
        <v>0</v>
      </c>
      <c r="W26">
        <v>5.26</v>
      </c>
      <c r="X26">
        <v>35.92</v>
      </c>
      <c r="Y26">
        <v>11.98</v>
      </c>
      <c r="Z26">
        <v>11.97</v>
      </c>
      <c r="AA26">
        <v>0</v>
      </c>
      <c r="AB26">
        <v>0</v>
      </c>
      <c r="AC26">
        <v>0.18</v>
      </c>
      <c r="AD26">
        <v>0</v>
      </c>
      <c r="AE26">
        <v>0</v>
      </c>
      <c r="AF26">
        <v>0</v>
      </c>
      <c r="AG26">
        <v>14.22</v>
      </c>
      <c r="AH26">
        <v>26.55</v>
      </c>
      <c r="AI26">
        <v>26.55</v>
      </c>
      <c r="AJ26">
        <v>28.49</v>
      </c>
      <c r="AK26">
        <v>0</v>
      </c>
      <c r="AL26">
        <v>0</v>
      </c>
    </row>
    <row r="27" spans="1:38">
      <c r="A27" t="s">
        <v>69</v>
      </c>
      <c r="B27" s="34">
        <v>259.69</v>
      </c>
      <c r="C27" s="34">
        <v>73.59</v>
      </c>
      <c r="D27" s="93">
        <f t="shared" si="0"/>
        <v>17.45</v>
      </c>
      <c r="E27" s="34"/>
      <c r="F27" s="34"/>
      <c r="G27" s="34"/>
      <c r="H27" s="34"/>
      <c r="I27" s="34"/>
      <c r="J27" s="37">
        <v>0</v>
      </c>
      <c r="K27" s="37">
        <v>0</v>
      </c>
      <c r="L27" s="37">
        <v>0</v>
      </c>
      <c r="M27">
        <v>114.79</v>
      </c>
      <c r="N27">
        <v>269.92</v>
      </c>
      <c r="O27">
        <v>100.53</v>
      </c>
      <c r="P27">
        <v>5.63</v>
      </c>
      <c r="Q27">
        <v>7.4</v>
      </c>
      <c r="R27" s="93">
        <v>10.79</v>
      </c>
      <c r="S27" s="93">
        <v>6.66</v>
      </c>
      <c r="T27" s="93">
        <v>0</v>
      </c>
      <c r="U27">
        <v>5.35</v>
      </c>
      <c r="V27">
        <v>0.35071200000000002</v>
      </c>
      <c r="W27">
        <v>5.17</v>
      </c>
      <c r="X27">
        <v>35.74</v>
      </c>
      <c r="Y27">
        <v>11.91</v>
      </c>
      <c r="Z27">
        <v>11.91</v>
      </c>
      <c r="AA27">
        <v>0</v>
      </c>
      <c r="AB27">
        <v>0</v>
      </c>
      <c r="AC27">
        <v>1.66</v>
      </c>
      <c r="AD27">
        <v>0</v>
      </c>
      <c r="AE27">
        <v>1</v>
      </c>
      <c r="AF27">
        <v>0</v>
      </c>
      <c r="AG27">
        <v>13.87</v>
      </c>
      <c r="AH27">
        <v>26.21</v>
      </c>
      <c r="AI27">
        <v>26.21</v>
      </c>
      <c r="AJ27">
        <v>28.49</v>
      </c>
      <c r="AK27">
        <v>0</v>
      </c>
      <c r="AL27">
        <v>0</v>
      </c>
    </row>
    <row r="28" spans="1:38">
      <c r="A28" t="s">
        <v>70</v>
      </c>
      <c r="B28" s="34">
        <v>259.69</v>
      </c>
      <c r="C28" s="34">
        <v>73.59</v>
      </c>
      <c r="D28" s="93">
        <f t="shared" si="0"/>
        <v>36.020000000000003</v>
      </c>
      <c r="E28" s="34"/>
      <c r="F28" s="34"/>
      <c r="G28" s="34"/>
      <c r="H28" s="34"/>
      <c r="I28" s="34"/>
      <c r="J28" s="37">
        <v>0.01</v>
      </c>
      <c r="K28" s="37">
        <v>0.01</v>
      </c>
      <c r="L28" s="37">
        <v>0.01</v>
      </c>
      <c r="M28">
        <v>114.79</v>
      </c>
      <c r="N28">
        <v>269.92</v>
      </c>
      <c r="O28">
        <v>100.53</v>
      </c>
      <c r="P28">
        <v>5.63</v>
      </c>
      <c r="Q28">
        <v>7.4</v>
      </c>
      <c r="R28" s="93">
        <v>23.76</v>
      </c>
      <c r="S28" s="93">
        <v>10.220000000000001</v>
      </c>
      <c r="T28" s="93">
        <v>2.04</v>
      </c>
      <c r="U28">
        <v>5.35</v>
      </c>
      <c r="V28">
        <v>4.4813200000000002</v>
      </c>
      <c r="W28">
        <v>5.17</v>
      </c>
      <c r="X28">
        <v>35.54</v>
      </c>
      <c r="Y28">
        <v>11.85</v>
      </c>
      <c r="Z28">
        <v>11.85</v>
      </c>
      <c r="AA28">
        <v>0</v>
      </c>
      <c r="AB28">
        <v>0</v>
      </c>
      <c r="AC28">
        <v>3.79</v>
      </c>
      <c r="AD28">
        <v>0</v>
      </c>
      <c r="AE28">
        <v>3</v>
      </c>
      <c r="AF28">
        <v>2</v>
      </c>
      <c r="AG28">
        <v>13.66</v>
      </c>
      <c r="AH28">
        <v>25.87</v>
      </c>
      <c r="AI28">
        <v>25.87</v>
      </c>
      <c r="AJ28">
        <v>28.49</v>
      </c>
      <c r="AK28">
        <v>0.08</v>
      </c>
      <c r="AL28">
        <v>0.04</v>
      </c>
    </row>
    <row r="29" spans="1:38">
      <c r="A29" t="s">
        <v>71</v>
      </c>
      <c r="B29" s="34">
        <v>259.69</v>
      </c>
      <c r="C29" s="34">
        <v>73.59</v>
      </c>
      <c r="D29" s="93">
        <f t="shared" si="0"/>
        <v>54.6</v>
      </c>
      <c r="E29" s="34"/>
      <c r="F29" s="34"/>
      <c r="G29" s="34"/>
      <c r="H29" s="34"/>
      <c r="I29" s="34"/>
      <c r="J29" s="37">
        <v>0.12</v>
      </c>
      <c r="K29" s="37">
        <v>0.12</v>
      </c>
      <c r="L29" s="37">
        <v>0.12</v>
      </c>
      <c r="M29">
        <v>114.79</v>
      </c>
      <c r="N29">
        <v>269.92</v>
      </c>
      <c r="O29">
        <v>100.53</v>
      </c>
      <c r="P29">
        <v>5.63</v>
      </c>
      <c r="Q29">
        <v>7.4</v>
      </c>
      <c r="R29" s="93">
        <v>33</v>
      </c>
      <c r="S29" s="93">
        <v>15.75</v>
      </c>
      <c r="T29" s="93">
        <v>5.85</v>
      </c>
      <c r="U29">
        <v>5.35</v>
      </c>
      <c r="V29">
        <v>11.680657999999999</v>
      </c>
      <c r="W29">
        <v>5.17</v>
      </c>
      <c r="X29">
        <v>33.61</v>
      </c>
      <c r="Y29">
        <v>11.2</v>
      </c>
      <c r="Z29">
        <v>11.21</v>
      </c>
      <c r="AA29">
        <v>1.1299999999999999</v>
      </c>
      <c r="AB29">
        <v>0.23</v>
      </c>
      <c r="AC29">
        <v>6.53</v>
      </c>
      <c r="AD29">
        <v>1</v>
      </c>
      <c r="AE29">
        <v>5</v>
      </c>
      <c r="AF29">
        <v>3</v>
      </c>
      <c r="AG29">
        <v>13.6</v>
      </c>
      <c r="AH29">
        <v>25.44</v>
      </c>
      <c r="AI29">
        <v>25.44</v>
      </c>
      <c r="AJ29">
        <v>28.49</v>
      </c>
      <c r="AK29">
        <v>1.74</v>
      </c>
      <c r="AL29">
        <v>0.74</v>
      </c>
    </row>
    <row r="30" spans="1:38">
      <c r="A30" t="s">
        <v>72</v>
      </c>
      <c r="B30" s="34">
        <v>259.69</v>
      </c>
      <c r="C30" s="34">
        <v>73.59</v>
      </c>
      <c r="D30" s="93">
        <f t="shared" si="0"/>
        <v>70.919999999999987</v>
      </c>
      <c r="E30" s="34"/>
      <c r="F30" s="34"/>
      <c r="G30" s="34"/>
      <c r="H30" s="34"/>
      <c r="I30" s="34"/>
      <c r="J30" s="37">
        <v>0.38</v>
      </c>
      <c r="K30" s="37">
        <v>0.38</v>
      </c>
      <c r="L30" s="37">
        <v>0.39</v>
      </c>
      <c r="M30">
        <v>114.79</v>
      </c>
      <c r="N30">
        <v>269.92</v>
      </c>
      <c r="O30">
        <v>100.53</v>
      </c>
      <c r="P30">
        <v>5.63</v>
      </c>
      <c r="Q30">
        <v>7.4</v>
      </c>
      <c r="R30" s="93">
        <v>33</v>
      </c>
      <c r="S30" s="93">
        <v>24.88</v>
      </c>
      <c r="T30" s="93">
        <v>13.04</v>
      </c>
      <c r="U30">
        <v>5.35</v>
      </c>
      <c r="V30">
        <v>18.811802</v>
      </c>
      <c r="W30">
        <v>5.17</v>
      </c>
      <c r="X30">
        <v>33.58</v>
      </c>
      <c r="Y30">
        <v>11.19</v>
      </c>
      <c r="Z30">
        <v>11.19</v>
      </c>
      <c r="AA30">
        <v>5.65</v>
      </c>
      <c r="AB30">
        <v>1.1299999999999999</v>
      </c>
      <c r="AC30">
        <v>9.75</v>
      </c>
      <c r="AD30">
        <v>2</v>
      </c>
      <c r="AE30">
        <v>8</v>
      </c>
      <c r="AF30">
        <v>4</v>
      </c>
      <c r="AG30">
        <v>13.35</v>
      </c>
      <c r="AH30">
        <v>25.21</v>
      </c>
      <c r="AI30">
        <v>25.21</v>
      </c>
      <c r="AJ30">
        <v>28.49</v>
      </c>
      <c r="AK30">
        <v>6.24</v>
      </c>
      <c r="AL30">
        <v>2.68</v>
      </c>
    </row>
    <row r="31" spans="1:38">
      <c r="A31" t="s">
        <v>73</v>
      </c>
      <c r="B31" s="34">
        <v>259.69</v>
      </c>
      <c r="C31" s="34">
        <v>64.489999999999995</v>
      </c>
      <c r="D31" s="93">
        <f t="shared" si="0"/>
        <v>84.45</v>
      </c>
      <c r="E31" s="34"/>
      <c r="F31" s="34"/>
      <c r="G31" s="34"/>
      <c r="H31" s="34"/>
      <c r="I31" s="34"/>
      <c r="J31" s="37">
        <v>0.78</v>
      </c>
      <c r="K31" s="37">
        <v>0.78</v>
      </c>
      <c r="L31" s="37">
        <v>0.8</v>
      </c>
      <c r="M31">
        <v>106.33</v>
      </c>
      <c r="N31">
        <v>269.92</v>
      </c>
      <c r="O31">
        <v>100.53</v>
      </c>
      <c r="P31">
        <v>5.63</v>
      </c>
      <c r="Q31">
        <v>7.4</v>
      </c>
      <c r="R31" s="93">
        <v>31.07</v>
      </c>
      <c r="S31" s="93">
        <v>31.07</v>
      </c>
      <c r="T31" s="93">
        <v>22.31</v>
      </c>
      <c r="U31">
        <v>5.35</v>
      </c>
      <c r="V31">
        <v>26.186496000000002</v>
      </c>
      <c r="W31">
        <v>5.17</v>
      </c>
      <c r="X31">
        <v>33.58</v>
      </c>
      <c r="Y31">
        <v>11.19</v>
      </c>
      <c r="Z31">
        <v>11.19</v>
      </c>
      <c r="AA31">
        <v>12.75</v>
      </c>
      <c r="AB31">
        <v>2.5499999999999998</v>
      </c>
      <c r="AC31">
        <v>13.28</v>
      </c>
      <c r="AD31">
        <v>4</v>
      </c>
      <c r="AE31">
        <v>11</v>
      </c>
      <c r="AF31">
        <v>5</v>
      </c>
      <c r="AG31">
        <v>13.01</v>
      </c>
      <c r="AH31">
        <v>24.75</v>
      </c>
      <c r="AI31">
        <v>24.75</v>
      </c>
      <c r="AJ31">
        <v>29.56</v>
      </c>
      <c r="AK31">
        <v>13.57</v>
      </c>
      <c r="AL31">
        <v>5.81</v>
      </c>
    </row>
    <row r="32" spans="1:38">
      <c r="A32" t="s">
        <v>74</v>
      </c>
      <c r="B32" s="34">
        <v>259.69</v>
      </c>
      <c r="C32" s="34">
        <v>64.489999999999995</v>
      </c>
      <c r="D32" s="93">
        <f t="shared" si="0"/>
        <v>85.45</v>
      </c>
      <c r="E32" s="34"/>
      <c r="F32" s="34"/>
      <c r="G32" s="34"/>
      <c r="H32" s="34"/>
      <c r="I32" s="34"/>
      <c r="J32" s="37">
        <v>1.28</v>
      </c>
      <c r="K32" s="37">
        <v>1.28</v>
      </c>
      <c r="L32" s="37">
        <v>1.31</v>
      </c>
      <c r="M32">
        <v>97.85</v>
      </c>
      <c r="N32">
        <v>269.92</v>
      </c>
      <c r="O32">
        <v>100.53</v>
      </c>
      <c r="P32">
        <v>5.63</v>
      </c>
      <c r="Q32">
        <v>7.4</v>
      </c>
      <c r="R32" s="93">
        <v>28.48</v>
      </c>
      <c r="S32" s="93">
        <v>28.49</v>
      </c>
      <c r="T32" s="93">
        <v>28.48</v>
      </c>
      <c r="U32">
        <v>5.35</v>
      </c>
      <c r="V32">
        <v>34.252872000000004</v>
      </c>
      <c r="W32">
        <v>5.17</v>
      </c>
      <c r="X32">
        <v>33.58</v>
      </c>
      <c r="Y32">
        <v>11.19</v>
      </c>
      <c r="Z32">
        <v>11.19</v>
      </c>
      <c r="AA32">
        <v>21.68</v>
      </c>
      <c r="AB32">
        <v>4.34</v>
      </c>
      <c r="AC32">
        <v>18.07</v>
      </c>
      <c r="AD32">
        <v>7</v>
      </c>
      <c r="AE32">
        <v>15</v>
      </c>
      <c r="AF32">
        <v>8</v>
      </c>
      <c r="AG32">
        <v>12.96</v>
      </c>
      <c r="AH32">
        <v>24.41</v>
      </c>
      <c r="AI32">
        <v>24.41</v>
      </c>
      <c r="AJ32">
        <v>29.56</v>
      </c>
      <c r="AK32">
        <v>24.5</v>
      </c>
      <c r="AL32">
        <v>10.5</v>
      </c>
    </row>
    <row r="33" spans="1:38">
      <c r="A33" t="s">
        <v>75</v>
      </c>
      <c r="B33" s="34">
        <v>259.69</v>
      </c>
      <c r="C33" s="34">
        <v>64.489999999999995</v>
      </c>
      <c r="D33" s="93">
        <f t="shared" si="0"/>
        <v>87.449999999999989</v>
      </c>
      <c r="E33" s="34"/>
      <c r="F33" s="34"/>
      <c r="G33" s="34"/>
      <c r="H33" s="34"/>
      <c r="I33" s="34"/>
      <c r="J33" s="37">
        <v>1.99</v>
      </c>
      <c r="K33" s="37">
        <v>1.99</v>
      </c>
      <c r="L33" s="37">
        <v>2.0299999999999998</v>
      </c>
      <c r="M33">
        <v>114.79</v>
      </c>
      <c r="N33">
        <v>269.92</v>
      </c>
      <c r="O33">
        <v>100.53</v>
      </c>
      <c r="P33">
        <v>5.63</v>
      </c>
      <c r="Q33">
        <v>7.4</v>
      </c>
      <c r="R33" s="93">
        <v>29.15</v>
      </c>
      <c r="S33" s="93">
        <v>29.15</v>
      </c>
      <c r="T33" s="93">
        <v>29.15</v>
      </c>
      <c r="U33">
        <v>5.58</v>
      </c>
      <c r="V33">
        <v>43.273963999999999</v>
      </c>
      <c r="W33">
        <v>5.17</v>
      </c>
      <c r="X33">
        <v>26.56</v>
      </c>
      <c r="Y33">
        <v>8.85</v>
      </c>
      <c r="Z33">
        <v>8.85</v>
      </c>
      <c r="AA33">
        <v>46.6</v>
      </c>
      <c r="AB33">
        <v>9.32</v>
      </c>
      <c r="AC33">
        <v>19.22</v>
      </c>
      <c r="AD33">
        <v>7</v>
      </c>
      <c r="AE33">
        <v>19</v>
      </c>
      <c r="AF33">
        <v>9</v>
      </c>
      <c r="AG33">
        <v>11.66</v>
      </c>
      <c r="AH33">
        <v>24.3</v>
      </c>
      <c r="AI33">
        <v>24.3</v>
      </c>
      <c r="AJ33">
        <v>29.56</v>
      </c>
      <c r="AK33">
        <v>38.5</v>
      </c>
      <c r="AL33">
        <v>16.5</v>
      </c>
    </row>
    <row r="34" spans="1:38">
      <c r="A34" t="s">
        <v>76</v>
      </c>
      <c r="B34" s="34">
        <v>259.69</v>
      </c>
      <c r="C34" s="34">
        <v>64.489999999999995</v>
      </c>
      <c r="D34" s="93">
        <f t="shared" si="0"/>
        <v>87.949999999999989</v>
      </c>
      <c r="E34" s="34"/>
      <c r="F34" s="34"/>
      <c r="G34" s="34"/>
      <c r="H34" s="34"/>
      <c r="I34" s="34"/>
      <c r="J34" s="37">
        <v>2.7</v>
      </c>
      <c r="K34" s="37">
        <v>2.7</v>
      </c>
      <c r="L34" s="37">
        <v>2.77</v>
      </c>
      <c r="M34">
        <v>114.79</v>
      </c>
      <c r="N34">
        <v>269.92</v>
      </c>
      <c r="O34">
        <v>100.53</v>
      </c>
      <c r="P34">
        <v>5.63</v>
      </c>
      <c r="Q34">
        <v>7.4</v>
      </c>
      <c r="R34" s="93">
        <v>29.32</v>
      </c>
      <c r="S34" s="93">
        <v>29.31</v>
      </c>
      <c r="T34" s="93">
        <v>29.32</v>
      </c>
      <c r="U34">
        <v>5.58</v>
      </c>
      <c r="V34">
        <v>52.65551</v>
      </c>
      <c r="W34">
        <v>5.17</v>
      </c>
      <c r="X34">
        <v>26.74</v>
      </c>
      <c r="Y34">
        <v>8.91</v>
      </c>
      <c r="Z34">
        <v>8.92</v>
      </c>
      <c r="AA34">
        <v>66.16</v>
      </c>
      <c r="AB34">
        <v>13.23</v>
      </c>
      <c r="AC34">
        <v>25.57</v>
      </c>
      <c r="AD34">
        <v>13</v>
      </c>
      <c r="AE34">
        <v>21</v>
      </c>
      <c r="AF34">
        <v>11</v>
      </c>
      <c r="AG34">
        <v>11.58</v>
      </c>
      <c r="AH34">
        <v>24.28</v>
      </c>
      <c r="AI34">
        <v>24.28</v>
      </c>
      <c r="AJ34">
        <v>29.56</v>
      </c>
      <c r="AK34">
        <v>51.8</v>
      </c>
      <c r="AL34">
        <v>22.2</v>
      </c>
    </row>
    <row r="35" spans="1:38">
      <c r="A35" t="s">
        <v>77</v>
      </c>
      <c r="B35" s="34">
        <v>242.72</v>
      </c>
      <c r="C35" s="34">
        <v>57.95</v>
      </c>
      <c r="D35" s="93">
        <f t="shared" si="0"/>
        <v>90.550000000000011</v>
      </c>
      <c r="E35" s="34"/>
      <c r="F35" s="34"/>
      <c r="G35" s="34"/>
      <c r="H35" s="34"/>
      <c r="I35" s="34"/>
      <c r="J35" s="37">
        <v>3.65</v>
      </c>
      <c r="K35" s="37">
        <v>3.65</v>
      </c>
      <c r="L35" s="37">
        <v>3.74</v>
      </c>
      <c r="M35">
        <v>106.33</v>
      </c>
      <c r="N35">
        <v>269.92</v>
      </c>
      <c r="O35">
        <v>100.53</v>
      </c>
      <c r="P35">
        <v>5.63</v>
      </c>
      <c r="Q35">
        <v>7.4</v>
      </c>
      <c r="R35" s="93">
        <v>30.18</v>
      </c>
      <c r="S35" s="93">
        <v>30.19</v>
      </c>
      <c r="T35" s="93">
        <v>30.18</v>
      </c>
      <c r="U35">
        <v>5.58</v>
      </c>
      <c r="V35">
        <v>61.705827999999997</v>
      </c>
      <c r="W35">
        <v>5.08</v>
      </c>
      <c r="X35">
        <v>27.17</v>
      </c>
      <c r="Y35">
        <v>9.06</v>
      </c>
      <c r="Z35">
        <v>9.0500000000000007</v>
      </c>
      <c r="AA35">
        <v>86.97</v>
      </c>
      <c r="AB35">
        <v>17.39</v>
      </c>
      <c r="AC35">
        <v>28.33</v>
      </c>
      <c r="AD35">
        <v>15</v>
      </c>
      <c r="AE35">
        <v>31</v>
      </c>
      <c r="AF35">
        <v>15</v>
      </c>
      <c r="AG35">
        <v>11.47</v>
      </c>
      <c r="AH35">
        <v>24.06</v>
      </c>
      <c r="AI35">
        <v>24.06</v>
      </c>
      <c r="AJ35">
        <v>29.56</v>
      </c>
      <c r="AK35">
        <v>64.400000000000006</v>
      </c>
      <c r="AL35">
        <v>27.6</v>
      </c>
    </row>
    <row r="36" spans="1:38">
      <c r="A36" t="s">
        <v>78</v>
      </c>
      <c r="B36" s="34">
        <v>259.69</v>
      </c>
      <c r="C36" s="34">
        <v>57.95</v>
      </c>
      <c r="D36" s="93">
        <f t="shared" si="0"/>
        <v>90.550000000000011</v>
      </c>
      <c r="E36" s="34"/>
      <c r="F36" s="34"/>
      <c r="G36" s="34"/>
      <c r="H36" s="34"/>
      <c r="I36" s="34"/>
      <c r="J36" s="37">
        <v>4.47</v>
      </c>
      <c r="K36" s="37">
        <v>4.47</v>
      </c>
      <c r="L36" s="37">
        <v>4.58</v>
      </c>
      <c r="M36">
        <v>70</v>
      </c>
      <c r="N36">
        <v>269.92</v>
      </c>
      <c r="O36">
        <v>100.53</v>
      </c>
      <c r="P36">
        <v>5.63</v>
      </c>
      <c r="Q36">
        <v>7.4</v>
      </c>
      <c r="R36" s="93">
        <v>30.18</v>
      </c>
      <c r="S36" s="93">
        <v>30.19</v>
      </c>
      <c r="T36" s="93">
        <v>30.18</v>
      </c>
      <c r="U36">
        <v>5.58</v>
      </c>
      <c r="V36">
        <v>70.454143999999999</v>
      </c>
      <c r="W36">
        <v>5.08</v>
      </c>
      <c r="X36">
        <v>27.54</v>
      </c>
      <c r="Y36">
        <v>9.18</v>
      </c>
      <c r="Z36">
        <v>9.18</v>
      </c>
      <c r="AA36">
        <v>107.79</v>
      </c>
      <c r="AB36">
        <v>21.56</v>
      </c>
      <c r="AC36">
        <v>35.049999999999997</v>
      </c>
      <c r="AD36">
        <v>19</v>
      </c>
      <c r="AE36">
        <v>37</v>
      </c>
      <c r="AF36">
        <v>19</v>
      </c>
      <c r="AG36">
        <v>11.58</v>
      </c>
      <c r="AH36">
        <v>24.3</v>
      </c>
      <c r="AI36">
        <v>24.3</v>
      </c>
      <c r="AJ36">
        <v>29.56</v>
      </c>
      <c r="AK36">
        <v>80.5</v>
      </c>
      <c r="AL36">
        <v>34.5</v>
      </c>
    </row>
    <row r="37" spans="1:38">
      <c r="A37" t="s">
        <v>79</v>
      </c>
      <c r="B37" s="34">
        <v>259.69</v>
      </c>
      <c r="C37" s="34">
        <v>58.69</v>
      </c>
      <c r="D37" s="93">
        <f t="shared" si="0"/>
        <v>91.55</v>
      </c>
      <c r="E37" s="34"/>
      <c r="F37" s="34"/>
      <c r="G37" s="34"/>
      <c r="H37" s="34"/>
      <c r="I37" s="34"/>
      <c r="J37" s="37">
        <v>5.27</v>
      </c>
      <c r="K37" s="37">
        <v>5.27</v>
      </c>
      <c r="L37" s="37">
        <v>5.41</v>
      </c>
      <c r="M37">
        <v>70</v>
      </c>
      <c r="N37">
        <v>269.92</v>
      </c>
      <c r="O37">
        <v>100.53</v>
      </c>
      <c r="P37">
        <v>5.63</v>
      </c>
      <c r="Q37">
        <v>7.4</v>
      </c>
      <c r="R37" s="93">
        <v>30.52</v>
      </c>
      <c r="S37" s="93">
        <v>30.51</v>
      </c>
      <c r="T37" s="93">
        <v>30.52</v>
      </c>
      <c r="U37">
        <v>5.58</v>
      </c>
      <c r="V37">
        <v>78.880973999999995</v>
      </c>
      <c r="W37">
        <v>5.08</v>
      </c>
      <c r="X37">
        <v>27.92</v>
      </c>
      <c r="Y37">
        <v>9.31</v>
      </c>
      <c r="Z37">
        <v>9.31</v>
      </c>
      <c r="AA37">
        <v>127.34</v>
      </c>
      <c r="AB37">
        <v>25.47</v>
      </c>
      <c r="AC37">
        <v>43.22</v>
      </c>
      <c r="AD37">
        <v>23</v>
      </c>
      <c r="AE37">
        <v>44</v>
      </c>
      <c r="AF37">
        <v>22</v>
      </c>
      <c r="AG37">
        <v>11.77</v>
      </c>
      <c r="AH37">
        <v>24.42</v>
      </c>
      <c r="AI37">
        <v>24.42</v>
      </c>
      <c r="AJ37">
        <v>29.56</v>
      </c>
      <c r="AK37">
        <v>96.6</v>
      </c>
      <c r="AL37">
        <v>41.4</v>
      </c>
    </row>
    <row r="38" spans="1:38">
      <c r="A38" t="s">
        <v>80</v>
      </c>
      <c r="B38" s="34">
        <v>242.72</v>
      </c>
      <c r="C38" s="34">
        <v>58.69</v>
      </c>
      <c r="D38" s="93">
        <f t="shared" si="0"/>
        <v>91.55</v>
      </c>
      <c r="E38" s="34"/>
      <c r="F38" s="34"/>
      <c r="G38" s="34"/>
      <c r="H38" s="34"/>
      <c r="I38" s="34"/>
      <c r="J38" s="37">
        <v>8.27</v>
      </c>
      <c r="K38" s="37">
        <v>8.27</v>
      </c>
      <c r="L38" s="37">
        <v>8.48</v>
      </c>
      <c r="M38">
        <v>70</v>
      </c>
      <c r="N38">
        <v>269.92</v>
      </c>
      <c r="O38">
        <v>100.53</v>
      </c>
      <c r="P38">
        <v>5.63</v>
      </c>
      <c r="Q38">
        <v>7.4</v>
      </c>
      <c r="R38" s="93">
        <v>30.52</v>
      </c>
      <c r="S38" s="93">
        <v>30.51</v>
      </c>
      <c r="T38" s="93">
        <v>30.52</v>
      </c>
      <c r="U38">
        <v>5.58</v>
      </c>
      <c r="V38">
        <v>86.801220000000001</v>
      </c>
      <c r="W38">
        <v>5.08</v>
      </c>
      <c r="X38">
        <v>28.35</v>
      </c>
      <c r="Y38">
        <v>9.4499999999999993</v>
      </c>
      <c r="Z38">
        <v>9.4600000000000009</v>
      </c>
      <c r="AA38">
        <v>145.96</v>
      </c>
      <c r="AB38">
        <v>29.19</v>
      </c>
      <c r="AC38">
        <v>50.42</v>
      </c>
      <c r="AD38">
        <v>26</v>
      </c>
      <c r="AE38">
        <v>52</v>
      </c>
      <c r="AF38">
        <v>26</v>
      </c>
      <c r="AG38">
        <v>11.93</v>
      </c>
      <c r="AH38">
        <v>24.58</v>
      </c>
      <c r="AI38">
        <v>24.58</v>
      </c>
      <c r="AJ38">
        <v>29.56</v>
      </c>
      <c r="AK38">
        <v>111.3</v>
      </c>
      <c r="AL38">
        <v>47.7</v>
      </c>
    </row>
    <row r="39" spans="1:38">
      <c r="A39" t="s">
        <v>81</v>
      </c>
      <c r="B39" s="34">
        <v>259.69</v>
      </c>
      <c r="C39" s="34">
        <v>57.95</v>
      </c>
      <c r="D39" s="93">
        <f t="shared" si="0"/>
        <v>92.550000000000011</v>
      </c>
      <c r="E39" s="34"/>
      <c r="F39" s="34"/>
      <c r="G39" s="34"/>
      <c r="H39" s="34"/>
      <c r="I39" s="34"/>
      <c r="J39" s="37">
        <v>9.27</v>
      </c>
      <c r="K39" s="37">
        <v>9.27</v>
      </c>
      <c r="L39" s="37">
        <v>9.5</v>
      </c>
      <c r="M39">
        <v>70</v>
      </c>
      <c r="N39">
        <v>269.92</v>
      </c>
      <c r="O39">
        <v>100.53</v>
      </c>
      <c r="P39">
        <v>5.63</v>
      </c>
      <c r="Q39">
        <v>7.4</v>
      </c>
      <c r="R39" s="93">
        <v>30.85</v>
      </c>
      <c r="S39" s="93">
        <v>30.85</v>
      </c>
      <c r="T39" s="93">
        <v>30.85</v>
      </c>
      <c r="U39">
        <v>5.58</v>
      </c>
      <c r="V39">
        <v>87.639032</v>
      </c>
      <c r="W39">
        <v>5.08</v>
      </c>
      <c r="X39">
        <v>29.17</v>
      </c>
      <c r="Y39">
        <v>9.7200000000000006</v>
      </c>
      <c r="Z39">
        <v>9.73</v>
      </c>
      <c r="AA39">
        <v>161.03</v>
      </c>
      <c r="AB39">
        <v>32.21</v>
      </c>
      <c r="AC39">
        <v>57.2</v>
      </c>
      <c r="AD39">
        <v>32</v>
      </c>
      <c r="AE39">
        <v>60</v>
      </c>
      <c r="AF39">
        <v>30</v>
      </c>
      <c r="AG39">
        <v>12.21</v>
      </c>
      <c r="AH39">
        <v>24.35</v>
      </c>
      <c r="AI39">
        <v>24.35</v>
      </c>
      <c r="AJ39">
        <v>26.48</v>
      </c>
      <c r="AK39">
        <v>123.2</v>
      </c>
      <c r="AL39">
        <v>52.8</v>
      </c>
    </row>
    <row r="40" spans="1:38">
      <c r="A40" t="s">
        <v>82</v>
      </c>
      <c r="B40" s="34">
        <v>259.69</v>
      </c>
      <c r="C40" s="34">
        <v>57.95</v>
      </c>
      <c r="D40" s="93">
        <f t="shared" si="0"/>
        <v>92.550000000000011</v>
      </c>
      <c r="E40" s="34"/>
      <c r="F40" s="34"/>
      <c r="G40" s="34"/>
      <c r="H40" s="34"/>
      <c r="I40" s="34"/>
      <c r="J40" s="37">
        <v>10.220000000000001</v>
      </c>
      <c r="K40" s="37">
        <v>10.220000000000001</v>
      </c>
      <c r="L40" s="37">
        <v>10.48</v>
      </c>
      <c r="M40">
        <v>70</v>
      </c>
      <c r="N40">
        <v>269.92</v>
      </c>
      <c r="O40">
        <v>100.53</v>
      </c>
      <c r="P40">
        <v>5.63</v>
      </c>
      <c r="Q40">
        <v>6</v>
      </c>
      <c r="R40" s="93">
        <v>30.85</v>
      </c>
      <c r="S40" s="93">
        <v>30.85</v>
      </c>
      <c r="T40" s="93">
        <v>30.85</v>
      </c>
      <c r="U40">
        <v>5.58</v>
      </c>
      <c r="V40">
        <v>95.101404000000002</v>
      </c>
      <c r="W40">
        <v>5.08</v>
      </c>
      <c r="X40">
        <v>29.73</v>
      </c>
      <c r="Y40">
        <v>9.91</v>
      </c>
      <c r="Z40">
        <v>9.91</v>
      </c>
      <c r="AA40">
        <v>180.16</v>
      </c>
      <c r="AB40">
        <v>36.03</v>
      </c>
      <c r="AC40">
        <v>63.69</v>
      </c>
      <c r="AD40">
        <v>34</v>
      </c>
      <c r="AE40">
        <v>65</v>
      </c>
      <c r="AF40">
        <v>33</v>
      </c>
      <c r="AG40">
        <v>12.26</v>
      </c>
      <c r="AH40">
        <v>24.54</v>
      </c>
      <c r="AI40">
        <v>24.54</v>
      </c>
      <c r="AJ40">
        <v>26.48</v>
      </c>
      <c r="AK40">
        <v>136.5</v>
      </c>
      <c r="AL40">
        <v>58.5</v>
      </c>
    </row>
    <row r="41" spans="1:38">
      <c r="A41" t="s">
        <v>83</v>
      </c>
      <c r="B41" s="34">
        <v>256.95999999999998</v>
      </c>
      <c r="C41" s="34">
        <v>69.2</v>
      </c>
      <c r="D41" s="93">
        <f t="shared" si="0"/>
        <v>94.6</v>
      </c>
      <c r="E41" s="34"/>
      <c r="F41" s="34"/>
      <c r="G41" s="34"/>
      <c r="H41" s="34"/>
      <c r="I41" s="34"/>
      <c r="J41" s="37">
        <v>11.07</v>
      </c>
      <c r="K41" s="37">
        <v>11.07</v>
      </c>
      <c r="L41" s="37">
        <v>11.35</v>
      </c>
      <c r="M41">
        <v>70</v>
      </c>
      <c r="N41">
        <v>269.92</v>
      </c>
      <c r="O41">
        <v>100.53</v>
      </c>
      <c r="P41">
        <v>5.63</v>
      </c>
      <c r="Q41">
        <v>6</v>
      </c>
      <c r="R41" s="93">
        <v>31.53</v>
      </c>
      <c r="S41" s="93">
        <v>31.54</v>
      </c>
      <c r="T41" s="93">
        <v>31.53</v>
      </c>
      <c r="U41">
        <v>5.58</v>
      </c>
      <c r="V41">
        <v>101.95003</v>
      </c>
      <c r="W41">
        <v>5.08</v>
      </c>
      <c r="X41">
        <v>30.27</v>
      </c>
      <c r="Y41">
        <v>10.09</v>
      </c>
      <c r="Z41">
        <v>10.09</v>
      </c>
      <c r="AA41">
        <v>201.6</v>
      </c>
      <c r="AB41">
        <v>40.32</v>
      </c>
      <c r="AC41">
        <v>69.83</v>
      </c>
      <c r="AD41">
        <v>36</v>
      </c>
      <c r="AE41">
        <v>68</v>
      </c>
      <c r="AF41">
        <v>34</v>
      </c>
      <c r="AG41">
        <v>11.77</v>
      </c>
      <c r="AH41">
        <v>24.77</v>
      </c>
      <c r="AI41">
        <v>24.77</v>
      </c>
      <c r="AJ41">
        <v>26.48</v>
      </c>
      <c r="AK41">
        <v>147</v>
      </c>
      <c r="AL41">
        <v>63</v>
      </c>
    </row>
    <row r="42" spans="1:38">
      <c r="A42" t="s">
        <v>84</v>
      </c>
      <c r="B42" s="34">
        <v>256.95999999999998</v>
      </c>
      <c r="C42" s="34">
        <v>61.98</v>
      </c>
      <c r="D42" s="93">
        <f t="shared" si="0"/>
        <v>94.6</v>
      </c>
      <c r="E42" s="34"/>
      <c r="F42" s="34"/>
      <c r="G42" s="34"/>
      <c r="H42" s="34"/>
      <c r="I42" s="34"/>
      <c r="J42" s="37">
        <v>11.83</v>
      </c>
      <c r="K42" s="37">
        <v>11.83</v>
      </c>
      <c r="L42" s="37">
        <v>12.13</v>
      </c>
      <c r="M42">
        <v>70</v>
      </c>
      <c r="N42">
        <v>269.92</v>
      </c>
      <c r="O42">
        <v>100.53</v>
      </c>
      <c r="P42">
        <v>5.63</v>
      </c>
      <c r="Q42">
        <v>6</v>
      </c>
      <c r="R42" s="93">
        <v>31.53</v>
      </c>
      <c r="S42" s="93">
        <v>31.54</v>
      </c>
      <c r="T42" s="93">
        <v>31.53</v>
      </c>
      <c r="U42">
        <v>5.58</v>
      </c>
      <c r="V42">
        <v>107.717294</v>
      </c>
      <c r="W42">
        <v>5.08</v>
      </c>
      <c r="X42">
        <v>30.48</v>
      </c>
      <c r="Y42">
        <v>10.16</v>
      </c>
      <c r="Z42">
        <v>10.15</v>
      </c>
      <c r="AA42">
        <v>214.56</v>
      </c>
      <c r="AB42">
        <v>42.91</v>
      </c>
      <c r="AC42">
        <v>75.23</v>
      </c>
      <c r="AD42">
        <v>38</v>
      </c>
      <c r="AE42">
        <v>71</v>
      </c>
      <c r="AF42">
        <v>36</v>
      </c>
      <c r="AG42">
        <v>11.79</v>
      </c>
      <c r="AH42">
        <v>25.06</v>
      </c>
      <c r="AI42">
        <v>25.06</v>
      </c>
      <c r="AJ42">
        <v>26.48</v>
      </c>
      <c r="AK42">
        <v>157.5</v>
      </c>
      <c r="AL42">
        <v>67.5</v>
      </c>
    </row>
    <row r="43" spans="1:38">
      <c r="A43" t="s">
        <v>85</v>
      </c>
      <c r="B43" s="34">
        <v>223.18</v>
      </c>
      <c r="C43" s="34">
        <v>64.11</v>
      </c>
      <c r="D43" s="93">
        <f t="shared" si="0"/>
        <v>94.6</v>
      </c>
      <c r="E43" s="34"/>
      <c r="F43" s="34"/>
      <c r="G43" s="34"/>
      <c r="H43" s="34"/>
      <c r="I43" s="34"/>
      <c r="J43" s="37">
        <v>12.48</v>
      </c>
      <c r="K43" s="37">
        <v>12.48</v>
      </c>
      <c r="L43" s="37">
        <v>12.79</v>
      </c>
      <c r="M43">
        <v>70</v>
      </c>
      <c r="N43">
        <v>269.92</v>
      </c>
      <c r="O43">
        <v>100.53</v>
      </c>
      <c r="P43">
        <v>5.63</v>
      </c>
      <c r="Q43">
        <v>6</v>
      </c>
      <c r="R43" s="93">
        <v>31.53</v>
      </c>
      <c r="S43" s="93">
        <v>31.54</v>
      </c>
      <c r="T43" s="93">
        <v>31.53</v>
      </c>
      <c r="U43">
        <v>5.42</v>
      </c>
      <c r="V43">
        <v>112.870812</v>
      </c>
      <c r="W43">
        <v>5.08</v>
      </c>
      <c r="X43">
        <v>30.84</v>
      </c>
      <c r="Y43">
        <v>10.28</v>
      </c>
      <c r="Z43">
        <v>10.28</v>
      </c>
      <c r="AA43">
        <v>228.52</v>
      </c>
      <c r="AB43">
        <v>45.7</v>
      </c>
      <c r="AC43">
        <v>80.23</v>
      </c>
      <c r="AD43">
        <v>40</v>
      </c>
      <c r="AE43">
        <v>75</v>
      </c>
      <c r="AF43">
        <v>37</v>
      </c>
      <c r="AG43">
        <v>11.9</v>
      </c>
      <c r="AH43">
        <v>25.12</v>
      </c>
      <c r="AI43">
        <v>25.12</v>
      </c>
      <c r="AJ43">
        <v>26.48</v>
      </c>
      <c r="AK43">
        <v>165.9</v>
      </c>
      <c r="AL43">
        <v>71.099999999999994</v>
      </c>
    </row>
    <row r="44" spans="1:38">
      <c r="A44" t="s">
        <v>86</v>
      </c>
      <c r="B44" s="34">
        <v>223.18</v>
      </c>
      <c r="C44" s="34">
        <v>64.11</v>
      </c>
      <c r="D44" s="93">
        <f t="shared" si="0"/>
        <v>94.6</v>
      </c>
      <c r="E44" s="34"/>
      <c r="F44" s="34"/>
      <c r="G44" s="34"/>
      <c r="H44" s="34"/>
      <c r="I44" s="34"/>
      <c r="J44" s="37">
        <v>12.99</v>
      </c>
      <c r="K44" s="37">
        <v>12.99</v>
      </c>
      <c r="L44" s="37">
        <v>13.31</v>
      </c>
      <c r="M44">
        <v>84.68</v>
      </c>
      <c r="N44">
        <v>269.92</v>
      </c>
      <c r="O44">
        <v>100.53</v>
      </c>
      <c r="P44">
        <v>5.63</v>
      </c>
      <c r="Q44">
        <v>6</v>
      </c>
      <c r="R44" s="93">
        <v>31.53</v>
      </c>
      <c r="S44" s="93">
        <v>31.54</v>
      </c>
      <c r="T44" s="93">
        <v>31.53</v>
      </c>
      <c r="U44">
        <v>5.42</v>
      </c>
      <c r="V44">
        <v>116.865032</v>
      </c>
      <c r="W44">
        <v>5.08</v>
      </c>
      <c r="X44">
        <v>31.24</v>
      </c>
      <c r="Y44">
        <v>10.41</v>
      </c>
      <c r="Z44">
        <v>10.41</v>
      </c>
      <c r="AA44">
        <v>233.54</v>
      </c>
      <c r="AB44">
        <v>46.71</v>
      </c>
      <c r="AC44">
        <v>84.59</v>
      </c>
      <c r="AD44">
        <v>41</v>
      </c>
      <c r="AE44">
        <v>76</v>
      </c>
      <c r="AF44">
        <v>38</v>
      </c>
      <c r="AG44">
        <v>11.93</v>
      </c>
      <c r="AH44">
        <v>25.16</v>
      </c>
      <c r="AI44">
        <v>25.16</v>
      </c>
      <c r="AJ44">
        <v>26.48</v>
      </c>
      <c r="AK44">
        <v>171.5</v>
      </c>
      <c r="AL44">
        <v>73.5</v>
      </c>
    </row>
    <row r="45" spans="1:38">
      <c r="A45" t="s">
        <v>87</v>
      </c>
      <c r="B45" s="34">
        <v>223.18</v>
      </c>
      <c r="C45" s="34">
        <v>64.11</v>
      </c>
      <c r="D45" s="93">
        <f t="shared" si="0"/>
        <v>94.6</v>
      </c>
      <c r="E45" s="34"/>
      <c r="F45" s="34"/>
      <c r="G45" s="34"/>
      <c r="H45" s="34"/>
      <c r="I45" s="34"/>
      <c r="J45" s="37">
        <v>13.45</v>
      </c>
      <c r="K45" s="37">
        <v>13.45</v>
      </c>
      <c r="L45" s="37">
        <v>13.78</v>
      </c>
      <c r="M45">
        <v>114.79</v>
      </c>
      <c r="N45">
        <v>269.92</v>
      </c>
      <c r="O45">
        <v>76.78</v>
      </c>
      <c r="P45">
        <v>5.63</v>
      </c>
      <c r="Q45">
        <v>6</v>
      </c>
      <c r="R45" s="93">
        <v>31.53</v>
      </c>
      <c r="S45" s="93">
        <v>31.54</v>
      </c>
      <c r="T45" s="93">
        <v>31.53</v>
      </c>
      <c r="U45">
        <v>5.42</v>
      </c>
      <c r="V45">
        <v>129.60756799999999</v>
      </c>
      <c r="W45">
        <v>5.08</v>
      </c>
      <c r="X45">
        <v>31.66</v>
      </c>
      <c r="Y45">
        <v>10.55</v>
      </c>
      <c r="Z45">
        <v>10.55</v>
      </c>
      <c r="AA45">
        <v>233.54</v>
      </c>
      <c r="AB45">
        <v>46.71</v>
      </c>
      <c r="AC45">
        <v>86.49</v>
      </c>
      <c r="AD45">
        <v>42</v>
      </c>
      <c r="AE45">
        <v>78</v>
      </c>
      <c r="AF45">
        <v>39</v>
      </c>
      <c r="AG45">
        <v>11.22</v>
      </c>
      <c r="AH45">
        <v>25.17</v>
      </c>
      <c r="AI45">
        <v>25.17</v>
      </c>
      <c r="AJ45">
        <v>26.48</v>
      </c>
      <c r="AK45">
        <v>178.5</v>
      </c>
      <c r="AL45">
        <v>76.5</v>
      </c>
    </row>
    <row r="46" spans="1:38">
      <c r="A46" t="s">
        <v>88</v>
      </c>
      <c r="B46" s="34">
        <v>223.18</v>
      </c>
      <c r="C46" s="34">
        <v>64.11</v>
      </c>
      <c r="D46" s="93">
        <f t="shared" si="0"/>
        <v>95</v>
      </c>
      <c r="E46" s="34"/>
      <c r="F46" s="34"/>
      <c r="G46" s="34"/>
      <c r="H46" s="34"/>
      <c r="I46" s="34"/>
      <c r="J46" s="37">
        <v>13.81</v>
      </c>
      <c r="K46" s="37">
        <v>13.81</v>
      </c>
      <c r="L46" s="37">
        <v>14.16</v>
      </c>
      <c r="M46">
        <v>114.79</v>
      </c>
      <c r="N46">
        <v>269.92</v>
      </c>
      <c r="O46">
        <v>76.78</v>
      </c>
      <c r="P46">
        <v>5.63</v>
      </c>
      <c r="Q46">
        <v>6</v>
      </c>
      <c r="R46" s="93">
        <v>31.67</v>
      </c>
      <c r="S46" s="93">
        <v>31.66</v>
      </c>
      <c r="T46" s="93">
        <v>31.67</v>
      </c>
      <c r="U46">
        <v>5.42</v>
      </c>
      <c r="V46">
        <v>131.60467800000001</v>
      </c>
      <c r="W46">
        <v>5.08</v>
      </c>
      <c r="X46">
        <v>32.22</v>
      </c>
      <c r="Y46">
        <v>10.74</v>
      </c>
      <c r="Z46">
        <v>10.73</v>
      </c>
      <c r="AA46">
        <v>233.54</v>
      </c>
      <c r="AB46">
        <v>46.71</v>
      </c>
      <c r="AC46">
        <v>88.57</v>
      </c>
      <c r="AD46">
        <v>43</v>
      </c>
      <c r="AE46">
        <v>80</v>
      </c>
      <c r="AF46">
        <v>40</v>
      </c>
      <c r="AG46">
        <v>11.17</v>
      </c>
      <c r="AH46">
        <v>25.27</v>
      </c>
      <c r="AI46">
        <v>25.27</v>
      </c>
      <c r="AJ46">
        <v>25.47</v>
      </c>
      <c r="AK46">
        <v>182</v>
      </c>
      <c r="AL46">
        <v>78</v>
      </c>
    </row>
    <row r="47" spans="1:38">
      <c r="A47" t="s">
        <v>89</v>
      </c>
      <c r="B47" s="34">
        <v>223.18</v>
      </c>
      <c r="C47" s="34">
        <v>64.11</v>
      </c>
      <c r="D47" s="93">
        <f t="shared" si="0"/>
        <v>95</v>
      </c>
      <c r="E47" s="34"/>
      <c r="F47" s="34"/>
      <c r="G47" s="34"/>
      <c r="H47" s="34"/>
      <c r="I47" s="34"/>
      <c r="J47" s="37">
        <v>14.11</v>
      </c>
      <c r="K47" s="37">
        <v>14.11</v>
      </c>
      <c r="L47" s="37">
        <v>14.46</v>
      </c>
      <c r="M47">
        <v>114.79</v>
      </c>
      <c r="N47">
        <v>269.92</v>
      </c>
      <c r="O47">
        <v>76.78</v>
      </c>
      <c r="P47">
        <v>5.63</v>
      </c>
      <c r="Q47">
        <v>6</v>
      </c>
      <c r="R47" s="93">
        <v>31.67</v>
      </c>
      <c r="S47" s="93">
        <v>31.66</v>
      </c>
      <c r="T47" s="93">
        <v>31.67</v>
      </c>
      <c r="U47">
        <v>5.65</v>
      </c>
      <c r="V47">
        <v>132.44248999999999</v>
      </c>
      <c r="W47">
        <v>4.9800000000000004</v>
      </c>
      <c r="X47">
        <v>37.17</v>
      </c>
      <c r="Y47">
        <v>12.39</v>
      </c>
      <c r="Z47">
        <v>12.4</v>
      </c>
      <c r="AA47">
        <v>233.54</v>
      </c>
      <c r="AB47">
        <v>46.71</v>
      </c>
      <c r="AC47">
        <v>89.45</v>
      </c>
      <c r="AD47">
        <v>43.5</v>
      </c>
      <c r="AE47">
        <v>79</v>
      </c>
      <c r="AF47">
        <v>40</v>
      </c>
      <c r="AG47">
        <v>13.24</v>
      </c>
      <c r="AH47">
        <v>31.55</v>
      </c>
      <c r="AI47">
        <v>31.55</v>
      </c>
      <c r="AJ47">
        <v>25.47</v>
      </c>
      <c r="AK47">
        <v>185.5</v>
      </c>
      <c r="AL47">
        <v>79.5</v>
      </c>
    </row>
    <row r="48" spans="1:38">
      <c r="A48" t="s">
        <v>90</v>
      </c>
      <c r="B48" s="34">
        <v>223.18</v>
      </c>
      <c r="C48" s="34">
        <v>64.11</v>
      </c>
      <c r="D48" s="93">
        <f t="shared" si="0"/>
        <v>95</v>
      </c>
      <c r="E48" s="34"/>
      <c r="F48" s="34"/>
      <c r="G48" s="34"/>
      <c r="H48" s="34"/>
      <c r="I48" s="34"/>
      <c r="J48" s="37">
        <v>14.31</v>
      </c>
      <c r="K48" s="37">
        <v>14.31</v>
      </c>
      <c r="L48" s="37">
        <v>14.66</v>
      </c>
      <c r="M48">
        <v>114.79</v>
      </c>
      <c r="N48">
        <v>269.92</v>
      </c>
      <c r="O48">
        <v>76.78</v>
      </c>
      <c r="P48">
        <v>5.63</v>
      </c>
      <c r="Q48">
        <v>6</v>
      </c>
      <c r="R48" s="93">
        <v>31.67</v>
      </c>
      <c r="S48" s="93">
        <v>31.66</v>
      </c>
      <c r="T48" s="93">
        <v>31.67</v>
      </c>
      <c r="U48">
        <v>5.65</v>
      </c>
      <c r="V48">
        <v>132.17945599999999</v>
      </c>
      <c r="W48">
        <v>4.9800000000000004</v>
      </c>
      <c r="X48">
        <v>37.82</v>
      </c>
      <c r="Y48">
        <v>12.61</v>
      </c>
      <c r="Z48">
        <v>12.61</v>
      </c>
      <c r="AA48">
        <v>233.54</v>
      </c>
      <c r="AB48">
        <v>46.71</v>
      </c>
      <c r="AC48">
        <v>91.13</v>
      </c>
      <c r="AD48">
        <v>43.5</v>
      </c>
      <c r="AE48">
        <v>78</v>
      </c>
      <c r="AF48">
        <v>39</v>
      </c>
      <c r="AG48">
        <v>13.37</v>
      </c>
      <c r="AH48">
        <v>32.229999999999997</v>
      </c>
      <c r="AI48">
        <v>32.229999999999997</v>
      </c>
      <c r="AJ48">
        <v>25.47</v>
      </c>
      <c r="AK48">
        <v>185.5</v>
      </c>
      <c r="AL48">
        <v>79.5</v>
      </c>
    </row>
    <row r="49" spans="1:38">
      <c r="A49" t="s">
        <v>91</v>
      </c>
      <c r="B49" s="34">
        <v>223.18</v>
      </c>
      <c r="C49" s="34">
        <v>64.11</v>
      </c>
      <c r="D49" s="93">
        <f t="shared" si="0"/>
        <v>95</v>
      </c>
      <c r="E49" s="34"/>
      <c r="F49" s="34"/>
      <c r="G49" s="34"/>
      <c r="H49" s="34"/>
      <c r="I49" s="34"/>
      <c r="J49" s="37">
        <v>14.37</v>
      </c>
      <c r="K49" s="37">
        <v>14.37</v>
      </c>
      <c r="L49" s="37">
        <v>14.74</v>
      </c>
      <c r="M49">
        <v>114.79</v>
      </c>
      <c r="N49">
        <v>269.92</v>
      </c>
      <c r="O49">
        <v>76.78</v>
      </c>
      <c r="P49">
        <v>5.63</v>
      </c>
      <c r="Q49">
        <v>6</v>
      </c>
      <c r="R49" s="93">
        <v>31.67</v>
      </c>
      <c r="S49" s="93">
        <v>31.66</v>
      </c>
      <c r="T49" s="93">
        <v>31.67</v>
      </c>
      <c r="U49">
        <v>5.65</v>
      </c>
      <c r="V49">
        <v>131.59493599999999</v>
      </c>
      <c r="W49">
        <v>4.9800000000000004</v>
      </c>
      <c r="X49">
        <v>38.83</v>
      </c>
      <c r="Y49">
        <v>12.94</v>
      </c>
      <c r="Z49">
        <v>12.94</v>
      </c>
      <c r="AA49">
        <v>233.54</v>
      </c>
      <c r="AB49">
        <v>46.71</v>
      </c>
      <c r="AC49">
        <v>91.33</v>
      </c>
      <c r="AD49">
        <v>43.5</v>
      </c>
      <c r="AE49">
        <v>77</v>
      </c>
      <c r="AF49">
        <v>39</v>
      </c>
      <c r="AG49">
        <v>13.49</v>
      </c>
      <c r="AH49">
        <v>33.229999999999997</v>
      </c>
      <c r="AI49">
        <v>33.229999999999997</v>
      </c>
      <c r="AJ49">
        <v>25.47</v>
      </c>
      <c r="AK49">
        <v>185.5</v>
      </c>
      <c r="AL49">
        <v>79.5</v>
      </c>
    </row>
    <row r="50" spans="1:38">
      <c r="A50" t="s">
        <v>92</v>
      </c>
      <c r="B50" s="34">
        <v>223.18</v>
      </c>
      <c r="C50" s="34">
        <v>64.11</v>
      </c>
      <c r="D50" s="93">
        <f t="shared" si="0"/>
        <v>95</v>
      </c>
      <c r="E50" s="34"/>
      <c r="F50" s="34"/>
      <c r="G50" s="34"/>
      <c r="H50" s="34"/>
      <c r="I50" s="34"/>
      <c r="J50" s="37">
        <v>14.46</v>
      </c>
      <c r="K50" s="37">
        <v>14.46</v>
      </c>
      <c r="L50" s="37">
        <v>14.82</v>
      </c>
      <c r="M50">
        <v>114.79</v>
      </c>
      <c r="N50">
        <v>269.92</v>
      </c>
      <c r="O50">
        <v>100.53</v>
      </c>
      <c r="P50">
        <v>5.63</v>
      </c>
      <c r="Q50">
        <v>6</v>
      </c>
      <c r="R50" s="93">
        <v>31.67</v>
      </c>
      <c r="S50" s="93">
        <v>31.66</v>
      </c>
      <c r="T50" s="93">
        <v>31.67</v>
      </c>
      <c r="U50">
        <v>5.65</v>
      </c>
      <c r="V50">
        <v>129.94853800000001</v>
      </c>
      <c r="W50">
        <v>4.9800000000000004</v>
      </c>
      <c r="X50">
        <v>39.840000000000003</v>
      </c>
      <c r="Y50">
        <v>13.28</v>
      </c>
      <c r="Z50">
        <v>13.28</v>
      </c>
      <c r="AA50">
        <v>233.54</v>
      </c>
      <c r="AB50">
        <v>46.71</v>
      </c>
      <c r="AC50">
        <v>91.32</v>
      </c>
      <c r="AD50">
        <v>43.5</v>
      </c>
      <c r="AE50">
        <v>77</v>
      </c>
      <c r="AF50">
        <v>38</v>
      </c>
      <c r="AG50">
        <v>13.58</v>
      </c>
      <c r="AH50">
        <v>33.86</v>
      </c>
      <c r="AI50">
        <v>33.86</v>
      </c>
      <c r="AJ50">
        <v>25.47</v>
      </c>
      <c r="AK50">
        <v>185.5</v>
      </c>
      <c r="AL50">
        <v>79.5</v>
      </c>
    </row>
    <row r="51" spans="1:38">
      <c r="A51" t="s">
        <v>93</v>
      </c>
      <c r="B51" s="34">
        <v>222.8</v>
      </c>
      <c r="C51" s="34">
        <v>64.09</v>
      </c>
      <c r="D51" s="93">
        <f t="shared" si="0"/>
        <v>95</v>
      </c>
      <c r="E51" s="34"/>
      <c r="F51" s="34"/>
      <c r="G51" s="34"/>
      <c r="H51" s="34"/>
      <c r="I51" s="34"/>
      <c r="J51" s="37">
        <v>14.47</v>
      </c>
      <c r="K51" s="37">
        <v>14.47</v>
      </c>
      <c r="L51" s="37">
        <v>14.83</v>
      </c>
      <c r="M51">
        <v>114.79</v>
      </c>
      <c r="N51">
        <v>269.92</v>
      </c>
      <c r="O51">
        <v>100.53</v>
      </c>
      <c r="P51">
        <v>5.71</v>
      </c>
      <c r="Q51">
        <v>6</v>
      </c>
      <c r="R51" s="93">
        <v>31.67</v>
      </c>
      <c r="S51" s="93">
        <v>31.66</v>
      </c>
      <c r="T51" s="93">
        <v>31.67</v>
      </c>
      <c r="U51">
        <v>5.95</v>
      </c>
      <c r="V51">
        <v>126.051738</v>
      </c>
      <c r="W51">
        <v>4.9800000000000004</v>
      </c>
      <c r="X51">
        <v>40.67</v>
      </c>
      <c r="Y51">
        <v>13.56</v>
      </c>
      <c r="Z51">
        <v>13.56</v>
      </c>
      <c r="AA51">
        <v>233.54</v>
      </c>
      <c r="AB51">
        <v>46.71</v>
      </c>
      <c r="AC51">
        <v>91.33</v>
      </c>
      <c r="AD51">
        <v>43.5</v>
      </c>
      <c r="AE51">
        <v>77</v>
      </c>
      <c r="AF51">
        <v>38</v>
      </c>
      <c r="AG51">
        <v>13.06</v>
      </c>
      <c r="AH51">
        <v>34.78</v>
      </c>
      <c r="AI51">
        <v>34.78</v>
      </c>
      <c r="AJ51">
        <v>25.47</v>
      </c>
      <c r="AK51">
        <v>185.5</v>
      </c>
      <c r="AL51">
        <v>79.5</v>
      </c>
    </row>
    <row r="52" spans="1:38">
      <c r="A52" t="s">
        <v>94</v>
      </c>
      <c r="B52" s="34">
        <v>222.8</v>
      </c>
      <c r="C52" s="34">
        <v>63.88</v>
      </c>
      <c r="D52" s="93">
        <f t="shared" si="0"/>
        <v>95</v>
      </c>
      <c r="E52" s="34"/>
      <c r="F52" s="34"/>
      <c r="G52" s="34"/>
      <c r="H52" s="34"/>
      <c r="I52" s="34"/>
      <c r="J52" s="37">
        <v>14.41</v>
      </c>
      <c r="K52" s="37">
        <v>14.41</v>
      </c>
      <c r="L52" s="37">
        <v>14.77</v>
      </c>
      <c r="M52">
        <v>114.79</v>
      </c>
      <c r="N52">
        <v>269.92</v>
      </c>
      <c r="O52">
        <v>100.53</v>
      </c>
      <c r="P52">
        <v>5.71</v>
      </c>
      <c r="Q52">
        <v>7.31</v>
      </c>
      <c r="R52" s="93">
        <v>31.67</v>
      </c>
      <c r="S52" s="93">
        <v>31.66</v>
      </c>
      <c r="T52" s="93">
        <v>31.67</v>
      </c>
      <c r="U52">
        <v>5.95</v>
      </c>
      <c r="V52">
        <v>121.258674</v>
      </c>
      <c r="W52">
        <v>4.9800000000000004</v>
      </c>
      <c r="X52">
        <v>41.17</v>
      </c>
      <c r="Y52">
        <v>13.72</v>
      </c>
      <c r="Z52">
        <v>13.74</v>
      </c>
      <c r="AA52">
        <v>233.54</v>
      </c>
      <c r="AB52">
        <v>46.71</v>
      </c>
      <c r="AC52">
        <v>91.35</v>
      </c>
      <c r="AD52">
        <v>43.5</v>
      </c>
      <c r="AE52">
        <v>74</v>
      </c>
      <c r="AF52">
        <v>37</v>
      </c>
      <c r="AG52">
        <v>12.9</v>
      </c>
      <c r="AH52">
        <v>29.06</v>
      </c>
      <c r="AI52">
        <v>29.06</v>
      </c>
      <c r="AJ52">
        <v>25.47</v>
      </c>
      <c r="AK52">
        <v>182</v>
      </c>
      <c r="AL52">
        <v>78</v>
      </c>
    </row>
    <row r="53" spans="1:38">
      <c r="A53" t="s">
        <v>95</v>
      </c>
      <c r="B53" s="34">
        <v>222.8</v>
      </c>
      <c r="C53" s="34">
        <v>63.88</v>
      </c>
      <c r="D53" s="93">
        <f t="shared" si="0"/>
        <v>95</v>
      </c>
      <c r="E53" s="34"/>
      <c r="F53" s="34"/>
      <c r="G53" s="34"/>
      <c r="H53" s="34"/>
      <c r="I53" s="34"/>
      <c r="J53" s="37">
        <v>14.42</v>
      </c>
      <c r="K53" s="37">
        <v>14.42</v>
      </c>
      <c r="L53" s="37">
        <v>14.77</v>
      </c>
      <c r="M53">
        <v>114.79</v>
      </c>
      <c r="N53">
        <v>269.92</v>
      </c>
      <c r="O53">
        <v>49.9</v>
      </c>
      <c r="P53">
        <v>5.71</v>
      </c>
      <c r="Q53">
        <v>7.27</v>
      </c>
      <c r="R53" s="93">
        <v>31.67</v>
      </c>
      <c r="S53" s="93">
        <v>31.66</v>
      </c>
      <c r="T53" s="93">
        <v>31.67</v>
      </c>
      <c r="U53">
        <v>5.95</v>
      </c>
      <c r="V53">
        <v>116.75787</v>
      </c>
      <c r="W53">
        <v>4.9800000000000004</v>
      </c>
      <c r="X53">
        <v>34.15</v>
      </c>
      <c r="Y53">
        <v>11.38</v>
      </c>
      <c r="Z53">
        <v>11.39</v>
      </c>
      <c r="AA53">
        <v>233.54</v>
      </c>
      <c r="AB53">
        <v>46.71</v>
      </c>
      <c r="AC53">
        <v>91.38</v>
      </c>
      <c r="AD53">
        <v>43.5</v>
      </c>
      <c r="AE53">
        <v>75</v>
      </c>
      <c r="AF53">
        <v>38</v>
      </c>
      <c r="AG53">
        <v>11.42</v>
      </c>
      <c r="AH53">
        <v>29.41</v>
      </c>
      <c r="AI53">
        <v>29.41</v>
      </c>
      <c r="AJ53">
        <v>25.47</v>
      </c>
      <c r="AK53">
        <v>182</v>
      </c>
      <c r="AL53">
        <v>78</v>
      </c>
    </row>
    <row r="54" spans="1:38">
      <c r="A54" t="s">
        <v>96</v>
      </c>
      <c r="B54" s="34">
        <v>222.8</v>
      </c>
      <c r="C54" s="34">
        <v>63.88</v>
      </c>
      <c r="D54" s="93">
        <f t="shared" si="0"/>
        <v>95</v>
      </c>
      <c r="E54" s="34"/>
      <c r="F54" s="34"/>
      <c r="G54" s="34"/>
      <c r="H54" s="34"/>
      <c r="I54" s="34"/>
      <c r="J54" s="37">
        <v>14.41</v>
      </c>
      <c r="K54" s="37">
        <v>14.41</v>
      </c>
      <c r="L54" s="37">
        <v>14.76</v>
      </c>
      <c r="M54">
        <v>114.79</v>
      </c>
      <c r="N54">
        <v>269.92</v>
      </c>
      <c r="O54">
        <v>49.9</v>
      </c>
      <c r="P54">
        <v>5.71</v>
      </c>
      <c r="Q54">
        <v>7.34</v>
      </c>
      <c r="R54" s="93">
        <v>31.67</v>
      </c>
      <c r="S54" s="93">
        <v>31.66</v>
      </c>
      <c r="T54" s="93">
        <v>31.67</v>
      </c>
      <c r="U54">
        <v>5.95</v>
      </c>
      <c r="V54">
        <v>113.19229799999999</v>
      </c>
      <c r="W54">
        <v>4.9800000000000004</v>
      </c>
      <c r="X54">
        <v>34.44</v>
      </c>
      <c r="Y54">
        <v>11.48</v>
      </c>
      <c r="Z54">
        <v>11.49</v>
      </c>
      <c r="AA54">
        <v>233.54</v>
      </c>
      <c r="AB54">
        <v>46.71</v>
      </c>
      <c r="AC54">
        <v>91.32</v>
      </c>
      <c r="AD54">
        <v>43.5</v>
      </c>
      <c r="AE54">
        <v>76</v>
      </c>
      <c r="AF54">
        <v>38</v>
      </c>
      <c r="AG54">
        <v>11.51</v>
      </c>
      <c r="AH54">
        <v>29.72</v>
      </c>
      <c r="AI54">
        <v>29.72</v>
      </c>
      <c r="AJ54">
        <v>25.47</v>
      </c>
      <c r="AK54">
        <v>182</v>
      </c>
      <c r="AL54">
        <v>78</v>
      </c>
    </row>
    <row r="55" spans="1:38">
      <c r="A55" t="s">
        <v>97</v>
      </c>
      <c r="B55" s="34">
        <v>222.8</v>
      </c>
      <c r="C55" s="34">
        <v>63.88</v>
      </c>
      <c r="D55" s="93">
        <f t="shared" si="0"/>
        <v>95</v>
      </c>
      <c r="E55" s="34"/>
      <c r="F55" s="34"/>
      <c r="G55" s="34"/>
      <c r="H55" s="34"/>
      <c r="I55" s="34"/>
      <c r="J55" s="37">
        <v>14.37</v>
      </c>
      <c r="K55" s="37">
        <v>14.37</v>
      </c>
      <c r="L55" s="37">
        <v>14.73</v>
      </c>
      <c r="M55">
        <v>114.79</v>
      </c>
      <c r="N55">
        <v>269.92</v>
      </c>
      <c r="O55">
        <v>49.9</v>
      </c>
      <c r="P55">
        <v>5.86</v>
      </c>
      <c r="Q55">
        <v>7.34</v>
      </c>
      <c r="R55" s="93">
        <v>31.67</v>
      </c>
      <c r="S55" s="93">
        <v>31.66</v>
      </c>
      <c r="T55" s="93">
        <v>31.67</v>
      </c>
      <c r="U55">
        <v>6.1</v>
      </c>
      <c r="V55">
        <v>111.847902</v>
      </c>
      <c r="W55">
        <v>4.9800000000000004</v>
      </c>
      <c r="X55">
        <v>34.619999999999997</v>
      </c>
      <c r="Y55">
        <v>11.54</v>
      </c>
      <c r="Z55">
        <v>11.53</v>
      </c>
      <c r="AA55">
        <v>233.54</v>
      </c>
      <c r="AB55">
        <v>46.71</v>
      </c>
      <c r="AC55">
        <v>91.32</v>
      </c>
      <c r="AD55">
        <v>43.5</v>
      </c>
      <c r="AE55">
        <v>77</v>
      </c>
      <c r="AF55">
        <v>38</v>
      </c>
      <c r="AG55">
        <v>11.41</v>
      </c>
      <c r="AH55">
        <v>30.37</v>
      </c>
      <c r="AI55">
        <v>30.37</v>
      </c>
      <c r="AJ55">
        <v>25.47</v>
      </c>
      <c r="AK55">
        <v>182</v>
      </c>
      <c r="AL55">
        <v>78</v>
      </c>
    </row>
    <row r="56" spans="1:38">
      <c r="A56" t="s">
        <v>98</v>
      </c>
      <c r="B56" s="34">
        <v>222.8</v>
      </c>
      <c r="C56" s="34">
        <v>63.88</v>
      </c>
      <c r="D56" s="93">
        <f t="shared" si="0"/>
        <v>95</v>
      </c>
      <c r="E56" s="34"/>
      <c r="F56" s="34"/>
      <c r="G56" s="34"/>
      <c r="H56" s="34"/>
      <c r="I56" s="34"/>
      <c r="J56" s="37">
        <v>14.35</v>
      </c>
      <c r="K56" s="37">
        <v>14.35</v>
      </c>
      <c r="L56" s="37">
        <v>14.71</v>
      </c>
      <c r="M56">
        <v>114.79</v>
      </c>
      <c r="N56">
        <v>269.92</v>
      </c>
      <c r="O56">
        <v>49.9</v>
      </c>
      <c r="P56">
        <v>5.86</v>
      </c>
      <c r="Q56">
        <v>7.34</v>
      </c>
      <c r="R56" s="93">
        <v>31.67</v>
      </c>
      <c r="S56" s="93">
        <v>31.66</v>
      </c>
      <c r="T56" s="93">
        <v>31.67</v>
      </c>
      <c r="U56">
        <v>6.1</v>
      </c>
      <c r="V56">
        <v>111.964806</v>
      </c>
      <c r="W56">
        <v>4.9800000000000004</v>
      </c>
      <c r="X56">
        <v>34.76</v>
      </c>
      <c r="Y56">
        <v>11.59</v>
      </c>
      <c r="Z56">
        <v>11.59</v>
      </c>
      <c r="AA56">
        <v>233.54</v>
      </c>
      <c r="AB56">
        <v>46.71</v>
      </c>
      <c r="AC56">
        <v>91.31</v>
      </c>
      <c r="AD56">
        <v>43.5</v>
      </c>
      <c r="AE56">
        <v>77</v>
      </c>
      <c r="AF56">
        <v>39</v>
      </c>
      <c r="AG56">
        <v>11.57</v>
      </c>
      <c r="AH56">
        <v>22.12</v>
      </c>
      <c r="AI56">
        <v>22.12</v>
      </c>
      <c r="AJ56">
        <v>25.47</v>
      </c>
      <c r="AK56">
        <v>182</v>
      </c>
      <c r="AL56">
        <v>78</v>
      </c>
    </row>
    <row r="57" spans="1:38">
      <c r="A57" t="s">
        <v>99</v>
      </c>
      <c r="B57" s="34">
        <v>256.83</v>
      </c>
      <c r="C57" s="34">
        <v>63.88</v>
      </c>
      <c r="D57" s="93">
        <f t="shared" si="0"/>
        <v>95</v>
      </c>
      <c r="E57" s="34"/>
      <c r="F57" s="34"/>
      <c r="G57" s="34"/>
      <c r="H57" s="34"/>
      <c r="I57" s="34"/>
      <c r="J57" s="37">
        <v>14.32</v>
      </c>
      <c r="K57" s="37">
        <v>14.32</v>
      </c>
      <c r="L57" s="37">
        <v>14.67</v>
      </c>
      <c r="M57">
        <v>114.79</v>
      </c>
      <c r="N57">
        <v>130.52000000000001</v>
      </c>
      <c r="O57">
        <v>100.34</v>
      </c>
      <c r="P57">
        <v>5.86</v>
      </c>
      <c r="Q57">
        <v>7.34</v>
      </c>
      <c r="R57" s="93">
        <v>31.67</v>
      </c>
      <c r="S57" s="93">
        <v>31.66</v>
      </c>
      <c r="T57" s="93">
        <v>31.67</v>
      </c>
      <c r="U57">
        <v>6.1</v>
      </c>
      <c r="V57">
        <v>110.12356800000001</v>
      </c>
      <c r="W57">
        <v>4.9800000000000004</v>
      </c>
      <c r="X57">
        <v>34.81</v>
      </c>
      <c r="Y57">
        <v>11.6</v>
      </c>
      <c r="Z57">
        <v>11.6</v>
      </c>
      <c r="AA57">
        <v>233.54</v>
      </c>
      <c r="AB57">
        <v>46.71</v>
      </c>
      <c r="AC57">
        <v>91.13</v>
      </c>
      <c r="AD57">
        <v>43.5</v>
      </c>
      <c r="AE57">
        <v>77</v>
      </c>
      <c r="AF57">
        <v>39</v>
      </c>
      <c r="AG57">
        <v>12.06</v>
      </c>
      <c r="AH57">
        <v>22.42</v>
      </c>
      <c r="AI57">
        <v>22.42</v>
      </c>
      <c r="AJ57">
        <v>25.47</v>
      </c>
      <c r="AK57">
        <v>182</v>
      </c>
      <c r="AL57">
        <v>78</v>
      </c>
    </row>
    <row r="58" spans="1:38">
      <c r="A58" t="s">
        <v>100</v>
      </c>
      <c r="B58" s="34">
        <v>256.83</v>
      </c>
      <c r="C58" s="34">
        <v>63.88</v>
      </c>
      <c r="D58" s="93">
        <f t="shared" si="0"/>
        <v>95</v>
      </c>
      <c r="E58" s="34"/>
      <c r="F58" s="34"/>
      <c r="G58" s="34"/>
      <c r="H58" s="34"/>
      <c r="I58" s="34"/>
      <c r="J58" s="37">
        <v>13.92</v>
      </c>
      <c r="K58" s="37">
        <v>13.92</v>
      </c>
      <c r="L58" s="37">
        <v>14.28</v>
      </c>
      <c r="M58">
        <v>114.79</v>
      </c>
      <c r="N58">
        <v>130.52000000000001</v>
      </c>
      <c r="O58">
        <v>100.34</v>
      </c>
      <c r="P58">
        <v>5.86</v>
      </c>
      <c r="Q58">
        <v>15.14</v>
      </c>
      <c r="R58" s="93">
        <v>31.67</v>
      </c>
      <c r="S58" s="93">
        <v>31.66</v>
      </c>
      <c r="T58" s="93">
        <v>31.67</v>
      </c>
      <c r="U58">
        <v>6.1</v>
      </c>
      <c r="V58">
        <v>104.28811</v>
      </c>
      <c r="W58">
        <v>4.9800000000000004</v>
      </c>
      <c r="X58">
        <v>29.75</v>
      </c>
      <c r="Y58">
        <v>9.91</v>
      </c>
      <c r="Z58">
        <v>9.92</v>
      </c>
      <c r="AA58">
        <v>233.54</v>
      </c>
      <c r="AB58">
        <v>46.71</v>
      </c>
      <c r="AC58">
        <v>89.99</v>
      </c>
      <c r="AD58">
        <v>42.71</v>
      </c>
      <c r="AE58">
        <v>75</v>
      </c>
      <c r="AF58">
        <v>38</v>
      </c>
      <c r="AG58">
        <v>8.66</v>
      </c>
      <c r="AH58">
        <v>22.88</v>
      </c>
      <c r="AI58">
        <v>22.88</v>
      </c>
      <c r="AJ58">
        <v>25.47</v>
      </c>
      <c r="AK58">
        <v>179</v>
      </c>
      <c r="AL58">
        <v>76</v>
      </c>
    </row>
    <row r="59" spans="1:38">
      <c r="A59" t="s">
        <v>101</v>
      </c>
      <c r="B59" s="34">
        <v>256.83</v>
      </c>
      <c r="C59" s="34">
        <v>72.81</v>
      </c>
      <c r="D59" s="93">
        <f t="shared" si="0"/>
        <v>95</v>
      </c>
      <c r="E59" s="34"/>
      <c r="F59" s="34"/>
      <c r="G59" s="34"/>
      <c r="H59" s="34"/>
      <c r="I59" s="34"/>
      <c r="J59" s="37">
        <v>13.61</v>
      </c>
      <c r="K59" s="37">
        <v>13.61</v>
      </c>
      <c r="L59" s="37">
        <v>13.94</v>
      </c>
      <c r="M59">
        <v>114.79</v>
      </c>
      <c r="N59">
        <v>130.52000000000001</v>
      </c>
      <c r="O59">
        <v>100.34</v>
      </c>
      <c r="P59">
        <v>6.02</v>
      </c>
      <c r="Q59">
        <v>15.54</v>
      </c>
      <c r="R59" s="93">
        <v>31.67</v>
      </c>
      <c r="S59" s="93">
        <v>31.66</v>
      </c>
      <c r="T59" s="93">
        <v>31.67</v>
      </c>
      <c r="U59">
        <v>5.73</v>
      </c>
      <c r="V59">
        <v>100.68357</v>
      </c>
      <c r="W59">
        <v>4.9800000000000004</v>
      </c>
      <c r="X59">
        <v>30.45</v>
      </c>
      <c r="Y59">
        <v>10.15</v>
      </c>
      <c r="Z59">
        <v>10.15</v>
      </c>
      <c r="AA59">
        <v>233.54</v>
      </c>
      <c r="AB59">
        <v>46.71</v>
      </c>
      <c r="AC59">
        <v>89.26</v>
      </c>
      <c r="AD59">
        <v>39</v>
      </c>
      <c r="AE59">
        <v>73</v>
      </c>
      <c r="AF59">
        <v>37</v>
      </c>
      <c r="AG59">
        <v>8.81</v>
      </c>
      <c r="AH59">
        <v>23.11</v>
      </c>
      <c r="AI59">
        <v>23.11</v>
      </c>
      <c r="AJ59">
        <v>25.47</v>
      </c>
      <c r="AK59">
        <v>175</v>
      </c>
      <c r="AL59">
        <v>75</v>
      </c>
    </row>
    <row r="60" spans="1:38">
      <c r="A60" t="s">
        <v>102</v>
      </c>
      <c r="B60" s="34">
        <v>256.83</v>
      </c>
      <c r="C60" s="34">
        <v>72.81</v>
      </c>
      <c r="D60" s="93">
        <f t="shared" si="0"/>
        <v>95</v>
      </c>
      <c r="E60" s="34"/>
      <c r="F60" s="34"/>
      <c r="G60" s="34"/>
      <c r="H60" s="34"/>
      <c r="I60" s="34"/>
      <c r="J60" s="37">
        <v>13.26</v>
      </c>
      <c r="K60" s="37">
        <v>13.26</v>
      </c>
      <c r="L60" s="37">
        <v>13.59</v>
      </c>
      <c r="M60">
        <v>114.79</v>
      </c>
      <c r="N60">
        <v>130.52000000000001</v>
      </c>
      <c r="O60">
        <v>100.34</v>
      </c>
      <c r="P60">
        <v>6.02</v>
      </c>
      <c r="Q60">
        <v>16.14</v>
      </c>
      <c r="R60" s="93">
        <v>31.67</v>
      </c>
      <c r="S60" s="93">
        <v>31.66</v>
      </c>
      <c r="T60" s="93">
        <v>31.67</v>
      </c>
      <c r="U60">
        <v>5.73</v>
      </c>
      <c r="V60">
        <v>99.163818000000006</v>
      </c>
      <c r="W60">
        <v>4.9800000000000004</v>
      </c>
      <c r="X60">
        <v>30.78</v>
      </c>
      <c r="Y60">
        <v>10.26</v>
      </c>
      <c r="Z60">
        <v>10.27</v>
      </c>
      <c r="AA60">
        <v>233.54</v>
      </c>
      <c r="AB60">
        <v>46.71</v>
      </c>
      <c r="AC60">
        <v>87.98</v>
      </c>
      <c r="AD60">
        <v>37.5</v>
      </c>
      <c r="AE60">
        <v>71</v>
      </c>
      <c r="AF60">
        <v>36</v>
      </c>
      <c r="AG60">
        <v>8.66</v>
      </c>
      <c r="AH60">
        <v>23.52</v>
      </c>
      <c r="AI60">
        <v>23.52</v>
      </c>
      <c r="AJ60">
        <v>25.47</v>
      </c>
      <c r="AK60">
        <v>172</v>
      </c>
      <c r="AL60">
        <v>73</v>
      </c>
    </row>
    <row r="61" spans="1:38">
      <c r="A61" t="s">
        <v>103</v>
      </c>
      <c r="B61" s="34">
        <v>256.83</v>
      </c>
      <c r="C61" s="34">
        <v>72.81</v>
      </c>
      <c r="D61" s="93">
        <f t="shared" si="0"/>
        <v>95</v>
      </c>
      <c r="E61" s="34"/>
      <c r="F61" s="34"/>
      <c r="G61" s="34"/>
      <c r="H61" s="34"/>
      <c r="I61" s="34"/>
      <c r="J61" s="37">
        <v>12.74</v>
      </c>
      <c r="K61" s="37">
        <v>12.74</v>
      </c>
      <c r="L61" s="37">
        <v>13.05</v>
      </c>
      <c r="M61">
        <v>114.79</v>
      </c>
      <c r="N61">
        <v>147.79</v>
      </c>
      <c r="O61">
        <v>100.34</v>
      </c>
      <c r="P61">
        <v>6.02</v>
      </c>
      <c r="Q61">
        <v>16.72</v>
      </c>
      <c r="R61" s="93">
        <v>31.67</v>
      </c>
      <c r="S61" s="93">
        <v>31.66</v>
      </c>
      <c r="T61" s="93">
        <v>31.67</v>
      </c>
      <c r="U61">
        <v>5.73</v>
      </c>
      <c r="V61">
        <v>94.663014000000004</v>
      </c>
      <c r="W61">
        <v>4.9800000000000004</v>
      </c>
      <c r="X61">
        <v>31.34</v>
      </c>
      <c r="Y61">
        <v>10.45</v>
      </c>
      <c r="Z61">
        <v>10.44</v>
      </c>
      <c r="AA61">
        <v>233.54</v>
      </c>
      <c r="AB61">
        <v>46.71</v>
      </c>
      <c r="AC61">
        <v>85.93</v>
      </c>
      <c r="AD61">
        <v>36.5</v>
      </c>
      <c r="AE61">
        <v>71</v>
      </c>
      <c r="AF61">
        <v>35</v>
      </c>
      <c r="AG61">
        <v>8.56</v>
      </c>
      <c r="AH61">
        <v>23.52</v>
      </c>
      <c r="AI61">
        <v>23.52</v>
      </c>
      <c r="AJ61">
        <v>28.35</v>
      </c>
      <c r="AK61">
        <v>172</v>
      </c>
      <c r="AL61">
        <v>73</v>
      </c>
    </row>
    <row r="62" spans="1:38">
      <c r="A62" t="s">
        <v>104</v>
      </c>
      <c r="B62" s="34">
        <v>256.83</v>
      </c>
      <c r="C62" s="34">
        <v>72.81</v>
      </c>
      <c r="D62" s="93">
        <f t="shared" si="0"/>
        <v>95</v>
      </c>
      <c r="E62" s="34"/>
      <c r="F62" s="34"/>
      <c r="G62" s="34"/>
      <c r="H62" s="34"/>
      <c r="I62" s="34"/>
      <c r="J62" s="37">
        <v>12.21</v>
      </c>
      <c r="K62" s="37">
        <v>12.21</v>
      </c>
      <c r="L62" s="37">
        <v>12.52</v>
      </c>
      <c r="M62">
        <v>114.79</v>
      </c>
      <c r="N62">
        <v>160.27000000000001</v>
      </c>
      <c r="O62">
        <v>100.34</v>
      </c>
      <c r="P62">
        <v>6.02</v>
      </c>
      <c r="Q62">
        <v>17.079999999999998</v>
      </c>
      <c r="R62" s="93">
        <v>31.67</v>
      </c>
      <c r="S62" s="93">
        <v>31.66</v>
      </c>
      <c r="T62" s="93">
        <v>31.67</v>
      </c>
      <c r="U62">
        <v>5.73</v>
      </c>
      <c r="V62">
        <v>87.843614000000002</v>
      </c>
      <c r="W62">
        <v>4.9800000000000004</v>
      </c>
      <c r="X62">
        <v>31.88</v>
      </c>
      <c r="Y62">
        <v>10.63</v>
      </c>
      <c r="Z62">
        <v>10.62</v>
      </c>
      <c r="AA62">
        <v>229.9</v>
      </c>
      <c r="AB62">
        <v>45.98</v>
      </c>
      <c r="AC62">
        <v>84.02</v>
      </c>
      <c r="AD62">
        <v>36</v>
      </c>
      <c r="AE62">
        <v>68</v>
      </c>
      <c r="AF62">
        <v>34</v>
      </c>
      <c r="AG62">
        <v>8.69</v>
      </c>
      <c r="AH62">
        <v>24.47</v>
      </c>
      <c r="AI62">
        <v>24.47</v>
      </c>
      <c r="AJ62">
        <v>28.35</v>
      </c>
      <c r="AK62">
        <v>165</v>
      </c>
      <c r="AL62">
        <v>70</v>
      </c>
    </row>
    <row r="63" spans="1:38">
      <c r="A63" t="s">
        <v>105</v>
      </c>
      <c r="B63" s="34">
        <v>222.8</v>
      </c>
      <c r="C63" s="34">
        <v>63.88</v>
      </c>
      <c r="D63" s="93">
        <f t="shared" si="0"/>
        <v>95</v>
      </c>
      <c r="E63" s="34"/>
      <c r="F63" s="34"/>
      <c r="G63" s="34"/>
      <c r="H63" s="34"/>
      <c r="I63" s="34"/>
      <c r="J63" s="37">
        <v>11.75</v>
      </c>
      <c r="K63" s="37">
        <v>11.75</v>
      </c>
      <c r="L63" s="37">
        <v>12.04</v>
      </c>
      <c r="M63">
        <v>114.79</v>
      </c>
      <c r="N63">
        <v>172.75</v>
      </c>
      <c r="O63">
        <v>100.34</v>
      </c>
      <c r="P63">
        <v>6.18</v>
      </c>
      <c r="Q63">
        <v>17.54</v>
      </c>
      <c r="R63" s="93">
        <v>31.67</v>
      </c>
      <c r="S63" s="93">
        <v>31.66</v>
      </c>
      <c r="T63" s="93">
        <v>31.67</v>
      </c>
      <c r="U63">
        <v>5.87</v>
      </c>
      <c r="V63">
        <v>86.138763999999995</v>
      </c>
      <c r="W63">
        <v>5.12</v>
      </c>
      <c r="X63">
        <v>32.26</v>
      </c>
      <c r="Y63">
        <v>10.75</v>
      </c>
      <c r="Z63">
        <v>10.75</v>
      </c>
      <c r="AA63">
        <v>216.46</v>
      </c>
      <c r="AB63">
        <v>43.29</v>
      </c>
      <c r="AC63">
        <v>79.72</v>
      </c>
      <c r="AD63">
        <v>34.5</v>
      </c>
      <c r="AE63">
        <v>66</v>
      </c>
      <c r="AF63">
        <v>33</v>
      </c>
      <c r="AG63">
        <v>8.9600000000000009</v>
      </c>
      <c r="AH63">
        <v>25.18</v>
      </c>
      <c r="AI63">
        <v>25.18</v>
      </c>
      <c r="AJ63">
        <v>28.35</v>
      </c>
      <c r="AK63">
        <v>158</v>
      </c>
      <c r="AL63">
        <v>67</v>
      </c>
    </row>
    <row r="64" spans="1:38">
      <c r="A64" t="s">
        <v>106</v>
      </c>
      <c r="B64" s="34">
        <v>222.8</v>
      </c>
      <c r="C64" s="34">
        <v>63.88</v>
      </c>
      <c r="D64" s="93">
        <f t="shared" si="0"/>
        <v>95</v>
      </c>
      <c r="E64" s="34"/>
      <c r="F64" s="34"/>
      <c r="G64" s="34"/>
      <c r="H64" s="34"/>
      <c r="I64" s="34"/>
      <c r="J64" s="37">
        <v>11.25</v>
      </c>
      <c r="K64" s="37">
        <v>11.25</v>
      </c>
      <c r="L64" s="37">
        <v>11.54</v>
      </c>
      <c r="M64">
        <v>114.79</v>
      </c>
      <c r="N64">
        <v>186.18</v>
      </c>
      <c r="O64">
        <v>100.34</v>
      </c>
      <c r="P64">
        <v>6.18</v>
      </c>
      <c r="Q64">
        <v>12.08</v>
      </c>
      <c r="R64" s="93">
        <v>31.67</v>
      </c>
      <c r="S64" s="93">
        <v>31.66</v>
      </c>
      <c r="T64" s="93">
        <v>31.67</v>
      </c>
      <c r="U64">
        <v>5.87</v>
      </c>
      <c r="V64">
        <v>76.270117999999997</v>
      </c>
      <c r="W64">
        <v>5.12</v>
      </c>
      <c r="X64">
        <v>32.5</v>
      </c>
      <c r="Y64">
        <v>10.83</v>
      </c>
      <c r="Z64">
        <v>10.84</v>
      </c>
      <c r="AA64">
        <v>204.44</v>
      </c>
      <c r="AB64">
        <v>40.89</v>
      </c>
      <c r="AC64">
        <v>74.930000000000007</v>
      </c>
      <c r="AD64">
        <v>32.5</v>
      </c>
      <c r="AE64">
        <v>67</v>
      </c>
      <c r="AF64">
        <v>34</v>
      </c>
      <c r="AG64">
        <v>9.08</v>
      </c>
      <c r="AH64">
        <v>25.6</v>
      </c>
      <c r="AI64">
        <v>25.6</v>
      </c>
      <c r="AJ64">
        <v>28.35</v>
      </c>
      <c r="AK64">
        <v>147</v>
      </c>
      <c r="AL64">
        <v>63</v>
      </c>
    </row>
    <row r="65" spans="1:38">
      <c r="A65" t="s">
        <v>107</v>
      </c>
      <c r="B65" s="34">
        <v>222.8</v>
      </c>
      <c r="C65" s="34">
        <v>63.88</v>
      </c>
      <c r="D65" s="93">
        <f t="shared" si="0"/>
        <v>95</v>
      </c>
      <c r="E65" s="34"/>
      <c r="F65" s="34"/>
      <c r="G65" s="34"/>
      <c r="H65" s="34"/>
      <c r="I65" s="34"/>
      <c r="J65" s="37">
        <v>10.54</v>
      </c>
      <c r="K65" s="37">
        <v>10.54</v>
      </c>
      <c r="L65" s="37">
        <v>10.8</v>
      </c>
      <c r="M65">
        <v>114.79</v>
      </c>
      <c r="N65">
        <v>199.62</v>
      </c>
      <c r="O65">
        <v>49.9</v>
      </c>
      <c r="P65">
        <v>6.18</v>
      </c>
      <c r="Q65">
        <v>12.54</v>
      </c>
      <c r="R65" s="93">
        <v>31.67</v>
      </c>
      <c r="S65" s="93">
        <v>31.66</v>
      </c>
      <c r="T65" s="93">
        <v>31.67</v>
      </c>
      <c r="U65">
        <v>5.87</v>
      </c>
      <c r="V65">
        <v>66.274826000000004</v>
      </c>
      <c r="W65">
        <v>5.12</v>
      </c>
      <c r="X65">
        <v>32.799999999999997</v>
      </c>
      <c r="Y65">
        <v>10.93</v>
      </c>
      <c r="Z65">
        <v>10.94</v>
      </c>
      <c r="AA65">
        <v>190.37</v>
      </c>
      <c r="AB65">
        <v>38.07</v>
      </c>
      <c r="AC65">
        <v>69.69</v>
      </c>
      <c r="AD65">
        <v>31.02</v>
      </c>
      <c r="AE65">
        <v>62</v>
      </c>
      <c r="AF65">
        <v>31</v>
      </c>
      <c r="AG65">
        <v>11.22</v>
      </c>
      <c r="AH65">
        <v>26.17</v>
      </c>
      <c r="AI65">
        <v>26.17</v>
      </c>
      <c r="AJ65">
        <v>28.35</v>
      </c>
      <c r="AK65">
        <v>137</v>
      </c>
      <c r="AL65">
        <v>58</v>
      </c>
    </row>
    <row r="66" spans="1:38">
      <c r="A66" t="s">
        <v>108</v>
      </c>
      <c r="B66" s="34">
        <v>222.8</v>
      </c>
      <c r="C66" s="34">
        <v>63.88</v>
      </c>
      <c r="D66" s="93">
        <f t="shared" si="0"/>
        <v>95</v>
      </c>
      <c r="E66" s="34"/>
      <c r="F66" s="34"/>
      <c r="G66" s="34"/>
      <c r="H66" s="34"/>
      <c r="I66" s="34"/>
      <c r="J66" s="37">
        <v>9.73</v>
      </c>
      <c r="K66" s="37">
        <v>9.73</v>
      </c>
      <c r="L66" s="37">
        <v>9.9700000000000006</v>
      </c>
      <c r="M66">
        <v>114.79</v>
      </c>
      <c r="N66">
        <v>213.05</v>
      </c>
      <c r="O66">
        <v>49.9</v>
      </c>
      <c r="P66">
        <v>6.18</v>
      </c>
      <c r="Q66">
        <v>12.92</v>
      </c>
      <c r="R66" s="93">
        <v>31.67</v>
      </c>
      <c r="S66" s="93">
        <v>31.66</v>
      </c>
      <c r="T66" s="93">
        <v>31.67</v>
      </c>
      <c r="U66">
        <v>5.87</v>
      </c>
      <c r="V66">
        <v>56.630246</v>
      </c>
      <c r="W66">
        <v>5.12</v>
      </c>
      <c r="X66">
        <v>33.799999999999997</v>
      </c>
      <c r="Y66">
        <v>11.27</v>
      </c>
      <c r="Z66">
        <v>11.26</v>
      </c>
      <c r="AA66">
        <v>175.04</v>
      </c>
      <c r="AB66">
        <v>35.01</v>
      </c>
      <c r="AC66">
        <v>63.77</v>
      </c>
      <c r="AD66">
        <v>28.61</v>
      </c>
      <c r="AE66">
        <v>57</v>
      </c>
      <c r="AF66">
        <v>29</v>
      </c>
      <c r="AG66">
        <v>11.66</v>
      </c>
      <c r="AH66">
        <v>27.22</v>
      </c>
      <c r="AI66">
        <v>27.22</v>
      </c>
      <c r="AJ66">
        <v>28.35</v>
      </c>
      <c r="AK66">
        <v>126</v>
      </c>
      <c r="AL66">
        <v>54</v>
      </c>
    </row>
    <row r="67" spans="1:38">
      <c r="A67" t="s">
        <v>109</v>
      </c>
      <c r="B67" s="34">
        <v>222.8</v>
      </c>
      <c r="C67" s="34">
        <v>45.96</v>
      </c>
      <c r="D67" s="93">
        <f t="shared" si="0"/>
        <v>95</v>
      </c>
      <c r="E67" s="34"/>
      <c r="F67" s="34"/>
      <c r="G67" s="34"/>
      <c r="H67" s="34"/>
      <c r="I67" s="34"/>
      <c r="J67" s="37">
        <v>8.77</v>
      </c>
      <c r="K67" s="37">
        <v>8.77</v>
      </c>
      <c r="L67" s="37">
        <v>8.99</v>
      </c>
      <c r="M67">
        <v>114.79</v>
      </c>
      <c r="N67">
        <v>213.05</v>
      </c>
      <c r="O67">
        <v>49.9</v>
      </c>
      <c r="P67">
        <v>5.71</v>
      </c>
      <c r="Q67">
        <v>13.22</v>
      </c>
      <c r="R67" s="93">
        <v>31.67</v>
      </c>
      <c r="S67" s="93">
        <v>31.66</v>
      </c>
      <c r="T67" s="93">
        <v>31.67</v>
      </c>
      <c r="U67">
        <v>5.87</v>
      </c>
      <c r="V67">
        <v>48.018318000000001</v>
      </c>
      <c r="W67">
        <v>5.31</v>
      </c>
      <c r="X67">
        <v>34.81</v>
      </c>
      <c r="Y67">
        <v>11.6</v>
      </c>
      <c r="Z67">
        <v>11.62</v>
      </c>
      <c r="AA67">
        <v>159.05000000000001</v>
      </c>
      <c r="AB67">
        <v>31.81</v>
      </c>
      <c r="AC67">
        <v>40</v>
      </c>
      <c r="AD67">
        <v>25.98</v>
      </c>
      <c r="AE67">
        <v>53</v>
      </c>
      <c r="AF67">
        <v>26</v>
      </c>
      <c r="AG67">
        <v>11.85</v>
      </c>
      <c r="AH67">
        <v>27.89</v>
      </c>
      <c r="AI67">
        <v>27.89</v>
      </c>
      <c r="AJ67">
        <v>28.35</v>
      </c>
      <c r="AK67">
        <v>112</v>
      </c>
      <c r="AL67">
        <v>48</v>
      </c>
    </row>
    <row r="68" spans="1:38">
      <c r="A68" t="s">
        <v>110</v>
      </c>
      <c r="B68" s="34">
        <v>222.8</v>
      </c>
      <c r="C68" s="34">
        <v>45.96</v>
      </c>
      <c r="D68" s="93">
        <f t="shared" ref="D68:D98" si="1">R68+S68+T68</f>
        <v>95</v>
      </c>
      <c r="E68" s="34"/>
      <c r="F68" s="34"/>
      <c r="G68" s="34"/>
      <c r="H68" s="34"/>
      <c r="I68" s="34"/>
      <c r="J68" s="37">
        <v>7.75</v>
      </c>
      <c r="K68" s="37">
        <v>7.75</v>
      </c>
      <c r="L68" s="37">
        <v>7.94</v>
      </c>
      <c r="M68">
        <v>114.79</v>
      </c>
      <c r="N68">
        <v>213.05</v>
      </c>
      <c r="O68">
        <v>49.9</v>
      </c>
      <c r="P68">
        <v>5.71</v>
      </c>
      <c r="Q68">
        <v>13.14</v>
      </c>
      <c r="R68" s="93">
        <v>31.67</v>
      </c>
      <c r="S68" s="93">
        <v>31.66</v>
      </c>
      <c r="T68" s="93">
        <v>31.67</v>
      </c>
      <c r="U68">
        <v>5.87</v>
      </c>
      <c r="V68">
        <v>39.386906000000003</v>
      </c>
      <c r="W68">
        <v>5.31</v>
      </c>
      <c r="X68">
        <v>35.78</v>
      </c>
      <c r="Y68">
        <v>11.93</v>
      </c>
      <c r="Z68">
        <v>11.91</v>
      </c>
      <c r="AA68">
        <v>142.05000000000001</v>
      </c>
      <c r="AB68">
        <v>28.41</v>
      </c>
      <c r="AC68">
        <v>36.67</v>
      </c>
      <c r="AD68">
        <v>23.22</v>
      </c>
      <c r="AE68">
        <v>49</v>
      </c>
      <c r="AF68">
        <v>24</v>
      </c>
      <c r="AG68">
        <v>12.13</v>
      </c>
      <c r="AH68">
        <v>28.55</v>
      </c>
      <c r="AI68">
        <v>28.55</v>
      </c>
      <c r="AJ68">
        <v>28.35</v>
      </c>
      <c r="AK68">
        <v>98</v>
      </c>
      <c r="AL68">
        <v>42</v>
      </c>
    </row>
    <row r="69" spans="1:38">
      <c r="A69" t="s">
        <v>111</v>
      </c>
      <c r="B69" s="34">
        <v>222.8</v>
      </c>
      <c r="C69" s="34">
        <v>45.96</v>
      </c>
      <c r="D69" s="93">
        <f t="shared" si="1"/>
        <v>86.87</v>
      </c>
      <c r="E69" s="34"/>
      <c r="F69" s="34"/>
      <c r="G69" s="34"/>
      <c r="H69" s="34"/>
      <c r="I69" s="34"/>
      <c r="J69" s="37">
        <v>6.75</v>
      </c>
      <c r="K69" s="37">
        <v>6.75</v>
      </c>
      <c r="L69" s="37">
        <v>6.92</v>
      </c>
      <c r="M69">
        <v>114.79</v>
      </c>
      <c r="N69">
        <v>213.05</v>
      </c>
      <c r="O69">
        <v>49.9</v>
      </c>
      <c r="P69">
        <v>5.71</v>
      </c>
      <c r="Q69">
        <v>12.33</v>
      </c>
      <c r="R69" s="93">
        <v>33</v>
      </c>
      <c r="S69" s="93">
        <v>33</v>
      </c>
      <c r="T69" s="93">
        <v>20.87</v>
      </c>
      <c r="U69">
        <v>5.87</v>
      </c>
      <c r="V69">
        <v>32.616216000000001</v>
      </c>
      <c r="W69">
        <v>5.31</v>
      </c>
      <c r="X69">
        <v>36.83</v>
      </c>
      <c r="Y69">
        <v>12.28</v>
      </c>
      <c r="Z69">
        <v>12.27</v>
      </c>
      <c r="AA69">
        <v>124.59</v>
      </c>
      <c r="AB69">
        <v>24.92</v>
      </c>
      <c r="AC69">
        <v>33.33</v>
      </c>
      <c r="AD69">
        <v>20.18</v>
      </c>
      <c r="AE69">
        <v>45</v>
      </c>
      <c r="AF69">
        <v>22</v>
      </c>
      <c r="AG69">
        <v>12.41</v>
      </c>
      <c r="AH69">
        <v>29.22</v>
      </c>
      <c r="AI69">
        <v>29.22</v>
      </c>
      <c r="AJ69">
        <v>28.35</v>
      </c>
      <c r="AK69">
        <v>84</v>
      </c>
      <c r="AL69">
        <v>36</v>
      </c>
    </row>
    <row r="70" spans="1:38">
      <c r="A70" t="s">
        <v>112</v>
      </c>
      <c r="B70" s="34">
        <v>222.8</v>
      </c>
      <c r="C70" s="34">
        <v>45.96</v>
      </c>
      <c r="D70" s="93">
        <f t="shared" si="1"/>
        <v>76.97</v>
      </c>
      <c r="E70" s="34"/>
      <c r="F70" s="34"/>
      <c r="G70" s="34"/>
      <c r="H70" s="34"/>
      <c r="I70" s="34"/>
      <c r="J70" s="37">
        <v>5.7</v>
      </c>
      <c r="K70" s="37">
        <v>5.7</v>
      </c>
      <c r="L70" s="37">
        <v>5.84</v>
      </c>
      <c r="M70">
        <v>114.79</v>
      </c>
      <c r="N70">
        <v>213.05</v>
      </c>
      <c r="O70">
        <v>49.9</v>
      </c>
      <c r="P70">
        <v>5.71</v>
      </c>
      <c r="Q70">
        <v>13.54</v>
      </c>
      <c r="R70" s="93">
        <v>33</v>
      </c>
      <c r="S70" s="93">
        <v>33</v>
      </c>
      <c r="T70" s="93">
        <v>10.97</v>
      </c>
      <c r="U70">
        <v>5.87</v>
      </c>
      <c r="V70">
        <v>23.789964000000001</v>
      </c>
      <c r="W70">
        <v>5.31</v>
      </c>
      <c r="X70">
        <v>38.33</v>
      </c>
      <c r="Y70">
        <v>12.78</v>
      </c>
      <c r="Z70">
        <v>12.77</v>
      </c>
      <c r="AA70">
        <v>105.7</v>
      </c>
      <c r="AB70">
        <v>21.14</v>
      </c>
      <c r="AC70">
        <v>30</v>
      </c>
      <c r="AD70">
        <v>16.79</v>
      </c>
      <c r="AE70">
        <v>41</v>
      </c>
      <c r="AF70">
        <v>21</v>
      </c>
      <c r="AG70">
        <v>16.89</v>
      </c>
      <c r="AH70">
        <v>30.22</v>
      </c>
      <c r="AI70">
        <v>30.22</v>
      </c>
      <c r="AJ70">
        <v>28.35</v>
      </c>
      <c r="AK70">
        <v>70</v>
      </c>
      <c r="AL70">
        <v>30</v>
      </c>
    </row>
    <row r="71" spans="1:38">
      <c r="A71" t="s">
        <v>113</v>
      </c>
      <c r="B71" s="34">
        <v>256.70999999999998</v>
      </c>
      <c r="C71" s="34">
        <v>54.87</v>
      </c>
      <c r="D71" s="93">
        <f t="shared" si="1"/>
        <v>59.39</v>
      </c>
      <c r="E71" s="34"/>
      <c r="F71" s="34"/>
      <c r="G71" s="34"/>
      <c r="H71" s="34"/>
      <c r="I71" s="34"/>
      <c r="J71" s="37">
        <v>4.6500000000000004</v>
      </c>
      <c r="K71" s="37">
        <v>4.6500000000000004</v>
      </c>
      <c r="L71" s="37">
        <v>4.78</v>
      </c>
      <c r="M71">
        <v>114.79</v>
      </c>
      <c r="N71">
        <v>213.05</v>
      </c>
      <c r="O71">
        <v>100.14</v>
      </c>
      <c r="P71">
        <v>5.71</v>
      </c>
      <c r="Q71">
        <v>13.94</v>
      </c>
      <c r="R71" s="93">
        <v>22.31</v>
      </c>
      <c r="S71" s="93">
        <v>33</v>
      </c>
      <c r="T71" s="93">
        <v>4.08</v>
      </c>
      <c r="U71">
        <v>6.1</v>
      </c>
      <c r="V71">
        <v>15.957395999999999</v>
      </c>
      <c r="W71">
        <v>5.54</v>
      </c>
      <c r="X71">
        <v>49.2</v>
      </c>
      <c r="Y71">
        <v>16.399999999999999</v>
      </c>
      <c r="Z71">
        <v>16.399999999999999</v>
      </c>
      <c r="AA71">
        <v>86.97</v>
      </c>
      <c r="AB71">
        <v>17.39</v>
      </c>
      <c r="AC71">
        <v>26.67</v>
      </c>
      <c r="AD71">
        <v>14</v>
      </c>
      <c r="AE71">
        <v>35</v>
      </c>
      <c r="AF71">
        <v>17</v>
      </c>
      <c r="AG71">
        <v>16.66</v>
      </c>
      <c r="AH71">
        <v>33.67</v>
      </c>
      <c r="AI71">
        <v>33.67</v>
      </c>
      <c r="AJ71">
        <v>28.35</v>
      </c>
      <c r="AK71">
        <v>60</v>
      </c>
      <c r="AL71">
        <v>25</v>
      </c>
    </row>
    <row r="72" spans="1:38">
      <c r="A72" t="s">
        <v>114</v>
      </c>
      <c r="B72" s="34">
        <v>256.70999999999998</v>
      </c>
      <c r="C72" s="34">
        <v>72.78</v>
      </c>
      <c r="D72" s="93">
        <f t="shared" si="1"/>
        <v>38.479999999999997</v>
      </c>
      <c r="E72" s="34"/>
      <c r="F72" s="34"/>
      <c r="G72" s="34"/>
      <c r="H72" s="34"/>
      <c r="I72" s="34"/>
      <c r="J72" s="37">
        <v>3.58</v>
      </c>
      <c r="K72" s="37">
        <v>3.58</v>
      </c>
      <c r="L72" s="37">
        <v>3.67</v>
      </c>
      <c r="M72">
        <v>114.79</v>
      </c>
      <c r="N72">
        <v>213.05</v>
      </c>
      <c r="O72">
        <v>100.14</v>
      </c>
      <c r="P72">
        <v>5.71</v>
      </c>
      <c r="Q72">
        <v>14.34</v>
      </c>
      <c r="R72" s="93">
        <v>13.9</v>
      </c>
      <c r="S72" s="93">
        <v>24</v>
      </c>
      <c r="T72" s="93">
        <v>0.57999999999999996</v>
      </c>
      <c r="U72">
        <v>6.1</v>
      </c>
      <c r="V72">
        <v>9.8296779999999995</v>
      </c>
      <c r="W72">
        <v>5.54</v>
      </c>
      <c r="X72">
        <v>48.67</v>
      </c>
      <c r="Y72">
        <v>16.22</v>
      </c>
      <c r="Z72">
        <v>16.23</v>
      </c>
      <c r="AA72">
        <v>66.72</v>
      </c>
      <c r="AB72">
        <v>13.35</v>
      </c>
      <c r="AC72">
        <v>21.59</v>
      </c>
      <c r="AD72">
        <v>10.62</v>
      </c>
      <c r="AE72">
        <v>31</v>
      </c>
      <c r="AF72">
        <v>15</v>
      </c>
      <c r="AG72">
        <v>16.440000000000001</v>
      </c>
      <c r="AH72">
        <v>34</v>
      </c>
      <c r="AI72">
        <v>34</v>
      </c>
      <c r="AJ72">
        <v>28.35</v>
      </c>
      <c r="AK72">
        <v>49</v>
      </c>
      <c r="AL72">
        <v>21</v>
      </c>
    </row>
    <row r="73" spans="1:38">
      <c r="A73" t="s">
        <v>115</v>
      </c>
      <c r="B73" s="34">
        <v>256.70999999999998</v>
      </c>
      <c r="C73" s="34">
        <v>72.78</v>
      </c>
      <c r="D73" s="93">
        <f t="shared" si="1"/>
        <v>17.809999999999999</v>
      </c>
      <c r="E73" s="34"/>
      <c r="F73" s="34"/>
      <c r="G73" s="34"/>
      <c r="H73" s="34"/>
      <c r="I73" s="34"/>
      <c r="J73" s="37">
        <v>2.67</v>
      </c>
      <c r="K73" s="37">
        <v>2.67</v>
      </c>
      <c r="L73" s="37">
        <v>2.74</v>
      </c>
      <c r="M73">
        <v>114.79</v>
      </c>
      <c r="N73">
        <v>213.05</v>
      </c>
      <c r="O73">
        <v>100.14</v>
      </c>
      <c r="P73">
        <v>5.71</v>
      </c>
      <c r="Q73">
        <v>14.54</v>
      </c>
      <c r="R73" s="93">
        <v>7.81</v>
      </c>
      <c r="S73" s="93">
        <v>10</v>
      </c>
      <c r="T73" s="93">
        <v>0</v>
      </c>
      <c r="U73">
        <v>6.1</v>
      </c>
      <c r="V73">
        <v>4.8612580000000003</v>
      </c>
      <c r="W73">
        <v>5.54</v>
      </c>
      <c r="X73">
        <v>48.44</v>
      </c>
      <c r="Y73">
        <v>16.149999999999999</v>
      </c>
      <c r="Z73">
        <v>16.149999999999999</v>
      </c>
      <c r="AA73">
        <v>47.41</v>
      </c>
      <c r="AB73">
        <v>9.48</v>
      </c>
      <c r="AC73">
        <v>15.44</v>
      </c>
      <c r="AD73">
        <v>6.97</v>
      </c>
      <c r="AE73">
        <v>25</v>
      </c>
      <c r="AF73">
        <v>13</v>
      </c>
      <c r="AG73">
        <v>16.29</v>
      </c>
      <c r="AH73">
        <v>34.33</v>
      </c>
      <c r="AI73">
        <v>34.33</v>
      </c>
      <c r="AJ73">
        <v>28.35</v>
      </c>
      <c r="AK73">
        <v>35</v>
      </c>
      <c r="AL73">
        <v>15</v>
      </c>
    </row>
    <row r="74" spans="1:38">
      <c r="A74" t="s">
        <v>116</v>
      </c>
      <c r="B74" s="34">
        <v>256.70999999999998</v>
      </c>
      <c r="C74" s="34">
        <v>72.78</v>
      </c>
      <c r="D74" s="93">
        <f t="shared" si="1"/>
        <v>7.27</v>
      </c>
      <c r="E74" s="34"/>
      <c r="F74" s="34"/>
      <c r="G74" s="34"/>
      <c r="H74" s="34"/>
      <c r="I74" s="34"/>
      <c r="J74" s="37">
        <v>1.82</v>
      </c>
      <c r="K74" s="37">
        <v>1.82</v>
      </c>
      <c r="L74" s="37">
        <v>1.87</v>
      </c>
      <c r="M74">
        <v>114.79</v>
      </c>
      <c r="N74">
        <v>213.05</v>
      </c>
      <c r="O74">
        <v>100.14</v>
      </c>
      <c r="P74">
        <v>5.71</v>
      </c>
      <c r="Q74">
        <v>15.14</v>
      </c>
      <c r="R74" s="93">
        <v>3.27</v>
      </c>
      <c r="S74" s="93">
        <v>4</v>
      </c>
      <c r="T74" s="93">
        <v>0</v>
      </c>
      <c r="U74">
        <v>6.1</v>
      </c>
      <c r="V74">
        <v>2.1822080000000001</v>
      </c>
      <c r="W74">
        <v>5.54</v>
      </c>
      <c r="X74">
        <v>48.15</v>
      </c>
      <c r="Y74">
        <v>16.05</v>
      </c>
      <c r="Z74">
        <v>16.059999999999999</v>
      </c>
      <c r="AA74">
        <v>32.18</v>
      </c>
      <c r="AB74">
        <v>6.44</v>
      </c>
      <c r="AC74">
        <v>9.9499999999999993</v>
      </c>
      <c r="AD74">
        <v>3.89</v>
      </c>
      <c r="AE74">
        <v>16</v>
      </c>
      <c r="AF74">
        <v>8</v>
      </c>
      <c r="AG74">
        <v>16.18</v>
      </c>
      <c r="AH74">
        <v>34.67</v>
      </c>
      <c r="AI74">
        <v>34.67</v>
      </c>
      <c r="AJ74">
        <v>28.35</v>
      </c>
      <c r="AK74">
        <v>21</v>
      </c>
      <c r="AL74">
        <v>9</v>
      </c>
    </row>
    <row r="75" spans="1:38">
      <c r="A75" t="s">
        <v>117</v>
      </c>
      <c r="B75" s="34">
        <v>256.70999999999998</v>
      </c>
      <c r="C75" s="34">
        <v>72.78</v>
      </c>
      <c r="D75" s="93">
        <f t="shared" si="1"/>
        <v>0</v>
      </c>
      <c r="E75" s="34"/>
      <c r="F75" s="34"/>
      <c r="G75" s="34"/>
      <c r="H75" s="34"/>
      <c r="I75" s="34"/>
      <c r="J75" s="37">
        <v>1.1100000000000001</v>
      </c>
      <c r="K75" s="37">
        <v>1.1100000000000001</v>
      </c>
      <c r="L75" s="37">
        <v>1.1299999999999999</v>
      </c>
      <c r="M75">
        <v>114.79</v>
      </c>
      <c r="N75">
        <v>226.49</v>
      </c>
      <c r="O75">
        <v>100.14</v>
      </c>
      <c r="P75">
        <v>5.71</v>
      </c>
      <c r="Q75">
        <v>9.1300000000000008</v>
      </c>
      <c r="R75" s="93">
        <v>0</v>
      </c>
      <c r="S75" s="93">
        <v>0</v>
      </c>
      <c r="T75" s="93">
        <v>0</v>
      </c>
      <c r="U75">
        <v>5.58</v>
      </c>
      <c r="V75">
        <v>0.50658400000000003</v>
      </c>
      <c r="W75">
        <v>5.72</v>
      </c>
      <c r="X75">
        <v>47.47</v>
      </c>
      <c r="Y75">
        <v>15.82</v>
      </c>
      <c r="Z75">
        <v>15.84</v>
      </c>
      <c r="AA75">
        <v>20.27</v>
      </c>
      <c r="AB75">
        <v>4.0599999999999996</v>
      </c>
      <c r="AC75">
        <v>0.91</v>
      </c>
      <c r="AD75">
        <v>1.49</v>
      </c>
      <c r="AE75">
        <v>8</v>
      </c>
      <c r="AF75">
        <v>4</v>
      </c>
      <c r="AG75">
        <v>15.95</v>
      </c>
      <c r="AH75">
        <v>35</v>
      </c>
      <c r="AI75">
        <v>35</v>
      </c>
      <c r="AJ75">
        <v>27.34</v>
      </c>
      <c r="AK75">
        <v>14</v>
      </c>
      <c r="AL75">
        <v>6</v>
      </c>
    </row>
    <row r="76" spans="1:38">
      <c r="A76" t="s">
        <v>118</v>
      </c>
      <c r="B76" s="34">
        <v>256.70999999999998</v>
      </c>
      <c r="C76" s="34">
        <v>72.78</v>
      </c>
      <c r="D76" s="93">
        <f t="shared" si="1"/>
        <v>0</v>
      </c>
      <c r="E76" s="34"/>
      <c r="F76" s="34"/>
      <c r="G76" s="34"/>
      <c r="H76" s="34"/>
      <c r="I76" s="34"/>
      <c r="J76" s="37">
        <v>0.54</v>
      </c>
      <c r="K76" s="37">
        <v>0.54</v>
      </c>
      <c r="L76" s="37">
        <v>0.56000000000000005</v>
      </c>
      <c r="M76">
        <v>114.79</v>
      </c>
      <c r="N76">
        <v>239.92</v>
      </c>
      <c r="O76">
        <v>100.14</v>
      </c>
      <c r="P76">
        <v>5.71</v>
      </c>
      <c r="Q76">
        <v>8.93</v>
      </c>
      <c r="R76" s="93">
        <v>0</v>
      </c>
      <c r="S76" s="93">
        <v>0</v>
      </c>
      <c r="T76" s="93">
        <v>0</v>
      </c>
      <c r="U76">
        <v>5.58</v>
      </c>
      <c r="V76">
        <v>0</v>
      </c>
      <c r="W76">
        <v>5.72</v>
      </c>
      <c r="X76">
        <v>35.19</v>
      </c>
      <c r="Y76">
        <v>11.73</v>
      </c>
      <c r="Z76">
        <v>11.72</v>
      </c>
      <c r="AA76">
        <v>10.98</v>
      </c>
      <c r="AB76">
        <v>2.2000000000000002</v>
      </c>
      <c r="AC76">
        <v>0.3</v>
      </c>
      <c r="AD76">
        <v>1</v>
      </c>
      <c r="AE76">
        <v>3</v>
      </c>
      <c r="AF76">
        <v>1</v>
      </c>
      <c r="AG76">
        <v>11.41</v>
      </c>
      <c r="AH76">
        <v>35.33</v>
      </c>
      <c r="AI76">
        <v>35.33</v>
      </c>
      <c r="AJ76">
        <v>27.34</v>
      </c>
      <c r="AK76">
        <v>7</v>
      </c>
      <c r="AL76">
        <v>3</v>
      </c>
    </row>
    <row r="77" spans="1:38">
      <c r="A77" t="s">
        <v>119</v>
      </c>
      <c r="B77" s="34">
        <v>259.69</v>
      </c>
      <c r="C77" s="34">
        <v>73.59</v>
      </c>
      <c r="D77" s="93">
        <f t="shared" si="1"/>
        <v>0</v>
      </c>
      <c r="E77" s="34"/>
      <c r="F77" s="34"/>
      <c r="G77" s="34"/>
      <c r="H77" s="34"/>
      <c r="I77" s="34"/>
      <c r="J77" s="37">
        <v>0.14000000000000001</v>
      </c>
      <c r="K77" s="37">
        <v>0.14000000000000001</v>
      </c>
      <c r="L77" s="37">
        <v>0.14000000000000001</v>
      </c>
      <c r="M77">
        <v>114.79</v>
      </c>
      <c r="N77">
        <v>239.92</v>
      </c>
      <c r="O77">
        <v>100.53</v>
      </c>
      <c r="P77">
        <v>5.71</v>
      </c>
      <c r="Q77">
        <v>8.67</v>
      </c>
      <c r="R77" s="93">
        <v>0</v>
      </c>
      <c r="S77" s="93">
        <v>0</v>
      </c>
      <c r="T77" s="93">
        <v>0</v>
      </c>
      <c r="U77">
        <v>5.58</v>
      </c>
      <c r="V77">
        <v>0</v>
      </c>
      <c r="W77">
        <v>5.08</v>
      </c>
      <c r="X77">
        <v>34.51</v>
      </c>
      <c r="Y77">
        <v>11.5</v>
      </c>
      <c r="Z77">
        <v>11.51</v>
      </c>
      <c r="AA77">
        <v>4.5999999999999996</v>
      </c>
      <c r="AB77">
        <v>0.92</v>
      </c>
      <c r="AC77">
        <v>0</v>
      </c>
      <c r="AD77">
        <v>0.26</v>
      </c>
      <c r="AE77">
        <v>1</v>
      </c>
      <c r="AF77">
        <v>0</v>
      </c>
      <c r="AG77">
        <v>11.22</v>
      </c>
      <c r="AH77">
        <v>34.67</v>
      </c>
      <c r="AI77">
        <v>34.67</v>
      </c>
      <c r="AJ77">
        <v>27.34</v>
      </c>
      <c r="AK77">
        <v>0</v>
      </c>
      <c r="AL77">
        <v>0</v>
      </c>
    </row>
    <row r="78" spans="1:38">
      <c r="A78" t="s">
        <v>120</v>
      </c>
      <c r="B78" s="34">
        <v>259.69</v>
      </c>
      <c r="C78" s="34">
        <v>73.59</v>
      </c>
      <c r="D78" s="93">
        <f t="shared" si="1"/>
        <v>0</v>
      </c>
      <c r="E78" s="34"/>
      <c r="F78" s="34"/>
      <c r="G78" s="34"/>
      <c r="H78" s="34"/>
      <c r="I78" s="34"/>
      <c r="J78" s="37">
        <v>0</v>
      </c>
      <c r="K78" s="37">
        <v>0</v>
      </c>
      <c r="L78" s="37">
        <v>0</v>
      </c>
      <c r="M78">
        <v>114.79</v>
      </c>
      <c r="N78">
        <v>239.92</v>
      </c>
      <c r="O78">
        <v>100.53</v>
      </c>
      <c r="P78">
        <v>5.71</v>
      </c>
      <c r="Q78">
        <v>8.4700000000000006</v>
      </c>
      <c r="R78" s="93">
        <v>0</v>
      </c>
      <c r="S78" s="93">
        <v>0</v>
      </c>
      <c r="T78" s="93">
        <v>0</v>
      </c>
      <c r="U78">
        <v>5.58</v>
      </c>
      <c r="V78">
        <v>0</v>
      </c>
      <c r="W78">
        <v>5.08</v>
      </c>
      <c r="X78">
        <v>34.130000000000003</v>
      </c>
      <c r="Y78">
        <v>11.38</v>
      </c>
      <c r="Z78">
        <v>11.38</v>
      </c>
      <c r="AA78">
        <v>0.48</v>
      </c>
      <c r="AB78">
        <v>0.1</v>
      </c>
      <c r="AC78">
        <v>0</v>
      </c>
      <c r="AD78">
        <v>1</v>
      </c>
      <c r="AE78">
        <v>0</v>
      </c>
      <c r="AF78">
        <v>0</v>
      </c>
      <c r="AG78">
        <v>11.19</v>
      </c>
      <c r="AH78">
        <v>34</v>
      </c>
      <c r="AI78">
        <v>34</v>
      </c>
      <c r="AJ78">
        <v>27.34</v>
      </c>
      <c r="AK78">
        <v>0</v>
      </c>
      <c r="AL78">
        <v>0</v>
      </c>
    </row>
    <row r="79" spans="1:38">
      <c r="A79" t="s">
        <v>121</v>
      </c>
      <c r="B79" s="34">
        <v>259.69</v>
      </c>
      <c r="C79" s="34">
        <v>73.59</v>
      </c>
      <c r="D79" s="93">
        <f t="shared" si="1"/>
        <v>0</v>
      </c>
      <c r="E79" s="34"/>
      <c r="F79" s="34"/>
      <c r="G79" s="34"/>
      <c r="H79" s="34"/>
      <c r="I79" s="34"/>
      <c r="J79" s="37">
        <v>0</v>
      </c>
      <c r="K79" s="37">
        <v>0</v>
      </c>
      <c r="L79" s="37">
        <v>0</v>
      </c>
      <c r="M79">
        <v>114.79</v>
      </c>
      <c r="N79">
        <v>239.92</v>
      </c>
      <c r="O79">
        <v>100.53</v>
      </c>
      <c r="P79">
        <v>5.71</v>
      </c>
      <c r="Q79">
        <v>8.06</v>
      </c>
      <c r="R79" s="93">
        <v>0</v>
      </c>
      <c r="S79" s="93">
        <v>0</v>
      </c>
      <c r="T79" s="93">
        <v>0</v>
      </c>
      <c r="U79">
        <v>5.58</v>
      </c>
      <c r="V79">
        <v>0</v>
      </c>
      <c r="W79">
        <v>5.26</v>
      </c>
      <c r="X79">
        <v>34.33</v>
      </c>
      <c r="Y79">
        <v>11.44</v>
      </c>
      <c r="Z79">
        <v>11.46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10.85</v>
      </c>
      <c r="AH79">
        <v>33</v>
      </c>
      <c r="AI79">
        <v>33</v>
      </c>
      <c r="AJ79">
        <v>27.34</v>
      </c>
      <c r="AK79">
        <v>0</v>
      </c>
      <c r="AL79">
        <v>0</v>
      </c>
    </row>
    <row r="80" spans="1:38">
      <c r="A80" t="s">
        <v>122</v>
      </c>
      <c r="B80" s="34">
        <v>259.69</v>
      </c>
      <c r="C80" s="34">
        <v>73.59</v>
      </c>
      <c r="D80" s="93">
        <f t="shared" si="1"/>
        <v>0</v>
      </c>
      <c r="E80" s="34"/>
      <c r="F80" s="34"/>
      <c r="G80" s="34"/>
      <c r="H80" s="34"/>
      <c r="I80" s="34"/>
      <c r="J80" s="37">
        <v>0</v>
      </c>
      <c r="K80" s="37">
        <v>0</v>
      </c>
      <c r="L80" s="37">
        <v>0</v>
      </c>
      <c r="M80">
        <v>114.79</v>
      </c>
      <c r="N80">
        <v>239.92</v>
      </c>
      <c r="O80">
        <v>100.53</v>
      </c>
      <c r="P80">
        <v>5.71</v>
      </c>
      <c r="Q80">
        <v>8.3000000000000007</v>
      </c>
      <c r="R80" s="93">
        <v>0</v>
      </c>
      <c r="S80" s="93">
        <v>0</v>
      </c>
      <c r="T80" s="93">
        <v>0</v>
      </c>
      <c r="U80">
        <v>5.58</v>
      </c>
      <c r="V80">
        <v>0</v>
      </c>
      <c r="W80">
        <v>5.26</v>
      </c>
      <c r="X80">
        <v>34.22</v>
      </c>
      <c r="Y80">
        <v>11.41</v>
      </c>
      <c r="Z80">
        <v>11.4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10.84</v>
      </c>
      <c r="AH80">
        <v>31.88</v>
      </c>
      <c r="AI80">
        <v>31.88</v>
      </c>
      <c r="AJ80">
        <v>27.34</v>
      </c>
      <c r="AK80">
        <v>0</v>
      </c>
      <c r="AL80">
        <v>0</v>
      </c>
    </row>
    <row r="81" spans="1:38">
      <c r="A81" t="s">
        <v>123</v>
      </c>
      <c r="B81" s="34">
        <v>259.69</v>
      </c>
      <c r="C81" s="34">
        <v>73.59</v>
      </c>
      <c r="D81" s="93">
        <f t="shared" si="1"/>
        <v>0</v>
      </c>
      <c r="E81" s="34"/>
      <c r="F81" s="34"/>
      <c r="G81" s="34"/>
      <c r="H81" s="34"/>
      <c r="I81" s="34"/>
      <c r="J81" s="37">
        <v>0</v>
      </c>
      <c r="K81" s="37">
        <v>0</v>
      </c>
      <c r="L81" s="37">
        <v>0</v>
      </c>
      <c r="M81">
        <v>114.79</v>
      </c>
      <c r="N81">
        <v>239.92</v>
      </c>
      <c r="O81">
        <v>100.53</v>
      </c>
      <c r="P81">
        <v>5.71</v>
      </c>
      <c r="Q81">
        <v>14.67</v>
      </c>
      <c r="R81" s="93">
        <v>0</v>
      </c>
      <c r="S81" s="93">
        <v>0</v>
      </c>
      <c r="T81" s="93">
        <v>0</v>
      </c>
      <c r="U81">
        <v>5.58</v>
      </c>
      <c r="V81">
        <v>0</v>
      </c>
      <c r="W81">
        <v>5.26</v>
      </c>
      <c r="X81">
        <v>33.94</v>
      </c>
      <c r="Y81">
        <v>11.31</v>
      </c>
      <c r="Z81">
        <v>11.32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10.19</v>
      </c>
      <c r="AH81">
        <v>30.22</v>
      </c>
      <c r="AI81">
        <v>30.22</v>
      </c>
      <c r="AJ81">
        <v>27.34</v>
      </c>
      <c r="AK81">
        <v>0</v>
      </c>
      <c r="AL81">
        <v>0</v>
      </c>
    </row>
    <row r="82" spans="1:38">
      <c r="A82" t="s">
        <v>124</v>
      </c>
      <c r="B82" s="34">
        <v>259.69</v>
      </c>
      <c r="C82" s="34">
        <v>73.59</v>
      </c>
      <c r="D82" s="93">
        <f t="shared" si="1"/>
        <v>0</v>
      </c>
      <c r="E82" s="34"/>
      <c r="F82" s="34"/>
      <c r="G82" s="34"/>
      <c r="H82" s="34"/>
      <c r="I82" s="34"/>
      <c r="J82" s="37">
        <v>0</v>
      </c>
      <c r="K82" s="37">
        <v>0</v>
      </c>
      <c r="L82" s="37">
        <v>0</v>
      </c>
      <c r="M82">
        <v>114.79</v>
      </c>
      <c r="N82">
        <v>239.92</v>
      </c>
      <c r="O82">
        <v>100.53</v>
      </c>
      <c r="P82">
        <v>5.71</v>
      </c>
      <c r="Q82">
        <v>14.51</v>
      </c>
      <c r="R82" s="93">
        <v>0</v>
      </c>
      <c r="S82" s="93">
        <v>0</v>
      </c>
      <c r="T82" s="93">
        <v>0</v>
      </c>
      <c r="U82">
        <v>5.58</v>
      </c>
      <c r="V82">
        <v>0</v>
      </c>
      <c r="W82">
        <v>5.26</v>
      </c>
      <c r="X82">
        <v>33.9</v>
      </c>
      <c r="Y82">
        <v>11.3</v>
      </c>
      <c r="Z82">
        <v>11.29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10.19</v>
      </c>
      <c r="AH82">
        <v>36</v>
      </c>
      <c r="AI82">
        <v>36</v>
      </c>
      <c r="AJ82">
        <v>27.34</v>
      </c>
      <c r="AK82">
        <v>0</v>
      </c>
      <c r="AL82">
        <v>0</v>
      </c>
    </row>
    <row r="83" spans="1:38">
      <c r="A83" t="s">
        <v>125</v>
      </c>
      <c r="B83" s="34">
        <v>259.69</v>
      </c>
      <c r="C83" s="34">
        <v>38.39</v>
      </c>
      <c r="D83" s="93">
        <f t="shared" si="1"/>
        <v>0</v>
      </c>
      <c r="E83" s="34"/>
      <c r="F83" s="34"/>
      <c r="G83" s="34"/>
      <c r="H83" s="34"/>
      <c r="I83" s="34"/>
      <c r="J83" s="37">
        <v>0</v>
      </c>
      <c r="K83" s="37">
        <v>0</v>
      </c>
      <c r="L83" s="37">
        <v>0</v>
      </c>
      <c r="M83">
        <v>114.79</v>
      </c>
      <c r="N83">
        <v>239.92</v>
      </c>
      <c r="O83">
        <v>100.53</v>
      </c>
      <c r="P83">
        <v>5.71</v>
      </c>
      <c r="Q83">
        <v>14.32</v>
      </c>
      <c r="R83" s="93">
        <v>0</v>
      </c>
      <c r="S83" s="93">
        <v>0</v>
      </c>
      <c r="T83" s="93">
        <v>0</v>
      </c>
      <c r="U83">
        <v>5.58</v>
      </c>
      <c r="V83">
        <v>0</v>
      </c>
      <c r="W83">
        <v>5.44</v>
      </c>
      <c r="X83">
        <v>37.35</v>
      </c>
      <c r="Y83">
        <v>12.45</v>
      </c>
      <c r="Z83">
        <v>12.44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11.55</v>
      </c>
      <c r="AH83">
        <v>35.22</v>
      </c>
      <c r="AI83">
        <v>35.22</v>
      </c>
      <c r="AJ83">
        <v>27.34</v>
      </c>
      <c r="AK83">
        <v>0</v>
      </c>
      <c r="AL83">
        <v>0</v>
      </c>
    </row>
    <row r="84" spans="1:38">
      <c r="A84" t="s">
        <v>126</v>
      </c>
      <c r="B84" s="34">
        <v>259.69</v>
      </c>
      <c r="C84" s="34">
        <v>38.39</v>
      </c>
      <c r="D84" s="93">
        <f t="shared" si="1"/>
        <v>0</v>
      </c>
      <c r="E84" s="34"/>
      <c r="F84" s="34"/>
      <c r="G84" s="34"/>
      <c r="H84" s="34"/>
      <c r="I84" s="34"/>
      <c r="J84" s="37">
        <v>0</v>
      </c>
      <c r="K84" s="37">
        <v>0</v>
      </c>
      <c r="L84" s="37">
        <v>0</v>
      </c>
      <c r="M84">
        <v>114.79</v>
      </c>
      <c r="N84">
        <v>239.92</v>
      </c>
      <c r="O84">
        <v>100.53</v>
      </c>
      <c r="P84">
        <v>5.71</v>
      </c>
      <c r="Q84">
        <v>14.11</v>
      </c>
      <c r="R84" s="93">
        <v>0</v>
      </c>
      <c r="S84" s="93">
        <v>0</v>
      </c>
      <c r="T84" s="93">
        <v>0</v>
      </c>
      <c r="U84">
        <v>5.58</v>
      </c>
      <c r="V84">
        <v>0</v>
      </c>
      <c r="W84">
        <v>5.44</v>
      </c>
      <c r="X84">
        <v>36.69</v>
      </c>
      <c r="Y84">
        <v>12.23</v>
      </c>
      <c r="Z84">
        <v>12.23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10.77</v>
      </c>
      <c r="AH84">
        <v>34.44</v>
      </c>
      <c r="AI84">
        <v>34.44</v>
      </c>
      <c r="AJ84">
        <v>27.34</v>
      </c>
      <c r="AK84">
        <v>0</v>
      </c>
      <c r="AL84">
        <v>0</v>
      </c>
    </row>
    <row r="85" spans="1:38">
      <c r="A85" t="s">
        <v>127</v>
      </c>
      <c r="B85" s="34">
        <v>259.69</v>
      </c>
      <c r="C85" s="34">
        <v>38.39</v>
      </c>
      <c r="D85" s="93">
        <f t="shared" si="1"/>
        <v>0</v>
      </c>
      <c r="E85" s="34"/>
      <c r="F85" s="34"/>
      <c r="G85" s="34"/>
      <c r="H85" s="34"/>
      <c r="I85" s="34"/>
      <c r="J85" s="37">
        <v>0</v>
      </c>
      <c r="K85" s="37">
        <v>0</v>
      </c>
      <c r="L85" s="37">
        <v>0</v>
      </c>
      <c r="M85">
        <v>114.79</v>
      </c>
      <c r="N85">
        <v>239.92</v>
      </c>
      <c r="O85">
        <v>100.53</v>
      </c>
      <c r="P85">
        <v>5.71</v>
      </c>
      <c r="Q85">
        <v>13.15</v>
      </c>
      <c r="R85" s="93">
        <v>0</v>
      </c>
      <c r="S85" s="93">
        <v>0</v>
      </c>
      <c r="T85" s="93">
        <v>0</v>
      </c>
      <c r="U85">
        <v>5.58</v>
      </c>
      <c r="V85">
        <v>0</v>
      </c>
      <c r="W85">
        <v>5.44</v>
      </c>
      <c r="X85">
        <v>36.15</v>
      </c>
      <c r="Y85">
        <v>12.05</v>
      </c>
      <c r="Z85">
        <v>12.05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10.69</v>
      </c>
      <c r="AH85">
        <v>33.880000000000003</v>
      </c>
      <c r="AI85">
        <v>33.880000000000003</v>
      </c>
      <c r="AJ85">
        <v>27.34</v>
      </c>
      <c r="AK85">
        <v>0</v>
      </c>
      <c r="AL85">
        <v>0</v>
      </c>
    </row>
    <row r="86" spans="1:38">
      <c r="A86" t="s">
        <v>128</v>
      </c>
      <c r="B86" s="34">
        <v>259.69</v>
      </c>
      <c r="C86" s="34">
        <v>38.39</v>
      </c>
      <c r="D86" s="93">
        <f t="shared" si="1"/>
        <v>0</v>
      </c>
      <c r="E86" s="34"/>
      <c r="F86" s="34"/>
      <c r="G86" s="34"/>
      <c r="H86" s="34"/>
      <c r="I86" s="34"/>
      <c r="J86" s="37">
        <v>0</v>
      </c>
      <c r="K86" s="37">
        <v>0</v>
      </c>
      <c r="L86" s="37">
        <v>0</v>
      </c>
      <c r="M86">
        <v>114.79</v>
      </c>
      <c r="N86">
        <v>239.92</v>
      </c>
      <c r="O86">
        <v>100.53</v>
      </c>
      <c r="P86">
        <v>5.71</v>
      </c>
      <c r="Q86">
        <v>11.83</v>
      </c>
      <c r="R86" s="93">
        <v>0</v>
      </c>
      <c r="S86" s="93">
        <v>0</v>
      </c>
      <c r="T86" s="93">
        <v>0</v>
      </c>
      <c r="U86">
        <v>5.58</v>
      </c>
      <c r="V86">
        <v>0</v>
      </c>
      <c r="W86">
        <v>5.44</v>
      </c>
      <c r="X86">
        <v>35.31</v>
      </c>
      <c r="Y86">
        <v>11.77</v>
      </c>
      <c r="Z86">
        <v>11.76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10.61</v>
      </c>
      <c r="AH86">
        <v>33.21</v>
      </c>
      <c r="AI86">
        <v>33.21</v>
      </c>
      <c r="AJ86">
        <v>27.34</v>
      </c>
      <c r="AK86">
        <v>0</v>
      </c>
      <c r="AL86">
        <v>0</v>
      </c>
    </row>
    <row r="87" spans="1:38">
      <c r="A87" t="s">
        <v>129</v>
      </c>
      <c r="B87" s="34">
        <v>259.69</v>
      </c>
      <c r="C87" s="34">
        <v>38.39</v>
      </c>
      <c r="D87" s="93">
        <f t="shared" si="1"/>
        <v>0</v>
      </c>
      <c r="E87" s="34"/>
      <c r="F87" s="34"/>
      <c r="G87" s="34"/>
      <c r="H87" s="34"/>
      <c r="I87" s="34"/>
      <c r="J87" s="37">
        <v>0</v>
      </c>
      <c r="K87" s="37">
        <v>0</v>
      </c>
      <c r="L87" s="37">
        <v>0</v>
      </c>
      <c r="M87">
        <v>114.79</v>
      </c>
      <c r="N87">
        <v>239.92</v>
      </c>
      <c r="O87">
        <v>100.53</v>
      </c>
      <c r="P87">
        <v>5.71</v>
      </c>
      <c r="Q87">
        <v>15.65</v>
      </c>
      <c r="R87" s="93">
        <v>0</v>
      </c>
      <c r="S87" s="93">
        <v>0</v>
      </c>
      <c r="T87" s="93">
        <v>0</v>
      </c>
      <c r="U87">
        <v>5.42</v>
      </c>
      <c r="V87">
        <v>0</v>
      </c>
      <c r="W87">
        <v>4.9800000000000004</v>
      </c>
      <c r="X87">
        <v>34.86</v>
      </c>
      <c r="Y87">
        <v>11.62</v>
      </c>
      <c r="Z87">
        <v>11.62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9.84</v>
      </c>
      <c r="AH87">
        <v>32.54</v>
      </c>
      <c r="AI87">
        <v>32.54</v>
      </c>
      <c r="AJ87">
        <v>27.34</v>
      </c>
      <c r="AK87">
        <v>0</v>
      </c>
      <c r="AL87">
        <v>0</v>
      </c>
    </row>
    <row r="88" spans="1:38">
      <c r="A88" t="s">
        <v>130</v>
      </c>
      <c r="B88" s="34">
        <v>259.69</v>
      </c>
      <c r="C88" s="34">
        <v>38.39</v>
      </c>
      <c r="D88" s="93">
        <f t="shared" si="1"/>
        <v>0</v>
      </c>
      <c r="E88" s="34"/>
      <c r="F88" s="34"/>
      <c r="G88" s="34"/>
      <c r="H88" s="34"/>
      <c r="I88" s="34"/>
      <c r="J88" s="37">
        <v>0</v>
      </c>
      <c r="K88" s="37">
        <v>0</v>
      </c>
      <c r="L88" s="37">
        <v>0</v>
      </c>
      <c r="M88">
        <v>114.79</v>
      </c>
      <c r="N88">
        <v>239.92</v>
      </c>
      <c r="O88">
        <v>100.53</v>
      </c>
      <c r="P88">
        <v>5.71</v>
      </c>
      <c r="Q88">
        <v>15.41</v>
      </c>
      <c r="R88" s="93">
        <v>0</v>
      </c>
      <c r="S88" s="93">
        <v>0</v>
      </c>
      <c r="T88" s="93">
        <v>0</v>
      </c>
      <c r="U88">
        <v>5.42</v>
      </c>
      <c r="V88">
        <v>0</v>
      </c>
      <c r="W88">
        <v>4.9800000000000004</v>
      </c>
      <c r="X88">
        <v>33.83</v>
      </c>
      <c r="Y88">
        <v>11.28</v>
      </c>
      <c r="Z88">
        <v>11.27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9.6</v>
      </c>
      <c r="AH88">
        <v>31.89</v>
      </c>
      <c r="AI88">
        <v>31.89</v>
      </c>
      <c r="AJ88">
        <v>27.34</v>
      </c>
      <c r="AK88">
        <v>0</v>
      </c>
      <c r="AL88">
        <v>0</v>
      </c>
    </row>
    <row r="89" spans="1:38">
      <c r="A89" t="s">
        <v>131</v>
      </c>
      <c r="B89" s="34">
        <v>259.69</v>
      </c>
      <c r="C89" s="34">
        <v>38.39</v>
      </c>
      <c r="D89" s="93">
        <f t="shared" si="1"/>
        <v>0</v>
      </c>
      <c r="E89" s="34"/>
      <c r="F89" s="34"/>
      <c r="G89" s="34"/>
      <c r="H89" s="34"/>
      <c r="I89" s="34"/>
      <c r="J89" s="37">
        <v>0</v>
      </c>
      <c r="K89" s="37">
        <v>0</v>
      </c>
      <c r="L89" s="37">
        <v>0</v>
      </c>
      <c r="M89">
        <v>114.79</v>
      </c>
      <c r="N89">
        <v>239.92</v>
      </c>
      <c r="O89">
        <v>100.53</v>
      </c>
      <c r="P89">
        <v>5.71</v>
      </c>
      <c r="Q89">
        <v>15.39</v>
      </c>
      <c r="R89" s="93">
        <v>0</v>
      </c>
      <c r="S89" s="93">
        <v>0</v>
      </c>
      <c r="T89" s="93">
        <v>0</v>
      </c>
      <c r="U89">
        <v>5.42</v>
      </c>
      <c r="V89">
        <v>0</v>
      </c>
      <c r="W89">
        <v>4.9800000000000004</v>
      </c>
      <c r="X89">
        <v>32.83</v>
      </c>
      <c r="Y89">
        <v>10.94</v>
      </c>
      <c r="Z89">
        <v>10.95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10.85</v>
      </c>
      <c r="AH89">
        <v>31.18</v>
      </c>
      <c r="AI89">
        <v>31.18</v>
      </c>
      <c r="AJ89">
        <v>27.34</v>
      </c>
      <c r="AK89">
        <v>0</v>
      </c>
      <c r="AL89">
        <v>0</v>
      </c>
    </row>
    <row r="90" spans="1:38">
      <c r="A90" t="s">
        <v>132</v>
      </c>
      <c r="B90" s="34">
        <v>259.69</v>
      </c>
      <c r="C90" s="34">
        <v>38.39</v>
      </c>
      <c r="D90" s="93">
        <f t="shared" si="1"/>
        <v>0</v>
      </c>
      <c r="E90" s="34"/>
      <c r="F90" s="34"/>
      <c r="G90" s="34"/>
      <c r="H90" s="34"/>
      <c r="I90" s="34"/>
      <c r="J90" s="37">
        <v>0</v>
      </c>
      <c r="K90" s="37">
        <v>0</v>
      </c>
      <c r="L90" s="37">
        <v>0</v>
      </c>
      <c r="M90">
        <v>114.79</v>
      </c>
      <c r="N90">
        <v>239.92</v>
      </c>
      <c r="O90">
        <v>100.53</v>
      </c>
      <c r="P90">
        <v>5.71</v>
      </c>
      <c r="Q90">
        <v>15.43</v>
      </c>
      <c r="R90" s="93">
        <v>0</v>
      </c>
      <c r="S90" s="93">
        <v>0</v>
      </c>
      <c r="T90" s="93">
        <v>0</v>
      </c>
      <c r="U90">
        <v>5.42</v>
      </c>
      <c r="V90">
        <v>0</v>
      </c>
      <c r="W90">
        <v>4.9800000000000004</v>
      </c>
      <c r="X90">
        <v>31.83</v>
      </c>
      <c r="Y90">
        <v>10.61</v>
      </c>
      <c r="Z90">
        <v>10.61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10.74</v>
      </c>
      <c r="AH90">
        <v>30.81</v>
      </c>
      <c r="AI90">
        <v>30.81</v>
      </c>
      <c r="AJ90">
        <v>27.34</v>
      </c>
      <c r="AK90">
        <v>0</v>
      </c>
      <c r="AL90">
        <v>0</v>
      </c>
    </row>
    <row r="91" spans="1:38">
      <c r="A91" t="s">
        <v>133</v>
      </c>
      <c r="B91" s="34">
        <v>259.69</v>
      </c>
      <c r="C91" s="34">
        <v>38.39</v>
      </c>
      <c r="D91" s="93">
        <f t="shared" si="1"/>
        <v>0</v>
      </c>
      <c r="E91" s="34"/>
      <c r="F91" s="34"/>
      <c r="G91" s="34"/>
      <c r="H91" s="34"/>
      <c r="I91" s="34"/>
      <c r="J91" s="37">
        <v>0</v>
      </c>
      <c r="K91" s="37">
        <v>0</v>
      </c>
      <c r="L91" s="37">
        <v>0</v>
      </c>
      <c r="M91">
        <v>114.79</v>
      </c>
      <c r="N91">
        <v>239.92</v>
      </c>
      <c r="O91">
        <v>100.53</v>
      </c>
      <c r="P91">
        <v>5.71</v>
      </c>
      <c r="Q91">
        <v>15.21</v>
      </c>
      <c r="R91" s="93">
        <v>0</v>
      </c>
      <c r="S91" s="93">
        <v>0</v>
      </c>
      <c r="T91" s="93">
        <v>0</v>
      </c>
      <c r="U91">
        <v>5.42</v>
      </c>
      <c r="V91">
        <v>0</v>
      </c>
      <c r="W91">
        <v>4.9800000000000004</v>
      </c>
      <c r="X91">
        <v>30.74</v>
      </c>
      <c r="Y91">
        <v>10.25</v>
      </c>
      <c r="Z91">
        <v>10.23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10.62</v>
      </c>
      <c r="AH91">
        <v>30.61</v>
      </c>
      <c r="AI91">
        <v>30.61</v>
      </c>
      <c r="AJ91">
        <v>25.42</v>
      </c>
      <c r="AK91">
        <v>0</v>
      </c>
      <c r="AL91">
        <v>0</v>
      </c>
    </row>
    <row r="92" spans="1:38">
      <c r="A92" t="s">
        <v>134</v>
      </c>
      <c r="B92" s="34">
        <v>259.69</v>
      </c>
      <c r="C92" s="34">
        <v>38.39</v>
      </c>
      <c r="D92" s="93">
        <f t="shared" si="1"/>
        <v>0</v>
      </c>
      <c r="E92" s="34"/>
      <c r="F92" s="34"/>
      <c r="G92" s="34"/>
      <c r="H92" s="34"/>
      <c r="I92" s="34"/>
      <c r="J92" s="37">
        <v>0</v>
      </c>
      <c r="K92" s="37">
        <v>0</v>
      </c>
      <c r="L92" s="37">
        <v>0</v>
      </c>
      <c r="M92">
        <v>114.79</v>
      </c>
      <c r="N92">
        <v>239.92</v>
      </c>
      <c r="O92">
        <v>100.53</v>
      </c>
      <c r="P92">
        <v>5.71</v>
      </c>
      <c r="Q92">
        <v>18.41</v>
      </c>
      <c r="R92" s="93">
        <v>0</v>
      </c>
      <c r="S92" s="93">
        <v>0</v>
      </c>
      <c r="T92" s="93">
        <v>0</v>
      </c>
      <c r="U92">
        <v>5.42</v>
      </c>
      <c r="V92">
        <v>0</v>
      </c>
      <c r="W92">
        <v>4.9800000000000004</v>
      </c>
      <c r="X92">
        <v>31.16</v>
      </c>
      <c r="Y92">
        <v>10.39</v>
      </c>
      <c r="Z92">
        <v>10.37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10.51</v>
      </c>
      <c r="AH92">
        <v>30.8</v>
      </c>
      <c r="AI92">
        <v>30.8</v>
      </c>
      <c r="AJ92">
        <v>28.45</v>
      </c>
      <c r="AK92">
        <v>0</v>
      </c>
      <c r="AL92">
        <v>0</v>
      </c>
    </row>
    <row r="93" spans="1:38">
      <c r="A93" t="s">
        <v>135</v>
      </c>
      <c r="B93" s="34">
        <v>259.69</v>
      </c>
      <c r="C93" s="34">
        <v>38.39</v>
      </c>
      <c r="D93" s="93">
        <f t="shared" si="1"/>
        <v>0</v>
      </c>
      <c r="E93" s="34"/>
      <c r="F93" s="34"/>
      <c r="G93" s="34"/>
      <c r="H93" s="34"/>
      <c r="I93" s="34"/>
      <c r="J93" s="37">
        <v>0</v>
      </c>
      <c r="K93" s="37">
        <v>0</v>
      </c>
      <c r="L93" s="37">
        <v>0</v>
      </c>
      <c r="M93">
        <v>114.79</v>
      </c>
      <c r="N93">
        <v>239.92</v>
      </c>
      <c r="O93">
        <v>100.53</v>
      </c>
      <c r="P93">
        <v>5.71</v>
      </c>
      <c r="Q93">
        <v>17.86</v>
      </c>
      <c r="R93" s="93">
        <v>0</v>
      </c>
      <c r="S93" s="93">
        <v>0</v>
      </c>
      <c r="T93" s="93">
        <v>0</v>
      </c>
      <c r="U93">
        <v>5.42</v>
      </c>
      <c r="V93">
        <v>0</v>
      </c>
      <c r="W93">
        <v>4.9800000000000004</v>
      </c>
      <c r="X93">
        <v>31.54</v>
      </c>
      <c r="Y93">
        <v>10.51</v>
      </c>
      <c r="Z93">
        <v>10.52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10.45</v>
      </c>
      <c r="AH93">
        <v>32.81</v>
      </c>
      <c r="AI93">
        <v>32.81</v>
      </c>
      <c r="AJ93">
        <v>28.45</v>
      </c>
      <c r="AK93">
        <v>0</v>
      </c>
      <c r="AL93">
        <v>0</v>
      </c>
    </row>
    <row r="94" spans="1:38">
      <c r="A94" t="s">
        <v>136</v>
      </c>
      <c r="B94" s="34">
        <v>259.69</v>
      </c>
      <c r="C94" s="34">
        <v>38.39</v>
      </c>
      <c r="D94" s="93">
        <f t="shared" si="1"/>
        <v>0</v>
      </c>
      <c r="E94" s="34"/>
      <c r="F94" s="34"/>
      <c r="G94" s="34"/>
      <c r="H94" s="34"/>
      <c r="I94" s="34"/>
      <c r="J94" s="37">
        <v>0</v>
      </c>
      <c r="K94" s="37">
        <v>0</v>
      </c>
      <c r="L94" s="37">
        <v>0</v>
      </c>
      <c r="M94">
        <v>114.79</v>
      </c>
      <c r="N94">
        <v>239.92</v>
      </c>
      <c r="O94">
        <v>100.53</v>
      </c>
      <c r="P94">
        <v>5.71</v>
      </c>
      <c r="Q94">
        <v>17.059999999999999</v>
      </c>
      <c r="R94" s="93">
        <v>0</v>
      </c>
      <c r="S94" s="93">
        <v>0</v>
      </c>
      <c r="T94" s="93">
        <v>0</v>
      </c>
      <c r="U94">
        <v>5.42</v>
      </c>
      <c r="V94">
        <v>0</v>
      </c>
      <c r="W94">
        <v>4.9800000000000004</v>
      </c>
      <c r="X94">
        <v>32.19</v>
      </c>
      <c r="Y94">
        <v>10.73</v>
      </c>
      <c r="Z94">
        <v>10.74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10.38</v>
      </c>
      <c r="AH94">
        <v>33.42</v>
      </c>
      <c r="AI94">
        <v>33.42</v>
      </c>
      <c r="AJ94">
        <v>28.45</v>
      </c>
      <c r="AK94">
        <v>0</v>
      </c>
      <c r="AL94">
        <v>0</v>
      </c>
    </row>
    <row r="95" spans="1:38">
      <c r="A95" t="s">
        <v>137</v>
      </c>
      <c r="B95" s="34">
        <v>259.69</v>
      </c>
      <c r="C95" s="34">
        <v>38.39</v>
      </c>
      <c r="D95" s="93">
        <f t="shared" si="1"/>
        <v>0</v>
      </c>
      <c r="E95" s="34"/>
      <c r="F95" s="34"/>
      <c r="G95" s="34"/>
      <c r="H95" s="34"/>
      <c r="I95" s="34"/>
      <c r="J95" s="37">
        <v>0</v>
      </c>
      <c r="K95" s="37">
        <v>0</v>
      </c>
      <c r="L95" s="37">
        <v>0</v>
      </c>
      <c r="M95">
        <v>114.79</v>
      </c>
      <c r="N95">
        <v>255.28</v>
      </c>
      <c r="O95">
        <v>100.53</v>
      </c>
      <c r="P95">
        <v>5.71</v>
      </c>
      <c r="Q95">
        <v>16.28</v>
      </c>
      <c r="R95" s="93">
        <v>0</v>
      </c>
      <c r="S95" s="93">
        <v>0</v>
      </c>
      <c r="T95" s="93">
        <v>0</v>
      </c>
      <c r="U95">
        <v>5.42</v>
      </c>
      <c r="V95">
        <v>0</v>
      </c>
      <c r="W95">
        <v>4.8899999999999997</v>
      </c>
      <c r="X95">
        <v>32.82</v>
      </c>
      <c r="Y95">
        <v>10.94</v>
      </c>
      <c r="Z95">
        <v>10.94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10.64</v>
      </c>
      <c r="AH95">
        <v>33.479999999999997</v>
      </c>
      <c r="AI95">
        <v>33.479999999999997</v>
      </c>
      <c r="AJ95">
        <v>28.49</v>
      </c>
      <c r="AK95">
        <v>0</v>
      </c>
      <c r="AL95">
        <v>0</v>
      </c>
    </row>
    <row r="96" spans="1:38">
      <c r="A96" t="s">
        <v>138</v>
      </c>
      <c r="B96" s="34">
        <v>259.69</v>
      </c>
      <c r="C96" s="34">
        <v>38.39</v>
      </c>
      <c r="D96" s="93">
        <f t="shared" si="1"/>
        <v>0</v>
      </c>
      <c r="E96" s="34"/>
      <c r="F96" s="34"/>
      <c r="G96" s="34"/>
      <c r="H96" s="34"/>
      <c r="I96" s="34"/>
      <c r="J96" s="37">
        <v>0</v>
      </c>
      <c r="K96" s="37">
        <v>0</v>
      </c>
      <c r="L96" s="37">
        <v>0</v>
      </c>
      <c r="M96">
        <v>114.79</v>
      </c>
      <c r="N96">
        <v>255.28</v>
      </c>
      <c r="O96">
        <v>100.53</v>
      </c>
      <c r="P96">
        <v>5.71</v>
      </c>
      <c r="Q96">
        <v>15.71</v>
      </c>
      <c r="R96" s="93">
        <v>0</v>
      </c>
      <c r="S96" s="93">
        <v>0</v>
      </c>
      <c r="T96" s="93">
        <v>0</v>
      </c>
      <c r="U96">
        <v>5.42</v>
      </c>
      <c r="V96">
        <v>0</v>
      </c>
      <c r="W96">
        <v>4.8899999999999997</v>
      </c>
      <c r="X96">
        <v>33.39</v>
      </c>
      <c r="Y96">
        <v>11.13</v>
      </c>
      <c r="Z96">
        <v>11.13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10.98</v>
      </c>
      <c r="AH96">
        <v>33.54</v>
      </c>
      <c r="AI96">
        <v>33.54</v>
      </c>
      <c r="AJ96">
        <v>28.49</v>
      </c>
      <c r="AK96">
        <v>0</v>
      </c>
      <c r="AL96">
        <v>0</v>
      </c>
    </row>
    <row r="97" spans="1:50">
      <c r="A97" t="s">
        <v>139</v>
      </c>
      <c r="B97" s="34">
        <v>259.69</v>
      </c>
      <c r="C97" s="34">
        <v>38.39</v>
      </c>
      <c r="D97" s="93">
        <f t="shared" si="1"/>
        <v>0</v>
      </c>
      <c r="E97" s="34"/>
      <c r="F97" s="34"/>
      <c r="G97" s="34"/>
      <c r="H97" s="34"/>
      <c r="I97" s="34"/>
      <c r="J97" s="37">
        <v>0</v>
      </c>
      <c r="K97" s="37">
        <v>0</v>
      </c>
      <c r="L97" s="37">
        <v>0</v>
      </c>
      <c r="M97">
        <v>114.79</v>
      </c>
      <c r="N97">
        <v>255.28</v>
      </c>
      <c r="O97">
        <v>100.53</v>
      </c>
      <c r="P97">
        <v>5.71</v>
      </c>
      <c r="Q97">
        <v>15.1</v>
      </c>
      <c r="R97" s="93">
        <v>0</v>
      </c>
      <c r="S97" s="93">
        <v>0</v>
      </c>
      <c r="T97" s="93">
        <v>0</v>
      </c>
      <c r="U97">
        <v>5.42</v>
      </c>
      <c r="V97">
        <v>0</v>
      </c>
      <c r="W97">
        <v>4.8899999999999997</v>
      </c>
      <c r="X97">
        <v>34.130000000000003</v>
      </c>
      <c r="Y97">
        <v>11.38</v>
      </c>
      <c r="Z97">
        <v>11.38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10.86</v>
      </c>
      <c r="AH97">
        <v>34.1</v>
      </c>
      <c r="AI97">
        <v>34.1</v>
      </c>
      <c r="AJ97">
        <v>28.49</v>
      </c>
      <c r="AK97">
        <v>0</v>
      </c>
      <c r="AL97">
        <v>0</v>
      </c>
    </row>
    <row r="98" spans="1:50">
      <c r="A98" t="s">
        <v>140</v>
      </c>
      <c r="B98" s="34">
        <v>259.69</v>
      </c>
      <c r="C98" s="34">
        <v>38.39</v>
      </c>
      <c r="D98" s="93">
        <f t="shared" si="1"/>
        <v>0</v>
      </c>
      <c r="E98" s="34"/>
      <c r="F98" s="34"/>
      <c r="G98" s="34"/>
      <c r="H98" s="34"/>
      <c r="I98" s="34"/>
      <c r="J98" s="37">
        <v>0</v>
      </c>
      <c r="K98" s="37">
        <v>0</v>
      </c>
      <c r="L98" s="37">
        <v>0</v>
      </c>
      <c r="M98">
        <v>114.79</v>
      </c>
      <c r="N98">
        <v>255.28</v>
      </c>
      <c r="O98">
        <v>100.53</v>
      </c>
      <c r="P98">
        <v>5.71</v>
      </c>
      <c r="Q98">
        <v>14.79</v>
      </c>
      <c r="R98" s="93">
        <v>0</v>
      </c>
      <c r="S98" s="93">
        <v>0</v>
      </c>
      <c r="T98" s="93">
        <v>0</v>
      </c>
      <c r="U98">
        <v>5.42</v>
      </c>
      <c r="V98">
        <v>0</v>
      </c>
      <c r="W98">
        <v>4.8899999999999997</v>
      </c>
      <c r="X98">
        <v>34.83</v>
      </c>
      <c r="Y98">
        <v>11.61</v>
      </c>
      <c r="Z98">
        <v>11.6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10.89</v>
      </c>
      <c r="AH98">
        <v>34.1</v>
      </c>
      <c r="AI98">
        <v>34.1</v>
      </c>
      <c r="AJ98">
        <v>28.49</v>
      </c>
      <c r="AK98">
        <v>0</v>
      </c>
      <c r="AL98">
        <v>0</v>
      </c>
    </row>
    <row r="99" spans="1:50">
      <c r="A99" t="s">
        <v>141</v>
      </c>
      <c r="B99" s="34">
        <f>SUM(B3:B98)/4000</f>
        <v>6.0118149999999879</v>
      </c>
      <c r="C99" s="34">
        <f t="shared" ref="C99:P99" si="2">SUM(C3:C98)/4000</f>
        <v>1.5024800000000011</v>
      </c>
      <c r="D99" s="93">
        <f t="shared" ref="D99" si="3">SUM(D3:D98)/4000</f>
        <v>1.0045949999999997</v>
      </c>
      <c r="E99" s="34">
        <f>SUM(E3:E98)/4000</f>
        <v>0</v>
      </c>
      <c r="F99" s="34">
        <f t="shared" ref="F99:I99" si="4">SUM(F3:F98)/4000</f>
        <v>0</v>
      </c>
      <c r="G99" s="34">
        <f t="shared" si="4"/>
        <v>0</v>
      </c>
      <c r="H99" s="34">
        <f t="shared" si="4"/>
        <v>0</v>
      </c>
      <c r="I99" s="34">
        <f t="shared" si="4"/>
        <v>0</v>
      </c>
      <c r="J99" s="37">
        <f t="shared" si="2"/>
        <v>0.10863250000000001</v>
      </c>
      <c r="K99" s="37">
        <f t="shared" si="2"/>
        <v>0.10863250000000001</v>
      </c>
      <c r="L99" s="37">
        <f t="shared" si="2"/>
        <v>0.11134250000000001</v>
      </c>
      <c r="M99">
        <f t="shared" si="2"/>
        <v>2.649387500000004</v>
      </c>
      <c r="N99">
        <f t="shared" si="2"/>
        <v>5.9219774999999908</v>
      </c>
      <c r="O99">
        <f t="shared" si="2"/>
        <v>2.2554925000000008</v>
      </c>
      <c r="P99">
        <f t="shared" si="2"/>
        <v>0.13756499999999985</v>
      </c>
      <c r="Q99">
        <f t="shared" ref="Q99:AF99" si="5">SUM(Q3:Q98)/4000</f>
        <v>0.24917999999999987</v>
      </c>
      <c r="R99" s="93">
        <f t="shared" si="5"/>
        <v>0.35025499999999998</v>
      </c>
      <c r="S99" s="93">
        <f t="shared" si="5"/>
        <v>0.34537750000000006</v>
      </c>
      <c r="T99" s="93">
        <f t="shared" si="5"/>
        <v>0.30896249999999986</v>
      </c>
      <c r="U99">
        <f t="shared" si="5"/>
        <v>0.136015</v>
      </c>
      <c r="V99">
        <f t="shared" si="5"/>
        <v>0.91483955849999998</v>
      </c>
      <c r="W99">
        <f t="shared" si="5"/>
        <v>0.12490000000000011</v>
      </c>
      <c r="X99">
        <f t="shared" si="5"/>
        <v>0.8862825000000002</v>
      </c>
      <c r="Y99">
        <f t="shared" si="5"/>
        <v>0.29541999999999996</v>
      </c>
      <c r="Z99">
        <f t="shared" si="5"/>
        <v>0.29543249999999993</v>
      </c>
      <c r="AA99">
        <f t="shared" si="5"/>
        <v>1.9072074999999999</v>
      </c>
      <c r="AB99">
        <f t="shared" si="5"/>
        <v>0.38145500000000016</v>
      </c>
      <c r="AC99">
        <f t="shared" si="5"/>
        <v>0.70085499999999978</v>
      </c>
      <c r="AD99">
        <f t="shared" si="5"/>
        <v>0.33631</v>
      </c>
      <c r="AE99">
        <f t="shared" si="5"/>
        <v>0.64524999999999999</v>
      </c>
      <c r="AF99">
        <f t="shared" si="5"/>
        <v>0.32300000000000001</v>
      </c>
      <c r="AG99">
        <f t="shared" ref="AG99:AM99" si="6">SUM(AG3:AG98)/4000</f>
        <v>0.29619999999999991</v>
      </c>
      <c r="AH99">
        <f t="shared" si="6"/>
        <v>0.72062999999999988</v>
      </c>
      <c r="AI99">
        <f t="shared" si="6"/>
        <v>0.72062999999999988</v>
      </c>
      <c r="AJ99">
        <f t="shared" si="6"/>
        <v>0.66804999999999981</v>
      </c>
      <c r="AK99">
        <f t="shared" si="6"/>
        <v>1.4379575</v>
      </c>
      <c r="AL99">
        <f t="shared" si="6"/>
        <v>0.61501749999999999</v>
      </c>
      <c r="AM99">
        <f t="shared" si="6"/>
        <v>0</v>
      </c>
    </row>
    <row r="101" spans="1:50">
      <c r="A101" t="s">
        <v>287</v>
      </c>
      <c r="J101">
        <v>1</v>
      </c>
      <c r="K101">
        <v>1</v>
      </c>
      <c r="L101">
        <v>1</v>
      </c>
      <c r="M101">
        <v>0</v>
      </c>
      <c r="N101">
        <v>0</v>
      </c>
      <c r="O101">
        <v>0</v>
      </c>
      <c r="P101">
        <v>0</v>
      </c>
      <c r="Q101">
        <v>0</v>
      </c>
      <c r="U101">
        <v>0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1</v>
      </c>
      <c r="AB101">
        <v>1</v>
      </c>
      <c r="AC101">
        <v>1</v>
      </c>
      <c r="AD101" s="150">
        <v>1</v>
      </c>
      <c r="AE101" s="150">
        <v>1</v>
      </c>
      <c r="AF101" s="150">
        <v>1</v>
      </c>
      <c r="AG101" s="66">
        <v>1</v>
      </c>
      <c r="AH101" s="66">
        <v>1</v>
      </c>
      <c r="AI101" s="66">
        <v>1</v>
      </c>
      <c r="AJ101" s="150">
        <v>0</v>
      </c>
      <c r="AK101" s="150">
        <v>1</v>
      </c>
      <c r="AL101" s="150">
        <v>1</v>
      </c>
      <c r="AM101" s="150">
        <v>0</v>
      </c>
      <c r="AN101" s="150"/>
      <c r="AO101" s="150"/>
      <c r="AP101" s="150"/>
      <c r="AQ101" s="150"/>
      <c r="AR101" s="150"/>
      <c r="AS101" s="150"/>
      <c r="AT101" s="150"/>
      <c r="AU101" s="150"/>
      <c r="AV101" s="150"/>
      <c r="AW101" s="150"/>
      <c r="AX101" s="150"/>
    </row>
    <row r="102" spans="1:50">
      <c r="A102" t="s">
        <v>290</v>
      </c>
      <c r="J102">
        <v>0</v>
      </c>
      <c r="K102">
        <v>0</v>
      </c>
      <c r="L102">
        <v>0</v>
      </c>
      <c r="M102">
        <v>1</v>
      </c>
      <c r="N102">
        <v>1</v>
      </c>
      <c r="O102">
        <v>1</v>
      </c>
      <c r="P102">
        <v>1</v>
      </c>
      <c r="Q102">
        <v>1</v>
      </c>
      <c r="U102">
        <v>1</v>
      </c>
      <c r="V102">
        <v>1</v>
      </c>
      <c r="W102">
        <v>1</v>
      </c>
      <c r="X102">
        <v>1</v>
      </c>
      <c r="Y102">
        <v>1</v>
      </c>
      <c r="Z102">
        <v>1</v>
      </c>
      <c r="AA102">
        <v>0</v>
      </c>
      <c r="AB102">
        <v>0</v>
      </c>
      <c r="AC102">
        <v>0</v>
      </c>
      <c r="AD102">
        <v>0</v>
      </c>
      <c r="AE102">
        <v>0</v>
      </c>
      <c r="AF102">
        <v>0</v>
      </c>
      <c r="AG102" s="66">
        <v>0</v>
      </c>
      <c r="AH102" s="66">
        <v>0</v>
      </c>
      <c r="AI102" s="66">
        <v>0</v>
      </c>
      <c r="AJ102">
        <v>1</v>
      </c>
      <c r="AK102">
        <v>0</v>
      </c>
      <c r="AL102">
        <v>0</v>
      </c>
      <c r="AM102">
        <v>0</v>
      </c>
    </row>
    <row r="103" spans="1:50" s="35" customFormat="1">
      <c r="A103" s="35" t="s">
        <v>149</v>
      </c>
      <c r="B103" s="34"/>
      <c r="C103" s="34"/>
      <c r="D103" s="34"/>
      <c r="E103" s="34"/>
      <c r="F103" s="34"/>
      <c r="G103" s="34"/>
      <c r="H103" s="34"/>
      <c r="I103" s="34"/>
      <c r="J103" s="37">
        <v>0</v>
      </c>
      <c r="K103" s="37">
        <v>0</v>
      </c>
      <c r="L103" s="37">
        <v>1</v>
      </c>
      <c r="M103" s="35">
        <v>0</v>
      </c>
      <c r="N103" s="35">
        <v>0</v>
      </c>
      <c r="O103" s="35">
        <v>0</v>
      </c>
      <c r="P103" s="35">
        <v>0</v>
      </c>
      <c r="Q103" s="35">
        <v>1</v>
      </c>
      <c r="U103" s="35">
        <v>0</v>
      </c>
      <c r="V103" s="35">
        <v>0</v>
      </c>
      <c r="W103" s="35">
        <v>0</v>
      </c>
      <c r="X103" s="35">
        <v>1</v>
      </c>
      <c r="Y103" s="35">
        <v>0</v>
      </c>
      <c r="Z103" s="35">
        <v>0</v>
      </c>
      <c r="AA103" s="35">
        <v>1</v>
      </c>
      <c r="AB103" s="35">
        <v>0</v>
      </c>
      <c r="AC103" s="35">
        <v>1</v>
      </c>
      <c r="AD103" s="35">
        <v>0</v>
      </c>
      <c r="AE103">
        <v>0</v>
      </c>
      <c r="AF103" s="35">
        <v>0</v>
      </c>
      <c r="AG103" s="66">
        <v>1</v>
      </c>
      <c r="AH103" s="66">
        <v>0</v>
      </c>
      <c r="AI103" s="66">
        <v>1</v>
      </c>
      <c r="AJ103" s="35">
        <v>1</v>
      </c>
      <c r="AK103" s="35">
        <v>1</v>
      </c>
      <c r="AL103" s="35">
        <v>0</v>
      </c>
      <c r="AM103" s="35">
        <v>0</v>
      </c>
    </row>
    <row r="104" spans="1:50" s="35" customFormat="1">
      <c r="A104" s="35" t="s">
        <v>150</v>
      </c>
      <c r="B104" s="34"/>
      <c r="C104" s="34"/>
      <c r="D104" s="34"/>
      <c r="E104" s="34"/>
      <c r="F104" s="34"/>
      <c r="G104" s="34"/>
      <c r="H104" s="34"/>
      <c r="I104" s="34"/>
      <c r="J104" s="37">
        <v>0</v>
      </c>
      <c r="K104" s="37">
        <v>1</v>
      </c>
      <c r="L104" s="37">
        <v>0</v>
      </c>
      <c r="M104" s="35">
        <v>0</v>
      </c>
      <c r="N104" s="35">
        <v>0</v>
      </c>
      <c r="O104" s="35">
        <v>1</v>
      </c>
      <c r="P104" s="35">
        <v>0</v>
      </c>
      <c r="Q104" s="35">
        <v>0</v>
      </c>
      <c r="U104" s="35">
        <v>0</v>
      </c>
      <c r="V104" s="35">
        <v>0</v>
      </c>
      <c r="W104" s="35">
        <v>0</v>
      </c>
      <c r="X104" s="35">
        <v>0</v>
      </c>
      <c r="Y104" s="35">
        <v>1</v>
      </c>
      <c r="Z104" s="35">
        <v>0</v>
      </c>
      <c r="AA104" s="35">
        <v>0</v>
      </c>
      <c r="AB104" s="35">
        <v>1</v>
      </c>
      <c r="AC104" s="35">
        <v>0</v>
      </c>
      <c r="AD104" s="35">
        <v>1</v>
      </c>
      <c r="AE104">
        <v>0</v>
      </c>
      <c r="AF104" s="35">
        <v>1</v>
      </c>
      <c r="AG104" s="66">
        <v>0</v>
      </c>
      <c r="AH104" s="66">
        <v>1</v>
      </c>
      <c r="AI104" s="66">
        <v>0</v>
      </c>
      <c r="AJ104" s="35">
        <v>0</v>
      </c>
      <c r="AK104" s="35">
        <v>0</v>
      </c>
      <c r="AL104" s="35">
        <v>1</v>
      </c>
      <c r="AM104" s="35">
        <v>0</v>
      </c>
    </row>
    <row r="105" spans="1:50" s="35" customFormat="1">
      <c r="A105" s="35" t="s">
        <v>153</v>
      </c>
      <c r="B105" s="34"/>
      <c r="C105" s="34"/>
      <c r="D105" s="34"/>
      <c r="E105" s="34"/>
      <c r="F105" s="34"/>
      <c r="G105" s="34"/>
      <c r="H105" s="34"/>
      <c r="I105" s="34"/>
      <c r="J105" s="37">
        <v>1</v>
      </c>
      <c r="K105" s="37">
        <v>0</v>
      </c>
      <c r="L105" s="37">
        <v>0</v>
      </c>
      <c r="M105" s="35">
        <v>1</v>
      </c>
      <c r="N105" s="35">
        <v>1</v>
      </c>
      <c r="O105" s="35">
        <v>0</v>
      </c>
      <c r="P105" s="35">
        <v>1</v>
      </c>
      <c r="Q105" s="35">
        <v>0</v>
      </c>
      <c r="U105" s="35">
        <v>1</v>
      </c>
      <c r="V105" s="35">
        <v>1</v>
      </c>
      <c r="W105" s="35">
        <v>1</v>
      </c>
      <c r="X105" s="35">
        <v>0</v>
      </c>
      <c r="Y105" s="35">
        <v>0</v>
      </c>
      <c r="Z105" s="35">
        <v>1</v>
      </c>
      <c r="AA105" s="35">
        <v>0</v>
      </c>
      <c r="AB105" s="35">
        <v>0</v>
      </c>
      <c r="AC105" s="35">
        <v>0</v>
      </c>
      <c r="AD105" s="35">
        <v>0</v>
      </c>
      <c r="AE105" s="35">
        <v>1</v>
      </c>
      <c r="AF105" s="35">
        <v>0</v>
      </c>
      <c r="AG105" s="35">
        <v>0</v>
      </c>
      <c r="AH105" s="35">
        <v>0</v>
      </c>
      <c r="AI105" s="35">
        <v>0</v>
      </c>
      <c r="AJ105" s="35">
        <v>0</v>
      </c>
      <c r="AK105" s="35">
        <v>0</v>
      </c>
      <c r="AL105" s="35">
        <v>0</v>
      </c>
      <c r="AM105" s="35">
        <v>0</v>
      </c>
    </row>
    <row r="106" spans="1:50" s="35" customFormat="1">
      <c r="A106" s="35" t="s">
        <v>152</v>
      </c>
      <c r="B106" s="34"/>
      <c r="C106" s="34"/>
      <c r="D106" s="34"/>
      <c r="E106" s="34"/>
      <c r="F106" s="34"/>
      <c r="G106" s="34"/>
      <c r="H106" s="34"/>
      <c r="I106" s="34"/>
      <c r="J106" s="37">
        <v>0</v>
      </c>
      <c r="K106" s="37">
        <v>0</v>
      </c>
      <c r="L106" s="37">
        <v>0</v>
      </c>
      <c r="M106" s="35">
        <v>0</v>
      </c>
      <c r="N106" s="35">
        <v>0</v>
      </c>
      <c r="O106" s="35">
        <v>0</v>
      </c>
      <c r="P106" s="35">
        <v>0</v>
      </c>
      <c r="Q106" s="35">
        <v>0</v>
      </c>
      <c r="U106" s="35">
        <v>0</v>
      </c>
      <c r="V106" s="35">
        <v>0</v>
      </c>
      <c r="W106" s="35">
        <v>0</v>
      </c>
      <c r="X106" s="35">
        <v>0</v>
      </c>
      <c r="Y106" s="35">
        <v>0</v>
      </c>
      <c r="Z106" s="35">
        <v>0</v>
      </c>
      <c r="AA106" s="35">
        <v>0</v>
      </c>
      <c r="AB106" s="35">
        <v>0</v>
      </c>
      <c r="AC106" s="35">
        <v>0</v>
      </c>
      <c r="AD106" s="35">
        <v>0</v>
      </c>
      <c r="AE106" s="35">
        <v>0</v>
      </c>
      <c r="AF106" s="35">
        <v>0</v>
      </c>
      <c r="AG106" s="35">
        <v>0</v>
      </c>
      <c r="AH106" s="35">
        <v>0</v>
      </c>
      <c r="AI106" s="35">
        <v>0</v>
      </c>
      <c r="AJ106" s="35">
        <v>0</v>
      </c>
      <c r="AK106" s="35">
        <v>0</v>
      </c>
      <c r="AL106" s="35">
        <v>0</v>
      </c>
      <c r="AM106" s="35">
        <v>0</v>
      </c>
    </row>
    <row r="107" spans="1:50" s="35" customFormat="1">
      <c r="A107" s="35" t="s">
        <v>151</v>
      </c>
      <c r="B107" s="34"/>
      <c r="C107" s="34"/>
      <c r="D107" s="34"/>
      <c r="E107" s="34"/>
      <c r="F107" s="34"/>
      <c r="G107" s="34"/>
      <c r="H107" s="34"/>
      <c r="I107" s="34"/>
      <c r="J107" s="37">
        <v>0</v>
      </c>
      <c r="K107" s="37">
        <v>0</v>
      </c>
      <c r="L107" s="37">
        <v>0</v>
      </c>
      <c r="M107" s="35">
        <v>0</v>
      </c>
      <c r="N107" s="35">
        <v>0</v>
      </c>
      <c r="O107" s="35">
        <v>0</v>
      </c>
      <c r="P107" s="35">
        <v>0</v>
      </c>
      <c r="Q107" s="35">
        <v>0</v>
      </c>
      <c r="U107" s="35">
        <v>0</v>
      </c>
      <c r="V107" s="35">
        <v>0</v>
      </c>
      <c r="W107" s="35">
        <v>0</v>
      </c>
      <c r="X107" s="35">
        <v>0</v>
      </c>
      <c r="Y107" s="35">
        <v>0</v>
      </c>
      <c r="Z107" s="35">
        <v>0</v>
      </c>
      <c r="AA107" s="35">
        <v>0</v>
      </c>
      <c r="AB107" s="35">
        <v>0</v>
      </c>
      <c r="AC107" s="35">
        <v>0</v>
      </c>
      <c r="AD107" s="35">
        <v>0</v>
      </c>
      <c r="AE107" s="35">
        <v>0</v>
      </c>
      <c r="AF107" s="35">
        <v>0</v>
      </c>
      <c r="AG107" s="35">
        <v>0</v>
      </c>
      <c r="AH107" s="35">
        <v>0</v>
      </c>
      <c r="AI107" s="35">
        <v>0</v>
      </c>
      <c r="AJ107" s="35">
        <v>0</v>
      </c>
      <c r="AK107" s="35">
        <v>0</v>
      </c>
      <c r="AL107" s="35">
        <v>0</v>
      </c>
      <c r="AM107" s="35">
        <v>0</v>
      </c>
    </row>
    <row r="108" spans="1:50" s="35" customFormat="1">
      <c r="A108" s="35" t="s">
        <v>275</v>
      </c>
      <c r="B108" s="34"/>
      <c r="C108" s="34"/>
      <c r="D108" s="34"/>
      <c r="E108" s="34"/>
      <c r="F108" s="34"/>
      <c r="G108" s="34"/>
      <c r="H108" s="34"/>
      <c r="I108" s="34"/>
      <c r="J108" s="37">
        <v>0</v>
      </c>
      <c r="K108" s="37">
        <v>0</v>
      </c>
      <c r="L108" s="37">
        <v>0</v>
      </c>
      <c r="M108" s="35">
        <v>0</v>
      </c>
      <c r="N108" s="35">
        <v>0</v>
      </c>
      <c r="O108" s="35">
        <v>0</v>
      </c>
      <c r="P108" s="35">
        <v>0</v>
      </c>
      <c r="Q108" s="35">
        <v>0</v>
      </c>
      <c r="U108" s="35">
        <v>0</v>
      </c>
      <c r="V108" s="35">
        <v>0</v>
      </c>
      <c r="W108" s="35">
        <v>0</v>
      </c>
      <c r="X108" s="35">
        <v>0</v>
      </c>
      <c r="Y108" s="35">
        <v>0</v>
      </c>
      <c r="Z108" s="35">
        <v>0</v>
      </c>
      <c r="AA108" s="35">
        <v>0</v>
      </c>
      <c r="AB108" s="35">
        <v>0</v>
      </c>
      <c r="AC108" s="35">
        <v>0</v>
      </c>
      <c r="AD108" s="35">
        <v>0</v>
      </c>
      <c r="AE108" s="35">
        <v>0</v>
      </c>
      <c r="AF108" s="35">
        <v>0</v>
      </c>
      <c r="AG108" s="35">
        <v>0</v>
      </c>
      <c r="AH108" s="35">
        <v>0</v>
      </c>
      <c r="AI108" s="35">
        <v>0</v>
      </c>
      <c r="AJ108" s="35">
        <v>0</v>
      </c>
      <c r="AK108" s="35">
        <v>0</v>
      </c>
      <c r="AL108" s="35">
        <v>0</v>
      </c>
      <c r="AM108" s="35">
        <v>0</v>
      </c>
    </row>
    <row r="109" spans="1:50">
      <c r="A109" s="35" t="s">
        <v>142</v>
      </c>
      <c r="J109">
        <f t="shared" ref="J109" si="7">SUM(J103:J108)</f>
        <v>1</v>
      </c>
      <c r="K109">
        <f t="shared" ref="K109" si="8">SUM(K103:K108)</f>
        <v>1</v>
      </c>
      <c r="L109">
        <f t="shared" ref="L109" si="9">SUM(L103:L108)</f>
        <v>1</v>
      </c>
      <c r="M109">
        <f t="shared" ref="M109:P109" si="10">SUM(M103:M108)</f>
        <v>1</v>
      </c>
      <c r="N109">
        <f t="shared" si="10"/>
        <v>1</v>
      </c>
      <c r="O109">
        <f t="shared" si="10"/>
        <v>1</v>
      </c>
      <c r="P109">
        <f t="shared" si="10"/>
        <v>1</v>
      </c>
      <c r="Q109">
        <f t="shared" ref="Q109:AF109" si="11">SUM(Q103:Q108)</f>
        <v>1</v>
      </c>
      <c r="U109">
        <f t="shared" si="11"/>
        <v>1</v>
      </c>
      <c r="V109">
        <f t="shared" si="11"/>
        <v>1</v>
      </c>
      <c r="W109">
        <f t="shared" si="11"/>
        <v>1</v>
      </c>
      <c r="X109">
        <f t="shared" si="11"/>
        <v>1</v>
      </c>
      <c r="Y109">
        <f t="shared" si="11"/>
        <v>1</v>
      </c>
      <c r="Z109">
        <f t="shared" si="11"/>
        <v>1</v>
      </c>
      <c r="AA109">
        <f t="shared" si="11"/>
        <v>1</v>
      </c>
      <c r="AB109">
        <f t="shared" si="11"/>
        <v>1</v>
      </c>
      <c r="AC109">
        <f t="shared" si="11"/>
        <v>1</v>
      </c>
      <c r="AD109">
        <f t="shared" si="11"/>
        <v>1</v>
      </c>
      <c r="AE109">
        <f t="shared" si="11"/>
        <v>1</v>
      </c>
      <c r="AF109">
        <f t="shared" si="11"/>
        <v>1</v>
      </c>
      <c r="AG109">
        <f t="shared" ref="AG109:AM109" si="12">SUM(AG103:AG108)</f>
        <v>1</v>
      </c>
      <c r="AH109">
        <f t="shared" si="12"/>
        <v>1</v>
      </c>
      <c r="AI109">
        <f t="shared" si="12"/>
        <v>1</v>
      </c>
      <c r="AJ109">
        <f t="shared" si="12"/>
        <v>1</v>
      </c>
      <c r="AK109">
        <f t="shared" si="12"/>
        <v>1</v>
      </c>
      <c r="AL109">
        <f t="shared" si="12"/>
        <v>1</v>
      </c>
      <c r="AM109">
        <f t="shared" si="12"/>
        <v>0</v>
      </c>
    </row>
    <row r="112" spans="1:50">
      <c r="A112">
        <v>1</v>
      </c>
      <c r="B112">
        <v>2</v>
      </c>
      <c r="C112">
        <v>3</v>
      </c>
      <c r="D112">
        <v>4</v>
      </c>
      <c r="E112">
        <v>5</v>
      </c>
      <c r="F112">
        <v>6</v>
      </c>
      <c r="G112">
        <v>7</v>
      </c>
      <c r="H112">
        <v>8</v>
      </c>
      <c r="I112">
        <v>9</v>
      </c>
      <c r="J112">
        <v>10</v>
      </c>
      <c r="K112">
        <v>11</v>
      </c>
      <c r="L112">
        <v>12</v>
      </c>
      <c r="M112">
        <v>13</v>
      </c>
      <c r="N112">
        <v>14</v>
      </c>
      <c r="O112">
        <v>15</v>
      </c>
      <c r="P112">
        <v>16</v>
      </c>
      <c r="Q112">
        <v>17</v>
      </c>
      <c r="R112">
        <v>18</v>
      </c>
      <c r="S112">
        <v>19</v>
      </c>
      <c r="T112">
        <v>20</v>
      </c>
      <c r="U112">
        <v>21</v>
      </c>
      <c r="V112">
        <v>22</v>
      </c>
      <c r="W112">
        <v>23</v>
      </c>
      <c r="X112">
        <v>24</v>
      </c>
      <c r="Y112">
        <v>25</v>
      </c>
      <c r="Z112">
        <v>26</v>
      </c>
      <c r="AA112">
        <v>27</v>
      </c>
      <c r="AB112">
        <v>28</v>
      </c>
      <c r="AC112">
        <v>29</v>
      </c>
      <c r="AD112">
        <v>30</v>
      </c>
      <c r="AE112">
        <v>31</v>
      </c>
      <c r="AF112">
        <v>32</v>
      </c>
      <c r="AG112">
        <v>33</v>
      </c>
      <c r="AH112">
        <v>34</v>
      </c>
      <c r="AI112">
        <v>35</v>
      </c>
      <c r="AJ112">
        <v>36</v>
      </c>
      <c r="AK112">
        <v>37</v>
      </c>
      <c r="AL112">
        <v>38</v>
      </c>
      <c r="AM112">
        <v>39</v>
      </c>
    </row>
    <row r="115" spans="33:35">
      <c r="AG115" s="155"/>
      <c r="AH115" s="155"/>
      <c r="AI115" s="155"/>
    </row>
    <row r="116" spans="33:35">
      <c r="AG116" s="155"/>
      <c r="AH116" s="155"/>
      <c r="AI116" s="155"/>
    </row>
  </sheetData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>
  <dimension ref="A1:M11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C9" sqref="C9"/>
    </sheetView>
  </sheetViews>
  <sheetFormatPr defaultRowHeight="15"/>
  <cols>
    <col min="1" max="1" width="11.7109375" bestFit="1" customWidth="1"/>
    <col min="2" max="2" width="14.7109375" customWidth="1"/>
  </cols>
  <sheetData>
    <row r="1" spans="1:2">
      <c r="A1" s="30">
        <f>Allocation_SG!A1</f>
        <v>45192</v>
      </c>
      <c r="B1" t="s">
        <v>366</v>
      </c>
    </row>
    <row r="2" spans="1:2">
      <c r="A2" s="25" t="s">
        <v>44</v>
      </c>
    </row>
    <row r="3" spans="1:2">
      <c r="A3" t="s">
        <v>45</v>
      </c>
    </row>
    <row r="4" spans="1:2">
      <c r="A4" t="s">
        <v>46</v>
      </c>
    </row>
    <row r="5" spans="1:2">
      <c r="A5" t="s">
        <v>47</v>
      </c>
    </row>
    <row r="6" spans="1:2">
      <c r="A6" t="s">
        <v>48</v>
      </c>
    </row>
    <row r="7" spans="1:2">
      <c r="A7" t="s">
        <v>49</v>
      </c>
    </row>
    <row r="8" spans="1:2">
      <c r="A8" t="s">
        <v>50</v>
      </c>
    </row>
    <row r="9" spans="1:2">
      <c r="A9" t="s">
        <v>51</v>
      </c>
    </row>
    <row r="10" spans="1:2">
      <c r="A10" t="s">
        <v>52</v>
      </c>
    </row>
    <row r="11" spans="1:2">
      <c r="A11" t="s">
        <v>53</v>
      </c>
    </row>
    <row r="12" spans="1:2">
      <c r="A12" t="s">
        <v>54</v>
      </c>
    </row>
    <row r="13" spans="1:2">
      <c r="A13" t="s">
        <v>55</v>
      </c>
    </row>
    <row r="14" spans="1:2">
      <c r="A14" t="s">
        <v>56</v>
      </c>
    </row>
    <row r="15" spans="1:2">
      <c r="A15" t="s">
        <v>57</v>
      </c>
    </row>
    <row r="16" spans="1:2">
      <c r="A16" t="s">
        <v>58</v>
      </c>
    </row>
    <row r="17" spans="1:1">
      <c r="A17" t="s">
        <v>59</v>
      </c>
    </row>
    <row r="18" spans="1:1">
      <c r="A18" t="s">
        <v>60</v>
      </c>
    </row>
    <row r="19" spans="1:1">
      <c r="A19" t="s">
        <v>61</v>
      </c>
    </row>
    <row r="20" spans="1:1">
      <c r="A20" t="s">
        <v>62</v>
      </c>
    </row>
    <row r="21" spans="1:1">
      <c r="A21" t="s">
        <v>63</v>
      </c>
    </row>
    <row r="22" spans="1:1">
      <c r="A22" t="s">
        <v>64</v>
      </c>
    </row>
    <row r="23" spans="1:1">
      <c r="A23" t="s">
        <v>65</v>
      </c>
    </row>
    <row r="24" spans="1:1">
      <c r="A24" t="s">
        <v>66</v>
      </c>
    </row>
    <row r="25" spans="1:1">
      <c r="A25" t="s">
        <v>67</v>
      </c>
    </row>
    <row r="26" spans="1:1">
      <c r="A26" t="s">
        <v>68</v>
      </c>
    </row>
    <row r="27" spans="1:1">
      <c r="A27" t="s">
        <v>69</v>
      </c>
    </row>
    <row r="28" spans="1:1">
      <c r="A28" t="s">
        <v>70</v>
      </c>
    </row>
    <row r="29" spans="1:1">
      <c r="A29" t="s">
        <v>71</v>
      </c>
    </row>
    <row r="30" spans="1:1">
      <c r="A30" t="s">
        <v>72</v>
      </c>
    </row>
    <row r="31" spans="1:1">
      <c r="A31" t="s">
        <v>73</v>
      </c>
    </row>
    <row r="32" spans="1:1">
      <c r="A32" t="s">
        <v>74</v>
      </c>
    </row>
    <row r="33" spans="1:1">
      <c r="A33" t="s">
        <v>75</v>
      </c>
    </row>
    <row r="34" spans="1:1">
      <c r="A34" t="s">
        <v>76</v>
      </c>
    </row>
    <row r="35" spans="1:1">
      <c r="A35" t="s">
        <v>77</v>
      </c>
    </row>
    <row r="36" spans="1:1">
      <c r="A36" t="s">
        <v>78</v>
      </c>
    </row>
    <row r="37" spans="1:1">
      <c r="A37" t="s">
        <v>79</v>
      </c>
    </row>
    <row r="38" spans="1:1">
      <c r="A38" t="s">
        <v>80</v>
      </c>
    </row>
    <row r="39" spans="1:1">
      <c r="A39" t="s">
        <v>81</v>
      </c>
    </row>
    <row r="40" spans="1:1">
      <c r="A40" t="s">
        <v>82</v>
      </c>
    </row>
    <row r="41" spans="1:1">
      <c r="A41" t="s">
        <v>83</v>
      </c>
    </row>
    <row r="42" spans="1:1">
      <c r="A42" t="s">
        <v>84</v>
      </c>
    </row>
    <row r="43" spans="1:1">
      <c r="A43" t="s">
        <v>85</v>
      </c>
    </row>
    <row r="44" spans="1:1">
      <c r="A44" t="s">
        <v>86</v>
      </c>
    </row>
    <row r="45" spans="1:1">
      <c r="A45" t="s">
        <v>87</v>
      </c>
    </row>
    <row r="46" spans="1:1">
      <c r="A46" t="s">
        <v>88</v>
      </c>
    </row>
    <row r="47" spans="1:1">
      <c r="A47" t="s">
        <v>89</v>
      </c>
    </row>
    <row r="48" spans="1:1">
      <c r="A48" t="s">
        <v>90</v>
      </c>
    </row>
    <row r="49" spans="1:1">
      <c r="A49" t="s">
        <v>91</v>
      </c>
    </row>
    <row r="50" spans="1:1">
      <c r="A50" t="s">
        <v>92</v>
      </c>
    </row>
    <row r="51" spans="1:1">
      <c r="A51" t="s">
        <v>93</v>
      </c>
    </row>
    <row r="52" spans="1:1">
      <c r="A52" t="s">
        <v>94</v>
      </c>
    </row>
    <row r="53" spans="1:1">
      <c r="A53" t="s">
        <v>95</v>
      </c>
    </row>
    <row r="54" spans="1:1">
      <c r="A54" t="s">
        <v>96</v>
      </c>
    </row>
    <row r="55" spans="1:1">
      <c r="A55" t="s">
        <v>97</v>
      </c>
    </row>
    <row r="56" spans="1:1">
      <c r="A56" t="s">
        <v>98</v>
      </c>
    </row>
    <row r="57" spans="1:1">
      <c r="A57" t="s">
        <v>99</v>
      </c>
    </row>
    <row r="58" spans="1:1">
      <c r="A58" t="s">
        <v>100</v>
      </c>
    </row>
    <row r="59" spans="1:1">
      <c r="A59" t="s">
        <v>101</v>
      </c>
    </row>
    <row r="60" spans="1:1">
      <c r="A60" t="s">
        <v>102</v>
      </c>
    </row>
    <row r="61" spans="1:1">
      <c r="A61" t="s">
        <v>103</v>
      </c>
    </row>
    <row r="62" spans="1:1">
      <c r="A62" t="s">
        <v>104</v>
      </c>
    </row>
    <row r="63" spans="1:1">
      <c r="A63" t="s">
        <v>105</v>
      </c>
    </row>
    <row r="64" spans="1:1">
      <c r="A64" t="s">
        <v>106</v>
      </c>
    </row>
    <row r="65" spans="1:1">
      <c r="A65" t="s">
        <v>107</v>
      </c>
    </row>
    <row r="66" spans="1:1">
      <c r="A66" t="s">
        <v>108</v>
      </c>
    </row>
    <row r="67" spans="1:1">
      <c r="A67" t="s">
        <v>109</v>
      </c>
    </row>
    <row r="68" spans="1:1">
      <c r="A68" t="s">
        <v>110</v>
      </c>
    </row>
    <row r="69" spans="1:1">
      <c r="A69" t="s">
        <v>111</v>
      </c>
    </row>
    <row r="70" spans="1:1">
      <c r="A70" t="s">
        <v>112</v>
      </c>
    </row>
    <row r="71" spans="1:1">
      <c r="A71" t="s">
        <v>113</v>
      </c>
    </row>
    <row r="72" spans="1:1">
      <c r="A72" t="s">
        <v>114</v>
      </c>
    </row>
    <row r="73" spans="1:1">
      <c r="A73" t="s">
        <v>115</v>
      </c>
    </row>
    <row r="74" spans="1:1">
      <c r="A74" t="s">
        <v>116</v>
      </c>
    </row>
    <row r="75" spans="1:1">
      <c r="A75" t="s">
        <v>117</v>
      </c>
    </row>
    <row r="76" spans="1:1">
      <c r="A76" t="s">
        <v>118</v>
      </c>
    </row>
    <row r="77" spans="1:1">
      <c r="A77" t="s">
        <v>119</v>
      </c>
    </row>
    <row r="78" spans="1:1">
      <c r="A78" t="s">
        <v>120</v>
      </c>
    </row>
    <row r="79" spans="1:1">
      <c r="A79" t="s">
        <v>121</v>
      </c>
    </row>
    <row r="80" spans="1:1">
      <c r="A80" t="s">
        <v>122</v>
      </c>
    </row>
    <row r="81" spans="1:1">
      <c r="A81" t="s">
        <v>123</v>
      </c>
    </row>
    <row r="82" spans="1:1">
      <c r="A82" t="s">
        <v>124</v>
      </c>
    </row>
    <row r="83" spans="1:1">
      <c r="A83" t="s">
        <v>125</v>
      </c>
    </row>
    <row r="84" spans="1:1">
      <c r="A84" t="s">
        <v>126</v>
      </c>
    </row>
    <row r="85" spans="1:1">
      <c r="A85" t="s">
        <v>127</v>
      </c>
    </row>
    <row r="86" spans="1:1">
      <c r="A86" t="s">
        <v>128</v>
      </c>
    </row>
    <row r="87" spans="1:1">
      <c r="A87" t="s">
        <v>129</v>
      </c>
    </row>
    <row r="88" spans="1:1">
      <c r="A88" t="s">
        <v>130</v>
      </c>
    </row>
    <row r="89" spans="1:1">
      <c r="A89" t="s">
        <v>131</v>
      </c>
    </row>
    <row r="90" spans="1:1">
      <c r="A90" t="s">
        <v>132</v>
      </c>
    </row>
    <row r="91" spans="1:1">
      <c r="A91" t="s">
        <v>133</v>
      </c>
    </row>
    <row r="92" spans="1:1">
      <c r="A92" t="s">
        <v>134</v>
      </c>
    </row>
    <row r="93" spans="1:1">
      <c r="A93" t="s">
        <v>135</v>
      </c>
    </row>
    <row r="94" spans="1:1">
      <c r="A94" t="s">
        <v>136</v>
      </c>
    </row>
    <row r="95" spans="1:1">
      <c r="A95" t="s">
        <v>137</v>
      </c>
    </row>
    <row r="96" spans="1:1">
      <c r="A96" t="s">
        <v>138</v>
      </c>
    </row>
    <row r="97" spans="1:13">
      <c r="A97" t="s">
        <v>139</v>
      </c>
    </row>
    <row r="98" spans="1:13">
      <c r="A98" t="s">
        <v>140</v>
      </c>
    </row>
    <row r="99" spans="1:13">
      <c r="A99" t="s">
        <v>141</v>
      </c>
      <c r="B99">
        <f t="shared" ref="B99:C99" si="0">SUM(B3:B98)/4000</f>
        <v>0</v>
      </c>
      <c r="C99">
        <f t="shared" si="0"/>
        <v>0</v>
      </c>
      <c r="D99">
        <f t="shared" ref="D99:G99" si="1">SUM(D3:D98)/4000</f>
        <v>0</v>
      </c>
      <c r="E99">
        <f t="shared" si="1"/>
        <v>0</v>
      </c>
      <c r="F99">
        <f t="shared" si="1"/>
        <v>0</v>
      </c>
      <c r="G99">
        <f t="shared" si="1"/>
        <v>0</v>
      </c>
    </row>
    <row r="101" spans="1:13">
      <c r="A101" t="s">
        <v>287</v>
      </c>
      <c r="B101">
        <v>0</v>
      </c>
      <c r="C101">
        <v>0</v>
      </c>
      <c r="D101">
        <v>0</v>
      </c>
      <c r="E101">
        <v>0</v>
      </c>
      <c r="F101">
        <v>0</v>
      </c>
      <c r="G101">
        <v>0</v>
      </c>
    </row>
    <row r="102" spans="1:13">
      <c r="A102" t="s">
        <v>290</v>
      </c>
      <c r="B102">
        <v>1</v>
      </c>
      <c r="C102">
        <v>0</v>
      </c>
      <c r="D102">
        <v>0</v>
      </c>
      <c r="E102">
        <v>0</v>
      </c>
      <c r="F102">
        <v>0</v>
      </c>
      <c r="G102">
        <v>0</v>
      </c>
    </row>
    <row r="103" spans="1:13">
      <c r="A103" s="66" t="s">
        <v>149</v>
      </c>
      <c r="B103" s="66">
        <v>0</v>
      </c>
      <c r="C103" s="66">
        <v>0</v>
      </c>
      <c r="D103" s="66">
        <v>0</v>
      </c>
      <c r="E103" s="66">
        <v>0</v>
      </c>
      <c r="F103" s="66">
        <v>0</v>
      </c>
      <c r="G103" s="66">
        <v>0</v>
      </c>
    </row>
    <row r="104" spans="1:13">
      <c r="A104" s="66" t="s">
        <v>150</v>
      </c>
      <c r="B104" s="66">
        <v>0</v>
      </c>
      <c r="C104" s="66">
        <v>0</v>
      </c>
      <c r="D104" s="66">
        <v>0</v>
      </c>
      <c r="E104" s="66">
        <v>0</v>
      </c>
      <c r="F104" s="66">
        <v>0</v>
      </c>
      <c r="G104" s="66">
        <v>0</v>
      </c>
    </row>
    <row r="105" spans="1:13">
      <c r="A105" s="66" t="s">
        <v>153</v>
      </c>
      <c r="B105" s="66">
        <v>0</v>
      </c>
      <c r="C105" s="66">
        <v>0</v>
      </c>
      <c r="D105" s="66">
        <v>0</v>
      </c>
      <c r="E105" s="66">
        <v>0</v>
      </c>
      <c r="F105" s="66">
        <v>0</v>
      </c>
      <c r="G105" s="66">
        <v>0</v>
      </c>
    </row>
    <row r="106" spans="1:13">
      <c r="A106" s="66" t="s">
        <v>152</v>
      </c>
      <c r="B106" s="66">
        <v>0</v>
      </c>
      <c r="C106" s="66">
        <v>0</v>
      </c>
      <c r="D106" s="66">
        <v>0</v>
      </c>
      <c r="E106" s="66">
        <v>0</v>
      </c>
      <c r="F106" s="66">
        <v>0</v>
      </c>
      <c r="G106" s="66">
        <v>0</v>
      </c>
    </row>
    <row r="107" spans="1:13">
      <c r="A107" s="66" t="s">
        <v>151</v>
      </c>
      <c r="B107" s="66">
        <v>0</v>
      </c>
      <c r="C107" s="66">
        <v>0</v>
      </c>
      <c r="D107" s="66">
        <v>0</v>
      </c>
      <c r="E107" s="66">
        <v>0</v>
      </c>
      <c r="F107" s="66">
        <v>0</v>
      </c>
      <c r="G107" s="66">
        <v>0</v>
      </c>
    </row>
    <row r="108" spans="1:13">
      <c r="A108" s="66" t="s">
        <v>275</v>
      </c>
      <c r="B108" s="66">
        <v>1</v>
      </c>
      <c r="C108" s="66">
        <v>0</v>
      </c>
      <c r="D108" s="66">
        <v>0</v>
      </c>
      <c r="E108" s="66">
        <v>0</v>
      </c>
      <c r="F108" s="66">
        <v>0</v>
      </c>
      <c r="G108" s="66">
        <v>0</v>
      </c>
    </row>
    <row r="109" spans="1:13">
      <c r="A109" s="38" t="s">
        <v>142</v>
      </c>
      <c r="B109" s="38">
        <f>SUM(B103:B108)</f>
        <v>1</v>
      </c>
      <c r="C109" s="38">
        <f t="shared" ref="C109" si="2">SUM(C103:C108)</f>
        <v>0</v>
      </c>
      <c r="D109" s="38">
        <f t="shared" ref="D109" si="3">SUM(D103:D108)</f>
        <v>0</v>
      </c>
      <c r="E109" s="38">
        <f t="shared" ref="E109" si="4">SUM(E103:E108)</f>
        <v>0</v>
      </c>
      <c r="F109" s="38">
        <f t="shared" ref="F109" si="5">SUM(F103:F108)</f>
        <v>0</v>
      </c>
      <c r="G109" s="38">
        <f t="shared" ref="G109" si="6">SUM(G103:G108)</f>
        <v>0</v>
      </c>
    </row>
    <row r="111" spans="1:13">
      <c r="B111" s="66">
        <v>0</v>
      </c>
      <c r="C111" s="66">
        <v>1</v>
      </c>
      <c r="D111" s="66">
        <v>2</v>
      </c>
      <c r="E111" s="66">
        <v>3</v>
      </c>
      <c r="F111" s="66">
        <v>4</v>
      </c>
      <c r="G111" s="66">
        <v>5</v>
      </c>
      <c r="H111" s="66">
        <v>6</v>
      </c>
      <c r="I111" s="66">
        <v>7</v>
      </c>
      <c r="J111" s="66">
        <v>8</v>
      </c>
      <c r="K111" s="66">
        <v>9</v>
      </c>
      <c r="L111" s="66">
        <v>10</v>
      </c>
      <c r="M111" s="66"/>
    </row>
  </sheetData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77" activePane="bottomRight" state="frozen"/>
      <selection sqref="A1:XFD1048576"/>
      <selection pane="topRight" sqref="A1:XFD1048576"/>
      <selection pane="bottomLeft" sqref="A1:XFD1048576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49" t="s">
        <v>448</v>
      </c>
      <c r="BT1" s="149" t="s">
        <v>449</v>
      </c>
      <c r="BU1" s="149" t="s">
        <v>459</v>
      </c>
      <c r="BV1" s="149" t="s">
        <v>460</v>
      </c>
      <c r="BW1" s="149" t="s">
        <v>461</v>
      </c>
      <c r="BX1" s="149" t="s">
        <v>462</v>
      </c>
      <c r="BY1" s="149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  <c r="DN1" t="s">
        <v>189</v>
      </c>
    </row>
    <row r="2" spans="1:118">
      <c r="A2" s="216"/>
      <c r="AS2" s="167"/>
      <c r="AT2" s="167"/>
      <c r="AU2" s="167"/>
      <c r="AV2" s="167"/>
      <c r="AW2" s="167"/>
      <c r="AX2" s="167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512.33930671723556</v>
      </c>
      <c r="L3">
        <v>9.4195825088141909</v>
      </c>
      <c r="M3">
        <v>63.771661569826705</v>
      </c>
      <c r="N3">
        <v>51.882884174311926</v>
      </c>
      <c r="O3">
        <v>73.284491121081899</v>
      </c>
      <c r="P3">
        <v>20.299898580121706</v>
      </c>
      <c r="Q3">
        <v>8.777970787689096</v>
      </c>
      <c r="R3">
        <v>18.612066019656019</v>
      </c>
      <c r="S3">
        <v>11.589964928909952</v>
      </c>
      <c r="T3">
        <v>0</v>
      </c>
      <c r="U3">
        <v>51.391994707244457</v>
      </c>
      <c r="V3">
        <v>7.966232204362802</v>
      </c>
      <c r="W3">
        <v>18.39350460313511</v>
      </c>
      <c r="X3">
        <v>62.883638461902343</v>
      </c>
      <c r="Y3">
        <v>0</v>
      </c>
      <c r="Z3">
        <v>0.48309999999999992</v>
      </c>
      <c r="AA3">
        <v>17.350406713706366</v>
      </c>
      <c r="AB3">
        <v>17.351255999999996</v>
      </c>
      <c r="AC3">
        <v>8.5013599999999983</v>
      </c>
      <c r="AD3">
        <v>12.010140000000002</v>
      </c>
      <c r="AE3">
        <v>21.712782000000004</v>
      </c>
      <c r="AF3">
        <v>6.1515000000000004</v>
      </c>
      <c r="AG3">
        <v>27.318457439999992</v>
      </c>
      <c r="AH3">
        <v>49.910400000000003</v>
      </c>
      <c r="AI3">
        <v>0</v>
      </c>
      <c r="AJ3">
        <v>0</v>
      </c>
      <c r="AK3">
        <v>22.295999999999999</v>
      </c>
      <c r="AL3">
        <v>43.345000000000006</v>
      </c>
      <c r="AM3">
        <v>0</v>
      </c>
      <c r="AN3">
        <v>0</v>
      </c>
      <c r="AO3">
        <v>10.975607999999996</v>
      </c>
      <c r="AP3">
        <v>5.8513940033480063</v>
      </c>
      <c r="AQ3">
        <v>31.442399999999996</v>
      </c>
      <c r="AR3">
        <v>21.335599999999996</v>
      </c>
      <c r="AS3">
        <v>14.1792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1171.6277088697459</v>
      </c>
      <c r="DN3">
        <v>49.200091671600433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512.33930671723556</v>
      </c>
      <c r="L4">
        <v>9.4195825088141909</v>
      </c>
      <c r="M4">
        <v>63.771661569826705</v>
      </c>
      <c r="N4">
        <v>51.882884174311926</v>
      </c>
      <c r="O4">
        <v>73.284491121081899</v>
      </c>
      <c r="P4">
        <v>20.299898580121706</v>
      </c>
      <c r="Q4">
        <v>8.7844963031423298</v>
      </c>
      <c r="R4">
        <v>18.612066019656019</v>
      </c>
      <c r="S4">
        <v>11.588398713826367</v>
      </c>
      <c r="T4">
        <v>0</v>
      </c>
      <c r="U4">
        <v>51.391994707244457</v>
      </c>
      <c r="V4">
        <v>7.966232204362802</v>
      </c>
      <c r="W4">
        <v>18.39350460313511</v>
      </c>
      <c r="X4">
        <v>62.89374079464416</v>
      </c>
      <c r="Y4">
        <v>0</v>
      </c>
      <c r="Z4">
        <v>0.48309999999999992</v>
      </c>
      <c r="AA4">
        <v>17.176902646569303</v>
      </c>
      <c r="AB4">
        <v>17.351255999999996</v>
      </c>
      <c r="AC4">
        <v>8.5013599999999983</v>
      </c>
      <c r="AD4">
        <v>12.010140000000002</v>
      </c>
      <c r="AE4">
        <v>21.712782000000004</v>
      </c>
      <c r="AF4">
        <v>6.1515000000000004</v>
      </c>
      <c r="AG4">
        <v>27.318457439999992</v>
      </c>
      <c r="AH4">
        <v>49.910400000000003</v>
      </c>
      <c r="AI4">
        <v>0</v>
      </c>
      <c r="AJ4">
        <v>0</v>
      </c>
      <c r="AK4">
        <v>22.295999999999999</v>
      </c>
      <c r="AL4">
        <v>43.345000000000006</v>
      </c>
      <c r="AM4">
        <v>0</v>
      </c>
      <c r="AN4">
        <v>0</v>
      </c>
      <c r="AO4">
        <v>10.975607999999996</v>
      </c>
      <c r="AP4">
        <v>5.8513940033480063</v>
      </c>
      <c r="AQ4">
        <v>31.442399999999996</v>
      </c>
      <c r="AR4">
        <v>21.335599999999996</v>
      </c>
      <c r="AS4">
        <v>14.1792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1171.4756553844436</v>
      </c>
      <c r="DN4">
        <v>49.193702722876964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512.33930671723556</v>
      </c>
      <c r="L5">
        <v>9.4195825088141909</v>
      </c>
      <c r="M5">
        <v>63.771661569826705</v>
      </c>
      <c r="N5">
        <v>51.882884174311926</v>
      </c>
      <c r="O5">
        <v>73.284491121081899</v>
      </c>
      <c r="P5">
        <v>20.299898580121706</v>
      </c>
      <c r="Q5">
        <v>8.7844963031423298</v>
      </c>
      <c r="R5">
        <v>18.612066019656019</v>
      </c>
      <c r="S5">
        <v>11.588398713826367</v>
      </c>
      <c r="T5">
        <v>0</v>
      </c>
      <c r="U5">
        <v>51.391994707244457</v>
      </c>
      <c r="V5">
        <v>7.966232204362802</v>
      </c>
      <c r="W5">
        <v>18.39350460313511</v>
      </c>
      <c r="X5">
        <v>62.89374079464416</v>
      </c>
      <c r="Y5">
        <v>0</v>
      </c>
      <c r="Z5">
        <v>0.48309999999999992</v>
      </c>
      <c r="AA5">
        <v>17.176902646569303</v>
      </c>
      <c r="AB5">
        <v>17.351255999999996</v>
      </c>
      <c r="AC5">
        <v>8.5013599999999983</v>
      </c>
      <c r="AD5">
        <v>12.010140000000002</v>
      </c>
      <c r="AE5">
        <v>21.712782000000004</v>
      </c>
      <c r="AF5">
        <v>6.1515000000000004</v>
      </c>
      <c r="AG5">
        <v>27.318457439999992</v>
      </c>
      <c r="AH5">
        <v>49.910400000000003</v>
      </c>
      <c r="AI5">
        <v>0</v>
      </c>
      <c r="AJ5">
        <v>0</v>
      </c>
      <c r="AK5">
        <v>22.295999999999999</v>
      </c>
      <c r="AL5">
        <v>43.345000000000006</v>
      </c>
      <c r="AM5">
        <v>0</v>
      </c>
      <c r="AN5">
        <v>0</v>
      </c>
      <c r="AO5">
        <v>10.975607999999996</v>
      </c>
      <c r="AP5">
        <v>5.8513940033480063</v>
      </c>
      <c r="AQ5">
        <v>20.961600000000004</v>
      </c>
      <c r="AR5">
        <v>3.8791999999999995</v>
      </c>
      <c r="AS5">
        <v>14.1792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1144.6643244565996</v>
      </c>
      <c r="DN5">
        <v>48.06783365072117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512.33930671723556</v>
      </c>
      <c r="L6">
        <v>9.4195825088141909</v>
      </c>
      <c r="M6">
        <v>63.771661569826705</v>
      </c>
      <c r="N6">
        <v>51.882884174311926</v>
      </c>
      <c r="O6">
        <v>73.284491121081899</v>
      </c>
      <c r="P6">
        <v>20.299898580121706</v>
      </c>
      <c r="Q6">
        <v>8.7844963031423298</v>
      </c>
      <c r="R6">
        <v>18.612066019656019</v>
      </c>
      <c r="S6">
        <v>11.588398713826367</v>
      </c>
      <c r="T6">
        <v>0</v>
      </c>
      <c r="U6">
        <v>51.391994707244457</v>
      </c>
      <c r="V6">
        <v>7.966232204362802</v>
      </c>
      <c r="W6">
        <v>18.39350460313511</v>
      </c>
      <c r="X6">
        <v>62.89374079464416</v>
      </c>
      <c r="Y6">
        <v>0</v>
      </c>
      <c r="Z6">
        <v>0.48309999999999992</v>
      </c>
      <c r="AA6">
        <v>12.338915238519423</v>
      </c>
      <c r="AB6">
        <v>17.351255999999996</v>
      </c>
      <c r="AC6">
        <v>8.5013599999999983</v>
      </c>
      <c r="AD6">
        <v>12.010140000000002</v>
      </c>
      <c r="AE6">
        <v>21.712782000000004</v>
      </c>
      <c r="AF6">
        <v>6.1515000000000004</v>
      </c>
      <c r="AG6">
        <v>27.318457439999992</v>
      </c>
      <c r="AH6">
        <v>49.910400000000003</v>
      </c>
      <c r="AI6">
        <v>0</v>
      </c>
      <c r="AJ6">
        <v>0</v>
      </c>
      <c r="AK6">
        <v>22.295999999999999</v>
      </c>
      <c r="AL6">
        <v>43.345000000000006</v>
      </c>
      <c r="AM6">
        <v>0</v>
      </c>
      <c r="AN6">
        <v>0</v>
      </c>
      <c r="AO6">
        <v>10.975607999999996</v>
      </c>
      <c r="AP6">
        <v>5.8513940033480063</v>
      </c>
      <c r="AQ6">
        <v>20.961600000000004</v>
      </c>
      <c r="AR6">
        <v>3.8791999999999995</v>
      </c>
      <c r="AS6">
        <v>14.1792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1140.0214170186252</v>
      </c>
      <c r="DN6">
        <v>47.872753680645985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512.33930671723556</v>
      </c>
      <c r="L7">
        <v>9.4195825088141909</v>
      </c>
      <c r="M7">
        <v>63.771661569826705</v>
      </c>
      <c r="N7">
        <v>51.882884174311926</v>
      </c>
      <c r="O7">
        <v>73.284491121081899</v>
      </c>
      <c r="P7">
        <v>20.299898580121706</v>
      </c>
      <c r="Q7">
        <v>8.7844963031423298</v>
      </c>
      <c r="R7">
        <v>18.612066019656019</v>
      </c>
      <c r="S7">
        <v>11.588398713826367</v>
      </c>
      <c r="T7">
        <v>0</v>
      </c>
      <c r="U7">
        <v>51.391994707244457</v>
      </c>
      <c r="V7">
        <v>7.966232204362802</v>
      </c>
      <c r="W7">
        <v>18.39350460313511</v>
      </c>
      <c r="X7">
        <v>62.89374079464416</v>
      </c>
      <c r="Y7">
        <v>0</v>
      </c>
      <c r="Z7">
        <v>2.8638167999999995</v>
      </c>
      <c r="AA7">
        <v>6.1420439766520554</v>
      </c>
      <c r="AB7">
        <v>17.351255999999996</v>
      </c>
      <c r="AC7">
        <v>8.5013599999999983</v>
      </c>
      <c r="AD7">
        <v>12.010140000000002</v>
      </c>
      <c r="AE7">
        <v>21.712782000000004</v>
      </c>
      <c r="AF7">
        <v>6.1515000000000004</v>
      </c>
      <c r="AG7">
        <v>27.318457439999992</v>
      </c>
      <c r="AH7">
        <v>49.910400000000003</v>
      </c>
      <c r="AI7">
        <v>0</v>
      </c>
      <c r="AJ7">
        <v>0</v>
      </c>
      <c r="AK7">
        <v>22.295999999999999</v>
      </c>
      <c r="AL7">
        <v>43.345000000000006</v>
      </c>
      <c r="AM7">
        <v>0</v>
      </c>
      <c r="AN7">
        <v>0</v>
      </c>
      <c r="AO7">
        <v>10.975607999999996</v>
      </c>
      <c r="AP7">
        <v>5.8513940033480063</v>
      </c>
      <c r="AQ7">
        <v>10.480800000000002</v>
      </c>
      <c r="AR7">
        <v>3.8791999999999995</v>
      </c>
      <c r="AS7">
        <v>14.1792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1126.3007692706597</v>
      </c>
      <c r="DN7">
        <v>47.296446966744085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512.33930671723556</v>
      </c>
      <c r="L8">
        <v>9.4195825088141909</v>
      </c>
      <c r="M8">
        <v>63.771661569826705</v>
      </c>
      <c r="N8">
        <v>51.882884174311926</v>
      </c>
      <c r="O8">
        <v>73.284491121081899</v>
      </c>
      <c r="P8">
        <v>20.299898580121706</v>
      </c>
      <c r="Q8">
        <v>8.7844963031423298</v>
      </c>
      <c r="R8">
        <v>18.612066019656019</v>
      </c>
      <c r="S8">
        <v>11.588398713826367</v>
      </c>
      <c r="T8">
        <v>0</v>
      </c>
      <c r="U8">
        <v>51.391994707244457</v>
      </c>
      <c r="V8">
        <v>7.966232204362802</v>
      </c>
      <c r="W8">
        <v>18.39350460313511</v>
      </c>
      <c r="X8">
        <v>62.89374079464416</v>
      </c>
      <c r="Y8">
        <v>0</v>
      </c>
      <c r="Z8">
        <v>2.8638167999999995</v>
      </c>
      <c r="AA8">
        <v>0</v>
      </c>
      <c r="AB8">
        <v>17.351255999999996</v>
      </c>
      <c r="AC8">
        <v>4.2506799999999991</v>
      </c>
      <c r="AD8">
        <v>12.010140000000002</v>
      </c>
      <c r="AE8">
        <v>21.712782000000004</v>
      </c>
      <c r="AF8">
        <v>6.1515000000000004</v>
      </c>
      <c r="AG8">
        <v>27.318457439999992</v>
      </c>
      <c r="AH8">
        <v>49.910400000000003</v>
      </c>
      <c r="AI8">
        <v>0</v>
      </c>
      <c r="AJ8">
        <v>0</v>
      </c>
      <c r="AK8">
        <v>22.295999999999999</v>
      </c>
      <c r="AL8">
        <v>43.345000000000006</v>
      </c>
      <c r="AM8">
        <v>0</v>
      </c>
      <c r="AN8">
        <v>0</v>
      </c>
      <c r="AO8">
        <v>10.975607999999996</v>
      </c>
      <c r="AP8">
        <v>5.8513940033480063</v>
      </c>
      <c r="AQ8">
        <v>10.480800000000002</v>
      </c>
      <c r="AR8">
        <v>3.8791999999999995</v>
      </c>
      <c r="AS8">
        <v>14.1792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1116.3270103096661</v>
      </c>
      <c r="DN8">
        <v>46.877481951085528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512.33930671723556</v>
      </c>
      <c r="L9">
        <v>9.4195825088141909</v>
      </c>
      <c r="M9">
        <v>63.771661569826705</v>
      </c>
      <c r="N9">
        <v>51.882884174311926</v>
      </c>
      <c r="O9">
        <v>73.284491121081899</v>
      </c>
      <c r="P9">
        <v>20.299898580121706</v>
      </c>
      <c r="Q9">
        <v>8.7844963031423298</v>
      </c>
      <c r="R9">
        <v>18.612066019656019</v>
      </c>
      <c r="S9">
        <v>11.588398713826367</v>
      </c>
      <c r="T9">
        <v>0</v>
      </c>
      <c r="U9">
        <v>51.391994707244457</v>
      </c>
      <c r="V9">
        <v>7.966232204362802</v>
      </c>
      <c r="W9">
        <v>18.39350460313511</v>
      </c>
      <c r="X9">
        <v>62.89374079464416</v>
      </c>
      <c r="Y9">
        <v>0</v>
      </c>
      <c r="Z9">
        <v>2.8638167999999995</v>
      </c>
      <c r="AA9">
        <v>0</v>
      </c>
      <c r="AB9">
        <v>17.351255999999996</v>
      </c>
      <c r="AC9">
        <v>4.2506799999999991</v>
      </c>
      <c r="AD9">
        <v>12.010140000000002</v>
      </c>
      <c r="AE9">
        <v>21.712782000000004</v>
      </c>
      <c r="AF9">
        <v>6.1515000000000004</v>
      </c>
      <c r="AG9">
        <v>27.318457439999992</v>
      </c>
      <c r="AH9">
        <v>49.910400000000003</v>
      </c>
      <c r="AI9">
        <v>0</v>
      </c>
      <c r="AJ9">
        <v>0</v>
      </c>
      <c r="AK9">
        <v>22.295999999999999</v>
      </c>
      <c r="AL9">
        <v>64.150599999999997</v>
      </c>
      <c r="AM9">
        <v>0</v>
      </c>
      <c r="AN9">
        <v>0</v>
      </c>
      <c r="AO9">
        <v>10.975607999999996</v>
      </c>
      <c r="AP9">
        <v>5.8513940033480063</v>
      </c>
      <c r="AQ9">
        <v>0</v>
      </c>
      <c r="AR9">
        <v>3.8791999999999995</v>
      </c>
      <c r="AS9">
        <v>5.9079999999999995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1118.2978501591617</v>
      </c>
      <c r="DN9">
        <v>46.960242101589607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512.33930671723556</v>
      </c>
      <c r="L10">
        <v>9.4196761120209089</v>
      </c>
      <c r="M10">
        <v>63.771661569826705</v>
      </c>
      <c r="N10">
        <v>51.882884174311926</v>
      </c>
      <c r="O10">
        <v>73.284491121081899</v>
      </c>
      <c r="P10">
        <v>20.299898580121706</v>
      </c>
      <c r="Q10">
        <v>8.7844963031423298</v>
      </c>
      <c r="R10">
        <v>18.612066019656019</v>
      </c>
      <c r="S10">
        <v>11.588398713826367</v>
      </c>
      <c r="T10">
        <v>0</v>
      </c>
      <c r="U10">
        <v>51.391994707244457</v>
      </c>
      <c r="V10">
        <v>7.966232204362802</v>
      </c>
      <c r="W10">
        <v>18.39350460313511</v>
      </c>
      <c r="X10">
        <v>62.89374079464416</v>
      </c>
      <c r="Y10">
        <v>0</v>
      </c>
      <c r="Z10">
        <v>2.8638167999999995</v>
      </c>
      <c r="AA10">
        <v>0</v>
      </c>
      <c r="AB10">
        <v>17.351255999999996</v>
      </c>
      <c r="AC10">
        <v>4.2506799999999991</v>
      </c>
      <c r="AD10">
        <v>12.010140000000002</v>
      </c>
      <c r="AE10">
        <v>21.712782000000004</v>
      </c>
      <c r="AF10">
        <v>6.1515000000000004</v>
      </c>
      <c r="AG10">
        <v>27.318457439999992</v>
      </c>
      <c r="AH10">
        <v>49.910400000000003</v>
      </c>
      <c r="AI10">
        <v>0</v>
      </c>
      <c r="AJ10">
        <v>0</v>
      </c>
      <c r="AK10">
        <v>22.295999999999999</v>
      </c>
      <c r="AL10">
        <v>64.150599999999997</v>
      </c>
      <c r="AM10">
        <v>0</v>
      </c>
      <c r="AN10">
        <v>0</v>
      </c>
      <c r="AO10">
        <v>10.975607999999996</v>
      </c>
      <c r="AP10">
        <v>5.8513940033480063</v>
      </c>
      <c r="AQ10">
        <v>0</v>
      </c>
      <c r="AR10">
        <v>3.8791999999999995</v>
      </c>
      <c r="AS10">
        <v>4.4309999999999992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1116.8804631336459</v>
      </c>
      <c r="DN10">
        <v>46.900722730312367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512.33930671723556</v>
      </c>
      <c r="L11">
        <v>9.4196187412300194</v>
      </c>
      <c r="M11">
        <v>63.771661569826705</v>
      </c>
      <c r="N11">
        <v>51.882884174311926</v>
      </c>
      <c r="O11">
        <v>73.284491121081899</v>
      </c>
      <c r="P11">
        <v>20.299898580121706</v>
      </c>
      <c r="Q11">
        <v>8.7844963031423298</v>
      </c>
      <c r="R11">
        <v>18.612066019656019</v>
      </c>
      <c r="S11">
        <v>11.588398713826367</v>
      </c>
      <c r="T11">
        <v>0</v>
      </c>
      <c r="U11">
        <v>51.391994707244457</v>
      </c>
      <c r="V11">
        <v>7.966232204362802</v>
      </c>
      <c r="W11">
        <v>18.39350460313511</v>
      </c>
      <c r="X11">
        <v>62.89374079464416</v>
      </c>
      <c r="Y11">
        <v>0</v>
      </c>
      <c r="Z11">
        <v>0</v>
      </c>
      <c r="AA11">
        <v>0</v>
      </c>
      <c r="AB11">
        <v>11.567504</v>
      </c>
      <c r="AC11">
        <v>4.2506799999999991</v>
      </c>
      <c r="AD11">
        <v>12.010140000000002</v>
      </c>
      <c r="AE11">
        <v>21.712782000000004</v>
      </c>
      <c r="AF11">
        <v>6.1515000000000004</v>
      </c>
      <c r="AG11">
        <v>27.318457439999992</v>
      </c>
      <c r="AH11">
        <v>49.910400000000003</v>
      </c>
      <c r="AI11">
        <v>0</v>
      </c>
      <c r="AJ11">
        <v>0</v>
      </c>
      <c r="AK11">
        <v>22.295999999999999</v>
      </c>
      <c r="AL11">
        <v>64.150599999999997</v>
      </c>
      <c r="AM11">
        <v>0</v>
      </c>
      <c r="AN11">
        <v>0</v>
      </c>
      <c r="AO11">
        <v>10.975607999999996</v>
      </c>
      <c r="AP11">
        <v>5.8513940033480063</v>
      </c>
      <c r="AQ11">
        <v>0</v>
      </c>
      <c r="AR11">
        <v>3.8791999999999995</v>
      </c>
      <c r="AS11">
        <v>4.4309999999999992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1108.581336362528</v>
      </c>
      <c r="DN11">
        <v>46.552223330639137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512.33590113371542</v>
      </c>
      <c r="L12">
        <v>9.4196187412300194</v>
      </c>
      <c r="M12">
        <v>63.771661569826705</v>
      </c>
      <c r="N12">
        <v>51.882884174311926</v>
      </c>
      <c r="O12">
        <v>73.284491121081899</v>
      </c>
      <c r="P12">
        <v>20.299898580121706</v>
      </c>
      <c r="Q12">
        <v>8.7844963031423298</v>
      </c>
      <c r="R12">
        <v>18.612066019656019</v>
      </c>
      <c r="S12">
        <v>11.588398713826367</v>
      </c>
      <c r="T12">
        <v>0</v>
      </c>
      <c r="U12">
        <v>51.391994707244457</v>
      </c>
      <c r="V12">
        <v>7.966232204362802</v>
      </c>
      <c r="W12">
        <v>18.39350460313511</v>
      </c>
      <c r="X12">
        <v>62.89374079464416</v>
      </c>
      <c r="Y12">
        <v>0</v>
      </c>
      <c r="Z12">
        <v>0</v>
      </c>
      <c r="AA12">
        <v>0</v>
      </c>
      <c r="AB12">
        <v>11.567504</v>
      </c>
      <c r="AC12">
        <v>4.2506799999999991</v>
      </c>
      <c r="AD12">
        <v>12.010140000000002</v>
      </c>
      <c r="AE12">
        <v>21.712782000000004</v>
      </c>
      <c r="AF12">
        <v>6.1515000000000004</v>
      </c>
      <c r="AG12">
        <v>27.318457439999992</v>
      </c>
      <c r="AH12">
        <v>49.910400000000003</v>
      </c>
      <c r="AI12">
        <v>0</v>
      </c>
      <c r="AJ12">
        <v>0</v>
      </c>
      <c r="AK12">
        <v>22.295999999999999</v>
      </c>
      <c r="AL12">
        <v>64.150599999999997</v>
      </c>
      <c r="AM12">
        <v>0</v>
      </c>
      <c r="AN12">
        <v>0</v>
      </c>
      <c r="AO12">
        <v>10.975607999999996</v>
      </c>
      <c r="AP12">
        <v>5.8513940033480063</v>
      </c>
      <c r="AQ12">
        <v>0</v>
      </c>
      <c r="AR12">
        <v>3.8791999999999995</v>
      </c>
      <c r="AS12">
        <v>4.4309999999999992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1108.5780678557353</v>
      </c>
      <c r="DN12">
        <v>46.552086253911781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512.34085226342802</v>
      </c>
      <c r="L13">
        <v>9.4196187412300194</v>
      </c>
      <c r="M13">
        <v>63.771661569826705</v>
      </c>
      <c r="N13">
        <v>51.882884174311926</v>
      </c>
      <c r="O13">
        <v>73.284491121081899</v>
      </c>
      <c r="P13">
        <v>20.299898580121706</v>
      </c>
      <c r="Q13">
        <v>8.7844963031423298</v>
      </c>
      <c r="R13">
        <v>18.612066019656019</v>
      </c>
      <c r="S13">
        <v>11.588398713826367</v>
      </c>
      <c r="T13">
        <v>0</v>
      </c>
      <c r="U13">
        <v>51.391994707244457</v>
      </c>
      <c r="V13">
        <v>7.966232204362802</v>
      </c>
      <c r="W13">
        <v>18.928510756586899</v>
      </c>
      <c r="X13">
        <v>62.89374079464416</v>
      </c>
      <c r="Y13">
        <v>0</v>
      </c>
      <c r="Z13">
        <v>0</v>
      </c>
      <c r="AA13">
        <v>0</v>
      </c>
      <c r="AB13">
        <v>11.567504</v>
      </c>
      <c r="AC13">
        <v>4.2506799999999991</v>
      </c>
      <c r="AD13">
        <v>12.010140000000002</v>
      </c>
      <c r="AE13">
        <v>21.712782000000004</v>
      </c>
      <c r="AF13">
        <v>6.1515000000000004</v>
      </c>
      <c r="AG13">
        <v>27.318457439999992</v>
      </c>
      <c r="AH13">
        <v>49.910400000000003</v>
      </c>
      <c r="AI13">
        <v>0</v>
      </c>
      <c r="AJ13">
        <v>0</v>
      </c>
      <c r="AK13">
        <v>22.295999999999999</v>
      </c>
      <c r="AL13">
        <v>64.150599999999997</v>
      </c>
      <c r="AM13">
        <v>0</v>
      </c>
      <c r="AN13">
        <v>0</v>
      </c>
      <c r="AO13">
        <v>10.975607999999996</v>
      </c>
      <c r="AP13">
        <v>5.8513940033480063</v>
      </c>
      <c r="AQ13">
        <v>0</v>
      </c>
      <c r="AR13">
        <v>3.8791999999999995</v>
      </c>
      <c r="AS13">
        <v>4.4309999999999992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1109.0962649491908</v>
      </c>
      <c r="DN13">
        <v>46.57384644362088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512.33753555782744</v>
      </c>
      <c r="L14">
        <v>9.4196187412300194</v>
      </c>
      <c r="M14">
        <v>63.771661569826705</v>
      </c>
      <c r="N14">
        <v>51.882884174311926</v>
      </c>
      <c r="O14">
        <v>73.284491121081899</v>
      </c>
      <c r="P14">
        <v>20.299898580121706</v>
      </c>
      <c r="Q14">
        <v>8.7844963031423298</v>
      </c>
      <c r="R14">
        <v>18.612066019656019</v>
      </c>
      <c r="S14">
        <v>11.588398713826367</v>
      </c>
      <c r="T14">
        <v>0</v>
      </c>
      <c r="U14">
        <v>51.391994707244457</v>
      </c>
      <c r="V14">
        <v>7.966232204362802</v>
      </c>
      <c r="W14">
        <v>18.928510756586899</v>
      </c>
      <c r="X14">
        <v>62.89374079464416</v>
      </c>
      <c r="Y14">
        <v>0</v>
      </c>
      <c r="Z14">
        <v>0</v>
      </c>
      <c r="AA14">
        <v>0</v>
      </c>
      <c r="AB14">
        <v>11.567504</v>
      </c>
      <c r="AC14">
        <v>4.2506799999999991</v>
      </c>
      <c r="AD14">
        <v>12.010140000000002</v>
      </c>
      <c r="AE14">
        <v>21.712782000000004</v>
      </c>
      <c r="AF14">
        <v>6.1515000000000004</v>
      </c>
      <c r="AG14">
        <v>27.318457439999992</v>
      </c>
      <c r="AH14">
        <v>49.910400000000003</v>
      </c>
      <c r="AI14">
        <v>0</v>
      </c>
      <c r="AJ14">
        <v>0</v>
      </c>
      <c r="AK14">
        <v>22.295999999999999</v>
      </c>
      <c r="AL14">
        <v>64.150599999999997</v>
      </c>
      <c r="AM14">
        <v>0</v>
      </c>
      <c r="AN14">
        <v>0</v>
      </c>
      <c r="AO14">
        <v>10.975607999999996</v>
      </c>
      <c r="AP14">
        <v>5.8513940033480063</v>
      </c>
      <c r="AQ14">
        <v>0</v>
      </c>
      <c r="AR14">
        <v>5.8187999999999986</v>
      </c>
      <c r="AS14">
        <v>4.4309999999999992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1110.9545163792295</v>
      </c>
      <c r="DN14">
        <v>46.651878307981363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512.33833870307603</v>
      </c>
      <c r="L15">
        <v>9.4196187412300194</v>
      </c>
      <c r="M15">
        <v>63.771661569826705</v>
      </c>
      <c r="N15">
        <v>51.882884174311926</v>
      </c>
      <c r="O15">
        <v>73.284491121081899</v>
      </c>
      <c r="P15">
        <v>20.299898580121706</v>
      </c>
      <c r="Q15">
        <v>8.7764169440242057</v>
      </c>
      <c r="R15">
        <v>18.612066019656019</v>
      </c>
      <c r="S15">
        <v>11.587800448430491</v>
      </c>
      <c r="T15">
        <v>0</v>
      </c>
      <c r="U15">
        <v>51.391994707244457</v>
      </c>
      <c r="V15">
        <v>7.966232204362802</v>
      </c>
      <c r="W15">
        <v>18.928510756586899</v>
      </c>
      <c r="X15">
        <v>62.89374079464416</v>
      </c>
      <c r="Y15">
        <v>0</v>
      </c>
      <c r="Z15">
        <v>0</v>
      </c>
      <c r="AA15">
        <v>0</v>
      </c>
      <c r="AB15">
        <v>11.567504</v>
      </c>
      <c r="AC15">
        <v>4.2506799999999991</v>
      </c>
      <c r="AD15">
        <v>12.010140000000002</v>
      </c>
      <c r="AE15">
        <v>21.712782000000004</v>
      </c>
      <c r="AF15">
        <v>6.1515000000000004</v>
      </c>
      <c r="AG15">
        <v>27.318457439999992</v>
      </c>
      <c r="AH15">
        <v>49.910400000000003</v>
      </c>
      <c r="AI15">
        <v>0</v>
      </c>
      <c r="AJ15">
        <v>0</v>
      </c>
      <c r="AK15">
        <v>22.295999999999999</v>
      </c>
      <c r="AL15">
        <v>45.078799999999994</v>
      </c>
      <c r="AM15">
        <v>0</v>
      </c>
      <c r="AN15">
        <v>0</v>
      </c>
      <c r="AO15">
        <v>10.975607999999996</v>
      </c>
      <c r="AP15">
        <v>5.3450233684428907</v>
      </c>
      <c r="AQ15">
        <v>0</v>
      </c>
      <c r="AR15">
        <v>21.335599999999996</v>
      </c>
      <c r="AS15">
        <v>4.4309999999999992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1107.0492910537157</v>
      </c>
      <c r="DN15">
        <v>46.487858519324512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512.33499495620913</v>
      </c>
      <c r="L16">
        <v>9.4196187412300194</v>
      </c>
      <c r="M16">
        <v>63.771661569826705</v>
      </c>
      <c r="N16">
        <v>51.882884174311926</v>
      </c>
      <c r="O16">
        <v>73.284491121081899</v>
      </c>
      <c r="P16">
        <v>20.299898580121706</v>
      </c>
      <c r="Q16">
        <v>8.7764169440242057</v>
      </c>
      <c r="R16">
        <v>18.612066019656019</v>
      </c>
      <c r="S16">
        <v>11.587800448430491</v>
      </c>
      <c r="T16">
        <v>0</v>
      </c>
      <c r="U16">
        <v>51.391994707244457</v>
      </c>
      <c r="V16">
        <v>7.966232204362802</v>
      </c>
      <c r="W16">
        <v>18.928510756586899</v>
      </c>
      <c r="X16">
        <v>62.89374079464416</v>
      </c>
      <c r="Y16">
        <v>0</v>
      </c>
      <c r="Z16">
        <v>0</v>
      </c>
      <c r="AA16">
        <v>0</v>
      </c>
      <c r="AB16">
        <v>11.567504</v>
      </c>
      <c r="AC16">
        <v>4.2506799999999991</v>
      </c>
      <c r="AD16">
        <v>12.010140000000002</v>
      </c>
      <c r="AE16">
        <v>21.712782000000004</v>
      </c>
      <c r="AF16">
        <v>6.1515000000000004</v>
      </c>
      <c r="AG16">
        <v>27.318457439999992</v>
      </c>
      <c r="AH16">
        <v>49.910400000000003</v>
      </c>
      <c r="AI16">
        <v>0</v>
      </c>
      <c r="AJ16">
        <v>0</v>
      </c>
      <c r="AK16">
        <v>22.295999999999999</v>
      </c>
      <c r="AL16">
        <v>45.078799999999994</v>
      </c>
      <c r="AM16">
        <v>0</v>
      </c>
      <c r="AN16">
        <v>0</v>
      </c>
      <c r="AO16">
        <v>10.975607999999996</v>
      </c>
      <c r="AP16">
        <v>5.3450233684428907</v>
      </c>
      <c r="AQ16">
        <v>0</v>
      </c>
      <c r="AR16">
        <v>21.335599999999996</v>
      </c>
      <c r="AS16">
        <v>4.4309999999999992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1107.046082060843</v>
      </c>
      <c r="DN16">
        <v>46.487723765330493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512.34015924645291</v>
      </c>
      <c r="L17">
        <v>9.4196080618771365</v>
      </c>
      <c r="M17">
        <v>63.771661569826705</v>
      </c>
      <c r="N17">
        <v>51.882884174311926</v>
      </c>
      <c r="O17">
        <v>73.284491121081899</v>
      </c>
      <c r="P17">
        <v>20.299898580121706</v>
      </c>
      <c r="Q17">
        <v>8.7764169440242057</v>
      </c>
      <c r="R17">
        <v>18.612066019656019</v>
      </c>
      <c r="S17">
        <v>11.587800448430491</v>
      </c>
      <c r="T17">
        <v>0</v>
      </c>
      <c r="U17">
        <v>51.391994707244457</v>
      </c>
      <c r="V17">
        <v>8.0776949972512355</v>
      </c>
      <c r="W17">
        <v>18.928510756586899</v>
      </c>
      <c r="X17">
        <v>62.89374079464416</v>
      </c>
      <c r="Y17">
        <v>0</v>
      </c>
      <c r="Z17">
        <v>0</v>
      </c>
      <c r="AA17">
        <v>0</v>
      </c>
      <c r="AB17">
        <v>11.567504</v>
      </c>
      <c r="AC17">
        <v>4.2506799999999991</v>
      </c>
      <c r="AD17">
        <v>12.010140000000002</v>
      </c>
      <c r="AE17">
        <v>21.712782000000004</v>
      </c>
      <c r="AF17">
        <v>6.1515000000000004</v>
      </c>
      <c r="AG17">
        <v>27.318457439999992</v>
      </c>
      <c r="AH17">
        <v>49.910400000000003</v>
      </c>
      <c r="AI17">
        <v>0</v>
      </c>
      <c r="AJ17">
        <v>0</v>
      </c>
      <c r="AK17">
        <v>22.295999999999999</v>
      </c>
      <c r="AL17">
        <v>45.078799999999994</v>
      </c>
      <c r="AM17">
        <v>0</v>
      </c>
      <c r="AN17">
        <v>0</v>
      </c>
      <c r="AO17">
        <v>10.975607999999996</v>
      </c>
      <c r="AP17">
        <v>5.3450233684428907</v>
      </c>
      <c r="AQ17">
        <v>0</v>
      </c>
      <c r="AR17">
        <v>3.8791999999999995</v>
      </c>
      <c r="AS17">
        <v>4.4309999999999992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1090.4050918100975</v>
      </c>
      <c r="DN17">
        <v>45.78893041985534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512.33399842770564</v>
      </c>
      <c r="L18">
        <v>9.4196615174920471</v>
      </c>
      <c r="M18">
        <v>63.771661569826705</v>
      </c>
      <c r="N18">
        <v>51.882884174311926</v>
      </c>
      <c r="O18">
        <v>73.284491121081899</v>
      </c>
      <c r="P18">
        <v>20.299898580121706</v>
      </c>
      <c r="Q18">
        <v>8.7764169440242057</v>
      </c>
      <c r="R18">
        <v>18.612066019656019</v>
      </c>
      <c r="S18">
        <v>11.587800448430491</v>
      </c>
      <c r="T18">
        <v>0</v>
      </c>
      <c r="U18">
        <v>51.391994707244457</v>
      </c>
      <c r="V18">
        <v>8.0776949972512355</v>
      </c>
      <c r="W18">
        <v>18.928510756586899</v>
      </c>
      <c r="X18">
        <v>62.89374079464416</v>
      </c>
      <c r="Y18">
        <v>0</v>
      </c>
      <c r="Z18">
        <v>0</v>
      </c>
      <c r="AA18">
        <v>0</v>
      </c>
      <c r="AB18">
        <v>11.567504</v>
      </c>
      <c r="AC18">
        <v>4.2506799999999991</v>
      </c>
      <c r="AD18">
        <v>12.010140000000002</v>
      </c>
      <c r="AE18">
        <v>21.712782000000004</v>
      </c>
      <c r="AF18">
        <v>6.1515000000000004</v>
      </c>
      <c r="AG18">
        <v>27.318457439999992</v>
      </c>
      <c r="AH18">
        <v>49.910400000000003</v>
      </c>
      <c r="AI18">
        <v>0</v>
      </c>
      <c r="AJ18">
        <v>0</v>
      </c>
      <c r="AK18">
        <v>22.295999999999999</v>
      </c>
      <c r="AL18">
        <v>45.078799999999994</v>
      </c>
      <c r="AM18">
        <v>0</v>
      </c>
      <c r="AN18">
        <v>0</v>
      </c>
      <c r="AO18">
        <v>10.975607999999996</v>
      </c>
      <c r="AP18">
        <v>5.3450233684428907</v>
      </c>
      <c r="AQ18">
        <v>0</v>
      </c>
      <c r="AR18">
        <v>3.8791999999999995</v>
      </c>
      <c r="AS18">
        <v>4.4309999999999992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1090.3992305741031</v>
      </c>
      <c r="DN18">
        <v>45.788684292717541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512.33399842770564</v>
      </c>
      <c r="L19">
        <v>9.4196456101711856</v>
      </c>
      <c r="M19">
        <v>63.771661569826705</v>
      </c>
      <c r="N19">
        <v>51.882884174311926</v>
      </c>
      <c r="O19">
        <v>73.284491121081899</v>
      </c>
      <c r="P19">
        <v>20.299898580121706</v>
      </c>
      <c r="Q19">
        <v>8.7764169440242057</v>
      </c>
      <c r="R19">
        <v>18.612066019656019</v>
      </c>
      <c r="S19">
        <v>11.587800448430491</v>
      </c>
      <c r="T19">
        <v>0</v>
      </c>
      <c r="U19">
        <v>51.732926885735623</v>
      </c>
      <c r="V19">
        <v>8.0776949972512355</v>
      </c>
      <c r="W19">
        <v>18.928510756586899</v>
      </c>
      <c r="X19">
        <v>62.89374079464416</v>
      </c>
      <c r="Y19">
        <v>0</v>
      </c>
      <c r="Z19">
        <v>0</v>
      </c>
      <c r="AA19">
        <v>0</v>
      </c>
      <c r="AB19">
        <v>11.567504</v>
      </c>
      <c r="AC19">
        <v>4.2506799999999991</v>
      </c>
      <c r="AD19">
        <v>12.010140000000002</v>
      </c>
      <c r="AE19">
        <v>21.712782000000004</v>
      </c>
      <c r="AF19">
        <v>6.1515000000000004</v>
      </c>
      <c r="AG19">
        <v>27.318457439999992</v>
      </c>
      <c r="AH19">
        <v>49.910400000000003</v>
      </c>
      <c r="AI19">
        <v>0</v>
      </c>
      <c r="AJ19">
        <v>0</v>
      </c>
      <c r="AK19">
        <v>22.295999999999999</v>
      </c>
      <c r="AL19">
        <v>45.078799999999994</v>
      </c>
      <c r="AM19">
        <v>0</v>
      </c>
      <c r="AN19">
        <v>0</v>
      </c>
      <c r="AO19">
        <v>10.975607999999996</v>
      </c>
      <c r="AP19">
        <v>5.3450233684428907</v>
      </c>
      <c r="AQ19">
        <v>0</v>
      </c>
      <c r="AR19">
        <v>3.8791999999999995</v>
      </c>
      <c r="AS19">
        <v>4.4309999999999992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1090.726407926468</v>
      </c>
      <c r="DN19">
        <v>45.802423211522957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512.33399842770564</v>
      </c>
      <c r="L20">
        <v>9.4195398507401151</v>
      </c>
      <c r="M20">
        <v>63.771661569826705</v>
      </c>
      <c r="N20">
        <v>51.882884174311926</v>
      </c>
      <c r="O20">
        <v>73.284491121081899</v>
      </c>
      <c r="P20">
        <v>20.299898580121706</v>
      </c>
      <c r="Q20">
        <v>8.7764169440242057</v>
      </c>
      <c r="R20">
        <v>18.612066019656019</v>
      </c>
      <c r="S20">
        <v>11.587800448430491</v>
      </c>
      <c r="T20">
        <v>0</v>
      </c>
      <c r="U20">
        <v>51.755959063629035</v>
      </c>
      <c r="V20">
        <v>8.0776949972512355</v>
      </c>
      <c r="W20">
        <v>18.928510756586899</v>
      </c>
      <c r="X20">
        <v>62.89374079464416</v>
      </c>
      <c r="Y20">
        <v>0</v>
      </c>
      <c r="Z20">
        <v>2.8638167999999995</v>
      </c>
      <c r="AA20">
        <v>0</v>
      </c>
      <c r="AB20">
        <v>11.567504</v>
      </c>
      <c r="AC20">
        <v>4.2506799999999991</v>
      </c>
      <c r="AD20">
        <v>12.010140000000002</v>
      </c>
      <c r="AE20">
        <v>21.712782000000004</v>
      </c>
      <c r="AF20">
        <v>6.1515000000000004</v>
      </c>
      <c r="AG20">
        <v>27.318457439999992</v>
      </c>
      <c r="AH20">
        <v>49.910400000000003</v>
      </c>
      <c r="AI20">
        <v>0</v>
      </c>
      <c r="AJ20">
        <v>0</v>
      </c>
      <c r="AK20">
        <v>22.295999999999999</v>
      </c>
      <c r="AL20">
        <v>45.078799999999994</v>
      </c>
      <c r="AM20">
        <v>0</v>
      </c>
      <c r="AN20">
        <v>0</v>
      </c>
      <c r="AO20">
        <v>10.975607999999996</v>
      </c>
      <c r="AP20">
        <v>5.3450233684428907</v>
      </c>
      <c r="AQ20">
        <v>0</v>
      </c>
      <c r="AR20">
        <v>3.8791999999999995</v>
      </c>
      <c r="AS20">
        <v>4.4309999999999992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1093.4968155650995</v>
      </c>
      <c r="DN20">
        <v>45.918758791353561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506.94049568817462</v>
      </c>
      <c r="L21">
        <v>9.4195172836980987</v>
      </c>
      <c r="M21">
        <v>63.771661569826705</v>
      </c>
      <c r="N21">
        <v>51.882884174311926</v>
      </c>
      <c r="O21">
        <v>73.284491121081899</v>
      </c>
      <c r="P21">
        <v>20.299898580121706</v>
      </c>
      <c r="Q21">
        <v>8.7764169440242057</v>
      </c>
      <c r="R21">
        <v>18.612066019656019</v>
      </c>
      <c r="S21">
        <v>11.587800448430491</v>
      </c>
      <c r="T21">
        <v>0</v>
      </c>
      <c r="U21">
        <v>51.755959063629035</v>
      </c>
      <c r="V21">
        <v>8.0776949972512355</v>
      </c>
      <c r="W21">
        <v>18.928510756586899</v>
      </c>
      <c r="X21">
        <v>62.89374079464416</v>
      </c>
      <c r="Y21">
        <v>0</v>
      </c>
      <c r="Z21">
        <v>2.8638167999999995</v>
      </c>
      <c r="AA21">
        <v>0</v>
      </c>
      <c r="AB21">
        <v>11.567504</v>
      </c>
      <c r="AC21">
        <v>4.2506799999999991</v>
      </c>
      <c r="AD21">
        <v>12.010140000000002</v>
      </c>
      <c r="AE21">
        <v>21.712782000000004</v>
      </c>
      <c r="AF21">
        <v>6.1515000000000004</v>
      </c>
      <c r="AG21">
        <v>27.318457439999992</v>
      </c>
      <c r="AH21">
        <v>41.092895999999996</v>
      </c>
      <c r="AI21">
        <v>0</v>
      </c>
      <c r="AJ21">
        <v>0</v>
      </c>
      <c r="AK21">
        <v>22.295999999999999</v>
      </c>
      <c r="AL21">
        <v>45.078799999999994</v>
      </c>
      <c r="AM21">
        <v>0</v>
      </c>
      <c r="AN21">
        <v>0</v>
      </c>
      <c r="AO21">
        <v>10.975607999999996</v>
      </c>
      <c r="AP21">
        <v>5.3450233684428907</v>
      </c>
      <c r="AQ21">
        <v>0</v>
      </c>
      <c r="AR21">
        <v>3.8791999999999995</v>
      </c>
      <c r="AS21">
        <v>4.4309999999999992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1079.858490770574</v>
      </c>
      <c r="DN21">
        <v>45.346054279306237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512.33930671723556</v>
      </c>
      <c r="L22">
        <v>9.4195455484404018</v>
      </c>
      <c r="M22">
        <v>63.771661569826705</v>
      </c>
      <c r="N22">
        <v>51.882884174311926</v>
      </c>
      <c r="O22">
        <v>73.284491121081899</v>
      </c>
      <c r="P22">
        <v>20.299898580121706</v>
      </c>
      <c r="Q22">
        <v>8.7764169440242057</v>
      </c>
      <c r="R22">
        <v>18.612066019656019</v>
      </c>
      <c r="S22">
        <v>11.587800448430491</v>
      </c>
      <c r="T22">
        <v>0</v>
      </c>
      <c r="U22">
        <v>51.755959063629035</v>
      </c>
      <c r="V22">
        <v>8.0776949972512355</v>
      </c>
      <c r="W22">
        <v>18.928510756586899</v>
      </c>
      <c r="X22">
        <v>62.89374079464416</v>
      </c>
      <c r="Y22">
        <v>0</v>
      </c>
      <c r="Z22">
        <v>2.8638167999999995</v>
      </c>
      <c r="AA22">
        <v>0</v>
      </c>
      <c r="AB22">
        <v>11.567504</v>
      </c>
      <c r="AC22">
        <v>4.2506799999999991</v>
      </c>
      <c r="AD22">
        <v>12.010140000000002</v>
      </c>
      <c r="AE22">
        <v>21.712782000000004</v>
      </c>
      <c r="AF22">
        <v>6.1515000000000004</v>
      </c>
      <c r="AG22">
        <v>27.318457439999992</v>
      </c>
      <c r="AH22">
        <v>41.092895999999996</v>
      </c>
      <c r="AI22">
        <v>0</v>
      </c>
      <c r="AJ22">
        <v>0</v>
      </c>
      <c r="AK22">
        <v>22.295999999999999</v>
      </c>
      <c r="AL22">
        <v>45.078799999999994</v>
      </c>
      <c r="AM22">
        <v>0</v>
      </c>
      <c r="AN22">
        <v>0</v>
      </c>
      <c r="AO22">
        <v>10.975607999999996</v>
      </c>
      <c r="AP22">
        <v>5.3450233684428907</v>
      </c>
      <c r="AQ22">
        <v>0</v>
      </c>
      <c r="AR22">
        <v>3.8791999999999995</v>
      </c>
      <c r="AS22">
        <v>4.4309999999999992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1085.0397570101625</v>
      </c>
      <c r="DN22">
        <v>45.563627333520792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512.33711063654255</v>
      </c>
      <c r="L23">
        <v>9.4196398746196248</v>
      </c>
      <c r="M23">
        <v>63.771661569826705</v>
      </c>
      <c r="N23">
        <v>51.882884174311926</v>
      </c>
      <c r="O23">
        <v>73.284491121081899</v>
      </c>
      <c r="P23">
        <v>20.299898580121706</v>
      </c>
      <c r="Q23">
        <v>8.7764169440242057</v>
      </c>
      <c r="R23">
        <v>18.612066019656019</v>
      </c>
      <c r="S23">
        <v>11.587800448430491</v>
      </c>
      <c r="T23">
        <v>0</v>
      </c>
      <c r="U23">
        <v>51.755959063629035</v>
      </c>
      <c r="V23">
        <v>8.0776949972512355</v>
      </c>
      <c r="W23">
        <v>18.928510756586899</v>
      </c>
      <c r="X23">
        <v>62.89374079464416</v>
      </c>
      <c r="Y23">
        <v>0</v>
      </c>
      <c r="Z23">
        <v>2.8638167999999995</v>
      </c>
      <c r="AA23">
        <v>0</v>
      </c>
      <c r="AB23">
        <v>11.567504</v>
      </c>
      <c r="AC23">
        <v>4.2506799999999991</v>
      </c>
      <c r="AD23">
        <v>12.010140000000002</v>
      </c>
      <c r="AE23">
        <v>21.712782000000004</v>
      </c>
      <c r="AF23">
        <v>6.1515000000000004</v>
      </c>
      <c r="AG23">
        <v>27.318457439999992</v>
      </c>
      <c r="AH23">
        <v>41.092895999999996</v>
      </c>
      <c r="AI23">
        <v>0</v>
      </c>
      <c r="AJ23">
        <v>0</v>
      </c>
      <c r="AK23">
        <v>22.295999999999999</v>
      </c>
      <c r="AL23">
        <v>45.078799999999994</v>
      </c>
      <c r="AM23">
        <v>0</v>
      </c>
      <c r="AN23">
        <v>0</v>
      </c>
      <c r="AO23">
        <v>10.975607999999996</v>
      </c>
      <c r="AP23">
        <v>5.3450233684428907</v>
      </c>
      <c r="AQ23">
        <v>0</v>
      </c>
      <c r="AR23">
        <v>4.8489999999999993</v>
      </c>
      <c r="AS23">
        <v>4.4309999999999992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1085.9684570229865</v>
      </c>
      <c r="DN23">
        <v>45.602625566182951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533.85161264517046</v>
      </c>
      <c r="L24">
        <v>9.4197039910176574</v>
      </c>
      <c r="M24">
        <v>63.771661569826705</v>
      </c>
      <c r="N24">
        <v>51.882884174311926</v>
      </c>
      <c r="O24">
        <v>73.284491121081899</v>
      </c>
      <c r="P24">
        <v>20.299898580121706</v>
      </c>
      <c r="Q24">
        <v>8.7764169440242057</v>
      </c>
      <c r="R24">
        <v>18.61356683731513</v>
      </c>
      <c r="S24">
        <v>11.587800448430491</v>
      </c>
      <c r="T24">
        <v>0</v>
      </c>
      <c r="U24">
        <v>51.755959063629035</v>
      </c>
      <c r="V24">
        <v>8.1169533818181812</v>
      </c>
      <c r="W24">
        <v>18.928510756586899</v>
      </c>
      <c r="X24">
        <v>62.89374079464416</v>
      </c>
      <c r="Y24">
        <v>0</v>
      </c>
      <c r="Z24">
        <v>2.8638167999999995</v>
      </c>
      <c r="AA24">
        <v>0</v>
      </c>
      <c r="AB24">
        <v>11.567504</v>
      </c>
      <c r="AC24">
        <v>4.2506799999999991</v>
      </c>
      <c r="AD24">
        <v>12.010140000000002</v>
      </c>
      <c r="AE24">
        <v>21.712782000000004</v>
      </c>
      <c r="AF24">
        <v>6.1515000000000004</v>
      </c>
      <c r="AG24">
        <v>27.318457439999992</v>
      </c>
      <c r="AH24">
        <v>41.092895999999996</v>
      </c>
      <c r="AI24">
        <v>0</v>
      </c>
      <c r="AJ24">
        <v>0</v>
      </c>
      <c r="AK24">
        <v>22.295999999999999</v>
      </c>
      <c r="AL24">
        <v>45.078799999999994</v>
      </c>
      <c r="AM24">
        <v>0</v>
      </c>
      <c r="AN24">
        <v>0</v>
      </c>
      <c r="AO24">
        <v>10.975607999999996</v>
      </c>
      <c r="AP24">
        <v>5.3450233684428907</v>
      </c>
      <c r="AQ24">
        <v>10.480800000000002</v>
      </c>
      <c r="AR24">
        <v>4.8489999999999993</v>
      </c>
      <c r="AS24">
        <v>4.4309999999999992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1116.7135263803823</v>
      </c>
      <c r="DN24">
        <v>46.893681536039033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512.33399842770564</v>
      </c>
      <c r="L25">
        <v>9.4196582664319717</v>
      </c>
      <c r="M25">
        <v>63.771661569826705</v>
      </c>
      <c r="N25">
        <v>51.882884174311926</v>
      </c>
      <c r="O25">
        <v>73.284491121081899</v>
      </c>
      <c r="P25">
        <v>20.299898580121706</v>
      </c>
      <c r="Q25">
        <v>8.7764169440242057</v>
      </c>
      <c r="R25">
        <v>18.61356683731513</v>
      </c>
      <c r="S25">
        <v>11.587800448430491</v>
      </c>
      <c r="T25">
        <v>0</v>
      </c>
      <c r="U25">
        <v>51.755959063629035</v>
      </c>
      <c r="V25">
        <v>8.044015418181818</v>
      </c>
      <c r="W25">
        <v>18.928510756586899</v>
      </c>
      <c r="X25">
        <v>62.89374079464416</v>
      </c>
      <c r="Y25">
        <v>0</v>
      </c>
      <c r="Z25">
        <v>2.8638167999999995</v>
      </c>
      <c r="AA25">
        <v>0</v>
      </c>
      <c r="AB25">
        <v>11.567504</v>
      </c>
      <c r="AC25">
        <v>4.2506799999999991</v>
      </c>
      <c r="AD25">
        <v>12.010140000000002</v>
      </c>
      <c r="AE25">
        <v>21.712782000000004</v>
      </c>
      <c r="AF25">
        <v>6.1515000000000004</v>
      </c>
      <c r="AG25">
        <v>27.318457439999992</v>
      </c>
      <c r="AH25">
        <v>41.092895999999996</v>
      </c>
      <c r="AI25">
        <v>0</v>
      </c>
      <c r="AJ25">
        <v>0</v>
      </c>
      <c r="AK25">
        <v>22.295999999999999</v>
      </c>
      <c r="AL25">
        <v>45.078799999999994</v>
      </c>
      <c r="AM25">
        <v>0</v>
      </c>
      <c r="AN25">
        <v>0</v>
      </c>
      <c r="AO25">
        <v>10.975607999999996</v>
      </c>
      <c r="AP25">
        <v>5.3450233684428907</v>
      </c>
      <c r="AQ25">
        <v>20.961600000000004</v>
      </c>
      <c r="AR25">
        <v>4.8489999999999993</v>
      </c>
      <c r="AS25">
        <v>4.4309999999999992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1106.0514532870368</v>
      </c>
      <c r="DN25">
        <v>46.445956723697954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512.33930671723556</v>
      </c>
      <c r="L26">
        <v>9.4197754230563397</v>
      </c>
      <c r="M26">
        <v>63.771661569826705</v>
      </c>
      <c r="N26">
        <v>51.882884174311926</v>
      </c>
      <c r="O26">
        <v>73.284491121081899</v>
      </c>
      <c r="P26">
        <v>20.299898580121706</v>
      </c>
      <c r="Q26">
        <v>8.7764169440242057</v>
      </c>
      <c r="R26">
        <v>18.612066019656019</v>
      </c>
      <c r="S26">
        <v>11.587800448430491</v>
      </c>
      <c r="T26">
        <v>0</v>
      </c>
      <c r="U26">
        <v>51.755959063629035</v>
      </c>
      <c r="V26">
        <v>8.0240610897083116</v>
      </c>
      <c r="W26">
        <v>18.928510756586899</v>
      </c>
      <c r="X26">
        <v>62.89374079464416</v>
      </c>
      <c r="Y26">
        <v>0</v>
      </c>
      <c r="Z26">
        <v>2.8638167999999995</v>
      </c>
      <c r="AA26">
        <v>6.1420439766520554</v>
      </c>
      <c r="AB26">
        <v>11.567504</v>
      </c>
      <c r="AC26">
        <v>4.2506799999999991</v>
      </c>
      <c r="AD26">
        <v>12.010140000000002</v>
      </c>
      <c r="AE26">
        <v>21.712782000000004</v>
      </c>
      <c r="AF26">
        <v>6.1515000000000004</v>
      </c>
      <c r="AG26">
        <v>27.318457439999992</v>
      </c>
      <c r="AH26">
        <v>41.092895999999996</v>
      </c>
      <c r="AI26">
        <v>0</v>
      </c>
      <c r="AJ26">
        <v>0</v>
      </c>
      <c r="AK26">
        <v>22.295999999999999</v>
      </c>
      <c r="AL26">
        <v>45.078799999999994</v>
      </c>
      <c r="AM26">
        <v>0</v>
      </c>
      <c r="AN26">
        <v>0</v>
      </c>
      <c r="AO26">
        <v>10.975607999999996</v>
      </c>
      <c r="AP26">
        <v>5.3450233684428907</v>
      </c>
      <c r="AQ26">
        <v>32.359470000000002</v>
      </c>
      <c r="AR26">
        <v>4.8489999999999993</v>
      </c>
      <c r="AS26">
        <v>4.4309999999999992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1122.8689870715443</v>
      </c>
      <c r="DN26">
        <v>47.152307215864148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512.33930671723556</v>
      </c>
      <c r="L27">
        <v>9.4195825088141909</v>
      </c>
      <c r="M27">
        <v>63.771661569826705</v>
      </c>
      <c r="N27">
        <v>51.882884174311926</v>
      </c>
      <c r="O27">
        <v>73.284491121081899</v>
      </c>
      <c r="P27">
        <v>20.299898580121706</v>
      </c>
      <c r="Q27">
        <v>8.777970787689096</v>
      </c>
      <c r="R27">
        <v>18.612066019656019</v>
      </c>
      <c r="S27">
        <v>11.589964928909952</v>
      </c>
      <c r="T27">
        <v>0</v>
      </c>
      <c r="U27">
        <v>51.755959063629035</v>
      </c>
      <c r="V27">
        <v>8.0240610897083116</v>
      </c>
      <c r="W27">
        <v>18.127269056032308</v>
      </c>
      <c r="X27">
        <v>62.89374079464416</v>
      </c>
      <c r="Y27">
        <v>0</v>
      </c>
      <c r="Z27">
        <v>2.8638167999999995</v>
      </c>
      <c r="AA27">
        <v>12.318788766731524</v>
      </c>
      <c r="AB27">
        <v>8.5468399999999995</v>
      </c>
      <c r="AC27">
        <v>4.2506799999999991</v>
      </c>
      <c r="AD27">
        <v>12.010140000000002</v>
      </c>
      <c r="AE27">
        <v>21.712782000000004</v>
      </c>
      <c r="AF27">
        <v>6.1515000000000004</v>
      </c>
      <c r="AG27">
        <v>27.318457439999992</v>
      </c>
      <c r="AH27">
        <v>41.092895999999996</v>
      </c>
      <c r="AI27">
        <v>0</v>
      </c>
      <c r="AJ27">
        <v>0</v>
      </c>
      <c r="AK27">
        <v>22.295999999999999</v>
      </c>
      <c r="AL27">
        <v>45.078799999999994</v>
      </c>
      <c r="AM27">
        <v>0</v>
      </c>
      <c r="AN27">
        <v>0</v>
      </c>
      <c r="AO27">
        <v>10.975607999999996</v>
      </c>
      <c r="AP27">
        <v>5.3450233684428907</v>
      </c>
      <c r="AQ27">
        <v>43.145960000000002</v>
      </c>
      <c r="AR27">
        <v>21.335599999999996</v>
      </c>
      <c r="AS27">
        <v>4.4309999999999992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1151.3061542966432</v>
      </c>
      <c r="DN27">
        <v>48.346594490192174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512.33930671723556</v>
      </c>
      <c r="L28">
        <v>9.4195825088141909</v>
      </c>
      <c r="M28">
        <v>63.771661569826705</v>
      </c>
      <c r="N28">
        <v>51.882884174311926</v>
      </c>
      <c r="O28">
        <v>73.284491121081899</v>
      </c>
      <c r="P28">
        <v>20.299898580121706</v>
      </c>
      <c r="Q28">
        <v>8.777970787689096</v>
      </c>
      <c r="R28">
        <v>18.612066019656019</v>
      </c>
      <c r="S28">
        <v>11.589964928909952</v>
      </c>
      <c r="T28">
        <v>0</v>
      </c>
      <c r="U28">
        <v>51.755959063629035</v>
      </c>
      <c r="V28">
        <v>8.0240610897083116</v>
      </c>
      <c r="W28">
        <v>18.127269056032308</v>
      </c>
      <c r="X28">
        <v>62.89374079464416</v>
      </c>
      <c r="Y28">
        <v>0</v>
      </c>
      <c r="Z28">
        <v>8.634929399999999</v>
      </c>
      <c r="AA28">
        <v>12.318788766731524</v>
      </c>
      <c r="AB28">
        <v>8.5468399999999995</v>
      </c>
      <c r="AC28">
        <v>4.2506799999999991</v>
      </c>
      <c r="AD28">
        <v>12.010140000000002</v>
      </c>
      <c r="AE28">
        <v>21.712782000000004</v>
      </c>
      <c r="AF28">
        <v>6.1515000000000004</v>
      </c>
      <c r="AG28">
        <v>27.318457439999992</v>
      </c>
      <c r="AH28">
        <v>41.092895999999996</v>
      </c>
      <c r="AI28">
        <v>0</v>
      </c>
      <c r="AJ28">
        <v>0</v>
      </c>
      <c r="AK28">
        <v>22.295999999999999</v>
      </c>
      <c r="AL28">
        <v>45.078799999999994</v>
      </c>
      <c r="AM28">
        <v>0</v>
      </c>
      <c r="AN28">
        <v>0</v>
      </c>
      <c r="AO28">
        <v>10.975607999999996</v>
      </c>
      <c r="AP28">
        <v>5.3450233684428907</v>
      </c>
      <c r="AQ28">
        <v>43.145960000000002</v>
      </c>
      <c r="AR28">
        <v>21.335599999999996</v>
      </c>
      <c r="AS28">
        <v>4.4309999999999992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1156.844691137916</v>
      </c>
      <c r="DN28">
        <v>48.579170248919453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512.33930671723556</v>
      </c>
      <c r="L29">
        <v>9.4195825088141909</v>
      </c>
      <c r="M29">
        <v>63.771661569826705</v>
      </c>
      <c r="N29">
        <v>51.882884174311926</v>
      </c>
      <c r="O29">
        <v>73.284491121081899</v>
      </c>
      <c r="P29">
        <v>20.299898580121706</v>
      </c>
      <c r="Q29">
        <v>8.777970787689096</v>
      </c>
      <c r="R29">
        <v>18.612066019656019</v>
      </c>
      <c r="S29">
        <v>11.589964928909952</v>
      </c>
      <c r="T29">
        <v>0</v>
      </c>
      <c r="U29">
        <v>51.755959063629035</v>
      </c>
      <c r="V29">
        <v>7.9719567969179979</v>
      </c>
      <c r="W29">
        <v>18.928510756586899</v>
      </c>
      <c r="X29">
        <v>62.89374079464416</v>
      </c>
      <c r="Y29">
        <v>0</v>
      </c>
      <c r="Z29">
        <v>8.634929399999999</v>
      </c>
      <c r="AA29">
        <v>18.513577979793244</v>
      </c>
      <c r="AB29">
        <v>8.5468399999999995</v>
      </c>
      <c r="AC29">
        <v>4.2506799999999991</v>
      </c>
      <c r="AD29">
        <v>12.010140000000002</v>
      </c>
      <c r="AE29">
        <v>21.712782000000004</v>
      </c>
      <c r="AF29">
        <v>6.1515000000000004</v>
      </c>
      <c r="AG29">
        <v>27.318457439999992</v>
      </c>
      <c r="AH29">
        <v>41.092895999999996</v>
      </c>
      <c r="AI29">
        <v>0</v>
      </c>
      <c r="AJ29">
        <v>0</v>
      </c>
      <c r="AK29">
        <v>22.295999999999999</v>
      </c>
      <c r="AL29">
        <v>64.150599999999997</v>
      </c>
      <c r="AM29">
        <v>0</v>
      </c>
      <c r="AN29">
        <v>0</v>
      </c>
      <c r="AO29">
        <v>10.975607999999996</v>
      </c>
      <c r="AP29">
        <v>5.3450233684428907</v>
      </c>
      <c r="AQ29">
        <v>43.145960000000002</v>
      </c>
      <c r="AR29">
        <v>3.8791999999999995</v>
      </c>
      <c r="AS29">
        <v>4.4309999999999992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1165.0589377814042</v>
      </c>
      <c r="DN29">
        <v>48.924250226257257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512.33930671723556</v>
      </c>
      <c r="L30">
        <v>9.4195825088141909</v>
      </c>
      <c r="M30">
        <v>63.771661569826705</v>
      </c>
      <c r="N30">
        <v>51.882884174311926</v>
      </c>
      <c r="O30">
        <v>73.284491121081899</v>
      </c>
      <c r="P30">
        <v>20.299898580121706</v>
      </c>
      <c r="Q30">
        <v>8.777970787689096</v>
      </c>
      <c r="R30">
        <v>18.612066019656019</v>
      </c>
      <c r="S30">
        <v>11.589964928909952</v>
      </c>
      <c r="T30">
        <v>0</v>
      </c>
      <c r="U30">
        <v>51.755959063629035</v>
      </c>
      <c r="V30">
        <v>7.9719567969179979</v>
      </c>
      <c r="W30">
        <v>18.928510756586899</v>
      </c>
      <c r="X30">
        <v>62.89374079464416</v>
      </c>
      <c r="Y30">
        <v>0</v>
      </c>
      <c r="Z30">
        <v>8.634929399999999</v>
      </c>
      <c r="AA30">
        <v>18.513577979793244</v>
      </c>
      <c r="AB30">
        <v>8.5468399999999995</v>
      </c>
      <c r="AC30">
        <v>4.2506799999999991</v>
      </c>
      <c r="AD30">
        <v>12.010140000000002</v>
      </c>
      <c r="AE30">
        <v>21.712782000000004</v>
      </c>
      <c r="AF30">
        <v>6.1515000000000004</v>
      </c>
      <c r="AG30">
        <v>27.318457439999992</v>
      </c>
      <c r="AH30">
        <v>41.092895999999996</v>
      </c>
      <c r="AI30">
        <v>0</v>
      </c>
      <c r="AJ30">
        <v>0</v>
      </c>
      <c r="AK30">
        <v>22.295999999999999</v>
      </c>
      <c r="AL30">
        <v>64.150599999999997</v>
      </c>
      <c r="AM30">
        <v>0</v>
      </c>
      <c r="AN30">
        <v>0</v>
      </c>
      <c r="AO30">
        <v>10.975607999999996</v>
      </c>
      <c r="AP30">
        <v>5.3450233684428907</v>
      </c>
      <c r="AQ30">
        <v>34.062600000000003</v>
      </c>
      <c r="AR30">
        <v>3.8791999999999995</v>
      </c>
      <c r="AS30">
        <v>4.4309999999999992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1156.3416370507694</v>
      </c>
      <c r="DN30">
        <v>48.558190956892183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527.75688092795178</v>
      </c>
      <c r="L31">
        <v>9.4196456101711856</v>
      </c>
      <c r="M31">
        <v>63.771661569826705</v>
      </c>
      <c r="N31">
        <v>51.882884174311926</v>
      </c>
      <c r="O31">
        <v>73.284491121081899</v>
      </c>
      <c r="P31">
        <v>20.299898580121706</v>
      </c>
      <c r="Q31">
        <v>8.7764169440242057</v>
      </c>
      <c r="R31">
        <v>18.616542349630674</v>
      </c>
      <c r="S31">
        <v>11.587800448430491</v>
      </c>
      <c r="T31">
        <v>0</v>
      </c>
      <c r="U31">
        <v>51.755959063629035</v>
      </c>
      <c r="V31">
        <v>7.9671000000000003</v>
      </c>
      <c r="W31">
        <v>18.928510756586899</v>
      </c>
      <c r="X31">
        <v>62.89374079464416</v>
      </c>
      <c r="Y31">
        <v>0</v>
      </c>
      <c r="Z31">
        <v>8.634929399999999</v>
      </c>
      <c r="AA31">
        <v>18.513577979793244</v>
      </c>
      <c r="AB31">
        <v>8.5468399999999995</v>
      </c>
      <c r="AC31">
        <v>4.2506799999999991</v>
      </c>
      <c r="AD31">
        <v>12.010140000000002</v>
      </c>
      <c r="AE31">
        <v>21.712782000000004</v>
      </c>
      <c r="AF31">
        <v>6.1515000000000004</v>
      </c>
      <c r="AG31">
        <v>27.318457439999992</v>
      </c>
      <c r="AH31">
        <v>41.092895999999996</v>
      </c>
      <c r="AI31">
        <v>0</v>
      </c>
      <c r="AJ31">
        <v>0</v>
      </c>
      <c r="AK31">
        <v>22.295999999999999</v>
      </c>
      <c r="AL31">
        <v>64.150599999999997</v>
      </c>
      <c r="AM31">
        <v>0</v>
      </c>
      <c r="AN31">
        <v>0</v>
      </c>
      <c r="AO31">
        <v>10.975607999999996</v>
      </c>
      <c r="AP31">
        <v>5.3450233684428907</v>
      </c>
      <c r="AQ31">
        <v>34.062600000000003</v>
      </c>
      <c r="AR31">
        <v>3.8791999999999995</v>
      </c>
      <c r="AS31">
        <v>4.4309999999999992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1171.1340102713518</v>
      </c>
      <c r="DN31">
        <v>49.179356257295048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512.33419890407583</v>
      </c>
      <c r="L32">
        <v>9.4196540101120245</v>
      </c>
      <c r="M32">
        <v>63.771661569826705</v>
      </c>
      <c r="N32">
        <v>51.882884174311926</v>
      </c>
      <c r="O32">
        <v>73.284491121081899</v>
      </c>
      <c r="P32">
        <v>20.299898580121706</v>
      </c>
      <c r="Q32">
        <v>8.7764169440242057</v>
      </c>
      <c r="R32">
        <v>18.616542349630674</v>
      </c>
      <c r="S32">
        <v>11.587800448430491</v>
      </c>
      <c r="T32">
        <v>0</v>
      </c>
      <c r="U32">
        <v>51.755959063629035</v>
      </c>
      <c r="V32">
        <v>7.9671000000000003</v>
      </c>
      <c r="W32">
        <v>18.928510756586899</v>
      </c>
      <c r="X32">
        <v>62.89374079464416</v>
      </c>
      <c r="Y32">
        <v>0</v>
      </c>
      <c r="Z32">
        <v>2.8502899999999998</v>
      </c>
      <c r="AA32">
        <v>18.513577979793244</v>
      </c>
      <c r="AB32">
        <v>8.5468399999999995</v>
      </c>
      <c r="AC32">
        <v>4.2506799999999991</v>
      </c>
      <c r="AD32">
        <v>12.010140000000002</v>
      </c>
      <c r="AE32">
        <v>21.712782000000004</v>
      </c>
      <c r="AF32">
        <v>6.1515000000000004</v>
      </c>
      <c r="AG32">
        <v>27.318457439999992</v>
      </c>
      <c r="AH32">
        <v>41.092895999999996</v>
      </c>
      <c r="AI32">
        <v>0</v>
      </c>
      <c r="AJ32">
        <v>0</v>
      </c>
      <c r="AK32">
        <v>22.295999999999999</v>
      </c>
      <c r="AL32">
        <v>64.150599999999997</v>
      </c>
      <c r="AM32">
        <v>0</v>
      </c>
      <c r="AN32">
        <v>0</v>
      </c>
      <c r="AO32">
        <v>10.975607999999996</v>
      </c>
      <c r="AP32">
        <v>5.3450233684428907</v>
      </c>
      <c r="AQ32">
        <v>34.062600000000003</v>
      </c>
      <c r="AR32">
        <v>5.8187999999999986</v>
      </c>
      <c r="AS32">
        <v>4.4309999999999992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1152.6427864189116</v>
      </c>
      <c r="DN32">
        <v>48.402867085800061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512.33399842770564</v>
      </c>
      <c r="L33">
        <v>9.4195274261603359</v>
      </c>
      <c r="M33">
        <v>63.771661569826705</v>
      </c>
      <c r="N33">
        <v>51.882884174311926</v>
      </c>
      <c r="O33">
        <v>73.284491121081899</v>
      </c>
      <c r="P33">
        <v>20.299898580121706</v>
      </c>
      <c r="Q33">
        <v>8.7764169440242057</v>
      </c>
      <c r="R33">
        <v>18.61356683731513</v>
      </c>
      <c r="S33">
        <v>11.587800448430491</v>
      </c>
      <c r="T33">
        <v>0</v>
      </c>
      <c r="U33">
        <v>51.755959063629035</v>
      </c>
      <c r="V33">
        <v>7.9710774545454548</v>
      </c>
      <c r="W33">
        <v>19.194746781115882</v>
      </c>
      <c r="X33">
        <v>62.883321023140752</v>
      </c>
      <c r="Y33">
        <v>0</v>
      </c>
      <c r="Z33">
        <v>2.8638167999999995</v>
      </c>
      <c r="AA33">
        <v>18.513577979793244</v>
      </c>
      <c r="AB33">
        <v>8.5468399999999995</v>
      </c>
      <c r="AC33">
        <v>4.2506799999999991</v>
      </c>
      <c r="AD33">
        <v>12.010140000000002</v>
      </c>
      <c r="AE33">
        <v>21.712782000000004</v>
      </c>
      <c r="AF33">
        <v>6.1515000000000004</v>
      </c>
      <c r="AG33">
        <v>27.318457439999992</v>
      </c>
      <c r="AH33">
        <v>41.092895999999996</v>
      </c>
      <c r="AI33">
        <v>0</v>
      </c>
      <c r="AJ33">
        <v>0</v>
      </c>
      <c r="AK33">
        <v>22.295999999999999</v>
      </c>
      <c r="AL33">
        <v>64.150599999999997</v>
      </c>
      <c r="AM33">
        <v>0</v>
      </c>
      <c r="AN33">
        <v>0</v>
      </c>
      <c r="AO33">
        <v>10.975607999999996</v>
      </c>
      <c r="AP33">
        <v>5.3450233684428907</v>
      </c>
      <c r="AQ33">
        <v>20.961600000000004</v>
      </c>
      <c r="AR33">
        <v>9.6979999999999986</v>
      </c>
      <c r="AS33">
        <v>4.4309999999999992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1144.0517605539017</v>
      </c>
      <c r="DN33">
        <v>48.04211088574413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512.33399842770564</v>
      </c>
      <c r="L34">
        <v>9.4195274261603359</v>
      </c>
      <c r="M34">
        <v>63.771661569826705</v>
      </c>
      <c r="N34">
        <v>51.882884174311926</v>
      </c>
      <c r="O34">
        <v>73.284491121081899</v>
      </c>
      <c r="P34">
        <v>20.299898580121706</v>
      </c>
      <c r="Q34">
        <v>8.7764169440242057</v>
      </c>
      <c r="R34">
        <v>18.61356683731513</v>
      </c>
      <c r="S34">
        <v>11.587800448430491</v>
      </c>
      <c r="T34">
        <v>0</v>
      </c>
      <c r="U34">
        <v>51.755959063629035</v>
      </c>
      <c r="V34">
        <v>7.9710774545454548</v>
      </c>
      <c r="W34">
        <v>19.194746781115882</v>
      </c>
      <c r="X34">
        <v>62.883321023140752</v>
      </c>
      <c r="Y34">
        <v>0</v>
      </c>
      <c r="Z34">
        <v>2.8638167999999995</v>
      </c>
      <c r="AA34">
        <v>18.513577979793244</v>
      </c>
      <c r="AB34">
        <v>8.5468399999999995</v>
      </c>
      <c r="AC34">
        <v>4.2506799999999991</v>
      </c>
      <c r="AD34">
        <v>12.010140000000002</v>
      </c>
      <c r="AE34">
        <v>21.712782000000004</v>
      </c>
      <c r="AF34">
        <v>6.1515000000000004</v>
      </c>
      <c r="AG34">
        <v>27.318457439999992</v>
      </c>
      <c r="AH34">
        <v>41.092895999999996</v>
      </c>
      <c r="AI34">
        <v>0</v>
      </c>
      <c r="AJ34">
        <v>0</v>
      </c>
      <c r="AK34">
        <v>22.295999999999999</v>
      </c>
      <c r="AL34">
        <v>64.150599999999997</v>
      </c>
      <c r="AM34">
        <v>0</v>
      </c>
      <c r="AN34">
        <v>0</v>
      </c>
      <c r="AO34">
        <v>10.975607999999996</v>
      </c>
      <c r="AP34">
        <v>5.3450233684428907</v>
      </c>
      <c r="AQ34">
        <v>10.480800000000002</v>
      </c>
      <c r="AR34">
        <v>21.335599999999996</v>
      </c>
      <c r="AS34">
        <v>4.4309999999999992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1145.1619414260572</v>
      </c>
      <c r="DN34">
        <v>48.088730013588332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512.33910724873897</v>
      </c>
      <c r="L35">
        <v>3.5532207079032774</v>
      </c>
      <c r="M35">
        <v>63.771661569826705</v>
      </c>
      <c r="N35">
        <v>51.882884174311926</v>
      </c>
      <c r="O35">
        <v>73.284491121081899</v>
      </c>
      <c r="P35">
        <v>20.299898580121706</v>
      </c>
      <c r="Q35">
        <v>5.2416897006980809</v>
      </c>
      <c r="R35">
        <v>18.614258934353842</v>
      </c>
      <c r="S35">
        <v>6.2438428400586936</v>
      </c>
      <c r="T35">
        <v>0</v>
      </c>
      <c r="U35">
        <v>51.755959063629035</v>
      </c>
      <c r="V35">
        <v>8.0585704127764135</v>
      </c>
      <c r="W35">
        <v>19.194746781115882</v>
      </c>
      <c r="X35">
        <v>62.883321023140752</v>
      </c>
      <c r="Y35">
        <v>0</v>
      </c>
      <c r="Z35">
        <v>2.8638167999999995</v>
      </c>
      <c r="AA35">
        <v>18.49553355681099</v>
      </c>
      <c r="AB35">
        <v>8.5468399999999995</v>
      </c>
      <c r="AC35">
        <v>4.2506799999999991</v>
      </c>
      <c r="AD35">
        <v>12.010140000000002</v>
      </c>
      <c r="AE35">
        <v>21.712782000000004</v>
      </c>
      <c r="AF35">
        <v>6.1515000000000004</v>
      </c>
      <c r="AG35">
        <v>27.318457439999992</v>
      </c>
      <c r="AH35">
        <v>41.092895999999996</v>
      </c>
      <c r="AI35">
        <v>0</v>
      </c>
      <c r="AJ35">
        <v>0</v>
      </c>
      <c r="AK35">
        <v>22.295999999999999</v>
      </c>
      <c r="AL35">
        <v>47.679499999999997</v>
      </c>
      <c r="AM35">
        <v>0</v>
      </c>
      <c r="AN35">
        <v>0</v>
      </c>
      <c r="AO35">
        <v>10.975607999999996</v>
      </c>
      <c r="AP35">
        <v>5.3450233684428907</v>
      </c>
      <c r="AQ35">
        <v>0</v>
      </c>
      <c r="AR35">
        <v>21.335599999999996</v>
      </c>
      <c r="AS35">
        <v>14.1792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1114.5729997176738</v>
      </c>
      <c r="DN35">
        <v>46.804229605337241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512.33778383929484</v>
      </c>
      <c r="L36">
        <v>3.5532207079032774</v>
      </c>
      <c r="M36">
        <v>63.771661569826705</v>
      </c>
      <c r="N36">
        <v>51.882884174311926</v>
      </c>
      <c r="O36">
        <v>73.284491121081899</v>
      </c>
      <c r="P36">
        <v>20.299898580121706</v>
      </c>
      <c r="Q36">
        <v>5.2416897006980809</v>
      </c>
      <c r="R36">
        <v>18.614258934353842</v>
      </c>
      <c r="S36">
        <v>6.2438428400586936</v>
      </c>
      <c r="T36">
        <v>0</v>
      </c>
      <c r="U36">
        <v>51.755959063629035</v>
      </c>
      <c r="V36">
        <v>7.9632826986754974</v>
      </c>
      <c r="W36">
        <v>19.194746781115882</v>
      </c>
      <c r="X36">
        <v>62.883321023140752</v>
      </c>
      <c r="Y36">
        <v>0</v>
      </c>
      <c r="Z36">
        <v>2.8638167999999995</v>
      </c>
      <c r="AA36">
        <v>17.350406713706366</v>
      </c>
      <c r="AB36">
        <v>8.5468399999999995</v>
      </c>
      <c r="AC36">
        <v>4.2506799999999991</v>
      </c>
      <c r="AD36">
        <v>12.010140000000002</v>
      </c>
      <c r="AE36">
        <v>21.712782000000004</v>
      </c>
      <c r="AF36">
        <v>6.1515000000000004</v>
      </c>
      <c r="AG36">
        <v>27.318457439999992</v>
      </c>
      <c r="AH36">
        <v>41.092895999999996</v>
      </c>
      <c r="AI36">
        <v>0</v>
      </c>
      <c r="AJ36">
        <v>0</v>
      </c>
      <c r="AK36">
        <v>22.295999999999999</v>
      </c>
      <c r="AL36">
        <v>47.679499999999997</v>
      </c>
      <c r="AM36">
        <v>0</v>
      </c>
      <c r="AN36">
        <v>0</v>
      </c>
      <c r="AO36">
        <v>10.975607999999996</v>
      </c>
      <c r="AP36">
        <v>5.3450233684428907</v>
      </c>
      <c r="AQ36">
        <v>0</v>
      </c>
      <c r="AR36">
        <v>3.8791999999999995</v>
      </c>
      <c r="AS36">
        <v>14.1792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1096.6284227211559</v>
      </c>
      <c r="DN36">
        <v>46.050668635205753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459.99614078419268</v>
      </c>
      <c r="L37">
        <v>3.5532207079032774</v>
      </c>
      <c r="M37">
        <v>63.771661569826705</v>
      </c>
      <c r="N37">
        <v>51.882884174311926</v>
      </c>
      <c r="O37">
        <v>73.284491121081899</v>
      </c>
      <c r="P37">
        <v>20.299898580121706</v>
      </c>
      <c r="Q37">
        <v>5.2416897006980809</v>
      </c>
      <c r="R37">
        <v>18.616542349630674</v>
      </c>
      <c r="S37">
        <v>6.2438428400586936</v>
      </c>
      <c r="T37">
        <v>0</v>
      </c>
      <c r="U37">
        <v>51.755959063629035</v>
      </c>
      <c r="V37">
        <v>7.9671000000000003</v>
      </c>
      <c r="W37">
        <v>19.194746781115882</v>
      </c>
      <c r="X37">
        <v>62.883321023140752</v>
      </c>
      <c r="Y37">
        <v>0</v>
      </c>
      <c r="Z37">
        <v>2.8638167999999995</v>
      </c>
      <c r="AA37">
        <v>11.798276565320329</v>
      </c>
      <c r="AB37">
        <v>8.5468399999999995</v>
      </c>
      <c r="AC37">
        <v>4.2506799999999991</v>
      </c>
      <c r="AD37">
        <v>12.010140000000002</v>
      </c>
      <c r="AE37">
        <v>21.712782000000004</v>
      </c>
      <c r="AF37">
        <v>6.1515000000000004</v>
      </c>
      <c r="AG37">
        <v>27.318457439999992</v>
      </c>
      <c r="AH37">
        <v>41.092895999999996</v>
      </c>
      <c r="AI37">
        <v>0</v>
      </c>
      <c r="AJ37">
        <v>0</v>
      </c>
      <c r="AK37">
        <v>22.295999999999999</v>
      </c>
      <c r="AL37">
        <v>47.679499999999997</v>
      </c>
      <c r="AM37">
        <v>0</v>
      </c>
      <c r="AN37">
        <v>0</v>
      </c>
      <c r="AO37">
        <v>10.329984</v>
      </c>
      <c r="AP37">
        <v>5.3450233684428907</v>
      </c>
      <c r="AQ37">
        <v>0</v>
      </c>
      <c r="AR37">
        <v>3.8791999999999995</v>
      </c>
      <c r="AS37">
        <v>14.1792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1040.4541425102677</v>
      </c>
      <c r="DN37">
        <v>43.691652359206927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459.99614078419268</v>
      </c>
      <c r="L38">
        <v>3.5532207079032774</v>
      </c>
      <c r="M38">
        <v>63.771661569826705</v>
      </c>
      <c r="N38">
        <v>51.882884174311926</v>
      </c>
      <c r="O38">
        <v>73.284491121081899</v>
      </c>
      <c r="P38">
        <v>20.299898580121706</v>
      </c>
      <c r="Q38">
        <v>5.2416897006980809</v>
      </c>
      <c r="R38">
        <v>18.616542349630674</v>
      </c>
      <c r="S38">
        <v>6.2438428400586936</v>
      </c>
      <c r="T38">
        <v>0</v>
      </c>
      <c r="U38">
        <v>51.755959063629035</v>
      </c>
      <c r="V38">
        <v>7.9671000000000003</v>
      </c>
      <c r="W38">
        <v>19.194746781115882</v>
      </c>
      <c r="X38">
        <v>62.883321023140752</v>
      </c>
      <c r="Y38">
        <v>0</v>
      </c>
      <c r="Z38">
        <v>2.8638167999999995</v>
      </c>
      <c r="AA38">
        <v>11.798276565320329</v>
      </c>
      <c r="AB38">
        <v>8.5468399999999995</v>
      </c>
      <c r="AC38">
        <v>4.2506799999999991</v>
      </c>
      <c r="AD38">
        <v>12.010140000000002</v>
      </c>
      <c r="AE38">
        <v>21.712782000000004</v>
      </c>
      <c r="AF38">
        <v>6.1515000000000004</v>
      </c>
      <c r="AG38">
        <v>27.318457439999992</v>
      </c>
      <c r="AH38">
        <v>41.092895999999996</v>
      </c>
      <c r="AI38">
        <v>0</v>
      </c>
      <c r="AJ38">
        <v>0</v>
      </c>
      <c r="AK38">
        <v>22.295999999999999</v>
      </c>
      <c r="AL38">
        <v>47.679499999999997</v>
      </c>
      <c r="AM38">
        <v>0</v>
      </c>
      <c r="AN38">
        <v>0</v>
      </c>
      <c r="AO38">
        <v>10.329984</v>
      </c>
      <c r="AP38">
        <v>5.3450233684428907</v>
      </c>
      <c r="AQ38">
        <v>0</v>
      </c>
      <c r="AR38">
        <v>3.8791999999999995</v>
      </c>
      <c r="AS38">
        <v>14.1792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1040.4541425102677</v>
      </c>
      <c r="DN38">
        <v>43.691652359206927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450.00219868461306</v>
      </c>
      <c r="L39">
        <v>3.5532207079032774</v>
      </c>
      <c r="M39">
        <v>63.771661569826705</v>
      </c>
      <c r="N39">
        <v>51.882884174311926</v>
      </c>
      <c r="O39">
        <v>73.284491121081899</v>
      </c>
      <c r="P39">
        <v>20.299898580121706</v>
      </c>
      <c r="Q39">
        <v>5.2516734088927635</v>
      </c>
      <c r="R39">
        <v>18.614258934353842</v>
      </c>
      <c r="S39">
        <v>6.2527335285505119</v>
      </c>
      <c r="T39">
        <v>0</v>
      </c>
      <c r="U39">
        <v>51.755959063629035</v>
      </c>
      <c r="V39">
        <v>7.9632826986754974</v>
      </c>
      <c r="W39">
        <v>19.194746781115882</v>
      </c>
      <c r="X39">
        <v>62.883321023140752</v>
      </c>
      <c r="Y39">
        <v>0</v>
      </c>
      <c r="Z39">
        <v>2.8638167999999995</v>
      </c>
      <c r="AA39">
        <v>11.798276565320329</v>
      </c>
      <c r="AB39">
        <v>9.366399999999997</v>
      </c>
      <c r="AC39">
        <v>4.2506799999999991</v>
      </c>
      <c r="AD39">
        <v>12.010140000000002</v>
      </c>
      <c r="AE39">
        <v>21.712782000000004</v>
      </c>
      <c r="AF39">
        <v>6.1515000000000004</v>
      </c>
      <c r="AG39">
        <v>27.318457439999992</v>
      </c>
      <c r="AH39">
        <v>41.092895999999996</v>
      </c>
      <c r="AI39">
        <v>0</v>
      </c>
      <c r="AJ39">
        <v>0</v>
      </c>
      <c r="AK39">
        <v>22.295999999999999</v>
      </c>
      <c r="AL39">
        <v>47.679499999999997</v>
      </c>
      <c r="AM39">
        <v>0</v>
      </c>
      <c r="AN39">
        <v>0</v>
      </c>
      <c r="AO39">
        <v>10.329984</v>
      </c>
      <c r="AP39">
        <v>5.3450233684428907</v>
      </c>
      <c r="AQ39">
        <v>0</v>
      </c>
      <c r="AR39">
        <v>3.8791999999999995</v>
      </c>
      <c r="AS39">
        <v>14.1792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1031.6617476480867</v>
      </c>
      <c r="DN39">
        <v>43.322438801893739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460.00093873796067</v>
      </c>
      <c r="L40">
        <v>3.5532207079032774</v>
      </c>
      <c r="M40">
        <v>63.771661569826705</v>
      </c>
      <c r="N40">
        <v>51.882884174311926</v>
      </c>
      <c r="O40">
        <v>73.284491121081899</v>
      </c>
      <c r="P40">
        <v>20.299898580121706</v>
      </c>
      <c r="Q40">
        <v>5.2516734088927635</v>
      </c>
      <c r="R40">
        <v>18.614258934353842</v>
      </c>
      <c r="S40">
        <v>6.2527335285505119</v>
      </c>
      <c r="T40">
        <v>0</v>
      </c>
      <c r="U40">
        <v>51.755959063629035</v>
      </c>
      <c r="V40">
        <v>7.9632826986754974</v>
      </c>
      <c r="W40">
        <v>19.194746781115882</v>
      </c>
      <c r="X40">
        <v>62.883321023140752</v>
      </c>
      <c r="Y40">
        <v>0</v>
      </c>
      <c r="Z40">
        <v>2.8638167999999995</v>
      </c>
      <c r="AA40">
        <v>6.1420439766520554</v>
      </c>
      <c r="AB40">
        <v>9.366399999999997</v>
      </c>
      <c r="AC40">
        <v>4.2506799999999991</v>
      </c>
      <c r="AD40">
        <v>12.010140000000002</v>
      </c>
      <c r="AE40">
        <v>21.712782000000004</v>
      </c>
      <c r="AF40">
        <v>6.1515000000000004</v>
      </c>
      <c r="AG40">
        <v>27.318457439999992</v>
      </c>
      <c r="AH40">
        <v>41.092895999999996</v>
      </c>
      <c r="AI40">
        <v>0</v>
      </c>
      <c r="AJ40">
        <v>0</v>
      </c>
      <c r="AK40">
        <v>22.295999999999999</v>
      </c>
      <c r="AL40">
        <v>47.679499999999997</v>
      </c>
      <c r="AM40">
        <v>0</v>
      </c>
      <c r="AN40">
        <v>0</v>
      </c>
      <c r="AO40">
        <v>10.329984</v>
      </c>
      <c r="AP40">
        <v>5.3450233684428907</v>
      </c>
      <c r="AQ40">
        <v>0</v>
      </c>
      <c r="AR40">
        <v>21.335599999999996</v>
      </c>
      <c r="AS40">
        <v>14.1792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1052.5822864312042</v>
      </c>
      <c r="DN40">
        <v>44.200807483455222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470.00147538867265</v>
      </c>
      <c r="L41">
        <v>3.5532207079032774</v>
      </c>
      <c r="M41">
        <v>63.771661569826705</v>
      </c>
      <c r="N41">
        <v>51.882884174311926</v>
      </c>
      <c r="O41">
        <v>73.284491121081899</v>
      </c>
      <c r="P41">
        <v>20.299898580121706</v>
      </c>
      <c r="Q41">
        <v>5.2516734088927635</v>
      </c>
      <c r="R41">
        <v>18.614258934353842</v>
      </c>
      <c r="S41">
        <v>6.2527335285505119</v>
      </c>
      <c r="T41">
        <v>0</v>
      </c>
      <c r="U41">
        <v>51.755959063629035</v>
      </c>
      <c r="V41">
        <v>7.9719567969179979</v>
      </c>
      <c r="W41">
        <v>19.194746781115882</v>
      </c>
      <c r="X41">
        <v>62.883321023140752</v>
      </c>
      <c r="Y41">
        <v>0</v>
      </c>
      <c r="Z41">
        <v>2.8638167999999995</v>
      </c>
      <c r="AA41">
        <v>6.1420439766520554</v>
      </c>
      <c r="AB41">
        <v>9.366399999999997</v>
      </c>
      <c r="AC41">
        <v>4.2506799999999991</v>
      </c>
      <c r="AD41">
        <v>12.010140000000002</v>
      </c>
      <c r="AE41">
        <v>21.712782000000004</v>
      </c>
      <c r="AF41">
        <v>6.1515000000000004</v>
      </c>
      <c r="AG41">
        <v>27.318457439999992</v>
      </c>
      <c r="AH41">
        <v>41.092895999999996</v>
      </c>
      <c r="AI41">
        <v>0</v>
      </c>
      <c r="AJ41">
        <v>0</v>
      </c>
      <c r="AK41">
        <v>22.295999999999999</v>
      </c>
      <c r="AL41">
        <v>47.679499999999997</v>
      </c>
      <c r="AM41">
        <v>0</v>
      </c>
      <c r="AN41">
        <v>0</v>
      </c>
      <c r="AO41">
        <v>10.329984</v>
      </c>
      <c r="AP41">
        <v>5.3450233684428907</v>
      </c>
      <c r="AQ41">
        <v>0</v>
      </c>
      <c r="AR41">
        <v>21.335599999999996</v>
      </c>
      <c r="AS41">
        <v>4.4309999999999992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1052.83277803495</v>
      </c>
      <c r="DN41">
        <v>44.211326628663905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469.99658987571991</v>
      </c>
      <c r="L42">
        <v>3.5532207079032774</v>
      </c>
      <c r="M42">
        <v>63.771661569826705</v>
      </c>
      <c r="N42">
        <v>51.882884174311926</v>
      </c>
      <c r="O42">
        <v>73.284491121081899</v>
      </c>
      <c r="P42">
        <v>20.299898580121706</v>
      </c>
      <c r="Q42">
        <v>5.2516734088927635</v>
      </c>
      <c r="R42">
        <v>18.616542349630674</v>
      </c>
      <c r="S42">
        <v>6.2527335285505119</v>
      </c>
      <c r="T42">
        <v>0</v>
      </c>
      <c r="U42">
        <v>51.755959063629035</v>
      </c>
      <c r="V42">
        <v>7.9710774545454548</v>
      </c>
      <c r="W42">
        <v>19.194746781115882</v>
      </c>
      <c r="X42">
        <v>62.883321023140752</v>
      </c>
      <c r="Y42">
        <v>0</v>
      </c>
      <c r="Z42">
        <v>2.8638167999999995</v>
      </c>
      <c r="AA42">
        <v>0</v>
      </c>
      <c r="AB42">
        <v>9.366399999999997</v>
      </c>
      <c r="AC42">
        <v>4.2506799999999991</v>
      </c>
      <c r="AD42">
        <v>12.010140000000002</v>
      </c>
      <c r="AE42">
        <v>21.712782000000004</v>
      </c>
      <c r="AF42">
        <v>6.1515000000000004</v>
      </c>
      <c r="AG42">
        <v>27.318457439999992</v>
      </c>
      <c r="AH42">
        <v>41.092895999999996</v>
      </c>
      <c r="AI42">
        <v>0</v>
      </c>
      <c r="AJ42">
        <v>0</v>
      </c>
      <c r="AK42">
        <v>22.295999999999999</v>
      </c>
      <c r="AL42">
        <v>47.679499999999997</v>
      </c>
      <c r="AM42">
        <v>0</v>
      </c>
      <c r="AN42">
        <v>0</v>
      </c>
      <c r="AO42">
        <v>10.329984</v>
      </c>
      <c r="AP42">
        <v>5.3450233684428907</v>
      </c>
      <c r="AQ42">
        <v>0</v>
      </c>
      <c r="AR42">
        <v>3.8791999999999995</v>
      </c>
      <c r="AS42">
        <v>4.4309999999999992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1030.1821482061141</v>
      </c>
      <c r="DN42">
        <v>43.260031040799525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429.99632240269693</v>
      </c>
      <c r="L43">
        <v>3.5532207079032774</v>
      </c>
      <c r="M43">
        <v>63.771661569826705</v>
      </c>
      <c r="N43">
        <v>51.882884174311926</v>
      </c>
      <c r="O43">
        <v>73.284491121081899</v>
      </c>
      <c r="P43">
        <v>20.299898580121706</v>
      </c>
      <c r="Q43">
        <v>5.2516734088927635</v>
      </c>
      <c r="R43">
        <v>18.616542349630674</v>
      </c>
      <c r="S43">
        <v>6.2527335285505119</v>
      </c>
      <c r="T43">
        <v>0</v>
      </c>
      <c r="U43">
        <v>51.755959063629035</v>
      </c>
      <c r="V43">
        <v>7.9710774545454548</v>
      </c>
      <c r="W43">
        <v>19.034716825574876</v>
      </c>
      <c r="X43">
        <v>62.883321023140752</v>
      </c>
      <c r="Y43">
        <v>0</v>
      </c>
      <c r="Z43">
        <v>2.8638167999999995</v>
      </c>
      <c r="AA43">
        <v>0</v>
      </c>
      <c r="AB43">
        <v>9.366399999999997</v>
      </c>
      <c r="AC43">
        <v>4.2506799999999991</v>
      </c>
      <c r="AD43">
        <v>12.010140000000002</v>
      </c>
      <c r="AE43">
        <v>21.712782000000004</v>
      </c>
      <c r="AF43">
        <v>6.1515000000000004</v>
      </c>
      <c r="AG43">
        <v>27.318457439999992</v>
      </c>
      <c r="AH43">
        <v>41.092895999999996</v>
      </c>
      <c r="AI43">
        <v>0</v>
      </c>
      <c r="AJ43">
        <v>0</v>
      </c>
      <c r="AK43">
        <v>22.295999999999999</v>
      </c>
      <c r="AL43">
        <v>47.679499999999997</v>
      </c>
      <c r="AM43">
        <v>0</v>
      </c>
      <c r="AN43">
        <v>0</v>
      </c>
      <c r="AO43">
        <v>10.329984</v>
      </c>
      <c r="AP43">
        <v>5.3450233684428907</v>
      </c>
      <c r="AQ43">
        <v>0</v>
      </c>
      <c r="AR43">
        <v>4.8489999999999993</v>
      </c>
      <c r="AS43">
        <v>4.4309999999999992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992.57102779905506</v>
      </c>
      <c r="DN43">
        <v>41.680654019294366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429.99632240269693</v>
      </c>
      <c r="L44">
        <v>3.5532207079032774</v>
      </c>
      <c r="M44">
        <v>63.771661569826705</v>
      </c>
      <c r="N44">
        <v>51.882884174311926</v>
      </c>
      <c r="O44">
        <v>73.284491121081899</v>
      </c>
      <c r="P44">
        <v>20.299898580121706</v>
      </c>
      <c r="Q44">
        <v>5.2516734088927635</v>
      </c>
      <c r="R44">
        <v>18.616542349630674</v>
      </c>
      <c r="S44">
        <v>6.2527335285505119</v>
      </c>
      <c r="T44">
        <v>0</v>
      </c>
      <c r="U44">
        <v>51.755959063629035</v>
      </c>
      <c r="V44">
        <v>7.9710774545454548</v>
      </c>
      <c r="W44">
        <v>19.034716825574876</v>
      </c>
      <c r="X44">
        <v>62.883321023140752</v>
      </c>
      <c r="Y44">
        <v>0</v>
      </c>
      <c r="Z44">
        <v>2.8638167999999995</v>
      </c>
      <c r="AA44">
        <v>0</v>
      </c>
      <c r="AB44">
        <v>9.366399999999997</v>
      </c>
      <c r="AC44">
        <v>4.2506799999999991</v>
      </c>
      <c r="AD44">
        <v>12.010140000000002</v>
      </c>
      <c r="AE44">
        <v>21.712782000000004</v>
      </c>
      <c r="AF44">
        <v>6.1515000000000004</v>
      </c>
      <c r="AG44">
        <v>27.318457439999992</v>
      </c>
      <c r="AH44">
        <v>41.092895999999996</v>
      </c>
      <c r="AI44">
        <v>0</v>
      </c>
      <c r="AJ44">
        <v>0</v>
      </c>
      <c r="AK44">
        <v>22.295999999999999</v>
      </c>
      <c r="AL44">
        <v>47.679499999999997</v>
      </c>
      <c r="AM44">
        <v>0</v>
      </c>
      <c r="AN44">
        <v>0</v>
      </c>
      <c r="AO44">
        <v>10.329984</v>
      </c>
      <c r="AP44">
        <v>5.3450233684428907</v>
      </c>
      <c r="AQ44">
        <v>0</v>
      </c>
      <c r="AR44">
        <v>4.8489999999999993</v>
      </c>
      <c r="AS44">
        <v>4.4309999999999992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992.57102779905506</v>
      </c>
      <c r="DN44">
        <v>41.680654019294366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382.30290544558017</v>
      </c>
      <c r="L45">
        <v>3.5532207079032774</v>
      </c>
      <c r="M45">
        <v>63.771661569826705</v>
      </c>
      <c r="N45">
        <v>51.882884174311926</v>
      </c>
      <c r="O45">
        <v>73.284491121081899</v>
      </c>
      <c r="P45">
        <v>20.299898580121706</v>
      </c>
      <c r="Q45">
        <v>5.2516734088927635</v>
      </c>
      <c r="R45">
        <v>18.616542349630674</v>
      </c>
      <c r="S45">
        <v>6.2527335285505119</v>
      </c>
      <c r="T45">
        <v>0</v>
      </c>
      <c r="U45">
        <v>51.755959063629035</v>
      </c>
      <c r="V45">
        <v>7.9710774545454548</v>
      </c>
      <c r="W45">
        <v>19.034716825574876</v>
      </c>
      <c r="X45">
        <v>62.883321023140752</v>
      </c>
      <c r="Y45">
        <v>0</v>
      </c>
      <c r="Z45">
        <v>2.8638167999999995</v>
      </c>
      <c r="AA45">
        <v>0</v>
      </c>
      <c r="AB45">
        <v>9.366399999999997</v>
      </c>
      <c r="AC45">
        <v>4.2506799999999991</v>
      </c>
      <c r="AD45">
        <v>12.010140000000002</v>
      </c>
      <c r="AE45">
        <v>21.712782000000004</v>
      </c>
      <c r="AF45">
        <v>6.1515000000000004</v>
      </c>
      <c r="AG45">
        <v>27.318457439999992</v>
      </c>
      <c r="AH45">
        <v>45.751199999999997</v>
      </c>
      <c r="AI45">
        <v>0</v>
      </c>
      <c r="AJ45">
        <v>0</v>
      </c>
      <c r="AK45">
        <v>22.295999999999999</v>
      </c>
      <c r="AL45">
        <v>47.679499999999997</v>
      </c>
      <c r="AM45">
        <v>0</v>
      </c>
      <c r="AN45">
        <v>0</v>
      </c>
      <c r="AO45">
        <v>10.329984</v>
      </c>
      <c r="AP45">
        <v>5.3450233684428907</v>
      </c>
      <c r="AQ45">
        <v>0</v>
      </c>
      <c r="AR45">
        <v>4.8489999999999993</v>
      </c>
      <c r="AS45">
        <v>4.4309999999999992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951.27022987566136</v>
      </c>
      <c r="DN45">
        <v>39.946338985571245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359.99601405286347</v>
      </c>
      <c r="L46">
        <v>3.5532207079032774</v>
      </c>
      <c r="M46">
        <v>63.771661569826705</v>
      </c>
      <c r="N46">
        <v>51.882884174311926</v>
      </c>
      <c r="O46">
        <v>73.284491121081899</v>
      </c>
      <c r="P46">
        <v>20.299898580121706</v>
      </c>
      <c r="Q46">
        <v>5.2516734088927635</v>
      </c>
      <c r="R46">
        <v>18.61356683731513</v>
      </c>
      <c r="S46">
        <v>6.2527335285505119</v>
      </c>
      <c r="T46">
        <v>0</v>
      </c>
      <c r="U46">
        <v>51.755959063629035</v>
      </c>
      <c r="V46">
        <v>7.9710774545454548</v>
      </c>
      <c r="W46">
        <v>19.034716825574876</v>
      </c>
      <c r="X46">
        <v>62.883321023140752</v>
      </c>
      <c r="Y46">
        <v>0</v>
      </c>
      <c r="Z46">
        <v>2.8638167999999995</v>
      </c>
      <c r="AA46">
        <v>0</v>
      </c>
      <c r="AB46">
        <v>9.366399999999997</v>
      </c>
      <c r="AC46">
        <v>4.2506799999999991</v>
      </c>
      <c r="AD46">
        <v>12.010140000000002</v>
      </c>
      <c r="AE46">
        <v>21.712782000000004</v>
      </c>
      <c r="AF46">
        <v>6.1515000000000004</v>
      </c>
      <c r="AG46">
        <v>27.318457439999992</v>
      </c>
      <c r="AH46">
        <v>45.751199999999997</v>
      </c>
      <c r="AI46">
        <v>0</v>
      </c>
      <c r="AJ46">
        <v>0</v>
      </c>
      <c r="AK46">
        <v>22.295999999999999</v>
      </c>
      <c r="AL46">
        <v>47.679499999999997</v>
      </c>
      <c r="AM46">
        <v>0</v>
      </c>
      <c r="AN46">
        <v>0</v>
      </c>
      <c r="AO46">
        <v>10.329984</v>
      </c>
      <c r="AP46">
        <v>5.3450233684428907</v>
      </c>
      <c r="AQ46">
        <v>0</v>
      </c>
      <c r="AR46">
        <v>7.2734999999999976</v>
      </c>
      <c r="AS46">
        <v>4.4309999999999992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932.18624273019191</v>
      </c>
      <c r="DN46">
        <v>39.144959226008588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379.99520000887918</v>
      </c>
      <c r="L47">
        <v>3.5532207079032774</v>
      </c>
      <c r="M47">
        <v>63.771661569826705</v>
      </c>
      <c r="N47">
        <v>51.882884174311926</v>
      </c>
      <c r="O47">
        <v>73.284491121081899</v>
      </c>
      <c r="P47">
        <v>20.299898580121706</v>
      </c>
      <c r="Q47">
        <v>5.2516734088927635</v>
      </c>
      <c r="R47">
        <v>18.61356683731513</v>
      </c>
      <c r="S47">
        <v>6.2527335285505119</v>
      </c>
      <c r="T47">
        <v>0</v>
      </c>
      <c r="U47">
        <v>51.755959063629035</v>
      </c>
      <c r="V47">
        <v>7.9710774545454548</v>
      </c>
      <c r="W47">
        <v>19.034716825574876</v>
      </c>
      <c r="X47">
        <v>62.883321023140752</v>
      </c>
      <c r="Y47">
        <v>0</v>
      </c>
      <c r="Z47">
        <v>2.8638167999999995</v>
      </c>
      <c r="AA47">
        <v>0</v>
      </c>
      <c r="AB47">
        <v>9.366399999999997</v>
      </c>
      <c r="AC47">
        <v>4.2506799999999991</v>
      </c>
      <c r="AD47">
        <v>12.010140000000002</v>
      </c>
      <c r="AE47">
        <v>21.712782000000004</v>
      </c>
      <c r="AF47">
        <v>6.1515000000000004</v>
      </c>
      <c r="AG47">
        <v>27.318457439999992</v>
      </c>
      <c r="AH47">
        <v>45.751199999999997</v>
      </c>
      <c r="AI47">
        <v>0</v>
      </c>
      <c r="AJ47">
        <v>0</v>
      </c>
      <c r="AK47">
        <v>22.295999999999999</v>
      </c>
      <c r="AL47">
        <v>49.846749999999993</v>
      </c>
      <c r="AM47">
        <v>0</v>
      </c>
      <c r="AN47">
        <v>0</v>
      </c>
      <c r="AO47">
        <v>10.329984</v>
      </c>
      <c r="AP47">
        <v>5.3450233684428907</v>
      </c>
      <c r="AQ47">
        <v>0</v>
      </c>
      <c r="AR47">
        <v>4.8489999999999993</v>
      </c>
      <c r="AS47">
        <v>4.4309999999999992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951.13257903740418</v>
      </c>
      <c r="DN47">
        <v>39.940558874812204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379.99520000887918</v>
      </c>
      <c r="L48">
        <v>3.000944665502534</v>
      </c>
      <c r="M48">
        <v>63.771661569826705</v>
      </c>
      <c r="N48">
        <v>51.882884174311926</v>
      </c>
      <c r="O48">
        <v>73.284491121081899</v>
      </c>
      <c r="P48">
        <v>20.299898580121706</v>
      </c>
      <c r="Q48">
        <v>5.2516734088927635</v>
      </c>
      <c r="R48">
        <v>18.61356683731513</v>
      </c>
      <c r="S48">
        <v>6.2527335285505119</v>
      </c>
      <c r="T48">
        <v>0</v>
      </c>
      <c r="U48">
        <v>51.755959063629035</v>
      </c>
      <c r="V48">
        <v>7.9710774545454548</v>
      </c>
      <c r="W48">
        <v>19.034716825574876</v>
      </c>
      <c r="X48">
        <v>62.883321023140752</v>
      </c>
      <c r="Y48">
        <v>0</v>
      </c>
      <c r="Z48">
        <v>2.8638167999999995</v>
      </c>
      <c r="AA48">
        <v>0</v>
      </c>
      <c r="AB48">
        <v>9.366399999999997</v>
      </c>
      <c r="AC48">
        <v>4.2506799999999991</v>
      </c>
      <c r="AD48">
        <v>12.010140000000002</v>
      </c>
      <c r="AE48">
        <v>21.712782000000004</v>
      </c>
      <c r="AF48">
        <v>6.1515000000000004</v>
      </c>
      <c r="AG48">
        <v>27.318457439999992</v>
      </c>
      <c r="AH48">
        <v>45.751199999999997</v>
      </c>
      <c r="AI48">
        <v>0</v>
      </c>
      <c r="AJ48">
        <v>0</v>
      </c>
      <c r="AK48">
        <v>22.295999999999999</v>
      </c>
      <c r="AL48">
        <v>49.846749999999993</v>
      </c>
      <c r="AM48">
        <v>0</v>
      </c>
      <c r="AN48">
        <v>0</v>
      </c>
      <c r="AO48">
        <v>10.329984</v>
      </c>
      <c r="AP48">
        <v>5.3450233684428907</v>
      </c>
      <c r="AQ48">
        <v>0</v>
      </c>
      <c r="AR48">
        <v>4.8489999999999993</v>
      </c>
      <c r="AS48">
        <v>4.4309999999999992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950.60255971963875</v>
      </c>
      <c r="DN48">
        <v>39.918302150176835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380.00228320417455</v>
      </c>
      <c r="L49">
        <v>3.0008726023475516</v>
      </c>
      <c r="M49">
        <v>63.771661569826705</v>
      </c>
      <c r="N49">
        <v>51.882884174311926</v>
      </c>
      <c r="O49">
        <v>73.284491121081899</v>
      </c>
      <c r="P49">
        <v>20.299898580121706</v>
      </c>
      <c r="Q49">
        <v>5.2516734088927635</v>
      </c>
      <c r="R49">
        <v>18.613778378378381</v>
      </c>
      <c r="S49">
        <v>6.2527335285505119</v>
      </c>
      <c r="T49">
        <v>0</v>
      </c>
      <c r="U49">
        <v>51.755959063629035</v>
      </c>
      <c r="V49">
        <v>7.9710774545454548</v>
      </c>
      <c r="W49">
        <v>19.727656956521741</v>
      </c>
      <c r="X49">
        <v>62.883321023140752</v>
      </c>
      <c r="Y49">
        <v>0</v>
      </c>
      <c r="Z49">
        <v>2.8638167999999995</v>
      </c>
      <c r="AA49">
        <v>0</v>
      </c>
      <c r="AB49">
        <v>8.4883000000000006</v>
      </c>
      <c r="AC49">
        <v>4.2506799999999991</v>
      </c>
      <c r="AD49">
        <v>12.010140000000002</v>
      </c>
      <c r="AE49">
        <v>21.712782000000004</v>
      </c>
      <c r="AF49">
        <v>6.1515000000000004</v>
      </c>
      <c r="AG49">
        <v>27.318457439999992</v>
      </c>
      <c r="AH49">
        <v>45.751199999999997</v>
      </c>
      <c r="AI49">
        <v>0</v>
      </c>
      <c r="AJ49">
        <v>0</v>
      </c>
      <c r="AK49">
        <v>22.295999999999999</v>
      </c>
      <c r="AL49">
        <v>39.877400000000002</v>
      </c>
      <c r="AM49">
        <v>0</v>
      </c>
      <c r="AN49">
        <v>0</v>
      </c>
      <c r="AO49">
        <v>10.329984</v>
      </c>
      <c r="AP49">
        <v>5.3450233684428907</v>
      </c>
      <c r="AQ49">
        <v>0</v>
      </c>
      <c r="AR49">
        <v>7.2734999999999976</v>
      </c>
      <c r="AS49">
        <v>4.1356000000000002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942.90750469405123</v>
      </c>
      <c r="DN49">
        <v>39.595169979914495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380.00228320417455</v>
      </c>
      <c r="L50">
        <v>3.0008492616327671</v>
      </c>
      <c r="M50">
        <v>63.771661569826705</v>
      </c>
      <c r="N50">
        <v>51.882884174311926</v>
      </c>
      <c r="O50">
        <v>73.284491121081899</v>
      </c>
      <c r="P50">
        <v>20.299898580121706</v>
      </c>
      <c r="Q50">
        <v>5.2516734088927635</v>
      </c>
      <c r="R50">
        <v>18.613778378378381</v>
      </c>
      <c r="S50">
        <v>6.2527335285505119</v>
      </c>
      <c r="T50">
        <v>0</v>
      </c>
      <c r="U50">
        <v>51.755959063629035</v>
      </c>
      <c r="V50">
        <v>7.9710774545454548</v>
      </c>
      <c r="W50">
        <v>19.73042197092084</v>
      </c>
      <c r="X50">
        <v>63.349451809840325</v>
      </c>
      <c r="Y50">
        <v>0</v>
      </c>
      <c r="Z50">
        <v>2.8638167999999995</v>
      </c>
      <c r="AA50">
        <v>0</v>
      </c>
      <c r="AB50">
        <v>8.4883000000000006</v>
      </c>
      <c r="AC50">
        <v>4.2506799999999991</v>
      </c>
      <c r="AD50">
        <v>12.010140000000002</v>
      </c>
      <c r="AE50">
        <v>21.712782000000004</v>
      </c>
      <c r="AF50">
        <v>6.1515000000000004</v>
      </c>
      <c r="AG50">
        <v>27.318457439999992</v>
      </c>
      <c r="AH50">
        <v>45.751199999999997</v>
      </c>
      <c r="AI50">
        <v>0</v>
      </c>
      <c r="AJ50">
        <v>0</v>
      </c>
      <c r="AK50">
        <v>22.295999999999999</v>
      </c>
      <c r="AL50">
        <v>39.877400000000002</v>
      </c>
      <c r="AM50">
        <v>0</v>
      </c>
      <c r="AN50">
        <v>0</v>
      </c>
      <c r="AO50">
        <v>10.329984</v>
      </c>
      <c r="AP50">
        <v>5.3450233684428907</v>
      </c>
      <c r="AQ50">
        <v>0</v>
      </c>
      <c r="AR50">
        <v>7.2734999999999976</v>
      </c>
      <c r="AS50">
        <v>4.1356000000000002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943.3574819011086</v>
      </c>
      <c r="DN50">
        <v>39.614065233240986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370.00168531140099</v>
      </c>
      <c r="L51">
        <v>3.0008380533406656</v>
      </c>
      <c r="M51">
        <v>63.771661569826705</v>
      </c>
      <c r="N51">
        <v>51.882884174311926</v>
      </c>
      <c r="O51">
        <v>73.284491121081899</v>
      </c>
      <c r="P51">
        <v>20.299898580121706</v>
      </c>
      <c r="Q51">
        <v>5.2516734088927635</v>
      </c>
      <c r="R51">
        <v>18.613778378378381</v>
      </c>
      <c r="S51">
        <v>6.2527335285505119</v>
      </c>
      <c r="T51">
        <v>0</v>
      </c>
      <c r="U51">
        <v>51.755959063629035</v>
      </c>
      <c r="V51">
        <v>7.9710774545454548</v>
      </c>
      <c r="W51">
        <v>19.73042197092084</v>
      </c>
      <c r="X51">
        <v>63.349451809840325</v>
      </c>
      <c r="Y51">
        <v>0</v>
      </c>
      <c r="Z51">
        <v>2.8638167999999995</v>
      </c>
      <c r="AA51">
        <v>0</v>
      </c>
      <c r="AB51">
        <v>8.4883000000000006</v>
      </c>
      <c r="AC51">
        <v>4.2506799999999991</v>
      </c>
      <c r="AD51">
        <v>12.010140000000002</v>
      </c>
      <c r="AE51">
        <v>21.712782000000004</v>
      </c>
      <c r="AF51">
        <v>6.1515000000000004</v>
      </c>
      <c r="AG51">
        <v>27.318457439999992</v>
      </c>
      <c r="AH51">
        <v>45.751199999999997</v>
      </c>
      <c r="AI51">
        <v>0</v>
      </c>
      <c r="AJ51">
        <v>0</v>
      </c>
      <c r="AK51">
        <v>22.295999999999999</v>
      </c>
      <c r="AL51">
        <v>39.877400000000002</v>
      </c>
      <c r="AM51">
        <v>0</v>
      </c>
      <c r="AN51">
        <v>0</v>
      </c>
      <c r="AO51">
        <v>10.329984</v>
      </c>
      <c r="AP51">
        <v>5.3450233684428907</v>
      </c>
      <c r="AQ51">
        <v>0</v>
      </c>
      <c r="AR51">
        <v>16.971499999999995</v>
      </c>
      <c r="AS51">
        <v>4.1356000000000002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943.06706794818308</v>
      </c>
      <c r="DN51">
        <v>39.601870085100863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370.00168531140099</v>
      </c>
      <c r="L52">
        <v>3.0008855034515598</v>
      </c>
      <c r="M52">
        <v>63.771661569826705</v>
      </c>
      <c r="N52">
        <v>51.882884174311926</v>
      </c>
      <c r="O52">
        <v>73.284491121081899</v>
      </c>
      <c r="P52">
        <v>20.299898580121706</v>
      </c>
      <c r="Q52">
        <v>5.2516734088927635</v>
      </c>
      <c r="R52">
        <v>18.614625459688828</v>
      </c>
      <c r="S52">
        <v>6.2527335285505119</v>
      </c>
      <c r="T52">
        <v>0</v>
      </c>
      <c r="U52">
        <v>51.755959063629035</v>
      </c>
      <c r="V52">
        <v>7.9710774545454548</v>
      </c>
      <c r="W52">
        <v>19.73042197092084</v>
      </c>
      <c r="X52">
        <v>63.349451809840325</v>
      </c>
      <c r="Y52">
        <v>0</v>
      </c>
      <c r="Z52">
        <v>2.8638167999999995</v>
      </c>
      <c r="AA52">
        <v>0</v>
      </c>
      <c r="AB52">
        <v>8.4883000000000006</v>
      </c>
      <c r="AC52">
        <v>4.2506799999999991</v>
      </c>
      <c r="AD52">
        <v>12.010140000000002</v>
      </c>
      <c r="AE52">
        <v>21.712782000000004</v>
      </c>
      <c r="AF52">
        <v>6.1515000000000004</v>
      </c>
      <c r="AG52">
        <v>27.318457439999992</v>
      </c>
      <c r="AH52">
        <v>45.751199999999997</v>
      </c>
      <c r="AI52">
        <v>0</v>
      </c>
      <c r="AJ52">
        <v>0</v>
      </c>
      <c r="AK52">
        <v>22.295999999999999</v>
      </c>
      <c r="AL52">
        <v>39.877400000000002</v>
      </c>
      <c r="AM52">
        <v>0</v>
      </c>
      <c r="AN52">
        <v>0</v>
      </c>
      <c r="AO52">
        <v>10.329984</v>
      </c>
      <c r="AP52">
        <v>5.3450233684428907</v>
      </c>
      <c r="AQ52">
        <v>0</v>
      </c>
      <c r="AR52">
        <v>16.971499999999995</v>
      </c>
      <c r="AS52">
        <v>4.1356000000000002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943.06792643027575</v>
      </c>
      <c r="DN52">
        <v>39.601906134429505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350.00252516842204</v>
      </c>
      <c r="L53">
        <v>3.0008427093558856</v>
      </c>
      <c r="M53">
        <v>63.771661569826705</v>
      </c>
      <c r="N53">
        <v>51.882884174311926</v>
      </c>
      <c r="O53">
        <v>73.284491121081899</v>
      </c>
      <c r="P53">
        <v>20.299898580121706</v>
      </c>
      <c r="Q53">
        <v>5.2393384960698706</v>
      </c>
      <c r="R53">
        <v>18.614625459688828</v>
      </c>
      <c r="S53">
        <v>6.2527335285505119</v>
      </c>
      <c r="T53">
        <v>0</v>
      </c>
      <c r="U53">
        <v>51.755959063629035</v>
      </c>
      <c r="V53">
        <v>7.9710774545454548</v>
      </c>
      <c r="W53">
        <v>19.73042197092084</v>
      </c>
      <c r="X53">
        <v>63.349451809840325</v>
      </c>
      <c r="Y53">
        <v>0</v>
      </c>
      <c r="Z53">
        <v>2.8638167999999995</v>
      </c>
      <c r="AA53">
        <v>0</v>
      </c>
      <c r="AB53">
        <v>8.4883000000000006</v>
      </c>
      <c r="AC53">
        <v>4.2506799999999991</v>
      </c>
      <c r="AD53">
        <v>12.010140000000002</v>
      </c>
      <c r="AE53">
        <v>21.712782000000004</v>
      </c>
      <c r="AF53">
        <v>6.1515000000000004</v>
      </c>
      <c r="AG53">
        <v>27.318457439999992</v>
      </c>
      <c r="AH53">
        <v>45.751199999999997</v>
      </c>
      <c r="AI53">
        <v>0</v>
      </c>
      <c r="AJ53">
        <v>0</v>
      </c>
      <c r="AK53">
        <v>22.295999999999999</v>
      </c>
      <c r="AL53">
        <v>39.877400000000002</v>
      </c>
      <c r="AM53">
        <v>0</v>
      </c>
      <c r="AN53">
        <v>0</v>
      </c>
      <c r="AO53">
        <v>10.071734399999999</v>
      </c>
      <c r="AP53">
        <v>5.3450233684428907</v>
      </c>
      <c r="AQ53">
        <v>0</v>
      </c>
      <c r="AR53">
        <v>5.8187999999999986</v>
      </c>
      <c r="AS53">
        <v>4.1356000000000002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912.91176543858467</v>
      </c>
      <c r="DN53">
        <v>38.335579676223226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400.00150473229121</v>
      </c>
      <c r="L54">
        <v>3.0008990914441647</v>
      </c>
      <c r="M54">
        <v>63.771661569826705</v>
      </c>
      <c r="N54">
        <v>51.882884174311926</v>
      </c>
      <c r="O54">
        <v>73.284491121081899</v>
      </c>
      <c r="P54">
        <v>20.299898580121706</v>
      </c>
      <c r="Q54">
        <v>5.2393384960698706</v>
      </c>
      <c r="R54">
        <v>18.614625459688828</v>
      </c>
      <c r="S54">
        <v>6.2527335285505119</v>
      </c>
      <c r="T54">
        <v>0</v>
      </c>
      <c r="U54">
        <v>51.755959063629035</v>
      </c>
      <c r="V54">
        <v>7.9710774545454548</v>
      </c>
      <c r="W54">
        <v>19.73042197092084</v>
      </c>
      <c r="X54">
        <v>63.349451809840325</v>
      </c>
      <c r="Y54">
        <v>0</v>
      </c>
      <c r="Z54">
        <v>2.8638167999999995</v>
      </c>
      <c r="AA54">
        <v>0</v>
      </c>
      <c r="AB54">
        <v>8.4883000000000006</v>
      </c>
      <c r="AC54">
        <v>4.2506799999999991</v>
      </c>
      <c r="AD54">
        <v>12.010140000000002</v>
      </c>
      <c r="AE54">
        <v>21.712782000000004</v>
      </c>
      <c r="AF54">
        <v>6.1515000000000004</v>
      </c>
      <c r="AG54">
        <v>27.318457439999992</v>
      </c>
      <c r="AH54">
        <v>45.751199999999997</v>
      </c>
      <c r="AI54">
        <v>0</v>
      </c>
      <c r="AJ54">
        <v>0</v>
      </c>
      <c r="AK54">
        <v>22.295999999999999</v>
      </c>
      <c r="AL54">
        <v>39.877400000000002</v>
      </c>
      <c r="AM54">
        <v>0</v>
      </c>
      <c r="AN54">
        <v>0</v>
      </c>
      <c r="AO54">
        <v>10.071734399999999</v>
      </c>
      <c r="AP54">
        <v>5.3450233684428907</v>
      </c>
      <c r="AQ54">
        <v>0</v>
      </c>
      <c r="AR54">
        <v>5.8187999999999986</v>
      </c>
      <c r="AS54">
        <v>4.1356000000000002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960.89584023258521</v>
      </c>
      <c r="DN54">
        <v>40.350540828180016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350.47096840956141</v>
      </c>
      <c r="L55">
        <v>3.5531794800152046</v>
      </c>
      <c r="M55">
        <v>63.771661569826705</v>
      </c>
      <c r="N55">
        <v>51.882884174311926</v>
      </c>
      <c r="O55">
        <v>73.284491121081899</v>
      </c>
      <c r="P55">
        <v>20.299898580121706</v>
      </c>
      <c r="Q55">
        <v>5.2393384960698706</v>
      </c>
      <c r="R55">
        <v>18.614625459688828</v>
      </c>
      <c r="S55">
        <v>6.2527335285505119</v>
      </c>
      <c r="T55">
        <v>0</v>
      </c>
      <c r="U55">
        <v>51.755959063629035</v>
      </c>
      <c r="V55">
        <v>7.9710774545454548</v>
      </c>
      <c r="W55">
        <v>19.73042197092084</v>
      </c>
      <c r="X55">
        <v>63.349451809840325</v>
      </c>
      <c r="Y55">
        <v>0</v>
      </c>
      <c r="Z55">
        <v>2.8638167999999995</v>
      </c>
      <c r="AA55">
        <v>0</v>
      </c>
      <c r="AB55">
        <v>8.4883000000000006</v>
      </c>
      <c r="AC55">
        <v>4.2506799999999991</v>
      </c>
      <c r="AD55">
        <v>12.010140000000002</v>
      </c>
      <c r="AE55">
        <v>21.712782000000004</v>
      </c>
      <c r="AF55">
        <v>6.1515000000000004</v>
      </c>
      <c r="AG55">
        <v>27.318457439999992</v>
      </c>
      <c r="AH55">
        <v>45.751199999999997</v>
      </c>
      <c r="AI55">
        <v>0</v>
      </c>
      <c r="AJ55">
        <v>0</v>
      </c>
      <c r="AK55">
        <v>22.295999999999999</v>
      </c>
      <c r="AL55">
        <v>49.846749999999993</v>
      </c>
      <c r="AM55">
        <v>0</v>
      </c>
      <c r="AN55">
        <v>0</v>
      </c>
      <c r="AO55">
        <v>10.071734399999999</v>
      </c>
      <c r="AP55">
        <v>5.3450233684428907</v>
      </c>
      <c r="AQ55">
        <v>0</v>
      </c>
      <c r="AR55">
        <v>5.8187999999999986</v>
      </c>
      <c r="AS55">
        <v>4.1356000000000002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923.45899375926865</v>
      </c>
      <c r="DN55">
        <v>38.778481367337982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362.00118791188487</v>
      </c>
      <c r="L56">
        <v>3.5531794800152046</v>
      </c>
      <c r="M56">
        <v>63.771661569826705</v>
      </c>
      <c r="N56">
        <v>51.882884174311926</v>
      </c>
      <c r="O56">
        <v>73.284491121081899</v>
      </c>
      <c r="P56">
        <v>20.299898580121706</v>
      </c>
      <c r="Q56">
        <v>5.2393384960698706</v>
      </c>
      <c r="R56">
        <v>18.614625459688828</v>
      </c>
      <c r="S56">
        <v>6.2527335285505119</v>
      </c>
      <c r="T56">
        <v>0</v>
      </c>
      <c r="U56">
        <v>51.755959063629035</v>
      </c>
      <c r="V56">
        <v>7.9710774545454548</v>
      </c>
      <c r="W56">
        <v>19.73042197092084</v>
      </c>
      <c r="X56">
        <v>63.349451809840325</v>
      </c>
      <c r="Y56">
        <v>0</v>
      </c>
      <c r="Z56">
        <v>2.8638167999999995</v>
      </c>
      <c r="AA56">
        <v>0</v>
      </c>
      <c r="AB56">
        <v>8.4883000000000006</v>
      </c>
      <c r="AC56">
        <v>4.2506799999999991</v>
      </c>
      <c r="AD56">
        <v>12.010140000000002</v>
      </c>
      <c r="AE56">
        <v>21.712782000000004</v>
      </c>
      <c r="AF56">
        <v>6.1515000000000004</v>
      </c>
      <c r="AG56">
        <v>27.318457439999992</v>
      </c>
      <c r="AH56">
        <v>45.751199999999997</v>
      </c>
      <c r="AI56">
        <v>0</v>
      </c>
      <c r="AJ56">
        <v>0</v>
      </c>
      <c r="AK56">
        <v>22.295999999999999</v>
      </c>
      <c r="AL56">
        <v>49.846749999999993</v>
      </c>
      <c r="AM56">
        <v>0</v>
      </c>
      <c r="AN56">
        <v>0</v>
      </c>
      <c r="AO56">
        <v>10.071734399999999</v>
      </c>
      <c r="AP56">
        <v>5.3450233684428907</v>
      </c>
      <c r="AQ56">
        <v>0</v>
      </c>
      <c r="AR56">
        <v>5.8187999999999986</v>
      </c>
      <c r="AS56">
        <v>4.1356000000000002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934.5245455404006</v>
      </c>
      <c r="DN56">
        <v>39.243149088529506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366.99732632569317</v>
      </c>
      <c r="L57">
        <v>3.0008410180745111</v>
      </c>
      <c r="M57">
        <v>63.771661569826705</v>
      </c>
      <c r="N57">
        <v>51.882884174311926</v>
      </c>
      <c r="O57">
        <v>73.284491121081899</v>
      </c>
      <c r="P57">
        <v>20.299898580121706</v>
      </c>
      <c r="Q57">
        <v>4.0026061855670099</v>
      </c>
      <c r="R57">
        <v>18.614625459688828</v>
      </c>
      <c r="S57">
        <v>5.0008543689320382</v>
      </c>
      <c r="T57">
        <v>0</v>
      </c>
      <c r="U57">
        <v>51.755959063629035</v>
      </c>
      <c r="V57">
        <v>7.9710774545454548</v>
      </c>
      <c r="W57">
        <v>19.72991114206128</v>
      </c>
      <c r="X57">
        <v>63.349451809840325</v>
      </c>
      <c r="Y57">
        <v>0</v>
      </c>
      <c r="Z57">
        <v>2.8638167999999995</v>
      </c>
      <c r="AA57">
        <v>0</v>
      </c>
      <c r="AB57">
        <v>8.4883000000000006</v>
      </c>
      <c r="AC57">
        <v>4.2506799999999991</v>
      </c>
      <c r="AD57">
        <v>12.010140000000002</v>
      </c>
      <c r="AE57">
        <v>14.425599999999999</v>
      </c>
      <c r="AF57">
        <v>6.1515000000000004</v>
      </c>
      <c r="AG57">
        <v>27.318457439999992</v>
      </c>
      <c r="AH57">
        <v>45.751199999999997</v>
      </c>
      <c r="AI57">
        <v>0</v>
      </c>
      <c r="AJ57">
        <v>0</v>
      </c>
      <c r="AK57">
        <v>22.295999999999999</v>
      </c>
      <c r="AL57">
        <v>49.846749999999993</v>
      </c>
      <c r="AM57">
        <v>0</v>
      </c>
      <c r="AN57">
        <v>0</v>
      </c>
      <c r="AO57">
        <v>10.071734399999999</v>
      </c>
      <c r="AP57">
        <v>5.3450233684428907</v>
      </c>
      <c r="AQ57">
        <v>0</v>
      </c>
      <c r="AR57">
        <v>5.8187999999999986</v>
      </c>
      <c r="AS57">
        <v>4.1356000000000002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929.40694105746081</v>
      </c>
      <c r="DN57">
        <v>39.028249224356074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349.99624130941447</v>
      </c>
      <c r="L58">
        <v>3.0008654594510453</v>
      </c>
      <c r="M58">
        <v>63.771661569826705</v>
      </c>
      <c r="N58">
        <v>51.882884174311926</v>
      </c>
      <c r="O58">
        <v>73.284491121081899</v>
      </c>
      <c r="P58">
        <v>20.299898580121706</v>
      </c>
      <c r="Q58">
        <v>4.0026061855670099</v>
      </c>
      <c r="R58">
        <v>18.614625459688828</v>
      </c>
      <c r="S58">
        <v>5.0008543689320382</v>
      </c>
      <c r="T58">
        <v>0</v>
      </c>
      <c r="U58">
        <v>51.755959063629035</v>
      </c>
      <c r="V58">
        <v>7.9710774545454548</v>
      </c>
      <c r="W58">
        <v>19.72991114206128</v>
      </c>
      <c r="X58">
        <v>63.349451809840325</v>
      </c>
      <c r="Y58">
        <v>0</v>
      </c>
      <c r="Z58">
        <v>2.8638167999999995</v>
      </c>
      <c r="AA58">
        <v>0</v>
      </c>
      <c r="AB58">
        <v>8.4883000000000006</v>
      </c>
      <c r="AC58">
        <v>4.2506799999999991</v>
      </c>
      <c r="AD58">
        <v>12.010140000000002</v>
      </c>
      <c r="AE58">
        <v>14.425599999999999</v>
      </c>
      <c r="AF58">
        <v>6.1515000000000004</v>
      </c>
      <c r="AG58">
        <v>27.318457439999992</v>
      </c>
      <c r="AH58">
        <v>45.751199999999997</v>
      </c>
      <c r="AI58">
        <v>0</v>
      </c>
      <c r="AJ58">
        <v>0</v>
      </c>
      <c r="AK58">
        <v>22.295999999999999</v>
      </c>
      <c r="AL58">
        <v>49.846749999999993</v>
      </c>
      <c r="AM58">
        <v>0</v>
      </c>
      <c r="AN58">
        <v>0</v>
      </c>
      <c r="AO58">
        <v>10.071734399999999</v>
      </c>
      <c r="AP58">
        <v>5.3450233684428907</v>
      </c>
      <c r="AQ58">
        <v>0</v>
      </c>
      <c r="AR58">
        <v>5.8187999999999986</v>
      </c>
      <c r="AS58">
        <v>4.1356000000000002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913.09102322877243</v>
      </c>
      <c r="DN58">
        <v>38.343106478142175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349.99624130941447</v>
      </c>
      <c r="L59">
        <v>3.0008654594510453</v>
      </c>
      <c r="M59">
        <v>63.771661569826705</v>
      </c>
      <c r="N59">
        <v>51.882884174311926</v>
      </c>
      <c r="O59">
        <v>73.284491121081899</v>
      </c>
      <c r="P59">
        <v>20.299898580121706</v>
      </c>
      <c r="Q59">
        <v>4.0026061855670099</v>
      </c>
      <c r="R59">
        <v>18.614625459688828</v>
      </c>
      <c r="S59">
        <v>5.0008543689320382</v>
      </c>
      <c r="T59">
        <v>0</v>
      </c>
      <c r="U59">
        <v>51.755959063629035</v>
      </c>
      <c r="V59">
        <v>7.9710774545454548</v>
      </c>
      <c r="W59">
        <v>19.72991114206128</v>
      </c>
      <c r="X59">
        <v>63.349451809840325</v>
      </c>
      <c r="Y59">
        <v>0</v>
      </c>
      <c r="Z59">
        <v>0</v>
      </c>
      <c r="AA59">
        <v>0</v>
      </c>
      <c r="AB59">
        <v>8.4883000000000006</v>
      </c>
      <c r="AC59">
        <v>4.2506799999999991</v>
      </c>
      <c r="AD59">
        <v>12.010140000000002</v>
      </c>
      <c r="AE59">
        <v>14.425599999999999</v>
      </c>
      <c r="AF59">
        <v>6.1515000000000004</v>
      </c>
      <c r="AG59">
        <v>27.318457439999992</v>
      </c>
      <c r="AH59">
        <v>45.751199999999997</v>
      </c>
      <c r="AI59">
        <v>0</v>
      </c>
      <c r="AJ59">
        <v>0</v>
      </c>
      <c r="AK59">
        <v>22.295999999999999</v>
      </c>
      <c r="AL59">
        <v>39.877400000000002</v>
      </c>
      <c r="AM59">
        <v>0</v>
      </c>
      <c r="AN59">
        <v>0</v>
      </c>
      <c r="AO59">
        <v>10.071734399999999</v>
      </c>
      <c r="AP59">
        <v>5.3450233684428907</v>
      </c>
      <c r="AQ59">
        <v>0</v>
      </c>
      <c r="AR59">
        <v>5.8187999999999986</v>
      </c>
      <c r="AS59">
        <v>4.1356000000000002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900.77503227397153</v>
      </c>
      <c r="DN59">
        <v>37.825930632942985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379.9960614957227</v>
      </c>
      <c r="L60">
        <v>3.0008654594510453</v>
      </c>
      <c r="M60">
        <v>63.771661569826705</v>
      </c>
      <c r="N60">
        <v>51.882884174311926</v>
      </c>
      <c r="O60">
        <v>73.284491121081899</v>
      </c>
      <c r="P60">
        <v>20.299898580121706</v>
      </c>
      <c r="Q60">
        <v>4.0026061855670099</v>
      </c>
      <c r="R60">
        <v>18.614625459688828</v>
      </c>
      <c r="S60">
        <v>5.0008543689320382</v>
      </c>
      <c r="T60">
        <v>0</v>
      </c>
      <c r="U60">
        <v>51.755959063629035</v>
      </c>
      <c r="V60">
        <v>7.9710774545454548</v>
      </c>
      <c r="W60">
        <v>19.72991114206128</v>
      </c>
      <c r="X60">
        <v>63.349451809840325</v>
      </c>
      <c r="Y60">
        <v>0</v>
      </c>
      <c r="Z60">
        <v>0</v>
      </c>
      <c r="AA60">
        <v>0</v>
      </c>
      <c r="AB60">
        <v>8.4883000000000006</v>
      </c>
      <c r="AC60">
        <v>4.2506799999999991</v>
      </c>
      <c r="AD60">
        <v>12.010140000000002</v>
      </c>
      <c r="AE60">
        <v>14.425599999999999</v>
      </c>
      <c r="AF60">
        <v>6.1515000000000004</v>
      </c>
      <c r="AG60">
        <v>27.318457439999992</v>
      </c>
      <c r="AH60">
        <v>45.751199999999997</v>
      </c>
      <c r="AI60">
        <v>0</v>
      </c>
      <c r="AJ60">
        <v>0</v>
      </c>
      <c r="AK60">
        <v>22.295999999999999</v>
      </c>
      <c r="AL60">
        <v>39.877400000000002</v>
      </c>
      <c r="AM60">
        <v>0</v>
      </c>
      <c r="AN60">
        <v>0</v>
      </c>
      <c r="AO60">
        <v>10.071734399999999</v>
      </c>
      <c r="AP60">
        <v>5.3450233684428907</v>
      </c>
      <c r="AQ60">
        <v>0</v>
      </c>
      <c r="AR60">
        <v>5.8187999999999986</v>
      </c>
      <c r="AS60">
        <v>4.1356000000000002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929.56585970238871</v>
      </c>
      <c r="DN60">
        <v>39.034923390834152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299.99742137264792</v>
      </c>
      <c r="L61">
        <v>3.0009508321511364</v>
      </c>
      <c r="M61">
        <v>63.771661569826705</v>
      </c>
      <c r="N61">
        <v>51.882884174311926</v>
      </c>
      <c r="O61">
        <v>73.284491121081899</v>
      </c>
      <c r="P61">
        <v>20.299898580121706</v>
      </c>
      <c r="Q61">
        <v>5.2390085807860265</v>
      </c>
      <c r="R61">
        <v>18.614836162988116</v>
      </c>
      <c r="S61">
        <v>6.2395105275128389</v>
      </c>
      <c r="T61">
        <v>0</v>
      </c>
      <c r="U61">
        <v>51.755959063629035</v>
      </c>
      <c r="V61">
        <v>7.9710774545454548</v>
      </c>
      <c r="W61">
        <v>19.72991114206128</v>
      </c>
      <c r="X61">
        <v>63.349451809840325</v>
      </c>
      <c r="Y61">
        <v>0</v>
      </c>
      <c r="Z61">
        <v>0</v>
      </c>
      <c r="AA61">
        <v>0</v>
      </c>
      <c r="AB61">
        <v>8.4883000000000006</v>
      </c>
      <c r="AC61">
        <v>4.2506799999999991</v>
      </c>
      <c r="AD61">
        <v>10.4436</v>
      </c>
      <c r="AE61">
        <v>14.425599999999999</v>
      </c>
      <c r="AF61">
        <v>6.1515000000000004</v>
      </c>
      <c r="AG61">
        <v>27.318457439999992</v>
      </c>
      <c r="AH61">
        <v>45.751199999999997</v>
      </c>
      <c r="AI61">
        <v>0</v>
      </c>
      <c r="AJ61">
        <v>0</v>
      </c>
      <c r="AK61">
        <v>22.295999999999999</v>
      </c>
      <c r="AL61">
        <v>39.877400000000002</v>
      </c>
      <c r="AM61">
        <v>0</v>
      </c>
      <c r="AN61">
        <v>0</v>
      </c>
      <c r="AO61">
        <v>10.071734399999999</v>
      </c>
      <c r="AP61">
        <v>5.3450233684428907</v>
      </c>
      <c r="AQ61">
        <v>0</v>
      </c>
      <c r="AR61">
        <v>5.8187999999999986</v>
      </c>
      <c r="AS61">
        <v>4.1356000000000002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853.66335428670845</v>
      </c>
      <c r="DN61">
        <v>35.847603313238608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299.99742137264792</v>
      </c>
      <c r="L62">
        <v>3.0009508321511364</v>
      </c>
      <c r="M62">
        <v>63.771661569826705</v>
      </c>
      <c r="N62">
        <v>51.882884174311926</v>
      </c>
      <c r="O62">
        <v>73.284491121081899</v>
      </c>
      <c r="P62">
        <v>20.299898580121706</v>
      </c>
      <c r="Q62">
        <v>5.2390085807860265</v>
      </c>
      <c r="R62">
        <v>18.614836162988116</v>
      </c>
      <c r="S62">
        <v>6.2395105275128389</v>
      </c>
      <c r="T62">
        <v>0</v>
      </c>
      <c r="U62">
        <v>51.755959063629035</v>
      </c>
      <c r="V62">
        <v>7.9710774545454548</v>
      </c>
      <c r="W62">
        <v>19.72991114206128</v>
      </c>
      <c r="X62">
        <v>63.349451809840325</v>
      </c>
      <c r="Y62">
        <v>0</v>
      </c>
      <c r="Z62">
        <v>0</v>
      </c>
      <c r="AA62">
        <v>0</v>
      </c>
      <c r="AB62">
        <v>8.4883000000000006</v>
      </c>
      <c r="AC62">
        <v>4.2506799999999991</v>
      </c>
      <c r="AD62">
        <v>10.4436</v>
      </c>
      <c r="AE62">
        <v>14.425599999999999</v>
      </c>
      <c r="AF62">
        <v>6.1515000000000004</v>
      </c>
      <c r="AG62">
        <v>27.318457439999992</v>
      </c>
      <c r="AH62">
        <v>45.751199999999997</v>
      </c>
      <c r="AI62">
        <v>0</v>
      </c>
      <c r="AJ62">
        <v>0</v>
      </c>
      <c r="AK62">
        <v>22.295999999999999</v>
      </c>
      <c r="AL62">
        <v>39.877400000000002</v>
      </c>
      <c r="AM62">
        <v>0</v>
      </c>
      <c r="AN62">
        <v>0</v>
      </c>
      <c r="AO62">
        <v>10.071734399999999</v>
      </c>
      <c r="AP62">
        <v>5.3450233684428907</v>
      </c>
      <c r="AQ62">
        <v>0</v>
      </c>
      <c r="AR62">
        <v>5.8187999999999986</v>
      </c>
      <c r="AS62">
        <v>4.1356000000000002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853.66335428670845</v>
      </c>
      <c r="DN62">
        <v>35.847603313238608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300.0025563523883</v>
      </c>
      <c r="L63">
        <v>3.000920130973598</v>
      </c>
      <c r="M63">
        <v>63.771661569826705</v>
      </c>
      <c r="N63">
        <v>51.882884174311926</v>
      </c>
      <c r="O63">
        <v>73.284491121081899</v>
      </c>
      <c r="P63">
        <v>20.299898580121706</v>
      </c>
      <c r="Q63">
        <v>5.2390085807860265</v>
      </c>
      <c r="R63">
        <v>18.614625459688828</v>
      </c>
      <c r="S63">
        <v>6.2395105275128389</v>
      </c>
      <c r="T63">
        <v>0</v>
      </c>
      <c r="U63">
        <v>51.755959063629035</v>
      </c>
      <c r="V63">
        <v>7.9710774545454548</v>
      </c>
      <c r="W63">
        <v>19.73042197092084</v>
      </c>
      <c r="X63">
        <v>63.349451809840325</v>
      </c>
      <c r="Y63">
        <v>0</v>
      </c>
      <c r="Z63">
        <v>0</v>
      </c>
      <c r="AA63">
        <v>0</v>
      </c>
      <c r="AB63">
        <v>8.4883000000000006</v>
      </c>
      <c r="AC63">
        <v>4.2506799999999991</v>
      </c>
      <c r="AD63">
        <v>10.4436</v>
      </c>
      <c r="AE63">
        <v>14.425599999999999</v>
      </c>
      <c r="AF63">
        <v>6.1515000000000004</v>
      </c>
      <c r="AG63">
        <v>27.318457439999992</v>
      </c>
      <c r="AH63">
        <v>45.751199999999997</v>
      </c>
      <c r="AI63">
        <v>0</v>
      </c>
      <c r="AJ63">
        <v>0</v>
      </c>
      <c r="AK63">
        <v>22.295999999999999</v>
      </c>
      <c r="AL63">
        <v>39.877400000000002</v>
      </c>
      <c r="AM63">
        <v>0</v>
      </c>
      <c r="AN63">
        <v>0</v>
      </c>
      <c r="AO63">
        <v>10.071734399999999</v>
      </c>
      <c r="AP63">
        <v>5.3450233684428907</v>
      </c>
      <c r="AQ63">
        <v>0</v>
      </c>
      <c r="AR63">
        <v>5.8187999999999986</v>
      </c>
      <c r="AS63">
        <v>4.1356000000000002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853.66854089919468</v>
      </c>
      <c r="DN63">
        <v>35.847821104875536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280.30761779725316</v>
      </c>
      <c r="L64">
        <v>3.000920130973598</v>
      </c>
      <c r="M64">
        <v>63.771661569826705</v>
      </c>
      <c r="N64">
        <v>51.882884174311926</v>
      </c>
      <c r="O64">
        <v>73.284491121081899</v>
      </c>
      <c r="P64">
        <v>20.299898580121706</v>
      </c>
      <c r="Q64">
        <v>5.2390085807860265</v>
      </c>
      <c r="R64">
        <v>18.614625459688828</v>
      </c>
      <c r="S64">
        <v>6.2395105275128389</v>
      </c>
      <c r="T64">
        <v>0</v>
      </c>
      <c r="U64">
        <v>51.755959063629035</v>
      </c>
      <c r="V64">
        <v>7.9710774545454548</v>
      </c>
      <c r="W64">
        <v>19.73042197092084</v>
      </c>
      <c r="X64">
        <v>63.349451809840325</v>
      </c>
      <c r="Y64">
        <v>0</v>
      </c>
      <c r="Z64">
        <v>0</v>
      </c>
      <c r="AA64">
        <v>0</v>
      </c>
      <c r="AB64">
        <v>8.4883000000000006</v>
      </c>
      <c r="AC64">
        <v>4.2506799999999991</v>
      </c>
      <c r="AD64">
        <v>10.4436</v>
      </c>
      <c r="AE64">
        <v>14.425599999999999</v>
      </c>
      <c r="AF64">
        <v>6.1515000000000004</v>
      </c>
      <c r="AG64">
        <v>27.318457439999992</v>
      </c>
      <c r="AH64">
        <v>45.751199999999997</v>
      </c>
      <c r="AI64">
        <v>0</v>
      </c>
      <c r="AJ64">
        <v>0</v>
      </c>
      <c r="AK64">
        <v>22.295999999999999</v>
      </c>
      <c r="AL64">
        <v>39.877400000000002</v>
      </c>
      <c r="AM64">
        <v>0</v>
      </c>
      <c r="AN64">
        <v>0</v>
      </c>
      <c r="AO64">
        <v>10.071734399999999</v>
      </c>
      <c r="AP64">
        <v>5.3450233684428907</v>
      </c>
      <c r="AQ64">
        <v>0</v>
      </c>
      <c r="AR64">
        <v>5.8187999999999986</v>
      </c>
      <c r="AS64">
        <v>4.1356000000000002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834.76730895121227</v>
      </c>
      <c r="DN64">
        <v>35.054114497722864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280.33921441687897</v>
      </c>
      <c r="L65">
        <v>3.0009388083054933</v>
      </c>
      <c r="M65">
        <v>63.771661569826705</v>
      </c>
      <c r="N65">
        <v>51.882884174311926</v>
      </c>
      <c r="O65">
        <v>73.284491121081899</v>
      </c>
      <c r="P65">
        <v>20.299898580121706</v>
      </c>
      <c r="Q65">
        <v>5.2390085807860265</v>
      </c>
      <c r="R65">
        <v>6.0018307361170891</v>
      </c>
      <c r="S65">
        <v>6.2395105275128389</v>
      </c>
      <c r="T65">
        <v>0</v>
      </c>
      <c r="U65">
        <v>51.755959063629035</v>
      </c>
      <c r="V65">
        <v>3.0018708240534515</v>
      </c>
      <c r="W65">
        <v>19.73042197092084</v>
      </c>
      <c r="X65">
        <v>63.349451809840325</v>
      </c>
      <c r="Y65">
        <v>0</v>
      </c>
      <c r="Z65">
        <v>0</v>
      </c>
      <c r="AA65">
        <v>0</v>
      </c>
      <c r="AB65">
        <v>8.4883000000000006</v>
      </c>
      <c r="AC65">
        <v>4.2506799999999991</v>
      </c>
      <c r="AD65">
        <v>10.4436</v>
      </c>
      <c r="AE65">
        <v>14.425599999999999</v>
      </c>
      <c r="AF65">
        <v>6.1515000000000004</v>
      </c>
      <c r="AG65">
        <v>27.318457439999992</v>
      </c>
      <c r="AH65">
        <v>45.751199999999997</v>
      </c>
      <c r="AI65">
        <v>0</v>
      </c>
      <c r="AJ65">
        <v>0</v>
      </c>
      <c r="AK65">
        <v>22.295999999999999</v>
      </c>
      <c r="AL65">
        <v>39.877400000000002</v>
      </c>
      <c r="AM65">
        <v>0</v>
      </c>
      <c r="AN65">
        <v>0</v>
      </c>
      <c r="AO65">
        <v>10.071734399999999</v>
      </c>
      <c r="AP65">
        <v>5.3450233684428907</v>
      </c>
      <c r="AQ65">
        <v>0</v>
      </c>
      <c r="AR65">
        <v>4.8489999999999993</v>
      </c>
      <c r="AS65">
        <v>5.9079999999999995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818.69445807164141</v>
      </c>
      <c r="DN65">
        <v>34.379179320187617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280.30761779725316</v>
      </c>
      <c r="L66">
        <v>3.0009388083054933</v>
      </c>
      <c r="M66">
        <v>63.771661569826705</v>
      </c>
      <c r="N66">
        <v>51.882884174311926</v>
      </c>
      <c r="O66">
        <v>73.284491121081899</v>
      </c>
      <c r="P66">
        <v>20.299898580121706</v>
      </c>
      <c r="Q66">
        <v>5.2390085807860265</v>
      </c>
      <c r="R66">
        <v>6.0018307361170891</v>
      </c>
      <c r="S66">
        <v>6.2395105275128389</v>
      </c>
      <c r="T66">
        <v>0</v>
      </c>
      <c r="U66">
        <v>51.755959063629035</v>
      </c>
      <c r="V66">
        <v>3.0018708240534515</v>
      </c>
      <c r="W66">
        <v>19.73042197092084</v>
      </c>
      <c r="X66">
        <v>63.349451809840325</v>
      </c>
      <c r="Y66">
        <v>0</v>
      </c>
      <c r="Z66">
        <v>0</v>
      </c>
      <c r="AA66">
        <v>0</v>
      </c>
      <c r="AB66">
        <v>8.4883000000000006</v>
      </c>
      <c r="AC66">
        <v>4.2506799999999991</v>
      </c>
      <c r="AD66">
        <v>10.4436</v>
      </c>
      <c r="AE66">
        <v>14.425599999999999</v>
      </c>
      <c r="AF66">
        <v>6.1515000000000004</v>
      </c>
      <c r="AG66">
        <v>27.318457439999992</v>
      </c>
      <c r="AH66">
        <v>45.751199999999997</v>
      </c>
      <c r="AI66">
        <v>0</v>
      </c>
      <c r="AJ66">
        <v>0</v>
      </c>
      <c r="AK66">
        <v>22.295999999999999</v>
      </c>
      <c r="AL66">
        <v>39.877400000000002</v>
      </c>
      <c r="AM66">
        <v>0</v>
      </c>
      <c r="AN66">
        <v>0</v>
      </c>
      <c r="AO66">
        <v>10.071734399999999</v>
      </c>
      <c r="AP66">
        <v>5.3450233684428907</v>
      </c>
      <c r="AQ66">
        <v>0</v>
      </c>
      <c r="AR66">
        <v>4.8489999999999993</v>
      </c>
      <c r="AS66">
        <v>5.9079999999999995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818.66413495668576</v>
      </c>
      <c r="DN66">
        <v>34.377905815517451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280.23071148635029</v>
      </c>
      <c r="L67">
        <v>3.0009388083054933</v>
      </c>
      <c r="M67">
        <v>63.771661569826705</v>
      </c>
      <c r="N67">
        <v>51.882884174311926</v>
      </c>
      <c r="O67">
        <v>73.284491121081899</v>
      </c>
      <c r="P67">
        <v>20.299898580121706</v>
      </c>
      <c r="Q67">
        <v>5.2405158235807869</v>
      </c>
      <c r="R67">
        <v>6.0018307361170891</v>
      </c>
      <c r="S67">
        <v>6.2270964977973584</v>
      </c>
      <c r="T67">
        <v>0</v>
      </c>
      <c r="U67">
        <v>51.755959063629035</v>
      </c>
      <c r="V67">
        <v>3.0018708240534515</v>
      </c>
      <c r="W67">
        <v>19.73042197092084</v>
      </c>
      <c r="X67">
        <v>63.349451809840325</v>
      </c>
      <c r="Y67">
        <v>0</v>
      </c>
      <c r="Z67">
        <v>0</v>
      </c>
      <c r="AA67">
        <v>0</v>
      </c>
      <c r="AB67">
        <v>8.4883000000000006</v>
      </c>
      <c r="AC67">
        <v>4.2506799999999991</v>
      </c>
      <c r="AD67">
        <v>10.4436</v>
      </c>
      <c r="AE67">
        <v>14.425599999999999</v>
      </c>
      <c r="AF67">
        <v>6.1515000000000004</v>
      </c>
      <c r="AG67">
        <v>27.318457439999992</v>
      </c>
      <c r="AH67">
        <v>45.751199999999997</v>
      </c>
      <c r="AI67">
        <v>0</v>
      </c>
      <c r="AJ67">
        <v>0</v>
      </c>
      <c r="AK67">
        <v>22.295999999999999</v>
      </c>
      <c r="AL67">
        <v>39.877400000000002</v>
      </c>
      <c r="AM67">
        <v>0</v>
      </c>
      <c r="AN67">
        <v>0</v>
      </c>
      <c r="AO67">
        <v>10.071734399999999</v>
      </c>
      <c r="AP67">
        <v>5.3450233684428907</v>
      </c>
      <c r="AQ67">
        <v>0</v>
      </c>
      <c r="AR67">
        <v>9.6979999999999986</v>
      </c>
      <c r="AS67">
        <v>5.9079999999999995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823.23344589584553</v>
      </c>
      <c r="DN67">
        <v>34.56978177853405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276.94222614674885</v>
      </c>
      <c r="L68">
        <v>3.0009143311468893</v>
      </c>
      <c r="M68">
        <v>63.771661569826705</v>
      </c>
      <c r="N68">
        <v>51.882884174311926</v>
      </c>
      <c r="O68">
        <v>73.284491121081899</v>
      </c>
      <c r="P68">
        <v>20.299898580121706</v>
      </c>
      <c r="Q68">
        <v>5.2405158235807869</v>
      </c>
      <c r="R68">
        <v>6.0018307361170891</v>
      </c>
      <c r="S68">
        <v>6.2270964977973584</v>
      </c>
      <c r="T68">
        <v>0</v>
      </c>
      <c r="U68">
        <v>51.755959063629035</v>
      </c>
      <c r="V68">
        <v>3.0018708240534515</v>
      </c>
      <c r="W68">
        <v>19.73042197092084</v>
      </c>
      <c r="X68">
        <v>63.349451809840325</v>
      </c>
      <c r="Y68">
        <v>0</v>
      </c>
      <c r="Z68">
        <v>0</v>
      </c>
      <c r="AA68">
        <v>0</v>
      </c>
      <c r="AB68">
        <v>8.4883000000000006</v>
      </c>
      <c r="AC68">
        <v>4.2506799999999991</v>
      </c>
      <c r="AD68">
        <v>10.4436</v>
      </c>
      <c r="AE68">
        <v>14.425599999999999</v>
      </c>
      <c r="AF68">
        <v>6.1515000000000004</v>
      </c>
      <c r="AG68">
        <v>27.318457439999992</v>
      </c>
      <c r="AH68">
        <v>45.751199999999997</v>
      </c>
      <c r="AI68">
        <v>0</v>
      </c>
      <c r="AJ68">
        <v>0</v>
      </c>
      <c r="AK68">
        <v>22.295999999999999</v>
      </c>
      <c r="AL68">
        <v>39.877400000000002</v>
      </c>
      <c r="AM68">
        <v>0</v>
      </c>
      <c r="AN68">
        <v>0</v>
      </c>
      <c r="AO68">
        <v>10.071734399999999</v>
      </c>
      <c r="AP68">
        <v>5.3450233684428907</v>
      </c>
      <c r="AQ68">
        <v>0</v>
      </c>
      <c r="AR68">
        <v>21.335599999999996</v>
      </c>
      <c r="AS68">
        <v>5.9079999999999995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831.24603038162354</v>
      </c>
      <c r="DN68">
        <v>34.906287475996002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271.32806571939381</v>
      </c>
      <c r="L69">
        <v>3.0009143311468893</v>
      </c>
      <c r="M69">
        <v>63.771661569826705</v>
      </c>
      <c r="N69">
        <v>51.882884174311926</v>
      </c>
      <c r="O69">
        <v>73.284491121081899</v>
      </c>
      <c r="P69">
        <v>20.299898580121706</v>
      </c>
      <c r="Q69">
        <v>5.2405158235807869</v>
      </c>
      <c r="R69">
        <v>6.0019322466335927</v>
      </c>
      <c r="S69">
        <v>6.2270964977973584</v>
      </c>
      <c r="T69">
        <v>0</v>
      </c>
      <c r="U69">
        <v>51.755959063629035</v>
      </c>
      <c r="V69">
        <v>3.0018708240534515</v>
      </c>
      <c r="W69">
        <v>19.73042197092084</v>
      </c>
      <c r="X69">
        <v>63.349451809840325</v>
      </c>
      <c r="Y69">
        <v>0</v>
      </c>
      <c r="Z69">
        <v>0</v>
      </c>
      <c r="AA69">
        <v>0</v>
      </c>
      <c r="AB69">
        <v>8.4883000000000006</v>
      </c>
      <c r="AC69">
        <v>4.2506799999999991</v>
      </c>
      <c r="AD69">
        <v>8.0067599999999999</v>
      </c>
      <c r="AE69">
        <v>21.712782000000004</v>
      </c>
      <c r="AF69">
        <v>6.1515000000000004</v>
      </c>
      <c r="AG69">
        <v>27.318457439999992</v>
      </c>
      <c r="AH69">
        <v>45.751199999999997</v>
      </c>
      <c r="AI69">
        <v>0</v>
      </c>
      <c r="AJ69">
        <v>0</v>
      </c>
      <c r="AK69">
        <v>22.295999999999999</v>
      </c>
      <c r="AL69">
        <v>39.877400000000002</v>
      </c>
      <c r="AM69">
        <v>0</v>
      </c>
      <c r="AN69">
        <v>0</v>
      </c>
      <c r="AO69">
        <v>10.071734399999999</v>
      </c>
      <c r="AP69">
        <v>5.3450233684428907</v>
      </c>
      <c r="AQ69">
        <v>0</v>
      </c>
      <c r="AR69">
        <v>6.3036999999999992</v>
      </c>
      <c r="AS69">
        <v>5.9079999999999995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816.08701389675696</v>
      </c>
      <c r="DN69">
        <v>34.269687044024181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265.00001944038422</v>
      </c>
      <c r="L70">
        <v>3.0009143311468893</v>
      </c>
      <c r="M70">
        <v>63.771661569826705</v>
      </c>
      <c r="N70">
        <v>51.882884174311926</v>
      </c>
      <c r="O70">
        <v>73.284491121081899</v>
      </c>
      <c r="P70">
        <v>20.299898580121706</v>
      </c>
      <c r="Q70">
        <v>5.240005355458516</v>
      </c>
      <c r="R70">
        <v>6.0019322466335927</v>
      </c>
      <c r="S70">
        <v>6.2266599205298006</v>
      </c>
      <c r="T70">
        <v>0</v>
      </c>
      <c r="U70">
        <v>51.755959063629035</v>
      </c>
      <c r="V70">
        <v>3.0018708240534515</v>
      </c>
      <c r="W70">
        <v>19.73042197092084</v>
      </c>
      <c r="X70">
        <v>63.349451809840325</v>
      </c>
      <c r="Y70">
        <v>0</v>
      </c>
      <c r="Z70">
        <v>0</v>
      </c>
      <c r="AA70">
        <v>0</v>
      </c>
      <c r="AB70">
        <v>8.4883000000000006</v>
      </c>
      <c r="AC70">
        <v>4.2506799999999991</v>
      </c>
      <c r="AD70">
        <v>8.0067599999999999</v>
      </c>
      <c r="AE70">
        <v>21.712782000000004</v>
      </c>
      <c r="AF70">
        <v>6.1515000000000004</v>
      </c>
      <c r="AG70">
        <v>27.318457439999992</v>
      </c>
      <c r="AH70">
        <v>45.751199999999997</v>
      </c>
      <c r="AI70">
        <v>0</v>
      </c>
      <c r="AJ70">
        <v>0</v>
      </c>
      <c r="AK70">
        <v>22.295999999999999</v>
      </c>
      <c r="AL70">
        <v>39.877400000000002</v>
      </c>
      <c r="AM70">
        <v>0</v>
      </c>
      <c r="AN70">
        <v>0</v>
      </c>
      <c r="AO70">
        <v>10.071734399999999</v>
      </c>
      <c r="AP70">
        <v>5.3450233684428907</v>
      </c>
      <c r="AQ70">
        <v>0</v>
      </c>
      <c r="AR70">
        <v>6.3036999999999992</v>
      </c>
      <c r="AS70">
        <v>5.9079999999999995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810.01307823549109</v>
      </c>
      <c r="DN70">
        <v>34.014629380890668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277.06950147796994</v>
      </c>
      <c r="L71">
        <v>3.0009143311468893</v>
      </c>
      <c r="M71">
        <v>63.771661569826705</v>
      </c>
      <c r="N71">
        <v>48.9822939637451</v>
      </c>
      <c r="O71">
        <v>73.284491121081899</v>
      </c>
      <c r="P71">
        <v>20.299898580121706</v>
      </c>
      <c r="Q71">
        <v>5.063348195121951</v>
      </c>
      <c r="R71">
        <v>6.0019322466335927</v>
      </c>
      <c r="S71">
        <v>6.2266599205298006</v>
      </c>
      <c r="T71">
        <v>0</v>
      </c>
      <c r="U71">
        <v>51.755959063629035</v>
      </c>
      <c r="V71">
        <v>2.636974897108844</v>
      </c>
      <c r="W71">
        <v>18.687516851261947</v>
      </c>
      <c r="X71">
        <v>63.349451809840325</v>
      </c>
      <c r="Y71">
        <v>0</v>
      </c>
      <c r="Z71">
        <v>0</v>
      </c>
      <c r="AA71">
        <v>0</v>
      </c>
      <c r="AB71">
        <v>8.4883000000000006</v>
      </c>
      <c r="AC71">
        <v>4.2506799999999991</v>
      </c>
      <c r="AD71">
        <v>8.0067599999999999</v>
      </c>
      <c r="AE71">
        <v>21.712782000000004</v>
      </c>
      <c r="AF71">
        <v>6.1515000000000004</v>
      </c>
      <c r="AG71">
        <v>27.318457439999992</v>
      </c>
      <c r="AH71">
        <v>45.751199999999997</v>
      </c>
      <c r="AI71">
        <v>0</v>
      </c>
      <c r="AJ71">
        <v>0</v>
      </c>
      <c r="AK71">
        <v>22.295999999999999</v>
      </c>
      <c r="AL71">
        <v>39.877400000000002</v>
      </c>
      <c r="AM71">
        <v>0</v>
      </c>
      <c r="AN71">
        <v>0</v>
      </c>
      <c r="AO71">
        <v>10.071734399999999</v>
      </c>
      <c r="AP71">
        <v>5.3450233684428907</v>
      </c>
      <c r="AQ71">
        <v>0</v>
      </c>
      <c r="AR71">
        <v>6.3036999999999992</v>
      </c>
      <c r="AS71">
        <v>5.9079999999999995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817.29185943675554</v>
      </c>
      <c r="DN71">
        <v>34.320281799705207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277.06773704248383</v>
      </c>
      <c r="L72">
        <v>3.0009143311468893</v>
      </c>
      <c r="M72">
        <v>63.771661569826705</v>
      </c>
      <c r="N72">
        <v>48.9822939637451</v>
      </c>
      <c r="O72">
        <v>73.284491121081899</v>
      </c>
      <c r="P72">
        <v>20.299898580121706</v>
      </c>
      <c r="Q72">
        <v>5.063348195121951</v>
      </c>
      <c r="R72">
        <v>18.615543133366387</v>
      </c>
      <c r="S72">
        <v>6.2266599205298006</v>
      </c>
      <c r="T72">
        <v>0</v>
      </c>
      <c r="U72">
        <v>51.755959063629035</v>
      </c>
      <c r="V72">
        <v>9.1005817237798539</v>
      </c>
      <c r="W72">
        <v>19.211007389749703</v>
      </c>
      <c r="X72">
        <v>63.349451809840325</v>
      </c>
      <c r="Y72">
        <v>0</v>
      </c>
      <c r="Z72">
        <v>0</v>
      </c>
      <c r="AA72">
        <v>0</v>
      </c>
      <c r="AB72">
        <v>8.4883000000000006</v>
      </c>
      <c r="AC72">
        <v>4.2506799999999991</v>
      </c>
      <c r="AD72">
        <v>8.0067599999999999</v>
      </c>
      <c r="AE72">
        <v>21.712782000000004</v>
      </c>
      <c r="AF72">
        <v>6.1515000000000004</v>
      </c>
      <c r="AG72">
        <v>27.318457439999992</v>
      </c>
      <c r="AH72">
        <v>45.751199999999997</v>
      </c>
      <c r="AI72">
        <v>0</v>
      </c>
      <c r="AJ72">
        <v>0</v>
      </c>
      <c r="AK72">
        <v>22.295999999999999</v>
      </c>
      <c r="AL72">
        <v>39.877400000000002</v>
      </c>
      <c r="AM72">
        <v>0</v>
      </c>
      <c r="AN72">
        <v>0</v>
      </c>
      <c r="AO72">
        <v>10.071734399999999</v>
      </c>
      <c r="AP72">
        <v>5.3450233684428907</v>
      </c>
      <c r="AQ72">
        <v>10.699150000000001</v>
      </c>
      <c r="AR72">
        <v>6.3036999999999992</v>
      </c>
      <c r="AS72">
        <v>5.9079999999999995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846.36889218702947</v>
      </c>
      <c r="DN72">
        <v>35.541342865836626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319.99897497132378</v>
      </c>
      <c r="L73">
        <v>3.000925257178551</v>
      </c>
      <c r="M73">
        <v>63.771661569826705</v>
      </c>
      <c r="N73">
        <v>48.9822939637451</v>
      </c>
      <c r="O73">
        <v>73.284491121081899</v>
      </c>
      <c r="P73">
        <v>20.299898580121706</v>
      </c>
      <c r="Q73">
        <v>4.0629636553524815</v>
      </c>
      <c r="R73">
        <v>18.615543133366387</v>
      </c>
      <c r="S73">
        <v>5.0018255033557049</v>
      </c>
      <c r="T73">
        <v>0</v>
      </c>
      <c r="U73">
        <v>51.755959063629035</v>
      </c>
      <c r="V73">
        <v>9.1005817237798539</v>
      </c>
      <c r="W73">
        <v>19.194746781115882</v>
      </c>
      <c r="X73">
        <v>63.349451809840325</v>
      </c>
      <c r="Y73">
        <v>0</v>
      </c>
      <c r="Z73">
        <v>0.48309999999999992</v>
      </c>
      <c r="AA73">
        <v>0</v>
      </c>
      <c r="AB73">
        <v>8.4883000000000006</v>
      </c>
      <c r="AC73">
        <v>4.2506799999999991</v>
      </c>
      <c r="AD73">
        <v>8.0067599999999999</v>
      </c>
      <c r="AE73">
        <v>21.712782000000004</v>
      </c>
      <c r="AF73">
        <v>6.1515000000000004</v>
      </c>
      <c r="AG73">
        <v>27.318457439999992</v>
      </c>
      <c r="AH73">
        <v>45.751199999999997</v>
      </c>
      <c r="AI73">
        <v>0</v>
      </c>
      <c r="AJ73">
        <v>0</v>
      </c>
      <c r="AK73">
        <v>22.295999999999999</v>
      </c>
      <c r="AL73">
        <v>39.877400000000002</v>
      </c>
      <c r="AM73">
        <v>0</v>
      </c>
      <c r="AN73">
        <v>0</v>
      </c>
      <c r="AO73">
        <v>10.071734399999999</v>
      </c>
      <c r="AP73">
        <v>5.3450233684428907</v>
      </c>
      <c r="AQ73">
        <v>21.572980000000005</v>
      </c>
      <c r="AR73">
        <v>8.7281999999999975</v>
      </c>
      <c r="AS73">
        <v>5.9079999999999995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898.64494995132281</v>
      </c>
      <c r="DN73">
        <v>37.73648439083761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400.00021949754233</v>
      </c>
      <c r="L74">
        <v>3.000912052117263</v>
      </c>
      <c r="M74">
        <v>63.771661569826705</v>
      </c>
      <c r="N74">
        <v>48.9822939637451</v>
      </c>
      <c r="O74">
        <v>73.284491121081899</v>
      </c>
      <c r="P74">
        <v>20.299898580121706</v>
      </c>
      <c r="Q74">
        <v>4.0629636553524815</v>
      </c>
      <c r="R74">
        <v>18.615543133366387</v>
      </c>
      <c r="S74">
        <v>5.0018255033557049</v>
      </c>
      <c r="T74">
        <v>0</v>
      </c>
      <c r="U74">
        <v>51.755959063629035</v>
      </c>
      <c r="V74">
        <v>9.1005817237798539</v>
      </c>
      <c r="W74">
        <v>19.194746781115882</v>
      </c>
      <c r="X74">
        <v>63.349451809840325</v>
      </c>
      <c r="Y74">
        <v>0</v>
      </c>
      <c r="Z74">
        <v>0.48309999999999992</v>
      </c>
      <c r="AA74">
        <v>0</v>
      </c>
      <c r="AB74">
        <v>8.4883000000000006</v>
      </c>
      <c r="AC74">
        <v>4.2506799999999991</v>
      </c>
      <c r="AD74">
        <v>8.0067599999999999</v>
      </c>
      <c r="AE74">
        <v>21.712782000000004</v>
      </c>
      <c r="AF74">
        <v>6.1515000000000004</v>
      </c>
      <c r="AG74">
        <v>27.318457439999992</v>
      </c>
      <c r="AH74">
        <v>45.751199999999997</v>
      </c>
      <c r="AI74">
        <v>0</v>
      </c>
      <c r="AJ74">
        <v>0</v>
      </c>
      <c r="AK74">
        <v>22.295999999999999</v>
      </c>
      <c r="AL74">
        <v>39.877400000000002</v>
      </c>
      <c r="AM74">
        <v>2.2830599999999994</v>
      </c>
      <c r="AN74">
        <v>0</v>
      </c>
      <c r="AO74">
        <v>10.071734399999999</v>
      </c>
      <c r="AP74">
        <v>5.3450233684428907</v>
      </c>
      <c r="AQ74">
        <v>31.442399999999996</v>
      </c>
      <c r="AR74">
        <v>8.7281999999999975</v>
      </c>
      <c r="AS74">
        <v>5.9079999999999995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987.084866797632</v>
      </c>
      <c r="DN74">
        <v>41.450278865685782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450.00142266038853</v>
      </c>
      <c r="L75">
        <v>3.0008668988098335</v>
      </c>
      <c r="M75">
        <v>63.771661569826705</v>
      </c>
      <c r="N75">
        <v>48.9822939637451</v>
      </c>
      <c r="O75">
        <v>73.284491121081899</v>
      </c>
      <c r="P75">
        <v>19.268651132962802</v>
      </c>
      <c r="Q75">
        <v>3.9987832699619767</v>
      </c>
      <c r="R75">
        <v>18.614436761811024</v>
      </c>
      <c r="S75">
        <v>5.0009109730848875</v>
      </c>
      <c r="T75">
        <v>0</v>
      </c>
      <c r="U75">
        <v>51.755959063629035</v>
      </c>
      <c r="V75">
        <v>9.1005817237798539</v>
      </c>
      <c r="W75">
        <v>19.192989985693853</v>
      </c>
      <c r="X75">
        <v>63.349451809840325</v>
      </c>
      <c r="Y75">
        <v>0</v>
      </c>
      <c r="Z75">
        <v>0.48309999999999992</v>
      </c>
      <c r="AA75">
        <v>6.1420439766520554</v>
      </c>
      <c r="AB75">
        <v>8.4883000000000006</v>
      </c>
      <c r="AC75">
        <v>4.2506799999999991</v>
      </c>
      <c r="AD75">
        <v>8.0067599999999999</v>
      </c>
      <c r="AE75">
        <v>21.712782000000004</v>
      </c>
      <c r="AF75">
        <v>6.1515000000000004</v>
      </c>
      <c r="AG75">
        <v>27.318457439999992</v>
      </c>
      <c r="AH75">
        <v>45.751199999999997</v>
      </c>
      <c r="AI75">
        <v>0</v>
      </c>
      <c r="AJ75">
        <v>0</v>
      </c>
      <c r="AK75">
        <v>22.295999999999999</v>
      </c>
      <c r="AL75">
        <v>39.877400000000002</v>
      </c>
      <c r="AM75">
        <v>2.2830599999999994</v>
      </c>
      <c r="AN75">
        <v>0</v>
      </c>
      <c r="AO75">
        <v>10.071734399999999</v>
      </c>
      <c r="AP75">
        <v>5.3450233684428907</v>
      </c>
      <c r="AQ75">
        <v>31.442399999999996</v>
      </c>
      <c r="AR75">
        <v>10.182899999999997</v>
      </c>
      <c r="AS75">
        <v>6.4988000000000001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1041.8735190383156</v>
      </c>
      <c r="DN75">
        <v>43.751123081395157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500.00023110983318</v>
      </c>
      <c r="L76">
        <v>3.0008668988098335</v>
      </c>
      <c r="M76">
        <v>63.771661569826705</v>
      </c>
      <c r="N76">
        <v>48.9822939637451</v>
      </c>
      <c r="O76">
        <v>73.284491121081899</v>
      </c>
      <c r="P76">
        <v>19.268651132962802</v>
      </c>
      <c r="Q76">
        <v>3.9987832699619767</v>
      </c>
      <c r="R76">
        <v>18.614436761811024</v>
      </c>
      <c r="S76">
        <v>5.0009109730848875</v>
      </c>
      <c r="T76">
        <v>0</v>
      </c>
      <c r="U76">
        <v>51.755959063629035</v>
      </c>
      <c r="V76">
        <v>9.1005817237798539</v>
      </c>
      <c r="W76">
        <v>19.192989985693853</v>
      </c>
      <c r="X76">
        <v>63.349451809840325</v>
      </c>
      <c r="Y76">
        <v>0</v>
      </c>
      <c r="Z76">
        <v>0.48309999999999992</v>
      </c>
      <c r="AA76">
        <v>12.318788766731524</v>
      </c>
      <c r="AB76">
        <v>8.4883000000000006</v>
      </c>
      <c r="AC76">
        <v>4.2506799999999991</v>
      </c>
      <c r="AD76">
        <v>8.0067599999999999</v>
      </c>
      <c r="AE76">
        <v>21.712782000000004</v>
      </c>
      <c r="AF76">
        <v>6.1515000000000004</v>
      </c>
      <c r="AG76">
        <v>27.318457439999992</v>
      </c>
      <c r="AH76">
        <v>45.751199999999997</v>
      </c>
      <c r="AI76">
        <v>0</v>
      </c>
      <c r="AJ76">
        <v>0</v>
      </c>
      <c r="AK76">
        <v>22.295999999999999</v>
      </c>
      <c r="AL76">
        <v>39.877400000000002</v>
      </c>
      <c r="AM76">
        <v>4.5661199999999997</v>
      </c>
      <c r="AN76">
        <v>0</v>
      </c>
      <c r="AO76">
        <v>10.071734399999999</v>
      </c>
      <c r="AP76">
        <v>5.3450233684428907</v>
      </c>
      <c r="AQ76">
        <v>31.442399999999996</v>
      </c>
      <c r="AR76">
        <v>21.335599999999996</v>
      </c>
      <c r="AS76">
        <v>6.4988000000000001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1108.6793573097743</v>
      </c>
      <c r="DN76">
        <v>46.556598049460433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512.33798464439394</v>
      </c>
      <c r="L77">
        <v>3.0008668988098335</v>
      </c>
      <c r="M77">
        <v>63.771661569826705</v>
      </c>
      <c r="N77">
        <v>48.9822939637451</v>
      </c>
      <c r="O77">
        <v>73.284491121081899</v>
      </c>
      <c r="P77">
        <v>19.268651132962802</v>
      </c>
      <c r="Q77">
        <v>3.9987832699619767</v>
      </c>
      <c r="R77">
        <v>18.614436761811024</v>
      </c>
      <c r="S77">
        <v>5.0009109730848875</v>
      </c>
      <c r="T77">
        <v>0</v>
      </c>
      <c r="U77">
        <v>51.755959063629035</v>
      </c>
      <c r="V77">
        <v>9.1005817237798539</v>
      </c>
      <c r="W77">
        <v>19.192989985693853</v>
      </c>
      <c r="X77">
        <v>63.349451809840325</v>
      </c>
      <c r="Y77">
        <v>0</v>
      </c>
      <c r="Z77">
        <v>0.96619999999999984</v>
      </c>
      <c r="AA77">
        <v>18.044422982254623</v>
      </c>
      <c r="AB77">
        <v>8.4883000000000006</v>
      </c>
      <c r="AC77">
        <v>4.2506799999999991</v>
      </c>
      <c r="AD77">
        <v>8.0067599999999999</v>
      </c>
      <c r="AE77">
        <v>21.712782000000004</v>
      </c>
      <c r="AF77">
        <v>6.1515000000000004</v>
      </c>
      <c r="AG77">
        <v>27.318457439999992</v>
      </c>
      <c r="AH77">
        <v>45.751199999999997</v>
      </c>
      <c r="AI77">
        <v>0</v>
      </c>
      <c r="AJ77">
        <v>0</v>
      </c>
      <c r="AK77">
        <v>22.295999999999999</v>
      </c>
      <c r="AL77">
        <v>49.846749999999993</v>
      </c>
      <c r="AM77">
        <v>4.5661199999999997</v>
      </c>
      <c r="AN77">
        <v>0</v>
      </c>
      <c r="AO77">
        <v>10.071734399999999</v>
      </c>
      <c r="AP77">
        <v>5.3450233684428907</v>
      </c>
      <c r="AQ77">
        <v>41.923200000000008</v>
      </c>
      <c r="AR77">
        <v>5.3338999999999999</v>
      </c>
      <c r="AS77">
        <v>6.4988000000000001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1130.747471620502</v>
      </c>
      <c r="DN77">
        <v>47.483421488816951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512.33798464439394</v>
      </c>
      <c r="L78">
        <v>3.0008668988098335</v>
      </c>
      <c r="M78">
        <v>63.771661569826705</v>
      </c>
      <c r="N78">
        <v>48.9822939637451</v>
      </c>
      <c r="O78">
        <v>73.284491121081899</v>
      </c>
      <c r="P78">
        <v>19.268651132962802</v>
      </c>
      <c r="Q78">
        <v>3.9987832699619767</v>
      </c>
      <c r="R78">
        <v>18.614436761811024</v>
      </c>
      <c r="S78">
        <v>5.0009109730848875</v>
      </c>
      <c r="T78">
        <v>0</v>
      </c>
      <c r="U78">
        <v>51.755959063629035</v>
      </c>
      <c r="V78">
        <v>9.1005817237798539</v>
      </c>
      <c r="W78">
        <v>19.192989985693853</v>
      </c>
      <c r="X78">
        <v>63.349451809840325</v>
      </c>
      <c r="Y78">
        <v>0</v>
      </c>
      <c r="Z78">
        <v>1.4492999999999996</v>
      </c>
      <c r="AA78">
        <v>18.49553355681099</v>
      </c>
      <c r="AB78">
        <v>12.8788</v>
      </c>
      <c r="AC78">
        <v>8.5013599999999983</v>
      </c>
      <c r="AD78">
        <v>8.0067599999999999</v>
      </c>
      <c r="AE78">
        <v>21.712782000000004</v>
      </c>
      <c r="AF78">
        <v>12.303000000000001</v>
      </c>
      <c r="AG78">
        <v>27.318457439999992</v>
      </c>
      <c r="AH78">
        <v>54.069599999999994</v>
      </c>
      <c r="AI78">
        <v>0</v>
      </c>
      <c r="AJ78">
        <v>0</v>
      </c>
      <c r="AK78">
        <v>22.295999999999999</v>
      </c>
      <c r="AL78">
        <v>49.846749999999993</v>
      </c>
      <c r="AM78">
        <v>4.5661199999999997</v>
      </c>
      <c r="AN78">
        <v>0</v>
      </c>
      <c r="AO78">
        <v>10.071734399999999</v>
      </c>
      <c r="AP78">
        <v>5.3450233684428907</v>
      </c>
      <c r="AQ78">
        <v>43.145960000000002</v>
      </c>
      <c r="AR78">
        <v>5.3338999999999999</v>
      </c>
      <c r="AS78">
        <v>6.4988000000000001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1154.9972100184091</v>
      </c>
      <c r="DN78">
        <v>48.501733665465849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510.27518625047321</v>
      </c>
      <c r="L79">
        <v>3.0009478426191474</v>
      </c>
      <c r="M79">
        <v>63.771661569826705</v>
      </c>
      <c r="N79">
        <v>44.273227206946459</v>
      </c>
      <c r="O79">
        <v>73.284491121081899</v>
      </c>
      <c r="P79">
        <v>19.268651132962802</v>
      </c>
      <c r="Q79">
        <v>3.9999149055283412</v>
      </c>
      <c r="R79">
        <v>18.614436761811024</v>
      </c>
      <c r="S79">
        <v>5.0020042105263158</v>
      </c>
      <c r="T79">
        <v>0</v>
      </c>
      <c r="U79">
        <v>51.755959063629035</v>
      </c>
      <c r="V79">
        <v>9.1005817237798539</v>
      </c>
      <c r="W79">
        <v>19.192989985693853</v>
      </c>
      <c r="X79">
        <v>63.349451809840325</v>
      </c>
      <c r="Y79">
        <v>0</v>
      </c>
      <c r="Z79">
        <v>8.634929399999999</v>
      </c>
      <c r="AA79">
        <v>18.513577979793244</v>
      </c>
      <c r="AB79">
        <v>17.351255999999996</v>
      </c>
      <c r="AC79">
        <v>12.764903812156431</v>
      </c>
      <c r="AD79">
        <v>12.010140000000002</v>
      </c>
      <c r="AE79">
        <v>21.712782000000004</v>
      </c>
      <c r="AF79">
        <v>18.454500000000003</v>
      </c>
      <c r="AG79">
        <v>27.318457439999992</v>
      </c>
      <c r="AH79">
        <v>61.639344000000008</v>
      </c>
      <c r="AI79">
        <v>0</v>
      </c>
      <c r="AJ79">
        <v>0</v>
      </c>
      <c r="AK79">
        <v>22.295999999999999</v>
      </c>
      <c r="AL79">
        <v>49.846749999999993</v>
      </c>
      <c r="AM79">
        <v>6.9405023999999989</v>
      </c>
      <c r="AN79">
        <v>0</v>
      </c>
      <c r="AO79">
        <v>10.071734399999999</v>
      </c>
      <c r="AP79">
        <v>5.3450233684428907</v>
      </c>
      <c r="AQ79">
        <v>43.145960000000002</v>
      </c>
      <c r="AR79">
        <v>5.3338999999999999</v>
      </c>
      <c r="AS79">
        <v>6.4988000000000001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1183.0867840971348</v>
      </c>
      <c r="DN79">
        <v>49.681280287976989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512.33755702625058</v>
      </c>
      <c r="L80">
        <v>3.0009478426191474</v>
      </c>
      <c r="M80">
        <v>63.771661569826705</v>
      </c>
      <c r="N80">
        <v>44.273227206946459</v>
      </c>
      <c r="O80">
        <v>73.284491121081899</v>
      </c>
      <c r="P80">
        <v>19.268651132962802</v>
      </c>
      <c r="Q80">
        <v>3.9999149055283412</v>
      </c>
      <c r="R80">
        <v>18.614436761811024</v>
      </c>
      <c r="S80">
        <v>5.0020042105263158</v>
      </c>
      <c r="T80">
        <v>0</v>
      </c>
      <c r="U80">
        <v>51.755959063629035</v>
      </c>
      <c r="V80">
        <v>9.1005817237798539</v>
      </c>
      <c r="W80">
        <v>19.192989985693853</v>
      </c>
      <c r="X80">
        <v>63.349451809840325</v>
      </c>
      <c r="Y80">
        <v>0</v>
      </c>
      <c r="Z80">
        <v>8.634929399999999</v>
      </c>
      <c r="AA80">
        <v>18.513577979793244</v>
      </c>
      <c r="AB80">
        <v>17.351255999999996</v>
      </c>
      <c r="AC80">
        <v>12.764903812156431</v>
      </c>
      <c r="AD80">
        <v>12.010140000000002</v>
      </c>
      <c r="AE80">
        <v>21.712782000000004</v>
      </c>
      <c r="AF80">
        <v>18.454500000000003</v>
      </c>
      <c r="AG80">
        <v>27.318457439999992</v>
      </c>
      <c r="AH80">
        <v>61.639344000000008</v>
      </c>
      <c r="AI80">
        <v>0</v>
      </c>
      <c r="AJ80">
        <v>0</v>
      </c>
      <c r="AK80">
        <v>22.295999999999999</v>
      </c>
      <c r="AL80">
        <v>49.846749999999993</v>
      </c>
      <c r="AM80">
        <v>6.9405023999999989</v>
      </c>
      <c r="AN80">
        <v>0</v>
      </c>
      <c r="AO80">
        <v>10.071734399999999</v>
      </c>
      <c r="AP80">
        <v>5.3450233684428907</v>
      </c>
      <c r="AQ80">
        <v>43.145960000000002</v>
      </c>
      <c r="AR80">
        <v>5.3338999999999999</v>
      </c>
      <c r="AS80">
        <v>6.4988000000000001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1185.0660412059865</v>
      </c>
      <c r="DN80">
        <v>49.764393954902772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512.33755702625058</v>
      </c>
      <c r="L81">
        <v>3.0009478426191474</v>
      </c>
      <c r="M81">
        <v>63.771661569826705</v>
      </c>
      <c r="N81">
        <v>44.273227206946459</v>
      </c>
      <c r="O81">
        <v>73.284491121081899</v>
      </c>
      <c r="P81">
        <v>19.268651132962802</v>
      </c>
      <c r="Q81">
        <v>3.9999149055283412</v>
      </c>
      <c r="R81">
        <v>18.614436761811024</v>
      </c>
      <c r="S81">
        <v>5.0020042105263158</v>
      </c>
      <c r="T81">
        <v>0</v>
      </c>
      <c r="U81">
        <v>51.755959063629035</v>
      </c>
      <c r="V81">
        <v>9.1005817237798539</v>
      </c>
      <c r="W81">
        <v>19.192989985693853</v>
      </c>
      <c r="X81">
        <v>63.349451809840325</v>
      </c>
      <c r="Y81">
        <v>0</v>
      </c>
      <c r="Z81">
        <v>8.634929399999999</v>
      </c>
      <c r="AA81">
        <v>18.513577979793244</v>
      </c>
      <c r="AB81">
        <v>17.351255999999996</v>
      </c>
      <c r="AC81">
        <v>12.764903812156431</v>
      </c>
      <c r="AD81">
        <v>12.010140000000002</v>
      </c>
      <c r="AE81">
        <v>21.712782000000004</v>
      </c>
      <c r="AF81">
        <v>18.454500000000003</v>
      </c>
      <c r="AG81">
        <v>27.318457439999992</v>
      </c>
      <c r="AH81">
        <v>61.639344000000008</v>
      </c>
      <c r="AI81">
        <v>0</v>
      </c>
      <c r="AJ81">
        <v>0</v>
      </c>
      <c r="AK81">
        <v>22.295999999999999</v>
      </c>
      <c r="AL81">
        <v>49.846749999999993</v>
      </c>
      <c r="AM81">
        <v>6.9405023999999989</v>
      </c>
      <c r="AN81">
        <v>0</v>
      </c>
      <c r="AO81">
        <v>10.071734399999999</v>
      </c>
      <c r="AP81">
        <v>5.3450233684428907</v>
      </c>
      <c r="AQ81">
        <v>43.145960000000002</v>
      </c>
      <c r="AR81">
        <v>8.9706499999999991</v>
      </c>
      <c r="AS81">
        <v>6.4988000000000001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1188.5562301809864</v>
      </c>
      <c r="DN81">
        <v>49.910954979902769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512.33755702625058</v>
      </c>
      <c r="L82">
        <v>3.0009478426191474</v>
      </c>
      <c r="M82">
        <v>63.771661569826705</v>
      </c>
      <c r="N82">
        <v>44.273227206946459</v>
      </c>
      <c r="O82">
        <v>73.284491121081899</v>
      </c>
      <c r="P82">
        <v>19.268651132962802</v>
      </c>
      <c r="Q82">
        <v>4.0022873239436612</v>
      </c>
      <c r="R82">
        <v>18.614436761811024</v>
      </c>
      <c r="S82">
        <v>5.0004611260053622</v>
      </c>
      <c r="T82">
        <v>0</v>
      </c>
      <c r="U82">
        <v>51.755959063629035</v>
      </c>
      <c r="V82">
        <v>9.1005817237798539</v>
      </c>
      <c r="W82">
        <v>19.192989985693853</v>
      </c>
      <c r="X82">
        <v>63.349451809840325</v>
      </c>
      <c r="Y82">
        <v>0</v>
      </c>
      <c r="Z82">
        <v>8.634929399999999</v>
      </c>
      <c r="AA82">
        <v>18.513577979793244</v>
      </c>
      <c r="AB82">
        <v>17.351255999999996</v>
      </c>
      <c r="AC82">
        <v>12.764903812156431</v>
      </c>
      <c r="AD82">
        <v>12.010140000000002</v>
      </c>
      <c r="AE82">
        <v>21.712782000000004</v>
      </c>
      <c r="AF82">
        <v>18.454500000000003</v>
      </c>
      <c r="AG82">
        <v>27.318457439999992</v>
      </c>
      <c r="AH82">
        <v>61.639344000000008</v>
      </c>
      <c r="AI82">
        <v>0</v>
      </c>
      <c r="AJ82">
        <v>0</v>
      </c>
      <c r="AK82">
        <v>22.295999999999999</v>
      </c>
      <c r="AL82">
        <v>49.846749999999993</v>
      </c>
      <c r="AM82">
        <v>6.9405023999999989</v>
      </c>
      <c r="AN82">
        <v>0</v>
      </c>
      <c r="AO82">
        <v>10.071734399999999</v>
      </c>
      <c r="AP82">
        <v>5.3450233684428907</v>
      </c>
      <c r="AQ82">
        <v>43.145960000000002</v>
      </c>
      <c r="AR82">
        <v>8.9706499999999991</v>
      </c>
      <c r="AS82">
        <v>6.4988000000000001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1188.5570262369592</v>
      </c>
      <c r="DN82">
        <v>49.910988257824073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512.33755702625058</v>
      </c>
      <c r="L83">
        <v>3.0009478426191474</v>
      </c>
      <c r="M83">
        <v>63.771661569826705</v>
      </c>
      <c r="N83">
        <v>44.273227206946459</v>
      </c>
      <c r="O83">
        <v>73.284491121081899</v>
      </c>
      <c r="P83">
        <v>19.268651132962802</v>
      </c>
      <c r="Q83">
        <v>4.0022873239436612</v>
      </c>
      <c r="R83">
        <v>18.614436761811024</v>
      </c>
      <c r="S83">
        <v>5.0004611260053622</v>
      </c>
      <c r="T83">
        <v>0</v>
      </c>
      <c r="U83">
        <v>51.755959063629035</v>
      </c>
      <c r="V83">
        <v>9.1005817237798539</v>
      </c>
      <c r="W83">
        <v>19.192989985693853</v>
      </c>
      <c r="X83">
        <v>63.349451809840325</v>
      </c>
      <c r="Y83">
        <v>0</v>
      </c>
      <c r="Z83">
        <v>0.48309999999999992</v>
      </c>
      <c r="AA83">
        <v>18.513577979793244</v>
      </c>
      <c r="AB83">
        <v>17.351255999999996</v>
      </c>
      <c r="AC83">
        <v>12.764903812156431</v>
      </c>
      <c r="AD83">
        <v>12.010140000000002</v>
      </c>
      <c r="AE83">
        <v>21.712782000000004</v>
      </c>
      <c r="AF83">
        <v>18.454500000000003</v>
      </c>
      <c r="AG83">
        <v>27.318457439999992</v>
      </c>
      <c r="AH83">
        <v>61.639344000000008</v>
      </c>
      <c r="AI83">
        <v>0</v>
      </c>
      <c r="AJ83">
        <v>0</v>
      </c>
      <c r="AK83">
        <v>22.295999999999999</v>
      </c>
      <c r="AL83">
        <v>49.846749999999993</v>
      </c>
      <c r="AM83">
        <v>6.9405023999999989</v>
      </c>
      <c r="AN83">
        <v>0</v>
      </c>
      <c r="AO83">
        <v>10.071734399999999</v>
      </c>
      <c r="AP83">
        <v>5.3450233684428907</v>
      </c>
      <c r="AQ83">
        <v>43.145960000000002</v>
      </c>
      <c r="AR83">
        <v>8.9706499999999991</v>
      </c>
      <c r="AS83">
        <v>6.4988000000000001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1180.7337153773228</v>
      </c>
      <c r="DN83">
        <v>49.582469717460427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512.33755702625058</v>
      </c>
      <c r="L84">
        <v>3.0009478426191474</v>
      </c>
      <c r="M84">
        <v>63.771661569826705</v>
      </c>
      <c r="N84">
        <v>44.273227206946459</v>
      </c>
      <c r="O84">
        <v>73.284491121081899</v>
      </c>
      <c r="P84">
        <v>19.268651132962802</v>
      </c>
      <c r="Q84">
        <v>4.0022873239436612</v>
      </c>
      <c r="R84">
        <v>18.614436761811024</v>
      </c>
      <c r="S84">
        <v>5.0004611260053622</v>
      </c>
      <c r="T84">
        <v>0</v>
      </c>
      <c r="U84">
        <v>51.755959063629035</v>
      </c>
      <c r="V84">
        <v>9.1005817237798539</v>
      </c>
      <c r="W84">
        <v>19.192989985693853</v>
      </c>
      <c r="X84">
        <v>63.349451809840325</v>
      </c>
      <c r="Y84">
        <v>0</v>
      </c>
      <c r="Z84">
        <v>0.48309999999999992</v>
      </c>
      <c r="AA84">
        <v>18.513577979793244</v>
      </c>
      <c r="AB84">
        <v>17.351255999999996</v>
      </c>
      <c r="AC84">
        <v>12.764903812156431</v>
      </c>
      <c r="AD84">
        <v>12.010140000000002</v>
      </c>
      <c r="AE84">
        <v>21.712782000000004</v>
      </c>
      <c r="AF84">
        <v>18.454500000000003</v>
      </c>
      <c r="AG84">
        <v>27.318457439999992</v>
      </c>
      <c r="AH84">
        <v>61.639344000000008</v>
      </c>
      <c r="AI84">
        <v>0</v>
      </c>
      <c r="AJ84">
        <v>0</v>
      </c>
      <c r="AK84">
        <v>22.295999999999999</v>
      </c>
      <c r="AL84">
        <v>49.846749999999993</v>
      </c>
      <c r="AM84">
        <v>6.9405023999999989</v>
      </c>
      <c r="AN84">
        <v>0</v>
      </c>
      <c r="AO84">
        <v>10.071734399999999</v>
      </c>
      <c r="AP84">
        <v>5.3450233684428907</v>
      </c>
      <c r="AQ84">
        <v>43.145960000000002</v>
      </c>
      <c r="AR84">
        <v>8.9706499999999991</v>
      </c>
      <c r="AS84">
        <v>6.4988000000000001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1180.7337153773228</v>
      </c>
      <c r="DN84">
        <v>49.582469717460427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458.00082483565365</v>
      </c>
      <c r="L85">
        <v>3.0009478426191474</v>
      </c>
      <c r="M85">
        <v>63.771661569826705</v>
      </c>
      <c r="N85">
        <v>44.273227206946459</v>
      </c>
      <c r="O85">
        <v>73.284491121081899</v>
      </c>
      <c r="P85">
        <v>19.268651132962802</v>
      </c>
      <c r="Q85">
        <v>3.9999149055283412</v>
      </c>
      <c r="R85">
        <v>18.614436761811024</v>
      </c>
      <c r="S85">
        <v>5.0020042105263158</v>
      </c>
      <c r="T85">
        <v>0</v>
      </c>
      <c r="U85">
        <v>51.755959063629035</v>
      </c>
      <c r="V85">
        <v>9.1005817237798539</v>
      </c>
      <c r="W85">
        <v>19.192989985693853</v>
      </c>
      <c r="X85">
        <v>63.349451809840325</v>
      </c>
      <c r="Y85">
        <v>0</v>
      </c>
      <c r="Z85">
        <v>0.48309999999999992</v>
      </c>
      <c r="AA85">
        <v>18.513577979793244</v>
      </c>
      <c r="AB85">
        <v>17.351255999999996</v>
      </c>
      <c r="AC85">
        <v>12.764903812156431</v>
      </c>
      <c r="AD85">
        <v>12.010140000000002</v>
      </c>
      <c r="AE85">
        <v>21.712782000000004</v>
      </c>
      <c r="AF85">
        <v>18.454500000000003</v>
      </c>
      <c r="AG85">
        <v>27.318457439999992</v>
      </c>
      <c r="AH85">
        <v>61.639344000000008</v>
      </c>
      <c r="AI85">
        <v>0</v>
      </c>
      <c r="AJ85">
        <v>0</v>
      </c>
      <c r="AK85">
        <v>22.295999999999999</v>
      </c>
      <c r="AL85">
        <v>49.846749999999993</v>
      </c>
      <c r="AM85">
        <v>6.9405023999999989</v>
      </c>
      <c r="AN85">
        <v>0</v>
      </c>
      <c r="AO85">
        <v>10.071734399999999</v>
      </c>
      <c r="AP85">
        <v>5.3450233684428907</v>
      </c>
      <c r="AQ85">
        <v>43.145960000000002</v>
      </c>
      <c r="AR85">
        <v>8.9706499999999991</v>
      </c>
      <c r="AS85">
        <v>4.4309999999999992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1126.6014892781652</v>
      </c>
      <c r="DN85">
        <v>47.309334292126977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448.00284735335481</v>
      </c>
      <c r="L86">
        <v>3.0009478426191474</v>
      </c>
      <c r="M86">
        <v>63.771661569826705</v>
      </c>
      <c r="N86">
        <v>44.273227206946459</v>
      </c>
      <c r="O86">
        <v>73.284491121081899</v>
      </c>
      <c r="P86">
        <v>19.268651132962802</v>
      </c>
      <c r="Q86">
        <v>3.9999149055283412</v>
      </c>
      <c r="R86">
        <v>18.614436761811024</v>
      </c>
      <c r="S86">
        <v>5.0020042105263158</v>
      </c>
      <c r="T86">
        <v>0</v>
      </c>
      <c r="U86">
        <v>51.755959063629035</v>
      </c>
      <c r="V86">
        <v>9.1005817237798539</v>
      </c>
      <c r="W86">
        <v>19.192989985693853</v>
      </c>
      <c r="X86">
        <v>63.349451809840325</v>
      </c>
      <c r="Y86">
        <v>0</v>
      </c>
      <c r="Z86">
        <v>0.48309999999999992</v>
      </c>
      <c r="AA86">
        <v>12.318788766731524</v>
      </c>
      <c r="AB86">
        <v>17.351255999999996</v>
      </c>
      <c r="AC86">
        <v>8.5013599999999983</v>
      </c>
      <c r="AD86">
        <v>12.010140000000002</v>
      </c>
      <c r="AE86">
        <v>21.712782000000004</v>
      </c>
      <c r="AF86">
        <v>12.303000000000001</v>
      </c>
      <c r="AG86">
        <v>27.318457439999992</v>
      </c>
      <c r="AH86">
        <v>51.366119999999995</v>
      </c>
      <c r="AI86">
        <v>0</v>
      </c>
      <c r="AJ86">
        <v>0</v>
      </c>
      <c r="AK86">
        <v>22.295999999999999</v>
      </c>
      <c r="AL86">
        <v>49.846749999999993</v>
      </c>
      <c r="AM86">
        <v>4.6363679999999992</v>
      </c>
      <c r="AN86">
        <v>0</v>
      </c>
      <c r="AO86">
        <v>10.071734399999999</v>
      </c>
      <c r="AP86">
        <v>5.3450233684428907</v>
      </c>
      <c r="AQ86">
        <v>41.923200000000008</v>
      </c>
      <c r="AR86">
        <v>8.9706499999999991</v>
      </c>
      <c r="AS86">
        <v>4.4309999999999992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1087.8221396056442</v>
      </c>
      <c r="DN86">
        <v>45.680755057130668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447.00276069584174</v>
      </c>
      <c r="L87">
        <v>3.0009478426191474</v>
      </c>
      <c r="M87">
        <v>63.771661569826705</v>
      </c>
      <c r="N87">
        <v>44.273227206946459</v>
      </c>
      <c r="O87">
        <v>73.284491121081899</v>
      </c>
      <c r="P87">
        <v>19.268651132962802</v>
      </c>
      <c r="Q87">
        <v>3.9999149055283412</v>
      </c>
      <c r="R87">
        <v>18.614436761811024</v>
      </c>
      <c r="S87">
        <v>5.0020042105263158</v>
      </c>
      <c r="T87">
        <v>0</v>
      </c>
      <c r="U87">
        <v>51.755959063629035</v>
      </c>
      <c r="V87">
        <v>9.1005817237798539</v>
      </c>
      <c r="W87">
        <v>19.192989985693853</v>
      </c>
      <c r="X87">
        <v>63.349451809840325</v>
      </c>
      <c r="Y87">
        <v>0</v>
      </c>
      <c r="Z87">
        <v>0.48309999999999992</v>
      </c>
      <c r="AA87">
        <v>12.318788766731524</v>
      </c>
      <c r="AB87">
        <v>12.8788</v>
      </c>
      <c r="AC87">
        <v>8.5013599999999983</v>
      </c>
      <c r="AD87">
        <v>8.0067599999999999</v>
      </c>
      <c r="AE87">
        <v>21.712782000000004</v>
      </c>
      <c r="AF87">
        <v>12.303000000000001</v>
      </c>
      <c r="AG87">
        <v>27.318457439999992</v>
      </c>
      <c r="AH87">
        <v>51.366119999999995</v>
      </c>
      <c r="AI87">
        <v>0</v>
      </c>
      <c r="AJ87">
        <v>0</v>
      </c>
      <c r="AK87">
        <v>22.295999999999999</v>
      </c>
      <c r="AL87">
        <v>49.846749999999993</v>
      </c>
      <c r="AM87">
        <v>4.6363679999999992</v>
      </c>
      <c r="AN87">
        <v>0</v>
      </c>
      <c r="AO87">
        <v>10.071734399999999</v>
      </c>
      <c r="AP87">
        <v>5.3450233684428907</v>
      </c>
      <c r="AQ87">
        <v>41.923200000000008</v>
      </c>
      <c r="AR87">
        <v>8.9706499999999991</v>
      </c>
      <c r="AS87">
        <v>4.4309999999999992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1078.728096409156</v>
      </c>
      <c r="DN87">
        <v>45.298875596105731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418.00318841303618</v>
      </c>
      <c r="L88">
        <v>3.0009478426191474</v>
      </c>
      <c r="M88">
        <v>63.771661569826705</v>
      </c>
      <c r="N88">
        <v>44.273227206946459</v>
      </c>
      <c r="O88">
        <v>73.284491121081899</v>
      </c>
      <c r="P88">
        <v>19.268651132962802</v>
      </c>
      <c r="Q88">
        <v>3.9999149055283412</v>
      </c>
      <c r="R88">
        <v>18.614436761811024</v>
      </c>
      <c r="S88">
        <v>5.0020042105263158</v>
      </c>
      <c r="T88">
        <v>0</v>
      </c>
      <c r="U88">
        <v>51.755959063629035</v>
      </c>
      <c r="V88">
        <v>9.1005817237798539</v>
      </c>
      <c r="W88">
        <v>19.192989985693853</v>
      </c>
      <c r="X88">
        <v>63.349451809840325</v>
      </c>
      <c r="Y88">
        <v>0</v>
      </c>
      <c r="Z88">
        <v>0.48309999999999992</v>
      </c>
      <c r="AA88">
        <v>12.318788766731524</v>
      </c>
      <c r="AB88">
        <v>12.8788</v>
      </c>
      <c r="AC88">
        <v>8.5013599999999983</v>
      </c>
      <c r="AD88">
        <v>8.0067599999999999</v>
      </c>
      <c r="AE88">
        <v>21.712782000000004</v>
      </c>
      <c r="AF88">
        <v>12.303000000000001</v>
      </c>
      <c r="AG88">
        <v>27.318457439999992</v>
      </c>
      <c r="AH88">
        <v>51.366119999999995</v>
      </c>
      <c r="AI88">
        <v>0</v>
      </c>
      <c r="AJ88">
        <v>0</v>
      </c>
      <c r="AK88">
        <v>22.295999999999999</v>
      </c>
      <c r="AL88">
        <v>49.846749999999993</v>
      </c>
      <c r="AM88">
        <v>4.6363679999999992</v>
      </c>
      <c r="AN88">
        <v>0</v>
      </c>
      <c r="AO88">
        <v>10.071734399999999</v>
      </c>
      <c r="AP88">
        <v>5.3450233684428907</v>
      </c>
      <c r="AQ88">
        <v>41.923200000000008</v>
      </c>
      <c r="AR88">
        <v>8.9706499999999991</v>
      </c>
      <c r="AS88">
        <v>4.4309999999999992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1050.8972068944315</v>
      </c>
      <c r="DN88">
        <v>44.130192828024903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385.00328092568452</v>
      </c>
      <c r="L89">
        <v>3.0009478426191474</v>
      </c>
      <c r="M89">
        <v>63.771661569826705</v>
      </c>
      <c r="N89">
        <v>38.73923213230951</v>
      </c>
      <c r="O89">
        <v>73.284491121081899</v>
      </c>
      <c r="P89">
        <v>19.268651132962802</v>
      </c>
      <c r="Q89">
        <v>4.3753411596505156</v>
      </c>
      <c r="R89">
        <v>18.614436761811024</v>
      </c>
      <c r="S89">
        <v>5.6785912754491017</v>
      </c>
      <c r="T89">
        <v>0</v>
      </c>
      <c r="U89">
        <v>51.755959063629035</v>
      </c>
      <c r="V89">
        <v>9.1005817237798539</v>
      </c>
      <c r="W89">
        <v>19.192989985693853</v>
      </c>
      <c r="X89">
        <v>63.349451809840325</v>
      </c>
      <c r="Y89">
        <v>0</v>
      </c>
      <c r="Z89">
        <v>0.96619999999999984</v>
      </c>
      <c r="AA89">
        <v>12.318788766731524</v>
      </c>
      <c r="AB89">
        <v>12.8788</v>
      </c>
      <c r="AC89">
        <v>8.5013599999999983</v>
      </c>
      <c r="AD89">
        <v>8.0067599999999999</v>
      </c>
      <c r="AE89">
        <v>21.712782000000004</v>
      </c>
      <c r="AF89">
        <v>12.303000000000001</v>
      </c>
      <c r="AG89">
        <v>27.318457439999992</v>
      </c>
      <c r="AH89">
        <v>51.366119999999995</v>
      </c>
      <c r="AI89">
        <v>0</v>
      </c>
      <c r="AJ89">
        <v>0</v>
      </c>
      <c r="AK89">
        <v>22.295999999999999</v>
      </c>
      <c r="AL89">
        <v>49.846749999999993</v>
      </c>
      <c r="AM89">
        <v>4.6363679999999992</v>
      </c>
      <c r="AN89">
        <v>0</v>
      </c>
      <c r="AO89">
        <v>10.071734399999999</v>
      </c>
      <c r="AP89">
        <v>5.3450233684428907</v>
      </c>
      <c r="AQ89">
        <v>41.923200000000008</v>
      </c>
      <c r="AR89">
        <v>8.9706499999999991</v>
      </c>
      <c r="AS89">
        <v>4.4309999999999992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1015.3894690915947</v>
      </c>
      <c r="DN89">
        <v>42.63914138791759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374.00220950906254</v>
      </c>
      <c r="L90">
        <v>3.0009478426191474</v>
      </c>
      <c r="M90">
        <v>63.771661569826705</v>
      </c>
      <c r="N90">
        <v>38.73923213230951</v>
      </c>
      <c r="O90">
        <v>73.284491121081899</v>
      </c>
      <c r="P90">
        <v>19.268651132962802</v>
      </c>
      <c r="Q90">
        <v>4.0127923956521743</v>
      </c>
      <c r="R90">
        <v>18.614436761811024</v>
      </c>
      <c r="S90">
        <v>5.0008543689320382</v>
      </c>
      <c r="T90">
        <v>0</v>
      </c>
      <c r="U90">
        <v>51.755959063629035</v>
      </c>
      <c r="V90">
        <v>9.1005817237798539</v>
      </c>
      <c r="W90">
        <v>19.192989985693853</v>
      </c>
      <c r="X90">
        <v>63.349451809840325</v>
      </c>
      <c r="Y90">
        <v>0</v>
      </c>
      <c r="Z90">
        <v>1.4492999999999996</v>
      </c>
      <c r="AA90">
        <v>18.513577979793244</v>
      </c>
      <c r="AB90">
        <v>17.351255999999996</v>
      </c>
      <c r="AC90">
        <v>12.764903812156431</v>
      </c>
      <c r="AD90">
        <v>8.0067599999999999</v>
      </c>
      <c r="AE90">
        <v>21.712782000000004</v>
      </c>
      <c r="AF90">
        <v>18.454500000000003</v>
      </c>
      <c r="AG90">
        <v>27.318457439999992</v>
      </c>
      <c r="AH90">
        <v>61.639344000000008</v>
      </c>
      <c r="AI90">
        <v>0</v>
      </c>
      <c r="AJ90">
        <v>0</v>
      </c>
      <c r="AK90">
        <v>22.295999999999999</v>
      </c>
      <c r="AL90">
        <v>49.846749999999993</v>
      </c>
      <c r="AM90">
        <v>4.6363679999999992</v>
      </c>
      <c r="AN90">
        <v>0</v>
      </c>
      <c r="AO90">
        <v>10.071734399999999</v>
      </c>
      <c r="AP90">
        <v>5.3450233684428907</v>
      </c>
      <c r="AQ90">
        <v>43.145960000000002</v>
      </c>
      <c r="AR90">
        <v>8.9706499999999991</v>
      </c>
      <c r="AS90">
        <v>4.4309999999999992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1035.562238523371</v>
      </c>
      <c r="DN90">
        <v>43.486387894222389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334.00149755917613</v>
      </c>
      <c r="L91">
        <v>3.000962494586402</v>
      </c>
      <c r="M91">
        <v>63.771661569826705</v>
      </c>
      <c r="N91">
        <v>38.73923213230951</v>
      </c>
      <c r="O91">
        <v>73.284491121081899</v>
      </c>
      <c r="P91">
        <v>19.268651132962802</v>
      </c>
      <c r="Q91">
        <v>4.0111517680278022</v>
      </c>
      <c r="R91">
        <v>18.614436761811024</v>
      </c>
      <c r="S91">
        <v>5.0008543689320382</v>
      </c>
      <c r="T91">
        <v>0</v>
      </c>
      <c r="U91">
        <v>51.755959063629035</v>
      </c>
      <c r="V91">
        <v>9.1005817237798539</v>
      </c>
      <c r="W91">
        <v>19.192989985693853</v>
      </c>
      <c r="X91">
        <v>63.349451809840325</v>
      </c>
      <c r="Y91">
        <v>0</v>
      </c>
      <c r="Z91">
        <v>8.634929399999999</v>
      </c>
      <c r="AA91">
        <v>18.513577979793244</v>
      </c>
      <c r="AB91">
        <v>17.351255999999996</v>
      </c>
      <c r="AC91">
        <v>12.764903812156431</v>
      </c>
      <c r="AD91">
        <v>8.0067599999999999</v>
      </c>
      <c r="AE91">
        <v>21.712782000000004</v>
      </c>
      <c r="AF91">
        <v>18.454500000000003</v>
      </c>
      <c r="AG91">
        <v>27.318457439999992</v>
      </c>
      <c r="AH91">
        <v>61.639344000000008</v>
      </c>
      <c r="AI91">
        <v>0</v>
      </c>
      <c r="AJ91">
        <v>0</v>
      </c>
      <c r="AK91">
        <v>22.295999999999999</v>
      </c>
      <c r="AL91">
        <v>49.846749999999993</v>
      </c>
      <c r="AM91">
        <v>4.6363679999999992</v>
      </c>
      <c r="AN91">
        <v>0</v>
      </c>
      <c r="AO91">
        <v>10.071734399999999</v>
      </c>
      <c r="AP91">
        <v>5.3450233684428907</v>
      </c>
      <c r="AQ91">
        <v>43.145960000000002</v>
      </c>
      <c r="AR91">
        <v>8.9706499999999991</v>
      </c>
      <c r="AS91">
        <v>5.3171999999999997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1004.9185296300831</v>
      </c>
      <c r="DN91">
        <v>42.199588261966817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308.00229014902806</v>
      </c>
      <c r="L92">
        <v>3.0009167560432304</v>
      </c>
      <c r="M92">
        <v>63.771661569826705</v>
      </c>
      <c r="N92">
        <v>38.73923213230951</v>
      </c>
      <c r="O92">
        <v>73.284491121081899</v>
      </c>
      <c r="P92">
        <v>19.268651132962802</v>
      </c>
      <c r="Q92">
        <v>4.0111517680278022</v>
      </c>
      <c r="R92">
        <v>18.614436761811024</v>
      </c>
      <c r="S92">
        <v>5.0008543689320382</v>
      </c>
      <c r="T92">
        <v>0</v>
      </c>
      <c r="U92">
        <v>51.755959063629035</v>
      </c>
      <c r="V92">
        <v>9.1005817237798539</v>
      </c>
      <c r="W92">
        <v>19.192989985693853</v>
      </c>
      <c r="X92">
        <v>63.349451809840325</v>
      </c>
      <c r="Y92">
        <v>0</v>
      </c>
      <c r="Z92">
        <v>8.634929399999999</v>
      </c>
      <c r="AA92">
        <v>18.513577979793244</v>
      </c>
      <c r="AB92">
        <v>17.351255999999996</v>
      </c>
      <c r="AC92">
        <v>12.764903812156431</v>
      </c>
      <c r="AD92">
        <v>8.0067599999999999</v>
      </c>
      <c r="AE92">
        <v>21.712782000000004</v>
      </c>
      <c r="AF92">
        <v>18.454500000000003</v>
      </c>
      <c r="AG92">
        <v>27.318457439999992</v>
      </c>
      <c r="AH92">
        <v>61.639344000000008</v>
      </c>
      <c r="AI92">
        <v>0</v>
      </c>
      <c r="AJ92">
        <v>0</v>
      </c>
      <c r="AK92">
        <v>22.295999999999999</v>
      </c>
      <c r="AL92">
        <v>49.846749999999993</v>
      </c>
      <c r="AM92">
        <v>4.6363679999999992</v>
      </c>
      <c r="AN92">
        <v>0</v>
      </c>
      <c r="AO92">
        <v>10.071734399999999</v>
      </c>
      <c r="AP92">
        <v>5.3450233684428907</v>
      </c>
      <c r="AQ92">
        <v>43.145960000000002</v>
      </c>
      <c r="AR92">
        <v>8.9706499999999991</v>
      </c>
      <c r="AS92">
        <v>5.3171999999999997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979.96704639000598</v>
      </c>
      <c r="DN92">
        <v>41.151818353352482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271.78320835248422</v>
      </c>
      <c r="L93">
        <v>3.000962494586402</v>
      </c>
      <c r="M93">
        <v>63.771661569826705</v>
      </c>
      <c r="N93">
        <v>38.73923213230951</v>
      </c>
      <c r="O93">
        <v>73.284491121081899</v>
      </c>
      <c r="P93">
        <v>19.268651132962802</v>
      </c>
      <c r="Q93">
        <v>4.0102907862728063</v>
      </c>
      <c r="R93">
        <v>4.0010057142857143</v>
      </c>
      <c r="S93">
        <v>5.0008543689320382</v>
      </c>
      <c r="T93">
        <v>0</v>
      </c>
      <c r="U93">
        <v>51.755959063629035</v>
      </c>
      <c r="V93">
        <v>3.0004480955937267</v>
      </c>
      <c r="W93">
        <v>19.330725705659489</v>
      </c>
      <c r="X93">
        <v>63.349183411198162</v>
      </c>
      <c r="Y93">
        <v>0</v>
      </c>
      <c r="Z93">
        <v>8.634929399999999</v>
      </c>
      <c r="AA93">
        <v>18.513577979793244</v>
      </c>
      <c r="AB93">
        <v>17.351255999999996</v>
      </c>
      <c r="AC93">
        <v>12.764903812156431</v>
      </c>
      <c r="AD93">
        <v>8.0067599999999999</v>
      </c>
      <c r="AE93">
        <v>21.712782000000004</v>
      </c>
      <c r="AF93">
        <v>18.454500000000003</v>
      </c>
      <c r="AG93">
        <v>27.318457439999992</v>
      </c>
      <c r="AH93">
        <v>61.639344000000008</v>
      </c>
      <c r="AI93">
        <v>0</v>
      </c>
      <c r="AJ93">
        <v>0</v>
      </c>
      <c r="AK93">
        <v>22.295999999999999</v>
      </c>
      <c r="AL93">
        <v>49.846749999999993</v>
      </c>
      <c r="AM93">
        <v>4.6363679999999992</v>
      </c>
      <c r="AN93">
        <v>0</v>
      </c>
      <c r="AO93">
        <v>10.071734399999999</v>
      </c>
      <c r="AP93">
        <v>5.3450233684428907</v>
      </c>
      <c r="AQ93">
        <v>43.145960000000002</v>
      </c>
      <c r="AR93">
        <v>8.9706499999999991</v>
      </c>
      <c r="AS93">
        <v>5.3171999999999997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925.45993077280787</v>
      </c>
      <c r="DN93">
        <v>38.862939576407193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269.99983447235428</v>
      </c>
      <c r="L94">
        <v>3.000962494586402</v>
      </c>
      <c r="M94">
        <v>63.771661569826705</v>
      </c>
      <c r="N94">
        <v>38.73923213230951</v>
      </c>
      <c r="O94">
        <v>73.284491121081899</v>
      </c>
      <c r="P94">
        <v>19.268651132962802</v>
      </c>
      <c r="Q94">
        <v>4.0102907862728063</v>
      </c>
      <c r="R94">
        <v>4.0010057142857143</v>
      </c>
      <c r="S94">
        <v>5.0008543689320382</v>
      </c>
      <c r="T94">
        <v>0</v>
      </c>
      <c r="U94">
        <v>51.755959063629035</v>
      </c>
      <c r="V94">
        <v>3.0004480955937267</v>
      </c>
      <c r="W94">
        <v>19.330786762964717</v>
      </c>
      <c r="X94">
        <v>63.349183411198162</v>
      </c>
      <c r="Y94">
        <v>0</v>
      </c>
      <c r="Z94">
        <v>8.634929399999999</v>
      </c>
      <c r="AA94">
        <v>18.513577979793244</v>
      </c>
      <c r="AB94">
        <v>17.351255999999996</v>
      </c>
      <c r="AC94">
        <v>12.764903812156431</v>
      </c>
      <c r="AD94">
        <v>8.0067599999999999</v>
      </c>
      <c r="AE94">
        <v>21.712782000000004</v>
      </c>
      <c r="AF94">
        <v>18.454500000000003</v>
      </c>
      <c r="AG94">
        <v>27.318457439999992</v>
      </c>
      <c r="AH94">
        <v>61.639344000000008</v>
      </c>
      <c r="AI94">
        <v>0</v>
      </c>
      <c r="AJ94">
        <v>0</v>
      </c>
      <c r="AK94">
        <v>22.295999999999999</v>
      </c>
      <c r="AL94">
        <v>49.846749999999993</v>
      </c>
      <c r="AM94">
        <v>4.6363679999999992</v>
      </c>
      <c r="AN94">
        <v>0</v>
      </c>
      <c r="AO94">
        <v>10.071734399999999</v>
      </c>
      <c r="AP94">
        <v>5.3450233684428907</v>
      </c>
      <c r="AQ94">
        <v>41.923200000000008</v>
      </c>
      <c r="AR94">
        <v>8.9706499999999991</v>
      </c>
      <c r="AS94">
        <v>5.3171999999999997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922.57500233642054</v>
      </c>
      <c r="DN94">
        <v>38.741795189969878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277.0009859331393</v>
      </c>
      <c r="L95">
        <v>3.000962494586402</v>
      </c>
      <c r="M95">
        <v>63.771661569826705</v>
      </c>
      <c r="N95">
        <v>38.73923213230951</v>
      </c>
      <c r="O95">
        <v>73.284491121081899</v>
      </c>
      <c r="P95">
        <v>19.268651132962802</v>
      </c>
      <c r="Q95">
        <v>4.0102907862728063</v>
      </c>
      <c r="R95">
        <v>4.0010057142857143</v>
      </c>
      <c r="S95">
        <v>5.0008543689320382</v>
      </c>
      <c r="T95">
        <v>0</v>
      </c>
      <c r="U95">
        <v>51.755959063629035</v>
      </c>
      <c r="V95">
        <v>3.0004480955937267</v>
      </c>
      <c r="W95">
        <v>19.330786762964717</v>
      </c>
      <c r="X95">
        <v>63.349183411198162</v>
      </c>
      <c r="Y95">
        <v>0</v>
      </c>
      <c r="Z95">
        <v>0.48309999999999992</v>
      </c>
      <c r="AA95">
        <v>12.318788766731524</v>
      </c>
      <c r="AB95">
        <v>17.351255999999996</v>
      </c>
      <c r="AC95">
        <v>8.5013599999999983</v>
      </c>
      <c r="AD95">
        <v>8.0067599999999999</v>
      </c>
      <c r="AE95">
        <v>21.712782000000004</v>
      </c>
      <c r="AF95">
        <v>12.303000000000001</v>
      </c>
      <c r="AG95">
        <v>27.318457439999992</v>
      </c>
      <c r="AH95">
        <v>61.639344000000008</v>
      </c>
      <c r="AI95">
        <v>0</v>
      </c>
      <c r="AJ95">
        <v>0</v>
      </c>
      <c r="AK95">
        <v>22.295999999999999</v>
      </c>
      <c r="AL95">
        <v>39.877400000000002</v>
      </c>
      <c r="AM95">
        <v>4.6363679999999992</v>
      </c>
      <c r="AN95">
        <v>0</v>
      </c>
      <c r="AO95">
        <v>10.071734399999999</v>
      </c>
      <c r="AP95">
        <v>5.3450233684428907</v>
      </c>
      <c r="AQ95">
        <v>41.923200000000008</v>
      </c>
      <c r="AR95">
        <v>8.9706499999999991</v>
      </c>
      <c r="AS95">
        <v>4.4309999999999992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895.11230759162879</v>
      </c>
      <c r="DN95">
        <v>37.588428970328394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276.84713946927923</v>
      </c>
      <c r="L96">
        <v>3.000962494586402</v>
      </c>
      <c r="M96">
        <v>63.771661569826705</v>
      </c>
      <c r="N96">
        <v>38.73923213230951</v>
      </c>
      <c r="O96">
        <v>73.284491121081899</v>
      </c>
      <c r="P96">
        <v>19.268651132962802</v>
      </c>
      <c r="Q96">
        <v>4.0102907862728063</v>
      </c>
      <c r="R96">
        <v>4.0010057142857143</v>
      </c>
      <c r="S96">
        <v>5.0008543689320382</v>
      </c>
      <c r="T96">
        <v>0</v>
      </c>
      <c r="U96">
        <v>51.755959063629035</v>
      </c>
      <c r="V96">
        <v>3.0004480955937267</v>
      </c>
      <c r="W96">
        <v>19.330786762964717</v>
      </c>
      <c r="X96">
        <v>63.349183411198162</v>
      </c>
      <c r="Y96">
        <v>0</v>
      </c>
      <c r="Z96">
        <v>0.48309999999999992</v>
      </c>
      <c r="AA96">
        <v>12.318788766731524</v>
      </c>
      <c r="AB96">
        <v>17.351255999999996</v>
      </c>
      <c r="AC96">
        <v>8.5013599999999983</v>
      </c>
      <c r="AD96">
        <v>8.0067599999999999</v>
      </c>
      <c r="AE96">
        <v>21.712782000000004</v>
      </c>
      <c r="AF96">
        <v>6.1515000000000004</v>
      </c>
      <c r="AG96">
        <v>27.318457439999992</v>
      </c>
      <c r="AH96">
        <v>61.639344000000008</v>
      </c>
      <c r="AI96">
        <v>0</v>
      </c>
      <c r="AJ96">
        <v>0</v>
      </c>
      <c r="AK96">
        <v>22.295999999999999</v>
      </c>
      <c r="AL96">
        <v>39.877400000000002</v>
      </c>
      <c r="AM96">
        <v>2.2830599999999994</v>
      </c>
      <c r="AN96">
        <v>0</v>
      </c>
      <c r="AO96">
        <v>10.071734399999999</v>
      </c>
      <c r="AP96">
        <v>5.3450233684428907</v>
      </c>
      <c r="AQ96">
        <v>41.923200000000008</v>
      </c>
      <c r="AR96">
        <v>8.9706499999999991</v>
      </c>
      <c r="AS96">
        <v>4.4309999999999992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886.80259683987322</v>
      </c>
      <c r="DN96">
        <v>37.239485258223944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276.84713946927923</v>
      </c>
      <c r="L97">
        <v>3.000962494586402</v>
      </c>
      <c r="M97">
        <v>63.771661569826705</v>
      </c>
      <c r="N97">
        <v>38.73923213230951</v>
      </c>
      <c r="O97">
        <v>73.284491121081899</v>
      </c>
      <c r="P97">
        <v>19.268651132962802</v>
      </c>
      <c r="Q97">
        <v>4.0102907862728063</v>
      </c>
      <c r="R97">
        <v>4.0010057142857143</v>
      </c>
      <c r="S97">
        <v>5.0008543689320382</v>
      </c>
      <c r="T97">
        <v>0</v>
      </c>
      <c r="U97">
        <v>51.755959063629035</v>
      </c>
      <c r="V97">
        <v>3.0004480955937267</v>
      </c>
      <c r="W97">
        <v>19.330786762964717</v>
      </c>
      <c r="X97">
        <v>63.349183411198162</v>
      </c>
      <c r="Y97">
        <v>0</v>
      </c>
      <c r="Z97">
        <v>0</v>
      </c>
      <c r="AA97">
        <v>12.318788766731524</v>
      </c>
      <c r="AB97">
        <v>17.351255999999996</v>
      </c>
      <c r="AC97">
        <v>8.5013599999999983</v>
      </c>
      <c r="AD97">
        <v>12.010140000000002</v>
      </c>
      <c r="AE97">
        <v>21.712782000000004</v>
      </c>
      <c r="AF97">
        <v>6.1515000000000004</v>
      </c>
      <c r="AG97">
        <v>27.318457439999992</v>
      </c>
      <c r="AH97">
        <v>61.639344000000008</v>
      </c>
      <c r="AI97">
        <v>0</v>
      </c>
      <c r="AJ97">
        <v>0</v>
      </c>
      <c r="AK97">
        <v>22.295999999999999</v>
      </c>
      <c r="AL97">
        <v>39.877400000000002</v>
      </c>
      <c r="AM97">
        <v>0</v>
      </c>
      <c r="AN97">
        <v>0</v>
      </c>
      <c r="AO97">
        <v>10.071734399999999</v>
      </c>
      <c r="AP97">
        <v>5.3450233684428907</v>
      </c>
      <c r="AQ97">
        <v>41.923200000000008</v>
      </c>
      <c r="AR97">
        <v>8.9706499999999991</v>
      </c>
      <c r="AS97">
        <v>4.4309999999999992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887.98995725157545</v>
      </c>
      <c r="DN97">
        <v>37.289344846521651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276.84713946927923</v>
      </c>
      <c r="L98">
        <v>3.000962494586402</v>
      </c>
      <c r="M98">
        <v>63.771661569826705</v>
      </c>
      <c r="N98">
        <v>38.73923213230951</v>
      </c>
      <c r="O98">
        <v>73.284491121081899</v>
      </c>
      <c r="P98">
        <v>19.268651132962802</v>
      </c>
      <c r="Q98">
        <v>4.0102907862728063</v>
      </c>
      <c r="R98">
        <v>4.0010057142857143</v>
      </c>
      <c r="S98">
        <v>5.0008543689320382</v>
      </c>
      <c r="T98">
        <v>0</v>
      </c>
      <c r="U98">
        <v>51.755959063629035</v>
      </c>
      <c r="V98">
        <v>3.0004480955937267</v>
      </c>
      <c r="W98">
        <v>19.330786762964717</v>
      </c>
      <c r="X98">
        <v>63.349183411198162</v>
      </c>
      <c r="Y98">
        <v>0</v>
      </c>
      <c r="Z98">
        <v>0</v>
      </c>
      <c r="AA98">
        <v>12.318788766731524</v>
      </c>
      <c r="AB98">
        <v>17.351255999999996</v>
      </c>
      <c r="AC98">
        <v>8.5013599999999983</v>
      </c>
      <c r="AD98">
        <v>12.010140000000002</v>
      </c>
      <c r="AE98">
        <v>21.712782000000004</v>
      </c>
      <c r="AF98">
        <v>6.1515000000000004</v>
      </c>
      <c r="AG98">
        <v>27.318457439999992</v>
      </c>
      <c r="AH98">
        <v>61.639344000000008</v>
      </c>
      <c r="AI98">
        <v>0</v>
      </c>
      <c r="AJ98">
        <v>0</v>
      </c>
      <c r="AK98">
        <v>22.295999999999999</v>
      </c>
      <c r="AL98">
        <v>39.877400000000002</v>
      </c>
      <c r="AM98">
        <v>0</v>
      </c>
      <c r="AN98">
        <v>0</v>
      </c>
      <c r="AO98">
        <v>10.071734399999999</v>
      </c>
      <c r="AP98">
        <v>5.3450233684428907</v>
      </c>
      <c r="AQ98">
        <v>41.923200000000008</v>
      </c>
      <c r="AR98">
        <v>8.9706499999999991</v>
      </c>
      <c r="AS98">
        <v>5.9079999999999995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889.40743410765629</v>
      </c>
      <c r="DN98">
        <v>37.348867990440766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10.242334562821151</v>
      </c>
      <c r="L99">
        <f t="shared" si="2"/>
        <v>0.12544267668594875</v>
      </c>
      <c r="M99">
        <f t="shared" si="2"/>
        <v>1.5305198776758393</v>
      </c>
      <c r="N99">
        <f t="shared" si="2"/>
        <v>1.1875047672389338</v>
      </c>
      <c r="O99">
        <f t="shared" si="2"/>
        <v>1.758827786905969</v>
      </c>
      <c r="P99">
        <f t="shared" si="2"/>
        <v>0.48101008123996708</v>
      </c>
      <c r="Q99">
        <f t="shared" si="2"/>
        <v>0.14488043971061884</v>
      </c>
      <c r="R99">
        <f t="shared" si="2"/>
        <v>0.40274246261038638</v>
      </c>
      <c r="S99">
        <f t="shared" si="2"/>
        <v>0.18346558269701146</v>
      </c>
      <c r="T99">
        <f t="shared" si="2"/>
        <v>0</v>
      </c>
      <c r="U99">
        <f t="shared" si="2"/>
        <v>1.2406814020570878</v>
      </c>
      <c r="V99">
        <f t="shared" si="2"/>
        <v>0.18126924944713155</v>
      </c>
      <c r="W99">
        <f t="shared" si="2"/>
        <v>0.45971712424137651</v>
      </c>
      <c r="X99">
        <f t="shared" si="2"/>
        <v>1.514985026797576</v>
      </c>
      <c r="Y99">
        <f t="shared" si="2"/>
        <v>0</v>
      </c>
      <c r="Z99">
        <f t="shared" si="2"/>
        <v>5.6963770299999987E-2</v>
      </c>
      <c r="AA99">
        <f t="shared" si="2"/>
        <v>0.1678212884261234</v>
      </c>
      <c r="AB99">
        <f t="shared" si="2"/>
        <v>0.27819086099999962</v>
      </c>
      <c r="AC99">
        <f t="shared" si="2"/>
        <v>0.14243637143646909</v>
      </c>
      <c r="AD99">
        <f t="shared" si="2"/>
        <v>0.26509337999999966</v>
      </c>
      <c r="AE99">
        <f t="shared" si="2"/>
        <v>0.49924522200000104</v>
      </c>
      <c r="AF99">
        <f t="shared" si="2"/>
        <v>0.19377225000000015</v>
      </c>
      <c r="AG99">
        <f t="shared" si="2"/>
        <v>0.65564297856000064</v>
      </c>
      <c r="AH99">
        <f t="shared" si="2"/>
        <v>1.1600424720000022</v>
      </c>
      <c r="AI99">
        <f t="shared" si="2"/>
        <v>0</v>
      </c>
      <c r="AJ99">
        <f t="shared" si="2"/>
        <v>0</v>
      </c>
      <c r="AK99">
        <f t="shared" si="2"/>
        <v>0.53510400000000058</v>
      </c>
      <c r="AL99">
        <f t="shared" si="2"/>
        <v>1.1365058999999997</v>
      </c>
      <c r="AM99">
        <f t="shared" si="2"/>
        <v>2.887368420000001E-2</v>
      </c>
      <c r="AN99">
        <f t="shared" si="2"/>
        <v>0</v>
      </c>
      <c r="AO99">
        <f t="shared" si="2"/>
        <v>0.25043754959999975</v>
      </c>
      <c r="AP99">
        <f t="shared" si="2"/>
        <v>0.12979967274734447</v>
      </c>
      <c r="AQ99">
        <f t="shared" si="2"/>
        <v>0.3790556000000001</v>
      </c>
      <c r="AR99">
        <f t="shared" si="2"/>
        <v>0.19771797499999996</v>
      </c>
      <c r="AS99">
        <f t="shared" si="2"/>
        <v>0.14489370000000015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M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24.640264753496684</v>
      </c>
      <c r="DN99">
        <f t="shared" ref="DN99" si="4">SUM(DN3:DN98)/4000</f>
        <v>1.0347129619022468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  <c r="CS101">
        <v>97</v>
      </c>
      <c r="CT101">
        <v>98</v>
      </c>
      <c r="CU101">
        <v>99</v>
      </c>
      <c r="CV101">
        <v>100</v>
      </c>
      <c r="CW101">
        <v>101</v>
      </c>
      <c r="CX101">
        <v>102</v>
      </c>
      <c r="CY101">
        <v>103</v>
      </c>
      <c r="CZ101">
        <v>104</v>
      </c>
      <c r="DA101">
        <v>105</v>
      </c>
      <c r="DB101">
        <v>106</v>
      </c>
      <c r="DC101">
        <v>107</v>
      </c>
      <c r="DD101">
        <v>108</v>
      </c>
      <c r="DE101">
        <v>109</v>
      </c>
      <c r="DF101">
        <v>110</v>
      </c>
      <c r="DG101">
        <v>111</v>
      </c>
      <c r="DH101">
        <v>112</v>
      </c>
      <c r="DI101">
        <v>113</v>
      </c>
      <c r="DJ101">
        <v>114</v>
      </c>
      <c r="DK101">
        <v>115</v>
      </c>
      <c r="DL101">
        <v>116</v>
      </c>
      <c r="DM101">
        <v>117</v>
      </c>
      <c r="DN101">
        <v>118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3" activePane="bottomRight" state="frozen"/>
      <selection sqref="A1:XFD1048576"/>
      <selection pane="topRight" sqref="A1:XFD1048576"/>
      <selection pane="bottomLeft" sqref="A1:XFD1048576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49" t="s">
        <v>448</v>
      </c>
      <c r="BT1" s="149" t="s">
        <v>449</v>
      </c>
      <c r="BU1" s="149" t="s">
        <v>459</v>
      </c>
      <c r="BV1" s="149" t="s">
        <v>460</v>
      </c>
      <c r="BW1" s="149" t="s">
        <v>461</v>
      </c>
      <c r="BX1" s="149" t="s">
        <v>462</v>
      </c>
      <c r="BY1" s="149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  <c r="DN1" t="s">
        <v>189</v>
      </c>
    </row>
    <row r="2" spans="1:118">
      <c r="A2" s="216"/>
      <c r="AS2" s="167"/>
      <c r="AT2" s="167"/>
      <c r="AU2" s="167"/>
      <c r="AV2" s="167"/>
      <c r="AW2" s="167"/>
      <c r="AX2" s="167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165.03142101298741</v>
      </c>
      <c r="L3">
        <v>65.228524895107114</v>
      </c>
      <c r="M3">
        <v>0</v>
      </c>
      <c r="N3">
        <v>30.00016540225829</v>
      </c>
      <c r="O3">
        <v>50.381133878918106</v>
      </c>
      <c r="P3">
        <v>50.926901622718049</v>
      </c>
      <c r="Q3">
        <v>5.0770448617631718</v>
      </c>
      <c r="R3">
        <v>10.769376756756754</v>
      </c>
      <c r="S3">
        <v>6.7017513033175362</v>
      </c>
      <c r="T3">
        <v>0</v>
      </c>
      <c r="U3">
        <v>241.95501157790275</v>
      </c>
      <c r="V3">
        <v>4.6027119402985086</v>
      </c>
      <c r="W3">
        <v>10.640095297337648</v>
      </c>
      <c r="X3">
        <v>36.36518611964194</v>
      </c>
      <c r="Y3">
        <v>0</v>
      </c>
      <c r="Z3">
        <v>0.27940000000000004</v>
      </c>
      <c r="AA3">
        <v>10.032642584214351</v>
      </c>
      <c r="AB3">
        <v>10.036104000000003</v>
      </c>
      <c r="AC3">
        <v>4.91568</v>
      </c>
      <c r="AD3">
        <v>6.9448499999999989</v>
      </c>
      <c r="AE3">
        <v>12.557578800000002</v>
      </c>
      <c r="AF3">
        <v>0</v>
      </c>
      <c r="AG3">
        <v>0</v>
      </c>
      <c r="AH3">
        <v>28.864800000000002</v>
      </c>
      <c r="AI3">
        <v>0</v>
      </c>
      <c r="AJ3">
        <v>0</v>
      </c>
      <c r="AK3">
        <v>12.891999999999999</v>
      </c>
      <c r="AL3">
        <v>14.755000000000006</v>
      </c>
      <c r="AM3">
        <v>0</v>
      </c>
      <c r="AN3">
        <v>0</v>
      </c>
      <c r="AO3">
        <v>6.3474600000000008</v>
      </c>
      <c r="AP3">
        <v>3.3835296724871813</v>
      </c>
      <c r="AQ3">
        <v>0</v>
      </c>
      <c r="AR3">
        <v>12.337600000000004</v>
      </c>
      <c r="AS3">
        <v>8.2007999999999992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776.6145079808166</v>
      </c>
      <c r="DN3">
        <v>32.612261744892137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165.03142101298741</v>
      </c>
      <c r="L4">
        <v>65.228524895107114</v>
      </c>
      <c r="M4">
        <v>0</v>
      </c>
      <c r="N4">
        <v>30.00016540225829</v>
      </c>
      <c r="O4">
        <v>50.381133878918106</v>
      </c>
      <c r="P4">
        <v>50.926901622718049</v>
      </c>
      <c r="Q4">
        <v>2.0007393715341961</v>
      </c>
      <c r="R4">
        <v>10.769376756756754</v>
      </c>
      <c r="S4">
        <v>3.0013118971061092</v>
      </c>
      <c r="T4">
        <v>0</v>
      </c>
      <c r="U4">
        <v>241.95501157790275</v>
      </c>
      <c r="V4">
        <v>4.6027119402985086</v>
      </c>
      <c r="W4">
        <v>10.640095297337648</v>
      </c>
      <c r="X4">
        <v>36.365002546936402</v>
      </c>
      <c r="Y4">
        <v>0</v>
      </c>
      <c r="Z4">
        <v>0.27940000000000004</v>
      </c>
      <c r="AA4">
        <v>9.9323161583722079</v>
      </c>
      <c r="AB4">
        <v>10.036104000000003</v>
      </c>
      <c r="AC4">
        <v>4.91568</v>
      </c>
      <c r="AD4">
        <v>6.9448499999999989</v>
      </c>
      <c r="AE4">
        <v>12.557578800000002</v>
      </c>
      <c r="AF4">
        <v>0</v>
      </c>
      <c r="AG4">
        <v>0</v>
      </c>
      <c r="AH4">
        <v>28.864800000000002</v>
      </c>
      <c r="AI4">
        <v>0</v>
      </c>
      <c r="AJ4">
        <v>0</v>
      </c>
      <c r="AK4">
        <v>12.891999999999999</v>
      </c>
      <c r="AL4">
        <v>14.755000000000006</v>
      </c>
      <c r="AM4">
        <v>0</v>
      </c>
      <c r="AN4">
        <v>0</v>
      </c>
      <c r="AO4">
        <v>6.3474600000000008</v>
      </c>
      <c r="AP4">
        <v>3.3835296724871813</v>
      </c>
      <c r="AQ4">
        <v>0</v>
      </c>
      <c r="AR4">
        <v>12.337600000000004</v>
      </c>
      <c r="AS4">
        <v>8.2007999999999992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770.01440863759603</v>
      </c>
      <c r="DN4">
        <v>32.335106193124545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165.03142101298741</v>
      </c>
      <c r="L5">
        <v>65.228524895107114</v>
      </c>
      <c r="M5">
        <v>0</v>
      </c>
      <c r="N5">
        <v>30.00016540225829</v>
      </c>
      <c r="O5">
        <v>50.381133878918106</v>
      </c>
      <c r="P5">
        <v>50.926901622718049</v>
      </c>
      <c r="Q5">
        <v>2.0007393715341961</v>
      </c>
      <c r="R5">
        <v>10.769376756756754</v>
      </c>
      <c r="S5">
        <v>3.0013118971061092</v>
      </c>
      <c r="T5">
        <v>0</v>
      </c>
      <c r="U5">
        <v>241.95501157790275</v>
      </c>
      <c r="V5">
        <v>4.6027119402985086</v>
      </c>
      <c r="W5">
        <v>10.640095297337648</v>
      </c>
      <c r="X5">
        <v>36.365002546936402</v>
      </c>
      <c r="Y5">
        <v>0</v>
      </c>
      <c r="Z5">
        <v>0.27940000000000004</v>
      </c>
      <c r="AA5">
        <v>9.9323161583722079</v>
      </c>
      <c r="AB5">
        <v>10.036104000000003</v>
      </c>
      <c r="AC5">
        <v>4.91568</v>
      </c>
      <c r="AD5">
        <v>6.9448499999999989</v>
      </c>
      <c r="AE5">
        <v>12.557578800000002</v>
      </c>
      <c r="AF5">
        <v>0</v>
      </c>
      <c r="AG5">
        <v>0</v>
      </c>
      <c r="AH5">
        <v>28.864800000000002</v>
      </c>
      <c r="AI5">
        <v>0</v>
      </c>
      <c r="AJ5">
        <v>0</v>
      </c>
      <c r="AK5">
        <v>12.891999999999999</v>
      </c>
      <c r="AL5">
        <v>14.755000000000006</v>
      </c>
      <c r="AM5">
        <v>0</v>
      </c>
      <c r="AN5">
        <v>0</v>
      </c>
      <c r="AO5">
        <v>6.3474600000000008</v>
      </c>
      <c r="AP5">
        <v>3.3835296724871813</v>
      </c>
      <c r="AQ5">
        <v>0</v>
      </c>
      <c r="AR5">
        <v>2.2432000000000007</v>
      </c>
      <c r="AS5">
        <v>8.2007999999999992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760.32681290679898</v>
      </c>
      <c r="DN5">
        <v>31.928301923921637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165.03142101298741</v>
      </c>
      <c r="L6">
        <v>65.228524895107114</v>
      </c>
      <c r="M6">
        <v>0</v>
      </c>
      <c r="N6">
        <v>30.00016540225829</v>
      </c>
      <c r="O6">
        <v>50.381133878918106</v>
      </c>
      <c r="P6">
        <v>50.926901622718049</v>
      </c>
      <c r="Q6">
        <v>2.0007393715341961</v>
      </c>
      <c r="R6">
        <v>10.769376756756754</v>
      </c>
      <c r="S6">
        <v>3.0013118971061092</v>
      </c>
      <c r="T6">
        <v>0</v>
      </c>
      <c r="U6">
        <v>241.95501157790275</v>
      </c>
      <c r="V6">
        <v>4.6027119402985086</v>
      </c>
      <c r="W6">
        <v>10.640095297337648</v>
      </c>
      <c r="X6">
        <v>36.365002546936402</v>
      </c>
      <c r="Y6">
        <v>0</v>
      </c>
      <c r="Z6">
        <v>0.27940000000000004</v>
      </c>
      <c r="AA6">
        <v>7.134814100189879</v>
      </c>
      <c r="AB6">
        <v>10.036104000000003</v>
      </c>
      <c r="AC6">
        <v>4.91568</v>
      </c>
      <c r="AD6">
        <v>6.9448499999999989</v>
      </c>
      <c r="AE6">
        <v>12.557578800000002</v>
      </c>
      <c r="AF6">
        <v>0</v>
      </c>
      <c r="AG6">
        <v>0</v>
      </c>
      <c r="AH6">
        <v>28.864800000000002</v>
      </c>
      <c r="AI6">
        <v>0</v>
      </c>
      <c r="AJ6">
        <v>0</v>
      </c>
      <c r="AK6">
        <v>12.891999999999999</v>
      </c>
      <c r="AL6">
        <v>14.755000000000006</v>
      </c>
      <c r="AM6">
        <v>0</v>
      </c>
      <c r="AN6">
        <v>0</v>
      </c>
      <c r="AO6">
        <v>6.3474600000000008</v>
      </c>
      <c r="AP6">
        <v>3.3835296724871813</v>
      </c>
      <c r="AQ6">
        <v>0</v>
      </c>
      <c r="AR6">
        <v>2.2432000000000007</v>
      </c>
      <c r="AS6">
        <v>8.2007999999999992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757.64211325419694</v>
      </c>
      <c r="DN6">
        <v>31.815499518341277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165.03142101298741</v>
      </c>
      <c r="L7">
        <v>65.228524895107114</v>
      </c>
      <c r="M7">
        <v>0</v>
      </c>
      <c r="N7">
        <v>30.00016540225829</v>
      </c>
      <c r="O7">
        <v>50.381133878918106</v>
      </c>
      <c r="P7">
        <v>50.926901622718049</v>
      </c>
      <c r="Q7">
        <v>2.0007393715341961</v>
      </c>
      <c r="R7">
        <v>10.769376756756754</v>
      </c>
      <c r="S7">
        <v>3.0013118971061092</v>
      </c>
      <c r="T7">
        <v>0</v>
      </c>
      <c r="U7">
        <v>241.95501157790275</v>
      </c>
      <c r="V7">
        <v>4.6027119402985086</v>
      </c>
      <c r="W7">
        <v>10.640095297337648</v>
      </c>
      <c r="X7">
        <v>36.365002546936402</v>
      </c>
      <c r="Y7">
        <v>0</v>
      </c>
      <c r="Z7">
        <v>1.6562832000000001</v>
      </c>
      <c r="AA7">
        <v>3.5515554748118805</v>
      </c>
      <c r="AB7">
        <v>10.036104000000003</v>
      </c>
      <c r="AC7">
        <v>4.91568</v>
      </c>
      <c r="AD7">
        <v>6.9448499999999989</v>
      </c>
      <c r="AE7">
        <v>12.557578800000002</v>
      </c>
      <c r="AF7">
        <v>0</v>
      </c>
      <c r="AG7">
        <v>0</v>
      </c>
      <c r="AH7">
        <v>28.864800000000002</v>
      </c>
      <c r="AI7">
        <v>0</v>
      </c>
      <c r="AJ7">
        <v>0</v>
      </c>
      <c r="AK7">
        <v>12.891999999999999</v>
      </c>
      <c r="AL7">
        <v>14.755000000000006</v>
      </c>
      <c r="AM7">
        <v>0</v>
      </c>
      <c r="AN7">
        <v>0</v>
      </c>
      <c r="AO7">
        <v>6.3474600000000008</v>
      </c>
      <c r="AP7">
        <v>3.3835296724871813</v>
      </c>
      <c r="AQ7">
        <v>0</v>
      </c>
      <c r="AR7">
        <v>2.2432000000000007</v>
      </c>
      <c r="AS7">
        <v>8.2007999999999992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755.52473539305947</v>
      </c>
      <c r="DN7">
        <v>31.726501954100641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165.03142101298741</v>
      </c>
      <c r="L8">
        <v>65.228524895107114</v>
      </c>
      <c r="M8">
        <v>0</v>
      </c>
      <c r="N8">
        <v>30.00016540225829</v>
      </c>
      <c r="O8">
        <v>50.381133878918106</v>
      </c>
      <c r="P8">
        <v>50.926901622718049</v>
      </c>
      <c r="Q8">
        <v>2.0007393715341961</v>
      </c>
      <c r="R8">
        <v>10.769376756756754</v>
      </c>
      <c r="S8">
        <v>3.0013118971061092</v>
      </c>
      <c r="T8">
        <v>0</v>
      </c>
      <c r="U8">
        <v>241.95501157790275</v>
      </c>
      <c r="V8">
        <v>4.6027119402985086</v>
      </c>
      <c r="W8">
        <v>10.640095297337648</v>
      </c>
      <c r="X8">
        <v>36.365002546936402</v>
      </c>
      <c r="Y8">
        <v>0</v>
      </c>
      <c r="Z8">
        <v>1.6562832000000001</v>
      </c>
      <c r="AA8">
        <v>0</v>
      </c>
      <c r="AB8">
        <v>10.036104000000003</v>
      </c>
      <c r="AC8">
        <v>2.45784</v>
      </c>
      <c r="AD8">
        <v>6.9448499999999989</v>
      </c>
      <c r="AE8">
        <v>12.557578800000002</v>
      </c>
      <c r="AF8">
        <v>0</v>
      </c>
      <c r="AG8">
        <v>0</v>
      </c>
      <c r="AH8">
        <v>28.864800000000002</v>
      </c>
      <c r="AI8">
        <v>0</v>
      </c>
      <c r="AJ8">
        <v>0</v>
      </c>
      <c r="AK8">
        <v>12.891999999999999</v>
      </c>
      <c r="AL8">
        <v>14.755000000000006</v>
      </c>
      <c r="AM8">
        <v>0</v>
      </c>
      <c r="AN8">
        <v>0</v>
      </c>
      <c r="AO8">
        <v>6.3474600000000008</v>
      </c>
      <c r="AP8">
        <v>3.3835296724871813</v>
      </c>
      <c r="AQ8">
        <v>0</v>
      </c>
      <c r="AR8">
        <v>2.2432000000000007</v>
      </c>
      <c r="AS8">
        <v>8.2007999999999992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749.75759849098176</v>
      </c>
      <c r="DN8">
        <v>31.484243381366575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165.03142101298741</v>
      </c>
      <c r="L9">
        <v>65.228524895107114</v>
      </c>
      <c r="M9">
        <v>0</v>
      </c>
      <c r="N9">
        <v>30.00016540225829</v>
      </c>
      <c r="O9">
        <v>50.381133878918106</v>
      </c>
      <c r="P9">
        <v>50.926901622718049</v>
      </c>
      <c r="Q9">
        <v>2.0007393715341961</v>
      </c>
      <c r="R9">
        <v>10.769376756756754</v>
      </c>
      <c r="S9">
        <v>3.0013118971061092</v>
      </c>
      <c r="T9">
        <v>0</v>
      </c>
      <c r="U9">
        <v>241.95501157790275</v>
      </c>
      <c r="V9">
        <v>4.6027119402985086</v>
      </c>
      <c r="W9">
        <v>10.640095297337648</v>
      </c>
      <c r="X9">
        <v>36.365002546936402</v>
      </c>
      <c r="Y9">
        <v>0</v>
      </c>
      <c r="Z9">
        <v>1.6562832000000001</v>
      </c>
      <c r="AA9">
        <v>0</v>
      </c>
      <c r="AB9">
        <v>10.036104000000003</v>
      </c>
      <c r="AC9">
        <v>2.45784</v>
      </c>
      <c r="AD9">
        <v>6.9448499999999989</v>
      </c>
      <c r="AE9">
        <v>12.557578800000002</v>
      </c>
      <c r="AF9">
        <v>0</v>
      </c>
      <c r="AG9">
        <v>0</v>
      </c>
      <c r="AH9">
        <v>28.864800000000002</v>
      </c>
      <c r="AI9">
        <v>0</v>
      </c>
      <c r="AJ9">
        <v>0</v>
      </c>
      <c r="AK9">
        <v>12.891999999999999</v>
      </c>
      <c r="AL9">
        <v>21.837400000000002</v>
      </c>
      <c r="AM9">
        <v>0</v>
      </c>
      <c r="AN9">
        <v>0</v>
      </c>
      <c r="AO9">
        <v>6.3474600000000008</v>
      </c>
      <c r="AP9">
        <v>3.3835296724871813</v>
      </c>
      <c r="AQ9">
        <v>0</v>
      </c>
      <c r="AR9">
        <v>2.2432000000000007</v>
      </c>
      <c r="AS9">
        <v>3.4170000000000003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751.96356479919336</v>
      </c>
      <c r="DN9">
        <v>31.576877073155085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165.03142101298741</v>
      </c>
      <c r="L10">
        <v>42.003002663225992</v>
      </c>
      <c r="M10">
        <v>0</v>
      </c>
      <c r="N10">
        <v>30.00016540225829</v>
      </c>
      <c r="O10">
        <v>50.381133878918106</v>
      </c>
      <c r="P10">
        <v>50.926901622718049</v>
      </c>
      <c r="Q10">
        <v>2.0007393715341961</v>
      </c>
      <c r="R10">
        <v>10.769376756756754</v>
      </c>
      <c r="S10">
        <v>3.0013118971061092</v>
      </c>
      <c r="T10">
        <v>0</v>
      </c>
      <c r="U10">
        <v>241.95501157790275</v>
      </c>
      <c r="V10">
        <v>4.6027119402985086</v>
      </c>
      <c r="W10">
        <v>10.640095297337648</v>
      </c>
      <c r="X10">
        <v>36.365002546936402</v>
      </c>
      <c r="Y10">
        <v>0</v>
      </c>
      <c r="Z10">
        <v>1.6562832000000001</v>
      </c>
      <c r="AA10">
        <v>0</v>
      </c>
      <c r="AB10">
        <v>10.036104000000003</v>
      </c>
      <c r="AC10">
        <v>2.45784</v>
      </c>
      <c r="AD10">
        <v>6.9448499999999989</v>
      </c>
      <c r="AE10">
        <v>12.557578800000002</v>
      </c>
      <c r="AF10">
        <v>0</v>
      </c>
      <c r="AG10">
        <v>0</v>
      </c>
      <c r="AH10">
        <v>28.864800000000002</v>
      </c>
      <c r="AI10">
        <v>0</v>
      </c>
      <c r="AJ10">
        <v>0</v>
      </c>
      <c r="AK10">
        <v>12.891999999999999</v>
      </c>
      <c r="AL10">
        <v>21.837400000000002</v>
      </c>
      <c r="AM10">
        <v>0</v>
      </c>
      <c r="AN10">
        <v>0</v>
      </c>
      <c r="AO10">
        <v>6.3474600000000008</v>
      </c>
      <c r="AP10">
        <v>3.3835296724871813</v>
      </c>
      <c r="AQ10">
        <v>0</v>
      </c>
      <c r="AR10">
        <v>2.2432000000000007</v>
      </c>
      <c r="AS10">
        <v>2.5627499999999999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728.85420741066241</v>
      </c>
      <c r="DN10">
        <v>30.606462229804901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165.03142101298741</v>
      </c>
      <c r="L11">
        <v>20.996163455285942</v>
      </c>
      <c r="M11">
        <v>0</v>
      </c>
      <c r="N11">
        <v>30.00016540225829</v>
      </c>
      <c r="O11">
        <v>50.381133878918106</v>
      </c>
      <c r="P11">
        <v>50.926901622718049</v>
      </c>
      <c r="Q11">
        <v>2.0007393715341961</v>
      </c>
      <c r="R11">
        <v>10.769376756756754</v>
      </c>
      <c r="S11">
        <v>3.0013118971061092</v>
      </c>
      <c r="T11">
        <v>0</v>
      </c>
      <c r="U11">
        <v>241.95501157790275</v>
      </c>
      <c r="V11">
        <v>4.6027119402985086</v>
      </c>
      <c r="W11">
        <v>10.640095297337648</v>
      </c>
      <c r="X11">
        <v>36.365002546936402</v>
      </c>
      <c r="Y11">
        <v>0</v>
      </c>
      <c r="Z11">
        <v>0</v>
      </c>
      <c r="AA11">
        <v>0</v>
      </c>
      <c r="AB11">
        <v>6.6907360000000011</v>
      </c>
      <c r="AC11">
        <v>2.45784</v>
      </c>
      <c r="AD11">
        <v>6.9448499999999989</v>
      </c>
      <c r="AE11">
        <v>12.557578800000002</v>
      </c>
      <c r="AF11">
        <v>0</v>
      </c>
      <c r="AG11">
        <v>0</v>
      </c>
      <c r="AH11">
        <v>28.864800000000002</v>
      </c>
      <c r="AI11">
        <v>0</v>
      </c>
      <c r="AJ11">
        <v>0</v>
      </c>
      <c r="AK11">
        <v>12.891999999999999</v>
      </c>
      <c r="AL11">
        <v>21.837400000000002</v>
      </c>
      <c r="AM11">
        <v>0</v>
      </c>
      <c r="AN11">
        <v>0</v>
      </c>
      <c r="AO11">
        <v>6.3474600000000008</v>
      </c>
      <c r="AP11">
        <v>3.3835296724871813</v>
      </c>
      <c r="AQ11">
        <v>0</v>
      </c>
      <c r="AR11">
        <v>2.2432000000000007</v>
      </c>
      <c r="AS11">
        <v>2.5627499999999999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703.8938592037598</v>
      </c>
      <c r="DN11">
        <v>29.558320028767678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140.00173214083267</v>
      </c>
      <c r="L12">
        <v>20.996163455285942</v>
      </c>
      <c r="M12">
        <v>0</v>
      </c>
      <c r="N12">
        <v>30.00016540225829</v>
      </c>
      <c r="O12">
        <v>50.381133878918106</v>
      </c>
      <c r="P12">
        <v>50.926901622718049</v>
      </c>
      <c r="Q12">
        <v>2.0007393715341961</v>
      </c>
      <c r="R12">
        <v>10.769376756756754</v>
      </c>
      <c r="S12">
        <v>3.0013118971061092</v>
      </c>
      <c r="T12">
        <v>0</v>
      </c>
      <c r="U12">
        <v>241.95501157790275</v>
      </c>
      <c r="V12">
        <v>4.6027119402985086</v>
      </c>
      <c r="W12">
        <v>10.640095297337648</v>
      </c>
      <c r="X12">
        <v>36.365002546936402</v>
      </c>
      <c r="Y12">
        <v>0</v>
      </c>
      <c r="Z12">
        <v>0</v>
      </c>
      <c r="AA12">
        <v>0</v>
      </c>
      <c r="AB12">
        <v>6.6907360000000011</v>
      </c>
      <c r="AC12">
        <v>2.45784</v>
      </c>
      <c r="AD12">
        <v>6.9448499999999989</v>
      </c>
      <c r="AE12">
        <v>12.557578800000002</v>
      </c>
      <c r="AF12">
        <v>0</v>
      </c>
      <c r="AG12">
        <v>0</v>
      </c>
      <c r="AH12">
        <v>28.864800000000002</v>
      </c>
      <c r="AI12">
        <v>0</v>
      </c>
      <c r="AJ12">
        <v>0</v>
      </c>
      <c r="AK12">
        <v>12.891999999999999</v>
      </c>
      <c r="AL12">
        <v>21.837400000000002</v>
      </c>
      <c r="AM12">
        <v>0</v>
      </c>
      <c r="AN12">
        <v>0</v>
      </c>
      <c r="AO12">
        <v>6.3474600000000008</v>
      </c>
      <c r="AP12">
        <v>3.3835296724871813</v>
      </c>
      <c r="AQ12">
        <v>0</v>
      </c>
      <c r="AR12">
        <v>2.2432000000000007</v>
      </c>
      <c r="AS12">
        <v>2.5627499999999999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679.87286673743188</v>
      </c>
      <c r="DN12">
        <v>28.549623622940725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119.99669008248362</v>
      </c>
      <c r="L13">
        <v>20.996163455285942</v>
      </c>
      <c r="M13">
        <v>0</v>
      </c>
      <c r="N13">
        <v>30.00016540225829</v>
      </c>
      <c r="O13">
        <v>50.381133878918106</v>
      </c>
      <c r="P13">
        <v>50.926901622718049</v>
      </c>
      <c r="Q13">
        <v>2.0007393715341961</v>
      </c>
      <c r="R13">
        <v>10.769376756756754</v>
      </c>
      <c r="S13">
        <v>3.0013118971061092</v>
      </c>
      <c r="T13">
        <v>0</v>
      </c>
      <c r="U13">
        <v>241.95501157790275</v>
      </c>
      <c r="V13">
        <v>4.6027119402985086</v>
      </c>
      <c r="W13">
        <v>10.948742325356537</v>
      </c>
      <c r="X13">
        <v>36.365002546936402</v>
      </c>
      <c r="Y13">
        <v>0</v>
      </c>
      <c r="Z13">
        <v>0</v>
      </c>
      <c r="AA13">
        <v>0</v>
      </c>
      <c r="AB13">
        <v>6.6907360000000011</v>
      </c>
      <c r="AC13">
        <v>2.45784</v>
      </c>
      <c r="AD13">
        <v>6.9448499999999989</v>
      </c>
      <c r="AE13">
        <v>12.557578800000002</v>
      </c>
      <c r="AF13">
        <v>0</v>
      </c>
      <c r="AG13">
        <v>0</v>
      </c>
      <c r="AH13">
        <v>28.864800000000002</v>
      </c>
      <c r="AI13">
        <v>0</v>
      </c>
      <c r="AJ13">
        <v>0</v>
      </c>
      <c r="AK13">
        <v>12.891999999999999</v>
      </c>
      <c r="AL13">
        <v>21.837400000000002</v>
      </c>
      <c r="AM13">
        <v>0</v>
      </c>
      <c r="AN13">
        <v>0</v>
      </c>
      <c r="AO13">
        <v>6.3474600000000008</v>
      </c>
      <c r="AP13">
        <v>3.3835296724871813</v>
      </c>
      <c r="AQ13">
        <v>0</v>
      </c>
      <c r="AR13">
        <v>2.2432000000000007</v>
      </c>
      <c r="AS13">
        <v>2.5627499999999999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660.97023647665003</v>
      </c>
      <c r="DN13">
        <v>27.755858853392407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100.00006770014582</v>
      </c>
      <c r="L14">
        <v>20.996163455285942</v>
      </c>
      <c r="M14">
        <v>0</v>
      </c>
      <c r="N14">
        <v>30.00016540225829</v>
      </c>
      <c r="O14">
        <v>50.381133878918106</v>
      </c>
      <c r="P14">
        <v>50.926901622718049</v>
      </c>
      <c r="Q14">
        <v>2.0007393715341961</v>
      </c>
      <c r="R14">
        <v>10.769376756756754</v>
      </c>
      <c r="S14">
        <v>3.0013118971061092</v>
      </c>
      <c r="T14">
        <v>0</v>
      </c>
      <c r="U14">
        <v>241.95501157790275</v>
      </c>
      <c r="V14">
        <v>4.6027119402985086</v>
      </c>
      <c r="W14">
        <v>10.948742325356537</v>
      </c>
      <c r="X14">
        <v>36.365002546936402</v>
      </c>
      <c r="Y14">
        <v>0</v>
      </c>
      <c r="Z14">
        <v>0</v>
      </c>
      <c r="AA14">
        <v>0</v>
      </c>
      <c r="AB14">
        <v>6.6907360000000011</v>
      </c>
      <c r="AC14">
        <v>2.45784</v>
      </c>
      <c r="AD14">
        <v>6.9448499999999989</v>
      </c>
      <c r="AE14">
        <v>12.557578800000002</v>
      </c>
      <c r="AF14">
        <v>0</v>
      </c>
      <c r="AG14">
        <v>0</v>
      </c>
      <c r="AH14">
        <v>28.864800000000002</v>
      </c>
      <c r="AI14">
        <v>0</v>
      </c>
      <c r="AJ14">
        <v>0</v>
      </c>
      <c r="AK14">
        <v>12.891999999999999</v>
      </c>
      <c r="AL14">
        <v>21.837400000000002</v>
      </c>
      <c r="AM14">
        <v>0</v>
      </c>
      <c r="AN14">
        <v>0</v>
      </c>
      <c r="AO14">
        <v>6.3474600000000008</v>
      </c>
      <c r="AP14">
        <v>3.3835296724871813</v>
      </c>
      <c r="AQ14">
        <v>0</v>
      </c>
      <c r="AR14">
        <v>3.3648000000000002</v>
      </c>
      <c r="AS14">
        <v>2.5627499999999999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642.8558776984629</v>
      </c>
      <c r="DN14">
        <v>26.995195249241668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129.99924980494978</v>
      </c>
      <c r="L15">
        <v>20.996163455285942</v>
      </c>
      <c r="M15">
        <v>0</v>
      </c>
      <c r="N15">
        <v>30.00016540225829</v>
      </c>
      <c r="O15">
        <v>50.381133878918106</v>
      </c>
      <c r="P15">
        <v>50.926901622718049</v>
      </c>
      <c r="Q15">
        <v>2.0012732223903176</v>
      </c>
      <c r="R15">
        <v>10.769376756756754</v>
      </c>
      <c r="S15">
        <v>3.0011569506726454</v>
      </c>
      <c r="T15">
        <v>0</v>
      </c>
      <c r="U15">
        <v>241.95501157790275</v>
      </c>
      <c r="V15">
        <v>4.6027119402985086</v>
      </c>
      <c r="W15">
        <v>10.948742325356537</v>
      </c>
      <c r="X15">
        <v>36.365002546936402</v>
      </c>
      <c r="Y15">
        <v>0</v>
      </c>
      <c r="Z15">
        <v>0</v>
      </c>
      <c r="AA15">
        <v>0</v>
      </c>
      <c r="AB15">
        <v>6.6907360000000011</v>
      </c>
      <c r="AC15">
        <v>2.45784</v>
      </c>
      <c r="AD15">
        <v>6.9448499999999989</v>
      </c>
      <c r="AE15">
        <v>12.557578800000002</v>
      </c>
      <c r="AF15">
        <v>0</v>
      </c>
      <c r="AG15">
        <v>0</v>
      </c>
      <c r="AH15">
        <v>28.864800000000002</v>
      </c>
      <c r="AI15">
        <v>0</v>
      </c>
      <c r="AJ15">
        <v>0</v>
      </c>
      <c r="AK15">
        <v>12.891999999999999</v>
      </c>
      <c r="AL15">
        <v>15.345200000000004</v>
      </c>
      <c r="AM15">
        <v>0</v>
      </c>
      <c r="AN15">
        <v>0</v>
      </c>
      <c r="AO15">
        <v>6.3474600000000008</v>
      </c>
      <c r="AP15">
        <v>3.0907242200604048</v>
      </c>
      <c r="AQ15">
        <v>0</v>
      </c>
      <c r="AR15">
        <v>12.337600000000004</v>
      </c>
      <c r="AS15">
        <v>2.5627499999999999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673.74609972275084</v>
      </c>
      <c r="DN15">
        <v>28.292328781753699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110.00265496049745</v>
      </c>
      <c r="L16">
        <v>20.996163455285942</v>
      </c>
      <c r="M16">
        <v>0</v>
      </c>
      <c r="N16">
        <v>30.00016540225829</v>
      </c>
      <c r="O16">
        <v>50.381133878918106</v>
      </c>
      <c r="P16">
        <v>50.926901622718049</v>
      </c>
      <c r="Q16">
        <v>2.0012732223903176</v>
      </c>
      <c r="R16">
        <v>10.769376756756754</v>
      </c>
      <c r="S16">
        <v>3.0011569506726454</v>
      </c>
      <c r="T16">
        <v>0</v>
      </c>
      <c r="U16">
        <v>241.95501157790275</v>
      </c>
      <c r="V16">
        <v>4.6027119402985086</v>
      </c>
      <c r="W16">
        <v>10.948742325356537</v>
      </c>
      <c r="X16">
        <v>36.365002546936402</v>
      </c>
      <c r="Y16">
        <v>0</v>
      </c>
      <c r="Z16">
        <v>0</v>
      </c>
      <c r="AA16">
        <v>0</v>
      </c>
      <c r="AB16">
        <v>6.6907360000000011</v>
      </c>
      <c r="AC16">
        <v>2.45784</v>
      </c>
      <c r="AD16">
        <v>6.9448499999999989</v>
      </c>
      <c r="AE16">
        <v>12.557578800000002</v>
      </c>
      <c r="AF16">
        <v>0</v>
      </c>
      <c r="AG16">
        <v>0</v>
      </c>
      <c r="AH16">
        <v>28.864800000000002</v>
      </c>
      <c r="AI16">
        <v>0</v>
      </c>
      <c r="AJ16">
        <v>0</v>
      </c>
      <c r="AK16">
        <v>12.891999999999999</v>
      </c>
      <c r="AL16">
        <v>15.345200000000004</v>
      </c>
      <c r="AM16">
        <v>0</v>
      </c>
      <c r="AN16">
        <v>0</v>
      </c>
      <c r="AO16">
        <v>6.3474600000000008</v>
      </c>
      <c r="AP16">
        <v>3.0907242200604048</v>
      </c>
      <c r="AQ16">
        <v>0</v>
      </c>
      <c r="AR16">
        <v>12.337600000000004</v>
      </c>
      <c r="AS16">
        <v>2.5627499999999999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654.55536764951637</v>
      </c>
      <c r="DN16">
        <v>27.486466010535811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89.997395826874936</v>
      </c>
      <c r="L17">
        <v>20.996139651197382</v>
      </c>
      <c r="M17">
        <v>0</v>
      </c>
      <c r="N17">
        <v>30.00016540225829</v>
      </c>
      <c r="O17">
        <v>50.381133878918106</v>
      </c>
      <c r="P17">
        <v>50.926901622718049</v>
      </c>
      <c r="Q17">
        <v>2.0012732223903176</v>
      </c>
      <c r="R17">
        <v>10.769376756756754</v>
      </c>
      <c r="S17">
        <v>3.0011569506726454</v>
      </c>
      <c r="T17">
        <v>0</v>
      </c>
      <c r="U17">
        <v>241.95501157790275</v>
      </c>
      <c r="V17">
        <v>4.6738209455744908</v>
      </c>
      <c r="W17">
        <v>10.948742325356537</v>
      </c>
      <c r="X17">
        <v>36.365002546936402</v>
      </c>
      <c r="Y17">
        <v>0</v>
      </c>
      <c r="Z17">
        <v>0</v>
      </c>
      <c r="AA17">
        <v>0</v>
      </c>
      <c r="AB17">
        <v>6.6907360000000011</v>
      </c>
      <c r="AC17">
        <v>2.45784</v>
      </c>
      <c r="AD17">
        <v>6.9448499999999989</v>
      </c>
      <c r="AE17">
        <v>12.557578800000002</v>
      </c>
      <c r="AF17">
        <v>0</v>
      </c>
      <c r="AG17">
        <v>0</v>
      </c>
      <c r="AH17">
        <v>28.864800000000002</v>
      </c>
      <c r="AI17">
        <v>0</v>
      </c>
      <c r="AJ17">
        <v>0</v>
      </c>
      <c r="AK17">
        <v>12.891999999999999</v>
      </c>
      <c r="AL17">
        <v>15.345200000000004</v>
      </c>
      <c r="AM17">
        <v>0</v>
      </c>
      <c r="AN17">
        <v>0</v>
      </c>
      <c r="AO17">
        <v>6.3474600000000008</v>
      </c>
      <c r="AP17">
        <v>3.0907242200604048</v>
      </c>
      <c r="AQ17">
        <v>0</v>
      </c>
      <c r="AR17">
        <v>2.2432000000000007</v>
      </c>
      <c r="AS17">
        <v>2.5627499999999999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625.7369452695408</v>
      </c>
      <c r="DN17">
        <v>26.276314458076445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80.003669790476195</v>
      </c>
      <c r="L18">
        <v>20.9962588028169</v>
      </c>
      <c r="M18">
        <v>0</v>
      </c>
      <c r="N18">
        <v>30.00016540225829</v>
      </c>
      <c r="O18">
        <v>50.381133878918106</v>
      </c>
      <c r="P18">
        <v>50.926901622718049</v>
      </c>
      <c r="Q18">
        <v>2.0012732223903176</v>
      </c>
      <c r="R18">
        <v>10.769376756756754</v>
      </c>
      <c r="S18">
        <v>3.0011569506726454</v>
      </c>
      <c r="T18">
        <v>0</v>
      </c>
      <c r="U18">
        <v>241.95501157790275</v>
      </c>
      <c r="V18">
        <v>4.6738209455744908</v>
      </c>
      <c r="W18">
        <v>10.948742325356537</v>
      </c>
      <c r="X18">
        <v>36.365002546936402</v>
      </c>
      <c r="Y18">
        <v>0</v>
      </c>
      <c r="Z18">
        <v>0</v>
      </c>
      <c r="AA18">
        <v>0</v>
      </c>
      <c r="AB18">
        <v>6.6907360000000011</v>
      </c>
      <c r="AC18">
        <v>2.45784</v>
      </c>
      <c r="AD18">
        <v>6.9448499999999989</v>
      </c>
      <c r="AE18">
        <v>12.557578800000002</v>
      </c>
      <c r="AF18">
        <v>0</v>
      </c>
      <c r="AG18">
        <v>0</v>
      </c>
      <c r="AH18">
        <v>28.864800000000002</v>
      </c>
      <c r="AI18">
        <v>0</v>
      </c>
      <c r="AJ18">
        <v>0</v>
      </c>
      <c r="AK18">
        <v>12.891999999999999</v>
      </c>
      <c r="AL18">
        <v>15.345200000000004</v>
      </c>
      <c r="AM18">
        <v>0</v>
      </c>
      <c r="AN18">
        <v>0</v>
      </c>
      <c r="AO18">
        <v>6.3474600000000008</v>
      </c>
      <c r="AP18">
        <v>3.0907242200604048</v>
      </c>
      <c r="AQ18">
        <v>0</v>
      </c>
      <c r="AR18">
        <v>2.2432000000000007</v>
      </c>
      <c r="AS18">
        <v>2.5627499999999999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616.14608074131115</v>
      </c>
      <c r="DN18">
        <v>25.873572101526815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80.003669790476195</v>
      </c>
      <c r="L19">
        <v>20.996223345680246</v>
      </c>
      <c r="M19">
        <v>0</v>
      </c>
      <c r="N19">
        <v>30.00016540225829</v>
      </c>
      <c r="O19">
        <v>50.381133878918106</v>
      </c>
      <c r="P19">
        <v>50.926901622718049</v>
      </c>
      <c r="Q19">
        <v>2.0012732223903176</v>
      </c>
      <c r="R19">
        <v>10.769376756756754</v>
      </c>
      <c r="S19">
        <v>3.0011569506726454</v>
      </c>
      <c r="T19">
        <v>0</v>
      </c>
      <c r="U19">
        <v>243.55632748319644</v>
      </c>
      <c r="V19">
        <v>4.6738209455744908</v>
      </c>
      <c r="W19">
        <v>10.948742325356537</v>
      </c>
      <c r="X19">
        <v>36.365002546936402</v>
      </c>
      <c r="Y19">
        <v>0</v>
      </c>
      <c r="Z19">
        <v>0</v>
      </c>
      <c r="AA19">
        <v>0</v>
      </c>
      <c r="AB19">
        <v>6.6907360000000011</v>
      </c>
      <c r="AC19">
        <v>2.45784</v>
      </c>
      <c r="AD19">
        <v>6.9448499999999989</v>
      </c>
      <c r="AE19">
        <v>12.557578800000002</v>
      </c>
      <c r="AF19">
        <v>0</v>
      </c>
      <c r="AG19">
        <v>0</v>
      </c>
      <c r="AH19">
        <v>28.864800000000002</v>
      </c>
      <c r="AI19">
        <v>0</v>
      </c>
      <c r="AJ19">
        <v>0</v>
      </c>
      <c r="AK19">
        <v>12.891999999999999</v>
      </c>
      <c r="AL19">
        <v>15.345200000000004</v>
      </c>
      <c r="AM19">
        <v>0</v>
      </c>
      <c r="AN19">
        <v>0</v>
      </c>
      <c r="AO19">
        <v>6.3474600000000008</v>
      </c>
      <c r="AP19">
        <v>3.0907242200604048</v>
      </c>
      <c r="AQ19">
        <v>0</v>
      </c>
      <c r="AR19">
        <v>2.2432000000000007</v>
      </c>
      <c r="AS19">
        <v>2.5627499999999999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617.68282962122214</v>
      </c>
      <c r="DN19">
        <v>25.938103669772861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80.003669790476195</v>
      </c>
      <c r="L20">
        <v>20.995987609780233</v>
      </c>
      <c r="M20">
        <v>0</v>
      </c>
      <c r="N20">
        <v>30.00016540225829</v>
      </c>
      <c r="O20">
        <v>50.381133878918106</v>
      </c>
      <c r="P20">
        <v>50.926901622718049</v>
      </c>
      <c r="Q20">
        <v>2.0012732223903176</v>
      </c>
      <c r="R20">
        <v>10.769376756756754</v>
      </c>
      <c r="S20">
        <v>3.0011569506726454</v>
      </c>
      <c r="T20">
        <v>0</v>
      </c>
      <c r="U20">
        <v>243.69168806545039</v>
      </c>
      <c r="V20">
        <v>4.6738209455744908</v>
      </c>
      <c r="W20">
        <v>10.948742325356537</v>
      </c>
      <c r="X20">
        <v>36.365002546936402</v>
      </c>
      <c r="Y20">
        <v>0</v>
      </c>
      <c r="Z20">
        <v>1.6562832000000001</v>
      </c>
      <c r="AA20">
        <v>0</v>
      </c>
      <c r="AB20">
        <v>6.6907360000000011</v>
      </c>
      <c r="AC20">
        <v>2.45784</v>
      </c>
      <c r="AD20">
        <v>6.9448499999999989</v>
      </c>
      <c r="AE20">
        <v>12.557578800000002</v>
      </c>
      <c r="AF20">
        <v>0</v>
      </c>
      <c r="AG20">
        <v>0</v>
      </c>
      <c r="AH20">
        <v>28.864800000000002</v>
      </c>
      <c r="AI20">
        <v>0</v>
      </c>
      <c r="AJ20">
        <v>0</v>
      </c>
      <c r="AK20">
        <v>12.891999999999999</v>
      </c>
      <c r="AL20">
        <v>15.345200000000004</v>
      </c>
      <c r="AM20">
        <v>0</v>
      </c>
      <c r="AN20">
        <v>0</v>
      </c>
      <c r="AO20">
        <v>6.3474600000000008</v>
      </c>
      <c r="AP20">
        <v>3.0907242200604048</v>
      </c>
      <c r="AQ20">
        <v>0</v>
      </c>
      <c r="AR20">
        <v>2.2432000000000007</v>
      </c>
      <c r="AS20">
        <v>2.5627499999999999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619.4020442979089</v>
      </c>
      <c r="DN20">
        <v>26.01029703943993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163.29087804833171</v>
      </c>
      <c r="L21">
        <v>40.00168899570464</v>
      </c>
      <c r="M21">
        <v>0</v>
      </c>
      <c r="N21">
        <v>30.00016540225829</v>
      </c>
      <c r="O21">
        <v>50.381133878918106</v>
      </c>
      <c r="P21">
        <v>50.926901622718049</v>
      </c>
      <c r="Q21">
        <v>2.0012732223903176</v>
      </c>
      <c r="R21">
        <v>10.769376756756754</v>
      </c>
      <c r="S21">
        <v>3.0011569506726454</v>
      </c>
      <c r="T21">
        <v>0</v>
      </c>
      <c r="U21">
        <v>243.69168806545039</v>
      </c>
      <c r="V21">
        <v>4.6738209455744908</v>
      </c>
      <c r="W21">
        <v>10.948742325356537</v>
      </c>
      <c r="X21">
        <v>36.365002546936402</v>
      </c>
      <c r="Y21">
        <v>0</v>
      </c>
      <c r="Z21">
        <v>1.6562832000000001</v>
      </c>
      <c r="AA21">
        <v>0</v>
      </c>
      <c r="AB21">
        <v>6.6907360000000011</v>
      </c>
      <c r="AC21">
        <v>2.45784</v>
      </c>
      <c r="AD21">
        <v>6.9448499999999989</v>
      </c>
      <c r="AE21">
        <v>12.557578800000002</v>
      </c>
      <c r="AF21">
        <v>0</v>
      </c>
      <c r="AG21">
        <v>0</v>
      </c>
      <c r="AH21">
        <v>23.765352</v>
      </c>
      <c r="AI21">
        <v>0</v>
      </c>
      <c r="AJ21">
        <v>0</v>
      </c>
      <c r="AK21">
        <v>12.891999999999999</v>
      </c>
      <c r="AL21">
        <v>15.345200000000004</v>
      </c>
      <c r="AM21">
        <v>0</v>
      </c>
      <c r="AN21">
        <v>0</v>
      </c>
      <c r="AO21">
        <v>6.3474600000000008</v>
      </c>
      <c r="AP21">
        <v>3.0907242200604048</v>
      </c>
      <c r="AQ21">
        <v>0</v>
      </c>
      <c r="AR21">
        <v>2.2432000000000007</v>
      </c>
      <c r="AS21">
        <v>2.5627499999999999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712.67860944356721</v>
      </c>
      <c r="DN21">
        <v>29.927193537561418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165.03142101298741</v>
      </c>
      <c r="L22">
        <v>40.001809027060524</v>
      </c>
      <c r="M22">
        <v>0</v>
      </c>
      <c r="N22">
        <v>30.00016540225829</v>
      </c>
      <c r="O22">
        <v>50.381133878918106</v>
      </c>
      <c r="P22">
        <v>50.926901622718049</v>
      </c>
      <c r="Q22">
        <v>2.0012732223903176</v>
      </c>
      <c r="R22">
        <v>10.769376756756754</v>
      </c>
      <c r="S22">
        <v>3.0011569506726454</v>
      </c>
      <c r="T22">
        <v>0</v>
      </c>
      <c r="U22">
        <v>243.69168806545039</v>
      </c>
      <c r="V22">
        <v>4.6738209455744908</v>
      </c>
      <c r="W22">
        <v>10.948742325356537</v>
      </c>
      <c r="X22">
        <v>36.365002546936402</v>
      </c>
      <c r="Y22">
        <v>0</v>
      </c>
      <c r="Z22">
        <v>1.6562832000000001</v>
      </c>
      <c r="AA22">
        <v>0</v>
      </c>
      <c r="AB22">
        <v>6.6907360000000011</v>
      </c>
      <c r="AC22">
        <v>2.45784</v>
      </c>
      <c r="AD22">
        <v>6.9448499999999989</v>
      </c>
      <c r="AE22">
        <v>12.557578800000002</v>
      </c>
      <c r="AF22">
        <v>0</v>
      </c>
      <c r="AG22">
        <v>0</v>
      </c>
      <c r="AH22">
        <v>23.765352</v>
      </c>
      <c r="AI22">
        <v>0</v>
      </c>
      <c r="AJ22">
        <v>0</v>
      </c>
      <c r="AK22">
        <v>12.891999999999999</v>
      </c>
      <c r="AL22">
        <v>15.345200000000004</v>
      </c>
      <c r="AM22">
        <v>0</v>
      </c>
      <c r="AN22">
        <v>0</v>
      </c>
      <c r="AO22">
        <v>6.3474600000000008</v>
      </c>
      <c r="AP22">
        <v>3.0907242200604048</v>
      </c>
      <c r="AQ22">
        <v>0</v>
      </c>
      <c r="AR22">
        <v>2.2432000000000007</v>
      </c>
      <c r="AS22">
        <v>2.5627499999999999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714.34912377502201</v>
      </c>
      <c r="DN22">
        <v>29.997342202118272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135.00050042520786</v>
      </c>
      <c r="L23">
        <v>20.99621056123733</v>
      </c>
      <c r="M23">
        <v>0</v>
      </c>
      <c r="N23">
        <v>30.00016540225829</v>
      </c>
      <c r="O23">
        <v>50.381133878918106</v>
      </c>
      <c r="P23">
        <v>50.926901622718049</v>
      </c>
      <c r="Q23">
        <v>2.0012732223903176</v>
      </c>
      <c r="R23">
        <v>10.769376756756754</v>
      </c>
      <c r="S23">
        <v>3.0011569506726454</v>
      </c>
      <c r="T23">
        <v>0</v>
      </c>
      <c r="U23">
        <v>243.69168806545039</v>
      </c>
      <c r="V23">
        <v>4.6738209455744908</v>
      </c>
      <c r="W23">
        <v>10.948742325356537</v>
      </c>
      <c r="X23">
        <v>36.365002546936402</v>
      </c>
      <c r="Y23">
        <v>0</v>
      </c>
      <c r="Z23">
        <v>1.6562832000000001</v>
      </c>
      <c r="AA23">
        <v>0</v>
      </c>
      <c r="AB23">
        <v>6.6907360000000011</v>
      </c>
      <c r="AC23">
        <v>2.45784</v>
      </c>
      <c r="AD23">
        <v>6.9448499999999989</v>
      </c>
      <c r="AE23">
        <v>12.557578800000002</v>
      </c>
      <c r="AF23">
        <v>0</v>
      </c>
      <c r="AG23">
        <v>0</v>
      </c>
      <c r="AH23">
        <v>23.765352</v>
      </c>
      <c r="AI23">
        <v>0</v>
      </c>
      <c r="AJ23">
        <v>0</v>
      </c>
      <c r="AK23">
        <v>12.891999999999999</v>
      </c>
      <c r="AL23">
        <v>15.345200000000004</v>
      </c>
      <c r="AM23">
        <v>0</v>
      </c>
      <c r="AN23">
        <v>0</v>
      </c>
      <c r="AO23">
        <v>6.3474600000000008</v>
      </c>
      <c r="AP23">
        <v>3.0907242200604048</v>
      </c>
      <c r="AQ23">
        <v>0</v>
      </c>
      <c r="AR23">
        <v>2.8040000000000003</v>
      </c>
      <c r="AS23">
        <v>2.5627499999999999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667.82697626151219</v>
      </c>
      <c r="DN23">
        <v>28.043770662025281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112.99306881219948</v>
      </c>
      <c r="L24">
        <v>20.99635347555374</v>
      </c>
      <c r="M24">
        <v>0</v>
      </c>
      <c r="N24">
        <v>30.00016540225829</v>
      </c>
      <c r="O24">
        <v>50.381133878918106</v>
      </c>
      <c r="P24">
        <v>50.926901622718049</v>
      </c>
      <c r="Q24">
        <v>2.0012732223903176</v>
      </c>
      <c r="R24">
        <v>4.9997269624573368</v>
      </c>
      <c r="S24">
        <v>3.0011569506726454</v>
      </c>
      <c r="T24">
        <v>0</v>
      </c>
      <c r="U24">
        <v>243.69168806545039</v>
      </c>
      <c r="V24">
        <v>0</v>
      </c>
      <c r="W24">
        <v>10.948742325356537</v>
      </c>
      <c r="X24">
        <v>36.365002546936402</v>
      </c>
      <c r="Y24">
        <v>0</v>
      </c>
      <c r="Z24">
        <v>1.6562832000000001</v>
      </c>
      <c r="AA24">
        <v>0</v>
      </c>
      <c r="AB24">
        <v>6.6907360000000011</v>
      </c>
      <c r="AC24">
        <v>2.45784</v>
      </c>
      <c r="AD24">
        <v>6.9448499999999989</v>
      </c>
      <c r="AE24">
        <v>12.557578800000002</v>
      </c>
      <c r="AF24">
        <v>0</v>
      </c>
      <c r="AG24">
        <v>0</v>
      </c>
      <c r="AH24">
        <v>23.765352</v>
      </c>
      <c r="AI24">
        <v>0</v>
      </c>
      <c r="AJ24">
        <v>0</v>
      </c>
      <c r="AK24">
        <v>12.891999999999999</v>
      </c>
      <c r="AL24">
        <v>15.345200000000004</v>
      </c>
      <c r="AM24">
        <v>0</v>
      </c>
      <c r="AN24">
        <v>0</v>
      </c>
      <c r="AO24">
        <v>6.3474600000000008</v>
      </c>
      <c r="AP24">
        <v>3.0907242200604048</v>
      </c>
      <c r="AQ24">
        <v>0</v>
      </c>
      <c r="AR24">
        <v>2.8040000000000003</v>
      </c>
      <c r="AS24">
        <v>2.5627499999999999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636.68398231622791</v>
      </c>
      <c r="DN24">
        <v>26.736005168743745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80.003669790476195</v>
      </c>
      <c r="L25">
        <v>20.996251556261534</v>
      </c>
      <c r="M25">
        <v>0</v>
      </c>
      <c r="N25">
        <v>30.00016540225829</v>
      </c>
      <c r="O25">
        <v>50.381133878918106</v>
      </c>
      <c r="P25">
        <v>50.926901622718049</v>
      </c>
      <c r="Q25">
        <v>2.0012732223903176</v>
      </c>
      <c r="R25">
        <v>4.9997269624573368</v>
      </c>
      <c r="S25">
        <v>3.0011569506726454</v>
      </c>
      <c r="T25">
        <v>0</v>
      </c>
      <c r="U25">
        <v>243.69168806545039</v>
      </c>
      <c r="V25">
        <v>0</v>
      </c>
      <c r="W25">
        <v>10.948742325356537</v>
      </c>
      <c r="X25">
        <v>36.365002546936402</v>
      </c>
      <c r="Y25">
        <v>0</v>
      </c>
      <c r="Z25">
        <v>1.6562832000000001</v>
      </c>
      <c r="AA25">
        <v>0</v>
      </c>
      <c r="AB25">
        <v>6.6907360000000011</v>
      </c>
      <c r="AC25">
        <v>2.45784</v>
      </c>
      <c r="AD25">
        <v>6.9448499999999989</v>
      </c>
      <c r="AE25">
        <v>12.557578800000002</v>
      </c>
      <c r="AF25">
        <v>0</v>
      </c>
      <c r="AG25">
        <v>0</v>
      </c>
      <c r="AH25">
        <v>23.765352</v>
      </c>
      <c r="AI25">
        <v>0</v>
      </c>
      <c r="AJ25">
        <v>0</v>
      </c>
      <c r="AK25">
        <v>12.891999999999999</v>
      </c>
      <c r="AL25">
        <v>15.345200000000004</v>
      </c>
      <c r="AM25">
        <v>0</v>
      </c>
      <c r="AN25">
        <v>0</v>
      </c>
      <c r="AO25">
        <v>6.3474600000000008</v>
      </c>
      <c r="AP25">
        <v>3.0907242200604048</v>
      </c>
      <c r="AQ25">
        <v>0</v>
      </c>
      <c r="AR25">
        <v>2.8040000000000003</v>
      </c>
      <c r="AS25">
        <v>2.5627499999999999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605.02395825127087</v>
      </c>
      <c r="DN25">
        <v>25.406528292685337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165.03142101298741</v>
      </c>
      <c r="L26">
        <v>65.229860783553846</v>
      </c>
      <c r="M26">
        <v>0</v>
      </c>
      <c r="N26">
        <v>30.00016540225829</v>
      </c>
      <c r="O26">
        <v>50.381133878918106</v>
      </c>
      <c r="P26">
        <v>50.926901622718049</v>
      </c>
      <c r="Q26">
        <v>2.0012732223903176</v>
      </c>
      <c r="R26">
        <v>10.769376756756754</v>
      </c>
      <c r="S26">
        <v>3.0011569506726454</v>
      </c>
      <c r="T26">
        <v>0</v>
      </c>
      <c r="U26">
        <v>243.69168806545039</v>
      </c>
      <c r="V26">
        <v>4.6477029168959829</v>
      </c>
      <c r="W26">
        <v>10.948742325356537</v>
      </c>
      <c r="X26">
        <v>36.365002546936402</v>
      </c>
      <c r="Y26">
        <v>0</v>
      </c>
      <c r="Z26">
        <v>1.6562832000000001</v>
      </c>
      <c r="AA26">
        <v>3.5515554748118805</v>
      </c>
      <c r="AB26">
        <v>6.6907360000000011</v>
      </c>
      <c r="AC26">
        <v>2.45784</v>
      </c>
      <c r="AD26">
        <v>6.9448499999999989</v>
      </c>
      <c r="AE26">
        <v>12.557578800000002</v>
      </c>
      <c r="AF26">
        <v>0</v>
      </c>
      <c r="AG26">
        <v>0</v>
      </c>
      <c r="AH26">
        <v>23.765352</v>
      </c>
      <c r="AI26">
        <v>0</v>
      </c>
      <c r="AJ26">
        <v>0</v>
      </c>
      <c r="AK26">
        <v>12.891999999999999</v>
      </c>
      <c r="AL26">
        <v>15.345200000000004</v>
      </c>
      <c r="AM26">
        <v>0</v>
      </c>
      <c r="AN26">
        <v>0</v>
      </c>
      <c r="AO26">
        <v>6.3474600000000008</v>
      </c>
      <c r="AP26">
        <v>3.0907242200604048</v>
      </c>
      <c r="AQ26">
        <v>0</v>
      </c>
      <c r="AR26">
        <v>2.8040000000000003</v>
      </c>
      <c r="AS26">
        <v>2.5627499999999999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742.48196728625851</v>
      </c>
      <c r="DN26">
        <v>31.178787893508499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165.03142101298741</v>
      </c>
      <c r="L27">
        <v>65.228524895107114</v>
      </c>
      <c r="M27">
        <v>0</v>
      </c>
      <c r="N27">
        <v>30.00016540225829</v>
      </c>
      <c r="O27">
        <v>50.381133878918106</v>
      </c>
      <c r="P27">
        <v>50.926901622718049</v>
      </c>
      <c r="Q27">
        <v>5.0770448617631718</v>
      </c>
      <c r="R27">
        <v>10.769376756756754</v>
      </c>
      <c r="S27">
        <v>6.7017513033175362</v>
      </c>
      <c r="T27">
        <v>0</v>
      </c>
      <c r="U27">
        <v>243.69168806545039</v>
      </c>
      <c r="V27">
        <v>4.6477029168959829</v>
      </c>
      <c r="W27">
        <v>10.490896516910652</v>
      </c>
      <c r="X27">
        <v>36.365002546936402</v>
      </c>
      <c r="Y27">
        <v>0</v>
      </c>
      <c r="Z27">
        <v>1.6562832000000001</v>
      </c>
      <c r="AA27">
        <v>7.123176234792191</v>
      </c>
      <c r="AB27">
        <v>4.9435600000000024</v>
      </c>
      <c r="AC27">
        <v>2.45784</v>
      </c>
      <c r="AD27">
        <v>6.9448499999999989</v>
      </c>
      <c r="AE27">
        <v>12.557578800000002</v>
      </c>
      <c r="AF27">
        <v>0</v>
      </c>
      <c r="AG27">
        <v>0</v>
      </c>
      <c r="AH27">
        <v>23.765352</v>
      </c>
      <c r="AI27">
        <v>0</v>
      </c>
      <c r="AJ27">
        <v>0</v>
      </c>
      <c r="AK27">
        <v>12.891999999999999</v>
      </c>
      <c r="AL27">
        <v>15.345200000000004</v>
      </c>
      <c r="AM27">
        <v>0</v>
      </c>
      <c r="AN27">
        <v>0</v>
      </c>
      <c r="AO27">
        <v>6.3474600000000008</v>
      </c>
      <c r="AP27">
        <v>3.0907242200604048</v>
      </c>
      <c r="AQ27">
        <v>0</v>
      </c>
      <c r="AR27">
        <v>12.337600000000004</v>
      </c>
      <c r="AS27">
        <v>2.5627499999999999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759.44480379026163</v>
      </c>
      <c r="DN27">
        <v>31.891180444610878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165.03142101298741</v>
      </c>
      <c r="L28">
        <v>65.228524895107114</v>
      </c>
      <c r="M28">
        <v>0</v>
      </c>
      <c r="N28">
        <v>30.00016540225829</v>
      </c>
      <c r="O28">
        <v>50.381133878918106</v>
      </c>
      <c r="P28">
        <v>50.926901622718049</v>
      </c>
      <c r="Q28">
        <v>5.0770448617631718</v>
      </c>
      <c r="R28">
        <v>10.769376756756754</v>
      </c>
      <c r="S28">
        <v>6.7017513033175362</v>
      </c>
      <c r="T28">
        <v>0</v>
      </c>
      <c r="U28">
        <v>243.69168806545039</v>
      </c>
      <c r="V28">
        <v>4.6477029168959829</v>
      </c>
      <c r="W28">
        <v>10.490896516910652</v>
      </c>
      <c r="X28">
        <v>36.365002546936402</v>
      </c>
      <c r="Y28">
        <v>0</v>
      </c>
      <c r="Z28">
        <v>4.9939955999999999</v>
      </c>
      <c r="AA28">
        <v>7.123176234792191</v>
      </c>
      <c r="AB28">
        <v>4.9435600000000024</v>
      </c>
      <c r="AC28">
        <v>2.45784</v>
      </c>
      <c r="AD28">
        <v>6.9448499999999989</v>
      </c>
      <c r="AE28">
        <v>12.557578800000002</v>
      </c>
      <c r="AF28">
        <v>0</v>
      </c>
      <c r="AG28">
        <v>0</v>
      </c>
      <c r="AH28">
        <v>23.765352</v>
      </c>
      <c r="AI28">
        <v>0</v>
      </c>
      <c r="AJ28">
        <v>0</v>
      </c>
      <c r="AK28">
        <v>12.891999999999999</v>
      </c>
      <c r="AL28">
        <v>15.345200000000004</v>
      </c>
      <c r="AM28">
        <v>0</v>
      </c>
      <c r="AN28">
        <v>0</v>
      </c>
      <c r="AO28">
        <v>6.3474600000000008</v>
      </c>
      <c r="AP28">
        <v>3.0907242200604048</v>
      </c>
      <c r="AQ28">
        <v>0</v>
      </c>
      <c r="AR28">
        <v>12.337600000000004</v>
      </c>
      <c r="AS28">
        <v>2.5627499999999999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762.64800642626165</v>
      </c>
      <c r="DN28">
        <v>32.025690208610882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165.03142101298741</v>
      </c>
      <c r="L29">
        <v>65.228524895107114</v>
      </c>
      <c r="M29">
        <v>0</v>
      </c>
      <c r="N29">
        <v>30.00016540225829</v>
      </c>
      <c r="O29">
        <v>50.381133878918106</v>
      </c>
      <c r="P29">
        <v>50.926901622718049</v>
      </c>
      <c r="Q29">
        <v>5.0770448617631718</v>
      </c>
      <c r="R29">
        <v>10.769376756756754</v>
      </c>
      <c r="S29">
        <v>6.7017513033175362</v>
      </c>
      <c r="T29">
        <v>0</v>
      </c>
      <c r="U29">
        <v>243.69168806545039</v>
      </c>
      <c r="V29">
        <v>4.6060194826637311</v>
      </c>
      <c r="W29">
        <v>10.948742325356537</v>
      </c>
      <c r="X29">
        <v>36.365002546936402</v>
      </c>
      <c r="Y29">
        <v>0</v>
      </c>
      <c r="Z29">
        <v>4.9939955999999999</v>
      </c>
      <c r="AA29">
        <v>10.705230943060082</v>
      </c>
      <c r="AB29">
        <v>4.9435600000000024</v>
      </c>
      <c r="AC29">
        <v>2.45784</v>
      </c>
      <c r="AD29">
        <v>6.9448499999999989</v>
      </c>
      <c r="AE29">
        <v>12.557578800000002</v>
      </c>
      <c r="AF29">
        <v>0</v>
      </c>
      <c r="AG29">
        <v>0</v>
      </c>
      <c r="AH29">
        <v>23.765352</v>
      </c>
      <c r="AI29">
        <v>0</v>
      </c>
      <c r="AJ29">
        <v>0</v>
      </c>
      <c r="AK29">
        <v>12.891999999999999</v>
      </c>
      <c r="AL29">
        <v>21.837400000000002</v>
      </c>
      <c r="AM29">
        <v>0</v>
      </c>
      <c r="AN29">
        <v>0</v>
      </c>
      <c r="AO29">
        <v>6.3474600000000008</v>
      </c>
      <c r="AP29">
        <v>3.0907242200604048</v>
      </c>
      <c r="AQ29">
        <v>0</v>
      </c>
      <c r="AR29">
        <v>2.2432000000000007</v>
      </c>
      <c r="AS29">
        <v>2.5627499999999999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763.0279835435075</v>
      </c>
      <c r="DN29">
        <v>32.041730173846695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165.03142101298741</v>
      </c>
      <c r="L30">
        <v>65.228524895107114</v>
      </c>
      <c r="M30">
        <v>0</v>
      </c>
      <c r="N30">
        <v>30.00016540225829</v>
      </c>
      <c r="O30">
        <v>50.381133878918106</v>
      </c>
      <c r="P30">
        <v>50.926901622718049</v>
      </c>
      <c r="Q30">
        <v>5.0770448617631718</v>
      </c>
      <c r="R30">
        <v>10.769376756756754</v>
      </c>
      <c r="S30">
        <v>6.7017513033175362</v>
      </c>
      <c r="T30">
        <v>0</v>
      </c>
      <c r="U30">
        <v>243.69168806545039</v>
      </c>
      <c r="V30">
        <v>4.6060194826637311</v>
      </c>
      <c r="W30">
        <v>10.948742325356537</v>
      </c>
      <c r="X30">
        <v>36.365002546936402</v>
      </c>
      <c r="Y30">
        <v>0</v>
      </c>
      <c r="Z30">
        <v>4.9939955999999999</v>
      </c>
      <c r="AA30">
        <v>10.705230943060082</v>
      </c>
      <c r="AB30">
        <v>4.9435600000000024</v>
      </c>
      <c r="AC30">
        <v>2.45784</v>
      </c>
      <c r="AD30">
        <v>6.9448499999999989</v>
      </c>
      <c r="AE30">
        <v>12.557578800000002</v>
      </c>
      <c r="AF30">
        <v>0</v>
      </c>
      <c r="AG30">
        <v>0</v>
      </c>
      <c r="AH30">
        <v>23.765352</v>
      </c>
      <c r="AI30">
        <v>0</v>
      </c>
      <c r="AJ30">
        <v>0</v>
      </c>
      <c r="AK30">
        <v>12.891999999999999</v>
      </c>
      <c r="AL30">
        <v>21.837400000000002</v>
      </c>
      <c r="AM30">
        <v>0</v>
      </c>
      <c r="AN30">
        <v>0</v>
      </c>
      <c r="AO30">
        <v>6.3474600000000008</v>
      </c>
      <c r="AP30">
        <v>3.0907242200604048</v>
      </c>
      <c r="AQ30">
        <v>0</v>
      </c>
      <c r="AR30">
        <v>2.2432000000000007</v>
      </c>
      <c r="AS30">
        <v>2.5627499999999999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763.0279835435075</v>
      </c>
      <c r="DN30">
        <v>32.041730173846695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82.410890072048232</v>
      </c>
      <c r="L31">
        <v>20.996223345680246</v>
      </c>
      <c r="M31">
        <v>0</v>
      </c>
      <c r="N31">
        <v>30.00016540225829</v>
      </c>
      <c r="O31">
        <v>50.381133878918106</v>
      </c>
      <c r="P31">
        <v>50.926901622718049</v>
      </c>
      <c r="Q31">
        <v>2.0012732223903176</v>
      </c>
      <c r="R31">
        <v>5.0005262047133305</v>
      </c>
      <c r="S31">
        <v>3.0011569506726454</v>
      </c>
      <c r="T31">
        <v>0</v>
      </c>
      <c r="U31">
        <v>243.69168806545039</v>
      </c>
      <c r="V31">
        <v>0</v>
      </c>
      <c r="W31">
        <v>10.948742325356537</v>
      </c>
      <c r="X31">
        <v>36.365002546936402</v>
      </c>
      <c r="Y31">
        <v>0</v>
      </c>
      <c r="Z31">
        <v>4.9939955999999999</v>
      </c>
      <c r="AA31">
        <v>10.705230943060082</v>
      </c>
      <c r="AB31">
        <v>4.9435600000000024</v>
      </c>
      <c r="AC31">
        <v>2.45784</v>
      </c>
      <c r="AD31">
        <v>6.9448499999999989</v>
      </c>
      <c r="AE31">
        <v>12.557578800000002</v>
      </c>
      <c r="AF31">
        <v>0</v>
      </c>
      <c r="AG31">
        <v>0</v>
      </c>
      <c r="AH31">
        <v>23.765352</v>
      </c>
      <c r="AI31">
        <v>0</v>
      </c>
      <c r="AJ31">
        <v>0</v>
      </c>
      <c r="AK31">
        <v>12.891999999999999</v>
      </c>
      <c r="AL31">
        <v>21.837400000000002</v>
      </c>
      <c r="AM31">
        <v>0</v>
      </c>
      <c r="AN31">
        <v>0</v>
      </c>
      <c r="AO31">
        <v>6.3474600000000008</v>
      </c>
      <c r="AP31">
        <v>3.0907242200604048</v>
      </c>
      <c r="AQ31">
        <v>0</v>
      </c>
      <c r="AR31">
        <v>2.2432000000000007</v>
      </c>
      <c r="AS31">
        <v>2.5627499999999999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624.82727899461133</v>
      </c>
      <c r="DN31">
        <v>26.238366205651744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80.003701095924143</v>
      </c>
      <c r="L32">
        <v>20.996242068999702</v>
      </c>
      <c r="M32">
        <v>0</v>
      </c>
      <c r="N32">
        <v>30.00016540225829</v>
      </c>
      <c r="O32">
        <v>50.381133878918106</v>
      </c>
      <c r="P32">
        <v>50.926901622718049</v>
      </c>
      <c r="Q32">
        <v>2.0012732223903176</v>
      </c>
      <c r="R32">
        <v>5.0005262047133305</v>
      </c>
      <c r="S32">
        <v>3.0011569506726454</v>
      </c>
      <c r="T32">
        <v>0</v>
      </c>
      <c r="U32">
        <v>243.69168806545039</v>
      </c>
      <c r="V32">
        <v>0</v>
      </c>
      <c r="W32">
        <v>10.948742325356537</v>
      </c>
      <c r="X32">
        <v>36.365002546936402</v>
      </c>
      <c r="Y32">
        <v>0</v>
      </c>
      <c r="Z32">
        <v>1.6484599999999998</v>
      </c>
      <c r="AA32">
        <v>10.705230943060082</v>
      </c>
      <c r="AB32">
        <v>4.9435600000000024</v>
      </c>
      <c r="AC32">
        <v>2.45784</v>
      </c>
      <c r="AD32">
        <v>6.9448499999999989</v>
      </c>
      <c r="AE32">
        <v>12.557578800000002</v>
      </c>
      <c r="AF32">
        <v>0</v>
      </c>
      <c r="AG32">
        <v>0</v>
      </c>
      <c r="AH32">
        <v>23.765352</v>
      </c>
      <c r="AI32">
        <v>0</v>
      </c>
      <c r="AJ32">
        <v>0</v>
      </c>
      <c r="AK32">
        <v>12.891999999999999</v>
      </c>
      <c r="AL32">
        <v>21.837400000000002</v>
      </c>
      <c r="AM32">
        <v>0</v>
      </c>
      <c r="AN32">
        <v>0</v>
      </c>
      <c r="AO32">
        <v>6.3474600000000008</v>
      </c>
      <c r="AP32">
        <v>3.0907242200604048</v>
      </c>
      <c r="AQ32">
        <v>0</v>
      </c>
      <c r="AR32">
        <v>3.3648000000000002</v>
      </c>
      <c r="AS32">
        <v>2.5627499999999999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620.38280682622269</v>
      </c>
      <c r="DN32">
        <v>26.051732521235817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80.003669790476195</v>
      </c>
      <c r="L33">
        <v>20.995959915611813</v>
      </c>
      <c r="M33">
        <v>0</v>
      </c>
      <c r="N33">
        <v>30.00016540225829</v>
      </c>
      <c r="O33">
        <v>50.381133878918106</v>
      </c>
      <c r="P33">
        <v>50.926901622718049</v>
      </c>
      <c r="Q33">
        <v>2.0012732223903176</v>
      </c>
      <c r="R33">
        <v>4.9997269624573368</v>
      </c>
      <c r="S33">
        <v>3.0011569506726454</v>
      </c>
      <c r="T33">
        <v>0</v>
      </c>
      <c r="U33">
        <v>243.69168806545039</v>
      </c>
      <c r="V33">
        <v>0</v>
      </c>
      <c r="W33">
        <v>11.09793991416309</v>
      </c>
      <c r="X33">
        <v>36.375422318439824</v>
      </c>
      <c r="Y33">
        <v>0</v>
      </c>
      <c r="Z33">
        <v>1.6562832000000001</v>
      </c>
      <c r="AA33">
        <v>10.705230943060082</v>
      </c>
      <c r="AB33">
        <v>4.9435600000000024</v>
      </c>
      <c r="AC33">
        <v>2.45784</v>
      </c>
      <c r="AD33">
        <v>6.9448499999999989</v>
      </c>
      <c r="AE33">
        <v>12.557578800000002</v>
      </c>
      <c r="AF33">
        <v>0</v>
      </c>
      <c r="AG33">
        <v>0</v>
      </c>
      <c r="AH33">
        <v>23.765352</v>
      </c>
      <c r="AI33">
        <v>0</v>
      </c>
      <c r="AJ33">
        <v>0</v>
      </c>
      <c r="AK33">
        <v>12.891999999999999</v>
      </c>
      <c r="AL33">
        <v>21.837400000000002</v>
      </c>
      <c r="AM33">
        <v>0</v>
      </c>
      <c r="AN33">
        <v>0</v>
      </c>
      <c r="AO33">
        <v>6.3474600000000008</v>
      </c>
      <c r="AP33">
        <v>3.0907242200604048</v>
      </c>
      <c r="AQ33">
        <v>0</v>
      </c>
      <c r="AR33">
        <v>5.6080000000000005</v>
      </c>
      <c r="AS33">
        <v>2.5627499999999999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622.69523058341258</v>
      </c>
      <c r="DN33">
        <v>26.148836623264071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80.003669790476195</v>
      </c>
      <c r="L34">
        <v>20.995959915611813</v>
      </c>
      <c r="M34">
        <v>0</v>
      </c>
      <c r="N34">
        <v>30.00016540225829</v>
      </c>
      <c r="O34">
        <v>50.381133878918106</v>
      </c>
      <c r="P34">
        <v>50.926901622718049</v>
      </c>
      <c r="Q34">
        <v>2.0012732223903176</v>
      </c>
      <c r="R34">
        <v>4.9997269624573368</v>
      </c>
      <c r="S34">
        <v>3.0011569506726454</v>
      </c>
      <c r="T34">
        <v>0</v>
      </c>
      <c r="U34">
        <v>243.69168806545039</v>
      </c>
      <c r="V34">
        <v>0</v>
      </c>
      <c r="W34">
        <v>11.09793991416309</v>
      </c>
      <c r="X34">
        <v>36.375422318439824</v>
      </c>
      <c r="Y34">
        <v>0</v>
      </c>
      <c r="Z34">
        <v>1.6562832000000001</v>
      </c>
      <c r="AA34">
        <v>10.705230943060082</v>
      </c>
      <c r="AB34">
        <v>4.9435600000000024</v>
      </c>
      <c r="AC34">
        <v>2.45784</v>
      </c>
      <c r="AD34">
        <v>6.9448499999999989</v>
      </c>
      <c r="AE34">
        <v>12.557578800000002</v>
      </c>
      <c r="AF34">
        <v>0</v>
      </c>
      <c r="AG34">
        <v>0</v>
      </c>
      <c r="AH34">
        <v>23.765352</v>
      </c>
      <c r="AI34">
        <v>0</v>
      </c>
      <c r="AJ34">
        <v>0</v>
      </c>
      <c r="AK34">
        <v>12.891999999999999</v>
      </c>
      <c r="AL34">
        <v>21.837400000000002</v>
      </c>
      <c r="AM34">
        <v>0</v>
      </c>
      <c r="AN34">
        <v>0</v>
      </c>
      <c r="AO34">
        <v>6.3474600000000008</v>
      </c>
      <c r="AP34">
        <v>3.0907242200604048</v>
      </c>
      <c r="AQ34">
        <v>0</v>
      </c>
      <c r="AR34">
        <v>12.337600000000004</v>
      </c>
      <c r="AS34">
        <v>2.5627499999999999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629.15362765261546</v>
      </c>
      <c r="DN34">
        <v>26.42003955406118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94.998792751261021</v>
      </c>
      <c r="L35">
        <v>24.591204899271951</v>
      </c>
      <c r="M35">
        <v>0</v>
      </c>
      <c r="N35">
        <v>30.00016540225829</v>
      </c>
      <c r="O35">
        <v>50.381133878918106</v>
      </c>
      <c r="P35">
        <v>50.926901622718049</v>
      </c>
      <c r="Q35">
        <v>3.032468594240838</v>
      </c>
      <c r="R35">
        <v>10.77064562849573</v>
      </c>
      <c r="S35">
        <v>3.6066270829053555</v>
      </c>
      <c r="T35">
        <v>0</v>
      </c>
      <c r="U35">
        <v>243.69168806545039</v>
      </c>
      <c r="V35">
        <v>4.653980587223586</v>
      </c>
      <c r="W35">
        <v>11.09793991416309</v>
      </c>
      <c r="X35">
        <v>36.375422318439824</v>
      </c>
      <c r="Y35">
        <v>0</v>
      </c>
      <c r="Z35">
        <v>1.6562832000000001</v>
      </c>
      <c r="AA35">
        <v>10.694796994772497</v>
      </c>
      <c r="AB35">
        <v>4.9435600000000024</v>
      </c>
      <c r="AC35">
        <v>2.45784</v>
      </c>
      <c r="AD35">
        <v>6.9448499999999989</v>
      </c>
      <c r="AE35">
        <v>12.557578800000002</v>
      </c>
      <c r="AF35">
        <v>0</v>
      </c>
      <c r="AG35">
        <v>0</v>
      </c>
      <c r="AH35">
        <v>23.765352</v>
      </c>
      <c r="AI35">
        <v>0</v>
      </c>
      <c r="AJ35">
        <v>0</v>
      </c>
      <c r="AK35">
        <v>12.891999999999999</v>
      </c>
      <c r="AL35">
        <v>16.230500000000003</v>
      </c>
      <c r="AM35">
        <v>0</v>
      </c>
      <c r="AN35">
        <v>0</v>
      </c>
      <c r="AO35">
        <v>6.3474600000000008</v>
      </c>
      <c r="AP35">
        <v>3.0907242200604048</v>
      </c>
      <c r="AQ35">
        <v>0</v>
      </c>
      <c r="AR35">
        <v>12.337600000000004</v>
      </c>
      <c r="AS35">
        <v>8.2007999999999992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658.59016907324815</v>
      </c>
      <c r="DN35">
        <v>27.656146886930966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100.00011616070516</v>
      </c>
      <c r="L36">
        <v>24.591204899271951</v>
      </c>
      <c r="M36">
        <v>0</v>
      </c>
      <c r="N36">
        <v>30.00016540225829</v>
      </c>
      <c r="O36">
        <v>50.381133878918106</v>
      </c>
      <c r="P36">
        <v>50.926901622718049</v>
      </c>
      <c r="Q36">
        <v>3.032468594240838</v>
      </c>
      <c r="R36">
        <v>10.77064562849573</v>
      </c>
      <c r="S36">
        <v>3.6066270829053555</v>
      </c>
      <c r="T36">
        <v>0</v>
      </c>
      <c r="U36">
        <v>243.69168806545039</v>
      </c>
      <c r="V36">
        <v>4.6114173013245026</v>
      </c>
      <c r="W36">
        <v>11.09793991416309</v>
      </c>
      <c r="X36">
        <v>36.375422318439824</v>
      </c>
      <c r="Y36">
        <v>0</v>
      </c>
      <c r="Z36">
        <v>1.6562832000000001</v>
      </c>
      <c r="AA36">
        <v>10.032642584214351</v>
      </c>
      <c r="AB36">
        <v>4.9435600000000024</v>
      </c>
      <c r="AC36">
        <v>2.45784</v>
      </c>
      <c r="AD36">
        <v>6.9448499999999989</v>
      </c>
      <c r="AE36">
        <v>12.557578800000002</v>
      </c>
      <c r="AF36">
        <v>0</v>
      </c>
      <c r="AG36">
        <v>0</v>
      </c>
      <c r="AH36">
        <v>23.765352</v>
      </c>
      <c r="AI36">
        <v>0</v>
      </c>
      <c r="AJ36">
        <v>0</v>
      </c>
      <c r="AK36">
        <v>12.891999999999999</v>
      </c>
      <c r="AL36">
        <v>16.230500000000003</v>
      </c>
      <c r="AM36">
        <v>0</v>
      </c>
      <c r="AN36">
        <v>0</v>
      </c>
      <c r="AO36">
        <v>6.3474600000000008</v>
      </c>
      <c r="AP36">
        <v>3.0907242200604048</v>
      </c>
      <c r="AQ36">
        <v>0</v>
      </c>
      <c r="AR36">
        <v>2.2432000000000007</v>
      </c>
      <c r="AS36">
        <v>8.2007999999999992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653.026040940136</v>
      </c>
      <c r="DN36">
        <v>27.422480733030163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80.003859215807353</v>
      </c>
      <c r="L37">
        <v>24.591204899271951</v>
      </c>
      <c r="M37">
        <v>0</v>
      </c>
      <c r="N37">
        <v>30.00016540225829</v>
      </c>
      <c r="O37">
        <v>50.381133878918106</v>
      </c>
      <c r="P37">
        <v>50.926901622718049</v>
      </c>
      <c r="Q37">
        <v>3.032468594240838</v>
      </c>
      <c r="R37">
        <v>5.0005262047133305</v>
      </c>
      <c r="S37">
        <v>3.6066270829053555</v>
      </c>
      <c r="T37">
        <v>0</v>
      </c>
      <c r="U37">
        <v>243.69168806545039</v>
      </c>
      <c r="V37">
        <v>0</v>
      </c>
      <c r="W37">
        <v>11.09793991416309</v>
      </c>
      <c r="X37">
        <v>36.375422318439824</v>
      </c>
      <c r="Y37">
        <v>0</v>
      </c>
      <c r="Z37">
        <v>1.6562832000000001</v>
      </c>
      <c r="AA37">
        <v>6.8221969572657599</v>
      </c>
      <c r="AB37">
        <v>4.9435600000000024</v>
      </c>
      <c r="AC37">
        <v>2.45784</v>
      </c>
      <c r="AD37">
        <v>6.9448499999999989</v>
      </c>
      <c r="AE37">
        <v>12.557578800000002</v>
      </c>
      <c r="AF37">
        <v>0</v>
      </c>
      <c r="AG37">
        <v>0</v>
      </c>
      <c r="AH37">
        <v>23.765352</v>
      </c>
      <c r="AI37">
        <v>0</v>
      </c>
      <c r="AJ37">
        <v>0</v>
      </c>
      <c r="AK37">
        <v>12.891999999999999</v>
      </c>
      <c r="AL37">
        <v>16.230500000000003</v>
      </c>
      <c r="AM37">
        <v>0</v>
      </c>
      <c r="AN37">
        <v>0</v>
      </c>
      <c r="AO37">
        <v>5.9740800000000007</v>
      </c>
      <c r="AP37">
        <v>3.0907242200604048</v>
      </c>
      <c r="AQ37">
        <v>0</v>
      </c>
      <c r="AR37">
        <v>2.2432000000000007</v>
      </c>
      <c r="AS37">
        <v>8.2007999999999992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620.43314683221695</v>
      </c>
      <c r="DN37">
        <v>26.053755543995862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80.003859215807353</v>
      </c>
      <c r="L38">
        <v>24.591204899271951</v>
      </c>
      <c r="M38">
        <v>0</v>
      </c>
      <c r="N38">
        <v>30.00016540225829</v>
      </c>
      <c r="O38">
        <v>50.381133878918106</v>
      </c>
      <c r="P38">
        <v>50.926901622718049</v>
      </c>
      <c r="Q38">
        <v>3.032468594240838</v>
      </c>
      <c r="R38">
        <v>5.0005262047133305</v>
      </c>
      <c r="S38">
        <v>3.6066270829053555</v>
      </c>
      <c r="T38">
        <v>0</v>
      </c>
      <c r="U38">
        <v>243.69168806545039</v>
      </c>
      <c r="V38">
        <v>0</v>
      </c>
      <c r="W38">
        <v>11.09793991416309</v>
      </c>
      <c r="X38">
        <v>36.375422318439824</v>
      </c>
      <c r="Y38">
        <v>0</v>
      </c>
      <c r="Z38">
        <v>1.6562832000000001</v>
      </c>
      <c r="AA38">
        <v>6.8221969572657599</v>
      </c>
      <c r="AB38">
        <v>4.9435600000000024</v>
      </c>
      <c r="AC38">
        <v>2.45784</v>
      </c>
      <c r="AD38">
        <v>6.9448499999999989</v>
      </c>
      <c r="AE38">
        <v>12.557578800000002</v>
      </c>
      <c r="AF38">
        <v>0</v>
      </c>
      <c r="AG38">
        <v>0</v>
      </c>
      <c r="AH38">
        <v>23.765352</v>
      </c>
      <c r="AI38">
        <v>0</v>
      </c>
      <c r="AJ38">
        <v>0</v>
      </c>
      <c r="AK38">
        <v>12.891999999999999</v>
      </c>
      <c r="AL38">
        <v>16.230500000000003</v>
      </c>
      <c r="AM38">
        <v>0</v>
      </c>
      <c r="AN38">
        <v>0</v>
      </c>
      <c r="AO38">
        <v>5.9740800000000007</v>
      </c>
      <c r="AP38">
        <v>3.0907242200604048</v>
      </c>
      <c r="AQ38">
        <v>0</v>
      </c>
      <c r="AR38">
        <v>2.2432000000000007</v>
      </c>
      <c r="AS38">
        <v>8.2007999999999992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620.43314683221695</v>
      </c>
      <c r="DN38">
        <v>26.053755543995862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94.99780131538698</v>
      </c>
      <c r="L39">
        <v>24.591204899271951</v>
      </c>
      <c r="M39">
        <v>0</v>
      </c>
      <c r="N39">
        <v>30.00016540225829</v>
      </c>
      <c r="O39">
        <v>50.381133878918106</v>
      </c>
      <c r="P39">
        <v>50.926901622718049</v>
      </c>
      <c r="Q39">
        <v>3.0322161944202266</v>
      </c>
      <c r="R39">
        <v>10.77064562849573</v>
      </c>
      <c r="S39">
        <v>3.6161642240117131</v>
      </c>
      <c r="T39">
        <v>0</v>
      </c>
      <c r="U39">
        <v>243.69168806545039</v>
      </c>
      <c r="V39">
        <v>4.6114173013245026</v>
      </c>
      <c r="W39">
        <v>11.09793991416309</v>
      </c>
      <c r="X39">
        <v>36.375422318439824</v>
      </c>
      <c r="Y39">
        <v>0</v>
      </c>
      <c r="Z39">
        <v>1.6562832000000001</v>
      </c>
      <c r="AA39">
        <v>6.8221969572657599</v>
      </c>
      <c r="AB39">
        <v>5.417600000000002</v>
      </c>
      <c r="AC39">
        <v>2.45784</v>
      </c>
      <c r="AD39">
        <v>6.9448499999999989</v>
      </c>
      <c r="AE39">
        <v>12.557578800000002</v>
      </c>
      <c r="AF39">
        <v>0</v>
      </c>
      <c r="AG39">
        <v>0</v>
      </c>
      <c r="AH39">
        <v>23.765352</v>
      </c>
      <c r="AI39">
        <v>0</v>
      </c>
      <c r="AJ39">
        <v>0</v>
      </c>
      <c r="AK39">
        <v>12.891999999999999</v>
      </c>
      <c r="AL39">
        <v>16.230500000000003</v>
      </c>
      <c r="AM39">
        <v>0</v>
      </c>
      <c r="AN39">
        <v>0</v>
      </c>
      <c r="AO39">
        <v>5.9740800000000007</v>
      </c>
      <c r="AP39">
        <v>3.0907242200604048</v>
      </c>
      <c r="AQ39">
        <v>0</v>
      </c>
      <c r="AR39">
        <v>2.2432000000000007</v>
      </c>
      <c r="AS39">
        <v>8.2007999999999992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645.24984117724159</v>
      </c>
      <c r="DN39">
        <v>27.095864764943443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94.999061262039319</v>
      </c>
      <c r="L40">
        <v>24.591204899271951</v>
      </c>
      <c r="M40">
        <v>0</v>
      </c>
      <c r="N40">
        <v>30.00016540225829</v>
      </c>
      <c r="O40">
        <v>50.381133878918106</v>
      </c>
      <c r="P40">
        <v>50.926901622718049</v>
      </c>
      <c r="Q40">
        <v>3.0322161944202266</v>
      </c>
      <c r="R40">
        <v>10.77064562849573</v>
      </c>
      <c r="S40">
        <v>3.6161642240117131</v>
      </c>
      <c r="T40">
        <v>0</v>
      </c>
      <c r="U40">
        <v>243.69168806545039</v>
      </c>
      <c r="V40">
        <v>4.6114173013245026</v>
      </c>
      <c r="W40">
        <v>11.09793991416309</v>
      </c>
      <c r="X40">
        <v>36.375422318439824</v>
      </c>
      <c r="Y40">
        <v>0</v>
      </c>
      <c r="Z40">
        <v>1.6562832000000001</v>
      </c>
      <c r="AA40">
        <v>3.5515554748118805</v>
      </c>
      <c r="AB40">
        <v>5.417600000000002</v>
      </c>
      <c r="AC40">
        <v>2.45784</v>
      </c>
      <c r="AD40">
        <v>6.9448499999999989</v>
      </c>
      <c r="AE40">
        <v>12.557578800000002</v>
      </c>
      <c r="AF40">
        <v>0</v>
      </c>
      <c r="AG40">
        <v>0</v>
      </c>
      <c r="AH40">
        <v>23.765352</v>
      </c>
      <c r="AI40">
        <v>0</v>
      </c>
      <c r="AJ40">
        <v>0</v>
      </c>
      <c r="AK40">
        <v>12.891999999999999</v>
      </c>
      <c r="AL40">
        <v>16.230500000000003</v>
      </c>
      <c r="AM40">
        <v>0</v>
      </c>
      <c r="AN40">
        <v>0</v>
      </c>
      <c r="AO40">
        <v>5.9740800000000007</v>
      </c>
      <c r="AP40">
        <v>3.0907242200604048</v>
      </c>
      <c r="AQ40">
        <v>0</v>
      </c>
      <c r="AR40">
        <v>12.337600000000004</v>
      </c>
      <c r="AS40">
        <v>8.2007999999999992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651.79988500066463</v>
      </c>
      <c r="DN40">
        <v>27.370839405718844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94.998524611327298</v>
      </c>
      <c r="L41">
        <v>24.591204899271951</v>
      </c>
      <c r="M41">
        <v>0</v>
      </c>
      <c r="N41">
        <v>30.00016540225829</v>
      </c>
      <c r="O41">
        <v>50.381133878918106</v>
      </c>
      <c r="P41">
        <v>50.926901622718049</v>
      </c>
      <c r="Q41">
        <v>3.0322161944202266</v>
      </c>
      <c r="R41">
        <v>10.77064562849573</v>
      </c>
      <c r="S41">
        <v>3.6161642240117131</v>
      </c>
      <c r="T41">
        <v>0</v>
      </c>
      <c r="U41">
        <v>243.69168806545039</v>
      </c>
      <c r="V41">
        <v>4.6060194826637311</v>
      </c>
      <c r="W41">
        <v>11.09793991416309</v>
      </c>
      <c r="X41">
        <v>36.375422318439824</v>
      </c>
      <c r="Y41">
        <v>0</v>
      </c>
      <c r="Z41">
        <v>1.6562832000000001</v>
      </c>
      <c r="AA41">
        <v>3.5515554748118805</v>
      </c>
      <c r="AB41">
        <v>5.417600000000002</v>
      </c>
      <c r="AC41">
        <v>2.45784</v>
      </c>
      <c r="AD41">
        <v>6.9448499999999989</v>
      </c>
      <c r="AE41">
        <v>12.557578800000002</v>
      </c>
      <c r="AF41">
        <v>0</v>
      </c>
      <c r="AG41">
        <v>0</v>
      </c>
      <c r="AH41">
        <v>23.765352</v>
      </c>
      <c r="AI41">
        <v>0</v>
      </c>
      <c r="AJ41">
        <v>0</v>
      </c>
      <c r="AK41">
        <v>12.891999999999999</v>
      </c>
      <c r="AL41">
        <v>16.230500000000003</v>
      </c>
      <c r="AM41">
        <v>0</v>
      </c>
      <c r="AN41">
        <v>0</v>
      </c>
      <c r="AO41">
        <v>5.9740800000000007</v>
      </c>
      <c r="AP41">
        <v>3.0907242200604048</v>
      </c>
      <c r="AQ41">
        <v>0</v>
      </c>
      <c r="AR41">
        <v>12.337600000000004</v>
      </c>
      <c r="AS41">
        <v>2.5627499999999999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646.38335286681695</v>
      </c>
      <c r="DN41">
        <v>27.143387070193807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80.00341012428008</v>
      </c>
      <c r="L42">
        <v>24.591204899271951</v>
      </c>
      <c r="M42">
        <v>0</v>
      </c>
      <c r="N42">
        <v>30.00016540225829</v>
      </c>
      <c r="O42">
        <v>50.381133878918106</v>
      </c>
      <c r="P42">
        <v>50.926901622718049</v>
      </c>
      <c r="Q42">
        <v>3.0322161944202266</v>
      </c>
      <c r="R42">
        <v>5.0005262047133305</v>
      </c>
      <c r="S42">
        <v>3.6161642240117131</v>
      </c>
      <c r="T42">
        <v>0</v>
      </c>
      <c r="U42">
        <v>243.69168806545039</v>
      </c>
      <c r="V42">
        <v>0</v>
      </c>
      <c r="W42">
        <v>11.09793991416309</v>
      </c>
      <c r="X42">
        <v>36.375422318439824</v>
      </c>
      <c r="Y42">
        <v>0</v>
      </c>
      <c r="Z42">
        <v>1.6562832000000001</v>
      </c>
      <c r="AA42">
        <v>0</v>
      </c>
      <c r="AB42">
        <v>5.417600000000002</v>
      </c>
      <c r="AC42">
        <v>2.45784</v>
      </c>
      <c r="AD42">
        <v>6.9448499999999989</v>
      </c>
      <c r="AE42">
        <v>12.557578800000002</v>
      </c>
      <c r="AF42">
        <v>0</v>
      </c>
      <c r="AG42">
        <v>0</v>
      </c>
      <c r="AH42">
        <v>23.765352</v>
      </c>
      <c r="AI42">
        <v>0</v>
      </c>
      <c r="AJ42">
        <v>0</v>
      </c>
      <c r="AK42">
        <v>12.891999999999999</v>
      </c>
      <c r="AL42">
        <v>16.230500000000003</v>
      </c>
      <c r="AM42">
        <v>0</v>
      </c>
      <c r="AN42">
        <v>0</v>
      </c>
      <c r="AO42">
        <v>5.9740800000000007</v>
      </c>
      <c r="AP42">
        <v>3.0907242200604048</v>
      </c>
      <c r="AQ42">
        <v>0</v>
      </c>
      <c r="AR42">
        <v>2.2432000000000007</v>
      </c>
      <c r="AS42">
        <v>2.5627499999999999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608.9386172066894</v>
      </c>
      <c r="DN42">
        <v>25.570913862016091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80.003677597303096</v>
      </c>
      <c r="L43">
        <v>24.591204899271951</v>
      </c>
      <c r="M43">
        <v>0</v>
      </c>
      <c r="N43">
        <v>30.00016540225829</v>
      </c>
      <c r="O43">
        <v>50.381133878918106</v>
      </c>
      <c r="P43">
        <v>50.926901622718049</v>
      </c>
      <c r="Q43">
        <v>3.0322161944202266</v>
      </c>
      <c r="R43">
        <v>5.0005262047133305</v>
      </c>
      <c r="S43">
        <v>3.6161642240117131</v>
      </c>
      <c r="T43">
        <v>0</v>
      </c>
      <c r="U43">
        <v>243.69168806545039</v>
      </c>
      <c r="V43">
        <v>0</v>
      </c>
      <c r="W43">
        <v>4.8237952327537856</v>
      </c>
      <c r="X43">
        <v>36.375422318439824</v>
      </c>
      <c r="Y43">
        <v>0</v>
      </c>
      <c r="Z43">
        <v>1.6562832000000001</v>
      </c>
      <c r="AA43">
        <v>0</v>
      </c>
      <c r="AB43">
        <v>5.417600000000002</v>
      </c>
      <c r="AC43">
        <v>2.45784</v>
      </c>
      <c r="AD43">
        <v>6.9448499999999989</v>
      </c>
      <c r="AE43">
        <v>12.557578800000002</v>
      </c>
      <c r="AF43">
        <v>0</v>
      </c>
      <c r="AG43">
        <v>0</v>
      </c>
      <c r="AH43">
        <v>23.765352</v>
      </c>
      <c r="AI43">
        <v>0</v>
      </c>
      <c r="AJ43">
        <v>0</v>
      </c>
      <c r="AK43">
        <v>12.891999999999999</v>
      </c>
      <c r="AL43">
        <v>16.230500000000003</v>
      </c>
      <c r="AM43">
        <v>0</v>
      </c>
      <c r="AN43">
        <v>0</v>
      </c>
      <c r="AO43">
        <v>5.9740800000000007</v>
      </c>
      <c r="AP43">
        <v>3.0907242200604048</v>
      </c>
      <c r="AQ43">
        <v>0</v>
      </c>
      <c r="AR43">
        <v>2.8040000000000003</v>
      </c>
      <c r="AS43">
        <v>2.5627499999999999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603.45577703204424</v>
      </c>
      <c r="DN43">
        <v>25.340676828274997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80.003677597303096</v>
      </c>
      <c r="L44">
        <v>24.591204899271951</v>
      </c>
      <c r="M44">
        <v>0</v>
      </c>
      <c r="N44">
        <v>30.00016540225829</v>
      </c>
      <c r="O44">
        <v>50.381133878918106</v>
      </c>
      <c r="P44">
        <v>50.926901622718049</v>
      </c>
      <c r="Q44">
        <v>3.0322161944202266</v>
      </c>
      <c r="R44">
        <v>5.0005262047133305</v>
      </c>
      <c r="S44">
        <v>3.6161642240117131</v>
      </c>
      <c r="T44">
        <v>0</v>
      </c>
      <c r="U44">
        <v>243.69168806545039</v>
      </c>
      <c r="V44">
        <v>0</v>
      </c>
      <c r="W44">
        <v>4.8237952327537856</v>
      </c>
      <c r="X44">
        <v>36.375422318439824</v>
      </c>
      <c r="Y44">
        <v>0</v>
      </c>
      <c r="Z44">
        <v>1.6562832000000001</v>
      </c>
      <c r="AA44">
        <v>0</v>
      </c>
      <c r="AB44">
        <v>5.417600000000002</v>
      </c>
      <c r="AC44">
        <v>2.45784</v>
      </c>
      <c r="AD44">
        <v>6.9448499999999989</v>
      </c>
      <c r="AE44">
        <v>12.557578800000002</v>
      </c>
      <c r="AF44">
        <v>0</v>
      </c>
      <c r="AG44">
        <v>0</v>
      </c>
      <c r="AH44">
        <v>23.765352</v>
      </c>
      <c r="AI44">
        <v>0</v>
      </c>
      <c r="AJ44">
        <v>0</v>
      </c>
      <c r="AK44">
        <v>12.891999999999999</v>
      </c>
      <c r="AL44">
        <v>16.230500000000003</v>
      </c>
      <c r="AM44">
        <v>0</v>
      </c>
      <c r="AN44">
        <v>0</v>
      </c>
      <c r="AO44">
        <v>5.9740800000000007</v>
      </c>
      <c r="AP44">
        <v>3.0907242200604048</v>
      </c>
      <c r="AQ44">
        <v>0</v>
      </c>
      <c r="AR44">
        <v>2.8040000000000003</v>
      </c>
      <c r="AS44">
        <v>2.5627499999999999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603.45577703204424</v>
      </c>
      <c r="DN44">
        <v>25.340676828274997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80.482628554419776</v>
      </c>
      <c r="L45">
        <v>24.591204899271951</v>
      </c>
      <c r="M45">
        <v>0</v>
      </c>
      <c r="N45">
        <v>30.00016540225829</v>
      </c>
      <c r="O45">
        <v>50.381133878918106</v>
      </c>
      <c r="P45">
        <v>50.926901622718049</v>
      </c>
      <c r="Q45">
        <v>3.0322161944202266</v>
      </c>
      <c r="R45">
        <v>5.0005262047133305</v>
      </c>
      <c r="S45">
        <v>3.6161642240117131</v>
      </c>
      <c r="T45">
        <v>0</v>
      </c>
      <c r="U45">
        <v>243.69168806545039</v>
      </c>
      <c r="V45">
        <v>0</v>
      </c>
      <c r="W45">
        <v>4.8237952327537856</v>
      </c>
      <c r="X45">
        <v>36.375422318439824</v>
      </c>
      <c r="Y45">
        <v>0</v>
      </c>
      <c r="Z45">
        <v>1.6562832000000001</v>
      </c>
      <c r="AA45">
        <v>0</v>
      </c>
      <c r="AB45">
        <v>5.417600000000002</v>
      </c>
      <c r="AC45">
        <v>2.45784</v>
      </c>
      <c r="AD45">
        <v>6.9448499999999989</v>
      </c>
      <c r="AE45">
        <v>12.557578800000002</v>
      </c>
      <c r="AF45">
        <v>0</v>
      </c>
      <c r="AG45">
        <v>0</v>
      </c>
      <c r="AH45">
        <v>26.459400000000002</v>
      </c>
      <c r="AI45">
        <v>0</v>
      </c>
      <c r="AJ45">
        <v>0</v>
      </c>
      <c r="AK45">
        <v>12.891999999999999</v>
      </c>
      <c r="AL45">
        <v>16.230500000000003</v>
      </c>
      <c r="AM45">
        <v>0</v>
      </c>
      <c r="AN45">
        <v>0</v>
      </c>
      <c r="AO45">
        <v>5.9740800000000007</v>
      </c>
      <c r="AP45">
        <v>3.0907242200604048</v>
      </c>
      <c r="AQ45">
        <v>0</v>
      </c>
      <c r="AR45">
        <v>2.8040000000000003</v>
      </c>
      <c r="AS45">
        <v>2.5627499999999999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606.50090411438191</v>
      </c>
      <c r="DN45">
        <v>25.468548703054001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80.003745286343602</v>
      </c>
      <c r="L46">
        <v>24.591204899271951</v>
      </c>
      <c r="M46">
        <v>0</v>
      </c>
      <c r="N46">
        <v>30.00016540225829</v>
      </c>
      <c r="O46">
        <v>50.381133878918106</v>
      </c>
      <c r="P46">
        <v>50.926901622718049</v>
      </c>
      <c r="Q46">
        <v>3.0322161944202266</v>
      </c>
      <c r="R46">
        <v>4.9997269624573368</v>
      </c>
      <c r="S46">
        <v>3.6161642240117131</v>
      </c>
      <c r="T46">
        <v>0</v>
      </c>
      <c r="U46">
        <v>243.69168806545039</v>
      </c>
      <c r="V46">
        <v>0</v>
      </c>
      <c r="W46">
        <v>4.8237952327537856</v>
      </c>
      <c r="X46">
        <v>36.375422318439824</v>
      </c>
      <c r="Y46">
        <v>0</v>
      </c>
      <c r="Z46">
        <v>1.6562832000000001</v>
      </c>
      <c r="AA46">
        <v>0</v>
      </c>
      <c r="AB46">
        <v>5.417600000000002</v>
      </c>
      <c r="AC46">
        <v>2.45784</v>
      </c>
      <c r="AD46">
        <v>6.9448499999999989</v>
      </c>
      <c r="AE46">
        <v>12.557578800000002</v>
      </c>
      <c r="AF46">
        <v>0</v>
      </c>
      <c r="AG46">
        <v>0</v>
      </c>
      <c r="AH46">
        <v>26.459400000000002</v>
      </c>
      <c r="AI46">
        <v>0</v>
      </c>
      <c r="AJ46">
        <v>0</v>
      </c>
      <c r="AK46">
        <v>12.891999999999999</v>
      </c>
      <c r="AL46">
        <v>16.230500000000003</v>
      </c>
      <c r="AM46">
        <v>0</v>
      </c>
      <c r="AN46">
        <v>0</v>
      </c>
      <c r="AO46">
        <v>5.9740800000000007</v>
      </c>
      <c r="AP46">
        <v>3.0907242200604048</v>
      </c>
      <c r="AQ46">
        <v>0</v>
      </c>
      <c r="AR46">
        <v>4.2059999999999995</v>
      </c>
      <c r="AS46">
        <v>2.5627499999999999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607.38605208096567</v>
      </c>
      <c r="DN46">
        <v>25.505718226138089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80.004473666452085</v>
      </c>
      <c r="L47">
        <v>24.591204899271951</v>
      </c>
      <c r="M47">
        <v>0</v>
      </c>
      <c r="N47">
        <v>30.00016540225829</v>
      </c>
      <c r="O47">
        <v>50.381133878918106</v>
      </c>
      <c r="P47">
        <v>50.926901622718049</v>
      </c>
      <c r="Q47">
        <v>3.0322161944202266</v>
      </c>
      <c r="R47">
        <v>4.9997269624573368</v>
      </c>
      <c r="S47">
        <v>3.6161642240117131</v>
      </c>
      <c r="T47">
        <v>0</v>
      </c>
      <c r="U47">
        <v>243.69168806545039</v>
      </c>
      <c r="V47">
        <v>0</v>
      </c>
      <c r="W47">
        <v>4.8237952327537856</v>
      </c>
      <c r="X47">
        <v>36.375422318439824</v>
      </c>
      <c r="Y47">
        <v>0</v>
      </c>
      <c r="Z47">
        <v>1.6562832000000001</v>
      </c>
      <c r="AA47">
        <v>0</v>
      </c>
      <c r="AB47">
        <v>5.417600000000002</v>
      </c>
      <c r="AC47">
        <v>2.45784</v>
      </c>
      <c r="AD47">
        <v>6.9448499999999989</v>
      </c>
      <c r="AE47">
        <v>12.557578800000002</v>
      </c>
      <c r="AF47">
        <v>0</v>
      </c>
      <c r="AG47">
        <v>0</v>
      </c>
      <c r="AH47">
        <v>26.459400000000002</v>
      </c>
      <c r="AI47">
        <v>0</v>
      </c>
      <c r="AJ47">
        <v>0</v>
      </c>
      <c r="AK47">
        <v>12.891999999999999</v>
      </c>
      <c r="AL47">
        <v>16.968250000000005</v>
      </c>
      <c r="AM47">
        <v>0</v>
      </c>
      <c r="AN47">
        <v>0</v>
      </c>
      <c r="AO47">
        <v>5.9740800000000007</v>
      </c>
      <c r="AP47">
        <v>3.0907242200604048</v>
      </c>
      <c r="AQ47">
        <v>0</v>
      </c>
      <c r="AR47">
        <v>2.8040000000000003</v>
      </c>
      <c r="AS47">
        <v>2.5627499999999999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606.74927051183749</v>
      </c>
      <c r="DN47">
        <v>25.478978175374646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80.004473666452085</v>
      </c>
      <c r="L48">
        <v>20.996192711762514</v>
      </c>
      <c r="M48">
        <v>0</v>
      </c>
      <c r="N48">
        <v>30.00016540225829</v>
      </c>
      <c r="O48">
        <v>50.381133878918106</v>
      </c>
      <c r="P48">
        <v>50.926901622718049</v>
      </c>
      <c r="Q48">
        <v>3.0322161944202266</v>
      </c>
      <c r="R48">
        <v>4.9997269624573368</v>
      </c>
      <c r="S48">
        <v>3.6161642240117131</v>
      </c>
      <c r="T48">
        <v>0</v>
      </c>
      <c r="U48">
        <v>243.69168806545039</v>
      </c>
      <c r="V48">
        <v>0</v>
      </c>
      <c r="W48">
        <v>4.8237952327537856</v>
      </c>
      <c r="X48">
        <v>36.375422318439824</v>
      </c>
      <c r="Y48">
        <v>0</v>
      </c>
      <c r="Z48">
        <v>1.6562832000000001</v>
      </c>
      <c r="AA48">
        <v>0</v>
      </c>
      <c r="AB48">
        <v>5.417600000000002</v>
      </c>
      <c r="AC48">
        <v>2.45784</v>
      </c>
      <c r="AD48">
        <v>6.9448499999999989</v>
      </c>
      <c r="AE48">
        <v>12.557578800000002</v>
      </c>
      <c r="AF48">
        <v>0</v>
      </c>
      <c r="AG48">
        <v>0</v>
      </c>
      <c r="AH48">
        <v>26.459400000000002</v>
      </c>
      <c r="AI48">
        <v>0</v>
      </c>
      <c r="AJ48">
        <v>0</v>
      </c>
      <c r="AK48">
        <v>12.891999999999999</v>
      </c>
      <c r="AL48">
        <v>16.968250000000005</v>
      </c>
      <c r="AM48">
        <v>0</v>
      </c>
      <c r="AN48">
        <v>0</v>
      </c>
      <c r="AO48">
        <v>5.9740800000000007</v>
      </c>
      <c r="AP48">
        <v>3.0907242200604048</v>
      </c>
      <c r="AQ48">
        <v>0</v>
      </c>
      <c r="AR48">
        <v>2.8040000000000003</v>
      </c>
      <c r="AS48">
        <v>2.5627499999999999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603.29913731636111</v>
      </c>
      <c r="DN48">
        <v>25.334099183341667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79.847473092039522</v>
      </c>
      <c r="L49">
        <v>20.964429430289151</v>
      </c>
      <c r="M49">
        <v>0</v>
      </c>
      <c r="N49">
        <v>30.00016540225829</v>
      </c>
      <c r="O49">
        <v>50.381133878918106</v>
      </c>
      <c r="P49">
        <v>50.926901622718049</v>
      </c>
      <c r="Q49">
        <v>3.0322161944202266</v>
      </c>
      <c r="R49">
        <v>4.9893675675675677</v>
      </c>
      <c r="S49">
        <v>3.6161642240117131</v>
      </c>
      <c r="T49">
        <v>0</v>
      </c>
      <c r="U49">
        <v>243.69168806545039</v>
      </c>
      <c r="V49">
        <v>0</v>
      </c>
      <c r="W49">
        <v>4.8225476086956522</v>
      </c>
      <c r="X49">
        <v>36.375422318439824</v>
      </c>
      <c r="Y49">
        <v>0</v>
      </c>
      <c r="Z49">
        <v>1.6562832000000001</v>
      </c>
      <c r="AA49">
        <v>0</v>
      </c>
      <c r="AB49">
        <v>4.9097000000000017</v>
      </c>
      <c r="AC49">
        <v>2.45784</v>
      </c>
      <c r="AD49">
        <v>6.9448499999999989</v>
      </c>
      <c r="AE49">
        <v>12.557578800000002</v>
      </c>
      <c r="AF49">
        <v>0</v>
      </c>
      <c r="AG49">
        <v>0</v>
      </c>
      <c r="AH49">
        <v>26.459400000000002</v>
      </c>
      <c r="AI49">
        <v>0</v>
      </c>
      <c r="AJ49">
        <v>0</v>
      </c>
      <c r="AK49">
        <v>12.891999999999999</v>
      </c>
      <c r="AL49">
        <v>13.574600000000004</v>
      </c>
      <c r="AM49">
        <v>0</v>
      </c>
      <c r="AN49">
        <v>0</v>
      </c>
      <c r="AO49">
        <v>5.9740800000000007</v>
      </c>
      <c r="AP49">
        <v>3.0907242200604048</v>
      </c>
      <c r="AQ49">
        <v>0</v>
      </c>
      <c r="AR49">
        <v>4.2059999999999995</v>
      </c>
      <c r="AS49">
        <v>2.3919000000000001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600.54405816297094</v>
      </c>
      <c r="DN49">
        <v>25.218407461897982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79.847473092039522</v>
      </c>
      <c r="L50">
        <v>20.964266369462248</v>
      </c>
      <c r="M50">
        <v>0</v>
      </c>
      <c r="N50">
        <v>30.00016540225829</v>
      </c>
      <c r="O50">
        <v>50.381133878918106</v>
      </c>
      <c r="P50">
        <v>50.926901622718049</v>
      </c>
      <c r="Q50">
        <v>3.0322161944202266</v>
      </c>
      <c r="R50">
        <v>4.9893675675675677</v>
      </c>
      <c r="S50">
        <v>3.6161642240117131</v>
      </c>
      <c r="T50">
        <v>0</v>
      </c>
      <c r="U50">
        <v>243.69168806545039</v>
      </c>
      <c r="V50">
        <v>0</v>
      </c>
      <c r="W50">
        <v>5.2009934302638667</v>
      </c>
      <c r="X50">
        <v>36.640347518242905</v>
      </c>
      <c r="Y50">
        <v>0</v>
      </c>
      <c r="Z50">
        <v>1.6562832000000001</v>
      </c>
      <c r="AA50">
        <v>0</v>
      </c>
      <c r="AB50">
        <v>4.9097000000000017</v>
      </c>
      <c r="AC50">
        <v>2.45784</v>
      </c>
      <c r="AD50">
        <v>6.9448499999999989</v>
      </c>
      <c r="AE50">
        <v>12.557578800000002</v>
      </c>
      <c r="AF50">
        <v>0</v>
      </c>
      <c r="AG50">
        <v>0</v>
      </c>
      <c r="AH50">
        <v>26.459400000000002</v>
      </c>
      <c r="AI50">
        <v>0</v>
      </c>
      <c r="AJ50">
        <v>0</v>
      </c>
      <c r="AK50">
        <v>12.891999999999999</v>
      </c>
      <c r="AL50">
        <v>13.574600000000004</v>
      </c>
      <c r="AM50">
        <v>0</v>
      </c>
      <c r="AN50">
        <v>0</v>
      </c>
      <c r="AO50">
        <v>5.9740800000000007</v>
      </c>
      <c r="AP50">
        <v>3.0907242200604048</v>
      </c>
      <c r="AQ50">
        <v>0</v>
      </c>
      <c r="AR50">
        <v>4.2059999999999995</v>
      </c>
      <c r="AS50">
        <v>2.3919000000000001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601.16134502155478</v>
      </c>
      <c r="DN50">
        <v>25.244328563858573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79.848007956891664</v>
      </c>
      <c r="L51">
        <v>20.964188067088262</v>
      </c>
      <c r="M51">
        <v>0</v>
      </c>
      <c r="N51">
        <v>30.00016540225829</v>
      </c>
      <c r="O51">
        <v>50.381133878918106</v>
      </c>
      <c r="P51">
        <v>50.926901622718049</v>
      </c>
      <c r="Q51">
        <v>3.0322161944202266</v>
      </c>
      <c r="R51">
        <v>4.9893675675675677</v>
      </c>
      <c r="S51">
        <v>3.6161642240117131</v>
      </c>
      <c r="T51">
        <v>0</v>
      </c>
      <c r="U51">
        <v>243.69168806545039</v>
      </c>
      <c r="V51">
        <v>0</v>
      </c>
      <c r="W51">
        <v>5.2009934302638667</v>
      </c>
      <c r="X51">
        <v>36.640347518242905</v>
      </c>
      <c r="Y51">
        <v>0</v>
      </c>
      <c r="Z51">
        <v>1.6562832000000001</v>
      </c>
      <c r="AA51">
        <v>0</v>
      </c>
      <c r="AB51">
        <v>4.9097000000000017</v>
      </c>
      <c r="AC51">
        <v>2.45784</v>
      </c>
      <c r="AD51">
        <v>6.9448499999999989</v>
      </c>
      <c r="AE51">
        <v>12.557578800000002</v>
      </c>
      <c r="AF51">
        <v>0</v>
      </c>
      <c r="AG51">
        <v>0</v>
      </c>
      <c r="AH51">
        <v>26.459400000000002</v>
      </c>
      <c r="AI51">
        <v>0</v>
      </c>
      <c r="AJ51">
        <v>0</v>
      </c>
      <c r="AK51">
        <v>12.891999999999999</v>
      </c>
      <c r="AL51">
        <v>13.574600000000004</v>
      </c>
      <c r="AM51">
        <v>0</v>
      </c>
      <c r="AN51">
        <v>0</v>
      </c>
      <c r="AO51">
        <v>5.9740800000000007</v>
      </c>
      <c r="AP51">
        <v>3.0907242200604048</v>
      </c>
      <c r="AQ51">
        <v>0</v>
      </c>
      <c r="AR51">
        <v>9.8140000000000018</v>
      </c>
      <c r="AS51">
        <v>2.3919000000000001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606.54378078334184</v>
      </c>
      <c r="DN51">
        <v>25.470349364549492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79.848007956891664</v>
      </c>
      <c r="L52">
        <v>20.9645195588352</v>
      </c>
      <c r="M52">
        <v>0</v>
      </c>
      <c r="N52">
        <v>30.00016540225829</v>
      </c>
      <c r="O52">
        <v>50.381133878918106</v>
      </c>
      <c r="P52">
        <v>50.926901622718049</v>
      </c>
      <c r="Q52">
        <v>3.0322161944202266</v>
      </c>
      <c r="R52">
        <v>5.1979284299858559</v>
      </c>
      <c r="S52">
        <v>3.6161642240117131</v>
      </c>
      <c r="T52">
        <v>0</v>
      </c>
      <c r="U52">
        <v>243.69168806545039</v>
      </c>
      <c r="V52">
        <v>0</v>
      </c>
      <c r="W52">
        <v>5.2009934302638667</v>
      </c>
      <c r="X52">
        <v>36.640347518242905</v>
      </c>
      <c r="Y52">
        <v>0</v>
      </c>
      <c r="Z52">
        <v>1.6562832000000001</v>
      </c>
      <c r="AA52">
        <v>0</v>
      </c>
      <c r="AB52">
        <v>4.9097000000000017</v>
      </c>
      <c r="AC52">
        <v>2.45784</v>
      </c>
      <c r="AD52">
        <v>6.9448499999999989</v>
      </c>
      <c r="AE52">
        <v>12.557578800000002</v>
      </c>
      <c r="AF52">
        <v>0</v>
      </c>
      <c r="AG52">
        <v>0</v>
      </c>
      <c r="AH52">
        <v>26.459400000000002</v>
      </c>
      <c r="AI52">
        <v>0</v>
      </c>
      <c r="AJ52">
        <v>0</v>
      </c>
      <c r="AK52">
        <v>12.891999999999999</v>
      </c>
      <c r="AL52">
        <v>13.574600000000004</v>
      </c>
      <c r="AM52">
        <v>0</v>
      </c>
      <c r="AN52">
        <v>0</v>
      </c>
      <c r="AO52">
        <v>5.9740800000000007</v>
      </c>
      <c r="AP52">
        <v>3.0907242200604048</v>
      </c>
      <c r="AQ52">
        <v>0</v>
      </c>
      <c r="AR52">
        <v>9.8140000000000018</v>
      </c>
      <c r="AS52">
        <v>2.3919000000000001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606.74425477514569</v>
      </c>
      <c r="DN52">
        <v>25.478767726911016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79.847256634879955</v>
      </c>
      <c r="L53">
        <v>20.964220594527927</v>
      </c>
      <c r="M53">
        <v>0</v>
      </c>
      <c r="N53">
        <v>30.00016540225829</v>
      </c>
      <c r="O53">
        <v>50.381133878918106</v>
      </c>
      <c r="P53">
        <v>50.926901622718049</v>
      </c>
      <c r="Q53">
        <v>3.0311083545851529</v>
      </c>
      <c r="R53">
        <v>5.1979284299858559</v>
      </c>
      <c r="S53">
        <v>3.6161642240117131</v>
      </c>
      <c r="T53">
        <v>0</v>
      </c>
      <c r="U53">
        <v>243.69168806545039</v>
      </c>
      <c r="V53">
        <v>0</v>
      </c>
      <c r="W53">
        <v>5.2009934302638667</v>
      </c>
      <c r="X53">
        <v>36.640347518242905</v>
      </c>
      <c r="Y53">
        <v>0</v>
      </c>
      <c r="Z53">
        <v>1.6562832000000001</v>
      </c>
      <c r="AA53">
        <v>0</v>
      </c>
      <c r="AB53">
        <v>4.9097000000000017</v>
      </c>
      <c r="AC53">
        <v>2.45784</v>
      </c>
      <c r="AD53">
        <v>6.9448499999999989</v>
      </c>
      <c r="AE53">
        <v>12.557578800000002</v>
      </c>
      <c r="AF53">
        <v>0</v>
      </c>
      <c r="AG53">
        <v>0</v>
      </c>
      <c r="AH53">
        <v>26.459400000000002</v>
      </c>
      <c r="AI53">
        <v>0</v>
      </c>
      <c r="AJ53">
        <v>0</v>
      </c>
      <c r="AK53">
        <v>12.891999999999999</v>
      </c>
      <c r="AL53">
        <v>13.574600000000004</v>
      </c>
      <c r="AM53">
        <v>0</v>
      </c>
      <c r="AN53">
        <v>0</v>
      </c>
      <c r="AO53">
        <v>5.8247279999999995</v>
      </c>
      <c r="AP53">
        <v>3.0907242200604048</v>
      </c>
      <c r="AQ53">
        <v>0</v>
      </c>
      <c r="AR53">
        <v>3.3648000000000002</v>
      </c>
      <c r="AS53">
        <v>2.3919000000000001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600.40955338631181</v>
      </c>
      <c r="DN53">
        <v>25.212758989590885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79.848169499936105</v>
      </c>
      <c r="L54">
        <v>20.985454063085236</v>
      </c>
      <c r="M54">
        <v>0</v>
      </c>
      <c r="N54">
        <v>30.00016540225829</v>
      </c>
      <c r="O54">
        <v>50.381133878918106</v>
      </c>
      <c r="P54">
        <v>50.926901622718049</v>
      </c>
      <c r="Q54">
        <v>3.0311083545851529</v>
      </c>
      <c r="R54">
        <v>5.1979284299858559</v>
      </c>
      <c r="S54">
        <v>3.6161642240117131</v>
      </c>
      <c r="T54">
        <v>0</v>
      </c>
      <c r="U54">
        <v>243.69168806545039</v>
      </c>
      <c r="V54">
        <v>0</v>
      </c>
      <c r="W54">
        <v>5.2009934302638667</v>
      </c>
      <c r="X54">
        <v>36.640347518242905</v>
      </c>
      <c r="Y54">
        <v>0</v>
      </c>
      <c r="Z54">
        <v>1.6562832000000001</v>
      </c>
      <c r="AA54">
        <v>0</v>
      </c>
      <c r="AB54">
        <v>4.9097000000000017</v>
      </c>
      <c r="AC54">
        <v>2.45784</v>
      </c>
      <c r="AD54">
        <v>6.9448499999999989</v>
      </c>
      <c r="AE54">
        <v>12.557578800000002</v>
      </c>
      <c r="AF54">
        <v>0</v>
      </c>
      <c r="AG54">
        <v>0</v>
      </c>
      <c r="AH54">
        <v>26.459400000000002</v>
      </c>
      <c r="AI54">
        <v>0</v>
      </c>
      <c r="AJ54">
        <v>0</v>
      </c>
      <c r="AK54">
        <v>12.891999999999999</v>
      </c>
      <c r="AL54">
        <v>13.574600000000004</v>
      </c>
      <c r="AM54">
        <v>0</v>
      </c>
      <c r="AN54">
        <v>0</v>
      </c>
      <c r="AO54">
        <v>5.8247279999999995</v>
      </c>
      <c r="AP54">
        <v>3.0907242200604048</v>
      </c>
      <c r="AQ54">
        <v>0</v>
      </c>
      <c r="AR54">
        <v>3.3648000000000002</v>
      </c>
      <c r="AS54">
        <v>2.3919000000000001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600.43080725340747</v>
      </c>
      <c r="DN54">
        <v>25.213651456108675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79.953729577408737</v>
      </c>
      <c r="L55">
        <v>24.590919568433669</v>
      </c>
      <c r="M55">
        <v>0</v>
      </c>
      <c r="N55">
        <v>30.00016540225829</v>
      </c>
      <c r="O55">
        <v>50.381133878918106</v>
      </c>
      <c r="P55">
        <v>50.926901622718049</v>
      </c>
      <c r="Q55">
        <v>3.0311083545851529</v>
      </c>
      <c r="R55">
        <v>5.1979284299858559</v>
      </c>
      <c r="S55">
        <v>3.6161642240117131</v>
      </c>
      <c r="T55">
        <v>0</v>
      </c>
      <c r="U55">
        <v>243.69168806545039</v>
      </c>
      <c r="V55">
        <v>0</v>
      </c>
      <c r="W55">
        <v>5.2009934302638667</v>
      </c>
      <c r="X55">
        <v>36.640347518242905</v>
      </c>
      <c r="Y55">
        <v>0</v>
      </c>
      <c r="Z55">
        <v>1.6562832000000001</v>
      </c>
      <c r="AA55">
        <v>0</v>
      </c>
      <c r="AB55">
        <v>4.9097000000000017</v>
      </c>
      <c r="AC55">
        <v>2.45784</v>
      </c>
      <c r="AD55">
        <v>6.9448499999999989</v>
      </c>
      <c r="AE55">
        <v>12.557578800000002</v>
      </c>
      <c r="AF55">
        <v>0</v>
      </c>
      <c r="AG55">
        <v>0</v>
      </c>
      <c r="AH55">
        <v>26.459400000000002</v>
      </c>
      <c r="AI55">
        <v>0</v>
      </c>
      <c r="AJ55">
        <v>0</v>
      </c>
      <c r="AK55">
        <v>12.891999999999999</v>
      </c>
      <c r="AL55">
        <v>16.968250000000005</v>
      </c>
      <c r="AM55">
        <v>0</v>
      </c>
      <c r="AN55">
        <v>0</v>
      </c>
      <c r="AO55">
        <v>5.8247279999999995</v>
      </c>
      <c r="AP55">
        <v>3.0907242200604048</v>
      </c>
      <c r="AQ55">
        <v>0</v>
      </c>
      <c r="AR55">
        <v>3.3648000000000002</v>
      </c>
      <c r="AS55">
        <v>2.3919000000000001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607.24916460314114</v>
      </c>
      <c r="DN55">
        <v>25.49996968919611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79.848452922160362</v>
      </c>
      <c r="L56">
        <v>24.590919568433669</v>
      </c>
      <c r="M56">
        <v>0</v>
      </c>
      <c r="N56">
        <v>30.00016540225829</v>
      </c>
      <c r="O56">
        <v>50.381133878918106</v>
      </c>
      <c r="P56">
        <v>50.926901622718049</v>
      </c>
      <c r="Q56">
        <v>3.0311083545851529</v>
      </c>
      <c r="R56">
        <v>5.1979284299858559</v>
      </c>
      <c r="S56">
        <v>3.6161642240117131</v>
      </c>
      <c r="T56">
        <v>0</v>
      </c>
      <c r="U56">
        <v>243.69168806545039</v>
      </c>
      <c r="V56">
        <v>0</v>
      </c>
      <c r="W56">
        <v>5.2009934302638667</v>
      </c>
      <c r="X56">
        <v>36.640347518242905</v>
      </c>
      <c r="Y56">
        <v>0</v>
      </c>
      <c r="Z56">
        <v>1.6562832000000001</v>
      </c>
      <c r="AA56">
        <v>0</v>
      </c>
      <c r="AB56">
        <v>4.9097000000000017</v>
      </c>
      <c r="AC56">
        <v>2.45784</v>
      </c>
      <c r="AD56">
        <v>6.9448499999999989</v>
      </c>
      <c r="AE56">
        <v>12.557578800000002</v>
      </c>
      <c r="AF56">
        <v>0</v>
      </c>
      <c r="AG56">
        <v>0</v>
      </c>
      <c r="AH56">
        <v>26.459400000000002</v>
      </c>
      <c r="AI56">
        <v>0</v>
      </c>
      <c r="AJ56">
        <v>0</v>
      </c>
      <c r="AK56">
        <v>12.891999999999999</v>
      </c>
      <c r="AL56">
        <v>16.968250000000005</v>
      </c>
      <c r="AM56">
        <v>0</v>
      </c>
      <c r="AN56">
        <v>0</v>
      </c>
      <c r="AO56">
        <v>5.8247279999999995</v>
      </c>
      <c r="AP56">
        <v>3.0907242200604048</v>
      </c>
      <c r="AQ56">
        <v>0</v>
      </c>
      <c r="AR56">
        <v>3.3648000000000002</v>
      </c>
      <c r="AS56">
        <v>2.3919000000000001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607.14813062755979</v>
      </c>
      <c r="DN56">
        <v>25.495727009529023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83.202454521752941</v>
      </c>
      <c r="L57">
        <v>20.964208779048324</v>
      </c>
      <c r="M57">
        <v>0</v>
      </c>
      <c r="N57">
        <v>30.00016540225829</v>
      </c>
      <c r="O57">
        <v>50.381133878918106</v>
      </c>
      <c r="P57">
        <v>50.926901622718049</v>
      </c>
      <c r="Q57">
        <v>2.0013030927835049</v>
      </c>
      <c r="R57">
        <v>5.1979284299858559</v>
      </c>
      <c r="S57">
        <v>3.0005126213592228</v>
      </c>
      <c r="T57">
        <v>0</v>
      </c>
      <c r="U57">
        <v>243.69168806545039</v>
      </c>
      <c r="V57">
        <v>0</v>
      </c>
      <c r="W57">
        <v>11.391861002785515</v>
      </c>
      <c r="X57">
        <v>36.640347518242905</v>
      </c>
      <c r="Y57">
        <v>0</v>
      </c>
      <c r="Z57">
        <v>1.6562832000000001</v>
      </c>
      <c r="AA57">
        <v>0</v>
      </c>
      <c r="AB57">
        <v>4.9097000000000017</v>
      </c>
      <c r="AC57">
        <v>2.45784</v>
      </c>
      <c r="AD57">
        <v>6.9448499999999989</v>
      </c>
      <c r="AE57">
        <v>8.3430400000000002</v>
      </c>
      <c r="AF57">
        <v>0</v>
      </c>
      <c r="AG57">
        <v>0</v>
      </c>
      <c r="AH57">
        <v>26.459400000000002</v>
      </c>
      <c r="AI57">
        <v>0</v>
      </c>
      <c r="AJ57">
        <v>0</v>
      </c>
      <c r="AK57">
        <v>12.891999999999999</v>
      </c>
      <c r="AL57">
        <v>16.968250000000005</v>
      </c>
      <c r="AM57">
        <v>0</v>
      </c>
      <c r="AN57">
        <v>0</v>
      </c>
      <c r="AO57">
        <v>5.8247279999999995</v>
      </c>
      <c r="AP57">
        <v>3.0907242200604048</v>
      </c>
      <c r="AQ57">
        <v>0</v>
      </c>
      <c r="AR57">
        <v>3.3648000000000002</v>
      </c>
      <c r="AS57">
        <v>2.3919000000000001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607.20394935124079</v>
      </c>
      <c r="DN57">
        <v>25.498071004122682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83.203429302916874</v>
      </c>
      <c r="L58">
        <v>20.964379529220498</v>
      </c>
      <c r="M58">
        <v>0</v>
      </c>
      <c r="N58">
        <v>30.00016540225829</v>
      </c>
      <c r="O58">
        <v>50.381133878918106</v>
      </c>
      <c r="P58">
        <v>50.926901622718049</v>
      </c>
      <c r="Q58">
        <v>2.0013030927835049</v>
      </c>
      <c r="R58">
        <v>5.1979284299858559</v>
      </c>
      <c r="S58">
        <v>3.0005126213592228</v>
      </c>
      <c r="T58">
        <v>0</v>
      </c>
      <c r="U58">
        <v>243.69168806545039</v>
      </c>
      <c r="V58">
        <v>0</v>
      </c>
      <c r="W58">
        <v>11.391861002785515</v>
      </c>
      <c r="X58">
        <v>36.640347518242905</v>
      </c>
      <c r="Y58">
        <v>0</v>
      </c>
      <c r="Z58">
        <v>1.6562832000000001</v>
      </c>
      <c r="AA58">
        <v>0</v>
      </c>
      <c r="AB58">
        <v>4.9097000000000017</v>
      </c>
      <c r="AC58">
        <v>2.45784</v>
      </c>
      <c r="AD58">
        <v>6.9448499999999989</v>
      </c>
      <c r="AE58">
        <v>8.3430400000000002</v>
      </c>
      <c r="AF58">
        <v>0</v>
      </c>
      <c r="AG58">
        <v>0</v>
      </c>
      <c r="AH58">
        <v>26.459400000000002</v>
      </c>
      <c r="AI58">
        <v>0</v>
      </c>
      <c r="AJ58">
        <v>0</v>
      </c>
      <c r="AK58">
        <v>12.891999999999999</v>
      </c>
      <c r="AL58">
        <v>16.968250000000005</v>
      </c>
      <c r="AM58">
        <v>0</v>
      </c>
      <c r="AN58">
        <v>0</v>
      </c>
      <c r="AO58">
        <v>5.8247279999999995</v>
      </c>
      <c r="AP58">
        <v>3.0907242200604048</v>
      </c>
      <c r="AQ58">
        <v>0</v>
      </c>
      <c r="AR58">
        <v>3.3648000000000002</v>
      </c>
      <c r="AS58">
        <v>2.3919000000000001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607.20504873276809</v>
      </c>
      <c r="DN58">
        <v>25.498117153931641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83.203429302916874</v>
      </c>
      <c r="L59">
        <v>20.964379529220498</v>
      </c>
      <c r="M59">
        <v>0</v>
      </c>
      <c r="N59">
        <v>30.00016540225829</v>
      </c>
      <c r="O59">
        <v>50.381133878918106</v>
      </c>
      <c r="P59">
        <v>50.926901622718049</v>
      </c>
      <c r="Q59">
        <v>2.0013030927835049</v>
      </c>
      <c r="R59">
        <v>5.1979284299858559</v>
      </c>
      <c r="S59">
        <v>3.0005126213592228</v>
      </c>
      <c r="T59">
        <v>0</v>
      </c>
      <c r="U59">
        <v>243.69168806545039</v>
      </c>
      <c r="V59">
        <v>0</v>
      </c>
      <c r="W59">
        <v>11.391861002785515</v>
      </c>
      <c r="X59">
        <v>36.640347518242905</v>
      </c>
      <c r="Y59">
        <v>0</v>
      </c>
      <c r="Z59">
        <v>0</v>
      </c>
      <c r="AA59">
        <v>0</v>
      </c>
      <c r="AB59">
        <v>4.9097000000000017</v>
      </c>
      <c r="AC59">
        <v>2.45784</v>
      </c>
      <c r="AD59">
        <v>6.9448499999999989</v>
      </c>
      <c r="AE59">
        <v>8.3430400000000002</v>
      </c>
      <c r="AF59">
        <v>0</v>
      </c>
      <c r="AG59">
        <v>0</v>
      </c>
      <c r="AH59">
        <v>26.459400000000002</v>
      </c>
      <c r="AI59">
        <v>0</v>
      </c>
      <c r="AJ59">
        <v>0</v>
      </c>
      <c r="AK59">
        <v>12.891999999999999</v>
      </c>
      <c r="AL59">
        <v>13.574600000000004</v>
      </c>
      <c r="AM59">
        <v>0</v>
      </c>
      <c r="AN59">
        <v>0</v>
      </c>
      <c r="AO59">
        <v>5.8247279999999995</v>
      </c>
      <c r="AP59">
        <v>3.0907242200604048</v>
      </c>
      <c r="AQ59">
        <v>0</v>
      </c>
      <c r="AR59">
        <v>3.3648000000000002</v>
      </c>
      <c r="AS59">
        <v>2.3919000000000001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602.35862755120525</v>
      </c>
      <c r="DN59">
        <v>25.294605135494468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83.203590847958381</v>
      </c>
      <c r="L60">
        <v>20.964379529220498</v>
      </c>
      <c r="M60">
        <v>0</v>
      </c>
      <c r="N60">
        <v>30.00016540225829</v>
      </c>
      <c r="O60">
        <v>50.381133878918106</v>
      </c>
      <c r="P60">
        <v>50.926901622718049</v>
      </c>
      <c r="Q60">
        <v>2.0013030927835049</v>
      </c>
      <c r="R60">
        <v>5.1979284299858559</v>
      </c>
      <c r="S60">
        <v>3.0005126213592228</v>
      </c>
      <c r="T60">
        <v>0</v>
      </c>
      <c r="U60">
        <v>243.69168806545039</v>
      </c>
      <c r="V60">
        <v>0</v>
      </c>
      <c r="W60">
        <v>11.391861002785515</v>
      </c>
      <c r="X60">
        <v>36.640347518242905</v>
      </c>
      <c r="Y60">
        <v>0</v>
      </c>
      <c r="Z60">
        <v>0</v>
      </c>
      <c r="AA60">
        <v>0</v>
      </c>
      <c r="AB60">
        <v>4.9097000000000017</v>
      </c>
      <c r="AC60">
        <v>2.45784</v>
      </c>
      <c r="AD60">
        <v>6.9448499999999989</v>
      </c>
      <c r="AE60">
        <v>8.3430400000000002</v>
      </c>
      <c r="AF60">
        <v>0</v>
      </c>
      <c r="AG60">
        <v>0</v>
      </c>
      <c r="AH60">
        <v>26.459400000000002</v>
      </c>
      <c r="AI60">
        <v>0</v>
      </c>
      <c r="AJ60">
        <v>0</v>
      </c>
      <c r="AK60">
        <v>12.891999999999999</v>
      </c>
      <c r="AL60">
        <v>13.574600000000004</v>
      </c>
      <c r="AM60">
        <v>0</v>
      </c>
      <c r="AN60">
        <v>0</v>
      </c>
      <c r="AO60">
        <v>5.8247279999999995</v>
      </c>
      <c r="AP60">
        <v>3.0907242200604048</v>
      </c>
      <c r="AQ60">
        <v>0</v>
      </c>
      <c r="AR60">
        <v>3.3648000000000002</v>
      </c>
      <c r="AS60">
        <v>2.3919000000000001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602.35878258991931</v>
      </c>
      <c r="DN60">
        <v>25.294611641821948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83.202369131346359</v>
      </c>
      <c r="L61">
        <v>20.798256461714125</v>
      </c>
      <c r="M61">
        <v>0</v>
      </c>
      <c r="N61">
        <v>30.00016540225829</v>
      </c>
      <c r="O61">
        <v>50.381133878918106</v>
      </c>
      <c r="P61">
        <v>50.926901622718049</v>
      </c>
      <c r="Q61">
        <v>3.0309174890829698</v>
      </c>
      <c r="R61">
        <v>5.1875704584040747</v>
      </c>
      <c r="S61">
        <v>3.6041246118855468</v>
      </c>
      <c r="T61">
        <v>0</v>
      </c>
      <c r="U61">
        <v>243.69168806545039</v>
      </c>
      <c r="V61">
        <v>0</v>
      </c>
      <c r="W61">
        <v>11.391861002785515</v>
      </c>
      <c r="X61">
        <v>36.640347518242905</v>
      </c>
      <c r="Y61">
        <v>0</v>
      </c>
      <c r="Z61">
        <v>0</v>
      </c>
      <c r="AA61">
        <v>0</v>
      </c>
      <c r="AB61">
        <v>4.9097000000000017</v>
      </c>
      <c r="AC61">
        <v>2.45784</v>
      </c>
      <c r="AD61">
        <v>6.0389999999999988</v>
      </c>
      <c r="AE61">
        <v>8.3430400000000002</v>
      </c>
      <c r="AF61">
        <v>0</v>
      </c>
      <c r="AG61">
        <v>0</v>
      </c>
      <c r="AH61">
        <v>26.459400000000002</v>
      </c>
      <c r="AI61">
        <v>0</v>
      </c>
      <c r="AJ61">
        <v>0</v>
      </c>
      <c r="AK61">
        <v>12.891999999999999</v>
      </c>
      <c r="AL61">
        <v>13.574600000000004</v>
      </c>
      <c r="AM61">
        <v>0</v>
      </c>
      <c r="AN61">
        <v>0</v>
      </c>
      <c r="AO61">
        <v>5.8247279999999995</v>
      </c>
      <c r="AP61">
        <v>3.0907242200604048</v>
      </c>
      <c r="AQ61">
        <v>0</v>
      </c>
      <c r="AR61">
        <v>3.3648000000000002</v>
      </c>
      <c r="AS61">
        <v>2.3919000000000001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602.88630441473572</v>
      </c>
      <c r="DN61">
        <v>25.316763448131102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83.202369131346359</v>
      </c>
      <c r="L62">
        <v>20.798256461714125</v>
      </c>
      <c r="M62">
        <v>0</v>
      </c>
      <c r="N62">
        <v>30.00016540225829</v>
      </c>
      <c r="O62">
        <v>50.381133878918106</v>
      </c>
      <c r="P62">
        <v>50.926901622718049</v>
      </c>
      <c r="Q62">
        <v>3.0309174890829698</v>
      </c>
      <c r="R62">
        <v>5.1875704584040747</v>
      </c>
      <c r="S62">
        <v>3.6041246118855468</v>
      </c>
      <c r="T62">
        <v>0</v>
      </c>
      <c r="U62">
        <v>243.69168806545039</v>
      </c>
      <c r="V62">
        <v>0</v>
      </c>
      <c r="W62">
        <v>11.391861002785515</v>
      </c>
      <c r="X62">
        <v>36.640347518242905</v>
      </c>
      <c r="Y62">
        <v>0</v>
      </c>
      <c r="Z62">
        <v>0</v>
      </c>
      <c r="AA62">
        <v>0</v>
      </c>
      <c r="AB62">
        <v>4.9097000000000017</v>
      </c>
      <c r="AC62">
        <v>2.45784</v>
      </c>
      <c r="AD62">
        <v>6.0389999999999988</v>
      </c>
      <c r="AE62">
        <v>8.3430400000000002</v>
      </c>
      <c r="AF62">
        <v>0</v>
      </c>
      <c r="AG62">
        <v>0</v>
      </c>
      <c r="AH62">
        <v>26.459400000000002</v>
      </c>
      <c r="AI62">
        <v>0</v>
      </c>
      <c r="AJ62">
        <v>0</v>
      </c>
      <c r="AK62">
        <v>12.891999999999999</v>
      </c>
      <c r="AL62">
        <v>13.574600000000004</v>
      </c>
      <c r="AM62">
        <v>0</v>
      </c>
      <c r="AN62">
        <v>0</v>
      </c>
      <c r="AO62">
        <v>5.8247279999999995</v>
      </c>
      <c r="AP62">
        <v>3.0907242200604048</v>
      </c>
      <c r="AQ62">
        <v>0</v>
      </c>
      <c r="AR62">
        <v>3.3648000000000002</v>
      </c>
      <c r="AS62">
        <v>2.3919000000000001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602.88630441473572</v>
      </c>
      <c r="DN62">
        <v>25.316763448131102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83.037073098266205</v>
      </c>
      <c r="L63">
        <v>20.798043685497575</v>
      </c>
      <c r="M63">
        <v>0</v>
      </c>
      <c r="N63">
        <v>30.00016540225829</v>
      </c>
      <c r="O63">
        <v>50.381133878918106</v>
      </c>
      <c r="P63">
        <v>50.926901622718049</v>
      </c>
      <c r="Q63">
        <v>3.0309174890829698</v>
      </c>
      <c r="R63">
        <v>5.1979284299858559</v>
      </c>
      <c r="S63">
        <v>3.6041246118855468</v>
      </c>
      <c r="T63">
        <v>0</v>
      </c>
      <c r="U63">
        <v>243.69168806545039</v>
      </c>
      <c r="V63">
        <v>0</v>
      </c>
      <c r="W63">
        <v>5.2009934302638667</v>
      </c>
      <c r="X63">
        <v>36.640347518242905</v>
      </c>
      <c r="Y63">
        <v>0</v>
      </c>
      <c r="Z63">
        <v>0</v>
      </c>
      <c r="AA63">
        <v>0</v>
      </c>
      <c r="AB63">
        <v>4.9097000000000017</v>
      </c>
      <c r="AC63">
        <v>2.45784</v>
      </c>
      <c r="AD63">
        <v>6.0389999999999988</v>
      </c>
      <c r="AE63">
        <v>8.3430400000000002</v>
      </c>
      <c r="AF63">
        <v>0</v>
      </c>
      <c r="AG63">
        <v>0</v>
      </c>
      <c r="AH63">
        <v>26.459400000000002</v>
      </c>
      <c r="AI63">
        <v>0</v>
      </c>
      <c r="AJ63">
        <v>0</v>
      </c>
      <c r="AK63">
        <v>12.891999999999999</v>
      </c>
      <c r="AL63">
        <v>13.574600000000004</v>
      </c>
      <c r="AM63">
        <v>0</v>
      </c>
      <c r="AN63">
        <v>0</v>
      </c>
      <c r="AO63">
        <v>5.8247279999999995</v>
      </c>
      <c r="AP63">
        <v>3.0907242200604048</v>
      </c>
      <c r="AQ63">
        <v>0</v>
      </c>
      <c r="AR63">
        <v>3.3648000000000002</v>
      </c>
      <c r="AS63">
        <v>2.3919000000000001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596.79603051492904</v>
      </c>
      <c r="DN63">
        <v>25.061018937701153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86.211628490613066</v>
      </c>
      <c r="L64">
        <v>20.798043685497575</v>
      </c>
      <c r="M64">
        <v>0</v>
      </c>
      <c r="N64">
        <v>30.00016540225829</v>
      </c>
      <c r="O64">
        <v>50.381133878918106</v>
      </c>
      <c r="P64">
        <v>50.926901622718049</v>
      </c>
      <c r="Q64">
        <v>3.0309174890829698</v>
      </c>
      <c r="R64">
        <v>5.1979284299858559</v>
      </c>
      <c r="S64">
        <v>3.6041246118855468</v>
      </c>
      <c r="T64">
        <v>0</v>
      </c>
      <c r="U64">
        <v>243.69168806545039</v>
      </c>
      <c r="V64">
        <v>0</v>
      </c>
      <c r="W64">
        <v>5.2009934302638667</v>
      </c>
      <c r="X64">
        <v>36.640347518242905</v>
      </c>
      <c r="Y64">
        <v>0</v>
      </c>
      <c r="Z64">
        <v>0</v>
      </c>
      <c r="AA64">
        <v>0</v>
      </c>
      <c r="AB64">
        <v>4.9097000000000017</v>
      </c>
      <c r="AC64">
        <v>2.45784</v>
      </c>
      <c r="AD64">
        <v>6.0389999999999988</v>
      </c>
      <c r="AE64">
        <v>8.3430400000000002</v>
      </c>
      <c r="AF64">
        <v>0</v>
      </c>
      <c r="AG64">
        <v>0</v>
      </c>
      <c r="AH64">
        <v>26.459400000000002</v>
      </c>
      <c r="AI64">
        <v>0</v>
      </c>
      <c r="AJ64">
        <v>0</v>
      </c>
      <c r="AK64">
        <v>12.891999999999999</v>
      </c>
      <c r="AL64">
        <v>13.574600000000004</v>
      </c>
      <c r="AM64">
        <v>0</v>
      </c>
      <c r="AN64">
        <v>0</v>
      </c>
      <c r="AO64">
        <v>5.8247279999999995</v>
      </c>
      <c r="AP64">
        <v>3.0907242200604048</v>
      </c>
      <c r="AQ64">
        <v>0</v>
      </c>
      <c r="AR64">
        <v>3.3648000000000002</v>
      </c>
      <c r="AS64">
        <v>2.3919000000000001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599.84265149662644</v>
      </c>
      <c r="DN64">
        <v>25.188953348350612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86.21493681553882</v>
      </c>
      <c r="L65">
        <v>20.798173129783908</v>
      </c>
      <c r="M65">
        <v>0</v>
      </c>
      <c r="N65">
        <v>30.00016540225829</v>
      </c>
      <c r="O65">
        <v>50.381133878918106</v>
      </c>
      <c r="P65">
        <v>50.926901622718049</v>
      </c>
      <c r="Q65">
        <v>3.0309174890829698</v>
      </c>
      <c r="R65">
        <v>5.1995026689625492</v>
      </c>
      <c r="S65">
        <v>3.6041246118855468</v>
      </c>
      <c r="T65">
        <v>0</v>
      </c>
      <c r="U65">
        <v>243.69168806545039</v>
      </c>
      <c r="V65">
        <v>0</v>
      </c>
      <c r="W65">
        <v>5.2009934302638667</v>
      </c>
      <c r="X65">
        <v>36.640347518242905</v>
      </c>
      <c r="Y65">
        <v>0</v>
      </c>
      <c r="Z65">
        <v>0</v>
      </c>
      <c r="AA65">
        <v>0</v>
      </c>
      <c r="AB65">
        <v>4.9097000000000017</v>
      </c>
      <c r="AC65">
        <v>2.45784</v>
      </c>
      <c r="AD65">
        <v>6.0389999999999988</v>
      </c>
      <c r="AE65">
        <v>8.3430400000000002</v>
      </c>
      <c r="AF65">
        <v>0</v>
      </c>
      <c r="AG65">
        <v>0</v>
      </c>
      <c r="AH65">
        <v>26.459400000000002</v>
      </c>
      <c r="AI65">
        <v>0</v>
      </c>
      <c r="AJ65">
        <v>0</v>
      </c>
      <c r="AK65">
        <v>12.891999999999999</v>
      </c>
      <c r="AL65">
        <v>13.574600000000004</v>
      </c>
      <c r="AM65">
        <v>0</v>
      </c>
      <c r="AN65">
        <v>0</v>
      </c>
      <c r="AO65">
        <v>5.8247279999999995</v>
      </c>
      <c r="AP65">
        <v>3.0907242200604048</v>
      </c>
      <c r="AQ65">
        <v>0</v>
      </c>
      <c r="AR65">
        <v>2.8040000000000003</v>
      </c>
      <c r="AS65">
        <v>3.4170000000000003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600.29304992456093</v>
      </c>
      <c r="DN65">
        <v>25.207866928605057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86.211628490613066</v>
      </c>
      <c r="L66">
        <v>20.798173129783908</v>
      </c>
      <c r="M66">
        <v>0</v>
      </c>
      <c r="N66">
        <v>30.00016540225829</v>
      </c>
      <c r="O66">
        <v>50.381133878918106</v>
      </c>
      <c r="P66">
        <v>50.926901622718049</v>
      </c>
      <c r="Q66">
        <v>3.0309174890829698</v>
      </c>
      <c r="R66">
        <v>5.1995026689625492</v>
      </c>
      <c r="S66">
        <v>3.6041246118855468</v>
      </c>
      <c r="T66">
        <v>0</v>
      </c>
      <c r="U66">
        <v>243.69168806545039</v>
      </c>
      <c r="V66">
        <v>0</v>
      </c>
      <c r="W66">
        <v>5.2009934302638667</v>
      </c>
      <c r="X66">
        <v>36.640347518242905</v>
      </c>
      <c r="Y66">
        <v>0</v>
      </c>
      <c r="Z66">
        <v>0</v>
      </c>
      <c r="AA66">
        <v>0</v>
      </c>
      <c r="AB66">
        <v>4.9097000000000017</v>
      </c>
      <c r="AC66">
        <v>2.45784</v>
      </c>
      <c r="AD66">
        <v>6.0389999999999988</v>
      </c>
      <c r="AE66">
        <v>8.3430400000000002</v>
      </c>
      <c r="AF66">
        <v>0</v>
      </c>
      <c r="AG66">
        <v>0</v>
      </c>
      <c r="AH66">
        <v>26.459400000000002</v>
      </c>
      <c r="AI66">
        <v>0</v>
      </c>
      <c r="AJ66">
        <v>0</v>
      </c>
      <c r="AK66">
        <v>12.891999999999999</v>
      </c>
      <c r="AL66">
        <v>13.574600000000004</v>
      </c>
      <c r="AM66">
        <v>0</v>
      </c>
      <c r="AN66">
        <v>0</v>
      </c>
      <c r="AO66">
        <v>5.8247279999999995</v>
      </c>
      <c r="AP66">
        <v>3.0907242200604048</v>
      </c>
      <c r="AQ66">
        <v>0</v>
      </c>
      <c r="AR66">
        <v>2.8040000000000003</v>
      </c>
      <c r="AS66">
        <v>3.4170000000000003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600.28987497461981</v>
      </c>
      <c r="DN66">
        <v>25.207733553620358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86.349070650977367</v>
      </c>
      <c r="L67">
        <v>20.798173129783908</v>
      </c>
      <c r="M67">
        <v>0</v>
      </c>
      <c r="N67">
        <v>30.00016540225829</v>
      </c>
      <c r="O67">
        <v>50.381133878918106</v>
      </c>
      <c r="P67">
        <v>50.926901622718049</v>
      </c>
      <c r="Q67">
        <v>3.0317894724890837</v>
      </c>
      <c r="R67">
        <v>5.1995026689625492</v>
      </c>
      <c r="S67">
        <v>3.6029688766519827</v>
      </c>
      <c r="T67">
        <v>0</v>
      </c>
      <c r="U67">
        <v>243.69168806545039</v>
      </c>
      <c r="V67">
        <v>0</v>
      </c>
      <c r="W67">
        <v>5.2009934302638667</v>
      </c>
      <c r="X67">
        <v>36.640347518242905</v>
      </c>
      <c r="Y67">
        <v>0</v>
      </c>
      <c r="Z67">
        <v>0</v>
      </c>
      <c r="AA67">
        <v>0</v>
      </c>
      <c r="AB67">
        <v>4.9097000000000017</v>
      </c>
      <c r="AC67">
        <v>2.45784</v>
      </c>
      <c r="AD67">
        <v>6.0389999999999988</v>
      </c>
      <c r="AE67">
        <v>8.3430400000000002</v>
      </c>
      <c r="AF67">
        <v>0</v>
      </c>
      <c r="AG67">
        <v>0</v>
      </c>
      <c r="AH67">
        <v>26.459400000000002</v>
      </c>
      <c r="AI67">
        <v>0</v>
      </c>
      <c r="AJ67">
        <v>0</v>
      </c>
      <c r="AK67">
        <v>12.891999999999999</v>
      </c>
      <c r="AL67">
        <v>13.574600000000004</v>
      </c>
      <c r="AM67">
        <v>0</v>
      </c>
      <c r="AN67">
        <v>0</v>
      </c>
      <c r="AO67">
        <v>5.8247279999999995</v>
      </c>
      <c r="AP67">
        <v>3.0907242200604048</v>
      </c>
      <c r="AQ67">
        <v>0</v>
      </c>
      <c r="AR67">
        <v>5.6080000000000005</v>
      </c>
      <c r="AS67">
        <v>3.4170000000000003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603.11250467585012</v>
      </c>
      <c r="DN67">
        <v>25.326262260926871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89.205448041324289</v>
      </c>
      <c r="L68">
        <v>20.798003489476358</v>
      </c>
      <c r="M68">
        <v>0</v>
      </c>
      <c r="N68">
        <v>30.00016540225829</v>
      </c>
      <c r="O68">
        <v>50.381133878918106</v>
      </c>
      <c r="P68">
        <v>50.926901622718049</v>
      </c>
      <c r="Q68">
        <v>3.0317894724890837</v>
      </c>
      <c r="R68">
        <v>5.1995026689625492</v>
      </c>
      <c r="S68">
        <v>3.6029688766519827</v>
      </c>
      <c r="T68">
        <v>0</v>
      </c>
      <c r="U68">
        <v>243.69168806545039</v>
      </c>
      <c r="V68">
        <v>0</v>
      </c>
      <c r="W68">
        <v>5.2009934302638667</v>
      </c>
      <c r="X68">
        <v>36.640347518242905</v>
      </c>
      <c r="Y68">
        <v>0</v>
      </c>
      <c r="Z68">
        <v>0</v>
      </c>
      <c r="AA68">
        <v>0</v>
      </c>
      <c r="AB68">
        <v>4.9097000000000017</v>
      </c>
      <c r="AC68">
        <v>2.45784</v>
      </c>
      <c r="AD68">
        <v>6.0389999999999988</v>
      </c>
      <c r="AE68">
        <v>8.3430400000000002</v>
      </c>
      <c r="AF68">
        <v>0</v>
      </c>
      <c r="AG68">
        <v>0</v>
      </c>
      <c r="AH68">
        <v>26.459400000000002</v>
      </c>
      <c r="AI68">
        <v>0</v>
      </c>
      <c r="AJ68">
        <v>0</v>
      </c>
      <c r="AK68">
        <v>12.891999999999999</v>
      </c>
      <c r="AL68">
        <v>13.574600000000004</v>
      </c>
      <c r="AM68">
        <v>0</v>
      </c>
      <c r="AN68">
        <v>0</v>
      </c>
      <c r="AO68">
        <v>5.8247279999999995</v>
      </c>
      <c r="AP68">
        <v>3.0907242200604048</v>
      </c>
      <c r="AQ68">
        <v>0</v>
      </c>
      <c r="AR68">
        <v>12.337600000000004</v>
      </c>
      <c r="AS68">
        <v>3.4170000000000003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612.31199231803953</v>
      </c>
      <c r="DN68">
        <v>25.712582368776854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95.833335397721285</v>
      </c>
      <c r="L69">
        <v>20.798003489476358</v>
      </c>
      <c r="M69">
        <v>0</v>
      </c>
      <c r="N69">
        <v>30.00016540225829</v>
      </c>
      <c r="O69">
        <v>50.381133878918106</v>
      </c>
      <c r="P69">
        <v>50.926901622718049</v>
      </c>
      <c r="Q69">
        <v>3.0317894724890837</v>
      </c>
      <c r="R69">
        <v>10.399181218993622</v>
      </c>
      <c r="S69">
        <v>3.6029688766519827</v>
      </c>
      <c r="T69">
        <v>0</v>
      </c>
      <c r="U69">
        <v>243.69168806545039</v>
      </c>
      <c r="V69">
        <v>0</v>
      </c>
      <c r="W69">
        <v>5.2009934302638667</v>
      </c>
      <c r="X69">
        <v>36.640347518242905</v>
      </c>
      <c r="Y69">
        <v>0</v>
      </c>
      <c r="Z69">
        <v>0</v>
      </c>
      <c r="AA69">
        <v>0</v>
      </c>
      <c r="AB69">
        <v>4.9097000000000017</v>
      </c>
      <c r="AC69">
        <v>2.45784</v>
      </c>
      <c r="AD69">
        <v>4.6299000000000001</v>
      </c>
      <c r="AE69">
        <v>12.557578800000002</v>
      </c>
      <c r="AF69">
        <v>0</v>
      </c>
      <c r="AG69">
        <v>0</v>
      </c>
      <c r="AH69">
        <v>26.459400000000002</v>
      </c>
      <c r="AI69">
        <v>0</v>
      </c>
      <c r="AJ69">
        <v>0</v>
      </c>
      <c r="AK69">
        <v>12.891999999999999</v>
      </c>
      <c r="AL69">
        <v>13.574600000000004</v>
      </c>
      <c r="AM69">
        <v>0</v>
      </c>
      <c r="AN69">
        <v>0</v>
      </c>
      <c r="AO69">
        <v>5.8247279999999995</v>
      </c>
      <c r="AP69">
        <v>3.0907242200604048</v>
      </c>
      <c r="AQ69">
        <v>0</v>
      </c>
      <c r="AR69">
        <v>3.6452000000000004</v>
      </c>
      <c r="AS69">
        <v>3.4170000000000003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618.01320244181056</v>
      </c>
      <c r="DN69">
        <v>25.951976951434183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124.79967099864272</v>
      </c>
      <c r="L70">
        <v>20.798003489476358</v>
      </c>
      <c r="M70">
        <v>0</v>
      </c>
      <c r="N70">
        <v>30.00016540225829</v>
      </c>
      <c r="O70">
        <v>50.381133878918106</v>
      </c>
      <c r="P70">
        <v>50.926901622718049</v>
      </c>
      <c r="Q70">
        <v>3.0314941519650653</v>
      </c>
      <c r="R70">
        <v>10.399181218993622</v>
      </c>
      <c r="S70">
        <v>3.5983210596026489</v>
      </c>
      <c r="T70">
        <v>0</v>
      </c>
      <c r="U70">
        <v>243.69168806545039</v>
      </c>
      <c r="V70">
        <v>0</v>
      </c>
      <c r="W70">
        <v>5.2009934302638667</v>
      </c>
      <c r="X70">
        <v>36.640347518242905</v>
      </c>
      <c r="Y70">
        <v>0</v>
      </c>
      <c r="Z70">
        <v>0</v>
      </c>
      <c r="AA70">
        <v>0</v>
      </c>
      <c r="AB70">
        <v>4.9097000000000017</v>
      </c>
      <c r="AC70">
        <v>2.45784</v>
      </c>
      <c r="AD70">
        <v>4.6299000000000001</v>
      </c>
      <c r="AE70">
        <v>12.557578800000002</v>
      </c>
      <c r="AF70">
        <v>0</v>
      </c>
      <c r="AG70">
        <v>0</v>
      </c>
      <c r="AH70">
        <v>26.459400000000002</v>
      </c>
      <c r="AI70">
        <v>0</v>
      </c>
      <c r="AJ70">
        <v>0</v>
      </c>
      <c r="AK70">
        <v>12.891999999999999</v>
      </c>
      <c r="AL70">
        <v>13.574600000000004</v>
      </c>
      <c r="AM70">
        <v>0</v>
      </c>
      <c r="AN70">
        <v>0</v>
      </c>
      <c r="AO70">
        <v>5.8247279999999995</v>
      </c>
      <c r="AP70">
        <v>3.0907242200604048</v>
      </c>
      <c r="AQ70">
        <v>0</v>
      </c>
      <c r="AR70">
        <v>3.6452000000000004</v>
      </c>
      <c r="AS70">
        <v>3.4170000000000003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645.80745043785885</v>
      </c>
      <c r="DN70">
        <v>27.119121418734053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89.247848070046075</v>
      </c>
      <c r="L71">
        <v>20.798003489476358</v>
      </c>
      <c r="M71">
        <v>0</v>
      </c>
      <c r="N71">
        <v>28.320330779293599</v>
      </c>
      <c r="O71">
        <v>50.381133878918106</v>
      </c>
      <c r="P71">
        <v>50.926901622718049</v>
      </c>
      <c r="Q71">
        <v>2.9275737506775066</v>
      </c>
      <c r="R71">
        <v>10.399181218993622</v>
      </c>
      <c r="S71">
        <v>3.5983210596026489</v>
      </c>
      <c r="T71">
        <v>0</v>
      </c>
      <c r="U71">
        <v>243.69168806545039</v>
      </c>
      <c r="V71">
        <v>4.033633538265307</v>
      </c>
      <c r="W71">
        <v>10.770843045822101</v>
      </c>
      <c r="X71">
        <v>36.640347518242905</v>
      </c>
      <c r="Y71">
        <v>0</v>
      </c>
      <c r="Z71">
        <v>0</v>
      </c>
      <c r="AA71">
        <v>0</v>
      </c>
      <c r="AB71">
        <v>4.9097000000000017</v>
      </c>
      <c r="AC71">
        <v>2.45784</v>
      </c>
      <c r="AD71">
        <v>4.6299000000000001</v>
      </c>
      <c r="AE71">
        <v>12.557578800000002</v>
      </c>
      <c r="AF71">
        <v>0</v>
      </c>
      <c r="AG71">
        <v>0</v>
      </c>
      <c r="AH71">
        <v>26.459400000000002</v>
      </c>
      <c r="AI71">
        <v>0</v>
      </c>
      <c r="AJ71">
        <v>0</v>
      </c>
      <c r="AK71">
        <v>12.891999999999999</v>
      </c>
      <c r="AL71">
        <v>13.574600000000004</v>
      </c>
      <c r="AM71">
        <v>0</v>
      </c>
      <c r="AN71">
        <v>0</v>
      </c>
      <c r="AO71">
        <v>5.8247279999999995</v>
      </c>
      <c r="AP71">
        <v>3.0907242200604048</v>
      </c>
      <c r="AQ71">
        <v>0</v>
      </c>
      <c r="AR71">
        <v>3.6452000000000004</v>
      </c>
      <c r="AS71">
        <v>3.4170000000000003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619.19295925079746</v>
      </c>
      <c r="DN71">
        <v>26.001517806769904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89.247279720529306</v>
      </c>
      <c r="L72">
        <v>20.798003489476358</v>
      </c>
      <c r="M72">
        <v>0</v>
      </c>
      <c r="N72">
        <v>28.320330779293599</v>
      </c>
      <c r="O72">
        <v>50.381133878918106</v>
      </c>
      <c r="P72">
        <v>50.926901622718049</v>
      </c>
      <c r="Q72">
        <v>2.9275737506775066</v>
      </c>
      <c r="R72">
        <v>10.396369360436291</v>
      </c>
      <c r="S72">
        <v>3.5983210596026489</v>
      </c>
      <c r="T72">
        <v>0</v>
      </c>
      <c r="U72">
        <v>243.69168806545039</v>
      </c>
      <c r="V72">
        <v>4.5919411214953278</v>
      </c>
      <c r="W72">
        <v>11.074458164481527</v>
      </c>
      <c r="X72">
        <v>36.640347518242905</v>
      </c>
      <c r="Y72">
        <v>0</v>
      </c>
      <c r="Z72">
        <v>0</v>
      </c>
      <c r="AA72">
        <v>0</v>
      </c>
      <c r="AB72">
        <v>4.9097000000000017</v>
      </c>
      <c r="AC72">
        <v>2.45784</v>
      </c>
      <c r="AD72">
        <v>4.6299000000000001</v>
      </c>
      <c r="AE72">
        <v>12.557578800000002</v>
      </c>
      <c r="AF72">
        <v>0</v>
      </c>
      <c r="AG72">
        <v>0</v>
      </c>
      <c r="AH72">
        <v>26.459400000000002</v>
      </c>
      <c r="AI72">
        <v>0</v>
      </c>
      <c r="AJ72">
        <v>0</v>
      </c>
      <c r="AK72">
        <v>12.891999999999999</v>
      </c>
      <c r="AL72">
        <v>13.574600000000004</v>
      </c>
      <c r="AM72">
        <v>0</v>
      </c>
      <c r="AN72">
        <v>0</v>
      </c>
      <c r="AO72">
        <v>5.8247279999999995</v>
      </c>
      <c r="AP72">
        <v>3.0907242200604048</v>
      </c>
      <c r="AQ72">
        <v>0</v>
      </c>
      <c r="AR72">
        <v>3.6452000000000004</v>
      </c>
      <c r="AS72">
        <v>3.4170000000000003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620.01688709756388</v>
      </c>
      <c r="DN72">
        <v>26.03613245381878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124.80064224133976</v>
      </c>
      <c r="L73">
        <v>20.798079212945794</v>
      </c>
      <c r="M73">
        <v>0</v>
      </c>
      <c r="N73">
        <v>28.320330779293599</v>
      </c>
      <c r="O73">
        <v>50.381133878918106</v>
      </c>
      <c r="P73">
        <v>50.926901622718049</v>
      </c>
      <c r="Q73">
        <v>1.8543782837249787</v>
      </c>
      <c r="R73">
        <v>10.396369360436291</v>
      </c>
      <c r="S73">
        <v>2.4279694630872486</v>
      </c>
      <c r="T73">
        <v>0</v>
      </c>
      <c r="U73">
        <v>243.69168806545039</v>
      </c>
      <c r="V73">
        <v>4.5919411214953278</v>
      </c>
      <c r="W73">
        <v>11.09793991416309</v>
      </c>
      <c r="X73">
        <v>36.640347518242905</v>
      </c>
      <c r="Y73">
        <v>0</v>
      </c>
      <c r="Z73">
        <v>0.27940000000000004</v>
      </c>
      <c r="AA73">
        <v>0</v>
      </c>
      <c r="AB73">
        <v>4.9097000000000017</v>
      </c>
      <c r="AC73">
        <v>2.45784</v>
      </c>
      <c r="AD73">
        <v>4.6299000000000001</v>
      </c>
      <c r="AE73">
        <v>12.557578800000002</v>
      </c>
      <c r="AF73">
        <v>0</v>
      </c>
      <c r="AG73">
        <v>0</v>
      </c>
      <c r="AH73">
        <v>26.459400000000002</v>
      </c>
      <c r="AI73">
        <v>0</v>
      </c>
      <c r="AJ73">
        <v>0</v>
      </c>
      <c r="AK73">
        <v>12.891999999999999</v>
      </c>
      <c r="AL73">
        <v>13.574600000000004</v>
      </c>
      <c r="AM73">
        <v>0</v>
      </c>
      <c r="AN73">
        <v>0</v>
      </c>
      <c r="AO73">
        <v>5.8247279999999995</v>
      </c>
      <c r="AP73">
        <v>3.0907242200604048</v>
      </c>
      <c r="AQ73">
        <v>0</v>
      </c>
      <c r="AR73">
        <v>5.0472000000000001</v>
      </c>
      <c r="AS73">
        <v>3.4170000000000003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653.62058027379987</v>
      </c>
      <c r="DN73">
        <v>27.447212208076408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124.79948496723102</v>
      </c>
      <c r="L74">
        <v>20.797987694534925</v>
      </c>
      <c r="M74">
        <v>0</v>
      </c>
      <c r="N74">
        <v>28.320330779293599</v>
      </c>
      <c r="O74">
        <v>50.381133878918106</v>
      </c>
      <c r="P74">
        <v>50.926901622718049</v>
      </c>
      <c r="Q74">
        <v>1.8543782837249787</v>
      </c>
      <c r="R74">
        <v>10.396369360436291</v>
      </c>
      <c r="S74">
        <v>2.4279694630872486</v>
      </c>
      <c r="T74">
        <v>0</v>
      </c>
      <c r="U74">
        <v>243.69168806545039</v>
      </c>
      <c r="V74">
        <v>4.5919411214953278</v>
      </c>
      <c r="W74">
        <v>11.09793991416309</v>
      </c>
      <c r="X74">
        <v>36.640347518242905</v>
      </c>
      <c r="Y74">
        <v>0</v>
      </c>
      <c r="Z74">
        <v>0.27940000000000004</v>
      </c>
      <c r="AA74">
        <v>0</v>
      </c>
      <c r="AB74">
        <v>4.9097000000000017</v>
      </c>
      <c r="AC74">
        <v>2.45784</v>
      </c>
      <c r="AD74">
        <v>4.6299000000000001</v>
      </c>
      <c r="AE74">
        <v>12.557578800000002</v>
      </c>
      <c r="AF74">
        <v>0</v>
      </c>
      <c r="AG74">
        <v>0</v>
      </c>
      <c r="AH74">
        <v>26.459400000000002</v>
      </c>
      <c r="AI74">
        <v>0</v>
      </c>
      <c r="AJ74">
        <v>0</v>
      </c>
      <c r="AK74">
        <v>12.891999999999999</v>
      </c>
      <c r="AL74">
        <v>13.574600000000004</v>
      </c>
      <c r="AM74">
        <v>1.32054</v>
      </c>
      <c r="AN74">
        <v>0</v>
      </c>
      <c r="AO74">
        <v>5.8247279999999995</v>
      </c>
      <c r="AP74">
        <v>3.0907242200604048</v>
      </c>
      <c r="AQ74">
        <v>0</v>
      </c>
      <c r="AR74">
        <v>5.0472000000000001</v>
      </c>
      <c r="AS74">
        <v>3.4170000000000003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654.88670396013288</v>
      </c>
      <c r="DN74">
        <v>27.500379729223848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124.79836615656268</v>
      </c>
      <c r="L75">
        <v>19.964100618470972</v>
      </c>
      <c r="M75">
        <v>0</v>
      </c>
      <c r="N75">
        <v>28.320330779293599</v>
      </c>
      <c r="O75">
        <v>50.381133878918106</v>
      </c>
      <c r="P75">
        <v>48.322734074390766</v>
      </c>
      <c r="Q75">
        <v>0.99969581749049419</v>
      </c>
      <c r="R75">
        <v>10.708249015748031</v>
      </c>
      <c r="S75">
        <v>2.0003643892339547</v>
      </c>
      <c r="T75">
        <v>0</v>
      </c>
      <c r="U75">
        <v>243.69168806545039</v>
      </c>
      <c r="V75">
        <v>4.5919411214953278</v>
      </c>
      <c r="W75">
        <v>11.09692417739628</v>
      </c>
      <c r="X75">
        <v>36.640347518242905</v>
      </c>
      <c r="Y75">
        <v>0</v>
      </c>
      <c r="Z75">
        <v>0.27940000000000004</v>
      </c>
      <c r="AA75">
        <v>3.5515554748118805</v>
      </c>
      <c r="AB75">
        <v>4.9097000000000017</v>
      </c>
      <c r="AC75">
        <v>2.45784</v>
      </c>
      <c r="AD75">
        <v>4.6299000000000001</v>
      </c>
      <c r="AE75">
        <v>12.557578800000002</v>
      </c>
      <c r="AF75">
        <v>0</v>
      </c>
      <c r="AG75">
        <v>0</v>
      </c>
      <c r="AH75">
        <v>26.459400000000002</v>
      </c>
      <c r="AI75">
        <v>0</v>
      </c>
      <c r="AJ75">
        <v>0</v>
      </c>
      <c r="AK75">
        <v>12.891999999999999</v>
      </c>
      <c r="AL75">
        <v>13.574600000000004</v>
      </c>
      <c r="AM75">
        <v>1.32054</v>
      </c>
      <c r="AN75">
        <v>0</v>
      </c>
      <c r="AO75">
        <v>5.8247279999999995</v>
      </c>
      <c r="AP75">
        <v>3.0907242200604048</v>
      </c>
      <c r="AQ75">
        <v>0</v>
      </c>
      <c r="AR75">
        <v>5.8884000000000016</v>
      </c>
      <c r="AS75">
        <v>3.7587000000000002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655.19743132487179</v>
      </c>
      <c r="DN75">
        <v>27.513510782694347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124.79947416906265</v>
      </c>
      <c r="L76">
        <v>19.964100618470972</v>
      </c>
      <c r="M76">
        <v>0</v>
      </c>
      <c r="N76">
        <v>28.320330779293599</v>
      </c>
      <c r="O76">
        <v>50.381133878918106</v>
      </c>
      <c r="P76">
        <v>48.322734074390766</v>
      </c>
      <c r="Q76">
        <v>0.99969581749049419</v>
      </c>
      <c r="R76">
        <v>10.708249015748031</v>
      </c>
      <c r="S76">
        <v>2.0003643892339547</v>
      </c>
      <c r="T76">
        <v>0</v>
      </c>
      <c r="U76">
        <v>243.69168806545039</v>
      </c>
      <c r="V76">
        <v>4.5919411214953278</v>
      </c>
      <c r="W76">
        <v>11.09692417739628</v>
      </c>
      <c r="X76">
        <v>36.640347518242905</v>
      </c>
      <c r="Y76">
        <v>0</v>
      </c>
      <c r="Z76">
        <v>0.27940000000000004</v>
      </c>
      <c r="AA76">
        <v>7.123176234792191</v>
      </c>
      <c r="AB76">
        <v>4.9097000000000017</v>
      </c>
      <c r="AC76">
        <v>2.45784</v>
      </c>
      <c r="AD76">
        <v>4.6299000000000001</v>
      </c>
      <c r="AE76">
        <v>12.557578800000002</v>
      </c>
      <c r="AF76">
        <v>0</v>
      </c>
      <c r="AG76">
        <v>0</v>
      </c>
      <c r="AH76">
        <v>26.459400000000002</v>
      </c>
      <c r="AI76">
        <v>0</v>
      </c>
      <c r="AJ76">
        <v>0</v>
      </c>
      <c r="AK76">
        <v>12.891999999999999</v>
      </c>
      <c r="AL76">
        <v>13.574600000000004</v>
      </c>
      <c r="AM76">
        <v>2.6410800000000005</v>
      </c>
      <c r="AN76">
        <v>0</v>
      </c>
      <c r="AO76">
        <v>5.8247279999999995</v>
      </c>
      <c r="AP76">
        <v>3.0907242200604048</v>
      </c>
      <c r="AQ76">
        <v>0</v>
      </c>
      <c r="AR76">
        <v>12.337600000000004</v>
      </c>
      <c r="AS76">
        <v>3.7587000000000002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666.08271821422943</v>
      </c>
      <c r="DN76">
        <v>27.970692665816841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124.79961036600106</v>
      </c>
      <c r="L77">
        <v>19.964100618470972</v>
      </c>
      <c r="M77">
        <v>0</v>
      </c>
      <c r="N77">
        <v>28.320330779293599</v>
      </c>
      <c r="O77">
        <v>50.381133878918106</v>
      </c>
      <c r="P77">
        <v>48.322734074390766</v>
      </c>
      <c r="Q77">
        <v>0.99969581749049419</v>
      </c>
      <c r="R77">
        <v>10.708249015748031</v>
      </c>
      <c r="S77">
        <v>2.0003643892339547</v>
      </c>
      <c r="T77">
        <v>0</v>
      </c>
      <c r="U77">
        <v>243.69168806545039</v>
      </c>
      <c r="V77">
        <v>4.5919411214953278</v>
      </c>
      <c r="W77">
        <v>11.09692417739628</v>
      </c>
      <c r="X77">
        <v>36.640347518242905</v>
      </c>
      <c r="Y77">
        <v>0</v>
      </c>
      <c r="Z77">
        <v>0.55880000000000007</v>
      </c>
      <c r="AA77">
        <v>10.433948287582925</v>
      </c>
      <c r="AB77">
        <v>4.9097000000000017</v>
      </c>
      <c r="AC77">
        <v>2.45784</v>
      </c>
      <c r="AD77">
        <v>4.6299000000000001</v>
      </c>
      <c r="AE77">
        <v>12.557578800000002</v>
      </c>
      <c r="AF77">
        <v>0</v>
      </c>
      <c r="AG77">
        <v>0</v>
      </c>
      <c r="AH77">
        <v>26.459400000000002</v>
      </c>
      <c r="AI77">
        <v>0</v>
      </c>
      <c r="AJ77">
        <v>0</v>
      </c>
      <c r="AK77">
        <v>12.891999999999999</v>
      </c>
      <c r="AL77">
        <v>16.968250000000005</v>
      </c>
      <c r="AM77">
        <v>2.6410800000000005</v>
      </c>
      <c r="AN77">
        <v>0</v>
      </c>
      <c r="AO77">
        <v>5.8247279999999995</v>
      </c>
      <c r="AP77">
        <v>3.0907242200604048</v>
      </c>
      <c r="AQ77">
        <v>0</v>
      </c>
      <c r="AR77">
        <v>3.0844000000000009</v>
      </c>
      <c r="AS77">
        <v>3.7587000000000002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663.90485295557232</v>
      </c>
      <c r="DN77">
        <v>27.879316174203048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124.79961036600106</v>
      </c>
      <c r="L78">
        <v>19.964100618470972</v>
      </c>
      <c r="M78">
        <v>0</v>
      </c>
      <c r="N78">
        <v>28.320330779293599</v>
      </c>
      <c r="O78">
        <v>50.381133878918106</v>
      </c>
      <c r="P78">
        <v>48.322734074390766</v>
      </c>
      <c r="Q78">
        <v>0.99969581749049419</v>
      </c>
      <c r="R78">
        <v>10.708249015748031</v>
      </c>
      <c r="S78">
        <v>2.0003643892339547</v>
      </c>
      <c r="T78">
        <v>0</v>
      </c>
      <c r="U78">
        <v>243.69168806545039</v>
      </c>
      <c r="V78">
        <v>4.5919411214953278</v>
      </c>
      <c r="W78">
        <v>11.09692417739628</v>
      </c>
      <c r="X78">
        <v>36.640347518242905</v>
      </c>
      <c r="Y78">
        <v>0</v>
      </c>
      <c r="Z78">
        <v>0.83820000000000006</v>
      </c>
      <c r="AA78">
        <v>10.694796994772497</v>
      </c>
      <c r="AB78">
        <v>7.4492000000000012</v>
      </c>
      <c r="AC78">
        <v>4.91568</v>
      </c>
      <c r="AD78">
        <v>4.6299000000000001</v>
      </c>
      <c r="AE78">
        <v>12.557578800000002</v>
      </c>
      <c r="AF78">
        <v>0</v>
      </c>
      <c r="AG78">
        <v>0</v>
      </c>
      <c r="AH78">
        <v>31.270200000000003</v>
      </c>
      <c r="AI78">
        <v>0</v>
      </c>
      <c r="AJ78">
        <v>0</v>
      </c>
      <c r="AK78">
        <v>12.891999999999999</v>
      </c>
      <c r="AL78">
        <v>16.968250000000005</v>
      </c>
      <c r="AM78">
        <v>2.6410800000000005</v>
      </c>
      <c r="AN78">
        <v>0</v>
      </c>
      <c r="AO78">
        <v>5.8247279999999995</v>
      </c>
      <c r="AP78">
        <v>3.0907242200604048</v>
      </c>
      <c r="AQ78">
        <v>0</v>
      </c>
      <c r="AR78">
        <v>3.0844000000000009</v>
      </c>
      <c r="AS78">
        <v>3.7587000000000002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673.83619580639493</v>
      </c>
      <c r="DN78">
        <v>28.296362030569995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163.11383809938346</v>
      </c>
      <c r="L79">
        <v>65.228935745818987</v>
      </c>
      <c r="M79">
        <v>0</v>
      </c>
      <c r="N79">
        <v>25.601157742402311</v>
      </c>
      <c r="O79">
        <v>50.381133878918106</v>
      </c>
      <c r="P79">
        <v>48.322734074390766</v>
      </c>
      <c r="Q79">
        <v>4.9269785164450672</v>
      </c>
      <c r="R79">
        <v>10.708249015748031</v>
      </c>
      <c r="S79">
        <v>6.7006014736842108</v>
      </c>
      <c r="T79">
        <v>0</v>
      </c>
      <c r="U79">
        <v>243.69168806545039</v>
      </c>
      <c r="V79">
        <v>4.5919411214953278</v>
      </c>
      <c r="W79">
        <v>11.09692417739628</v>
      </c>
      <c r="X79">
        <v>36.640347518242905</v>
      </c>
      <c r="Y79">
        <v>0</v>
      </c>
      <c r="Z79">
        <v>4.9939955999999999</v>
      </c>
      <c r="AA79">
        <v>10.705230943060082</v>
      </c>
      <c r="AB79">
        <v>10.036104000000003</v>
      </c>
      <c r="AC79">
        <v>7.3809581492068483</v>
      </c>
      <c r="AD79">
        <v>6.9448499999999989</v>
      </c>
      <c r="AE79">
        <v>12.557578800000002</v>
      </c>
      <c r="AF79">
        <v>0</v>
      </c>
      <c r="AG79">
        <v>0</v>
      </c>
      <c r="AH79">
        <v>35.648028000000011</v>
      </c>
      <c r="AI79">
        <v>0</v>
      </c>
      <c r="AJ79">
        <v>0</v>
      </c>
      <c r="AK79">
        <v>12.891999999999999</v>
      </c>
      <c r="AL79">
        <v>16.968250000000005</v>
      </c>
      <c r="AM79">
        <v>4.0144416000000005</v>
      </c>
      <c r="AN79">
        <v>0</v>
      </c>
      <c r="AO79">
        <v>5.8247279999999995</v>
      </c>
      <c r="AP79">
        <v>3.0907242200604048</v>
      </c>
      <c r="AQ79">
        <v>0</v>
      </c>
      <c r="AR79">
        <v>3.0844000000000009</v>
      </c>
      <c r="AS79">
        <v>3.7587000000000002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776.30524625610178</v>
      </c>
      <c r="DN79">
        <v>32.599272485601574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163.77004583745003</v>
      </c>
      <c r="L80">
        <v>65.228935745818987</v>
      </c>
      <c r="M80">
        <v>0</v>
      </c>
      <c r="N80">
        <v>25.601157742402311</v>
      </c>
      <c r="O80">
        <v>50.381133878918106</v>
      </c>
      <c r="P80">
        <v>48.322734074390766</v>
      </c>
      <c r="Q80">
        <v>4.9269785164450672</v>
      </c>
      <c r="R80">
        <v>10.708249015748031</v>
      </c>
      <c r="S80">
        <v>6.7006014736842108</v>
      </c>
      <c r="T80">
        <v>0</v>
      </c>
      <c r="U80">
        <v>243.69168806545039</v>
      </c>
      <c r="V80">
        <v>4.5919411214953278</v>
      </c>
      <c r="W80">
        <v>11.09692417739628</v>
      </c>
      <c r="X80">
        <v>36.640347518242905</v>
      </c>
      <c r="Y80">
        <v>0</v>
      </c>
      <c r="Z80">
        <v>4.9939955999999999</v>
      </c>
      <c r="AA80">
        <v>10.705230943060082</v>
      </c>
      <c r="AB80">
        <v>10.036104000000003</v>
      </c>
      <c r="AC80">
        <v>7.3809581492068483</v>
      </c>
      <c r="AD80">
        <v>6.9448499999999989</v>
      </c>
      <c r="AE80">
        <v>12.557578800000002</v>
      </c>
      <c r="AF80">
        <v>0</v>
      </c>
      <c r="AG80">
        <v>0</v>
      </c>
      <c r="AH80">
        <v>35.648028000000011</v>
      </c>
      <c r="AI80">
        <v>0</v>
      </c>
      <c r="AJ80">
        <v>0</v>
      </c>
      <c r="AK80">
        <v>12.891999999999999</v>
      </c>
      <c r="AL80">
        <v>16.968250000000005</v>
      </c>
      <c r="AM80">
        <v>4.0144416000000005</v>
      </c>
      <c r="AN80">
        <v>0</v>
      </c>
      <c r="AO80">
        <v>5.8247279999999995</v>
      </c>
      <c r="AP80">
        <v>3.0907242200604048</v>
      </c>
      <c r="AQ80">
        <v>0</v>
      </c>
      <c r="AR80">
        <v>3.0844000000000009</v>
      </c>
      <c r="AS80">
        <v>3.7587000000000002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776.93500878247505</v>
      </c>
      <c r="DN80">
        <v>32.625717697295102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163.77004583745003</v>
      </c>
      <c r="L81">
        <v>65.228935745818987</v>
      </c>
      <c r="M81">
        <v>0</v>
      </c>
      <c r="N81">
        <v>25.601157742402311</v>
      </c>
      <c r="O81">
        <v>50.381133878918106</v>
      </c>
      <c r="P81">
        <v>48.322734074390766</v>
      </c>
      <c r="Q81">
        <v>4.9269785164450672</v>
      </c>
      <c r="R81">
        <v>10.708249015748031</v>
      </c>
      <c r="S81">
        <v>6.7006014736842108</v>
      </c>
      <c r="T81">
        <v>0</v>
      </c>
      <c r="U81">
        <v>243.69168806545039</v>
      </c>
      <c r="V81">
        <v>4.5919411214953278</v>
      </c>
      <c r="W81">
        <v>11.09692417739628</v>
      </c>
      <c r="X81">
        <v>36.640347518242905</v>
      </c>
      <c r="Y81">
        <v>0</v>
      </c>
      <c r="Z81">
        <v>4.9939955999999999</v>
      </c>
      <c r="AA81">
        <v>10.705230943060082</v>
      </c>
      <c r="AB81">
        <v>10.036104000000003</v>
      </c>
      <c r="AC81">
        <v>7.3809581492068483</v>
      </c>
      <c r="AD81">
        <v>6.9448499999999989</v>
      </c>
      <c r="AE81">
        <v>12.557578800000002</v>
      </c>
      <c r="AF81">
        <v>0</v>
      </c>
      <c r="AG81">
        <v>0</v>
      </c>
      <c r="AH81">
        <v>35.648028000000011</v>
      </c>
      <c r="AI81">
        <v>0</v>
      </c>
      <c r="AJ81">
        <v>0</v>
      </c>
      <c r="AK81">
        <v>12.891999999999999</v>
      </c>
      <c r="AL81">
        <v>16.968250000000005</v>
      </c>
      <c r="AM81">
        <v>4.0144416000000005</v>
      </c>
      <c r="AN81">
        <v>0</v>
      </c>
      <c r="AO81">
        <v>5.8247279999999995</v>
      </c>
      <c r="AP81">
        <v>3.0907242200604048</v>
      </c>
      <c r="AQ81">
        <v>0</v>
      </c>
      <c r="AR81">
        <v>5.1874000000000002</v>
      </c>
      <c r="AS81">
        <v>3.7587000000000002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778.9532578824751</v>
      </c>
      <c r="DN81">
        <v>32.710468597295097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163.77004583745003</v>
      </c>
      <c r="L82">
        <v>65.228935745818987</v>
      </c>
      <c r="M82">
        <v>0</v>
      </c>
      <c r="N82">
        <v>25.601157742402311</v>
      </c>
      <c r="O82">
        <v>50.381133878918106</v>
      </c>
      <c r="P82">
        <v>48.322734074390766</v>
      </c>
      <c r="Q82">
        <v>4.9299007922535214</v>
      </c>
      <c r="R82">
        <v>10.708249015748031</v>
      </c>
      <c r="S82">
        <v>6.6985343833780169</v>
      </c>
      <c r="T82">
        <v>0</v>
      </c>
      <c r="U82">
        <v>243.69168806545039</v>
      </c>
      <c r="V82">
        <v>4.5919411214953278</v>
      </c>
      <c r="W82">
        <v>11.09692417739628</v>
      </c>
      <c r="X82">
        <v>36.640347518242905</v>
      </c>
      <c r="Y82">
        <v>0</v>
      </c>
      <c r="Z82">
        <v>4.9939955999999999</v>
      </c>
      <c r="AA82">
        <v>10.705230943060082</v>
      </c>
      <c r="AB82">
        <v>10.036104000000003</v>
      </c>
      <c r="AC82">
        <v>7.3809581492068483</v>
      </c>
      <c r="AD82">
        <v>6.9448499999999989</v>
      </c>
      <c r="AE82">
        <v>12.557578800000002</v>
      </c>
      <c r="AF82">
        <v>0</v>
      </c>
      <c r="AG82">
        <v>0</v>
      </c>
      <c r="AH82">
        <v>35.648028000000011</v>
      </c>
      <c r="AI82">
        <v>0</v>
      </c>
      <c r="AJ82">
        <v>0</v>
      </c>
      <c r="AK82">
        <v>12.891999999999999</v>
      </c>
      <c r="AL82">
        <v>16.968250000000005</v>
      </c>
      <c r="AM82">
        <v>4.0144416000000005</v>
      </c>
      <c r="AN82">
        <v>0</v>
      </c>
      <c r="AO82">
        <v>5.8247279999999995</v>
      </c>
      <c r="AP82">
        <v>3.0907242200604048</v>
      </c>
      <c r="AQ82">
        <v>0</v>
      </c>
      <c r="AR82">
        <v>5.1874000000000002</v>
      </c>
      <c r="AS82">
        <v>3.7587000000000002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778.95407878250592</v>
      </c>
      <c r="DN82">
        <v>32.710502882766342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163.77004583745003</v>
      </c>
      <c r="L83">
        <v>65.228935745818987</v>
      </c>
      <c r="M83">
        <v>0</v>
      </c>
      <c r="N83">
        <v>25.601157742402311</v>
      </c>
      <c r="O83">
        <v>50.381133878918106</v>
      </c>
      <c r="P83">
        <v>48.322734074390766</v>
      </c>
      <c r="Q83">
        <v>4.9299007922535214</v>
      </c>
      <c r="R83">
        <v>10.708249015748031</v>
      </c>
      <c r="S83">
        <v>6.6985343833780169</v>
      </c>
      <c r="T83">
        <v>0</v>
      </c>
      <c r="U83">
        <v>243.69168806545039</v>
      </c>
      <c r="V83">
        <v>4.5919411214953278</v>
      </c>
      <c r="W83">
        <v>11.09692417739628</v>
      </c>
      <c r="X83">
        <v>36.640347518242905</v>
      </c>
      <c r="Y83">
        <v>0</v>
      </c>
      <c r="Z83">
        <v>0.27940000000000004</v>
      </c>
      <c r="AA83">
        <v>10.705230943060082</v>
      </c>
      <c r="AB83">
        <v>10.036104000000003</v>
      </c>
      <c r="AC83">
        <v>7.3809581492068483</v>
      </c>
      <c r="AD83">
        <v>6.9448499999999989</v>
      </c>
      <c r="AE83">
        <v>12.557578800000002</v>
      </c>
      <c r="AF83">
        <v>0</v>
      </c>
      <c r="AG83">
        <v>0</v>
      </c>
      <c r="AH83">
        <v>35.648028000000011</v>
      </c>
      <c r="AI83">
        <v>0</v>
      </c>
      <c r="AJ83">
        <v>0</v>
      </c>
      <c r="AK83">
        <v>12.891999999999999</v>
      </c>
      <c r="AL83">
        <v>16.968250000000005</v>
      </c>
      <c r="AM83">
        <v>4.0144416000000005</v>
      </c>
      <c r="AN83">
        <v>0</v>
      </c>
      <c r="AO83">
        <v>5.8247279999999995</v>
      </c>
      <c r="AP83">
        <v>3.0907242200604048</v>
      </c>
      <c r="AQ83">
        <v>0</v>
      </c>
      <c r="AR83">
        <v>5.1874000000000002</v>
      </c>
      <c r="AS83">
        <v>3.7587000000000002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774.42948127850605</v>
      </c>
      <c r="DN83">
        <v>32.520504786766345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163.77004583745003</v>
      </c>
      <c r="L84">
        <v>65.228935745818987</v>
      </c>
      <c r="M84">
        <v>0</v>
      </c>
      <c r="N84">
        <v>25.601157742402311</v>
      </c>
      <c r="O84">
        <v>50.381133878918106</v>
      </c>
      <c r="P84">
        <v>48.322734074390766</v>
      </c>
      <c r="Q84">
        <v>4.9299007922535214</v>
      </c>
      <c r="R84">
        <v>10.708249015748031</v>
      </c>
      <c r="S84">
        <v>6.6985343833780169</v>
      </c>
      <c r="T84">
        <v>0</v>
      </c>
      <c r="U84">
        <v>243.69168806545039</v>
      </c>
      <c r="V84">
        <v>4.5919411214953278</v>
      </c>
      <c r="W84">
        <v>11.09692417739628</v>
      </c>
      <c r="X84">
        <v>36.640347518242905</v>
      </c>
      <c r="Y84">
        <v>0</v>
      </c>
      <c r="Z84">
        <v>0.27940000000000004</v>
      </c>
      <c r="AA84">
        <v>10.705230943060082</v>
      </c>
      <c r="AB84">
        <v>10.036104000000003</v>
      </c>
      <c r="AC84">
        <v>7.3809581492068483</v>
      </c>
      <c r="AD84">
        <v>6.9448499999999989</v>
      </c>
      <c r="AE84">
        <v>12.557578800000002</v>
      </c>
      <c r="AF84">
        <v>0</v>
      </c>
      <c r="AG84">
        <v>0</v>
      </c>
      <c r="AH84">
        <v>35.648028000000011</v>
      </c>
      <c r="AI84">
        <v>0</v>
      </c>
      <c r="AJ84">
        <v>0</v>
      </c>
      <c r="AK84">
        <v>12.891999999999999</v>
      </c>
      <c r="AL84">
        <v>16.968250000000005</v>
      </c>
      <c r="AM84">
        <v>4.0144416000000005</v>
      </c>
      <c r="AN84">
        <v>0</v>
      </c>
      <c r="AO84">
        <v>5.8247279999999995</v>
      </c>
      <c r="AP84">
        <v>3.0907242200604048</v>
      </c>
      <c r="AQ84">
        <v>0</v>
      </c>
      <c r="AR84">
        <v>5.1874000000000002</v>
      </c>
      <c r="AS84">
        <v>3.7587000000000002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774.42948127850605</v>
      </c>
      <c r="DN84">
        <v>32.520504786766345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165.0320121888129</v>
      </c>
      <c r="L85">
        <v>65.228935745818987</v>
      </c>
      <c r="M85">
        <v>0</v>
      </c>
      <c r="N85">
        <v>25.601157742402311</v>
      </c>
      <c r="O85">
        <v>50.381133878918106</v>
      </c>
      <c r="P85">
        <v>48.322734074390766</v>
      </c>
      <c r="Q85">
        <v>4.9269785164450672</v>
      </c>
      <c r="R85">
        <v>10.708249015748031</v>
      </c>
      <c r="S85">
        <v>6.7006014736842108</v>
      </c>
      <c r="T85">
        <v>0</v>
      </c>
      <c r="U85">
        <v>243.69168806545039</v>
      </c>
      <c r="V85">
        <v>4.5919411214953278</v>
      </c>
      <c r="W85">
        <v>11.09692417739628</v>
      </c>
      <c r="X85">
        <v>36.640347518242905</v>
      </c>
      <c r="Y85">
        <v>0</v>
      </c>
      <c r="Z85">
        <v>0.27940000000000004</v>
      </c>
      <c r="AA85">
        <v>10.705230943060082</v>
      </c>
      <c r="AB85">
        <v>10.036104000000003</v>
      </c>
      <c r="AC85">
        <v>7.3809581492068483</v>
      </c>
      <c r="AD85">
        <v>6.9448499999999989</v>
      </c>
      <c r="AE85">
        <v>12.557578800000002</v>
      </c>
      <c r="AF85">
        <v>0</v>
      </c>
      <c r="AG85">
        <v>0</v>
      </c>
      <c r="AH85">
        <v>35.648028000000011</v>
      </c>
      <c r="AI85">
        <v>0</v>
      </c>
      <c r="AJ85">
        <v>0</v>
      </c>
      <c r="AK85">
        <v>12.891999999999999</v>
      </c>
      <c r="AL85">
        <v>16.968250000000005</v>
      </c>
      <c r="AM85">
        <v>4.0144416000000005</v>
      </c>
      <c r="AN85">
        <v>0</v>
      </c>
      <c r="AO85">
        <v>5.8247279999999995</v>
      </c>
      <c r="AP85">
        <v>3.0907242200604048</v>
      </c>
      <c r="AQ85">
        <v>0</v>
      </c>
      <c r="AR85">
        <v>5.1874000000000002</v>
      </c>
      <c r="AS85">
        <v>2.5627499999999999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774.4920160479262</v>
      </c>
      <c r="DN85">
        <v>32.523131183206885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165.03009876456406</v>
      </c>
      <c r="L86">
        <v>65.228935745818987</v>
      </c>
      <c r="M86">
        <v>0</v>
      </c>
      <c r="N86">
        <v>25.601157742402311</v>
      </c>
      <c r="O86">
        <v>50.381133878918106</v>
      </c>
      <c r="P86">
        <v>48.322734074390766</v>
      </c>
      <c r="Q86">
        <v>4.9269785164450672</v>
      </c>
      <c r="R86">
        <v>10.708249015748031</v>
      </c>
      <c r="S86">
        <v>6.7006014736842108</v>
      </c>
      <c r="T86">
        <v>0</v>
      </c>
      <c r="U86">
        <v>243.69168806545039</v>
      </c>
      <c r="V86">
        <v>4.5919411214953278</v>
      </c>
      <c r="W86">
        <v>11.09692417739628</v>
      </c>
      <c r="X86">
        <v>36.640347518242905</v>
      </c>
      <c r="Y86">
        <v>0</v>
      </c>
      <c r="Z86">
        <v>0.27940000000000004</v>
      </c>
      <c r="AA86">
        <v>7.123176234792191</v>
      </c>
      <c r="AB86">
        <v>10.036104000000003</v>
      </c>
      <c r="AC86">
        <v>4.91568</v>
      </c>
      <c r="AD86">
        <v>6.9448499999999989</v>
      </c>
      <c r="AE86">
        <v>12.557578800000002</v>
      </c>
      <c r="AF86">
        <v>0</v>
      </c>
      <c r="AG86">
        <v>0</v>
      </c>
      <c r="AH86">
        <v>29.706690000000002</v>
      </c>
      <c r="AI86">
        <v>0</v>
      </c>
      <c r="AJ86">
        <v>0</v>
      </c>
      <c r="AK86">
        <v>12.891999999999999</v>
      </c>
      <c r="AL86">
        <v>16.968250000000005</v>
      </c>
      <c r="AM86">
        <v>2.6817120000000005</v>
      </c>
      <c r="AN86">
        <v>0</v>
      </c>
      <c r="AO86">
        <v>5.8247279999999995</v>
      </c>
      <c r="AP86">
        <v>3.0907242200604048</v>
      </c>
      <c r="AQ86">
        <v>0</v>
      </c>
      <c r="AR86">
        <v>5.1874000000000002</v>
      </c>
      <c r="AS86">
        <v>2.5627499999999999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761.70571225231151</v>
      </c>
      <c r="DN86">
        <v>31.986121097097669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165.03018074782025</v>
      </c>
      <c r="L87">
        <v>65.228935745818987</v>
      </c>
      <c r="M87">
        <v>0</v>
      </c>
      <c r="N87">
        <v>25.601157742402311</v>
      </c>
      <c r="O87">
        <v>50.381133878918106</v>
      </c>
      <c r="P87">
        <v>48.322734074390766</v>
      </c>
      <c r="Q87">
        <v>4.9269785164450672</v>
      </c>
      <c r="R87">
        <v>10.708249015748031</v>
      </c>
      <c r="S87">
        <v>6.7006014736842108</v>
      </c>
      <c r="T87">
        <v>0</v>
      </c>
      <c r="U87">
        <v>243.69168806545039</v>
      </c>
      <c r="V87">
        <v>4.5919411214953278</v>
      </c>
      <c r="W87">
        <v>11.09692417739628</v>
      </c>
      <c r="X87">
        <v>36.640347518242905</v>
      </c>
      <c r="Y87">
        <v>0</v>
      </c>
      <c r="Z87">
        <v>0.27940000000000004</v>
      </c>
      <c r="AA87">
        <v>7.123176234792191</v>
      </c>
      <c r="AB87">
        <v>7.4492000000000012</v>
      </c>
      <c r="AC87">
        <v>4.91568</v>
      </c>
      <c r="AD87">
        <v>4.6299000000000001</v>
      </c>
      <c r="AE87">
        <v>12.557578800000002</v>
      </c>
      <c r="AF87">
        <v>0</v>
      </c>
      <c r="AG87">
        <v>0</v>
      </c>
      <c r="AH87">
        <v>29.706690000000002</v>
      </c>
      <c r="AI87">
        <v>0</v>
      </c>
      <c r="AJ87">
        <v>0</v>
      </c>
      <c r="AK87">
        <v>12.891999999999999</v>
      </c>
      <c r="AL87">
        <v>16.968250000000005</v>
      </c>
      <c r="AM87">
        <v>2.6817120000000005</v>
      </c>
      <c r="AN87">
        <v>0</v>
      </c>
      <c r="AO87">
        <v>5.8247279999999995</v>
      </c>
      <c r="AP87">
        <v>3.0907242200604048</v>
      </c>
      <c r="AQ87">
        <v>0</v>
      </c>
      <c r="AR87">
        <v>5.1874000000000002</v>
      </c>
      <c r="AS87">
        <v>2.5627499999999999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757.00148151917222</v>
      </c>
      <c r="DN87">
        <v>31.788579813493211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165.02977610144745</v>
      </c>
      <c r="L88">
        <v>65.228935745818987</v>
      </c>
      <c r="M88">
        <v>0</v>
      </c>
      <c r="N88">
        <v>25.601157742402311</v>
      </c>
      <c r="O88">
        <v>50.381133878918106</v>
      </c>
      <c r="P88">
        <v>48.322734074390766</v>
      </c>
      <c r="Q88">
        <v>4.9269785164450672</v>
      </c>
      <c r="R88">
        <v>10.708249015748031</v>
      </c>
      <c r="S88">
        <v>6.7006014736842108</v>
      </c>
      <c r="T88">
        <v>0</v>
      </c>
      <c r="U88">
        <v>243.69168806545039</v>
      </c>
      <c r="V88">
        <v>4.5919411214953278</v>
      </c>
      <c r="W88">
        <v>11.09692417739628</v>
      </c>
      <c r="X88">
        <v>36.640347518242905</v>
      </c>
      <c r="Y88">
        <v>0</v>
      </c>
      <c r="Z88">
        <v>0.27940000000000004</v>
      </c>
      <c r="AA88">
        <v>7.123176234792191</v>
      </c>
      <c r="AB88">
        <v>7.4492000000000012</v>
      </c>
      <c r="AC88">
        <v>4.91568</v>
      </c>
      <c r="AD88">
        <v>4.6299000000000001</v>
      </c>
      <c r="AE88">
        <v>12.557578800000002</v>
      </c>
      <c r="AF88">
        <v>0</v>
      </c>
      <c r="AG88">
        <v>0</v>
      </c>
      <c r="AH88">
        <v>29.706690000000002</v>
      </c>
      <c r="AI88">
        <v>0</v>
      </c>
      <c r="AJ88">
        <v>0</v>
      </c>
      <c r="AK88">
        <v>12.891999999999999</v>
      </c>
      <c r="AL88">
        <v>16.968250000000005</v>
      </c>
      <c r="AM88">
        <v>2.6817120000000005</v>
      </c>
      <c r="AN88">
        <v>0</v>
      </c>
      <c r="AO88">
        <v>5.8247279999999995</v>
      </c>
      <c r="AP88">
        <v>3.0907242200604048</v>
      </c>
      <c r="AQ88">
        <v>0</v>
      </c>
      <c r="AR88">
        <v>5.1874000000000002</v>
      </c>
      <c r="AS88">
        <v>2.5627499999999999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757.00109317523891</v>
      </c>
      <c r="DN88">
        <v>31.788563511053777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165.02968857887876</v>
      </c>
      <c r="L89">
        <v>65.228935745818987</v>
      </c>
      <c r="M89">
        <v>0</v>
      </c>
      <c r="N89">
        <v>22.401653868871829</v>
      </c>
      <c r="O89">
        <v>50.381133878918106</v>
      </c>
      <c r="P89">
        <v>48.322734074390766</v>
      </c>
      <c r="Q89">
        <v>2.5314473852263699</v>
      </c>
      <c r="R89">
        <v>10.708249015748031</v>
      </c>
      <c r="S89">
        <v>3.2821215628742517</v>
      </c>
      <c r="T89">
        <v>0</v>
      </c>
      <c r="U89">
        <v>243.69168806545039</v>
      </c>
      <c r="V89">
        <v>4.5919411214953278</v>
      </c>
      <c r="W89">
        <v>11.09692417739628</v>
      </c>
      <c r="X89">
        <v>36.640347518242905</v>
      </c>
      <c r="Y89">
        <v>0</v>
      </c>
      <c r="Z89">
        <v>0.55880000000000007</v>
      </c>
      <c r="AA89">
        <v>7.123176234792191</v>
      </c>
      <c r="AB89">
        <v>7.4492000000000012</v>
      </c>
      <c r="AC89">
        <v>4.91568</v>
      </c>
      <c r="AD89">
        <v>4.6299000000000001</v>
      </c>
      <c r="AE89">
        <v>12.557578800000002</v>
      </c>
      <c r="AF89">
        <v>0</v>
      </c>
      <c r="AG89">
        <v>0</v>
      </c>
      <c r="AH89">
        <v>29.706690000000002</v>
      </c>
      <c r="AI89">
        <v>0</v>
      </c>
      <c r="AJ89">
        <v>0</v>
      </c>
      <c r="AK89">
        <v>12.891999999999999</v>
      </c>
      <c r="AL89">
        <v>16.968250000000005</v>
      </c>
      <c r="AM89">
        <v>2.6817120000000005</v>
      </c>
      <c r="AN89">
        <v>0</v>
      </c>
      <c r="AO89">
        <v>5.8247279999999995</v>
      </c>
      <c r="AP89">
        <v>3.0907242200604048</v>
      </c>
      <c r="AQ89">
        <v>0</v>
      </c>
      <c r="AR89">
        <v>5.1874000000000002</v>
      </c>
      <c r="AS89">
        <v>2.5627499999999999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748.61887932624541</v>
      </c>
      <c r="DN89">
        <v>31.436574921919355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165.03070220389861</v>
      </c>
      <c r="L90">
        <v>65.228935745818987</v>
      </c>
      <c r="M90">
        <v>0</v>
      </c>
      <c r="N90">
        <v>22.401653868871829</v>
      </c>
      <c r="O90">
        <v>50.381133878918106</v>
      </c>
      <c r="P90">
        <v>48.322734074390766</v>
      </c>
      <c r="Q90">
        <v>2.0011847791304347</v>
      </c>
      <c r="R90">
        <v>10.708249015748031</v>
      </c>
      <c r="S90">
        <v>3.0005126213592228</v>
      </c>
      <c r="T90">
        <v>0</v>
      </c>
      <c r="U90">
        <v>243.69168806545039</v>
      </c>
      <c r="V90">
        <v>4.5919411214953278</v>
      </c>
      <c r="W90">
        <v>11.09692417739628</v>
      </c>
      <c r="X90">
        <v>36.640347518242905</v>
      </c>
      <c r="Y90">
        <v>0</v>
      </c>
      <c r="Z90">
        <v>0.83820000000000006</v>
      </c>
      <c r="AA90">
        <v>10.705230943060082</v>
      </c>
      <c r="AB90">
        <v>10.036104000000003</v>
      </c>
      <c r="AC90">
        <v>7.3809581492068483</v>
      </c>
      <c r="AD90">
        <v>4.6299000000000001</v>
      </c>
      <c r="AE90">
        <v>12.557578800000002</v>
      </c>
      <c r="AF90">
        <v>0</v>
      </c>
      <c r="AG90">
        <v>0</v>
      </c>
      <c r="AH90">
        <v>35.648028000000011</v>
      </c>
      <c r="AI90">
        <v>0</v>
      </c>
      <c r="AJ90">
        <v>0</v>
      </c>
      <c r="AK90">
        <v>12.891999999999999</v>
      </c>
      <c r="AL90">
        <v>16.968250000000005</v>
      </c>
      <c r="AM90">
        <v>2.6817120000000005</v>
      </c>
      <c r="AN90">
        <v>0</v>
      </c>
      <c r="AO90">
        <v>5.8247279999999995</v>
      </c>
      <c r="AP90">
        <v>3.0907242200604048</v>
      </c>
      <c r="AQ90">
        <v>0</v>
      </c>
      <c r="AR90">
        <v>5.1874000000000002</v>
      </c>
      <c r="AS90">
        <v>2.5627499999999999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762.09693770017168</v>
      </c>
      <c r="DN90">
        <v>32.002633482876995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165.03137575161389</v>
      </c>
      <c r="L91">
        <v>19.995996621914255</v>
      </c>
      <c r="M91">
        <v>0</v>
      </c>
      <c r="N91">
        <v>22.401653868871829</v>
      </c>
      <c r="O91">
        <v>50.381133878918106</v>
      </c>
      <c r="P91">
        <v>48.322734074390766</v>
      </c>
      <c r="Q91">
        <v>2.0003665960034751</v>
      </c>
      <c r="R91">
        <v>10.708249015748031</v>
      </c>
      <c r="S91">
        <v>3.0005126213592228</v>
      </c>
      <c r="T91">
        <v>0</v>
      </c>
      <c r="U91">
        <v>243.69168806545039</v>
      </c>
      <c r="V91">
        <v>4.5919411214953278</v>
      </c>
      <c r="W91">
        <v>11.09692417739628</v>
      </c>
      <c r="X91">
        <v>36.640347518242905</v>
      </c>
      <c r="Y91">
        <v>0</v>
      </c>
      <c r="Z91">
        <v>4.9939955999999999</v>
      </c>
      <c r="AA91">
        <v>10.705230943060082</v>
      </c>
      <c r="AB91">
        <v>10.036104000000003</v>
      </c>
      <c r="AC91">
        <v>7.3809581492068483</v>
      </c>
      <c r="AD91">
        <v>4.6299000000000001</v>
      </c>
      <c r="AE91">
        <v>12.557578800000002</v>
      </c>
      <c r="AF91">
        <v>0</v>
      </c>
      <c r="AG91">
        <v>0</v>
      </c>
      <c r="AH91">
        <v>35.648028000000011</v>
      </c>
      <c r="AI91">
        <v>0</v>
      </c>
      <c r="AJ91">
        <v>0</v>
      </c>
      <c r="AK91">
        <v>12.891999999999999</v>
      </c>
      <c r="AL91">
        <v>16.968250000000005</v>
      </c>
      <c r="AM91">
        <v>2.6817120000000005</v>
      </c>
      <c r="AN91">
        <v>0</v>
      </c>
      <c r="AO91">
        <v>5.8247279999999995</v>
      </c>
      <c r="AP91">
        <v>3.0907242200604048</v>
      </c>
      <c r="AQ91">
        <v>0</v>
      </c>
      <c r="AR91">
        <v>5.1874000000000002</v>
      </c>
      <c r="AS91">
        <v>3.0752999999999995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723.16695863273878</v>
      </c>
      <c r="DN91">
        <v>30.367874390993194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165.03062591360694</v>
      </c>
      <c r="L92">
        <v>49.994439567692424</v>
      </c>
      <c r="M92">
        <v>0</v>
      </c>
      <c r="N92">
        <v>22.401653868871829</v>
      </c>
      <c r="O92">
        <v>50.381133878918106</v>
      </c>
      <c r="P92">
        <v>48.322734074390766</v>
      </c>
      <c r="Q92">
        <v>2.0003665960034751</v>
      </c>
      <c r="R92">
        <v>10.708249015748031</v>
      </c>
      <c r="S92">
        <v>3.0005126213592228</v>
      </c>
      <c r="T92">
        <v>0</v>
      </c>
      <c r="U92">
        <v>243.69168806545039</v>
      </c>
      <c r="V92">
        <v>4.5919411214953278</v>
      </c>
      <c r="W92">
        <v>11.09692417739628</v>
      </c>
      <c r="X92">
        <v>36.640347518242905</v>
      </c>
      <c r="Y92">
        <v>0</v>
      </c>
      <c r="Z92">
        <v>4.9939955999999999</v>
      </c>
      <c r="AA92">
        <v>10.705230943060082</v>
      </c>
      <c r="AB92">
        <v>10.036104000000003</v>
      </c>
      <c r="AC92">
        <v>7.3809581492068483</v>
      </c>
      <c r="AD92">
        <v>4.6299000000000001</v>
      </c>
      <c r="AE92">
        <v>12.557578800000002</v>
      </c>
      <c r="AF92">
        <v>0</v>
      </c>
      <c r="AG92">
        <v>0</v>
      </c>
      <c r="AH92">
        <v>35.648028000000011</v>
      </c>
      <c r="AI92">
        <v>0</v>
      </c>
      <c r="AJ92">
        <v>0</v>
      </c>
      <c r="AK92">
        <v>12.891999999999999</v>
      </c>
      <c r="AL92">
        <v>16.968250000000005</v>
      </c>
      <c r="AM92">
        <v>2.6817120000000005</v>
      </c>
      <c r="AN92">
        <v>0</v>
      </c>
      <c r="AO92">
        <v>5.8247279999999995</v>
      </c>
      <c r="AP92">
        <v>3.0907242200604048</v>
      </c>
      <c r="AQ92">
        <v>0</v>
      </c>
      <c r="AR92">
        <v>5.1874000000000002</v>
      </c>
      <c r="AS92">
        <v>3.0752999999999995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751.95574472475744</v>
      </c>
      <c r="DN92">
        <v>31.576781406745752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135.88639420790349</v>
      </c>
      <c r="L93">
        <v>19.995996621914255</v>
      </c>
      <c r="M93">
        <v>0</v>
      </c>
      <c r="N93">
        <v>22.401653868871829</v>
      </c>
      <c r="O93">
        <v>50.381133878918106</v>
      </c>
      <c r="P93">
        <v>48.322734074390766</v>
      </c>
      <c r="Q93">
        <v>1.9999372232841011</v>
      </c>
      <c r="R93">
        <v>10.711025714285716</v>
      </c>
      <c r="S93">
        <v>3.0005126213592228</v>
      </c>
      <c r="T93">
        <v>0</v>
      </c>
      <c r="U93">
        <v>243.69168806545039</v>
      </c>
      <c r="V93">
        <v>4.5944361463778938</v>
      </c>
      <c r="W93">
        <v>11.181600367748048</v>
      </c>
      <c r="X93">
        <v>36.640192280600878</v>
      </c>
      <c r="Y93">
        <v>0</v>
      </c>
      <c r="Z93">
        <v>4.9939955999999999</v>
      </c>
      <c r="AA93">
        <v>10.705230943060082</v>
      </c>
      <c r="AB93">
        <v>10.036104000000003</v>
      </c>
      <c r="AC93">
        <v>7.3809581492068483</v>
      </c>
      <c r="AD93">
        <v>4.6299000000000001</v>
      </c>
      <c r="AE93">
        <v>12.557578800000002</v>
      </c>
      <c r="AF93">
        <v>0</v>
      </c>
      <c r="AG93">
        <v>0</v>
      </c>
      <c r="AH93">
        <v>35.648028000000011</v>
      </c>
      <c r="AI93">
        <v>0</v>
      </c>
      <c r="AJ93">
        <v>0</v>
      </c>
      <c r="AK93">
        <v>12.891999999999999</v>
      </c>
      <c r="AL93">
        <v>16.968250000000005</v>
      </c>
      <c r="AM93">
        <v>2.6817120000000005</v>
      </c>
      <c r="AN93">
        <v>0</v>
      </c>
      <c r="AO93">
        <v>5.8247279999999995</v>
      </c>
      <c r="AP93">
        <v>3.0907242200604048</v>
      </c>
      <c r="AQ93">
        <v>0</v>
      </c>
      <c r="AR93">
        <v>5.1874000000000002</v>
      </c>
      <c r="AS93">
        <v>3.0752999999999995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695.28228176917912</v>
      </c>
      <c r="DN93">
        <v>29.196933014253066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134.99991723617714</v>
      </c>
      <c r="L94">
        <v>19.995996621914255</v>
      </c>
      <c r="M94">
        <v>0</v>
      </c>
      <c r="N94">
        <v>22.401653868871829</v>
      </c>
      <c r="O94">
        <v>50.381133878918106</v>
      </c>
      <c r="P94">
        <v>48.322734074390766</v>
      </c>
      <c r="Q94">
        <v>1.9999372232841011</v>
      </c>
      <c r="R94">
        <v>10.711025714285716</v>
      </c>
      <c r="S94">
        <v>3.0005126213592228</v>
      </c>
      <c r="T94">
        <v>0</v>
      </c>
      <c r="U94">
        <v>243.69168806545039</v>
      </c>
      <c r="V94">
        <v>4.5944361463778938</v>
      </c>
      <c r="W94">
        <v>11.181635685531614</v>
      </c>
      <c r="X94">
        <v>36.640192280600878</v>
      </c>
      <c r="Y94">
        <v>0</v>
      </c>
      <c r="Z94">
        <v>4.9939955999999999</v>
      </c>
      <c r="AA94">
        <v>10.705230943060082</v>
      </c>
      <c r="AB94">
        <v>10.036104000000003</v>
      </c>
      <c r="AC94">
        <v>7.3809581492068483</v>
      </c>
      <c r="AD94">
        <v>4.6299000000000001</v>
      </c>
      <c r="AE94">
        <v>12.557578800000002</v>
      </c>
      <c r="AF94">
        <v>0</v>
      </c>
      <c r="AG94">
        <v>0</v>
      </c>
      <c r="AH94">
        <v>35.648028000000011</v>
      </c>
      <c r="AI94">
        <v>0</v>
      </c>
      <c r="AJ94">
        <v>0</v>
      </c>
      <c r="AK94">
        <v>12.891999999999999</v>
      </c>
      <c r="AL94">
        <v>16.968250000000005</v>
      </c>
      <c r="AM94">
        <v>2.6817120000000005</v>
      </c>
      <c r="AN94">
        <v>0</v>
      </c>
      <c r="AO94">
        <v>5.8247279999999995</v>
      </c>
      <c r="AP94">
        <v>3.0907242200604048</v>
      </c>
      <c r="AQ94">
        <v>0</v>
      </c>
      <c r="AR94">
        <v>5.1874000000000002</v>
      </c>
      <c r="AS94">
        <v>3.0752999999999995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694.43156362978254</v>
      </c>
      <c r="DN94">
        <v>29.161209499706931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82.077067642015436</v>
      </c>
      <c r="L95">
        <v>19.995996621914255</v>
      </c>
      <c r="M95">
        <v>0</v>
      </c>
      <c r="N95">
        <v>22.401653868871829</v>
      </c>
      <c r="O95">
        <v>50.381133878918106</v>
      </c>
      <c r="P95">
        <v>48.322734074390766</v>
      </c>
      <c r="Q95">
        <v>1.9999372232841011</v>
      </c>
      <c r="R95">
        <v>10.711025714285716</v>
      </c>
      <c r="S95">
        <v>3.0005126213592228</v>
      </c>
      <c r="T95">
        <v>0</v>
      </c>
      <c r="U95">
        <v>243.69168806545039</v>
      </c>
      <c r="V95">
        <v>4.5944361463778938</v>
      </c>
      <c r="W95">
        <v>11.181635685531614</v>
      </c>
      <c r="X95">
        <v>36.640192280600878</v>
      </c>
      <c r="Y95">
        <v>0</v>
      </c>
      <c r="Z95">
        <v>0.27940000000000004</v>
      </c>
      <c r="AA95">
        <v>7.123176234792191</v>
      </c>
      <c r="AB95">
        <v>10.036104000000003</v>
      </c>
      <c r="AC95">
        <v>4.91568</v>
      </c>
      <c r="AD95">
        <v>4.6299000000000001</v>
      </c>
      <c r="AE95">
        <v>12.557578800000002</v>
      </c>
      <c r="AF95">
        <v>0</v>
      </c>
      <c r="AG95">
        <v>0</v>
      </c>
      <c r="AH95">
        <v>35.648028000000011</v>
      </c>
      <c r="AI95">
        <v>0</v>
      </c>
      <c r="AJ95">
        <v>0</v>
      </c>
      <c r="AK95">
        <v>12.891999999999999</v>
      </c>
      <c r="AL95">
        <v>13.574600000000004</v>
      </c>
      <c r="AM95">
        <v>2.6817120000000005</v>
      </c>
      <c r="AN95">
        <v>0</v>
      </c>
      <c r="AO95">
        <v>5.8247279999999995</v>
      </c>
      <c r="AP95">
        <v>3.0907242200604048</v>
      </c>
      <c r="AQ95">
        <v>0</v>
      </c>
      <c r="AR95">
        <v>5.1874000000000002</v>
      </c>
      <c r="AS95">
        <v>2.5627499999999999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629.56458216764145</v>
      </c>
      <c r="DN95">
        <v>26.437212910211578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82.025694678089735</v>
      </c>
      <c r="L96">
        <v>19.995996621914255</v>
      </c>
      <c r="M96">
        <v>0</v>
      </c>
      <c r="N96">
        <v>22.401653868871829</v>
      </c>
      <c r="O96">
        <v>50.381133878918106</v>
      </c>
      <c r="P96">
        <v>48.322734074390766</v>
      </c>
      <c r="Q96">
        <v>1.9999372232841011</v>
      </c>
      <c r="R96">
        <v>10.711025714285716</v>
      </c>
      <c r="S96">
        <v>3.0005126213592228</v>
      </c>
      <c r="T96">
        <v>0</v>
      </c>
      <c r="U96">
        <v>243.69168806545039</v>
      </c>
      <c r="V96">
        <v>4.5944361463778938</v>
      </c>
      <c r="W96">
        <v>11.181635685531614</v>
      </c>
      <c r="X96">
        <v>36.640192280600878</v>
      </c>
      <c r="Y96">
        <v>0</v>
      </c>
      <c r="Z96">
        <v>0.27940000000000004</v>
      </c>
      <c r="AA96">
        <v>7.123176234792191</v>
      </c>
      <c r="AB96">
        <v>10.036104000000003</v>
      </c>
      <c r="AC96">
        <v>4.91568</v>
      </c>
      <c r="AD96">
        <v>4.6299000000000001</v>
      </c>
      <c r="AE96">
        <v>12.557578800000002</v>
      </c>
      <c r="AF96">
        <v>0</v>
      </c>
      <c r="AG96">
        <v>0</v>
      </c>
      <c r="AH96">
        <v>35.648028000000011</v>
      </c>
      <c r="AI96">
        <v>0</v>
      </c>
      <c r="AJ96">
        <v>0</v>
      </c>
      <c r="AK96">
        <v>12.891999999999999</v>
      </c>
      <c r="AL96">
        <v>13.574600000000004</v>
      </c>
      <c r="AM96">
        <v>1.32054</v>
      </c>
      <c r="AN96">
        <v>0</v>
      </c>
      <c r="AO96">
        <v>5.8247279999999995</v>
      </c>
      <c r="AP96">
        <v>3.0907242200604048</v>
      </c>
      <c r="AQ96">
        <v>0</v>
      </c>
      <c r="AR96">
        <v>5.1874000000000002</v>
      </c>
      <c r="AS96">
        <v>2.5627499999999999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628.2089627884834</v>
      </c>
      <c r="DN96">
        <v>26.380287325443923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82.025694678089735</v>
      </c>
      <c r="L97">
        <v>19.995996621914255</v>
      </c>
      <c r="M97">
        <v>0</v>
      </c>
      <c r="N97">
        <v>22.401653868871829</v>
      </c>
      <c r="O97">
        <v>50.381133878918106</v>
      </c>
      <c r="P97">
        <v>48.322734074390766</v>
      </c>
      <c r="Q97">
        <v>1.9999372232841011</v>
      </c>
      <c r="R97">
        <v>10.711025714285716</v>
      </c>
      <c r="S97">
        <v>3.0005126213592228</v>
      </c>
      <c r="T97">
        <v>0</v>
      </c>
      <c r="U97">
        <v>243.69168806545039</v>
      </c>
      <c r="V97">
        <v>4.5944361463778938</v>
      </c>
      <c r="W97">
        <v>11.181635685531614</v>
      </c>
      <c r="X97">
        <v>36.640192280600878</v>
      </c>
      <c r="Y97">
        <v>0</v>
      </c>
      <c r="Z97">
        <v>0</v>
      </c>
      <c r="AA97">
        <v>7.123176234792191</v>
      </c>
      <c r="AB97">
        <v>10.036104000000003</v>
      </c>
      <c r="AC97">
        <v>4.91568</v>
      </c>
      <c r="AD97">
        <v>6.9448499999999989</v>
      </c>
      <c r="AE97">
        <v>12.557578800000002</v>
      </c>
      <c r="AF97">
        <v>0</v>
      </c>
      <c r="AG97">
        <v>0</v>
      </c>
      <c r="AH97">
        <v>35.648028000000011</v>
      </c>
      <c r="AI97">
        <v>0</v>
      </c>
      <c r="AJ97">
        <v>0</v>
      </c>
      <c r="AK97">
        <v>12.891999999999999</v>
      </c>
      <c r="AL97">
        <v>13.574600000000004</v>
      </c>
      <c r="AM97">
        <v>0</v>
      </c>
      <c r="AN97">
        <v>0</v>
      </c>
      <c r="AO97">
        <v>5.8247279999999995</v>
      </c>
      <c r="AP97">
        <v>3.0907242200604048</v>
      </c>
      <c r="AQ97">
        <v>0</v>
      </c>
      <c r="AR97">
        <v>5.1874000000000002</v>
      </c>
      <c r="AS97">
        <v>2.5627499999999999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628.89515810391651</v>
      </c>
      <c r="DN97">
        <v>26.409102010010752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82.025694678089735</v>
      </c>
      <c r="L98">
        <v>19.995996621914255</v>
      </c>
      <c r="M98">
        <v>0</v>
      </c>
      <c r="N98">
        <v>22.401653868871829</v>
      </c>
      <c r="O98">
        <v>50.381133878918106</v>
      </c>
      <c r="P98">
        <v>48.322734074390766</v>
      </c>
      <c r="Q98">
        <v>1.9999372232841011</v>
      </c>
      <c r="R98">
        <v>10.711025714285716</v>
      </c>
      <c r="S98">
        <v>3.0005126213592228</v>
      </c>
      <c r="T98">
        <v>0</v>
      </c>
      <c r="U98">
        <v>243.69168806545039</v>
      </c>
      <c r="V98">
        <v>4.5944361463778938</v>
      </c>
      <c r="W98">
        <v>11.181635685531614</v>
      </c>
      <c r="X98">
        <v>36.640192280600878</v>
      </c>
      <c r="Y98">
        <v>0</v>
      </c>
      <c r="Z98">
        <v>0</v>
      </c>
      <c r="AA98">
        <v>7.123176234792191</v>
      </c>
      <c r="AB98">
        <v>10.036104000000003</v>
      </c>
      <c r="AC98">
        <v>4.91568</v>
      </c>
      <c r="AD98">
        <v>6.9448499999999989</v>
      </c>
      <c r="AE98">
        <v>12.557578800000002</v>
      </c>
      <c r="AF98">
        <v>0</v>
      </c>
      <c r="AG98">
        <v>0</v>
      </c>
      <c r="AH98">
        <v>35.648028000000011</v>
      </c>
      <c r="AI98">
        <v>0</v>
      </c>
      <c r="AJ98">
        <v>0</v>
      </c>
      <c r="AK98">
        <v>12.891999999999999</v>
      </c>
      <c r="AL98">
        <v>13.574600000000004</v>
      </c>
      <c r="AM98">
        <v>0</v>
      </c>
      <c r="AN98">
        <v>0</v>
      </c>
      <c r="AO98">
        <v>5.8247279999999995</v>
      </c>
      <c r="AP98">
        <v>3.0907242200604048</v>
      </c>
      <c r="AQ98">
        <v>0</v>
      </c>
      <c r="AR98">
        <v>5.1874000000000002</v>
      </c>
      <c r="AS98">
        <v>3.4170000000000003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629.71498180351512</v>
      </c>
      <c r="DN98">
        <v>26.44352831041218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2.7810521439001623</v>
      </c>
      <c r="L99">
        <f t="shared" si="2"/>
        <v>0.80123907466711886</v>
      </c>
      <c r="M99">
        <f t="shared" si="2"/>
        <v>0</v>
      </c>
      <c r="N99">
        <f t="shared" si="2"/>
        <v>0.68665050242516446</v>
      </c>
      <c r="O99">
        <f t="shared" si="2"/>
        <v>1.2091472130940364</v>
      </c>
      <c r="P99">
        <f t="shared" si="2"/>
        <v>1.2066206336552694</v>
      </c>
      <c r="Q99">
        <f t="shared" si="2"/>
        <v>6.6952717843225013E-2</v>
      </c>
      <c r="R99">
        <f t="shared" si="2"/>
        <v>0.20789476938143397</v>
      </c>
      <c r="S99">
        <f t="shared" si="2"/>
        <v>8.9858444007251237E-2</v>
      </c>
      <c r="T99">
        <f t="shared" si="2"/>
        <v>0</v>
      </c>
      <c r="U99">
        <f t="shared" si="2"/>
        <v>5.8416199674750491</v>
      </c>
      <c r="V99">
        <f t="shared" si="2"/>
        <v>6.7858781860252834E-2</v>
      </c>
      <c r="W99">
        <f t="shared" si="2"/>
        <v>0.23161162212707645</v>
      </c>
      <c r="X99">
        <f t="shared" si="2"/>
        <v>0.8761771340905804</v>
      </c>
      <c r="Y99">
        <f t="shared" si="2"/>
        <v>0</v>
      </c>
      <c r="Z99">
        <f t="shared" si="2"/>
        <v>3.2944892200000013E-2</v>
      </c>
      <c r="AA99">
        <f t="shared" si="2"/>
        <v>9.7040434416535828E-2</v>
      </c>
      <c r="AB99">
        <f t="shared" si="2"/>
        <v>0.16090779900000002</v>
      </c>
      <c r="AC99">
        <f t="shared" si="2"/>
        <v>8.235995444762062E-2</v>
      </c>
      <c r="AD99">
        <f t="shared" si="2"/>
        <v>0.1532899499999999</v>
      </c>
      <c r="AE99">
        <f t="shared" si="2"/>
        <v>0.28873827479999997</v>
      </c>
      <c r="AF99">
        <f t="shared" si="2"/>
        <v>0</v>
      </c>
      <c r="AG99">
        <f t="shared" si="2"/>
        <v>0</v>
      </c>
      <c r="AH99">
        <f t="shared" si="2"/>
        <v>0.67089011399999976</v>
      </c>
      <c r="AI99">
        <f t="shared" si="2"/>
        <v>0</v>
      </c>
      <c r="AJ99">
        <f t="shared" si="2"/>
        <v>0</v>
      </c>
      <c r="AK99">
        <f t="shared" si="2"/>
        <v>0.30940800000000068</v>
      </c>
      <c r="AL99">
        <f t="shared" si="2"/>
        <v>0.38687609999999928</v>
      </c>
      <c r="AM99">
        <f t="shared" si="2"/>
        <v>1.6700767799999995E-2</v>
      </c>
      <c r="AN99">
        <f t="shared" si="2"/>
        <v>0</v>
      </c>
      <c r="AO99">
        <f t="shared" si="2"/>
        <v>0.14483410200000016</v>
      </c>
      <c r="AP99">
        <f t="shared" si="2"/>
        <v>7.505579763872991E-2</v>
      </c>
      <c r="AQ99">
        <f t="shared" si="2"/>
        <v>0</v>
      </c>
      <c r="AR99">
        <f t="shared" si="2"/>
        <v>0.11433310000000012</v>
      </c>
      <c r="AS99">
        <f t="shared" si="2"/>
        <v>8.3801924999999874E-2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16.011497929560086</v>
      </c>
      <c r="DN99">
        <f t="shared" si="3"/>
        <v>0.67236628626943007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84" activePane="bottomRight" state="frozen"/>
      <selection sqref="A1:XFD1048576"/>
      <selection pane="topRight" sqref="A1:XFD1048576"/>
      <selection pane="bottomLeft" sqref="A1:XFD1048576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49" t="s">
        <v>448</v>
      </c>
      <c r="BT1" s="149" t="s">
        <v>449</v>
      </c>
      <c r="BU1" s="149" t="s">
        <v>459</v>
      </c>
      <c r="BV1" s="149" t="s">
        <v>460</v>
      </c>
      <c r="BW1" s="149" t="s">
        <v>461</v>
      </c>
      <c r="BX1" s="149" t="s">
        <v>462</v>
      </c>
      <c r="BY1" s="149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  <c r="DN1" t="s">
        <v>189</v>
      </c>
    </row>
    <row r="2" spans="1:118">
      <c r="A2" s="216"/>
      <c r="AS2" s="167"/>
      <c r="AT2" s="167"/>
      <c r="AU2" s="167"/>
      <c r="AV2" s="167"/>
      <c r="AW2" s="167"/>
      <c r="AX2" s="167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9.4092292697769668</v>
      </c>
      <c r="L3">
        <v>578.50199259607871</v>
      </c>
      <c r="M3">
        <v>28.228338430173292</v>
      </c>
      <c r="N3">
        <v>36.241950423429778</v>
      </c>
      <c r="O3">
        <v>0</v>
      </c>
      <c r="P3">
        <v>31.523199797160245</v>
      </c>
      <c r="Q3">
        <v>6.1299843505477298</v>
      </c>
      <c r="R3">
        <v>13.008657223587221</v>
      </c>
      <c r="S3">
        <v>8.0983837677725123</v>
      </c>
      <c r="T3">
        <v>0</v>
      </c>
      <c r="U3">
        <v>53.152993714852798</v>
      </c>
      <c r="V3">
        <v>5.5711558553386915</v>
      </c>
      <c r="W3">
        <v>12.849400099527248</v>
      </c>
      <c r="X3">
        <v>43.929978418455711</v>
      </c>
      <c r="Y3">
        <v>0</v>
      </c>
      <c r="Z3">
        <v>0.33749999999999997</v>
      </c>
      <c r="AA3">
        <v>12.116950702079276</v>
      </c>
      <c r="AB3">
        <v>12.12276</v>
      </c>
      <c r="AC3">
        <v>5.9386400000000004</v>
      </c>
      <c r="AD3">
        <v>8.3897100000000009</v>
      </c>
      <c r="AE3">
        <v>15.166195200000002</v>
      </c>
      <c r="AF3">
        <v>2.7225000000000001</v>
      </c>
      <c r="AG3">
        <v>12.090742559999997</v>
      </c>
      <c r="AH3">
        <v>34.864800000000002</v>
      </c>
      <c r="AI3">
        <v>0</v>
      </c>
      <c r="AJ3">
        <v>0</v>
      </c>
      <c r="AK3">
        <v>15.571999999999996</v>
      </c>
      <c r="AL3">
        <v>0</v>
      </c>
      <c r="AM3">
        <v>0</v>
      </c>
      <c r="AN3">
        <v>1.01389</v>
      </c>
      <c r="AO3">
        <v>7.6669320000000001</v>
      </c>
      <c r="AP3">
        <v>4.0874763241648129</v>
      </c>
      <c r="AQ3">
        <v>13.917599999999997</v>
      </c>
      <c r="AR3">
        <v>14.902800000000004</v>
      </c>
      <c r="AS3">
        <v>9.9048000000000016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957.2623891455238</v>
      </c>
      <c r="DN3">
        <v>40.19817158742071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9.4092292697769668</v>
      </c>
      <c r="L4">
        <v>578.50199259607871</v>
      </c>
      <c r="M4">
        <v>28.228338430173292</v>
      </c>
      <c r="N4">
        <v>36.241950423429778</v>
      </c>
      <c r="O4">
        <v>0</v>
      </c>
      <c r="P4">
        <v>31.523199797160245</v>
      </c>
      <c r="Q4">
        <v>6.1272643253234751</v>
      </c>
      <c r="R4">
        <v>13.008657223587221</v>
      </c>
      <c r="S4">
        <v>8.0972893890675248</v>
      </c>
      <c r="T4">
        <v>0</v>
      </c>
      <c r="U4">
        <v>53.152993714852798</v>
      </c>
      <c r="V4">
        <v>5.5711558553386915</v>
      </c>
      <c r="W4">
        <v>12.849400099527248</v>
      </c>
      <c r="X4">
        <v>43.92975665841945</v>
      </c>
      <c r="Y4">
        <v>0</v>
      </c>
      <c r="Z4">
        <v>0.33749999999999997</v>
      </c>
      <c r="AA4">
        <v>11.995781195058482</v>
      </c>
      <c r="AB4">
        <v>12.12276</v>
      </c>
      <c r="AC4">
        <v>5.9386400000000004</v>
      </c>
      <c r="AD4">
        <v>8.3897100000000009</v>
      </c>
      <c r="AE4">
        <v>15.166195200000002</v>
      </c>
      <c r="AF4">
        <v>2.7225000000000001</v>
      </c>
      <c r="AG4">
        <v>12.090742559999997</v>
      </c>
      <c r="AH4">
        <v>34.864800000000002</v>
      </c>
      <c r="AI4">
        <v>0</v>
      </c>
      <c r="AJ4">
        <v>0</v>
      </c>
      <c r="AK4">
        <v>15.571999999999996</v>
      </c>
      <c r="AL4">
        <v>0</v>
      </c>
      <c r="AM4">
        <v>0</v>
      </c>
      <c r="AN4">
        <v>1.01389</v>
      </c>
      <c r="AO4">
        <v>7.6669320000000001</v>
      </c>
      <c r="AP4">
        <v>4.0874763241648129</v>
      </c>
      <c r="AQ4">
        <v>13.917599999999997</v>
      </c>
      <c r="AR4">
        <v>14.902800000000004</v>
      </c>
      <c r="AS4">
        <v>9.9048000000000016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957.14223186016943</v>
      </c>
      <c r="DN4">
        <v>40.193123201788943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9.4092292697769668</v>
      </c>
      <c r="L5">
        <v>578.50199259607871</v>
      </c>
      <c r="M5">
        <v>28.228338430173292</v>
      </c>
      <c r="N5">
        <v>36.241950423429778</v>
      </c>
      <c r="O5">
        <v>0</v>
      </c>
      <c r="P5">
        <v>31.523199797160245</v>
      </c>
      <c r="Q5">
        <v>6.1272643253234751</v>
      </c>
      <c r="R5">
        <v>13.008657223587221</v>
      </c>
      <c r="S5">
        <v>8.0972893890675248</v>
      </c>
      <c r="T5">
        <v>0</v>
      </c>
      <c r="U5">
        <v>53.152993714852798</v>
      </c>
      <c r="V5">
        <v>5.5711558553386915</v>
      </c>
      <c r="W5">
        <v>12.849400099527248</v>
      </c>
      <c r="X5">
        <v>43.92975665841945</v>
      </c>
      <c r="Y5">
        <v>0</v>
      </c>
      <c r="Z5">
        <v>0.33749999999999997</v>
      </c>
      <c r="AA5">
        <v>11.995781195058482</v>
      </c>
      <c r="AB5">
        <v>12.12276</v>
      </c>
      <c r="AC5">
        <v>5.9386400000000004</v>
      </c>
      <c r="AD5">
        <v>8.3897100000000009</v>
      </c>
      <c r="AE5">
        <v>15.166195200000002</v>
      </c>
      <c r="AF5">
        <v>2.7225000000000001</v>
      </c>
      <c r="AG5">
        <v>12.090742559999997</v>
      </c>
      <c r="AH5">
        <v>34.864800000000002</v>
      </c>
      <c r="AI5">
        <v>0</v>
      </c>
      <c r="AJ5">
        <v>0</v>
      </c>
      <c r="AK5">
        <v>15.571999999999996</v>
      </c>
      <c r="AL5">
        <v>0</v>
      </c>
      <c r="AM5">
        <v>0</v>
      </c>
      <c r="AN5">
        <v>1.01389</v>
      </c>
      <c r="AO5">
        <v>7.6669320000000001</v>
      </c>
      <c r="AP5">
        <v>4.0874763241648129</v>
      </c>
      <c r="AQ5">
        <v>9.2783999999999995</v>
      </c>
      <c r="AR5">
        <v>2.7096000000000009</v>
      </c>
      <c r="AS5">
        <v>9.9048000000000016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940.98817751881086</v>
      </c>
      <c r="DN5">
        <v>39.514777543147638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9.4092292697769668</v>
      </c>
      <c r="L6">
        <v>578.50199259607871</v>
      </c>
      <c r="M6">
        <v>28.228338430173292</v>
      </c>
      <c r="N6">
        <v>36.241950423429778</v>
      </c>
      <c r="O6">
        <v>0</v>
      </c>
      <c r="P6">
        <v>31.523199797160245</v>
      </c>
      <c r="Q6">
        <v>6.1272643253234751</v>
      </c>
      <c r="R6">
        <v>13.008657223587221</v>
      </c>
      <c r="S6">
        <v>8.0972893890675248</v>
      </c>
      <c r="T6">
        <v>0</v>
      </c>
      <c r="U6">
        <v>53.152993714852798</v>
      </c>
      <c r="V6">
        <v>5.5711558553386915</v>
      </c>
      <c r="W6">
        <v>12.849400099527248</v>
      </c>
      <c r="X6">
        <v>43.92975665841945</v>
      </c>
      <c r="Y6">
        <v>0</v>
      </c>
      <c r="Z6">
        <v>0.33749999999999997</v>
      </c>
      <c r="AA6">
        <v>8.6170906612906997</v>
      </c>
      <c r="AB6">
        <v>12.12276</v>
      </c>
      <c r="AC6">
        <v>5.9386400000000004</v>
      </c>
      <c r="AD6">
        <v>8.3897100000000009</v>
      </c>
      <c r="AE6">
        <v>15.166195200000002</v>
      </c>
      <c r="AF6">
        <v>2.7225000000000001</v>
      </c>
      <c r="AG6">
        <v>12.090742559999997</v>
      </c>
      <c r="AH6">
        <v>34.864800000000002</v>
      </c>
      <c r="AI6">
        <v>0</v>
      </c>
      <c r="AJ6">
        <v>0</v>
      </c>
      <c r="AK6">
        <v>15.571999999999996</v>
      </c>
      <c r="AL6">
        <v>0</v>
      </c>
      <c r="AM6">
        <v>0</v>
      </c>
      <c r="AN6">
        <v>1.01389</v>
      </c>
      <c r="AO6">
        <v>7.6669320000000001</v>
      </c>
      <c r="AP6">
        <v>4.0874763241648129</v>
      </c>
      <c r="AQ6">
        <v>9.2783999999999995</v>
      </c>
      <c r="AR6">
        <v>2.7096000000000009</v>
      </c>
      <c r="AS6">
        <v>9.9048000000000016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937.74572438969699</v>
      </c>
      <c r="DN6">
        <v>39.378540138493783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9.4092292697769668</v>
      </c>
      <c r="L7">
        <v>578.50199259607871</v>
      </c>
      <c r="M7">
        <v>28.228338430173292</v>
      </c>
      <c r="N7">
        <v>36.241950423429778</v>
      </c>
      <c r="O7">
        <v>0</v>
      </c>
      <c r="P7">
        <v>31.523199797160245</v>
      </c>
      <c r="Q7">
        <v>6.1272643253234751</v>
      </c>
      <c r="R7">
        <v>13.008657223587221</v>
      </c>
      <c r="S7">
        <v>8.0972893890675248</v>
      </c>
      <c r="T7">
        <v>0</v>
      </c>
      <c r="U7">
        <v>53.152993714852798</v>
      </c>
      <c r="V7">
        <v>5.5711558553386915</v>
      </c>
      <c r="W7">
        <v>12.849400099527248</v>
      </c>
      <c r="X7">
        <v>43.92975665841945</v>
      </c>
      <c r="Y7">
        <v>0</v>
      </c>
      <c r="Z7">
        <v>2.0007000000000006</v>
      </c>
      <c r="AA7">
        <v>4.2894005485360651</v>
      </c>
      <c r="AB7">
        <v>12.12276</v>
      </c>
      <c r="AC7">
        <v>5.9386400000000004</v>
      </c>
      <c r="AD7">
        <v>8.3897100000000009</v>
      </c>
      <c r="AE7">
        <v>15.166195200000002</v>
      </c>
      <c r="AF7">
        <v>2.7225000000000001</v>
      </c>
      <c r="AG7">
        <v>12.090742559999997</v>
      </c>
      <c r="AH7">
        <v>34.864800000000002</v>
      </c>
      <c r="AI7">
        <v>0</v>
      </c>
      <c r="AJ7">
        <v>0</v>
      </c>
      <c r="AK7">
        <v>15.571999999999996</v>
      </c>
      <c r="AL7">
        <v>0</v>
      </c>
      <c r="AM7">
        <v>0</v>
      </c>
      <c r="AN7">
        <v>1.01389</v>
      </c>
      <c r="AO7">
        <v>7.6669320000000001</v>
      </c>
      <c r="AP7">
        <v>4.0874763241648129</v>
      </c>
      <c r="AQ7">
        <v>4.6391999999999998</v>
      </c>
      <c r="AR7">
        <v>2.7096000000000009</v>
      </c>
      <c r="AS7">
        <v>9.9048000000000016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930.73647037514752</v>
      </c>
      <c r="DN7">
        <v>39.084104040288437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9.4092292697769668</v>
      </c>
      <c r="L8">
        <v>578.50199259607871</v>
      </c>
      <c r="M8">
        <v>28.228338430173292</v>
      </c>
      <c r="N8">
        <v>36.241950423429778</v>
      </c>
      <c r="O8">
        <v>0</v>
      </c>
      <c r="P8">
        <v>31.523199797160245</v>
      </c>
      <c r="Q8">
        <v>6.1272643253234751</v>
      </c>
      <c r="R8">
        <v>13.008657223587221</v>
      </c>
      <c r="S8">
        <v>8.0972893890675248</v>
      </c>
      <c r="T8">
        <v>0</v>
      </c>
      <c r="U8">
        <v>53.152993714852798</v>
      </c>
      <c r="V8">
        <v>5.5711558553386915</v>
      </c>
      <c r="W8">
        <v>12.849400099527248</v>
      </c>
      <c r="X8">
        <v>43.92975665841945</v>
      </c>
      <c r="Y8">
        <v>0</v>
      </c>
      <c r="Z8">
        <v>2.0007000000000006</v>
      </c>
      <c r="AA8">
        <v>0</v>
      </c>
      <c r="AB8">
        <v>12.12276</v>
      </c>
      <c r="AC8">
        <v>2.9693200000000002</v>
      </c>
      <c r="AD8">
        <v>8.3897100000000009</v>
      </c>
      <c r="AE8">
        <v>15.166195200000002</v>
      </c>
      <c r="AF8">
        <v>2.7225000000000001</v>
      </c>
      <c r="AG8">
        <v>12.090742559999997</v>
      </c>
      <c r="AH8">
        <v>34.864800000000002</v>
      </c>
      <c r="AI8">
        <v>0</v>
      </c>
      <c r="AJ8">
        <v>0</v>
      </c>
      <c r="AK8">
        <v>15.571999999999996</v>
      </c>
      <c r="AL8">
        <v>0</v>
      </c>
      <c r="AM8">
        <v>0</v>
      </c>
      <c r="AN8">
        <v>1.01389</v>
      </c>
      <c r="AO8">
        <v>7.6669320000000001</v>
      </c>
      <c r="AP8">
        <v>4.0874763241648129</v>
      </c>
      <c r="AQ8">
        <v>4.6391999999999998</v>
      </c>
      <c r="AR8">
        <v>2.7096000000000009</v>
      </c>
      <c r="AS8">
        <v>9.9048000000000016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923.77037280655009</v>
      </c>
      <c r="DN8">
        <v>38.79148106035008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9.4092292697769668</v>
      </c>
      <c r="L9">
        <v>578.50199259607871</v>
      </c>
      <c r="M9">
        <v>28.228338430173292</v>
      </c>
      <c r="N9">
        <v>36.241950423429778</v>
      </c>
      <c r="O9">
        <v>0</v>
      </c>
      <c r="P9">
        <v>31.523199797160245</v>
      </c>
      <c r="Q9">
        <v>6.1272643253234751</v>
      </c>
      <c r="R9">
        <v>13.008657223587221</v>
      </c>
      <c r="S9">
        <v>8.0972893890675248</v>
      </c>
      <c r="T9">
        <v>0</v>
      </c>
      <c r="U9">
        <v>53.152993714852798</v>
      </c>
      <c r="V9">
        <v>5.5711558553386915</v>
      </c>
      <c r="W9">
        <v>12.849400099527248</v>
      </c>
      <c r="X9">
        <v>43.92975665841945</v>
      </c>
      <c r="Y9">
        <v>0</v>
      </c>
      <c r="Z9">
        <v>2.0007000000000006</v>
      </c>
      <c r="AA9">
        <v>0</v>
      </c>
      <c r="AB9">
        <v>12.12276</v>
      </c>
      <c r="AC9">
        <v>2.9693200000000002</v>
      </c>
      <c r="AD9">
        <v>8.3897100000000009</v>
      </c>
      <c r="AE9">
        <v>15.166195200000002</v>
      </c>
      <c r="AF9">
        <v>2.7225000000000001</v>
      </c>
      <c r="AG9">
        <v>12.090742559999997</v>
      </c>
      <c r="AH9">
        <v>34.864800000000002</v>
      </c>
      <c r="AI9">
        <v>0</v>
      </c>
      <c r="AJ9">
        <v>0</v>
      </c>
      <c r="AK9">
        <v>15.571999999999996</v>
      </c>
      <c r="AL9">
        <v>0</v>
      </c>
      <c r="AM9">
        <v>0</v>
      </c>
      <c r="AN9">
        <v>1.03302</v>
      </c>
      <c r="AO9">
        <v>7.6669320000000001</v>
      </c>
      <c r="AP9">
        <v>4.0874763241648129</v>
      </c>
      <c r="AQ9">
        <v>0</v>
      </c>
      <c r="AR9">
        <v>2.7096000000000009</v>
      </c>
      <c r="AS9">
        <v>4.1269999999999998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913.79153664884268</v>
      </c>
      <c r="DN9">
        <v>38.372447218057488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9.4092292697769668</v>
      </c>
      <c r="L10">
        <v>578.49732122475314</v>
      </c>
      <c r="M10">
        <v>28.228338430173292</v>
      </c>
      <c r="N10">
        <v>36.241950423429778</v>
      </c>
      <c r="O10">
        <v>0</v>
      </c>
      <c r="P10">
        <v>31.523199797160245</v>
      </c>
      <c r="Q10">
        <v>6.1272643253234751</v>
      </c>
      <c r="R10">
        <v>13.008657223587221</v>
      </c>
      <c r="S10">
        <v>8.0972893890675248</v>
      </c>
      <c r="T10">
        <v>0</v>
      </c>
      <c r="U10">
        <v>53.152993714852798</v>
      </c>
      <c r="V10">
        <v>5.5711558553386915</v>
      </c>
      <c r="W10">
        <v>12.849400099527248</v>
      </c>
      <c r="X10">
        <v>43.92975665841945</v>
      </c>
      <c r="Y10">
        <v>0</v>
      </c>
      <c r="Z10">
        <v>2.0007000000000006</v>
      </c>
      <c r="AA10">
        <v>0</v>
      </c>
      <c r="AB10">
        <v>12.12276</v>
      </c>
      <c r="AC10">
        <v>2.9693200000000002</v>
      </c>
      <c r="AD10">
        <v>8.3897100000000009</v>
      </c>
      <c r="AE10">
        <v>15.166195200000002</v>
      </c>
      <c r="AF10">
        <v>2.7225000000000001</v>
      </c>
      <c r="AG10">
        <v>12.090742559999997</v>
      </c>
      <c r="AH10">
        <v>34.864800000000002</v>
      </c>
      <c r="AI10">
        <v>0</v>
      </c>
      <c r="AJ10">
        <v>0</v>
      </c>
      <c r="AK10">
        <v>15.571999999999996</v>
      </c>
      <c r="AL10">
        <v>0</v>
      </c>
      <c r="AM10">
        <v>0</v>
      </c>
      <c r="AN10">
        <v>1.03302</v>
      </c>
      <c r="AO10">
        <v>7.6669320000000001</v>
      </c>
      <c r="AP10">
        <v>4.0874763241648129</v>
      </c>
      <c r="AQ10">
        <v>0</v>
      </c>
      <c r="AR10">
        <v>2.7096000000000009</v>
      </c>
      <c r="AS10">
        <v>3.0952500000000001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912.79688306288938</v>
      </c>
      <c r="DN10">
        <v>38.330679432685052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9.4092292697769668</v>
      </c>
      <c r="L11">
        <v>578.50421780348404</v>
      </c>
      <c r="M11">
        <v>28.228338430173292</v>
      </c>
      <c r="N11">
        <v>36.241950423429778</v>
      </c>
      <c r="O11">
        <v>0</v>
      </c>
      <c r="P11">
        <v>31.523199797160245</v>
      </c>
      <c r="Q11">
        <v>6.1272643253234751</v>
      </c>
      <c r="R11">
        <v>13.008657223587221</v>
      </c>
      <c r="S11">
        <v>8.0972893890675248</v>
      </c>
      <c r="T11">
        <v>0</v>
      </c>
      <c r="U11">
        <v>53.152993714852798</v>
      </c>
      <c r="V11">
        <v>5.5711558553386915</v>
      </c>
      <c r="W11">
        <v>12.849400099527248</v>
      </c>
      <c r="X11">
        <v>43.92975665841945</v>
      </c>
      <c r="Y11">
        <v>0</v>
      </c>
      <c r="Z11">
        <v>0</v>
      </c>
      <c r="AA11">
        <v>0</v>
      </c>
      <c r="AB11">
        <v>8.0818399999999979</v>
      </c>
      <c r="AC11">
        <v>2.9693200000000002</v>
      </c>
      <c r="AD11">
        <v>8.3897100000000009</v>
      </c>
      <c r="AE11">
        <v>15.166195200000002</v>
      </c>
      <c r="AF11">
        <v>2.7225000000000001</v>
      </c>
      <c r="AG11">
        <v>12.090742559999997</v>
      </c>
      <c r="AH11">
        <v>34.864800000000002</v>
      </c>
      <c r="AI11">
        <v>0</v>
      </c>
      <c r="AJ11">
        <v>0</v>
      </c>
      <c r="AK11">
        <v>15.571999999999996</v>
      </c>
      <c r="AL11">
        <v>0</v>
      </c>
      <c r="AM11">
        <v>0</v>
      </c>
      <c r="AN11">
        <v>1.03302</v>
      </c>
      <c r="AO11">
        <v>7.6669320000000001</v>
      </c>
      <c r="AP11">
        <v>4.0874763241648129</v>
      </c>
      <c r="AQ11">
        <v>0</v>
      </c>
      <c r="AR11">
        <v>2.7096000000000009</v>
      </c>
      <c r="AS11">
        <v>3.0952500000000001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907.00535904090998</v>
      </c>
      <c r="DN11">
        <v>38.087480033395444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9.4091667254519109</v>
      </c>
      <c r="L12">
        <v>578.50421780348404</v>
      </c>
      <c r="M12">
        <v>28.228338430173292</v>
      </c>
      <c r="N12">
        <v>36.241950423429778</v>
      </c>
      <c r="O12">
        <v>0</v>
      </c>
      <c r="P12">
        <v>31.523199797160245</v>
      </c>
      <c r="Q12">
        <v>6.1272643253234751</v>
      </c>
      <c r="R12">
        <v>13.008657223587221</v>
      </c>
      <c r="S12">
        <v>8.0972893890675248</v>
      </c>
      <c r="T12">
        <v>0</v>
      </c>
      <c r="U12">
        <v>53.152993714852798</v>
      </c>
      <c r="V12">
        <v>5.5711558553386915</v>
      </c>
      <c r="W12">
        <v>12.849400099527248</v>
      </c>
      <c r="X12">
        <v>43.92975665841945</v>
      </c>
      <c r="Y12">
        <v>0</v>
      </c>
      <c r="Z12">
        <v>0</v>
      </c>
      <c r="AA12">
        <v>0</v>
      </c>
      <c r="AB12">
        <v>8.0818399999999979</v>
      </c>
      <c r="AC12">
        <v>2.9693200000000002</v>
      </c>
      <c r="AD12">
        <v>8.3897100000000009</v>
      </c>
      <c r="AE12">
        <v>15.166195200000002</v>
      </c>
      <c r="AF12">
        <v>2.7225000000000001</v>
      </c>
      <c r="AG12">
        <v>12.090742559999997</v>
      </c>
      <c r="AH12">
        <v>34.864800000000002</v>
      </c>
      <c r="AI12">
        <v>0</v>
      </c>
      <c r="AJ12">
        <v>0</v>
      </c>
      <c r="AK12">
        <v>15.571999999999996</v>
      </c>
      <c r="AL12">
        <v>0</v>
      </c>
      <c r="AM12">
        <v>0</v>
      </c>
      <c r="AN12">
        <v>1.03302</v>
      </c>
      <c r="AO12">
        <v>7.6669320000000001</v>
      </c>
      <c r="AP12">
        <v>4.0874763241648129</v>
      </c>
      <c r="AQ12">
        <v>0</v>
      </c>
      <c r="AR12">
        <v>2.7096000000000009</v>
      </c>
      <c r="AS12">
        <v>3.0952500000000001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907.00529901403047</v>
      </c>
      <c r="DN12">
        <v>38.087477515949807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9.40925765408846</v>
      </c>
      <c r="L13">
        <v>578.50421780348404</v>
      </c>
      <c r="M13">
        <v>28.228338430173292</v>
      </c>
      <c r="N13">
        <v>36.241950423429778</v>
      </c>
      <c r="O13">
        <v>0</v>
      </c>
      <c r="P13">
        <v>31.523199797160245</v>
      </c>
      <c r="Q13">
        <v>6.1272643253234751</v>
      </c>
      <c r="R13">
        <v>13.008657223587221</v>
      </c>
      <c r="S13">
        <v>8.0972893890675248</v>
      </c>
      <c r="T13">
        <v>0</v>
      </c>
      <c r="U13">
        <v>53.152993714852798</v>
      </c>
      <c r="V13">
        <v>5.5711558553386915</v>
      </c>
      <c r="W13">
        <v>13.219746918056561</v>
      </c>
      <c r="X13">
        <v>43.92975665841945</v>
      </c>
      <c r="Y13">
        <v>0</v>
      </c>
      <c r="Z13">
        <v>0</v>
      </c>
      <c r="AA13">
        <v>0</v>
      </c>
      <c r="AB13">
        <v>8.0818399999999979</v>
      </c>
      <c r="AC13">
        <v>2.9693200000000002</v>
      </c>
      <c r="AD13">
        <v>8.3897100000000009</v>
      </c>
      <c r="AE13">
        <v>15.166195200000002</v>
      </c>
      <c r="AF13">
        <v>2.7225000000000001</v>
      </c>
      <c r="AG13">
        <v>12.090742559999997</v>
      </c>
      <c r="AH13">
        <v>34.864800000000002</v>
      </c>
      <c r="AI13">
        <v>0</v>
      </c>
      <c r="AJ13">
        <v>0</v>
      </c>
      <c r="AK13">
        <v>15.571999999999996</v>
      </c>
      <c r="AL13">
        <v>0</v>
      </c>
      <c r="AM13">
        <v>0</v>
      </c>
      <c r="AN13">
        <v>1.03302</v>
      </c>
      <c r="AO13">
        <v>7.6669320000000001</v>
      </c>
      <c r="AP13">
        <v>4.0874763241648129</v>
      </c>
      <c r="AQ13">
        <v>0</v>
      </c>
      <c r="AR13">
        <v>2.7096000000000009</v>
      </c>
      <c r="AS13">
        <v>3.0952500000000001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907.36080818135713</v>
      </c>
      <c r="DN13">
        <v>38.102406095789185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9.4091967420268485</v>
      </c>
      <c r="L14">
        <v>578.50421780348404</v>
      </c>
      <c r="M14">
        <v>28.228338430173292</v>
      </c>
      <c r="N14">
        <v>36.241950423429778</v>
      </c>
      <c r="O14">
        <v>0</v>
      </c>
      <c r="P14">
        <v>31.523199797160245</v>
      </c>
      <c r="Q14">
        <v>6.1272643253234751</v>
      </c>
      <c r="R14">
        <v>13.008657223587221</v>
      </c>
      <c r="S14">
        <v>8.0972893890675248</v>
      </c>
      <c r="T14">
        <v>0</v>
      </c>
      <c r="U14">
        <v>53.152993714852798</v>
      </c>
      <c r="V14">
        <v>5.5711558553386915</v>
      </c>
      <c r="W14">
        <v>13.219746918056561</v>
      </c>
      <c r="X14">
        <v>43.92975665841945</v>
      </c>
      <c r="Y14">
        <v>0</v>
      </c>
      <c r="Z14">
        <v>0</v>
      </c>
      <c r="AA14">
        <v>0</v>
      </c>
      <c r="AB14">
        <v>8.0818399999999979</v>
      </c>
      <c r="AC14">
        <v>2.9693200000000002</v>
      </c>
      <c r="AD14">
        <v>8.3897100000000009</v>
      </c>
      <c r="AE14">
        <v>15.166195200000002</v>
      </c>
      <c r="AF14">
        <v>2.7225000000000001</v>
      </c>
      <c r="AG14">
        <v>12.090742559999997</v>
      </c>
      <c r="AH14">
        <v>34.864800000000002</v>
      </c>
      <c r="AI14">
        <v>0</v>
      </c>
      <c r="AJ14">
        <v>0</v>
      </c>
      <c r="AK14">
        <v>15.571999999999996</v>
      </c>
      <c r="AL14">
        <v>0</v>
      </c>
      <c r="AM14">
        <v>0</v>
      </c>
      <c r="AN14">
        <v>1.03302</v>
      </c>
      <c r="AO14">
        <v>7.6669320000000001</v>
      </c>
      <c r="AP14">
        <v>4.0874763241648129</v>
      </c>
      <c r="AQ14">
        <v>0</v>
      </c>
      <c r="AR14">
        <v>4.0644</v>
      </c>
      <c r="AS14">
        <v>3.0952500000000001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908.66095152950527</v>
      </c>
      <c r="DN14">
        <v>38.157001835579457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9.4092114919741618</v>
      </c>
      <c r="L15">
        <v>578.50421780348404</v>
      </c>
      <c r="M15">
        <v>28.228338430173292</v>
      </c>
      <c r="N15">
        <v>36.241950423429778</v>
      </c>
      <c r="O15">
        <v>0</v>
      </c>
      <c r="P15">
        <v>31.523199797160245</v>
      </c>
      <c r="Q15">
        <v>3.0019098335854761</v>
      </c>
      <c r="R15">
        <v>13.008657223587221</v>
      </c>
      <c r="S15">
        <v>4.0015426008968609</v>
      </c>
      <c r="T15">
        <v>0</v>
      </c>
      <c r="U15">
        <v>53.152993714852798</v>
      </c>
      <c r="V15">
        <v>5.5711558553386915</v>
      </c>
      <c r="W15">
        <v>13.219746918056561</v>
      </c>
      <c r="X15">
        <v>43.92975665841945</v>
      </c>
      <c r="Y15">
        <v>0</v>
      </c>
      <c r="Z15">
        <v>0</v>
      </c>
      <c r="AA15">
        <v>0</v>
      </c>
      <c r="AB15">
        <v>8.0818399999999979</v>
      </c>
      <c r="AC15">
        <v>2.9693200000000002</v>
      </c>
      <c r="AD15">
        <v>8.3897100000000009</v>
      </c>
      <c r="AE15">
        <v>15.166195200000002</v>
      </c>
      <c r="AF15">
        <v>2.7225000000000001</v>
      </c>
      <c r="AG15">
        <v>12.090742559999997</v>
      </c>
      <c r="AH15">
        <v>34.864800000000002</v>
      </c>
      <c r="AI15">
        <v>0</v>
      </c>
      <c r="AJ15">
        <v>0</v>
      </c>
      <c r="AK15">
        <v>15.571999999999996</v>
      </c>
      <c r="AL15">
        <v>0</v>
      </c>
      <c r="AM15">
        <v>0</v>
      </c>
      <c r="AN15">
        <v>1.03302</v>
      </c>
      <c r="AO15">
        <v>7.6669320000000001</v>
      </c>
      <c r="AP15">
        <v>3.7337524114967033</v>
      </c>
      <c r="AQ15">
        <v>0</v>
      </c>
      <c r="AR15">
        <v>14.902800000000004</v>
      </c>
      <c r="AS15">
        <v>3.0952500000000001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911.79303893202461</v>
      </c>
      <c r="DN15">
        <v>38.288503990430378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9.4091500832934738</v>
      </c>
      <c r="L16">
        <v>578.50421780348404</v>
      </c>
      <c r="M16">
        <v>28.228338430173292</v>
      </c>
      <c r="N16">
        <v>36.241950423429778</v>
      </c>
      <c r="O16">
        <v>0</v>
      </c>
      <c r="P16">
        <v>31.523199797160245</v>
      </c>
      <c r="Q16">
        <v>3.0019098335854761</v>
      </c>
      <c r="R16">
        <v>13.008657223587221</v>
      </c>
      <c r="S16">
        <v>4.0015426008968609</v>
      </c>
      <c r="T16">
        <v>0</v>
      </c>
      <c r="U16">
        <v>53.152993714852798</v>
      </c>
      <c r="V16">
        <v>5.5711558553386915</v>
      </c>
      <c r="W16">
        <v>13.219746918056561</v>
      </c>
      <c r="X16">
        <v>43.92975665841945</v>
      </c>
      <c r="Y16">
        <v>0</v>
      </c>
      <c r="Z16">
        <v>0</v>
      </c>
      <c r="AA16">
        <v>0</v>
      </c>
      <c r="AB16">
        <v>8.0818399999999979</v>
      </c>
      <c r="AC16">
        <v>2.9693200000000002</v>
      </c>
      <c r="AD16">
        <v>8.3897100000000009</v>
      </c>
      <c r="AE16">
        <v>15.166195200000002</v>
      </c>
      <c r="AF16">
        <v>2.7225000000000001</v>
      </c>
      <c r="AG16">
        <v>12.090742559999997</v>
      </c>
      <c r="AH16">
        <v>34.864800000000002</v>
      </c>
      <c r="AI16">
        <v>0</v>
      </c>
      <c r="AJ16">
        <v>0</v>
      </c>
      <c r="AK16">
        <v>15.571999999999996</v>
      </c>
      <c r="AL16">
        <v>0</v>
      </c>
      <c r="AM16">
        <v>0</v>
      </c>
      <c r="AN16">
        <v>1.03302</v>
      </c>
      <c r="AO16">
        <v>7.6669320000000001</v>
      </c>
      <c r="AP16">
        <v>3.7337524114967033</v>
      </c>
      <c r="AQ16">
        <v>0</v>
      </c>
      <c r="AR16">
        <v>14.902800000000004</v>
      </c>
      <c r="AS16">
        <v>3.0952500000000001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911.79297999813207</v>
      </c>
      <c r="DN16">
        <v>38.28850151564226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9.4092449266722316</v>
      </c>
      <c r="L17">
        <v>530.0092522869254</v>
      </c>
      <c r="M17">
        <v>28.228338430173292</v>
      </c>
      <c r="N17">
        <v>36.241950423429778</v>
      </c>
      <c r="O17">
        <v>0</v>
      </c>
      <c r="P17">
        <v>31.523199797160245</v>
      </c>
      <c r="Q17">
        <v>3.0019098335854761</v>
      </c>
      <c r="R17">
        <v>13.008657223587221</v>
      </c>
      <c r="S17">
        <v>4.0015426008968609</v>
      </c>
      <c r="T17">
        <v>0</v>
      </c>
      <c r="U17">
        <v>53.152993714852798</v>
      </c>
      <c r="V17">
        <v>6.1831840571742713</v>
      </c>
      <c r="W17">
        <v>13.219746918056561</v>
      </c>
      <c r="X17">
        <v>43.92975665841945</v>
      </c>
      <c r="Y17">
        <v>0</v>
      </c>
      <c r="Z17">
        <v>0</v>
      </c>
      <c r="AA17">
        <v>0</v>
      </c>
      <c r="AB17">
        <v>8.0818399999999979</v>
      </c>
      <c r="AC17">
        <v>2.9693200000000002</v>
      </c>
      <c r="AD17">
        <v>8.3897100000000009</v>
      </c>
      <c r="AE17">
        <v>15.166195200000002</v>
      </c>
      <c r="AF17">
        <v>2.7225000000000001</v>
      </c>
      <c r="AG17">
        <v>12.090742559999997</v>
      </c>
      <c r="AH17">
        <v>34.864800000000002</v>
      </c>
      <c r="AI17">
        <v>0</v>
      </c>
      <c r="AJ17">
        <v>0</v>
      </c>
      <c r="AK17">
        <v>15.571999999999996</v>
      </c>
      <c r="AL17">
        <v>0</v>
      </c>
      <c r="AM17">
        <v>0</v>
      </c>
      <c r="AN17">
        <v>1.03302</v>
      </c>
      <c r="AO17">
        <v>7.6669320000000001</v>
      </c>
      <c r="AP17">
        <v>3.7337524114967033</v>
      </c>
      <c r="AQ17">
        <v>0</v>
      </c>
      <c r="AR17">
        <v>2.7096000000000009</v>
      </c>
      <c r="AS17">
        <v>3.0952500000000001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854.13800162885354</v>
      </c>
      <c r="DN17">
        <v>35.867437413576617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9.4091317818181821</v>
      </c>
      <c r="L18">
        <v>520.00907967969101</v>
      </c>
      <c r="M18">
        <v>28.228338430173292</v>
      </c>
      <c r="N18">
        <v>36.241950423429778</v>
      </c>
      <c r="O18">
        <v>0</v>
      </c>
      <c r="P18">
        <v>31.523199797160245</v>
      </c>
      <c r="Q18">
        <v>3.0019098335854761</v>
      </c>
      <c r="R18">
        <v>13.008657223587221</v>
      </c>
      <c r="S18">
        <v>4.0015426008968609</v>
      </c>
      <c r="T18">
        <v>0</v>
      </c>
      <c r="U18">
        <v>53.152993714852798</v>
      </c>
      <c r="V18">
        <v>6.1831840571742713</v>
      </c>
      <c r="W18">
        <v>13.219746918056561</v>
      </c>
      <c r="X18">
        <v>43.92975665841945</v>
      </c>
      <c r="Y18">
        <v>0</v>
      </c>
      <c r="Z18">
        <v>0</v>
      </c>
      <c r="AA18">
        <v>0</v>
      </c>
      <c r="AB18">
        <v>8.0818399999999979</v>
      </c>
      <c r="AC18">
        <v>2.9693200000000002</v>
      </c>
      <c r="AD18">
        <v>8.3897100000000009</v>
      </c>
      <c r="AE18">
        <v>15.166195200000002</v>
      </c>
      <c r="AF18">
        <v>2.7225000000000001</v>
      </c>
      <c r="AG18">
        <v>12.090742559999997</v>
      </c>
      <c r="AH18">
        <v>34.864800000000002</v>
      </c>
      <c r="AI18">
        <v>0</v>
      </c>
      <c r="AJ18">
        <v>0</v>
      </c>
      <c r="AK18">
        <v>15.571999999999996</v>
      </c>
      <c r="AL18">
        <v>0</v>
      </c>
      <c r="AM18">
        <v>0</v>
      </c>
      <c r="AN18">
        <v>1.03302</v>
      </c>
      <c r="AO18">
        <v>7.6669320000000001</v>
      </c>
      <c r="AP18">
        <v>3.7337524114967033</v>
      </c>
      <c r="AQ18">
        <v>0</v>
      </c>
      <c r="AR18">
        <v>2.7096000000000009</v>
      </c>
      <c r="AS18">
        <v>3.0952500000000001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844.54072739307742</v>
      </c>
      <c r="DN18">
        <v>35.464425897264142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9.4091317818181821</v>
      </c>
      <c r="L19">
        <v>490.00913104414855</v>
      </c>
      <c r="M19">
        <v>28.228338430173292</v>
      </c>
      <c r="N19">
        <v>36.241950423429778</v>
      </c>
      <c r="O19">
        <v>0</v>
      </c>
      <c r="P19">
        <v>31.523199797160245</v>
      </c>
      <c r="Q19">
        <v>3.0019098335854761</v>
      </c>
      <c r="R19">
        <v>13.008657223587221</v>
      </c>
      <c r="S19">
        <v>4.0015426008968609</v>
      </c>
      <c r="T19">
        <v>0</v>
      </c>
      <c r="U19">
        <v>53.50424563106796</v>
      </c>
      <c r="V19">
        <v>6.1831840571742713</v>
      </c>
      <c r="W19">
        <v>13.219746918056561</v>
      </c>
      <c r="X19">
        <v>43.92975665841945</v>
      </c>
      <c r="Y19">
        <v>0</v>
      </c>
      <c r="Z19">
        <v>0</v>
      </c>
      <c r="AA19">
        <v>0</v>
      </c>
      <c r="AB19">
        <v>8.0818399999999979</v>
      </c>
      <c r="AC19">
        <v>2.9693200000000002</v>
      </c>
      <c r="AD19">
        <v>8.3897100000000009</v>
      </c>
      <c r="AE19">
        <v>15.166195200000002</v>
      </c>
      <c r="AF19">
        <v>2.7225000000000001</v>
      </c>
      <c r="AG19">
        <v>12.090742559999997</v>
      </c>
      <c r="AH19">
        <v>34.864800000000002</v>
      </c>
      <c r="AI19">
        <v>0</v>
      </c>
      <c r="AJ19">
        <v>0</v>
      </c>
      <c r="AK19">
        <v>15.571999999999996</v>
      </c>
      <c r="AL19">
        <v>0</v>
      </c>
      <c r="AM19">
        <v>0</v>
      </c>
      <c r="AN19">
        <v>1.03302</v>
      </c>
      <c r="AO19">
        <v>7.6669320000000001</v>
      </c>
      <c r="AP19">
        <v>3.7337524114967033</v>
      </c>
      <c r="AQ19">
        <v>0</v>
      </c>
      <c r="AR19">
        <v>2.7096000000000009</v>
      </c>
      <c r="AS19">
        <v>3.0952500000000001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816.08687316080159</v>
      </c>
      <c r="DN19">
        <v>34.269583410212725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9.4091317818181821</v>
      </c>
      <c r="L20">
        <v>475.0094725394797</v>
      </c>
      <c r="M20">
        <v>28.228338430173292</v>
      </c>
      <c r="N20">
        <v>36.241950423429778</v>
      </c>
      <c r="O20">
        <v>0</v>
      </c>
      <c r="P20">
        <v>31.523199797160245</v>
      </c>
      <c r="Q20">
        <v>3.0019098335854761</v>
      </c>
      <c r="R20">
        <v>13.008657223587221</v>
      </c>
      <c r="S20">
        <v>4.0015426008968609</v>
      </c>
      <c r="T20">
        <v>0</v>
      </c>
      <c r="U20">
        <v>53.527352870920538</v>
      </c>
      <c r="V20">
        <v>6.1831840571742713</v>
      </c>
      <c r="W20">
        <v>13.219746918056561</v>
      </c>
      <c r="X20">
        <v>43.92975665841945</v>
      </c>
      <c r="Y20">
        <v>0</v>
      </c>
      <c r="Z20">
        <v>2.0007000000000006</v>
      </c>
      <c r="AA20">
        <v>0</v>
      </c>
      <c r="AB20">
        <v>8.0818399999999979</v>
      </c>
      <c r="AC20">
        <v>2.9693200000000002</v>
      </c>
      <c r="AD20">
        <v>8.3897100000000009</v>
      </c>
      <c r="AE20">
        <v>15.166195200000002</v>
      </c>
      <c r="AF20">
        <v>2.7225000000000001</v>
      </c>
      <c r="AG20">
        <v>12.090742559999997</v>
      </c>
      <c r="AH20">
        <v>34.864800000000002</v>
      </c>
      <c r="AI20">
        <v>0</v>
      </c>
      <c r="AJ20">
        <v>0</v>
      </c>
      <c r="AK20">
        <v>15.571999999999996</v>
      </c>
      <c r="AL20">
        <v>0</v>
      </c>
      <c r="AM20">
        <v>0</v>
      </c>
      <c r="AN20">
        <v>1.03302</v>
      </c>
      <c r="AO20">
        <v>7.6669320000000001</v>
      </c>
      <c r="AP20">
        <v>3.7337524114967033</v>
      </c>
      <c r="AQ20">
        <v>0</v>
      </c>
      <c r="AR20">
        <v>2.7096000000000009</v>
      </c>
      <c r="AS20">
        <v>3.0952500000000001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803.63394884548313</v>
      </c>
      <c r="DN20">
        <v>33.746656460715045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9.315426263493622</v>
      </c>
      <c r="L21">
        <v>460.00379372059729</v>
      </c>
      <c r="M21">
        <v>28.228338430173292</v>
      </c>
      <c r="N21">
        <v>36.241950423429778</v>
      </c>
      <c r="O21">
        <v>0</v>
      </c>
      <c r="P21">
        <v>31.523199797160245</v>
      </c>
      <c r="Q21">
        <v>3.0019098335854761</v>
      </c>
      <c r="R21">
        <v>13.008657223587221</v>
      </c>
      <c r="S21">
        <v>4.0015426008968609</v>
      </c>
      <c r="T21">
        <v>0</v>
      </c>
      <c r="U21">
        <v>53.527352870920538</v>
      </c>
      <c r="V21">
        <v>6.1831840571742713</v>
      </c>
      <c r="W21">
        <v>13.219746918056561</v>
      </c>
      <c r="X21">
        <v>43.92975665841945</v>
      </c>
      <c r="Y21">
        <v>0</v>
      </c>
      <c r="Z21">
        <v>2.0007000000000006</v>
      </c>
      <c r="AA21">
        <v>0</v>
      </c>
      <c r="AB21">
        <v>8.0818399999999979</v>
      </c>
      <c r="AC21">
        <v>2.9693200000000002</v>
      </c>
      <c r="AD21">
        <v>8.3897100000000009</v>
      </c>
      <c r="AE21">
        <v>15.166195200000002</v>
      </c>
      <c r="AF21">
        <v>2.7225000000000001</v>
      </c>
      <c r="AG21">
        <v>12.090742559999997</v>
      </c>
      <c r="AH21">
        <v>28.705351999999998</v>
      </c>
      <c r="AI21">
        <v>0</v>
      </c>
      <c r="AJ21">
        <v>0</v>
      </c>
      <c r="AK21">
        <v>15.571999999999996</v>
      </c>
      <c r="AL21">
        <v>0</v>
      </c>
      <c r="AM21">
        <v>0</v>
      </c>
      <c r="AN21">
        <v>1.03302</v>
      </c>
      <c r="AO21">
        <v>7.6669320000000001</v>
      </c>
      <c r="AP21">
        <v>3.7337524114967033</v>
      </c>
      <c r="AQ21">
        <v>0</v>
      </c>
      <c r="AR21">
        <v>2.7096000000000009</v>
      </c>
      <c r="AS21">
        <v>3.0952500000000001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783.23184749435018</v>
      </c>
      <c r="DN21">
        <v>32.88992547464089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9.4092292697769668</v>
      </c>
      <c r="L22">
        <v>455.0036454244991</v>
      </c>
      <c r="M22">
        <v>28.228338430173292</v>
      </c>
      <c r="N22">
        <v>36.241950423429778</v>
      </c>
      <c r="O22">
        <v>0</v>
      </c>
      <c r="P22">
        <v>31.523199797160245</v>
      </c>
      <c r="Q22">
        <v>3.0019098335854761</v>
      </c>
      <c r="R22">
        <v>13.008657223587221</v>
      </c>
      <c r="S22">
        <v>4.0015426008968609</v>
      </c>
      <c r="T22">
        <v>0</v>
      </c>
      <c r="U22">
        <v>53.527352870920538</v>
      </c>
      <c r="V22">
        <v>6.1831840571742713</v>
      </c>
      <c r="W22">
        <v>13.219746918056561</v>
      </c>
      <c r="X22">
        <v>43.92975665841945</v>
      </c>
      <c r="Y22">
        <v>0</v>
      </c>
      <c r="Z22">
        <v>2.0007000000000006</v>
      </c>
      <c r="AA22">
        <v>0</v>
      </c>
      <c r="AB22">
        <v>8.0818399999999979</v>
      </c>
      <c r="AC22">
        <v>2.9693200000000002</v>
      </c>
      <c r="AD22">
        <v>8.3897100000000009</v>
      </c>
      <c r="AE22">
        <v>15.166195200000002</v>
      </c>
      <c r="AF22">
        <v>2.7225000000000001</v>
      </c>
      <c r="AG22">
        <v>12.090742559999997</v>
      </c>
      <c r="AH22">
        <v>28.705351999999998</v>
      </c>
      <c r="AI22">
        <v>0</v>
      </c>
      <c r="AJ22">
        <v>0</v>
      </c>
      <c r="AK22">
        <v>15.571999999999996</v>
      </c>
      <c r="AL22">
        <v>0</v>
      </c>
      <c r="AM22">
        <v>0</v>
      </c>
      <c r="AN22">
        <v>1.03302</v>
      </c>
      <c r="AO22">
        <v>7.6669320000000001</v>
      </c>
      <c r="AP22">
        <v>3.7337524114967033</v>
      </c>
      <c r="AQ22">
        <v>0</v>
      </c>
      <c r="AR22">
        <v>2.7096000000000009</v>
      </c>
      <c r="AS22">
        <v>3.0952500000000001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778.52322792330688</v>
      </c>
      <c r="DN22">
        <v>32.692199755869296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9.4091889382496667</v>
      </c>
      <c r="L23">
        <v>425.00914956414306</v>
      </c>
      <c r="M23">
        <v>28.228338430173292</v>
      </c>
      <c r="N23">
        <v>36.241950423429778</v>
      </c>
      <c r="O23">
        <v>0</v>
      </c>
      <c r="P23">
        <v>31.523199797160245</v>
      </c>
      <c r="Q23">
        <v>3.0019098335854761</v>
      </c>
      <c r="R23">
        <v>13.008657223587221</v>
      </c>
      <c r="S23">
        <v>4.0015426008968609</v>
      </c>
      <c r="T23">
        <v>0</v>
      </c>
      <c r="U23">
        <v>53.527352870920538</v>
      </c>
      <c r="V23">
        <v>6.1831840571742713</v>
      </c>
      <c r="W23">
        <v>13.219746918056561</v>
      </c>
      <c r="X23">
        <v>43.92975665841945</v>
      </c>
      <c r="Y23">
        <v>0</v>
      </c>
      <c r="Z23">
        <v>2.0007000000000006</v>
      </c>
      <c r="AA23">
        <v>0</v>
      </c>
      <c r="AB23">
        <v>8.0818399999999979</v>
      </c>
      <c r="AC23">
        <v>2.9693200000000002</v>
      </c>
      <c r="AD23">
        <v>8.3897100000000009</v>
      </c>
      <c r="AE23">
        <v>15.166195200000002</v>
      </c>
      <c r="AF23">
        <v>2.7225000000000001</v>
      </c>
      <c r="AG23">
        <v>12.090742559999997</v>
      </c>
      <c r="AH23">
        <v>28.705351999999998</v>
      </c>
      <c r="AI23">
        <v>0</v>
      </c>
      <c r="AJ23">
        <v>0</v>
      </c>
      <c r="AK23">
        <v>15.571999999999996</v>
      </c>
      <c r="AL23">
        <v>0</v>
      </c>
      <c r="AM23">
        <v>0</v>
      </c>
      <c r="AN23">
        <v>1.03302</v>
      </c>
      <c r="AO23">
        <v>7.6669320000000001</v>
      </c>
      <c r="AP23">
        <v>3.7337524114967033</v>
      </c>
      <c r="AQ23">
        <v>0</v>
      </c>
      <c r="AR23">
        <v>3.387</v>
      </c>
      <c r="AS23">
        <v>3.0952500000000001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750.38757242399242</v>
      </c>
      <c r="DN23">
        <v>31.510719063300325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9.8050975426299996</v>
      </c>
      <c r="L24">
        <v>480.00894253342864</v>
      </c>
      <c r="M24">
        <v>28.228338430173292</v>
      </c>
      <c r="N24">
        <v>36.241950423429778</v>
      </c>
      <c r="O24">
        <v>0</v>
      </c>
      <c r="P24">
        <v>31.523199797160245</v>
      </c>
      <c r="Q24">
        <v>3.0019098335854761</v>
      </c>
      <c r="R24">
        <v>13.00970620022753</v>
      </c>
      <c r="S24">
        <v>4.0015426008968609</v>
      </c>
      <c r="T24">
        <v>0</v>
      </c>
      <c r="U24">
        <v>53.527352870920538</v>
      </c>
      <c r="V24">
        <v>6.2101466181818186</v>
      </c>
      <c r="W24">
        <v>13.219746918056561</v>
      </c>
      <c r="X24">
        <v>43.92975665841945</v>
      </c>
      <c r="Y24">
        <v>0</v>
      </c>
      <c r="Z24">
        <v>2.0007000000000006</v>
      </c>
      <c r="AA24">
        <v>0</v>
      </c>
      <c r="AB24">
        <v>8.0818399999999979</v>
      </c>
      <c r="AC24">
        <v>2.9693200000000002</v>
      </c>
      <c r="AD24">
        <v>8.3897100000000009</v>
      </c>
      <c r="AE24">
        <v>15.166195200000002</v>
      </c>
      <c r="AF24">
        <v>2.7225000000000001</v>
      </c>
      <c r="AG24">
        <v>12.090742559999997</v>
      </c>
      <c r="AH24">
        <v>28.705351999999998</v>
      </c>
      <c r="AI24">
        <v>0</v>
      </c>
      <c r="AJ24">
        <v>0</v>
      </c>
      <c r="AK24">
        <v>15.571999999999996</v>
      </c>
      <c r="AL24">
        <v>0</v>
      </c>
      <c r="AM24">
        <v>0</v>
      </c>
      <c r="AN24">
        <v>1.03302</v>
      </c>
      <c r="AO24">
        <v>7.6669320000000001</v>
      </c>
      <c r="AP24">
        <v>3.7337524114967033</v>
      </c>
      <c r="AQ24">
        <v>4.6391999999999998</v>
      </c>
      <c r="AR24">
        <v>3.387</v>
      </c>
      <c r="AS24">
        <v>3.0952500000000001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808.02995001188106</v>
      </c>
      <c r="DN24">
        <v>33.931254586725586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9.4091317818181821</v>
      </c>
      <c r="L25">
        <v>455.00909017730646</v>
      </c>
      <c r="M25">
        <v>28.228338430173292</v>
      </c>
      <c r="N25">
        <v>36.241950423429778</v>
      </c>
      <c r="O25">
        <v>0</v>
      </c>
      <c r="P25">
        <v>31.523199797160245</v>
      </c>
      <c r="Q25">
        <v>3.0019098335854761</v>
      </c>
      <c r="R25">
        <v>13.00970620022753</v>
      </c>
      <c r="S25">
        <v>4.0015426008968609</v>
      </c>
      <c r="T25">
        <v>0</v>
      </c>
      <c r="U25">
        <v>53.527352870920538</v>
      </c>
      <c r="V25">
        <v>6.2830845818181817</v>
      </c>
      <c r="W25">
        <v>13.219746918056561</v>
      </c>
      <c r="X25">
        <v>43.92975665841945</v>
      </c>
      <c r="Y25">
        <v>0</v>
      </c>
      <c r="Z25">
        <v>2.0007000000000006</v>
      </c>
      <c r="AA25">
        <v>0</v>
      </c>
      <c r="AB25">
        <v>8.0818399999999979</v>
      </c>
      <c r="AC25">
        <v>2.9693200000000002</v>
      </c>
      <c r="AD25">
        <v>8.3897100000000009</v>
      </c>
      <c r="AE25">
        <v>15.166195200000002</v>
      </c>
      <c r="AF25">
        <v>2.7225000000000001</v>
      </c>
      <c r="AG25">
        <v>12.090742559999997</v>
      </c>
      <c r="AH25">
        <v>28.705351999999998</v>
      </c>
      <c r="AI25">
        <v>0</v>
      </c>
      <c r="AJ25">
        <v>0</v>
      </c>
      <c r="AK25">
        <v>15.571999999999996</v>
      </c>
      <c r="AL25">
        <v>0</v>
      </c>
      <c r="AM25">
        <v>0</v>
      </c>
      <c r="AN25">
        <v>1.03302</v>
      </c>
      <c r="AO25">
        <v>7.6669320000000001</v>
      </c>
      <c r="AP25">
        <v>3.7337524114967033</v>
      </c>
      <c r="AQ25">
        <v>9.2783999999999995</v>
      </c>
      <c r="AR25">
        <v>3.387</v>
      </c>
      <c r="AS25">
        <v>3.0952500000000001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788.17982217018402</v>
      </c>
      <c r="DN25">
        <v>33.097702275125172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9.4092292697769668</v>
      </c>
      <c r="L26">
        <v>490.00546379338977</v>
      </c>
      <c r="M26">
        <v>28.228338430173292</v>
      </c>
      <c r="N26">
        <v>36.241950423429778</v>
      </c>
      <c r="O26">
        <v>0</v>
      </c>
      <c r="P26">
        <v>31.523199797160245</v>
      </c>
      <c r="Q26">
        <v>3.0019098335854761</v>
      </c>
      <c r="R26">
        <v>13.008657223587221</v>
      </c>
      <c r="S26">
        <v>4.0015426008968609</v>
      </c>
      <c r="T26">
        <v>0</v>
      </c>
      <c r="U26">
        <v>53.527352870920538</v>
      </c>
      <c r="V26">
        <v>6.2629359933957076</v>
      </c>
      <c r="W26">
        <v>13.219746918056561</v>
      </c>
      <c r="X26">
        <v>43.92975665841945</v>
      </c>
      <c r="Y26">
        <v>0</v>
      </c>
      <c r="Z26">
        <v>2.0007000000000006</v>
      </c>
      <c r="AA26">
        <v>4.2894005485360651</v>
      </c>
      <c r="AB26">
        <v>8.0818399999999979</v>
      </c>
      <c r="AC26">
        <v>2.9693200000000002</v>
      </c>
      <c r="AD26">
        <v>8.3897100000000009</v>
      </c>
      <c r="AE26">
        <v>15.166195200000002</v>
      </c>
      <c r="AF26">
        <v>2.7225000000000001</v>
      </c>
      <c r="AG26">
        <v>12.090742559999997</v>
      </c>
      <c r="AH26">
        <v>28.705351999999998</v>
      </c>
      <c r="AI26">
        <v>0</v>
      </c>
      <c r="AJ26">
        <v>0</v>
      </c>
      <c r="AK26">
        <v>15.571999999999996</v>
      </c>
      <c r="AL26">
        <v>0</v>
      </c>
      <c r="AM26">
        <v>0</v>
      </c>
      <c r="AN26">
        <v>1.03302</v>
      </c>
      <c r="AO26">
        <v>7.6669320000000001</v>
      </c>
      <c r="AP26">
        <v>3.7337524114967033</v>
      </c>
      <c r="AQ26">
        <v>14.323529999999998</v>
      </c>
      <c r="AR26">
        <v>3.387</v>
      </c>
      <c r="AS26">
        <v>3.0952500000000001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830.70384478235769</v>
      </c>
      <c r="DN26">
        <v>34.883483750466674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9.4092292697769668</v>
      </c>
      <c r="L27">
        <v>578.50199259607871</v>
      </c>
      <c r="M27">
        <v>28.228338430173292</v>
      </c>
      <c r="N27">
        <v>36.241950423429778</v>
      </c>
      <c r="O27">
        <v>0</v>
      </c>
      <c r="P27">
        <v>31.523199797160245</v>
      </c>
      <c r="Q27">
        <v>6.1299843505477298</v>
      </c>
      <c r="R27">
        <v>13.008657223587221</v>
      </c>
      <c r="S27">
        <v>8.0983837677725123</v>
      </c>
      <c r="T27">
        <v>0</v>
      </c>
      <c r="U27">
        <v>53.527352870920538</v>
      </c>
      <c r="V27">
        <v>6.2629359933957076</v>
      </c>
      <c r="W27">
        <v>12.657834427057043</v>
      </c>
      <c r="X27">
        <v>43.92975665841945</v>
      </c>
      <c r="Y27">
        <v>0</v>
      </c>
      <c r="Z27">
        <v>2.0007000000000006</v>
      </c>
      <c r="AA27">
        <v>8.6030349984762875</v>
      </c>
      <c r="AB27">
        <v>5.9714</v>
      </c>
      <c r="AC27">
        <v>2.9693200000000002</v>
      </c>
      <c r="AD27">
        <v>8.3897100000000009</v>
      </c>
      <c r="AE27">
        <v>15.166195200000002</v>
      </c>
      <c r="AF27">
        <v>2.7225000000000001</v>
      </c>
      <c r="AG27">
        <v>12.090742559999997</v>
      </c>
      <c r="AH27">
        <v>28.705351999999998</v>
      </c>
      <c r="AI27">
        <v>0</v>
      </c>
      <c r="AJ27">
        <v>0</v>
      </c>
      <c r="AK27">
        <v>15.571999999999996</v>
      </c>
      <c r="AL27">
        <v>0</v>
      </c>
      <c r="AM27">
        <v>0</v>
      </c>
      <c r="AN27">
        <v>1.03302</v>
      </c>
      <c r="AO27">
        <v>7.6669320000000001</v>
      </c>
      <c r="AP27">
        <v>3.7337524114967033</v>
      </c>
      <c r="AQ27">
        <v>19.098039999999997</v>
      </c>
      <c r="AR27">
        <v>14.902800000000004</v>
      </c>
      <c r="AS27">
        <v>3.0952500000000001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939.77656670770932</v>
      </c>
      <c r="DN27">
        <v>39.46379827058248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9.4092292697769668</v>
      </c>
      <c r="L28">
        <v>578.50199259607871</v>
      </c>
      <c r="M28">
        <v>28.228338430173292</v>
      </c>
      <c r="N28">
        <v>36.241950423429778</v>
      </c>
      <c r="O28">
        <v>0</v>
      </c>
      <c r="P28">
        <v>31.523199797160245</v>
      </c>
      <c r="Q28">
        <v>6.1299843505477298</v>
      </c>
      <c r="R28">
        <v>13.008657223587221</v>
      </c>
      <c r="S28">
        <v>8.0983837677725123</v>
      </c>
      <c r="T28">
        <v>0</v>
      </c>
      <c r="U28">
        <v>53.527352870920538</v>
      </c>
      <c r="V28">
        <v>6.2629359933957076</v>
      </c>
      <c r="W28">
        <v>12.657834427057043</v>
      </c>
      <c r="X28">
        <v>43.92975665841945</v>
      </c>
      <c r="Y28">
        <v>0</v>
      </c>
      <c r="Z28">
        <v>6.0324750000000016</v>
      </c>
      <c r="AA28">
        <v>8.6030349984762875</v>
      </c>
      <c r="AB28">
        <v>5.9714</v>
      </c>
      <c r="AC28">
        <v>2.9693200000000002</v>
      </c>
      <c r="AD28">
        <v>8.3897100000000009</v>
      </c>
      <c r="AE28">
        <v>15.166195200000002</v>
      </c>
      <c r="AF28">
        <v>2.7225000000000001</v>
      </c>
      <c r="AG28">
        <v>12.090742559999997</v>
      </c>
      <c r="AH28">
        <v>28.705351999999998</v>
      </c>
      <c r="AI28">
        <v>0</v>
      </c>
      <c r="AJ28">
        <v>0</v>
      </c>
      <c r="AK28">
        <v>15.571999999999996</v>
      </c>
      <c r="AL28">
        <v>0</v>
      </c>
      <c r="AM28">
        <v>0</v>
      </c>
      <c r="AN28">
        <v>1.03302</v>
      </c>
      <c r="AO28">
        <v>7.6669320000000001</v>
      </c>
      <c r="AP28">
        <v>3.7337524114967033</v>
      </c>
      <c r="AQ28">
        <v>19.098039999999997</v>
      </c>
      <c r="AR28">
        <v>14.902800000000004</v>
      </c>
      <c r="AS28">
        <v>3.0952500000000001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943.64586123043659</v>
      </c>
      <c r="DN28">
        <v>39.626278747855203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9.4092292697769668</v>
      </c>
      <c r="L29">
        <v>578.50199259607871</v>
      </c>
      <c r="M29">
        <v>28.228338430173292</v>
      </c>
      <c r="N29">
        <v>36.241950423429778</v>
      </c>
      <c r="O29">
        <v>0</v>
      </c>
      <c r="P29">
        <v>31.523199797160245</v>
      </c>
      <c r="Q29">
        <v>6.1299843505477298</v>
      </c>
      <c r="R29">
        <v>13.008657223587221</v>
      </c>
      <c r="S29">
        <v>8.0983837677725123</v>
      </c>
      <c r="T29">
        <v>0</v>
      </c>
      <c r="U29">
        <v>53.527352870920538</v>
      </c>
      <c r="V29">
        <v>6.3567237204182723</v>
      </c>
      <c r="W29">
        <v>13.219746918056561</v>
      </c>
      <c r="X29">
        <v>43.92975665841945</v>
      </c>
      <c r="Y29">
        <v>0</v>
      </c>
      <c r="Z29">
        <v>6.0324750000000016</v>
      </c>
      <c r="AA29">
        <v>12.929271077146671</v>
      </c>
      <c r="AB29">
        <v>5.9714</v>
      </c>
      <c r="AC29">
        <v>2.9693200000000002</v>
      </c>
      <c r="AD29">
        <v>8.3897100000000009</v>
      </c>
      <c r="AE29">
        <v>15.166195200000002</v>
      </c>
      <c r="AF29">
        <v>2.7225000000000001</v>
      </c>
      <c r="AG29">
        <v>12.090742559999997</v>
      </c>
      <c r="AH29">
        <v>28.705351999999998</v>
      </c>
      <c r="AI29">
        <v>0</v>
      </c>
      <c r="AJ29">
        <v>0</v>
      </c>
      <c r="AK29">
        <v>15.571999999999996</v>
      </c>
      <c r="AL29">
        <v>0</v>
      </c>
      <c r="AM29">
        <v>0</v>
      </c>
      <c r="AN29">
        <v>1.03302</v>
      </c>
      <c r="AO29">
        <v>7.6669320000000001</v>
      </c>
      <c r="AP29">
        <v>3.7337524114967033</v>
      </c>
      <c r="AQ29">
        <v>19.098039999999997</v>
      </c>
      <c r="AR29">
        <v>2.7096000000000009</v>
      </c>
      <c r="AS29">
        <v>3.0952500000000001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936.72511419998887</v>
      </c>
      <c r="DN29">
        <v>39.335762074995557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9.4092292697769668</v>
      </c>
      <c r="L30">
        <v>578.50199259607871</v>
      </c>
      <c r="M30">
        <v>28.228338430173292</v>
      </c>
      <c r="N30">
        <v>36.241950423429778</v>
      </c>
      <c r="O30">
        <v>0</v>
      </c>
      <c r="P30">
        <v>31.523199797160245</v>
      </c>
      <c r="Q30">
        <v>6.1299843505477298</v>
      </c>
      <c r="R30">
        <v>13.008657223587221</v>
      </c>
      <c r="S30">
        <v>8.0983837677725123</v>
      </c>
      <c r="T30">
        <v>0</v>
      </c>
      <c r="U30">
        <v>53.527352870920538</v>
      </c>
      <c r="V30">
        <v>6.3567237204182723</v>
      </c>
      <c r="W30">
        <v>13.219746918056561</v>
      </c>
      <c r="X30">
        <v>43.92975665841945</v>
      </c>
      <c r="Y30">
        <v>0</v>
      </c>
      <c r="Z30">
        <v>6.0324750000000016</v>
      </c>
      <c r="AA30">
        <v>12.929271077146671</v>
      </c>
      <c r="AB30">
        <v>5.9714</v>
      </c>
      <c r="AC30">
        <v>2.9693200000000002</v>
      </c>
      <c r="AD30">
        <v>8.3897100000000009</v>
      </c>
      <c r="AE30">
        <v>15.166195200000002</v>
      </c>
      <c r="AF30">
        <v>2.7225000000000001</v>
      </c>
      <c r="AG30">
        <v>12.090742559999997</v>
      </c>
      <c r="AH30">
        <v>28.705351999999998</v>
      </c>
      <c r="AI30">
        <v>0</v>
      </c>
      <c r="AJ30">
        <v>0</v>
      </c>
      <c r="AK30">
        <v>15.571999999999996</v>
      </c>
      <c r="AL30">
        <v>0</v>
      </c>
      <c r="AM30">
        <v>0</v>
      </c>
      <c r="AN30">
        <v>1.03302</v>
      </c>
      <c r="AO30">
        <v>7.6669320000000001</v>
      </c>
      <c r="AP30">
        <v>3.7337524114967033</v>
      </c>
      <c r="AQ30">
        <v>15.077399999999999</v>
      </c>
      <c r="AR30">
        <v>2.7096000000000009</v>
      </c>
      <c r="AS30">
        <v>3.0952500000000001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932.86650593062382</v>
      </c>
      <c r="DN30">
        <v>39.173730344360642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490.00913104414855</v>
      </c>
      <c r="M31">
        <v>28.228338430173292</v>
      </c>
      <c r="N31">
        <v>36.241950423429778</v>
      </c>
      <c r="O31">
        <v>0</v>
      </c>
      <c r="P31">
        <v>31.523199797160245</v>
      </c>
      <c r="Q31">
        <v>3.0019098335854761</v>
      </c>
      <c r="R31">
        <v>6.0006314456559977</v>
      </c>
      <c r="S31">
        <v>4.0015426008968609</v>
      </c>
      <c r="T31">
        <v>0</v>
      </c>
      <c r="U31">
        <v>53.527352870920538</v>
      </c>
      <c r="V31">
        <v>0</v>
      </c>
      <c r="W31">
        <v>13.219746918056561</v>
      </c>
      <c r="X31">
        <v>43.92975665841945</v>
      </c>
      <c r="Y31">
        <v>0</v>
      </c>
      <c r="Z31">
        <v>6.0324750000000016</v>
      </c>
      <c r="AA31">
        <v>12.929271077146671</v>
      </c>
      <c r="AB31">
        <v>5.9714</v>
      </c>
      <c r="AC31">
        <v>2.9693200000000002</v>
      </c>
      <c r="AD31">
        <v>8.3897100000000009</v>
      </c>
      <c r="AE31">
        <v>15.166195200000002</v>
      </c>
      <c r="AF31">
        <v>2.7225000000000001</v>
      </c>
      <c r="AG31">
        <v>12.090742559999997</v>
      </c>
      <c r="AH31">
        <v>28.705351999999998</v>
      </c>
      <c r="AI31">
        <v>0</v>
      </c>
      <c r="AJ31">
        <v>0</v>
      </c>
      <c r="AK31">
        <v>15.571999999999996</v>
      </c>
      <c r="AL31">
        <v>0</v>
      </c>
      <c r="AM31">
        <v>0</v>
      </c>
      <c r="AN31">
        <v>1.03302</v>
      </c>
      <c r="AO31">
        <v>7.6669320000000001</v>
      </c>
      <c r="AP31">
        <v>3.7337524114967033</v>
      </c>
      <c r="AQ31">
        <v>15.077399999999999</v>
      </c>
      <c r="AR31">
        <v>2.7096000000000009</v>
      </c>
      <c r="AS31">
        <v>3.0952500000000001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819.14996725893718</v>
      </c>
      <c r="DN31">
        <v>34.398513012152996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390.00910392088826</v>
      </c>
      <c r="M32">
        <v>28.228338430173292</v>
      </c>
      <c r="N32">
        <v>36.241950423429778</v>
      </c>
      <c r="O32">
        <v>0</v>
      </c>
      <c r="P32">
        <v>31.523199797160245</v>
      </c>
      <c r="Q32">
        <v>3.0019098335854761</v>
      </c>
      <c r="R32">
        <v>6.0006314456559977</v>
      </c>
      <c r="S32">
        <v>4.0015426008968609</v>
      </c>
      <c r="T32">
        <v>0</v>
      </c>
      <c r="U32">
        <v>53.527352870920538</v>
      </c>
      <c r="V32">
        <v>0</v>
      </c>
      <c r="W32">
        <v>13.219746918056561</v>
      </c>
      <c r="X32">
        <v>43.92975665841945</v>
      </c>
      <c r="Y32">
        <v>0</v>
      </c>
      <c r="Z32">
        <v>1.9912500000000002</v>
      </c>
      <c r="AA32">
        <v>12.929271077146671</v>
      </c>
      <c r="AB32">
        <v>5.9714</v>
      </c>
      <c r="AC32">
        <v>2.9693200000000002</v>
      </c>
      <c r="AD32">
        <v>8.3897100000000009</v>
      </c>
      <c r="AE32">
        <v>15.166195200000002</v>
      </c>
      <c r="AF32">
        <v>2.7225000000000001</v>
      </c>
      <c r="AG32">
        <v>12.090742559999997</v>
      </c>
      <c r="AH32">
        <v>28.705351999999998</v>
      </c>
      <c r="AI32">
        <v>0</v>
      </c>
      <c r="AJ32">
        <v>0</v>
      </c>
      <c r="AK32">
        <v>15.571999999999996</v>
      </c>
      <c r="AL32">
        <v>0</v>
      </c>
      <c r="AM32">
        <v>0</v>
      </c>
      <c r="AN32">
        <v>1.03302</v>
      </c>
      <c r="AO32">
        <v>7.6669320000000001</v>
      </c>
      <c r="AP32">
        <v>3.7337524114967033</v>
      </c>
      <c r="AQ32">
        <v>15.077399999999999</v>
      </c>
      <c r="AR32">
        <v>4.0644</v>
      </c>
      <c r="AS32">
        <v>3.0952500000000001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720.60177927976599</v>
      </c>
      <c r="DN32">
        <v>30.260248868063769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9.4091317818181821</v>
      </c>
      <c r="L33">
        <v>340.00951265822783</v>
      </c>
      <c r="M33">
        <v>28.228338430173292</v>
      </c>
      <c r="N33">
        <v>36.241950423429778</v>
      </c>
      <c r="O33">
        <v>0</v>
      </c>
      <c r="P33">
        <v>31.523199797160245</v>
      </c>
      <c r="Q33">
        <v>3.0019098335854761</v>
      </c>
      <c r="R33">
        <v>13.00970620022753</v>
      </c>
      <c r="S33">
        <v>4.0015426008968609</v>
      </c>
      <c r="T33">
        <v>0</v>
      </c>
      <c r="U33">
        <v>53.527352870920538</v>
      </c>
      <c r="V33">
        <v>6.3560225454545449</v>
      </c>
      <c r="W33">
        <v>13.41131330472103</v>
      </c>
      <c r="X33">
        <v>43.92975665841945</v>
      </c>
      <c r="Y33">
        <v>0</v>
      </c>
      <c r="Z33">
        <v>2.0007000000000006</v>
      </c>
      <c r="AA33">
        <v>12.929271077146671</v>
      </c>
      <c r="AB33">
        <v>5.9714</v>
      </c>
      <c r="AC33">
        <v>2.9693200000000002</v>
      </c>
      <c r="AD33">
        <v>8.3897100000000009</v>
      </c>
      <c r="AE33">
        <v>15.166195200000002</v>
      </c>
      <c r="AF33">
        <v>2.7225000000000001</v>
      </c>
      <c r="AG33">
        <v>12.090742559999997</v>
      </c>
      <c r="AH33">
        <v>28.705351999999998</v>
      </c>
      <c r="AI33">
        <v>0</v>
      </c>
      <c r="AJ33">
        <v>0</v>
      </c>
      <c r="AK33">
        <v>15.571999999999996</v>
      </c>
      <c r="AL33">
        <v>0</v>
      </c>
      <c r="AM33">
        <v>0</v>
      </c>
      <c r="AN33">
        <v>1.03302</v>
      </c>
      <c r="AO33">
        <v>7.6669320000000001</v>
      </c>
      <c r="AP33">
        <v>3.7337524114967033</v>
      </c>
      <c r="AQ33">
        <v>9.2783999999999995</v>
      </c>
      <c r="AR33">
        <v>6.774</v>
      </c>
      <c r="AS33">
        <v>3.0952500000000001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691.70161738758657</v>
      </c>
      <c r="DN33">
        <v>29.046664966091495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9.4091317818181821</v>
      </c>
      <c r="L34">
        <v>340.00951265822783</v>
      </c>
      <c r="M34">
        <v>28.228338430173292</v>
      </c>
      <c r="N34">
        <v>36.241950423429778</v>
      </c>
      <c r="O34">
        <v>0</v>
      </c>
      <c r="P34">
        <v>31.523199797160245</v>
      </c>
      <c r="Q34">
        <v>3.0019098335854761</v>
      </c>
      <c r="R34">
        <v>13.00970620022753</v>
      </c>
      <c r="S34">
        <v>4.0015426008968609</v>
      </c>
      <c r="T34">
        <v>0</v>
      </c>
      <c r="U34">
        <v>53.527352870920538</v>
      </c>
      <c r="V34">
        <v>6.3560225454545449</v>
      </c>
      <c r="W34">
        <v>13.41131330472103</v>
      </c>
      <c r="X34">
        <v>43.92975665841945</v>
      </c>
      <c r="Y34">
        <v>0</v>
      </c>
      <c r="Z34">
        <v>2.0007000000000006</v>
      </c>
      <c r="AA34">
        <v>12.929271077146671</v>
      </c>
      <c r="AB34">
        <v>5.9714</v>
      </c>
      <c r="AC34">
        <v>2.9693200000000002</v>
      </c>
      <c r="AD34">
        <v>8.3897100000000009</v>
      </c>
      <c r="AE34">
        <v>15.166195200000002</v>
      </c>
      <c r="AF34">
        <v>2.7225000000000001</v>
      </c>
      <c r="AG34">
        <v>12.090742559999997</v>
      </c>
      <c r="AH34">
        <v>28.705351999999998</v>
      </c>
      <c r="AI34">
        <v>0</v>
      </c>
      <c r="AJ34">
        <v>0</v>
      </c>
      <c r="AK34">
        <v>15.571999999999996</v>
      </c>
      <c r="AL34">
        <v>0</v>
      </c>
      <c r="AM34">
        <v>0</v>
      </c>
      <c r="AN34">
        <v>1.03302</v>
      </c>
      <c r="AO34">
        <v>7.6669320000000001</v>
      </c>
      <c r="AP34">
        <v>3.7337524114967033</v>
      </c>
      <c r="AQ34">
        <v>4.6391999999999998</v>
      </c>
      <c r="AR34">
        <v>14.902800000000004</v>
      </c>
      <c r="AS34">
        <v>3.0952500000000001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695.05058644622773</v>
      </c>
      <c r="DN34">
        <v>29.187295907450192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328.23006539282477</v>
      </c>
      <c r="M35">
        <v>28.228338430173292</v>
      </c>
      <c r="N35">
        <v>36.241950423429778</v>
      </c>
      <c r="O35">
        <v>0</v>
      </c>
      <c r="P35">
        <v>31.523199797160245</v>
      </c>
      <c r="Q35">
        <v>3.6681407050610821</v>
      </c>
      <c r="R35">
        <v>5.9998954371504265</v>
      </c>
      <c r="S35">
        <v>4.3571390770359493</v>
      </c>
      <c r="T35">
        <v>0</v>
      </c>
      <c r="U35">
        <v>53.527352870920538</v>
      </c>
      <c r="V35">
        <v>0</v>
      </c>
      <c r="W35">
        <v>13.41131330472103</v>
      </c>
      <c r="X35">
        <v>43.92975665841945</v>
      </c>
      <c r="Y35">
        <v>0</v>
      </c>
      <c r="Z35">
        <v>2.0007000000000006</v>
      </c>
      <c r="AA35">
        <v>12.916669448416508</v>
      </c>
      <c r="AB35">
        <v>5.9714</v>
      </c>
      <c r="AC35">
        <v>2.9693200000000002</v>
      </c>
      <c r="AD35">
        <v>8.3897100000000009</v>
      </c>
      <c r="AE35">
        <v>15.166195200000002</v>
      </c>
      <c r="AF35">
        <v>2.7225000000000001</v>
      </c>
      <c r="AG35">
        <v>12.090742559999997</v>
      </c>
      <c r="AH35">
        <v>28.705351999999998</v>
      </c>
      <c r="AI35">
        <v>0</v>
      </c>
      <c r="AJ35">
        <v>0</v>
      </c>
      <c r="AK35">
        <v>15.571999999999996</v>
      </c>
      <c r="AL35">
        <v>0</v>
      </c>
      <c r="AM35">
        <v>0</v>
      </c>
      <c r="AN35">
        <v>1.01389</v>
      </c>
      <c r="AO35">
        <v>7.6669320000000001</v>
      </c>
      <c r="AP35">
        <v>3.7337524114967033</v>
      </c>
      <c r="AQ35">
        <v>0</v>
      </c>
      <c r="AR35">
        <v>14.902800000000004</v>
      </c>
      <c r="AS35">
        <v>9.9048000000000016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664.9217976581225</v>
      </c>
      <c r="DN35">
        <v>27.922118058687097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328.23006539282477</v>
      </c>
      <c r="M36">
        <v>28.228338430173292</v>
      </c>
      <c r="N36">
        <v>36.241950423429778</v>
      </c>
      <c r="O36">
        <v>0</v>
      </c>
      <c r="P36">
        <v>31.523199797160245</v>
      </c>
      <c r="Q36">
        <v>3.6681407050610821</v>
      </c>
      <c r="R36">
        <v>5.9998954371504265</v>
      </c>
      <c r="S36">
        <v>4.3571390770359493</v>
      </c>
      <c r="T36">
        <v>0</v>
      </c>
      <c r="U36">
        <v>53.527352870920538</v>
      </c>
      <c r="V36">
        <v>0</v>
      </c>
      <c r="W36">
        <v>13.41131330472103</v>
      </c>
      <c r="X36">
        <v>43.92975665841945</v>
      </c>
      <c r="Y36">
        <v>0</v>
      </c>
      <c r="Z36">
        <v>2.0007000000000006</v>
      </c>
      <c r="AA36">
        <v>12.116950702079276</v>
      </c>
      <c r="AB36">
        <v>5.9714</v>
      </c>
      <c r="AC36">
        <v>2.9693200000000002</v>
      </c>
      <c r="AD36">
        <v>8.3897100000000009</v>
      </c>
      <c r="AE36">
        <v>15.166195200000002</v>
      </c>
      <c r="AF36">
        <v>2.7225000000000001</v>
      </c>
      <c r="AG36">
        <v>12.090742559999997</v>
      </c>
      <c r="AH36">
        <v>28.705351999999998</v>
      </c>
      <c r="AI36">
        <v>0</v>
      </c>
      <c r="AJ36">
        <v>0</v>
      </c>
      <c r="AK36">
        <v>15.571999999999996</v>
      </c>
      <c r="AL36">
        <v>0</v>
      </c>
      <c r="AM36">
        <v>0</v>
      </c>
      <c r="AN36">
        <v>1.01389</v>
      </c>
      <c r="AO36">
        <v>7.6669320000000001</v>
      </c>
      <c r="AP36">
        <v>3.7337524114967033</v>
      </c>
      <c r="AQ36">
        <v>0</v>
      </c>
      <c r="AR36">
        <v>2.7096000000000009</v>
      </c>
      <c r="AS36">
        <v>9.9048000000000016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652.4525114360888</v>
      </c>
      <c r="DN36">
        <v>27.398485534383667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328.23006539282477</v>
      </c>
      <c r="M37">
        <v>28.228338430173292</v>
      </c>
      <c r="N37">
        <v>36.241950423429778</v>
      </c>
      <c r="O37">
        <v>0</v>
      </c>
      <c r="P37">
        <v>31.523199797160245</v>
      </c>
      <c r="Q37">
        <v>3.6681407050610821</v>
      </c>
      <c r="R37">
        <v>6.0006314456559977</v>
      </c>
      <c r="S37">
        <v>4.3571390770359493</v>
      </c>
      <c r="T37">
        <v>0</v>
      </c>
      <c r="U37">
        <v>53.527352870920538</v>
      </c>
      <c r="V37">
        <v>0</v>
      </c>
      <c r="W37">
        <v>13.41131330472103</v>
      </c>
      <c r="X37">
        <v>43.92975665841945</v>
      </c>
      <c r="Y37">
        <v>0</v>
      </c>
      <c r="Z37">
        <v>2.0007000000000006</v>
      </c>
      <c r="AA37">
        <v>8.2395264774139072</v>
      </c>
      <c r="AB37">
        <v>5.9714</v>
      </c>
      <c r="AC37">
        <v>2.9693200000000002</v>
      </c>
      <c r="AD37">
        <v>8.3897100000000009</v>
      </c>
      <c r="AE37">
        <v>15.166195200000002</v>
      </c>
      <c r="AF37">
        <v>2.7225000000000001</v>
      </c>
      <c r="AG37">
        <v>12.090742559999997</v>
      </c>
      <c r="AH37">
        <v>28.705351999999998</v>
      </c>
      <c r="AI37">
        <v>0</v>
      </c>
      <c r="AJ37">
        <v>0</v>
      </c>
      <c r="AK37">
        <v>15.571999999999996</v>
      </c>
      <c r="AL37">
        <v>0</v>
      </c>
      <c r="AM37">
        <v>0</v>
      </c>
      <c r="AN37">
        <v>1.01389</v>
      </c>
      <c r="AO37">
        <v>7.215936000000001</v>
      </c>
      <c r="AP37">
        <v>3.7337524114967033</v>
      </c>
      <c r="AQ37">
        <v>0</v>
      </c>
      <c r="AR37">
        <v>2.7096000000000009</v>
      </c>
      <c r="AS37">
        <v>9.9048000000000016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648.29932011045162</v>
      </c>
      <c r="DN37">
        <v>27.22399264386118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328.23006539282477</v>
      </c>
      <c r="M38">
        <v>28.228338430173292</v>
      </c>
      <c r="N38">
        <v>36.241950423429778</v>
      </c>
      <c r="O38">
        <v>0</v>
      </c>
      <c r="P38">
        <v>31.523199797160245</v>
      </c>
      <c r="Q38">
        <v>3.6681407050610821</v>
      </c>
      <c r="R38">
        <v>6.0006314456559977</v>
      </c>
      <c r="S38">
        <v>4.3571390770359493</v>
      </c>
      <c r="T38">
        <v>0</v>
      </c>
      <c r="U38">
        <v>53.527352870920538</v>
      </c>
      <c r="V38">
        <v>0</v>
      </c>
      <c r="W38">
        <v>13.41131330472103</v>
      </c>
      <c r="X38">
        <v>43.92975665841945</v>
      </c>
      <c r="Y38">
        <v>0</v>
      </c>
      <c r="Z38">
        <v>2.0007000000000006</v>
      </c>
      <c r="AA38">
        <v>8.2395264774139072</v>
      </c>
      <c r="AB38">
        <v>5.9714</v>
      </c>
      <c r="AC38">
        <v>2.9693200000000002</v>
      </c>
      <c r="AD38">
        <v>8.3897100000000009</v>
      </c>
      <c r="AE38">
        <v>15.166195200000002</v>
      </c>
      <c r="AF38">
        <v>2.7225000000000001</v>
      </c>
      <c r="AG38">
        <v>12.090742559999997</v>
      </c>
      <c r="AH38">
        <v>28.705351999999998</v>
      </c>
      <c r="AI38">
        <v>0</v>
      </c>
      <c r="AJ38">
        <v>0</v>
      </c>
      <c r="AK38">
        <v>15.571999999999996</v>
      </c>
      <c r="AL38">
        <v>0</v>
      </c>
      <c r="AM38">
        <v>0</v>
      </c>
      <c r="AN38">
        <v>1.01389</v>
      </c>
      <c r="AO38">
        <v>7.215936000000001</v>
      </c>
      <c r="AP38">
        <v>3.7337524114967033</v>
      </c>
      <c r="AQ38">
        <v>0</v>
      </c>
      <c r="AR38">
        <v>2.7096000000000009</v>
      </c>
      <c r="AS38">
        <v>9.9048000000000016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648.29932011045162</v>
      </c>
      <c r="DN38">
        <v>27.22399264386118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328.23006539282477</v>
      </c>
      <c r="M39">
        <v>28.228338430173292</v>
      </c>
      <c r="N39">
        <v>36.241950423429778</v>
      </c>
      <c r="O39">
        <v>0</v>
      </c>
      <c r="P39">
        <v>31.523199797160245</v>
      </c>
      <c r="Q39">
        <v>3.6678353966870092</v>
      </c>
      <c r="R39">
        <v>5.9998954371504265</v>
      </c>
      <c r="S39">
        <v>4.3664922474377752</v>
      </c>
      <c r="T39">
        <v>0</v>
      </c>
      <c r="U39">
        <v>53.527352870920538</v>
      </c>
      <c r="V39">
        <v>0</v>
      </c>
      <c r="W39">
        <v>13.41131330472103</v>
      </c>
      <c r="X39">
        <v>43.92975665841945</v>
      </c>
      <c r="Y39">
        <v>0</v>
      </c>
      <c r="Z39">
        <v>2.0007000000000006</v>
      </c>
      <c r="AA39">
        <v>8.2395264774139072</v>
      </c>
      <c r="AB39">
        <v>6.5439999999999996</v>
      </c>
      <c r="AC39">
        <v>2.9693200000000002</v>
      </c>
      <c r="AD39">
        <v>8.3897100000000009</v>
      </c>
      <c r="AE39">
        <v>15.166195200000002</v>
      </c>
      <c r="AF39">
        <v>2.7225000000000001</v>
      </c>
      <c r="AG39">
        <v>12.090742559999997</v>
      </c>
      <c r="AH39">
        <v>28.705351999999998</v>
      </c>
      <c r="AI39">
        <v>0</v>
      </c>
      <c r="AJ39">
        <v>0</v>
      </c>
      <c r="AK39">
        <v>15.571999999999996</v>
      </c>
      <c r="AL39">
        <v>0</v>
      </c>
      <c r="AM39">
        <v>0</v>
      </c>
      <c r="AN39">
        <v>1.01389</v>
      </c>
      <c r="AO39">
        <v>7.215936000000001</v>
      </c>
      <c r="AP39">
        <v>3.7337524114967033</v>
      </c>
      <c r="AQ39">
        <v>0</v>
      </c>
      <c r="AR39">
        <v>2.7096000000000009</v>
      </c>
      <c r="AS39">
        <v>9.9048000000000016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648.85682162760816</v>
      </c>
      <c r="DN39">
        <v>27.247402980226774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328.23006539282477</v>
      </c>
      <c r="M40">
        <v>28.228338430173292</v>
      </c>
      <c r="N40">
        <v>36.241950423429778</v>
      </c>
      <c r="O40">
        <v>0</v>
      </c>
      <c r="P40">
        <v>31.523199797160245</v>
      </c>
      <c r="Q40">
        <v>3.6678353966870092</v>
      </c>
      <c r="R40">
        <v>5.9998954371504265</v>
      </c>
      <c r="S40">
        <v>4.3664922474377752</v>
      </c>
      <c r="T40">
        <v>0</v>
      </c>
      <c r="U40">
        <v>53.527352870920538</v>
      </c>
      <c r="V40">
        <v>0</v>
      </c>
      <c r="W40">
        <v>13.41131330472103</v>
      </c>
      <c r="X40">
        <v>43.92975665841945</v>
      </c>
      <c r="Y40">
        <v>0</v>
      </c>
      <c r="Z40">
        <v>2.0007000000000006</v>
      </c>
      <c r="AA40">
        <v>4.2894005485360651</v>
      </c>
      <c r="AB40">
        <v>6.5439999999999996</v>
      </c>
      <c r="AC40">
        <v>2.9693200000000002</v>
      </c>
      <c r="AD40">
        <v>8.3897100000000009</v>
      </c>
      <c r="AE40">
        <v>15.166195200000002</v>
      </c>
      <c r="AF40">
        <v>2.7225000000000001</v>
      </c>
      <c r="AG40">
        <v>12.090742559999997</v>
      </c>
      <c r="AH40">
        <v>28.705351999999998</v>
      </c>
      <c r="AI40">
        <v>0</v>
      </c>
      <c r="AJ40">
        <v>0</v>
      </c>
      <c r="AK40">
        <v>15.571999999999996</v>
      </c>
      <c r="AL40">
        <v>0</v>
      </c>
      <c r="AM40">
        <v>0</v>
      </c>
      <c r="AN40">
        <v>1.01389</v>
      </c>
      <c r="AO40">
        <v>7.215936000000001</v>
      </c>
      <c r="AP40">
        <v>3.7337524114967033</v>
      </c>
      <c r="AQ40">
        <v>0</v>
      </c>
      <c r="AR40">
        <v>14.902800000000004</v>
      </c>
      <c r="AS40">
        <v>9.9048000000000016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656.76778870829162</v>
      </c>
      <c r="DN40">
        <v>27.579509970665349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328.23006539282477</v>
      </c>
      <c r="M41">
        <v>28.228338430173292</v>
      </c>
      <c r="N41">
        <v>36.241950423429778</v>
      </c>
      <c r="O41">
        <v>0</v>
      </c>
      <c r="P41">
        <v>31.523199797160245</v>
      </c>
      <c r="Q41">
        <v>3.6678353966870092</v>
      </c>
      <c r="R41">
        <v>5.9998954371504265</v>
      </c>
      <c r="S41">
        <v>4.3664922474377752</v>
      </c>
      <c r="T41">
        <v>0</v>
      </c>
      <c r="U41">
        <v>53.527352870920538</v>
      </c>
      <c r="V41">
        <v>6.3567237204182723</v>
      </c>
      <c r="W41">
        <v>13.41131330472103</v>
      </c>
      <c r="X41">
        <v>43.92975665841945</v>
      </c>
      <c r="Y41">
        <v>0</v>
      </c>
      <c r="Z41">
        <v>2.0007000000000006</v>
      </c>
      <c r="AA41">
        <v>4.2894005485360651</v>
      </c>
      <c r="AB41">
        <v>6.5439999999999996</v>
      </c>
      <c r="AC41">
        <v>2.9693200000000002</v>
      </c>
      <c r="AD41">
        <v>8.3897100000000009</v>
      </c>
      <c r="AE41">
        <v>15.166195200000002</v>
      </c>
      <c r="AF41">
        <v>2.7225000000000001</v>
      </c>
      <c r="AG41">
        <v>12.090742559999997</v>
      </c>
      <c r="AH41">
        <v>28.705351999999998</v>
      </c>
      <c r="AI41">
        <v>0</v>
      </c>
      <c r="AJ41">
        <v>0</v>
      </c>
      <c r="AK41">
        <v>15.571999999999996</v>
      </c>
      <c r="AL41">
        <v>0</v>
      </c>
      <c r="AM41">
        <v>0</v>
      </c>
      <c r="AN41">
        <v>1.01389</v>
      </c>
      <c r="AO41">
        <v>7.215936000000001</v>
      </c>
      <c r="AP41">
        <v>3.7337524114967033</v>
      </c>
      <c r="AQ41">
        <v>0</v>
      </c>
      <c r="AR41">
        <v>14.902800000000004</v>
      </c>
      <c r="AS41">
        <v>3.0952500000000001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656.33321123839346</v>
      </c>
      <c r="DN41">
        <v>27.561261160981694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328.23006539282477</v>
      </c>
      <c r="M42">
        <v>28.228338430173292</v>
      </c>
      <c r="N42">
        <v>36.241950423429778</v>
      </c>
      <c r="O42">
        <v>0</v>
      </c>
      <c r="P42">
        <v>31.523199797160245</v>
      </c>
      <c r="Q42">
        <v>3.6678353966870092</v>
      </c>
      <c r="R42">
        <v>6.0006314456559977</v>
      </c>
      <c r="S42">
        <v>4.3664922474377752</v>
      </c>
      <c r="T42">
        <v>0</v>
      </c>
      <c r="U42">
        <v>53.527352870920538</v>
      </c>
      <c r="V42">
        <v>6.3560225454545449</v>
      </c>
      <c r="W42">
        <v>13.41131330472103</v>
      </c>
      <c r="X42">
        <v>43.92975665841945</v>
      </c>
      <c r="Y42">
        <v>0</v>
      </c>
      <c r="Z42">
        <v>2.0007000000000006</v>
      </c>
      <c r="AA42">
        <v>0</v>
      </c>
      <c r="AB42">
        <v>6.5439999999999996</v>
      </c>
      <c r="AC42">
        <v>2.9693200000000002</v>
      </c>
      <c r="AD42">
        <v>8.3897100000000009</v>
      </c>
      <c r="AE42">
        <v>15.166195200000002</v>
      </c>
      <c r="AF42">
        <v>2.7225000000000001</v>
      </c>
      <c r="AG42">
        <v>12.090742559999997</v>
      </c>
      <c r="AH42">
        <v>28.705351999999998</v>
      </c>
      <c r="AI42">
        <v>0</v>
      </c>
      <c r="AJ42">
        <v>0</v>
      </c>
      <c r="AK42">
        <v>15.571999999999996</v>
      </c>
      <c r="AL42">
        <v>0</v>
      </c>
      <c r="AM42">
        <v>0</v>
      </c>
      <c r="AN42">
        <v>1.01389</v>
      </c>
      <c r="AO42">
        <v>7.215936000000001</v>
      </c>
      <c r="AP42">
        <v>3.7337524114967033</v>
      </c>
      <c r="AQ42">
        <v>0</v>
      </c>
      <c r="AR42">
        <v>2.7096000000000009</v>
      </c>
      <c r="AS42">
        <v>3.0952500000000001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640.51498929568811</v>
      </c>
      <c r="DN42">
        <v>26.896917388692799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328.23006539282477</v>
      </c>
      <c r="M43">
        <v>28.228338430173292</v>
      </c>
      <c r="N43">
        <v>36.241950423429778</v>
      </c>
      <c r="O43">
        <v>0</v>
      </c>
      <c r="P43">
        <v>31.523199797160245</v>
      </c>
      <c r="Q43">
        <v>3.6678353966870092</v>
      </c>
      <c r="R43">
        <v>6.0006314456559977</v>
      </c>
      <c r="S43">
        <v>4.3664922474377752</v>
      </c>
      <c r="T43">
        <v>0</v>
      </c>
      <c r="U43">
        <v>53.527352870920538</v>
      </c>
      <c r="V43">
        <v>6.3560225454545449</v>
      </c>
      <c r="W43">
        <v>13.294087941671341</v>
      </c>
      <c r="X43">
        <v>43.92975665841945</v>
      </c>
      <c r="Y43">
        <v>0</v>
      </c>
      <c r="Z43">
        <v>2.0007000000000006</v>
      </c>
      <c r="AA43">
        <v>0</v>
      </c>
      <c r="AB43">
        <v>6.5439999999999996</v>
      </c>
      <c r="AC43">
        <v>2.9693200000000002</v>
      </c>
      <c r="AD43">
        <v>8.3897100000000009</v>
      </c>
      <c r="AE43">
        <v>15.166195200000002</v>
      </c>
      <c r="AF43">
        <v>2.7225000000000001</v>
      </c>
      <c r="AG43">
        <v>12.090742559999997</v>
      </c>
      <c r="AH43">
        <v>28.705351999999998</v>
      </c>
      <c r="AI43">
        <v>0</v>
      </c>
      <c r="AJ43">
        <v>0</v>
      </c>
      <c r="AK43">
        <v>15.571999999999996</v>
      </c>
      <c r="AL43">
        <v>0</v>
      </c>
      <c r="AM43">
        <v>0</v>
      </c>
      <c r="AN43">
        <v>1.01389</v>
      </c>
      <c r="AO43">
        <v>7.215936000000001</v>
      </c>
      <c r="AP43">
        <v>3.7337524114967033</v>
      </c>
      <c r="AQ43">
        <v>0</v>
      </c>
      <c r="AR43">
        <v>3.387</v>
      </c>
      <c r="AS43">
        <v>3.0952500000000001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641.05258887739205</v>
      </c>
      <c r="DN43">
        <v>26.919492443939156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328.23006539282477</v>
      </c>
      <c r="M44">
        <v>28.228338430173292</v>
      </c>
      <c r="N44">
        <v>36.241950423429778</v>
      </c>
      <c r="O44">
        <v>0</v>
      </c>
      <c r="P44">
        <v>31.523199797160245</v>
      </c>
      <c r="Q44">
        <v>3.6678353966870092</v>
      </c>
      <c r="R44">
        <v>6.0006314456559977</v>
      </c>
      <c r="S44">
        <v>4.3664922474377752</v>
      </c>
      <c r="T44">
        <v>0</v>
      </c>
      <c r="U44">
        <v>53.527352870920538</v>
      </c>
      <c r="V44">
        <v>6.3560225454545449</v>
      </c>
      <c r="W44">
        <v>13.294087941671341</v>
      </c>
      <c r="X44">
        <v>43.92975665841945</v>
      </c>
      <c r="Y44">
        <v>0</v>
      </c>
      <c r="Z44">
        <v>2.0007000000000006</v>
      </c>
      <c r="AA44">
        <v>0</v>
      </c>
      <c r="AB44">
        <v>6.5439999999999996</v>
      </c>
      <c r="AC44">
        <v>2.9693200000000002</v>
      </c>
      <c r="AD44">
        <v>8.3897100000000009</v>
      </c>
      <c r="AE44">
        <v>15.166195200000002</v>
      </c>
      <c r="AF44">
        <v>2.7225000000000001</v>
      </c>
      <c r="AG44">
        <v>12.090742559999997</v>
      </c>
      <c r="AH44">
        <v>28.705351999999998</v>
      </c>
      <c r="AI44">
        <v>0</v>
      </c>
      <c r="AJ44">
        <v>0</v>
      </c>
      <c r="AK44">
        <v>15.571999999999996</v>
      </c>
      <c r="AL44">
        <v>0</v>
      </c>
      <c r="AM44">
        <v>0</v>
      </c>
      <c r="AN44">
        <v>1.01389</v>
      </c>
      <c r="AO44">
        <v>7.215936000000001</v>
      </c>
      <c r="AP44">
        <v>3.7337524114967033</v>
      </c>
      <c r="AQ44">
        <v>0</v>
      </c>
      <c r="AR44">
        <v>3.387</v>
      </c>
      <c r="AS44">
        <v>3.0952500000000001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641.05258887739205</v>
      </c>
      <c r="DN44">
        <v>26.919492443939156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328.23006539282477</v>
      </c>
      <c r="M45">
        <v>28.228338430173292</v>
      </c>
      <c r="N45">
        <v>36.241950423429778</v>
      </c>
      <c r="O45">
        <v>0</v>
      </c>
      <c r="P45">
        <v>31.523199797160245</v>
      </c>
      <c r="Q45">
        <v>3.6678353966870092</v>
      </c>
      <c r="R45">
        <v>6.0006314456559977</v>
      </c>
      <c r="S45">
        <v>4.3664922474377752</v>
      </c>
      <c r="T45">
        <v>0</v>
      </c>
      <c r="U45">
        <v>53.527352870920538</v>
      </c>
      <c r="V45">
        <v>6.3560225454545449</v>
      </c>
      <c r="W45">
        <v>13.294087941671341</v>
      </c>
      <c r="X45">
        <v>43.92975665841945</v>
      </c>
      <c r="Y45">
        <v>0</v>
      </c>
      <c r="Z45">
        <v>2.0007000000000006</v>
      </c>
      <c r="AA45">
        <v>0</v>
      </c>
      <c r="AB45">
        <v>6.5439999999999996</v>
      </c>
      <c r="AC45">
        <v>2.9693200000000002</v>
      </c>
      <c r="AD45">
        <v>8.3897100000000009</v>
      </c>
      <c r="AE45">
        <v>15.166195200000002</v>
      </c>
      <c r="AF45">
        <v>2.7225000000000001</v>
      </c>
      <c r="AG45">
        <v>12.090742559999997</v>
      </c>
      <c r="AH45">
        <v>31.959400000000002</v>
      </c>
      <c r="AI45">
        <v>0</v>
      </c>
      <c r="AJ45">
        <v>0</v>
      </c>
      <c r="AK45">
        <v>15.571999999999996</v>
      </c>
      <c r="AL45">
        <v>0</v>
      </c>
      <c r="AM45">
        <v>0</v>
      </c>
      <c r="AN45">
        <v>1.01389</v>
      </c>
      <c r="AO45">
        <v>7.215936000000001</v>
      </c>
      <c r="AP45">
        <v>3.7337524114967033</v>
      </c>
      <c r="AQ45">
        <v>0</v>
      </c>
      <c r="AR45">
        <v>3.387</v>
      </c>
      <c r="AS45">
        <v>3.0952500000000001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644.17549871844801</v>
      </c>
      <c r="DN45">
        <v>27.050630602883192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9.40914066079295</v>
      </c>
      <c r="L46">
        <v>328.23006539282477</v>
      </c>
      <c r="M46">
        <v>28.228338430173292</v>
      </c>
      <c r="N46">
        <v>36.241950423429778</v>
      </c>
      <c r="O46">
        <v>0</v>
      </c>
      <c r="P46">
        <v>31.523199797160245</v>
      </c>
      <c r="Q46">
        <v>3.6678353966870092</v>
      </c>
      <c r="R46">
        <v>13.00970620022753</v>
      </c>
      <c r="S46">
        <v>4.3664922474377752</v>
      </c>
      <c r="T46">
        <v>0</v>
      </c>
      <c r="U46">
        <v>53.527352870920538</v>
      </c>
      <c r="V46">
        <v>6.3560225454545449</v>
      </c>
      <c r="W46">
        <v>13.294087941671341</v>
      </c>
      <c r="X46">
        <v>43.92975665841945</v>
      </c>
      <c r="Y46">
        <v>0</v>
      </c>
      <c r="Z46">
        <v>2.0007000000000006</v>
      </c>
      <c r="AA46">
        <v>0</v>
      </c>
      <c r="AB46">
        <v>6.5439999999999996</v>
      </c>
      <c r="AC46">
        <v>2.9693200000000002</v>
      </c>
      <c r="AD46">
        <v>8.3897100000000009</v>
      </c>
      <c r="AE46">
        <v>15.166195200000002</v>
      </c>
      <c r="AF46">
        <v>2.7225000000000001</v>
      </c>
      <c r="AG46">
        <v>12.090742559999997</v>
      </c>
      <c r="AH46">
        <v>31.959400000000002</v>
      </c>
      <c r="AI46">
        <v>0</v>
      </c>
      <c r="AJ46">
        <v>0</v>
      </c>
      <c r="AK46">
        <v>15.571999999999996</v>
      </c>
      <c r="AL46">
        <v>0</v>
      </c>
      <c r="AM46">
        <v>0</v>
      </c>
      <c r="AN46">
        <v>1.01389</v>
      </c>
      <c r="AO46">
        <v>7.215936000000001</v>
      </c>
      <c r="AP46">
        <v>3.7337524114967033</v>
      </c>
      <c r="AQ46">
        <v>0</v>
      </c>
      <c r="AR46">
        <v>5.0805000000000007</v>
      </c>
      <c r="AS46">
        <v>3.0952500000000001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661.5573118973341</v>
      </c>
      <c r="DN46">
        <v>27.780532839361708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9.409226324668694</v>
      </c>
      <c r="L47">
        <v>328.23006539282477</v>
      </c>
      <c r="M47">
        <v>28.228338430173292</v>
      </c>
      <c r="N47">
        <v>36.241950423429778</v>
      </c>
      <c r="O47">
        <v>0</v>
      </c>
      <c r="P47">
        <v>31.523199797160245</v>
      </c>
      <c r="Q47">
        <v>3.6678353966870092</v>
      </c>
      <c r="R47">
        <v>13.00970620022753</v>
      </c>
      <c r="S47">
        <v>4.3664922474377752</v>
      </c>
      <c r="T47">
        <v>0</v>
      </c>
      <c r="U47">
        <v>53.527352870920538</v>
      </c>
      <c r="V47">
        <v>6.3560225454545449</v>
      </c>
      <c r="W47">
        <v>13.294087941671341</v>
      </c>
      <c r="X47">
        <v>43.92975665841945</v>
      </c>
      <c r="Y47">
        <v>0</v>
      </c>
      <c r="Z47">
        <v>2.0007000000000006</v>
      </c>
      <c r="AA47">
        <v>0</v>
      </c>
      <c r="AB47">
        <v>6.5439999999999996</v>
      </c>
      <c r="AC47">
        <v>2.9693200000000002</v>
      </c>
      <c r="AD47">
        <v>8.3897100000000009</v>
      </c>
      <c r="AE47">
        <v>15.166195200000002</v>
      </c>
      <c r="AF47">
        <v>2.7225000000000001</v>
      </c>
      <c r="AG47">
        <v>12.090742559999997</v>
      </c>
      <c r="AH47">
        <v>31.959400000000002</v>
      </c>
      <c r="AI47">
        <v>0</v>
      </c>
      <c r="AJ47">
        <v>0</v>
      </c>
      <c r="AK47">
        <v>15.571999999999996</v>
      </c>
      <c r="AL47">
        <v>0</v>
      </c>
      <c r="AM47">
        <v>0</v>
      </c>
      <c r="AN47">
        <v>1.01389</v>
      </c>
      <c r="AO47">
        <v>7.215936000000001</v>
      </c>
      <c r="AP47">
        <v>3.7337524114967033</v>
      </c>
      <c r="AQ47">
        <v>0</v>
      </c>
      <c r="AR47">
        <v>3.387</v>
      </c>
      <c r="AS47">
        <v>3.0952500000000001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659.93214215924979</v>
      </c>
      <c r="DN47">
        <v>27.712288241321591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9.409226324668694</v>
      </c>
      <c r="L48">
        <v>340.00286262273494</v>
      </c>
      <c r="M48">
        <v>28.228338430173292</v>
      </c>
      <c r="N48">
        <v>36.241950423429778</v>
      </c>
      <c r="O48">
        <v>0</v>
      </c>
      <c r="P48">
        <v>31.523199797160245</v>
      </c>
      <c r="Q48">
        <v>3.6678353966870092</v>
      </c>
      <c r="R48">
        <v>13.00970620022753</v>
      </c>
      <c r="S48">
        <v>4.3664922474377752</v>
      </c>
      <c r="T48">
        <v>0</v>
      </c>
      <c r="U48">
        <v>53.527352870920538</v>
      </c>
      <c r="V48">
        <v>6.3560225454545449</v>
      </c>
      <c r="W48">
        <v>13.294087941671341</v>
      </c>
      <c r="X48">
        <v>43.92975665841945</v>
      </c>
      <c r="Y48">
        <v>0</v>
      </c>
      <c r="Z48">
        <v>2.0007000000000006</v>
      </c>
      <c r="AA48">
        <v>0</v>
      </c>
      <c r="AB48">
        <v>6.5439999999999996</v>
      </c>
      <c r="AC48">
        <v>2.9693200000000002</v>
      </c>
      <c r="AD48">
        <v>8.3897100000000009</v>
      </c>
      <c r="AE48">
        <v>15.166195200000002</v>
      </c>
      <c r="AF48">
        <v>2.7225000000000001</v>
      </c>
      <c r="AG48">
        <v>12.090742559999997</v>
      </c>
      <c r="AH48">
        <v>31.959400000000002</v>
      </c>
      <c r="AI48">
        <v>0</v>
      </c>
      <c r="AJ48">
        <v>0</v>
      </c>
      <c r="AK48">
        <v>15.571999999999996</v>
      </c>
      <c r="AL48">
        <v>0</v>
      </c>
      <c r="AM48">
        <v>0</v>
      </c>
      <c r="AN48">
        <v>1.01389</v>
      </c>
      <c r="AO48">
        <v>7.215936000000001</v>
      </c>
      <c r="AP48">
        <v>3.7337524114967033</v>
      </c>
      <c r="AQ48">
        <v>0</v>
      </c>
      <c r="AR48">
        <v>3.387</v>
      </c>
      <c r="AS48">
        <v>3.0952500000000001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671.23049567249166</v>
      </c>
      <c r="DN48">
        <v>28.186731957989952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9.4091437037859436</v>
      </c>
      <c r="L49">
        <v>339.99469796736327</v>
      </c>
      <c r="M49">
        <v>28.228338430173292</v>
      </c>
      <c r="N49">
        <v>36.241950423429778</v>
      </c>
      <c r="O49">
        <v>0</v>
      </c>
      <c r="P49">
        <v>31.523199797160245</v>
      </c>
      <c r="Q49">
        <v>3.6678353966870092</v>
      </c>
      <c r="R49">
        <v>13.009854054054054</v>
      </c>
      <c r="S49">
        <v>4.3664922474377752</v>
      </c>
      <c r="T49">
        <v>0</v>
      </c>
      <c r="U49">
        <v>53.527352870920538</v>
      </c>
      <c r="V49">
        <v>6.3560225454545449</v>
      </c>
      <c r="W49">
        <v>13.780195434782609</v>
      </c>
      <c r="X49">
        <v>43.92975665841945</v>
      </c>
      <c r="Y49">
        <v>0</v>
      </c>
      <c r="Z49">
        <v>2.0007000000000006</v>
      </c>
      <c r="AA49">
        <v>0</v>
      </c>
      <c r="AB49">
        <v>5.9304999999999994</v>
      </c>
      <c r="AC49">
        <v>2.9693200000000002</v>
      </c>
      <c r="AD49">
        <v>8.3897100000000009</v>
      </c>
      <c r="AE49">
        <v>15.166195200000002</v>
      </c>
      <c r="AF49">
        <v>2.7225000000000001</v>
      </c>
      <c r="AG49">
        <v>12.090742559999997</v>
      </c>
      <c r="AH49">
        <v>31.959400000000002</v>
      </c>
      <c r="AI49">
        <v>0</v>
      </c>
      <c r="AJ49">
        <v>0</v>
      </c>
      <c r="AK49">
        <v>15.571999999999996</v>
      </c>
      <c r="AL49">
        <v>0</v>
      </c>
      <c r="AM49">
        <v>0</v>
      </c>
      <c r="AN49">
        <v>1.01389</v>
      </c>
      <c r="AO49">
        <v>7.215936000000001</v>
      </c>
      <c r="AP49">
        <v>3.7337524114967033</v>
      </c>
      <c r="AQ49">
        <v>0</v>
      </c>
      <c r="AR49">
        <v>5.0805000000000007</v>
      </c>
      <c r="AS49">
        <v>2.8889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672.5276818514692</v>
      </c>
      <c r="DN49">
        <v>28.241203849696014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9.4091437037859436</v>
      </c>
      <c r="L50">
        <v>349.99488436890499</v>
      </c>
      <c r="M50">
        <v>28.228338430173292</v>
      </c>
      <c r="N50">
        <v>36.241950423429778</v>
      </c>
      <c r="O50">
        <v>0</v>
      </c>
      <c r="P50">
        <v>31.523199797160245</v>
      </c>
      <c r="Q50">
        <v>3.6678353966870092</v>
      </c>
      <c r="R50">
        <v>13.009854054054054</v>
      </c>
      <c r="S50">
        <v>4.3664922474377752</v>
      </c>
      <c r="T50">
        <v>0</v>
      </c>
      <c r="U50">
        <v>53.527352870920538</v>
      </c>
      <c r="V50">
        <v>6.3560225454545449</v>
      </c>
      <c r="W50">
        <v>13.778984598815294</v>
      </c>
      <c r="X50">
        <v>44.247700671916775</v>
      </c>
      <c r="Y50">
        <v>0</v>
      </c>
      <c r="Z50">
        <v>2.0007000000000006</v>
      </c>
      <c r="AA50">
        <v>0</v>
      </c>
      <c r="AB50">
        <v>5.9304999999999994</v>
      </c>
      <c r="AC50">
        <v>2.9693200000000002</v>
      </c>
      <c r="AD50">
        <v>8.3897100000000009</v>
      </c>
      <c r="AE50">
        <v>15.166195200000002</v>
      </c>
      <c r="AF50">
        <v>2.7225000000000001</v>
      </c>
      <c r="AG50">
        <v>12.090742559999997</v>
      </c>
      <c r="AH50">
        <v>31.959400000000002</v>
      </c>
      <c r="AI50">
        <v>0</v>
      </c>
      <c r="AJ50">
        <v>0</v>
      </c>
      <c r="AK50">
        <v>15.571999999999996</v>
      </c>
      <c r="AL50">
        <v>0</v>
      </c>
      <c r="AM50">
        <v>0</v>
      </c>
      <c r="AN50">
        <v>1.01389</v>
      </c>
      <c r="AO50">
        <v>7.215936000000001</v>
      </c>
      <c r="AP50">
        <v>3.7337524114967033</v>
      </c>
      <c r="AQ50">
        <v>0</v>
      </c>
      <c r="AR50">
        <v>5.0805000000000007</v>
      </c>
      <c r="AS50">
        <v>2.8889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682.42882978582793</v>
      </c>
      <c r="DN50">
        <v>28.656975494408918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9.409206731707318</v>
      </c>
      <c r="L51">
        <v>354.99497387957103</v>
      </c>
      <c r="M51">
        <v>28.228338430173292</v>
      </c>
      <c r="N51">
        <v>36.241950423429778</v>
      </c>
      <c r="O51">
        <v>0</v>
      </c>
      <c r="P51">
        <v>31.523199797160245</v>
      </c>
      <c r="Q51">
        <v>3.6678353966870092</v>
      </c>
      <c r="R51">
        <v>13.009854054054054</v>
      </c>
      <c r="S51">
        <v>4.3664922474377752</v>
      </c>
      <c r="T51">
        <v>0</v>
      </c>
      <c r="U51">
        <v>53.527352870920538</v>
      </c>
      <c r="V51">
        <v>6.3560225454545449</v>
      </c>
      <c r="W51">
        <v>13.778984598815294</v>
      </c>
      <c r="X51">
        <v>44.247700671916775</v>
      </c>
      <c r="Y51">
        <v>0</v>
      </c>
      <c r="Z51">
        <v>2.0007000000000006</v>
      </c>
      <c r="AA51">
        <v>0</v>
      </c>
      <c r="AB51">
        <v>5.9304999999999994</v>
      </c>
      <c r="AC51">
        <v>2.9693200000000002</v>
      </c>
      <c r="AD51">
        <v>8.3897100000000009</v>
      </c>
      <c r="AE51">
        <v>15.166195200000002</v>
      </c>
      <c r="AF51">
        <v>2.7225000000000001</v>
      </c>
      <c r="AG51">
        <v>12.090742559999997</v>
      </c>
      <c r="AH51">
        <v>31.959400000000002</v>
      </c>
      <c r="AI51">
        <v>0</v>
      </c>
      <c r="AJ51">
        <v>0</v>
      </c>
      <c r="AK51">
        <v>15.571999999999996</v>
      </c>
      <c r="AL51">
        <v>0</v>
      </c>
      <c r="AM51">
        <v>0</v>
      </c>
      <c r="AN51">
        <v>1.01389</v>
      </c>
      <c r="AO51">
        <v>7.215936000000001</v>
      </c>
      <c r="AP51">
        <v>3.7337524114967033</v>
      </c>
      <c r="AQ51">
        <v>0</v>
      </c>
      <c r="AR51">
        <v>11.854500000000003</v>
      </c>
      <c r="AS51">
        <v>2.8889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693.72848397696623</v>
      </c>
      <c r="DN51">
        <v>29.131473841858121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9.409206731707318</v>
      </c>
      <c r="L52">
        <v>369.99459493771326</v>
      </c>
      <c r="M52">
        <v>28.228338430173292</v>
      </c>
      <c r="N52">
        <v>36.241950423429778</v>
      </c>
      <c r="O52">
        <v>0</v>
      </c>
      <c r="P52">
        <v>31.523199797160245</v>
      </c>
      <c r="Q52">
        <v>3.6678353966870092</v>
      </c>
      <c r="R52">
        <v>13.010446110325319</v>
      </c>
      <c r="S52">
        <v>4.3664922474377752</v>
      </c>
      <c r="T52">
        <v>0</v>
      </c>
      <c r="U52">
        <v>53.527352870920538</v>
      </c>
      <c r="V52">
        <v>6.3560225454545449</v>
      </c>
      <c r="W52">
        <v>13.778984598815294</v>
      </c>
      <c r="X52">
        <v>44.247700671916775</v>
      </c>
      <c r="Y52">
        <v>0</v>
      </c>
      <c r="Z52">
        <v>2.0007000000000006</v>
      </c>
      <c r="AA52">
        <v>0</v>
      </c>
      <c r="AB52">
        <v>5.9304999999999994</v>
      </c>
      <c r="AC52">
        <v>2.9693200000000002</v>
      </c>
      <c r="AD52">
        <v>8.3897100000000009</v>
      </c>
      <c r="AE52">
        <v>15.166195200000002</v>
      </c>
      <c r="AF52">
        <v>2.7225000000000001</v>
      </c>
      <c r="AG52">
        <v>12.090742559999997</v>
      </c>
      <c r="AH52">
        <v>31.959400000000002</v>
      </c>
      <c r="AI52">
        <v>0</v>
      </c>
      <c r="AJ52">
        <v>0</v>
      </c>
      <c r="AK52">
        <v>15.571999999999996</v>
      </c>
      <c r="AL52">
        <v>0</v>
      </c>
      <c r="AM52">
        <v>0</v>
      </c>
      <c r="AN52">
        <v>1.01389</v>
      </c>
      <c r="AO52">
        <v>7.215936000000001</v>
      </c>
      <c r="AP52">
        <v>3.7337524114967033</v>
      </c>
      <c r="AQ52">
        <v>0</v>
      </c>
      <c r="AR52">
        <v>11.854500000000003</v>
      </c>
      <c r="AS52">
        <v>2.8889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708.12418850306983</v>
      </c>
      <c r="DN52">
        <v>29.735982430167983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9.4091181966979782</v>
      </c>
      <c r="L53">
        <v>389.99493669611616</v>
      </c>
      <c r="M53">
        <v>28.228338430173292</v>
      </c>
      <c r="N53">
        <v>36.241950423429778</v>
      </c>
      <c r="O53">
        <v>0</v>
      </c>
      <c r="P53">
        <v>31.523199797160245</v>
      </c>
      <c r="Q53">
        <v>3.6560791493449787</v>
      </c>
      <c r="R53">
        <v>13.010446110325319</v>
      </c>
      <c r="S53">
        <v>4.3664922474377752</v>
      </c>
      <c r="T53">
        <v>0</v>
      </c>
      <c r="U53">
        <v>53.527352870920538</v>
      </c>
      <c r="V53">
        <v>6.3560225454545449</v>
      </c>
      <c r="W53">
        <v>13.778984598815294</v>
      </c>
      <c r="X53">
        <v>44.247700671916775</v>
      </c>
      <c r="Y53">
        <v>0</v>
      </c>
      <c r="Z53">
        <v>2.0007000000000006</v>
      </c>
      <c r="AA53">
        <v>0</v>
      </c>
      <c r="AB53">
        <v>5.9304999999999994</v>
      </c>
      <c r="AC53">
        <v>2.9693200000000002</v>
      </c>
      <c r="AD53">
        <v>8.3897100000000009</v>
      </c>
      <c r="AE53">
        <v>15.166195200000002</v>
      </c>
      <c r="AF53">
        <v>2.7225000000000001</v>
      </c>
      <c r="AG53">
        <v>12.090742559999997</v>
      </c>
      <c r="AH53">
        <v>31.959400000000002</v>
      </c>
      <c r="AI53">
        <v>0</v>
      </c>
      <c r="AJ53">
        <v>0</v>
      </c>
      <c r="AK53">
        <v>15.571999999999996</v>
      </c>
      <c r="AL53">
        <v>0</v>
      </c>
      <c r="AM53">
        <v>0</v>
      </c>
      <c r="AN53">
        <v>1.01389</v>
      </c>
      <c r="AO53">
        <v>7.0355376000000005</v>
      </c>
      <c r="AP53">
        <v>3.7337524114967033</v>
      </c>
      <c r="AQ53">
        <v>0</v>
      </c>
      <c r="AR53">
        <v>4.0644</v>
      </c>
      <c r="AS53">
        <v>2.8889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719.65786188359505</v>
      </c>
      <c r="DN53">
        <v>30.220307625694314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9.409225767772714</v>
      </c>
      <c r="L54">
        <v>365.48450184547056</v>
      </c>
      <c r="M54">
        <v>28.228338430173292</v>
      </c>
      <c r="N54">
        <v>36.241950423429778</v>
      </c>
      <c r="O54">
        <v>0</v>
      </c>
      <c r="P54">
        <v>31.523199797160245</v>
      </c>
      <c r="Q54">
        <v>3.6560791493449787</v>
      </c>
      <c r="R54">
        <v>13.010446110325319</v>
      </c>
      <c r="S54">
        <v>4.3664922474377752</v>
      </c>
      <c r="T54">
        <v>0</v>
      </c>
      <c r="U54">
        <v>53.527352870920538</v>
      </c>
      <c r="V54">
        <v>6.3560225454545449</v>
      </c>
      <c r="W54">
        <v>13.778984598815294</v>
      </c>
      <c r="X54">
        <v>44.247700671916775</v>
      </c>
      <c r="Y54">
        <v>0</v>
      </c>
      <c r="Z54">
        <v>2.0007000000000006</v>
      </c>
      <c r="AA54">
        <v>0</v>
      </c>
      <c r="AB54">
        <v>5.9304999999999994</v>
      </c>
      <c r="AC54">
        <v>2.9693200000000002</v>
      </c>
      <c r="AD54">
        <v>8.3897100000000009</v>
      </c>
      <c r="AE54">
        <v>15.166195200000002</v>
      </c>
      <c r="AF54">
        <v>2.7225000000000001</v>
      </c>
      <c r="AG54">
        <v>12.090742559999997</v>
      </c>
      <c r="AH54">
        <v>31.959400000000002</v>
      </c>
      <c r="AI54">
        <v>0</v>
      </c>
      <c r="AJ54">
        <v>0</v>
      </c>
      <c r="AK54">
        <v>15.571999999999996</v>
      </c>
      <c r="AL54">
        <v>0</v>
      </c>
      <c r="AM54">
        <v>0</v>
      </c>
      <c r="AN54">
        <v>1.01389</v>
      </c>
      <c r="AO54">
        <v>7.0355376000000005</v>
      </c>
      <c r="AP54">
        <v>3.7337524114967033</v>
      </c>
      <c r="AQ54">
        <v>0</v>
      </c>
      <c r="AR54">
        <v>4.0644</v>
      </c>
      <c r="AS54">
        <v>2.8889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696.13530122249858</v>
      </c>
      <c r="DN54">
        <v>29.232541007219783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9.4198060130297776</v>
      </c>
      <c r="L55">
        <v>328.22625695155114</v>
      </c>
      <c r="M55">
        <v>28.228338430173292</v>
      </c>
      <c r="N55">
        <v>36.241950423429778</v>
      </c>
      <c r="O55">
        <v>0</v>
      </c>
      <c r="P55">
        <v>31.523199797160245</v>
      </c>
      <c r="Q55">
        <v>3.6560791493449787</v>
      </c>
      <c r="R55">
        <v>13.010446110325319</v>
      </c>
      <c r="S55">
        <v>4.3664922474377752</v>
      </c>
      <c r="T55">
        <v>0</v>
      </c>
      <c r="U55">
        <v>53.527352870920538</v>
      </c>
      <c r="V55">
        <v>6.3560225454545449</v>
      </c>
      <c r="W55">
        <v>13.778984598815294</v>
      </c>
      <c r="X55">
        <v>44.247700671916775</v>
      </c>
      <c r="Y55">
        <v>0</v>
      </c>
      <c r="Z55">
        <v>2.0007000000000006</v>
      </c>
      <c r="AA55">
        <v>0</v>
      </c>
      <c r="AB55">
        <v>5.9304999999999994</v>
      </c>
      <c r="AC55">
        <v>2.9693200000000002</v>
      </c>
      <c r="AD55">
        <v>8.3897100000000009</v>
      </c>
      <c r="AE55">
        <v>15.166195200000002</v>
      </c>
      <c r="AF55">
        <v>2.7225000000000001</v>
      </c>
      <c r="AG55">
        <v>12.090742559999997</v>
      </c>
      <c r="AH55">
        <v>31.959400000000002</v>
      </c>
      <c r="AI55">
        <v>0</v>
      </c>
      <c r="AJ55">
        <v>0</v>
      </c>
      <c r="AK55">
        <v>15.571999999999996</v>
      </c>
      <c r="AL55">
        <v>0</v>
      </c>
      <c r="AM55">
        <v>0</v>
      </c>
      <c r="AN55">
        <v>1.01389</v>
      </c>
      <c r="AO55">
        <v>7.0355376000000005</v>
      </c>
      <c r="AP55">
        <v>3.7337524114967033</v>
      </c>
      <c r="AQ55">
        <v>0</v>
      </c>
      <c r="AR55">
        <v>4.0644</v>
      </c>
      <c r="AS55">
        <v>2.8889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660.38871734608153</v>
      </c>
      <c r="DN55">
        <v>27.731460234974374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9.409259165954694</v>
      </c>
      <c r="L56">
        <v>328.22625695155114</v>
      </c>
      <c r="M56">
        <v>28.228338430173292</v>
      </c>
      <c r="N56">
        <v>36.241950423429778</v>
      </c>
      <c r="O56">
        <v>0</v>
      </c>
      <c r="P56">
        <v>31.523199797160245</v>
      </c>
      <c r="Q56">
        <v>3.6560791493449787</v>
      </c>
      <c r="R56">
        <v>13.010446110325319</v>
      </c>
      <c r="S56">
        <v>4.3664922474377752</v>
      </c>
      <c r="T56">
        <v>0</v>
      </c>
      <c r="U56">
        <v>53.527352870920538</v>
      </c>
      <c r="V56">
        <v>6.3560225454545449</v>
      </c>
      <c r="W56">
        <v>13.778984598815294</v>
      </c>
      <c r="X56">
        <v>44.247700671916775</v>
      </c>
      <c r="Y56">
        <v>0</v>
      </c>
      <c r="Z56">
        <v>2.0007000000000006</v>
      </c>
      <c r="AA56">
        <v>0</v>
      </c>
      <c r="AB56">
        <v>5.9304999999999994</v>
      </c>
      <c r="AC56">
        <v>2.9693200000000002</v>
      </c>
      <c r="AD56">
        <v>8.3897100000000009</v>
      </c>
      <c r="AE56">
        <v>15.166195200000002</v>
      </c>
      <c r="AF56">
        <v>2.7225000000000001</v>
      </c>
      <c r="AG56">
        <v>12.090742559999997</v>
      </c>
      <c r="AH56">
        <v>31.959400000000002</v>
      </c>
      <c r="AI56">
        <v>0</v>
      </c>
      <c r="AJ56">
        <v>0</v>
      </c>
      <c r="AK56">
        <v>15.571999999999996</v>
      </c>
      <c r="AL56">
        <v>0</v>
      </c>
      <c r="AM56">
        <v>0</v>
      </c>
      <c r="AN56">
        <v>1.01389</v>
      </c>
      <c r="AO56">
        <v>7.0355376000000005</v>
      </c>
      <c r="AP56">
        <v>3.7337524114967033</v>
      </c>
      <c r="AQ56">
        <v>0</v>
      </c>
      <c r="AR56">
        <v>4.0644</v>
      </c>
      <c r="AS56">
        <v>2.8889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660.37859554053102</v>
      </c>
      <c r="DN56">
        <v>27.731035193449873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9.4091191525539024</v>
      </c>
      <c r="L57">
        <v>427.99495020287719</v>
      </c>
      <c r="M57">
        <v>28.228338430173292</v>
      </c>
      <c r="N57">
        <v>36.241950423429778</v>
      </c>
      <c r="O57">
        <v>0</v>
      </c>
      <c r="P57">
        <v>31.523199797160245</v>
      </c>
      <c r="Q57">
        <v>6.128990721649485</v>
      </c>
      <c r="R57">
        <v>13.010446110325319</v>
      </c>
      <c r="S57">
        <v>8.0951330097087357</v>
      </c>
      <c r="T57">
        <v>0</v>
      </c>
      <c r="U57">
        <v>53.527352870920538</v>
      </c>
      <c r="V57">
        <v>6.3560225454545449</v>
      </c>
      <c r="W57">
        <v>13.778627855153205</v>
      </c>
      <c r="X57">
        <v>44.247700671916775</v>
      </c>
      <c r="Y57">
        <v>0</v>
      </c>
      <c r="Z57">
        <v>2.0007000000000006</v>
      </c>
      <c r="AA57">
        <v>0</v>
      </c>
      <c r="AB57">
        <v>5.9304999999999994</v>
      </c>
      <c r="AC57">
        <v>2.9693200000000002</v>
      </c>
      <c r="AD57">
        <v>8.3897100000000009</v>
      </c>
      <c r="AE57">
        <v>10.07616</v>
      </c>
      <c r="AF57">
        <v>2.7225000000000001</v>
      </c>
      <c r="AG57">
        <v>12.090742559999997</v>
      </c>
      <c r="AH57">
        <v>31.959400000000002</v>
      </c>
      <c r="AI57">
        <v>0</v>
      </c>
      <c r="AJ57">
        <v>0</v>
      </c>
      <c r="AK57">
        <v>15.571999999999996</v>
      </c>
      <c r="AL57">
        <v>0</v>
      </c>
      <c r="AM57">
        <v>0</v>
      </c>
      <c r="AN57">
        <v>1.01389</v>
      </c>
      <c r="AO57">
        <v>7.0355376000000005</v>
      </c>
      <c r="AP57">
        <v>3.7337524114967033</v>
      </c>
      <c r="AQ57">
        <v>0</v>
      </c>
      <c r="AR57">
        <v>4.0644</v>
      </c>
      <c r="AS57">
        <v>2.8889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757.19285629978981</v>
      </c>
      <c r="DN57">
        <v>31.79648806302971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9.4092293876686206</v>
      </c>
      <c r="L58">
        <v>578.48975501132838</v>
      </c>
      <c r="M58">
        <v>28.228338430173292</v>
      </c>
      <c r="N58">
        <v>36.241950423429778</v>
      </c>
      <c r="O58">
        <v>0</v>
      </c>
      <c r="P58">
        <v>31.523199797160245</v>
      </c>
      <c r="Q58">
        <v>6.128990721649485</v>
      </c>
      <c r="R58">
        <v>13.010446110325319</v>
      </c>
      <c r="S58">
        <v>8.0951330097087357</v>
      </c>
      <c r="T58">
        <v>0</v>
      </c>
      <c r="U58">
        <v>53.527352870920538</v>
      </c>
      <c r="V58">
        <v>6.3560225454545449</v>
      </c>
      <c r="W58">
        <v>13.778627855153205</v>
      </c>
      <c r="X58">
        <v>44.247700671916775</v>
      </c>
      <c r="Y58">
        <v>0</v>
      </c>
      <c r="Z58">
        <v>2.0007000000000006</v>
      </c>
      <c r="AA58">
        <v>0</v>
      </c>
      <c r="AB58">
        <v>5.9304999999999994</v>
      </c>
      <c r="AC58">
        <v>2.9693200000000002</v>
      </c>
      <c r="AD58">
        <v>8.3897100000000009</v>
      </c>
      <c r="AE58">
        <v>10.07616</v>
      </c>
      <c r="AF58">
        <v>2.7225000000000001</v>
      </c>
      <c r="AG58">
        <v>12.090742559999997</v>
      </c>
      <c r="AH58">
        <v>31.959400000000002</v>
      </c>
      <c r="AI58">
        <v>0</v>
      </c>
      <c r="AJ58">
        <v>0</v>
      </c>
      <c r="AK58">
        <v>15.571999999999996</v>
      </c>
      <c r="AL58">
        <v>0</v>
      </c>
      <c r="AM58">
        <v>0</v>
      </c>
      <c r="AN58">
        <v>1.01389</v>
      </c>
      <c r="AO58">
        <v>7.0355376000000005</v>
      </c>
      <c r="AP58">
        <v>3.7337524114967033</v>
      </c>
      <c r="AQ58">
        <v>0</v>
      </c>
      <c r="AR58">
        <v>4.0644</v>
      </c>
      <c r="AS58">
        <v>2.8889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901.62282674695086</v>
      </c>
      <c r="DN58">
        <v>37.861432659434584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9.4092293876686206</v>
      </c>
      <c r="L59">
        <v>578.48975501132838</v>
      </c>
      <c r="M59">
        <v>28.228338430173292</v>
      </c>
      <c r="N59">
        <v>36.241950423429778</v>
      </c>
      <c r="O59">
        <v>0</v>
      </c>
      <c r="P59">
        <v>31.523199797160245</v>
      </c>
      <c r="Q59">
        <v>6.128990721649485</v>
      </c>
      <c r="R59">
        <v>13.010446110325319</v>
      </c>
      <c r="S59">
        <v>8.0951330097087357</v>
      </c>
      <c r="T59">
        <v>0</v>
      </c>
      <c r="U59">
        <v>53.527352870920538</v>
      </c>
      <c r="V59">
        <v>6.3560225454545449</v>
      </c>
      <c r="W59">
        <v>13.778627855153205</v>
      </c>
      <c r="X59">
        <v>44.247700671916775</v>
      </c>
      <c r="Y59">
        <v>0</v>
      </c>
      <c r="Z59">
        <v>0</v>
      </c>
      <c r="AA59">
        <v>0</v>
      </c>
      <c r="AB59">
        <v>5.9304999999999994</v>
      </c>
      <c r="AC59">
        <v>2.9693200000000002</v>
      </c>
      <c r="AD59">
        <v>8.3897100000000009</v>
      </c>
      <c r="AE59">
        <v>10.07616</v>
      </c>
      <c r="AF59">
        <v>2.7225000000000001</v>
      </c>
      <c r="AG59">
        <v>12.090742559999997</v>
      </c>
      <c r="AH59">
        <v>31.959400000000002</v>
      </c>
      <c r="AI59">
        <v>0</v>
      </c>
      <c r="AJ59">
        <v>0</v>
      </c>
      <c r="AK59">
        <v>15.571999999999996</v>
      </c>
      <c r="AL59">
        <v>0</v>
      </c>
      <c r="AM59">
        <v>0</v>
      </c>
      <c r="AN59">
        <v>1.01389</v>
      </c>
      <c r="AO59">
        <v>7.0355376000000005</v>
      </c>
      <c r="AP59">
        <v>3.7337524114967033</v>
      </c>
      <c r="AQ59">
        <v>0</v>
      </c>
      <c r="AR59">
        <v>4.0644</v>
      </c>
      <c r="AS59">
        <v>2.8889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899.70275488331447</v>
      </c>
      <c r="DN59">
        <v>37.780804523070955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9.4092476563189003</v>
      </c>
      <c r="L60">
        <v>578.48975501132838</v>
      </c>
      <c r="M60">
        <v>28.228338430173292</v>
      </c>
      <c r="N60">
        <v>36.241950423429778</v>
      </c>
      <c r="O60">
        <v>0</v>
      </c>
      <c r="P60">
        <v>31.523199797160245</v>
      </c>
      <c r="Q60">
        <v>6.128990721649485</v>
      </c>
      <c r="R60">
        <v>13.010446110325319</v>
      </c>
      <c r="S60">
        <v>8.0951330097087357</v>
      </c>
      <c r="T60">
        <v>0</v>
      </c>
      <c r="U60">
        <v>53.527352870920538</v>
      </c>
      <c r="V60">
        <v>6.3560225454545449</v>
      </c>
      <c r="W60">
        <v>13.778627855153205</v>
      </c>
      <c r="X60">
        <v>44.247700671916775</v>
      </c>
      <c r="Y60">
        <v>0</v>
      </c>
      <c r="Z60">
        <v>0</v>
      </c>
      <c r="AA60">
        <v>0</v>
      </c>
      <c r="AB60">
        <v>5.9304999999999994</v>
      </c>
      <c r="AC60">
        <v>2.9693200000000002</v>
      </c>
      <c r="AD60">
        <v>8.3897100000000009</v>
      </c>
      <c r="AE60">
        <v>10.07616</v>
      </c>
      <c r="AF60">
        <v>2.7225000000000001</v>
      </c>
      <c r="AG60">
        <v>12.090742559999997</v>
      </c>
      <c r="AH60">
        <v>31.959400000000002</v>
      </c>
      <c r="AI60">
        <v>0</v>
      </c>
      <c r="AJ60">
        <v>0</v>
      </c>
      <c r="AK60">
        <v>15.571999999999996</v>
      </c>
      <c r="AL60">
        <v>0</v>
      </c>
      <c r="AM60">
        <v>0</v>
      </c>
      <c r="AN60">
        <v>1.01389</v>
      </c>
      <c r="AO60">
        <v>7.0355376000000005</v>
      </c>
      <c r="AP60">
        <v>3.7337524114967033</v>
      </c>
      <c r="AQ60">
        <v>0</v>
      </c>
      <c r="AR60">
        <v>4.0644</v>
      </c>
      <c r="AS60">
        <v>2.8889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899.70277241618351</v>
      </c>
      <c r="DN60">
        <v>37.780805258852254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9.4091094960057315</v>
      </c>
      <c r="L61">
        <v>578.49579270613469</v>
      </c>
      <c r="M61">
        <v>28.228338430173292</v>
      </c>
      <c r="N61">
        <v>36.241950423429778</v>
      </c>
      <c r="O61">
        <v>0</v>
      </c>
      <c r="P61">
        <v>31.523199797160245</v>
      </c>
      <c r="Q61">
        <v>3.6558489301310044</v>
      </c>
      <c r="R61">
        <v>13.01059337860781</v>
      </c>
      <c r="S61">
        <v>4.3541158606016142</v>
      </c>
      <c r="T61">
        <v>0</v>
      </c>
      <c r="U61">
        <v>53.527352870920538</v>
      </c>
      <c r="V61">
        <v>6.3560225454545449</v>
      </c>
      <c r="W61">
        <v>13.778627855153205</v>
      </c>
      <c r="X61">
        <v>44.247700671916775</v>
      </c>
      <c r="Y61">
        <v>0</v>
      </c>
      <c r="Z61">
        <v>0</v>
      </c>
      <c r="AA61">
        <v>0</v>
      </c>
      <c r="AB61">
        <v>5.9304999999999994</v>
      </c>
      <c r="AC61">
        <v>2.9693200000000002</v>
      </c>
      <c r="AD61">
        <v>7.2953999999999999</v>
      </c>
      <c r="AE61">
        <v>10.07616</v>
      </c>
      <c r="AF61">
        <v>2.7225000000000001</v>
      </c>
      <c r="AG61">
        <v>12.090742559999997</v>
      </c>
      <c r="AH61">
        <v>31.959400000000002</v>
      </c>
      <c r="AI61">
        <v>0</v>
      </c>
      <c r="AJ61">
        <v>0</v>
      </c>
      <c r="AK61">
        <v>15.571999999999996</v>
      </c>
      <c r="AL61">
        <v>0</v>
      </c>
      <c r="AM61">
        <v>0</v>
      </c>
      <c r="AN61">
        <v>1.01389</v>
      </c>
      <c r="AO61">
        <v>7.0355376000000005</v>
      </c>
      <c r="AP61">
        <v>3.7337524114967033</v>
      </c>
      <c r="AQ61">
        <v>0</v>
      </c>
      <c r="AR61">
        <v>4.0644</v>
      </c>
      <c r="AS61">
        <v>2.8889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892.69463800704693</v>
      </c>
      <c r="DN61">
        <v>37.486517530138656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9.4091094960057315</v>
      </c>
      <c r="L62">
        <v>578.49579270613469</v>
      </c>
      <c r="M62">
        <v>28.228338430173292</v>
      </c>
      <c r="N62">
        <v>36.241950423429778</v>
      </c>
      <c r="O62">
        <v>0</v>
      </c>
      <c r="P62">
        <v>31.523199797160245</v>
      </c>
      <c r="Q62">
        <v>3.6558489301310044</v>
      </c>
      <c r="R62">
        <v>13.01059337860781</v>
      </c>
      <c r="S62">
        <v>4.3541158606016142</v>
      </c>
      <c r="T62">
        <v>0</v>
      </c>
      <c r="U62">
        <v>53.527352870920538</v>
      </c>
      <c r="V62">
        <v>6.3560225454545449</v>
      </c>
      <c r="W62">
        <v>13.778627855153205</v>
      </c>
      <c r="X62">
        <v>44.247700671916775</v>
      </c>
      <c r="Y62">
        <v>0</v>
      </c>
      <c r="Z62">
        <v>0</v>
      </c>
      <c r="AA62">
        <v>0</v>
      </c>
      <c r="AB62">
        <v>5.9304999999999994</v>
      </c>
      <c r="AC62">
        <v>2.9693200000000002</v>
      </c>
      <c r="AD62">
        <v>7.2953999999999999</v>
      </c>
      <c r="AE62">
        <v>10.07616</v>
      </c>
      <c r="AF62">
        <v>2.7225000000000001</v>
      </c>
      <c r="AG62">
        <v>12.090742559999997</v>
      </c>
      <c r="AH62">
        <v>31.959400000000002</v>
      </c>
      <c r="AI62">
        <v>0</v>
      </c>
      <c r="AJ62">
        <v>0</v>
      </c>
      <c r="AK62">
        <v>15.571999999999996</v>
      </c>
      <c r="AL62">
        <v>0</v>
      </c>
      <c r="AM62">
        <v>0</v>
      </c>
      <c r="AN62">
        <v>1.01389</v>
      </c>
      <c r="AO62">
        <v>7.0355376000000005</v>
      </c>
      <c r="AP62">
        <v>3.7337524114967033</v>
      </c>
      <c r="AQ62">
        <v>0</v>
      </c>
      <c r="AR62">
        <v>4.0644</v>
      </c>
      <c r="AS62">
        <v>2.8889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892.69463800704693</v>
      </c>
      <c r="DN62">
        <v>37.486517530138656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9.4092705493455089</v>
      </c>
      <c r="L63">
        <v>479.00103618352887</v>
      </c>
      <c r="M63">
        <v>28.228338430173292</v>
      </c>
      <c r="N63">
        <v>36.241950423429778</v>
      </c>
      <c r="O63">
        <v>0</v>
      </c>
      <c r="P63">
        <v>31.523199797160245</v>
      </c>
      <c r="Q63">
        <v>3.6558489301310044</v>
      </c>
      <c r="R63">
        <v>13.010446110325319</v>
      </c>
      <c r="S63">
        <v>4.3541158606016142</v>
      </c>
      <c r="T63">
        <v>0</v>
      </c>
      <c r="U63">
        <v>53.527352870920538</v>
      </c>
      <c r="V63">
        <v>6.3560225454545449</v>
      </c>
      <c r="W63">
        <v>13.778984598815294</v>
      </c>
      <c r="X63">
        <v>44.247700671916775</v>
      </c>
      <c r="Y63">
        <v>0</v>
      </c>
      <c r="Z63">
        <v>0</v>
      </c>
      <c r="AA63">
        <v>0</v>
      </c>
      <c r="AB63">
        <v>5.9304999999999994</v>
      </c>
      <c r="AC63">
        <v>2.9693200000000002</v>
      </c>
      <c r="AD63">
        <v>7.2953999999999999</v>
      </c>
      <c r="AE63">
        <v>10.07616</v>
      </c>
      <c r="AF63">
        <v>2.7225000000000001</v>
      </c>
      <c r="AG63">
        <v>12.090742559999997</v>
      </c>
      <c r="AH63">
        <v>31.959400000000002</v>
      </c>
      <c r="AI63">
        <v>0</v>
      </c>
      <c r="AJ63">
        <v>0</v>
      </c>
      <c r="AK63">
        <v>15.571999999999996</v>
      </c>
      <c r="AL63">
        <v>0</v>
      </c>
      <c r="AM63">
        <v>0</v>
      </c>
      <c r="AN63">
        <v>1.01389</v>
      </c>
      <c r="AO63">
        <v>7.0355376000000005</v>
      </c>
      <c r="AP63">
        <v>3.7337524114967033</v>
      </c>
      <c r="AQ63">
        <v>0</v>
      </c>
      <c r="AR63">
        <v>4.0644</v>
      </c>
      <c r="AS63">
        <v>2.8889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797.20987529436752</v>
      </c>
      <c r="DN63">
        <v>33.476894248931842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9.7735687121338</v>
      </c>
      <c r="L64">
        <v>479.00103618352887</v>
      </c>
      <c r="M64">
        <v>28.228338430173292</v>
      </c>
      <c r="N64">
        <v>36.241950423429778</v>
      </c>
      <c r="O64">
        <v>0</v>
      </c>
      <c r="P64">
        <v>31.523199797160245</v>
      </c>
      <c r="Q64">
        <v>3.6558489301310044</v>
      </c>
      <c r="R64">
        <v>13.010446110325319</v>
      </c>
      <c r="S64">
        <v>4.3541158606016142</v>
      </c>
      <c r="T64">
        <v>0</v>
      </c>
      <c r="U64">
        <v>53.527352870920538</v>
      </c>
      <c r="V64">
        <v>6.3560225454545449</v>
      </c>
      <c r="W64">
        <v>13.778984598815294</v>
      </c>
      <c r="X64">
        <v>44.247700671916775</v>
      </c>
      <c r="Y64">
        <v>0</v>
      </c>
      <c r="Z64">
        <v>0</v>
      </c>
      <c r="AA64">
        <v>0</v>
      </c>
      <c r="AB64">
        <v>5.9304999999999994</v>
      </c>
      <c r="AC64">
        <v>2.9693200000000002</v>
      </c>
      <c r="AD64">
        <v>7.2953999999999999</v>
      </c>
      <c r="AE64">
        <v>10.07616</v>
      </c>
      <c r="AF64">
        <v>2.7225000000000001</v>
      </c>
      <c r="AG64">
        <v>12.090742559999997</v>
      </c>
      <c r="AH64">
        <v>31.959400000000002</v>
      </c>
      <c r="AI64">
        <v>0</v>
      </c>
      <c r="AJ64">
        <v>0</v>
      </c>
      <c r="AK64">
        <v>15.571999999999996</v>
      </c>
      <c r="AL64">
        <v>0</v>
      </c>
      <c r="AM64">
        <v>0</v>
      </c>
      <c r="AN64">
        <v>1.01389</v>
      </c>
      <c r="AO64">
        <v>7.0355376000000005</v>
      </c>
      <c r="AP64">
        <v>3.7337524114967033</v>
      </c>
      <c r="AQ64">
        <v>0</v>
      </c>
      <c r="AR64">
        <v>4.0644</v>
      </c>
      <c r="AS64">
        <v>2.8889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797.55949226065263</v>
      </c>
      <c r="DN64">
        <v>33.491575445435075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9.7739437675822352</v>
      </c>
      <c r="L65">
        <v>469.00088806191064</v>
      </c>
      <c r="M65">
        <v>28.228338430173292</v>
      </c>
      <c r="N65">
        <v>36.241950423429778</v>
      </c>
      <c r="O65">
        <v>0</v>
      </c>
      <c r="P65">
        <v>31.523199797160245</v>
      </c>
      <c r="Q65">
        <v>3.6558489301310044</v>
      </c>
      <c r="R65">
        <v>13.003966594920362</v>
      </c>
      <c r="S65">
        <v>4.3541158606016142</v>
      </c>
      <c r="T65">
        <v>0</v>
      </c>
      <c r="U65">
        <v>53.527352870920538</v>
      </c>
      <c r="V65">
        <v>6.358129175946547</v>
      </c>
      <c r="W65">
        <v>13.778984598815294</v>
      </c>
      <c r="X65">
        <v>44.247700671916775</v>
      </c>
      <c r="Y65">
        <v>0</v>
      </c>
      <c r="Z65">
        <v>0</v>
      </c>
      <c r="AA65">
        <v>0</v>
      </c>
      <c r="AB65">
        <v>5.9304999999999994</v>
      </c>
      <c r="AC65">
        <v>2.9693200000000002</v>
      </c>
      <c r="AD65">
        <v>7.2953999999999999</v>
      </c>
      <c r="AE65">
        <v>10.07616</v>
      </c>
      <c r="AF65">
        <v>2.7225000000000001</v>
      </c>
      <c r="AG65">
        <v>12.090742559999997</v>
      </c>
      <c r="AH65">
        <v>31.959400000000002</v>
      </c>
      <c r="AI65">
        <v>0</v>
      </c>
      <c r="AJ65">
        <v>0</v>
      </c>
      <c r="AK65">
        <v>15.571999999999996</v>
      </c>
      <c r="AL65">
        <v>0</v>
      </c>
      <c r="AM65">
        <v>0</v>
      </c>
      <c r="AN65">
        <v>1.01389</v>
      </c>
      <c r="AO65">
        <v>7.0355376000000005</v>
      </c>
      <c r="AP65">
        <v>3.7337524114967033</v>
      </c>
      <c r="AQ65">
        <v>0</v>
      </c>
      <c r="AR65">
        <v>3.387</v>
      </c>
      <c r="AS65">
        <v>4.1269999999999998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788.49661671228887</v>
      </c>
      <c r="DN65">
        <v>33.111005042715831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9.7735687121338</v>
      </c>
      <c r="L66">
        <v>469.00088806191064</v>
      </c>
      <c r="M66">
        <v>28.228338430173292</v>
      </c>
      <c r="N66">
        <v>36.241950423429778</v>
      </c>
      <c r="O66">
        <v>0</v>
      </c>
      <c r="P66">
        <v>31.523199797160245</v>
      </c>
      <c r="Q66">
        <v>3.6558489301310044</v>
      </c>
      <c r="R66">
        <v>13.003966594920362</v>
      </c>
      <c r="S66">
        <v>4.3541158606016142</v>
      </c>
      <c r="T66">
        <v>0</v>
      </c>
      <c r="U66">
        <v>53.527352870920538</v>
      </c>
      <c r="V66">
        <v>6.358129175946547</v>
      </c>
      <c r="W66">
        <v>13.778984598815294</v>
      </c>
      <c r="X66">
        <v>44.247700671916775</v>
      </c>
      <c r="Y66">
        <v>0</v>
      </c>
      <c r="Z66">
        <v>0</v>
      </c>
      <c r="AA66">
        <v>0</v>
      </c>
      <c r="AB66">
        <v>5.9304999999999994</v>
      </c>
      <c r="AC66">
        <v>2.9693200000000002</v>
      </c>
      <c r="AD66">
        <v>7.2953999999999999</v>
      </c>
      <c r="AE66">
        <v>10.07616</v>
      </c>
      <c r="AF66">
        <v>2.7225000000000001</v>
      </c>
      <c r="AG66">
        <v>12.090742559999997</v>
      </c>
      <c r="AH66">
        <v>31.959400000000002</v>
      </c>
      <c r="AI66">
        <v>0</v>
      </c>
      <c r="AJ66">
        <v>0</v>
      </c>
      <c r="AK66">
        <v>15.571999999999996</v>
      </c>
      <c r="AL66">
        <v>0</v>
      </c>
      <c r="AM66">
        <v>0</v>
      </c>
      <c r="AN66">
        <v>1.01389</v>
      </c>
      <c r="AO66">
        <v>7.0355376000000005</v>
      </c>
      <c r="AP66">
        <v>3.7337524114967033</v>
      </c>
      <c r="AQ66">
        <v>0</v>
      </c>
      <c r="AR66">
        <v>3.387</v>
      </c>
      <c r="AS66">
        <v>4.1269999999999998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788.49625677718575</v>
      </c>
      <c r="DN66">
        <v>33.110989922370699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9.7633738626723492</v>
      </c>
      <c r="L67">
        <v>469.00088806191064</v>
      </c>
      <c r="M67">
        <v>28.228338430173292</v>
      </c>
      <c r="N67">
        <v>36.241950423429778</v>
      </c>
      <c r="O67">
        <v>0</v>
      </c>
      <c r="P67">
        <v>31.523199797160245</v>
      </c>
      <c r="Q67">
        <v>3.6569007039301313</v>
      </c>
      <c r="R67">
        <v>13.003966594920362</v>
      </c>
      <c r="S67">
        <v>4.3527196255506606</v>
      </c>
      <c r="T67">
        <v>0</v>
      </c>
      <c r="U67">
        <v>53.527352870920538</v>
      </c>
      <c r="V67">
        <v>6.358129175946547</v>
      </c>
      <c r="W67">
        <v>13.778984598815294</v>
      </c>
      <c r="X67">
        <v>44.247700671916775</v>
      </c>
      <c r="Y67">
        <v>0</v>
      </c>
      <c r="Z67">
        <v>0</v>
      </c>
      <c r="AA67">
        <v>0</v>
      </c>
      <c r="AB67">
        <v>5.9304999999999994</v>
      </c>
      <c r="AC67">
        <v>2.9693200000000002</v>
      </c>
      <c r="AD67">
        <v>7.2953999999999999</v>
      </c>
      <c r="AE67">
        <v>10.07616</v>
      </c>
      <c r="AF67">
        <v>2.7225000000000001</v>
      </c>
      <c r="AG67">
        <v>12.090742559999997</v>
      </c>
      <c r="AH67">
        <v>31.959400000000002</v>
      </c>
      <c r="AI67">
        <v>0</v>
      </c>
      <c r="AJ67">
        <v>0</v>
      </c>
      <c r="AK67">
        <v>15.571999999999996</v>
      </c>
      <c r="AL67">
        <v>0</v>
      </c>
      <c r="AM67">
        <v>0</v>
      </c>
      <c r="AN67">
        <v>1.01389</v>
      </c>
      <c r="AO67">
        <v>7.0355376000000005</v>
      </c>
      <c r="AP67">
        <v>3.7337524114967033</v>
      </c>
      <c r="AQ67">
        <v>0</v>
      </c>
      <c r="AR67">
        <v>6.774</v>
      </c>
      <c r="AS67">
        <v>4.1269999999999998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791.73664613679534</v>
      </c>
      <c r="DN67">
        <v>33.24706125204758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9.8051488119269052</v>
      </c>
      <c r="L68">
        <v>448.00108217937679</v>
      </c>
      <c r="M68">
        <v>28.228338430173292</v>
      </c>
      <c r="N68">
        <v>36.241950423429778</v>
      </c>
      <c r="O68">
        <v>0</v>
      </c>
      <c r="P68">
        <v>31.523199797160245</v>
      </c>
      <c r="Q68">
        <v>3.6569007039301313</v>
      </c>
      <c r="R68">
        <v>13.003966594920362</v>
      </c>
      <c r="S68">
        <v>4.3527196255506606</v>
      </c>
      <c r="T68">
        <v>0</v>
      </c>
      <c r="U68">
        <v>53.527352870920538</v>
      </c>
      <c r="V68">
        <v>6.358129175946547</v>
      </c>
      <c r="W68">
        <v>13.778984598815294</v>
      </c>
      <c r="X68">
        <v>44.247700671916775</v>
      </c>
      <c r="Y68">
        <v>0</v>
      </c>
      <c r="Z68">
        <v>0</v>
      </c>
      <c r="AA68">
        <v>0</v>
      </c>
      <c r="AB68">
        <v>5.9304999999999994</v>
      </c>
      <c r="AC68">
        <v>2.9693200000000002</v>
      </c>
      <c r="AD68">
        <v>7.2953999999999999</v>
      </c>
      <c r="AE68">
        <v>10.07616</v>
      </c>
      <c r="AF68">
        <v>2.7225000000000001</v>
      </c>
      <c r="AG68">
        <v>12.090742559999997</v>
      </c>
      <c r="AH68">
        <v>31.959400000000002</v>
      </c>
      <c r="AI68">
        <v>0</v>
      </c>
      <c r="AJ68">
        <v>0</v>
      </c>
      <c r="AK68">
        <v>15.571999999999996</v>
      </c>
      <c r="AL68">
        <v>0</v>
      </c>
      <c r="AM68">
        <v>0</v>
      </c>
      <c r="AN68">
        <v>1.01389</v>
      </c>
      <c r="AO68">
        <v>7.0355376000000005</v>
      </c>
      <c r="AP68">
        <v>3.7337524114967033</v>
      </c>
      <c r="AQ68">
        <v>0</v>
      </c>
      <c r="AR68">
        <v>14.902800000000004</v>
      </c>
      <c r="AS68">
        <v>4.1269999999999998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779.42443182911632</v>
      </c>
      <c r="DN68">
        <v>32.730044626447473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9.6385598828848771</v>
      </c>
      <c r="L69">
        <v>448.00108217937679</v>
      </c>
      <c r="M69">
        <v>28.228338430173292</v>
      </c>
      <c r="N69">
        <v>36.241950423429778</v>
      </c>
      <c r="O69">
        <v>0</v>
      </c>
      <c r="P69">
        <v>31.523199797160245</v>
      </c>
      <c r="Q69">
        <v>3.6569007039301313</v>
      </c>
      <c r="R69">
        <v>13.004186534372785</v>
      </c>
      <c r="S69">
        <v>4.3527196255506606</v>
      </c>
      <c r="T69">
        <v>0</v>
      </c>
      <c r="U69">
        <v>53.527352870920538</v>
      </c>
      <c r="V69">
        <v>6.358129175946547</v>
      </c>
      <c r="W69">
        <v>13.778984598815294</v>
      </c>
      <c r="X69">
        <v>44.247700671916775</v>
      </c>
      <c r="Y69">
        <v>0</v>
      </c>
      <c r="Z69">
        <v>0</v>
      </c>
      <c r="AA69">
        <v>0</v>
      </c>
      <c r="AB69">
        <v>5.9304999999999994</v>
      </c>
      <c r="AC69">
        <v>2.9693200000000002</v>
      </c>
      <c r="AD69">
        <v>5.5931400000000009</v>
      </c>
      <c r="AE69">
        <v>15.166195200000002</v>
      </c>
      <c r="AF69">
        <v>2.7225000000000001</v>
      </c>
      <c r="AG69">
        <v>12.090742559999997</v>
      </c>
      <c r="AH69">
        <v>31.959400000000002</v>
      </c>
      <c r="AI69">
        <v>0</v>
      </c>
      <c r="AJ69">
        <v>0</v>
      </c>
      <c r="AK69">
        <v>15.571999999999996</v>
      </c>
      <c r="AL69">
        <v>0</v>
      </c>
      <c r="AM69">
        <v>0</v>
      </c>
      <c r="AN69">
        <v>1.01389</v>
      </c>
      <c r="AO69">
        <v>7.0355376000000005</v>
      </c>
      <c r="AP69">
        <v>3.7337524114967033</v>
      </c>
      <c r="AQ69">
        <v>0</v>
      </c>
      <c r="AR69">
        <v>4.4031000000000011</v>
      </c>
      <c r="AS69">
        <v>4.1269999999999998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772.43945436992385</v>
      </c>
      <c r="DN69">
        <v>32.436728296050156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9.4092095609730642</v>
      </c>
      <c r="L70">
        <v>448.00108217937679</v>
      </c>
      <c r="M70">
        <v>28.228338430173292</v>
      </c>
      <c r="N70">
        <v>36.241950423429778</v>
      </c>
      <c r="O70">
        <v>0</v>
      </c>
      <c r="P70">
        <v>31.523199797160245</v>
      </c>
      <c r="Q70">
        <v>3.6565444925764186</v>
      </c>
      <c r="R70">
        <v>13.004186534372785</v>
      </c>
      <c r="S70">
        <v>4.3492750198675498</v>
      </c>
      <c r="T70">
        <v>0</v>
      </c>
      <c r="U70">
        <v>53.527352870920538</v>
      </c>
      <c r="V70">
        <v>6.358129175946547</v>
      </c>
      <c r="W70">
        <v>13.778984598815294</v>
      </c>
      <c r="X70">
        <v>44.247700671916775</v>
      </c>
      <c r="Y70">
        <v>0</v>
      </c>
      <c r="Z70">
        <v>0</v>
      </c>
      <c r="AA70">
        <v>0</v>
      </c>
      <c r="AB70">
        <v>5.9304999999999994</v>
      </c>
      <c r="AC70">
        <v>2.9693200000000002</v>
      </c>
      <c r="AD70">
        <v>5.5931400000000009</v>
      </c>
      <c r="AE70">
        <v>15.166195200000002</v>
      </c>
      <c r="AF70">
        <v>2.7225000000000001</v>
      </c>
      <c r="AG70">
        <v>12.090742559999997</v>
      </c>
      <c r="AH70">
        <v>31.959400000000002</v>
      </c>
      <c r="AI70">
        <v>0</v>
      </c>
      <c r="AJ70">
        <v>0</v>
      </c>
      <c r="AK70">
        <v>15.571999999999996</v>
      </c>
      <c r="AL70">
        <v>0</v>
      </c>
      <c r="AM70">
        <v>0</v>
      </c>
      <c r="AN70">
        <v>1.01389</v>
      </c>
      <c r="AO70">
        <v>7.0355376000000005</v>
      </c>
      <c r="AP70">
        <v>3.7337524114967033</v>
      </c>
      <c r="AQ70">
        <v>0</v>
      </c>
      <c r="AR70">
        <v>4.4031000000000011</v>
      </c>
      <c r="AS70">
        <v>4.1269999999999998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772.21569903514194</v>
      </c>
      <c r="DN70">
        <v>32.427332491883725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9.8051474519839559</v>
      </c>
      <c r="L71">
        <v>448.00108217937679</v>
      </c>
      <c r="M71">
        <v>28.228338430173292</v>
      </c>
      <c r="N71">
        <v>34.207375256961321</v>
      </c>
      <c r="O71">
        <v>0</v>
      </c>
      <c r="P71">
        <v>31.523199797160245</v>
      </c>
      <c r="Q71">
        <v>3.542260054200542</v>
      </c>
      <c r="R71">
        <v>13.004186534372785</v>
      </c>
      <c r="S71">
        <v>4.3492750198675498</v>
      </c>
      <c r="T71">
        <v>0</v>
      </c>
      <c r="U71">
        <v>53.527352870920538</v>
      </c>
      <c r="V71">
        <v>5.5866345646258511</v>
      </c>
      <c r="W71">
        <v>13.052095102915951</v>
      </c>
      <c r="X71">
        <v>44.247700671916775</v>
      </c>
      <c r="Y71">
        <v>0</v>
      </c>
      <c r="Z71">
        <v>0</v>
      </c>
      <c r="AA71">
        <v>0</v>
      </c>
      <c r="AB71">
        <v>5.9304999999999994</v>
      </c>
      <c r="AC71">
        <v>2.9693200000000002</v>
      </c>
      <c r="AD71">
        <v>5.5931400000000009</v>
      </c>
      <c r="AE71">
        <v>15.166195200000002</v>
      </c>
      <c r="AF71">
        <v>2.7225000000000001</v>
      </c>
      <c r="AG71">
        <v>12.090742559999997</v>
      </c>
      <c r="AH71">
        <v>31.959400000000002</v>
      </c>
      <c r="AI71">
        <v>0</v>
      </c>
      <c r="AJ71">
        <v>0</v>
      </c>
      <c r="AK71">
        <v>15.571999999999996</v>
      </c>
      <c r="AL71">
        <v>0</v>
      </c>
      <c r="AM71">
        <v>0</v>
      </c>
      <c r="AN71">
        <v>1.01389</v>
      </c>
      <c r="AO71">
        <v>7.0355376000000005</v>
      </c>
      <c r="AP71">
        <v>3.7337524114967033</v>
      </c>
      <c r="AQ71">
        <v>0</v>
      </c>
      <c r="AR71">
        <v>4.4031000000000011</v>
      </c>
      <c r="AS71">
        <v>4.1269999999999998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769.09542102093872</v>
      </c>
      <c r="DN71">
        <v>32.296304685033398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9.8051492369868427</v>
      </c>
      <c r="L72">
        <v>448.00108217937679</v>
      </c>
      <c r="M72">
        <v>28.228338430173292</v>
      </c>
      <c r="N72">
        <v>34.207375256961321</v>
      </c>
      <c r="O72">
        <v>0</v>
      </c>
      <c r="P72">
        <v>31.523199797160245</v>
      </c>
      <c r="Q72">
        <v>3.542260054200542</v>
      </c>
      <c r="R72">
        <v>13.011087506197322</v>
      </c>
      <c r="S72">
        <v>4.3492750198675498</v>
      </c>
      <c r="T72">
        <v>0</v>
      </c>
      <c r="U72">
        <v>53.527352870920538</v>
      </c>
      <c r="V72">
        <v>6.3620771547248181</v>
      </c>
      <c r="W72">
        <v>13.418534445768771</v>
      </c>
      <c r="X72">
        <v>44.247700671916775</v>
      </c>
      <c r="Y72">
        <v>0</v>
      </c>
      <c r="Z72">
        <v>0</v>
      </c>
      <c r="AA72">
        <v>0</v>
      </c>
      <c r="AB72">
        <v>5.9304999999999994</v>
      </c>
      <c r="AC72">
        <v>2.9693200000000002</v>
      </c>
      <c r="AD72">
        <v>5.5931400000000009</v>
      </c>
      <c r="AE72">
        <v>15.166195200000002</v>
      </c>
      <c r="AF72">
        <v>2.7225000000000001</v>
      </c>
      <c r="AG72">
        <v>12.090742559999997</v>
      </c>
      <c r="AH72">
        <v>31.959400000000002</v>
      </c>
      <c r="AI72">
        <v>0</v>
      </c>
      <c r="AJ72">
        <v>0</v>
      </c>
      <c r="AK72">
        <v>15.571999999999996</v>
      </c>
      <c r="AL72">
        <v>0</v>
      </c>
      <c r="AM72">
        <v>0</v>
      </c>
      <c r="AN72">
        <v>1.01389</v>
      </c>
      <c r="AO72">
        <v>7.0355376000000005</v>
      </c>
      <c r="AP72">
        <v>3.7337524114967033</v>
      </c>
      <c r="AQ72">
        <v>4.7358499999999992</v>
      </c>
      <c r="AR72">
        <v>4.4031000000000011</v>
      </c>
      <c r="AS72">
        <v>4.1269999999999998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774.7429036508762</v>
      </c>
      <c r="DN72">
        <v>32.533456744875075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9.4092827873365454</v>
      </c>
      <c r="L73">
        <v>510.00099552987564</v>
      </c>
      <c r="M73">
        <v>28.228338430173292</v>
      </c>
      <c r="N73">
        <v>34.207375256961321</v>
      </c>
      <c r="O73">
        <v>0</v>
      </c>
      <c r="P73">
        <v>31.523199797160245</v>
      </c>
      <c r="Q73">
        <v>6.052774060922542</v>
      </c>
      <c r="R73">
        <v>13.011087506197322</v>
      </c>
      <c r="S73">
        <v>8.0967050335570487</v>
      </c>
      <c r="T73">
        <v>0</v>
      </c>
      <c r="U73">
        <v>53.527352870920538</v>
      </c>
      <c r="V73">
        <v>6.3620771547248181</v>
      </c>
      <c r="W73">
        <v>13.41131330472103</v>
      </c>
      <c r="X73">
        <v>44.247700671916775</v>
      </c>
      <c r="Y73">
        <v>0</v>
      </c>
      <c r="Z73">
        <v>0.33749999999999997</v>
      </c>
      <c r="AA73">
        <v>0</v>
      </c>
      <c r="AB73">
        <v>5.9304999999999994</v>
      </c>
      <c r="AC73">
        <v>2.9693200000000002</v>
      </c>
      <c r="AD73">
        <v>5.5931400000000009</v>
      </c>
      <c r="AE73">
        <v>15.166195200000002</v>
      </c>
      <c r="AF73">
        <v>2.7225000000000001</v>
      </c>
      <c r="AG73">
        <v>12.090742559999997</v>
      </c>
      <c r="AH73">
        <v>31.959400000000002</v>
      </c>
      <c r="AI73">
        <v>0</v>
      </c>
      <c r="AJ73">
        <v>0</v>
      </c>
      <c r="AK73">
        <v>15.571999999999996</v>
      </c>
      <c r="AL73">
        <v>0</v>
      </c>
      <c r="AM73">
        <v>0</v>
      </c>
      <c r="AN73">
        <v>1.01389</v>
      </c>
      <c r="AO73">
        <v>7.0355376000000005</v>
      </c>
      <c r="AP73">
        <v>3.7337524114967033</v>
      </c>
      <c r="AQ73">
        <v>9.549019999999997</v>
      </c>
      <c r="AR73">
        <v>6.0966000000000014</v>
      </c>
      <c r="AS73">
        <v>4.1269999999999998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846.43147748336912</v>
      </c>
      <c r="DN73">
        <v>35.543822692594404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9.409195535226651</v>
      </c>
      <c r="L74">
        <v>552.00110025334766</v>
      </c>
      <c r="M74">
        <v>28.228338430173292</v>
      </c>
      <c r="N74">
        <v>34.207375256961321</v>
      </c>
      <c r="O74">
        <v>0</v>
      </c>
      <c r="P74">
        <v>31.523199797160245</v>
      </c>
      <c r="Q74">
        <v>6.052774060922542</v>
      </c>
      <c r="R74">
        <v>13.011087506197322</v>
      </c>
      <c r="S74">
        <v>8.0967050335570487</v>
      </c>
      <c r="T74">
        <v>0</v>
      </c>
      <c r="U74">
        <v>53.527352870920538</v>
      </c>
      <c r="V74">
        <v>6.3620771547248181</v>
      </c>
      <c r="W74">
        <v>13.41131330472103</v>
      </c>
      <c r="X74">
        <v>44.247700671916775</v>
      </c>
      <c r="Y74">
        <v>0</v>
      </c>
      <c r="Z74">
        <v>0.33749999999999997</v>
      </c>
      <c r="AA74">
        <v>0</v>
      </c>
      <c r="AB74">
        <v>5.9304999999999994</v>
      </c>
      <c r="AC74">
        <v>2.9693200000000002</v>
      </c>
      <c r="AD74">
        <v>5.5931400000000009</v>
      </c>
      <c r="AE74">
        <v>15.166195200000002</v>
      </c>
      <c r="AF74">
        <v>2.7225000000000001</v>
      </c>
      <c r="AG74">
        <v>12.090742559999997</v>
      </c>
      <c r="AH74">
        <v>31.959400000000002</v>
      </c>
      <c r="AI74">
        <v>0</v>
      </c>
      <c r="AJ74">
        <v>0</v>
      </c>
      <c r="AK74">
        <v>15.571999999999996</v>
      </c>
      <c r="AL74">
        <v>0</v>
      </c>
      <c r="AM74">
        <v>1.5950999999999997</v>
      </c>
      <c r="AN74">
        <v>1.01389</v>
      </c>
      <c r="AO74">
        <v>7.0355376000000005</v>
      </c>
      <c r="AP74">
        <v>3.7337524114967033</v>
      </c>
      <c r="AQ74">
        <v>13.917599999999997</v>
      </c>
      <c r="AR74">
        <v>6.0966000000000014</v>
      </c>
      <c r="AS74">
        <v>4.1269999999999998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892.46223795072683</v>
      </c>
      <c r="DN74">
        <v>37.476759696598677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9.4091111830488519</v>
      </c>
      <c r="L75">
        <v>578.49003248271924</v>
      </c>
      <c r="M75">
        <v>28.228338430173292</v>
      </c>
      <c r="N75">
        <v>34.207375256961321</v>
      </c>
      <c r="O75">
        <v>0</v>
      </c>
      <c r="P75">
        <v>29.908614792646432</v>
      </c>
      <c r="Q75">
        <v>5.9565209125475285</v>
      </c>
      <c r="R75">
        <v>13.010314222440945</v>
      </c>
      <c r="S75">
        <v>8.0952246376811594</v>
      </c>
      <c r="T75">
        <v>0</v>
      </c>
      <c r="U75">
        <v>53.527352870920538</v>
      </c>
      <c r="V75">
        <v>6.3620771547248181</v>
      </c>
      <c r="W75">
        <v>13.410085836909872</v>
      </c>
      <c r="X75">
        <v>44.247700671916775</v>
      </c>
      <c r="Y75">
        <v>0</v>
      </c>
      <c r="Z75">
        <v>0.33749999999999997</v>
      </c>
      <c r="AA75">
        <v>4.2894005485360651</v>
      </c>
      <c r="AB75">
        <v>5.9304999999999994</v>
      </c>
      <c r="AC75">
        <v>2.9693200000000002</v>
      </c>
      <c r="AD75">
        <v>5.5931400000000009</v>
      </c>
      <c r="AE75">
        <v>15.166195200000002</v>
      </c>
      <c r="AF75">
        <v>2.7225000000000001</v>
      </c>
      <c r="AG75">
        <v>12.090742559999997</v>
      </c>
      <c r="AH75">
        <v>31.959400000000002</v>
      </c>
      <c r="AI75">
        <v>0</v>
      </c>
      <c r="AJ75">
        <v>0</v>
      </c>
      <c r="AK75">
        <v>15.571999999999996</v>
      </c>
      <c r="AL75">
        <v>0</v>
      </c>
      <c r="AM75">
        <v>1.5950999999999997</v>
      </c>
      <c r="AN75">
        <v>1.01389</v>
      </c>
      <c r="AO75">
        <v>7.0355376000000005</v>
      </c>
      <c r="AP75">
        <v>3.7337524114967033</v>
      </c>
      <c r="AQ75">
        <v>13.917599999999997</v>
      </c>
      <c r="AR75">
        <v>7.112700000000002</v>
      </c>
      <c r="AS75">
        <v>4.5396999999999998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921.7260147769731</v>
      </c>
      <c r="DN75">
        <v>38.705711995749994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9.409194721104079</v>
      </c>
      <c r="L76">
        <v>578.49003248271924</v>
      </c>
      <c r="M76">
        <v>28.228338430173292</v>
      </c>
      <c r="N76">
        <v>34.207375256961321</v>
      </c>
      <c r="O76">
        <v>0</v>
      </c>
      <c r="P76">
        <v>29.908614792646432</v>
      </c>
      <c r="Q76">
        <v>5.9565209125475285</v>
      </c>
      <c r="R76">
        <v>13.010314222440945</v>
      </c>
      <c r="S76">
        <v>8.0952246376811594</v>
      </c>
      <c r="T76">
        <v>0</v>
      </c>
      <c r="U76">
        <v>53.527352870920538</v>
      </c>
      <c r="V76">
        <v>6.3620771547248181</v>
      </c>
      <c r="W76">
        <v>13.410085836909872</v>
      </c>
      <c r="X76">
        <v>44.247700671916775</v>
      </c>
      <c r="Y76">
        <v>0</v>
      </c>
      <c r="Z76">
        <v>0.33749999999999997</v>
      </c>
      <c r="AA76">
        <v>8.6030349984762875</v>
      </c>
      <c r="AB76">
        <v>5.9304999999999994</v>
      </c>
      <c r="AC76">
        <v>2.9693200000000002</v>
      </c>
      <c r="AD76">
        <v>5.5931400000000009</v>
      </c>
      <c r="AE76">
        <v>15.166195200000002</v>
      </c>
      <c r="AF76">
        <v>2.7225000000000001</v>
      </c>
      <c r="AG76">
        <v>12.090742559999997</v>
      </c>
      <c r="AH76">
        <v>31.959400000000002</v>
      </c>
      <c r="AI76">
        <v>0</v>
      </c>
      <c r="AJ76">
        <v>0</v>
      </c>
      <c r="AK76">
        <v>15.571999999999996</v>
      </c>
      <c r="AL76">
        <v>0</v>
      </c>
      <c r="AM76">
        <v>3.1901999999999995</v>
      </c>
      <c r="AN76">
        <v>1.01389</v>
      </c>
      <c r="AO76">
        <v>7.0355376000000005</v>
      </c>
      <c r="AP76">
        <v>3.7337524114967033</v>
      </c>
      <c r="AQ76">
        <v>13.917599999999997</v>
      </c>
      <c r="AR76">
        <v>14.902800000000004</v>
      </c>
      <c r="AS76">
        <v>4.5396999999999998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934.87276927061021</v>
      </c>
      <c r="DN76">
        <v>39.25787549010839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9.4092049896049872</v>
      </c>
      <c r="L77">
        <v>578.49003248271924</v>
      </c>
      <c r="M77">
        <v>28.228338430173292</v>
      </c>
      <c r="N77">
        <v>34.207375256961321</v>
      </c>
      <c r="O77">
        <v>0</v>
      </c>
      <c r="P77">
        <v>29.908614792646432</v>
      </c>
      <c r="Q77">
        <v>5.9565209125475285</v>
      </c>
      <c r="R77">
        <v>13.010314222440945</v>
      </c>
      <c r="S77">
        <v>8.0952246376811594</v>
      </c>
      <c r="T77">
        <v>0</v>
      </c>
      <c r="U77">
        <v>53.527352870920538</v>
      </c>
      <c r="V77">
        <v>6.3620771547248181</v>
      </c>
      <c r="W77">
        <v>13.410085836909872</v>
      </c>
      <c r="X77">
        <v>44.247700671916775</v>
      </c>
      <c r="Y77">
        <v>0</v>
      </c>
      <c r="Z77">
        <v>0.67499999999999993</v>
      </c>
      <c r="AA77">
        <v>12.601628730162446</v>
      </c>
      <c r="AB77">
        <v>5.9304999999999994</v>
      </c>
      <c r="AC77">
        <v>2.9693200000000002</v>
      </c>
      <c r="AD77">
        <v>5.5931400000000009</v>
      </c>
      <c r="AE77">
        <v>15.166195200000002</v>
      </c>
      <c r="AF77">
        <v>2.7225000000000001</v>
      </c>
      <c r="AG77">
        <v>12.090742559999997</v>
      </c>
      <c r="AH77">
        <v>31.959400000000002</v>
      </c>
      <c r="AI77">
        <v>0</v>
      </c>
      <c r="AJ77">
        <v>0</v>
      </c>
      <c r="AK77">
        <v>15.571999999999996</v>
      </c>
      <c r="AL77">
        <v>0</v>
      </c>
      <c r="AM77">
        <v>3.1901999999999995</v>
      </c>
      <c r="AN77">
        <v>1.01389</v>
      </c>
      <c r="AO77">
        <v>7.0355376000000005</v>
      </c>
      <c r="AP77">
        <v>3.7337524114967033</v>
      </c>
      <c r="AQ77">
        <v>18.556799999999999</v>
      </c>
      <c r="AR77">
        <v>3.7257000000000011</v>
      </c>
      <c r="AS77">
        <v>4.5396999999999998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932.75961597686137</v>
      </c>
      <c r="DN77">
        <v>39.169232784044183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9.4092049896049872</v>
      </c>
      <c r="L78">
        <v>578.49003248271924</v>
      </c>
      <c r="M78">
        <v>28.228338430173292</v>
      </c>
      <c r="N78">
        <v>34.207375256961321</v>
      </c>
      <c r="O78">
        <v>0</v>
      </c>
      <c r="P78">
        <v>29.908614792646432</v>
      </c>
      <c r="Q78">
        <v>5.9565209125475285</v>
      </c>
      <c r="R78">
        <v>13.010314222440945</v>
      </c>
      <c r="S78">
        <v>8.0952246376811594</v>
      </c>
      <c r="T78">
        <v>0</v>
      </c>
      <c r="U78">
        <v>53.527352870920538</v>
      </c>
      <c r="V78">
        <v>6.3620771547248181</v>
      </c>
      <c r="W78">
        <v>13.410085836909872</v>
      </c>
      <c r="X78">
        <v>44.247700671916775</v>
      </c>
      <c r="Y78">
        <v>0</v>
      </c>
      <c r="Z78">
        <v>1.0125000000000002</v>
      </c>
      <c r="AA78">
        <v>12.916669448416508</v>
      </c>
      <c r="AB78">
        <v>8.9979999999999993</v>
      </c>
      <c r="AC78">
        <v>5.9386400000000004</v>
      </c>
      <c r="AD78">
        <v>5.5931400000000009</v>
      </c>
      <c r="AE78">
        <v>15.166195200000002</v>
      </c>
      <c r="AF78">
        <v>5.4450000000000003</v>
      </c>
      <c r="AG78">
        <v>12.090742559999997</v>
      </c>
      <c r="AH78">
        <v>37.770200000000003</v>
      </c>
      <c r="AI78">
        <v>0</v>
      </c>
      <c r="AJ78">
        <v>0</v>
      </c>
      <c r="AK78">
        <v>15.571999999999996</v>
      </c>
      <c r="AL78">
        <v>0</v>
      </c>
      <c r="AM78">
        <v>3.1901999999999995</v>
      </c>
      <c r="AN78">
        <v>1.01389</v>
      </c>
      <c r="AO78">
        <v>7.0355376000000005</v>
      </c>
      <c r="AP78">
        <v>3.7337524114967033</v>
      </c>
      <c r="AQ78">
        <v>19.098039999999997</v>
      </c>
      <c r="AR78">
        <v>3.7257000000000011</v>
      </c>
      <c r="AS78">
        <v>4.5396999999999998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947.88822462424025</v>
      </c>
      <c r="DN78">
        <v>39.804524854919542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9.3675316501434605</v>
      </c>
      <c r="L79">
        <v>578.49521641156196</v>
      </c>
      <c r="M79">
        <v>28.228338430173292</v>
      </c>
      <c r="N79">
        <v>30.925615050651228</v>
      </c>
      <c r="O79">
        <v>0</v>
      </c>
      <c r="P79">
        <v>29.908614792646432</v>
      </c>
      <c r="Q79">
        <v>5.9582065780265907</v>
      </c>
      <c r="R79">
        <v>13.010314222440945</v>
      </c>
      <c r="S79">
        <v>8.0969943157894733</v>
      </c>
      <c r="T79">
        <v>0</v>
      </c>
      <c r="U79">
        <v>53.527352870920538</v>
      </c>
      <c r="V79">
        <v>6.3620771547248181</v>
      </c>
      <c r="W79">
        <v>13.410085836909872</v>
      </c>
      <c r="X79">
        <v>44.247700671916775</v>
      </c>
      <c r="Y79">
        <v>0</v>
      </c>
      <c r="Z79">
        <v>6.0324750000000016</v>
      </c>
      <c r="AA79">
        <v>12.929271077146671</v>
      </c>
      <c r="AB79">
        <v>12.12276</v>
      </c>
      <c r="AC79">
        <v>8.9169460386367216</v>
      </c>
      <c r="AD79">
        <v>8.3897100000000009</v>
      </c>
      <c r="AE79">
        <v>15.166195200000002</v>
      </c>
      <c r="AF79">
        <v>8.1674999999999986</v>
      </c>
      <c r="AG79">
        <v>12.090742559999997</v>
      </c>
      <c r="AH79">
        <v>43.058028000000007</v>
      </c>
      <c r="AI79">
        <v>0</v>
      </c>
      <c r="AJ79">
        <v>0</v>
      </c>
      <c r="AK79">
        <v>15.571999999999996</v>
      </c>
      <c r="AL79">
        <v>0</v>
      </c>
      <c r="AM79">
        <v>4.8491039999999996</v>
      </c>
      <c r="AN79">
        <v>1.01389</v>
      </c>
      <c r="AO79">
        <v>7.0355376000000005</v>
      </c>
      <c r="AP79">
        <v>3.7337524114967033</v>
      </c>
      <c r="AQ79">
        <v>19.098039999999997</v>
      </c>
      <c r="AR79">
        <v>3.7257000000000011</v>
      </c>
      <c r="AS79">
        <v>4.5396999999999998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967.35732117166356</v>
      </c>
      <c r="DN79">
        <v>40.62207870152163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9.4091971362993814</v>
      </c>
      <c r="L80">
        <v>578.49521641156196</v>
      </c>
      <c r="M80">
        <v>28.228338430173292</v>
      </c>
      <c r="N80">
        <v>30.925615050651228</v>
      </c>
      <c r="O80">
        <v>0</v>
      </c>
      <c r="P80">
        <v>29.908614792646432</v>
      </c>
      <c r="Q80">
        <v>5.9582065780265907</v>
      </c>
      <c r="R80">
        <v>13.010314222440945</v>
      </c>
      <c r="S80">
        <v>8.0969943157894733</v>
      </c>
      <c r="T80">
        <v>0</v>
      </c>
      <c r="U80">
        <v>53.527352870920538</v>
      </c>
      <c r="V80">
        <v>6.3620771547248181</v>
      </c>
      <c r="W80">
        <v>13.410085836909872</v>
      </c>
      <c r="X80">
        <v>44.247700671916775</v>
      </c>
      <c r="Y80">
        <v>0</v>
      </c>
      <c r="Z80">
        <v>6.0324750000000016</v>
      </c>
      <c r="AA80">
        <v>12.929271077146671</v>
      </c>
      <c r="AB80">
        <v>12.12276</v>
      </c>
      <c r="AC80">
        <v>8.9169460386367216</v>
      </c>
      <c r="AD80">
        <v>8.3897100000000009</v>
      </c>
      <c r="AE80">
        <v>15.166195200000002</v>
      </c>
      <c r="AF80">
        <v>8.1674999999999986</v>
      </c>
      <c r="AG80">
        <v>12.090742559999997</v>
      </c>
      <c r="AH80">
        <v>43.058028000000007</v>
      </c>
      <c r="AI80">
        <v>0</v>
      </c>
      <c r="AJ80">
        <v>0</v>
      </c>
      <c r="AK80">
        <v>15.571999999999996</v>
      </c>
      <c r="AL80">
        <v>0</v>
      </c>
      <c r="AM80">
        <v>4.8491039999999996</v>
      </c>
      <c r="AN80">
        <v>1.01389</v>
      </c>
      <c r="AO80">
        <v>7.0355376000000005</v>
      </c>
      <c r="AP80">
        <v>3.7337524114967033</v>
      </c>
      <c r="AQ80">
        <v>19.098039999999997</v>
      </c>
      <c r="AR80">
        <v>3.7257000000000011</v>
      </c>
      <c r="AS80">
        <v>4.5396999999999998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967.39730753643926</v>
      </c>
      <c r="DN80">
        <v>40.623757822902022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9.4091971362993814</v>
      </c>
      <c r="L81">
        <v>578.49521641156196</v>
      </c>
      <c r="M81">
        <v>28.228338430173292</v>
      </c>
      <c r="N81">
        <v>30.925615050651228</v>
      </c>
      <c r="O81">
        <v>0</v>
      </c>
      <c r="P81">
        <v>29.908614792646432</v>
      </c>
      <c r="Q81">
        <v>5.9582065780265907</v>
      </c>
      <c r="R81">
        <v>13.010314222440945</v>
      </c>
      <c r="S81">
        <v>8.0969943157894733</v>
      </c>
      <c r="T81">
        <v>0</v>
      </c>
      <c r="U81">
        <v>53.527352870920538</v>
      </c>
      <c r="V81">
        <v>6.3620771547248181</v>
      </c>
      <c r="W81">
        <v>13.410085836909872</v>
      </c>
      <c r="X81">
        <v>44.247700671916775</v>
      </c>
      <c r="Y81">
        <v>0</v>
      </c>
      <c r="Z81">
        <v>6.0324750000000016</v>
      </c>
      <c r="AA81">
        <v>12.929271077146671</v>
      </c>
      <c r="AB81">
        <v>12.12276</v>
      </c>
      <c r="AC81">
        <v>8.9169460386367216</v>
      </c>
      <c r="AD81">
        <v>8.3897100000000009</v>
      </c>
      <c r="AE81">
        <v>15.166195200000002</v>
      </c>
      <c r="AF81">
        <v>8.1674999999999986</v>
      </c>
      <c r="AG81">
        <v>12.090742559999997</v>
      </c>
      <c r="AH81">
        <v>43.058028000000007</v>
      </c>
      <c r="AI81">
        <v>0</v>
      </c>
      <c r="AJ81">
        <v>0</v>
      </c>
      <c r="AK81">
        <v>15.571999999999996</v>
      </c>
      <c r="AL81">
        <v>0</v>
      </c>
      <c r="AM81">
        <v>4.8491039999999996</v>
      </c>
      <c r="AN81">
        <v>1.01389</v>
      </c>
      <c r="AO81">
        <v>7.0355376000000005</v>
      </c>
      <c r="AP81">
        <v>3.7337524114967033</v>
      </c>
      <c r="AQ81">
        <v>19.098039999999997</v>
      </c>
      <c r="AR81">
        <v>6.2659500000000019</v>
      </c>
      <c r="AS81">
        <v>4.5396999999999998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969.83518546143921</v>
      </c>
      <c r="DN81">
        <v>40.72612989790202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9.4091971362993814</v>
      </c>
      <c r="L82">
        <v>578.49521641156196</v>
      </c>
      <c r="M82">
        <v>28.228338430173292</v>
      </c>
      <c r="N82">
        <v>30.925615050651228</v>
      </c>
      <c r="O82">
        <v>0</v>
      </c>
      <c r="P82">
        <v>29.908614792646432</v>
      </c>
      <c r="Q82">
        <v>2.9079118838028171</v>
      </c>
      <c r="R82">
        <v>13.010314222440945</v>
      </c>
      <c r="S82">
        <v>3.8441044906166222</v>
      </c>
      <c r="T82">
        <v>0</v>
      </c>
      <c r="U82">
        <v>53.527352870920538</v>
      </c>
      <c r="V82">
        <v>6.3620771547248181</v>
      </c>
      <c r="W82">
        <v>13.410085836909872</v>
      </c>
      <c r="X82">
        <v>44.247700671916775</v>
      </c>
      <c r="Y82">
        <v>0</v>
      </c>
      <c r="Z82">
        <v>6.0324750000000016</v>
      </c>
      <c r="AA82">
        <v>12.929271077146671</v>
      </c>
      <c r="AB82">
        <v>12.12276</v>
      </c>
      <c r="AC82">
        <v>8.9169460386367216</v>
      </c>
      <c r="AD82">
        <v>8.3897100000000009</v>
      </c>
      <c r="AE82">
        <v>15.166195200000002</v>
      </c>
      <c r="AF82">
        <v>8.1674999999999986</v>
      </c>
      <c r="AG82">
        <v>12.090742559999997</v>
      </c>
      <c r="AH82">
        <v>43.058028000000007</v>
      </c>
      <c r="AI82">
        <v>0</v>
      </c>
      <c r="AJ82">
        <v>0</v>
      </c>
      <c r="AK82">
        <v>15.571999999999996</v>
      </c>
      <c r="AL82">
        <v>0</v>
      </c>
      <c r="AM82">
        <v>4.8491039999999996</v>
      </c>
      <c r="AN82">
        <v>1.01389</v>
      </c>
      <c r="AO82">
        <v>7.0355376000000005</v>
      </c>
      <c r="AP82">
        <v>3.7337524114967033</v>
      </c>
      <c r="AQ82">
        <v>19.098039999999997</v>
      </c>
      <c r="AR82">
        <v>6.2659500000000019</v>
      </c>
      <c r="AS82">
        <v>4.5396999999999998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962.82631950543498</v>
      </c>
      <c r="DN82">
        <v>40.431811334509469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9.4091971362993814</v>
      </c>
      <c r="L83">
        <v>578.49521641156196</v>
      </c>
      <c r="M83">
        <v>28.228338430173292</v>
      </c>
      <c r="N83">
        <v>30.925615050651228</v>
      </c>
      <c r="O83">
        <v>0</v>
      </c>
      <c r="P83">
        <v>29.908614792646432</v>
      </c>
      <c r="Q83">
        <v>2.9079118838028171</v>
      </c>
      <c r="R83">
        <v>13.010314222440945</v>
      </c>
      <c r="S83">
        <v>3.8441044906166222</v>
      </c>
      <c r="T83">
        <v>0</v>
      </c>
      <c r="U83">
        <v>53.527352870920538</v>
      </c>
      <c r="V83">
        <v>6.3620771547248181</v>
      </c>
      <c r="W83">
        <v>13.410085836909872</v>
      </c>
      <c r="X83">
        <v>44.247700671916775</v>
      </c>
      <c r="Y83">
        <v>0</v>
      </c>
      <c r="Z83">
        <v>0.33749999999999997</v>
      </c>
      <c r="AA83">
        <v>12.929271077146671</v>
      </c>
      <c r="AB83">
        <v>12.12276</v>
      </c>
      <c r="AC83">
        <v>8.9169460386367216</v>
      </c>
      <c r="AD83">
        <v>8.3897100000000009</v>
      </c>
      <c r="AE83">
        <v>15.166195200000002</v>
      </c>
      <c r="AF83">
        <v>8.1674999999999986</v>
      </c>
      <c r="AG83">
        <v>12.090742559999997</v>
      </c>
      <c r="AH83">
        <v>43.058028000000007</v>
      </c>
      <c r="AI83">
        <v>0</v>
      </c>
      <c r="AJ83">
        <v>0</v>
      </c>
      <c r="AK83">
        <v>15.571999999999996</v>
      </c>
      <c r="AL83">
        <v>0</v>
      </c>
      <c r="AM83">
        <v>4.8491039999999996</v>
      </c>
      <c r="AN83">
        <v>1.01389</v>
      </c>
      <c r="AO83">
        <v>7.0355376000000005</v>
      </c>
      <c r="AP83">
        <v>3.7337524114967033</v>
      </c>
      <c r="AQ83">
        <v>19.098039999999997</v>
      </c>
      <c r="AR83">
        <v>6.2659500000000019</v>
      </c>
      <c r="AS83">
        <v>4.5396999999999998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957.36085186907133</v>
      </c>
      <c r="DN83">
        <v>40.202303970873096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9.4091971362993814</v>
      </c>
      <c r="L84">
        <v>578.49521641156196</v>
      </c>
      <c r="M84">
        <v>28.228338430173292</v>
      </c>
      <c r="N84">
        <v>30.925615050651228</v>
      </c>
      <c r="O84">
        <v>0</v>
      </c>
      <c r="P84">
        <v>29.908614792646432</v>
      </c>
      <c r="Q84">
        <v>2.9079118838028171</v>
      </c>
      <c r="R84">
        <v>13.010314222440945</v>
      </c>
      <c r="S84">
        <v>3.8441044906166222</v>
      </c>
      <c r="T84">
        <v>0</v>
      </c>
      <c r="U84">
        <v>53.527352870920538</v>
      </c>
      <c r="V84">
        <v>6.3620771547248181</v>
      </c>
      <c r="W84">
        <v>13.410085836909872</v>
      </c>
      <c r="X84">
        <v>44.247700671916775</v>
      </c>
      <c r="Y84">
        <v>0</v>
      </c>
      <c r="Z84">
        <v>0.33749999999999997</v>
      </c>
      <c r="AA84">
        <v>12.929271077146671</v>
      </c>
      <c r="AB84">
        <v>12.12276</v>
      </c>
      <c r="AC84">
        <v>8.9169460386367216</v>
      </c>
      <c r="AD84">
        <v>8.3897100000000009</v>
      </c>
      <c r="AE84">
        <v>15.166195200000002</v>
      </c>
      <c r="AF84">
        <v>8.1674999999999986</v>
      </c>
      <c r="AG84">
        <v>12.090742559999997</v>
      </c>
      <c r="AH84">
        <v>43.058028000000007</v>
      </c>
      <c r="AI84">
        <v>0</v>
      </c>
      <c r="AJ84">
        <v>0</v>
      </c>
      <c r="AK84">
        <v>15.571999999999996</v>
      </c>
      <c r="AL84">
        <v>0</v>
      </c>
      <c r="AM84">
        <v>4.8491039999999996</v>
      </c>
      <c r="AN84">
        <v>1.01389</v>
      </c>
      <c r="AO84">
        <v>7.0355376000000005</v>
      </c>
      <c r="AP84">
        <v>3.7337524114967033</v>
      </c>
      <c r="AQ84">
        <v>19.098039999999997</v>
      </c>
      <c r="AR84">
        <v>6.2659500000000019</v>
      </c>
      <c r="AS84">
        <v>4.5396999999999998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957.36085186907133</v>
      </c>
      <c r="DN84">
        <v>40.202303970873096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9.4092629755334016</v>
      </c>
      <c r="L85">
        <v>578.49521641156196</v>
      </c>
      <c r="M85">
        <v>28.228338430173292</v>
      </c>
      <c r="N85">
        <v>30.925615050651228</v>
      </c>
      <c r="O85">
        <v>0</v>
      </c>
      <c r="P85">
        <v>29.908614792646432</v>
      </c>
      <c r="Q85">
        <v>5.9582065780265907</v>
      </c>
      <c r="R85">
        <v>13.010314222440945</v>
      </c>
      <c r="S85">
        <v>8.0969943157894733</v>
      </c>
      <c r="T85">
        <v>0</v>
      </c>
      <c r="U85">
        <v>53.527352870920538</v>
      </c>
      <c r="V85">
        <v>6.3620771547248181</v>
      </c>
      <c r="W85">
        <v>13.410085836909872</v>
      </c>
      <c r="X85">
        <v>44.247700671916775</v>
      </c>
      <c r="Y85">
        <v>0</v>
      </c>
      <c r="Z85">
        <v>0.33749999999999997</v>
      </c>
      <c r="AA85">
        <v>12.929271077146671</v>
      </c>
      <c r="AB85">
        <v>12.12276</v>
      </c>
      <c r="AC85">
        <v>8.9169460386367216</v>
      </c>
      <c r="AD85">
        <v>8.3897100000000009</v>
      </c>
      <c r="AE85">
        <v>15.166195200000002</v>
      </c>
      <c r="AF85">
        <v>8.1674999999999986</v>
      </c>
      <c r="AG85">
        <v>12.090742559999997</v>
      </c>
      <c r="AH85">
        <v>43.058028000000007</v>
      </c>
      <c r="AI85">
        <v>0</v>
      </c>
      <c r="AJ85">
        <v>0</v>
      </c>
      <c r="AK85">
        <v>15.571999999999996</v>
      </c>
      <c r="AL85">
        <v>0</v>
      </c>
      <c r="AM85">
        <v>4.8491039999999996</v>
      </c>
      <c r="AN85">
        <v>1.01389</v>
      </c>
      <c r="AO85">
        <v>7.0355376000000005</v>
      </c>
      <c r="AP85">
        <v>3.7337524114967033</v>
      </c>
      <c r="AQ85">
        <v>19.098039999999997</v>
      </c>
      <c r="AR85">
        <v>6.2659500000000019</v>
      </c>
      <c r="AS85">
        <v>3.0952500000000001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962.98354219880912</v>
      </c>
      <c r="DN85">
        <v>40.438413999766013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9.4091538820811547</v>
      </c>
      <c r="L86">
        <v>578.49521641156196</v>
      </c>
      <c r="M86">
        <v>28.228338430173292</v>
      </c>
      <c r="N86">
        <v>30.925615050651228</v>
      </c>
      <c r="O86">
        <v>0</v>
      </c>
      <c r="P86">
        <v>29.908614792646432</v>
      </c>
      <c r="Q86">
        <v>5.9582065780265907</v>
      </c>
      <c r="R86">
        <v>13.010314222440945</v>
      </c>
      <c r="S86">
        <v>8.0969943157894733</v>
      </c>
      <c r="T86">
        <v>0</v>
      </c>
      <c r="U86">
        <v>53.527352870920538</v>
      </c>
      <c r="V86">
        <v>6.3620771547248181</v>
      </c>
      <c r="W86">
        <v>13.410085836909872</v>
      </c>
      <c r="X86">
        <v>44.247700671916775</v>
      </c>
      <c r="Y86">
        <v>0</v>
      </c>
      <c r="Z86">
        <v>0.33749999999999997</v>
      </c>
      <c r="AA86">
        <v>8.6030349984762875</v>
      </c>
      <c r="AB86">
        <v>12.12276</v>
      </c>
      <c r="AC86">
        <v>5.9386400000000004</v>
      </c>
      <c r="AD86">
        <v>8.3897100000000009</v>
      </c>
      <c r="AE86">
        <v>15.166195200000002</v>
      </c>
      <c r="AF86">
        <v>5.4450000000000003</v>
      </c>
      <c r="AG86">
        <v>12.090742559999997</v>
      </c>
      <c r="AH86">
        <v>35.881690000000006</v>
      </c>
      <c r="AI86">
        <v>0</v>
      </c>
      <c r="AJ86">
        <v>0</v>
      </c>
      <c r="AK86">
        <v>15.571999999999996</v>
      </c>
      <c r="AL86">
        <v>0</v>
      </c>
      <c r="AM86">
        <v>3.2392799999999995</v>
      </c>
      <c r="AN86">
        <v>1.01389</v>
      </c>
      <c r="AO86">
        <v>7.0355376000000005</v>
      </c>
      <c r="AP86">
        <v>3.7337524114967033</v>
      </c>
      <c r="AQ86">
        <v>18.556799999999999</v>
      </c>
      <c r="AR86">
        <v>6.2659500000000019</v>
      </c>
      <c r="AS86">
        <v>3.0952500000000001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944.40907493665804</v>
      </c>
      <c r="DN86">
        <v>39.658328051157561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9.409158556338026</v>
      </c>
      <c r="L87">
        <v>578.49521641156196</v>
      </c>
      <c r="M87">
        <v>28.228338430173292</v>
      </c>
      <c r="N87">
        <v>30.925615050651228</v>
      </c>
      <c r="O87">
        <v>0</v>
      </c>
      <c r="P87">
        <v>29.908614792646432</v>
      </c>
      <c r="Q87">
        <v>5.9582065780265907</v>
      </c>
      <c r="R87">
        <v>13.010314222440945</v>
      </c>
      <c r="S87">
        <v>8.0969943157894733</v>
      </c>
      <c r="T87">
        <v>0</v>
      </c>
      <c r="U87">
        <v>53.527352870920538</v>
      </c>
      <c r="V87">
        <v>6.3620771547248181</v>
      </c>
      <c r="W87">
        <v>13.410085836909872</v>
      </c>
      <c r="X87">
        <v>44.247700671916775</v>
      </c>
      <c r="Y87">
        <v>0</v>
      </c>
      <c r="Z87">
        <v>0.33749999999999997</v>
      </c>
      <c r="AA87">
        <v>8.6030349984762875</v>
      </c>
      <c r="AB87">
        <v>8.9979999999999993</v>
      </c>
      <c r="AC87">
        <v>5.9386400000000004</v>
      </c>
      <c r="AD87">
        <v>5.5931400000000009</v>
      </c>
      <c r="AE87">
        <v>15.166195200000002</v>
      </c>
      <c r="AF87">
        <v>5.4450000000000003</v>
      </c>
      <c r="AG87">
        <v>12.090742559999997</v>
      </c>
      <c r="AH87">
        <v>35.881690000000006</v>
      </c>
      <c r="AI87">
        <v>0</v>
      </c>
      <c r="AJ87">
        <v>0</v>
      </c>
      <c r="AK87">
        <v>15.571999999999996</v>
      </c>
      <c r="AL87">
        <v>0</v>
      </c>
      <c r="AM87">
        <v>3.2392799999999995</v>
      </c>
      <c r="AN87">
        <v>1.01389</v>
      </c>
      <c r="AO87">
        <v>7.0355376000000005</v>
      </c>
      <c r="AP87">
        <v>3.7337524114967033</v>
      </c>
      <c r="AQ87">
        <v>18.556799999999999</v>
      </c>
      <c r="AR87">
        <v>6.2659500000000019</v>
      </c>
      <c r="AS87">
        <v>3.0952500000000001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938.7263788662857</v>
      </c>
      <c r="DN87">
        <v>39.419698795786978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9.409135485516293</v>
      </c>
      <c r="L88">
        <v>578.49521641156196</v>
      </c>
      <c r="M88">
        <v>28.228338430173292</v>
      </c>
      <c r="N88">
        <v>30.925615050651228</v>
      </c>
      <c r="O88">
        <v>0</v>
      </c>
      <c r="P88">
        <v>29.908614792646432</v>
      </c>
      <c r="Q88">
        <v>5.9582065780265907</v>
      </c>
      <c r="R88">
        <v>13.010314222440945</v>
      </c>
      <c r="S88">
        <v>8.0969943157894733</v>
      </c>
      <c r="T88">
        <v>0</v>
      </c>
      <c r="U88">
        <v>53.527352870920538</v>
      </c>
      <c r="V88">
        <v>6.3620771547248181</v>
      </c>
      <c r="W88">
        <v>13.410085836909872</v>
      </c>
      <c r="X88">
        <v>44.247700671916775</v>
      </c>
      <c r="Y88">
        <v>0</v>
      </c>
      <c r="Z88">
        <v>0.33749999999999997</v>
      </c>
      <c r="AA88">
        <v>8.6030349984762875</v>
      </c>
      <c r="AB88">
        <v>8.9979999999999993</v>
      </c>
      <c r="AC88">
        <v>5.9386400000000004</v>
      </c>
      <c r="AD88">
        <v>5.5931400000000009</v>
      </c>
      <c r="AE88">
        <v>15.166195200000002</v>
      </c>
      <c r="AF88">
        <v>5.4450000000000003</v>
      </c>
      <c r="AG88">
        <v>12.090742559999997</v>
      </c>
      <c r="AH88">
        <v>35.881690000000006</v>
      </c>
      <c r="AI88">
        <v>0</v>
      </c>
      <c r="AJ88">
        <v>0</v>
      </c>
      <c r="AK88">
        <v>15.571999999999996</v>
      </c>
      <c r="AL88">
        <v>0</v>
      </c>
      <c r="AM88">
        <v>3.2392799999999995</v>
      </c>
      <c r="AN88">
        <v>1.01389</v>
      </c>
      <c r="AO88">
        <v>7.0355376000000005</v>
      </c>
      <c r="AP88">
        <v>3.7337524114967033</v>
      </c>
      <c r="AQ88">
        <v>18.556799999999999</v>
      </c>
      <c r="AR88">
        <v>6.2659500000000019</v>
      </c>
      <c r="AS88">
        <v>3.0952500000000001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938.72635672494391</v>
      </c>
      <c r="DN88">
        <v>39.419697866307082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9.4091304954367665</v>
      </c>
      <c r="L89">
        <v>578.49521641156196</v>
      </c>
      <c r="M89">
        <v>28.228338430173292</v>
      </c>
      <c r="N89">
        <v>27.059113998818667</v>
      </c>
      <c r="O89">
        <v>0</v>
      </c>
      <c r="P89">
        <v>29.908614792646432</v>
      </c>
      <c r="Q89">
        <v>6.2088174551231132</v>
      </c>
      <c r="R89">
        <v>13.010314222440945</v>
      </c>
      <c r="S89">
        <v>8.4397411616766469</v>
      </c>
      <c r="T89">
        <v>0</v>
      </c>
      <c r="U89">
        <v>53.527352870920538</v>
      </c>
      <c r="V89">
        <v>6.3620771547248181</v>
      </c>
      <c r="W89">
        <v>13.410085836909872</v>
      </c>
      <c r="X89">
        <v>44.247700671916775</v>
      </c>
      <c r="Y89">
        <v>0</v>
      </c>
      <c r="Z89">
        <v>0.67499999999999993</v>
      </c>
      <c r="AA89">
        <v>8.6030349984762875</v>
      </c>
      <c r="AB89">
        <v>8.9979999999999993</v>
      </c>
      <c r="AC89">
        <v>5.9386400000000004</v>
      </c>
      <c r="AD89">
        <v>5.5931400000000009</v>
      </c>
      <c r="AE89">
        <v>15.166195200000002</v>
      </c>
      <c r="AF89">
        <v>5.4450000000000003</v>
      </c>
      <c r="AG89">
        <v>12.090742559999997</v>
      </c>
      <c r="AH89">
        <v>35.881690000000006</v>
      </c>
      <c r="AI89">
        <v>0</v>
      </c>
      <c r="AJ89">
        <v>0</v>
      </c>
      <c r="AK89">
        <v>15.571999999999996</v>
      </c>
      <c r="AL89">
        <v>0</v>
      </c>
      <c r="AM89">
        <v>3.2392799999999995</v>
      </c>
      <c r="AN89">
        <v>1.01389</v>
      </c>
      <c r="AO89">
        <v>7.0355376000000005</v>
      </c>
      <c r="AP89">
        <v>3.7337524114967033</v>
      </c>
      <c r="AQ89">
        <v>18.556799999999999</v>
      </c>
      <c r="AR89">
        <v>6.2659500000000019</v>
      </c>
      <c r="AS89">
        <v>3.0952500000000001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935.90901537677348</v>
      </c>
      <c r="DN89">
        <v>39.301390895549012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9.4091882870387931</v>
      </c>
      <c r="L90">
        <v>578.49521641156196</v>
      </c>
      <c r="M90">
        <v>28.228338430173292</v>
      </c>
      <c r="N90">
        <v>27.059113998818667</v>
      </c>
      <c r="O90">
        <v>0</v>
      </c>
      <c r="P90">
        <v>29.908614792646432</v>
      </c>
      <c r="Q90">
        <v>5.9722858252173916</v>
      </c>
      <c r="R90">
        <v>13.010314222440945</v>
      </c>
      <c r="S90">
        <v>8.0951330097087357</v>
      </c>
      <c r="T90">
        <v>0</v>
      </c>
      <c r="U90">
        <v>53.527352870920538</v>
      </c>
      <c r="V90">
        <v>6.3620771547248181</v>
      </c>
      <c r="W90">
        <v>13.410085836909872</v>
      </c>
      <c r="X90">
        <v>44.247700671916775</v>
      </c>
      <c r="Y90">
        <v>0</v>
      </c>
      <c r="Z90">
        <v>1.0125000000000002</v>
      </c>
      <c r="AA90">
        <v>12.929271077146671</v>
      </c>
      <c r="AB90">
        <v>12.12276</v>
      </c>
      <c r="AC90">
        <v>8.9169460386367216</v>
      </c>
      <c r="AD90">
        <v>5.5931400000000009</v>
      </c>
      <c r="AE90">
        <v>15.166195200000002</v>
      </c>
      <c r="AF90">
        <v>8.1674999999999986</v>
      </c>
      <c r="AG90">
        <v>12.090742559999997</v>
      </c>
      <c r="AH90">
        <v>43.058028000000007</v>
      </c>
      <c r="AI90">
        <v>0</v>
      </c>
      <c r="AJ90">
        <v>0</v>
      </c>
      <c r="AK90">
        <v>15.571999999999996</v>
      </c>
      <c r="AL90">
        <v>0</v>
      </c>
      <c r="AM90">
        <v>3.2392799999999995</v>
      </c>
      <c r="AN90">
        <v>1.01389</v>
      </c>
      <c r="AO90">
        <v>7.0355376000000005</v>
      </c>
      <c r="AP90">
        <v>3.7337524114967033</v>
      </c>
      <c r="AQ90">
        <v>19.098039999999997</v>
      </c>
      <c r="AR90">
        <v>6.2659500000000019</v>
      </c>
      <c r="AS90">
        <v>3.0952500000000001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955.70349630135763</v>
      </c>
      <c r="DN90">
        <v>40.132708098000457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9.4092266892099605</v>
      </c>
      <c r="L91">
        <v>578.49804088349947</v>
      </c>
      <c r="M91">
        <v>28.228338430173292</v>
      </c>
      <c r="N91">
        <v>27.059113998818667</v>
      </c>
      <c r="O91">
        <v>0</v>
      </c>
      <c r="P91">
        <v>29.908614792646432</v>
      </c>
      <c r="Q91">
        <v>5.9802626359687228</v>
      </c>
      <c r="R91">
        <v>13.010314222440945</v>
      </c>
      <c r="S91">
        <v>8.0951330097087357</v>
      </c>
      <c r="T91">
        <v>0</v>
      </c>
      <c r="U91">
        <v>53.527352870920538</v>
      </c>
      <c r="V91">
        <v>6.3620771547248181</v>
      </c>
      <c r="W91">
        <v>13.410085836909872</v>
      </c>
      <c r="X91">
        <v>44.247700671916775</v>
      </c>
      <c r="Y91">
        <v>0</v>
      </c>
      <c r="Z91">
        <v>6.0324750000000016</v>
      </c>
      <c r="AA91">
        <v>12.929271077146671</v>
      </c>
      <c r="AB91">
        <v>12.12276</v>
      </c>
      <c r="AC91">
        <v>8.9169460386367216</v>
      </c>
      <c r="AD91">
        <v>5.5931400000000009</v>
      </c>
      <c r="AE91">
        <v>15.166195200000002</v>
      </c>
      <c r="AF91">
        <v>8.1674999999999986</v>
      </c>
      <c r="AG91">
        <v>12.090742559999997</v>
      </c>
      <c r="AH91">
        <v>43.058028000000007</v>
      </c>
      <c r="AI91">
        <v>0</v>
      </c>
      <c r="AJ91">
        <v>0</v>
      </c>
      <c r="AK91">
        <v>15.571999999999996</v>
      </c>
      <c r="AL91">
        <v>0</v>
      </c>
      <c r="AM91">
        <v>3.2392799999999995</v>
      </c>
      <c r="AN91">
        <v>1.01389</v>
      </c>
      <c r="AO91">
        <v>7.0355376000000005</v>
      </c>
      <c r="AP91">
        <v>3.7337524114967033</v>
      </c>
      <c r="AQ91">
        <v>19.098039999999997</v>
      </c>
      <c r="AR91">
        <v>6.2659500000000019</v>
      </c>
      <c r="AS91">
        <v>3.7143000000000002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961.12567226207818</v>
      </c>
      <c r="DN91">
        <v>40.360396822139819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9.4091839373650092</v>
      </c>
      <c r="L92">
        <v>578.49964367626433</v>
      </c>
      <c r="M92">
        <v>28.228338430173292</v>
      </c>
      <c r="N92">
        <v>27.059113998818667</v>
      </c>
      <c r="O92">
        <v>0</v>
      </c>
      <c r="P92">
        <v>29.908614792646432</v>
      </c>
      <c r="Q92">
        <v>5.9802626359687228</v>
      </c>
      <c r="R92">
        <v>13.010314222440945</v>
      </c>
      <c r="S92">
        <v>8.0951330097087357</v>
      </c>
      <c r="T92">
        <v>0</v>
      </c>
      <c r="U92">
        <v>53.527352870920538</v>
      </c>
      <c r="V92">
        <v>6.3620771547248181</v>
      </c>
      <c r="W92">
        <v>13.410085836909872</v>
      </c>
      <c r="X92">
        <v>44.247700671916775</v>
      </c>
      <c r="Y92">
        <v>0</v>
      </c>
      <c r="Z92">
        <v>6.0324750000000016</v>
      </c>
      <c r="AA92">
        <v>12.929271077146671</v>
      </c>
      <c r="AB92">
        <v>12.12276</v>
      </c>
      <c r="AC92">
        <v>8.9169460386367216</v>
      </c>
      <c r="AD92">
        <v>5.5931400000000009</v>
      </c>
      <c r="AE92">
        <v>15.166195200000002</v>
      </c>
      <c r="AF92">
        <v>8.1674999999999986</v>
      </c>
      <c r="AG92">
        <v>12.090742559999997</v>
      </c>
      <c r="AH92">
        <v>43.058028000000007</v>
      </c>
      <c r="AI92">
        <v>0</v>
      </c>
      <c r="AJ92">
        <v>0</v>
      </c>
      <c r="AK92">
        <v>15.571999999999996</v>
      </c>
      <c r="AL92">
        <v>0</v>
      </c>
      <c r="AM92">
        <v>3.2392799999999995</v>
      </c>
      <c r="AN92">
        <v>1.01389</v>
      </c>
      <c r="AO92">
        <v>7.0355376000000005</v>
      </c>
      <c r="AP92">
        <v>3.7337524114967033</v>
      </c>
      <c r="AQ92">
        <v>19.098039999999997</v>
      </c>
      <c r="AR92">
        <v>6.2659500000000019</v>
      </c>
      <c r="AS92">
        <v>3.7143000000000002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961.12716941013639</v>
      </c>
      <c r="DN92">
        <v>40.360459715001483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9.4717224396123214</v>
      </c>
      <c r="L93">
        <v>578.49804088349947</v>
      </c>
      <c r="M93">
        <v>28.228338430173292</v>
      </c>
      <c r="N93">
        <v>27.059113998818667</v>
      </c>
      <c r="O93">
        <v>0</v>
      </c>
      <c r="P93">
        <v>29.908614792646432</v>
      </c>
      <c r="Q93">
        <v>5.9789789904430934</v>
      </c>
      <c r="R93">
        <v>13.003268571428572</v>
      </c>
      <c r="S93">
        <v>8.0951330097087357</v>
      </c>
      <c r="T93">
        <v>0</v>
      </c>
      <c r="U93">
        <v>53.527352870920538</v>
      </c>
      <c r="V93">
        <v>6.3551157580283784</v>
      </c>
      <c r="W93">
        <v>13.495034926592471</v>
      </c>
      <c r="X93">
        <v>44.997824308200961</v>
      </c>
      <c r="Y93">
        <v>0</v>
      </c>
      <c r="Z93">
        <v>6.0324750000000016</v>
      </c>
      <c r="AA93">
        <v>12.929271077146671</v>
      </c>
      <c r="AB93">
        <v>12.12276</v>
      </c>
      <c r="AC93">
        <v>8.9169460386367216</v>
      </c>
      <c r="AD93">
        <v>5.5931400000000009</v>
      </c>
      <c r="AE93">
        <v>15.166195200000002</v>
      </c>
      <c r="AF93">
        <v>8.1674999999999986</v>
      </c>
      <c r="AG93">
        <v>12.090742559999997</v>
      </c>
      <c r="AH93">
        <v>43.058028000000007</v>
      </c>
      <c r="AI93">
        <v>0</v>
      </c>
      <c r="AJ93">
        <v>0</v>
      </c>
      <c r="AK93">
        <v>15.571999999999996</v>
      </c>
      <c r="AL93">
        <v>0</v>
      </c>
      <c r="AM93">
        <v>3.2392799999999995</v>
      </c>
      <c r="AN93">
        <v>1.01389</v>
      </c>
      <c r="AO93">
        <v>7.0355376000000005</v>
      </c>
      <c r="AP93">
        <v>3.7337524114967033</v>
      </c>
      <c r="AQ93">
        <v>19.098039999999997</v>
      </c>
      <c r="AR93">
        <v>6.2659500000000019</v>
      </c>
      <c r="AS93">
        <v>3.7143000000000002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961.9723939829131</v>
      </c>
      <c r="DN93">
        <v>40.395952884439708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9.4091482914686591</v>
      </c>
      <c r="L94">
        <v>578.49804088349947</v>
      </c>
      <c r="M94">
        <v>28.228338430173292</v>
      </c>
      <c r="N94">
        <v>27.059113998818667</v>
      </c>
      <c r="O94">
        <v>0</v>
      </c>
      <c r="P94">
        <v>29.908614792646432</v>
      </c>
      <c r="Q94">
        <v>5.9789789904430934</v>
      </c>
      <c r="R94">
        <v>13.003268571428572</v>
      </c>
      <c r="S94">
        <v>8.0951330097087357</v>
      </c>
      <c r="T94">
        <v>0</v>
      </c>
      <c r="U94">
        <v>53.527352870920538</v>
      </c>
      <c r="V94">
        <v>6.3551157580283784</v>
      </c>
      <c r="W94">
        <v>13.495077551503668</v>
      </c>
      <c r="X94">
        <v>44.997824308200961</v>
      </c>
      <c r="Y94">
        <v>0</v>
      </c>
      <c r="Z94">
        <v>6.0324750000000016</v>
      </c>
      <c r="AA94">
        <v>12.929271077146671</v>
      </c>
      <c r="AB94">
        <v>12.12276</v>
      </c>
      <c r="AC94">
        <v>8.9169460386367216</v>
      </c>
      <c r="AD94">
        <v>5.5931400000000009</v>
      </c>
      <c r="AE94">
        <v>15.166195200000002</v>
      </c>
      <c r="AF94">
        <v>8.1674999999999986</v>
      </c>
      <c r="AG94">
        <v>12.090742559999997</v>
      </c>
      <c r="AH94">
        <v>43.058028000000007</v>
      </c>
      <c r="AI94">
        <v>0</v>
      </c>
      <c r="AJ94">
        <v>0</v>
      </c>
      <c r="AK94">
        <v>15.571999999999996</v>
      </c>
      <c r="AL94">
        <v>0</v>
      </c>
      <c r="AM94">
        <v>3.2392799999999995</v>
      </c>
      <c r="AN94">
        <v>1.01389</v>
      </c>
      <c r="AO94">
        <v>7.0355376000000005</v>
      </c>
      <c r="AP94">
        <v>3.7337524114967033</v>
      </c>
      <c r="AQ94">
        <v>18.556799999999999</v>
      </c>
      <c r="AR94">
        <v>6.2659500000000019</v>
      </c>
      <c r="AS94">
        <v>3.7143000000000002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961.39295455869728</v>
      </c>
      <c r="DN94">
        <v>40.371620785423168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9.648770424845285</v>
      </c>
      <c r="L95">
        <v>578.49804088349947</v>
      </c>
      <c r="M95">
        <v>28.228338430173292</v>
      </c>
      <c r="N95">
        <v>27.059113998818667</v>
      </c>
      <c r="O95">
        <v>0</v>
      </c>
      <c r="P95">
        <v>29.908614792646432</v>
      </c>
      <c r="Q95">
        <v>5.9789789904430934</v>
      </c>
      <c r="R95">
        <v>13.003268571428572</v>
      </c>
      <c r="S95">
        <v>8.0951330097087357</v>
      </c>
      <c r="T95">
        <v>0</v>
      </c>
      <c r="U95">
        <v>53.527352870920538</v>
      </c>
      <c r="V95">
        <v>6.3551157580283784</v>
      </c>
      <c r="W95">
        <v>13.495077551503668</v>
      </c>
      <c r="X95">
        <v>44.997824308200961</v>
      </c>
      <c r="Y95">
        <v>0</v>
      </c>
      <c r="Z95">
        <v>0.33749999999999997</v>
      </c>
      <c r="AA95">
        <v>8.6030349984762875</v>
      </c>
      <c r="AB95">
        <v>12.12276</v>
      </c>
      <c r="AC95">
        <v>5.9386400000000004</v>
      </c>
      <c r="AD95">
        <v>5.5931400000000009</v>
      </c>
      <c r="AE95">
        <v>15.166195200000002</v>
      </c>
      <c r="AF95">
        <v>5.4450000000000003</v>
      </c>
      <c r="AG95">
        <v>12.090742559999997</v>
      </c>
      <c r="AH95">
        <v>43.058028000000007</v>
      </c>
      <c r="AI95">
        <v>0</v>
      </c>
      <c r="AJ95">
        <v>0</v>
      </c>
      <c r="AK95">
        <v>15.571999999999996</v>
      </c>
      <c r="AL95">
        <v>0</v>
      </c>
      <c r="AM95">
        <v>3.2392799999999995</v>
      </c>
      <c r="AN95">
        <v>0.89910999999999996</v>
      </c>
      <c r="AO95">
        <v>7.0355376000000005</v>
      </c>
      <c r="AP95">
        <v>3.7337524114967033</v>
      </c>
      <c r="AQ95">
        <v>18.556799999999999</v>
      </c>
      <c r="AR95">
        <v>6.2659500000000019</v>
      </c>
      <c r="AS95">
        <v>3.0952500000000001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945.83034103534385</v>
      </c>
      <c r="DN95">
        <v>39.718009324845902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9.6488558526309838</v>
      </c>
      <c r="L96">
        <v>578.49804088349947</v>
      </c>
      <c r="M96">
        <v>28.228338430173292</v>
      </c>
      <c r="N96">
        <v>27.059113998818667</v>
      </c>
      <c r="O96">
        <v>0</v>
      </c>
      <c r="P96">
        <v>29.908614792646432</v>
      </c>
      <c r="Q96">
        <v>5.9789789904430934</v>
      </c>
      <c r="R96">
        <v>13.003268571428572</v>
      </c>
      <c r="S96">
        <v>8.0951330097087357</v>
      </c>
      <c r="T96">
        <v>0</v>
      </c>
      <c r="U96">
        <v>53.527352870920538</v>
      </c>
      <c r="V96">
        <v>6.3551157580283784</v>
      </c>
      <c r="W96">
        <v>13.495077551503668</v>
      </c>
      <c r="X96">
        <v>44.997824308200961</v>
      </c>
      <c r="Y96">
        <v>0</v>
      </c>
      <c r="Z96">
        <v>0.33749999999999997</v>
      </c>
      <c r="AA96">
        <v>8.6030349984762875</v>
      </c>
      <c r="AB96">
        <v>12.12276</v>
      </c>
      <c r="AC96">
        <v>5.9386400000000004</v>
      </c>
      <c r="AD96">
        <v>5.5931400000000009</v>
      </c>
      <c r="AE96">
        <v>15.166195200000002</v>
      </c>
      <c r="AF96">
        <v>2.7225000000000001</v>
      </c>
      <c r="AG96">
        <v>12.090742559999997</v>
      </c>
      <c r="AH96">
        <v>43.058028000000007</v>
      </c>
      <c r="AI96">
        <v>0</v>
      </c>
      <c r="AJ96">
        <v>0</v>
      </c>
      <c r="AK96">
        <v>15.571999999999996</v>
      </c>
      <c r="AL96">
        <v>0</v>
      </c>
      <c r="AM96">
        <v>1.5950999999999997</v>
      </c>
      <c r="AN96">
        <v>0.89910999999999996</v>
      </c>
      <c r="AO96">
        <v>7.0355376000000005</v>
      </c>
      <c r="AP96">
        <v>3.7337524114967033</v>
      </c>
      <c r="AQ96">
        <v>18.556799999999999</v>
      </c>
      <c r="AR96">
        <v>6.2659500000000019</v>
      </c>
      <c r="AS96">
        <v>3.0952500000000001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941.63972016625746</v>
      </c>
      <c r="DN96">
        <v>39.542035621717901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9.6488558526309838</v>
      </c>
      <c r="L97">
        <v>578.49804088349947</v>
      </c>
      <c r="M97">
        <v>28.228338430173292</v>
      </c>
      <c r="N97">
        <v>27.059113998818667</v>
      </c>
      <c r="O97">
        <v>0</v>
      </c>
      <c r="P97">
        <v>29.908614792646432</v>
      </c>
      <c r="Q97">
        <v>5.9789789904430934</v>
      </c>
      <c r="R97">
        <v>13.003268571428572</v>
      </c>
      <c r="S97">
        <v>8.0951330097087357</v>
      </c>
      <c r="T97">
        <v>0</v>
      </c>
      <c r="U97">
        <v>53.527352870920538</v>
      </c>
      <c r="V97">
        <v>6.3551157580283784</v>
      </c>
      <c r="W97">
        <v>13.495077551503668</v>
      </c>
      <c r="X97">
        <v>44.997824308200961</v>
      </c>
      <c r="Y97">
        <v>0</v>
      </c>
      <c r="Z97">
        <v>0</v>
      </c>
      <c r="AA97">
        <v>8.6030349984762875</v>
      </c>
      <c r="AB97">
        <v>12.12276</v>
      </c>
      <c r="AC97">
        <v>5.9386400000000004</v>
      </c>
      <c r="AD97">
        <v>8.3897100000000009</v>
      </c>
      <c r="AE97">
        <v>15.166195200000002</v>
      </c>
      <c r="AF97">
        <v>2.7225000000000001</v>
      </c>
      <c r="AG97">
        <v>12.090742559999997</v>
      </c>
      <c r="AH97">
        <v>43.058028000000007</v>
      </c>
      <c r="AI97">
        <v>0</v>
      </c>
      <c r="AJ97">
        <v>0</v>
      </c>
      <c r="AK97">
        <v>15.571999999999996</v>
      </c>
      <c r="AL97">
        <v>0</v>
      </c>
      <c r="AM97">
        <v>0</v>
      </c>
      <c r="AN97">
        <v>0.89910999999999996</v>
      </c>
      <c r="AO97">
        <v>7.0355376000000005</v>
      </c>
      <c r="AP97">
        <v>3.7337524114967033</v>
      </c>
      <c r="AQ97">
        <v>18.556799999999999</v>
      </c>
      <c r="AR97">
        <v>6.2659500000000019</v>
      </c>
      <c r="AS97">
        <v>3.0952500000000001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942.46887243912215</v>
      </c>
      <c r="DN97">
        <v>39.576853348853362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9.6488558526309838</v>
      </c>
      <c r="L98">
        <v>578.49804088349947</v>
      </c>
      <c r="M98">
        <v>28.228338430173292</v>
      </c>
      <c r="N98">
        <v>27.059113998818667</v>
      </c>
      <c r="O98">
        <v>0</v>
      </c>
      <c r="P98">
        <v>29.908614792646432</v>
      </c>
      <c r="Q98">
        <v>5.9789789904430934</v>
      </c>
      <c r="R98">
        <v>13.003268571428572</v>
      </c>
      <c r="S98">
        <v>8.0951330097087357</v>
      </c>
      <c r="T98">
        <v>0</v>
      </c>
      <c r="U98">
        <v>53.527352870920538</v>
      </c>
      <c r="V98">
        <v>6.3551157580283784</v>
      </c>
      <c r="W98">
        <v>13.495077551503668</v>
      </c>
      <c r="X98">
        <v>44.997824308200961</v>
      </c>
      <c r="Y98">
        <v>0</v>
      </c>
      <c r="Z98">
        <v>0</v>
      </c>
      <c r="AA98">
        <v>8.6030349984762875</v>
      </c>
      <c r="AB98">
        <v>12.12276</v>
      </c>
      <c r="AC98">
        <v>5.9386400000000004</v>
      </c>
      <c r="AD98">
        <v>8.3897100000000009</v>
      </c>
      <c r="AE98">
        <v>15.166195200000002</v>
      </c>
      <c r="AF98">
        <v>2.7225000000000001</v>
      </c>
      <c r="AG98">
        <v>12.090742559999997</v>
      </c>
      <c r="AH98">
        <v>43.058028000000007</v>
      </c>
      <c r="AI98">
        <v>0</v>
      </c>
      <c r="AJ98">
        <v>0</v>
      </c>
      <c r="AK98">
        <v>15.571999999999996</v>
      </c>
      <c r="AL98">
        <v>0</v>
      </c>
      <c r="AM98">
        <v>0</v>
      </c>
      <c r="AN98">
        <v>0.89910999999999996</v>
      </c>
      <c r="AO98">
        <v>7.0355376000000005</v>
      </c>
      <c r="AP98">
        <v>3.7337524114967033</v>
      </c>
      <c r="AQ98">
        <v>18.556799999999999</v>
      </c>
      <c r="AR98">
        <v>6.2659500000000019</v>
      </c>
      <c r="AS98">
        <v>4.1269999999999998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943.45904288344263</v>
      </c>
      <c r="DN98">
        <v>39.618432904532817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0.19628005477869143</v>
      </c>
      <c r="L99">
        <f t="shared" si="2"/>
        <v>11.764605086146918</v>
      </c>
      <c r="M99">
        <f t="shared" si="2"/>
        <v>0.67748012232415888</v>
      </c>
      <c r="N99">
        <f t="shared" si="2"/>
        <v>0.82948973033590334</v>
      </c>
      <c r="O99">
        <f t="shared" si="2"/>
        <v>0</v>
      </c>
      <c r="P99">
        <f t="shared" si="2"/>
        <v>0.74686928510476269</v>
      </c>
      <c r="Q99">
        <f t="shared" si="2"/>
        <v>0.11031702519615616</v>
      </c>
      <c r="R99">
        <f t="shared" si="2"/>
        <v>0.28943254300817928</v>
      </c>
      <c r="S99">
        <f t="shared" si="2"/>
        <v>0.14307623304573705</v>
      </c>
      <c r="T99">
        <f t="shared" si="2"/>
        <v>0</v>
      </c>
      <c r="U99">
        <f t="shared" si="2"/>
        <v>1.2831532554678569</v>
      </c>
      <c r="V99">
        <f t="shared" si="2"/>
        <v>0.13650024219261611</v>
      </c>
      <c r="W99">
        <f t="shared" si="2"/>
        <v>0.32110618263154794</v>
      </c>
      <c r="X99">
        <f t="shared" si="2"/>
        <v>1.0593342148618445</v>
      </c>
      <c r="Y99">
        <f t="shared" si="2"/>
        <v>0</v>
      </c>
      <c r="Z99">
        <f t="shared" si="2"/>
        <v>3.9795637500000015E-2</v>
      </c>
      <c r="AA99">
        <f t="shared" si="2"/>
        <v>0.11720084215734074</v>
      </c>
      <c r="AB99">
        <f t="shared" si="2"/>
        <v>0.1943629349999999</v>
      </c>
      <c r="AC99">
        <f t="shared" si="2"/>
        <v>9.9499178115910206E-2</v>
      </c>
      <c r="AD99">
        <f t="shared" si="2"/>
        <v>0.18518156999999968</v>
      </c>
      <c r="AE99">
        <f t="shared" si="2"/>
        <v>0.34871857919999921</v>
      </c>
      <c r="AF99">
        <f t="shared" si="2"/>
        <v>8.5758749999999981E-2</v>
      </c>
      <c r="AG99">
        <f t="shared" si="2"/>
        <v>0.29017782143999998</v>
      </c>
      <c r="AH99">
        <f t="shared" si="2"/>
        <v>0.81034511399999987</v>
      </c>
      <c r="AI99">
        <f t="shared" si="2"/>
        <v>0</v>
      </c>
      <c r="AJ99">
        <f t="shared" si="2"/>
        <v>0</v>
      </c>
      <c r="AK99">
        <f t="shared" si="2"/>
        <v>0.37372799999999917</v>
      </c>
      <c r="AL99">
        <f t="shared" si="2"/>
        <v>0</v>
      </c>
      <c r="AM99">
        <f t="shared" si="2"/>
        <v>2.0173106999999992E-2</v>
      </c>
      <c r="AN99">
        <f t="shared" si="2"/>
        <v>2.4342925000000046E-2</v>
      </c>
      <c r="AO99">
        <f t="shared" si="2"/>
        <v>0.17494134839999997</v>
      </c>
      <c r="AP99">
        <f t="shared" si="2"/>
        <v>9.0671229613925319E-2</v>
      </c>
      <c r="AQ99">
        <f t="shared" si="2"/>
        <v>0.16778439999999986</v>
      </c>
      <c r="AR99">
        <f t="shared" si="2"/>
        <v>0.13810492499999991</v>
      </c>
      <c r="AS99">
        <f t="shared" si="2"/>
        <v>0.10121467499999995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19.98060539384073</v>
      </c>
      <c r="DN99">
        <f t="shared" si="3"/>
        <v>0.83903961868082588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42" activePane="bottomRight" state="frozen"/>
      <selection pane="topRight" activeCell="B1" sqref="B1"/>
      <selection pane="bottomLeft" activeCell="A3" sqref="A3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49" t="s">
        <v>448</v>
      </c>
      <c r="BT1" s="149" t="s">
        <v>449</v>
      </c>
      <c r="BU1" s="149" t="s">
        <v>459</v>
      </c>
      <c r="BV1" s="149" t="s">
        <v>460</v>
      </c>
      <c r="BW1" s="149" t="s">
        <v>461</v>
      </c>
      <c r="BX1" s="149" t="s">
        <v>462</v>
      </c>
      <c r="BY1" s="149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  <c r="DN1" t="s">
        <v>189</v>
      </c>
    </row>
    <row r="2" spans="1:118">
      <c r="A2" s="216"/>
      <c r="AS2" s="167"/>
      <c r="AT2" s="167"/>
      <c r="AU2" s="167"/>
      <c r="AV2" s="167"/>
      <c r="AW2" s="167"/>
      <c r="AX2" s="167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104.5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100.29</v>
      </c>
      <c r="DN3">
        <v>4.2099999999999937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102.5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98.37</v>
      </c>
      <c r="DN4">
        <v>4.1299999999999955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100.5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96.45</v>
      </c>
      <c r="DN5">
        <v>4.0499999999999972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97.5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93.57</v>
      </c>
      <c r="DN6">
        <v>3.9300000000000068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93.500000000000014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89.73</v>
      </c>
      <c r="DN7">
        <v>3.7700000000000102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92.500000000000014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88.77</v>
      </c>
      <c r="DN8">
        <v>3.7300000000000182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90.5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86.85</v>
      </c>
      <c r="DN9">
        <v>3.6500000000000057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89.5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85.89</v>
      </c>
      <c r="DN10">
        <v>3.6099999999999994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86.5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83.01</v>
      </c>
      <c r="DN11">
        <v>3.4899999999999949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86.5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83.01</v>
      </c>
      <c r="DN12">
        <v>3.4899999999999949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84.5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81.09</v>
      </c>
      <c r="DN13">
        <v>3.4099999999999966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83.5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80.13</v>
      </c>
      <c r="DN14">
        <v>3.3700000000000045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81.5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78.22</v>
      </c>
      <c r="DN15">
        <v>3.2800000000000011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81.5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78.22</v>
      </c>
      <c r="DN16">
        <v>3.2800000000000011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80.5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77.260000000000005</v>
      </c>
      <c r="DN17">
        <v>3.2399999999999949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79.5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76.3</v>
      </c>
      <c r="DN18">
        <v>3.2000000000000028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78.5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75.34</v>
      </c>
      <c r="DN19">
        <v>3.1599999999999966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77.5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74.38</v>
      </c>
      <c r="DN20">
        <v>3.1200000000000045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76.5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73.42</v>
      </c>
      <c r="DN21">
        <v>3.0799999999999983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76.5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73.42</v>
      </c>
      <c r="DN22">
        <v>3.0799999999999983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75.5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72.459999999999994</v>
      </c>
      <c r="DN23">
        <v>3.0400000000000063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75.5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72.459999999999994</v>
      </c>
      <c r="DN24">
        <v>3.0400000000000063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73.5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70.540000000000006</v>
      </c>
      <c r="DN25">
        <v>2.9599999999999937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73.5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70.540000000000006</v>
      </c>
      <c r="DN26">
        <v>2.9599999999999937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73.5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70.540000000000006</v>
      </c>
      <c r="DN27">
        <v>2.9599999999999937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74.5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71.5</v>
      </c>
      <c r="DN28">
        <v>3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77.5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74.38</v>
      </c>
      <c r="DN29">
        <v>3.1200000000000045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79.5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76.3</v>
      </c>
      <c r="DN30">
        <v>3.2000000000000028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83.5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80.13</v>
      </c>
      <c r="DN31">
        <v>3.3700000000000045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86.5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83.01</v>
      </c>
      <c r="DN32">
        <v>3.4899999999999949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90.5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86.85</v>
      </c>
      <c r="DN33">
        <v>3.6500000000000057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93.500000000000014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89.73</v>
      </c>
      <c r="DN34">
        <v>3.7700000000000102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101.5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97.41</v>
      </c>
      <c r="DN35">
        <v>4.0900000000000034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108.5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104.13</v>
      </c>
      <c r="DN36">
        <v>4.3700000000000045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75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71.98</v>
      </c>
      <c r="DN37">
        <v>3.019999999999996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75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71.98</v>
      </c>
      <c r="DN38">
        <v>3.019999999999996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75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71.98</v>
      </c>
      <c r="DN39">
        <v>3.019999999999996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75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71.98</v>
      </c>
      <c r="DN40">
        <v>3.019999999999996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75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71.98</v>
      </c>
      <c r="DN41">
        <v>3.019999999999996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75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71.98</v>
      </c>
      <c r="DN42">
        <v>3.019999999999996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75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71.98</v>
      </c>
      <c r="DN43">
        <v>3.019999999999996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75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71.98</v>
      </c>
      <c r="DN44">
        <v>3.019999999999996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75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71.98</v>
      </c>
      <c r="DN45">
        <v>3.019999999999996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75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71.98</v>
      </c>
      <c r="DN46">
        <v>3.019999999999996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75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71.98</v>
      </c>
      <c r="DN47">
        <v>3.019999999999996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75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71.98</v>
      </c>
      <c r="DN48">
        <v>3.019999999999996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75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71.98</v>
      </c>
      <c r="DN49">
        <v>3.019999999999996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75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71.98</v>
      </c>
      <c r="DN50">
        <v>3.019999999999996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75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71.98</v>
      </c>
      <c r="DN51">
        <v>3.019999999999996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75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71.98</v>
      </c>
      <c r="DN52">
        <v>3.019999999999996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75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71.98</v>
      </c>
      <c r="DN53">
        <v>3.019999999999996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75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71.98</v>
      </c>
      <c r="DN54">
        <v>3.019999999999996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75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71.98</v>
      </c>
      <c r="DN55">
        <v>3.019999999999996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75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71.98</v>
      </c>
      <c r="DN56">
        <v>3.019999999999996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75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71.98</v>
      </c>
      <c r="DN57">
        <v>3.019999999999996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75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71.98</v>
      </c>
      <c r="DN58">
        <v>3.019999999999996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75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71.98</v>
      </c>
      <c r="DN59">
        <v>3.019999999999996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75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71.98</v>
      </c>
      <c r="DN60">
        <v>3.019999999999996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75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71.98</v>
      </c>
      <c r="DN61">
        <v>3.019999999999996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75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71.98</v>
      </c>
      <c r="DN62">
        <v>3.019999999999996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75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71.98</v>
      </c>
      <c r="DN63">
        <v>3.019999999999996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75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71.98</v>
      </c>
      <c r="DN64">
        <v>3.019999999999996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75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71.98</v>
      </c>
      <c r="DN65">
        <v>3.019999999999996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75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71.98</v>
      </c>
      <c r="DN66">
        <v>3.019999999999996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75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71.98</v>
      </c>
      <c r="DN67">
        <v>3.019999999999996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75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71.98</v>
      </c>
      <c r="DN68">
        <v>3.019999999999996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75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71.98</v>
      </c>
      <c r="DN69">
        <v>3.019999999999996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75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71.98</v>
      </c>
      <c r="DN70">
        <v>3.019999999999996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75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71.98</v>
      </c>
      <c r="DN71">
        <v>3.019999999999996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75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71.98</v>
      </c>
      <c r="DN72">
        <v>3.019999999999996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75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71.98</v>
      </c>
      <c r="DN73">
        <v>3.019999999999996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75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71.98</v>
      </c>
      <c r="DN74">
        <v>3.019999999999996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75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71.98</v>
      </c>
      <c r="DN75">
        <v>3.019999999999996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75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71.98</v>
      </c>
      <c r="DN76">
        <v>3.019999999999996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24.4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23.42</v>
      </c>
      <c r="DN77">
        <v>0.97999999999999687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24.4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23.42</v>
      </c>
      <c r="DN78">
        <v>0.97999999999999687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24.4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23.42</v>
      </c>
      <c r="DN79">
        <v>0.97999999999999687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24.4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23.42</v>
      </c>
      <c r="DN80">
        <v>0.97999999999999687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24.4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23.42</v>
      </c>
      <c r="DN81">
        <v>0.97999999999999687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24.4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23.42</v>
      </c>
      <c r="DN82">
        <v>0.97999999999999687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24.4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23.42</v>
      </c>
      <c r="DN83">
        <v>0.97999999999999687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24.4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23.42</v>
      </c>
      <c r="DN84">
        <v>0.97999999999999687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24.4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23.42</v>
      </c>
      <c r="DN85">
        <v>0.97999999999999687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24.4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23.42</v>
      </c>
      <c r="DN86">
        <v>0.97999999999999687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24.4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23.42</v>
      </c>
      <c r="DN87">
        <v>0.97999999999999687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24.4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23.42</v>
      </c>
      <c r="DN88">
        <v>0.97999999999999687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24.4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23.42</v>
      </c>
      <c r="DN89">
        <v>0.97999999999999687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24.4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23.42</v>
      </c>
      <c r="DN90">
        <v>0.97999999999999687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24.4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23.42</v>
      </c>
      <c r="DN91">
        <v>0.97999999999999687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24.4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23.42</v>
      </c>
      <c r="DN92">
        <v>0.97999999999999687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24.4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23.42</v>
      </c>
      <c r="DN93">
        <v>0.97999999999999687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24.4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23.42</v>
      </c>
      <c r="DN94">
        <v>0.97999999999999687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24.4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23.42</v>
      </c>
      <c r="DN95">
        <v>0.97999999999999687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24.4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23.42</v>
      </c>
      <c r="DN96">
        <v>0.97999999999999687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24.4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23.42</v>
      </c>
      <c r="DN97">
        <v>0.97999999999999687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75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71.98</v>
      </c>
      <c r="DN98">
        <v>3.019999999999996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1.624599999999998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1.5591749999999982</v>
      </c>
      <c r="DN99">
        <f t="shared" si="3"/>
        <v>6.5424999999999817E-2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>
  <dimension ref="A1:DN102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CR1"/>
    </sheetView>
  </sheetViews>
  <sheetFormatPr defaultRowHeight="15"/>
  <cols>
    <col min="1" max="1" width="12" customWidth="1"/>
  </cols>
  <sheetData>
    <row r="1" spans="1:118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6</v>
      </c>
      <c r="AA1" t="s">
        <v>7</v>
      </c>
      <c r="AB1" t="s">
        <v>8</v>
      </c>
      <c r="AC1" t="s">
        <v>9</v>
      </c>
      <c r="AD1" t="s">
        <v>15</v>
      </c>
      <c r="AE1" t="s">
        <v>16</v>
      </c>
      <c r="AF1" t="s">
        <v>21</v>
      </c>
      <c r="AG1" t="s">
        <v>22</v>
      </c>
      <c r="AH1" t="s">
        <v>23</v>
      </c>
      <c r="AI1" t="s">
        <v>24</v>
      </c>
      <c r="AJ1" t="s">
        <v>25</v>
      </c>
      <c r="AK1" t="s">
        <v>26</v>
      </c>
      <c r="AL1" t="s">
        <v>30</v>
      </c>
      <c r="AM1" t="s">
        <v>32</v>
      </c>
      <c r="AN1" t="s">
        <v>34</v>
      </c>
      <c r="AO1" t="s">
        <v>35</v>
      </c>
      <c r="AP1" t="s">
        <v>36</v>
      </c>
      <c r="AQ1" t="s">
        <v>37</v>
      </c>
      <c r="AR1" t="s">
        <v>42</v>
      </c>
      <c r="AS1" t="s">
        <v>43</v>
      </c>
      <c r="AT1" s="31" t="s">
        <v>351</v>
      </c>
      <c r="AU1" t="s">
        <v>352</v>
      </c>
      <c r="AV1" t="s">
        <v>358</v>
      </c>
      <c r="AW1" t="s">
        <v>359</v>
      </c>
      <c r="AX1" t="s">
        <v>360</v>
      </c>
      <c r="AY1" s="75" t="s">
        <v>446</v>
      </c>
      <c r="AZ1" s="75" t="s">
        <v>447</v>
      </c>
      <c r="BA1" s="75" t="s">
        <v>453</v>
      </c>
      <c r="BB1" s="75" t="s">
        <v>457</v>
      </c>
      <c r="BC1" s="38" t="s">
        <v>406</v>
      </c>
      <c r="BD1" s="37" t="s">
        <v>418</v>
      </c>
      <c r="BE1" s="37" t="s">
        <v>410</v>
      </c>
      <c r="BF1" s="37" t="s">
        <v>412</v>
      </c>
      <c r="BG1" s="37" t="s">
        <v>417</v>
      </c>
      <c r="BH1" s="37" t="s">
        <v>414</v>
      </c>
      <c r="BI1" s="37" t="s">
        <v>413</v>
      </c>
      <c r="BJ1" s="37" t="s">
        <v>420</v>
      </c>
      <c r="BK1" s="37" t="s">
        <v>408</v>
      </c>
      <c r="BL1" s="37" t="s">
        <v>421</v>
      </c>
      <c r="BM1" s="37" t="s">
        <v>411</v>
      </c>
      <c r="BN1" s="37" t="s">
        <v>407</v>
      </c>
      <c r="BO1" s="37" t="s">
        <v>416</v>
      </c>
      <c r="BP1" s="37" t="s">
        <v>409</v>
      </c>
      <c r="BQ1" s="37" t="s">
        <v>419</v>
      </c>
      <c r="BR1" s="37" t="s">
        <v>415</v>
      </c>
      <c r="BS1" s="149" t="s">
        <v>448</v>
      </c>
      <c r="BT1" s="149" t="s">
        <v>449</v>
      </c>
      <c r="BU1" s="149" t="s">
        <v>459</v>
      </c>
      <c r="BV1" s="149" t="s">
        <v>460</v>
      </c>
      <c r="BW1" s="149" t="s">
        <v>461</v>
      </c>
      <c r="BX1" s="149" t="s">
        <v>462</v>
      </c>
      <c r="BY1" s="149" t="s">
        <v>463</v>
      </c>
      <c r="BZ1" s="75" t="s">
        <v>440</v>
      </c>
      <c r="CA1" s="75" t="s">
        <v>441</v>
      </c>
      <c r="CB1" s="75" t="s">
        <v>442</v>
      </c>
      <c r="CC1" s="75" t="s">
        <v>443</v>
      </c>
      <c r="CD1" s="75" t="s">
        <v>444</v>
      </c>
      <c r="CE1" s="36" t="s">
        <v>435</v>
      </c>
      <c r="CF1" s="36" t="s">
        <v>436</v>
      </c>
      <c r="CG1" s="36" t="s">
        <v>437</v>
      </c>
      <c r="CH1" s="36" t="s">
        <v>438</v>
      </c>
      <c r="CI1" t="s">
        <v>454</v>
      </c>
      <c r="CJ1" t="s">
        <v>455</v>
      </c>
      <c r="CK1" t="s">
        <v>451</v>
      </c>
      <c r="CL1" t="s">
        <v>452</v>
      </c>
      <c r="CM1" t="s">
        <v>456</v>
      </c>
      <c r="CN1" t="s">
        <v>434</v>
      </c>
      <c r="CO1" t="s">
        <v>450</v>
      </c>
      <c r="CP1" t="s">
        <v>445</v>
      </c>
      <c r="CQ1" t="s">
        <v>439</v>
      </c>
      <c r="CR1" t="s">
        <v>458</v>
      </c>
      <c r="DM1" t="s">
        <v>142</v>
      </c>
      <c r="DN1" t="s">
        <v>189</v>
      </c>
    </row>
    <row r="2" spans="1:118">
      <c r="A2" s="216"/>
      <c r="AS2" s="167"/>
      <c r="AT2" s="167"/>
      <c r="AU2" s="167"/>
      <c r="AV2" s="167"/>
      <c r="AW2" s="167"/>
      <c r="AX2" s="167"/>
    </row>
    <row r="3" spans="1:118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11.5395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  <c r="CS3">
        <v>0</v>
      </c>
      <c r="CT3">
        <v>0</v>
      </c>
      <c r="CU3">
        <v>0</v>
      </c>
      <c r="CV3">
        <v>0</v>
      </c>
      <c r="CW3">
        <v>0</v>
      </c>
      <c r="CX3">
        <v>0</v>
      </c>
      <c r="CY3">
        <v>0</v>
      </c>
      <c r="CZ3">
        <v>0</v>
      </c>
      <c r="DA3">
        <v>0</v>
      </c>
      <c r="DB3">
        <v>0</v>
      </c>
      <c r="DC3">
        <v>0</v>
      </c>
      <c r="DD3">
        <v>0</v>
      </c>
      <c r="DE3">
        <v>0</v>
      </c>
      <c r="DF3">
        <v>0</v>
      </c>
      <c r="DG3">
        <v>0</v>
      </c>
      <c r="DH3">
        <v>0</v>
      </c>
      <c r="DI3">
        <v>0</v>
      </c>
      <c r="DJ3">
        <v>0</v>
      </c>
      <c r="DK3">
        <v>0</v>
      </c>
      <c r="DL3">
        <v>0</v>
      </c>
      <c r="DM3">
        <f>SUM(B3:DL3)-DN3</f>
        <v>11.074458</v>
      </c>
      <c r="DN3">
        <v>0.4650420000000004</v>
      </c>
    </row>
    <row r="4" spans="1:118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11.5395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  <c r="CS4">
        <v>0</v>
      </c>
      <c r="CT4">
        <v>0</v>
      </c>
      <c r="CU4">
        <v>0</v>
      </c>
      <c r="CV4">
        <v>0</v>
      </c>
      <c r="CW4">
        <v>0</v>
      </c>
      <c r="CX4">
        <v>0</v>
      </c>
      <c r="CY4">
        <v>0</v>
      </c>
      <c r="CZ4">
        <v>0</v>
      </c>
      <c r="DA4">
        <v>0</v>
      </c>
      <c r="DB4">
        <v>0</v>
      </c>
      <c r="DC4">
        <v>0</v>
      </c>
      <c r="DD4">
        <v>0</v>
      </c>
      <c r="DE4">
        <v>0</v>
      </c>
      <c r="DF4">
        <v>0</v>
      </c>
      <c r="DG4">
        <v>0</v>
      </c>
      <c r="DH4">
        <v>0</v>
      </c>
      <c r="DI4">
        <v>0</v>
      </c>
      <c r="DJ4">
        <v>0</v>
      </c>
      <c r="DK4">
        <v>0</v>
      </c>
      <c r="DL4">
        <v>0</v>
      </c>
      <c r="DM4">
        <f t="shared" ref="DM4:DM67" si="0">SUM(B4:DL4)-DN4</f>
        <v>11.074458</v>
      </c>
      <c r="DN4">
        <v>0.4650420000000004</v>
      </c>
    </row>
    <row r="5" spans="1:118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11.5395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  <c r="CS5">
        <v>0</v>
      </c>
      <c r="CT5">
        <v>0</v>
      </c>
      <c r="CU5">
        <v>0</v>
      </c>
      <c r="CV5">
        <v>0</v>
      </c>
      <c r="CW5">
        <v>0</v>
      </c>
      <c r="CX5">
        <v>0</v>
      </c>
      <c r="CY5">
        <v>0</v>
      </c>
      <c r="CZ5">
        <v>0</v>
      </c>
      <c r="DA5">
        <v>0</v>
      </c>
      <c r="DB5">
        <v>0</v>
      </c>
      <c r="DC5">
        <v>0</v>
      </c>
      <c r="DD5">
        <v>0</v>
      </c>
      <c r="DE5">
        <v>0</v>
      </c>
      <c r="DF5">
        <v>0</v>
      </c>
      <c r="DG5">
        <v>0</v>
      </c>
      <c r="DH5">
        <v>0</v>
      </c>
      <c r="DI5">
        <v>0</v>
      </c>
      <c r="DJ5">
        <v>0</v>
      </c>
      <c r="DK5">
        <v>0</v>
      </c>
      <c r="DL5">
        <v>0</v>
      </c>
      <c r="DM5">
        <f t="shared" si="0"/>
        <v>11.074458</v>
      </c>
      <c r="DN5">
        <v>0.4650420000000004</v>
      </c>
    </row>
    <row r="6" spans="1:118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11.5395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  <c r="CS6">
        <v>0</v>
      </c>
      <c r="CT6">
        <v>0</v>
      </c>
      <c r="CU6">
        <v>0</v>
      </c>
      <c r="CV6">
        <v>0</v>
      </c>
      <c r="CW6">
        <v>0</v>
      </c>
      <c r="CX6">
        <v>0</v>
      </c>
      <c r="CY6">
        <v>0</v>
      </c>
      <c r="CZ6">
        <v>0</v>
      </c>
      <c r="DA6">
        <v>0</v>
      </c>
      <c r="DB6">
        <v>0</v>
      </c>
      <c r="DC6">
        <v>0</v>
      </c>
      <c r="DD6">
        <v>0</v>
      </c>
      <c r="DE6">
        <v>0</v>
      </c>
      <c r="DF6">
        <v>0</v>
      </c>
      <c r="DG6">
        <v>0</v>
      </c>
      <c r="DH6">
        <v>0</v>
      </c>
      <c r="DI6">
        <v>0</v>
      </c>
      <c r="DJ6">
        <v>0</v>
      </c>
      <c r="DK6">
        <v>0</v>
      </c>
      <c r="DL6">
        <v>0</v>
      </c>
      <c r="DM6">
        <f t="shared" si="0"/>
        <v>11.074458</v>
      </c>
      <c r="DN6">
        <v>0.4650420000000004</v>
      </c>
    </row>
    <row r="7" spans="1:118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11.5395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  <c r="CS7">
        <v>0</v>
      </c>
      <c r="CT7">
        <v>0</v>
      </c>
      <c r="CU7">
        <v>0</v>
      </c>
      <c r="CV7">
        <v>0</v>
      </c>
      <c r="CW7">
        <v>0</v>
      </c>
      <c r="CX7">
        <v>0</v>
      </c>
      <c r="CY7">
        <v>0</v>
      </c>
      <c r="CZ7">
        <v>0</v>
      </c>
      <c r="DA7">
        <v>0</v>
      </c>
      <c r="DB7">
        <v>0</v>
      </c>
      <c r="DC7">
        <v>0</v>
      </c>
      <c r="DD7">
        <v>0</v>
      </c>
      <c r="DE7">
        <v>0</v>
      </c>
      <c r="DF7">
        <v>0</v>
      </c>
      <c r="DG7">
        <v>0</v>
      </c>
      <c r="DH7">
        <v>0</v>
      </c>
      <c r="DI7">
        <v>0</v>
      </c>
      <c r="DJ7">
        <v>0</v>
      </c>
      <c r="DK7">
        <v>0</v>
      </c>
      <c r="DL7">
        <v>0</v>
      </c>
      <c r="DM7">
        <f t="shared" si="0"/>
        <v>11.074458</v>
      </c>
      <c r="DN7">
        <v>0.4650420000000004</v>
      </c>
    </row>
    <row r="8" spans="1:118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11.5395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  <c r="CS8">
        <v>0</v>
      </c>
      <c r="CT8">
        <v>0</v>
      </c>
      <c r="CU8">
        <v>0</v>
      </c>
      <c r="CV8">
        <v>0</v>
      </c>
      <c r="CW8">
        <v>0</v>
      </c>
      <c r="CX8">
        <v>0</v>
      </c>
      <c r="CY8">
        <v>0</v>
      </c>
      <c r="CZ8">
        <v>0</v>
      </c>
      <c r="DA8">
        <v>0</v>
      </c>
      <c r="DB8">
        <v>0</v>
      </c>
      <c r="DC8">
        <v>0</v>
      </c>
      <c r="DD8">
        <v>0</v>
      </c>
      <c r="DE8">
        <v>0</v>
      </c>
      <c r="DF8">
        <v>0</v>
      </c>
      <c r="DG8">
        <v>0</v>
      </c>
      <c r="DH8">
        <v>0</v>
      </c>
      <c r="DI8">
        <v>0</v>
      </c>
      <c r="DJ8">
        <v>0</v>
      </c>
      <c r="DK8">
        <v>0</v>
      </c>
      <c r="DL8">
        <v>0</v>
      </c>
      <c r="DM8">
        <f t="shared" si="0"/>
        <v>11.074458</v>
      </c>
      <c r="DN8">
        <v>0.4650420000000004</v>
      </c>
    </row>
    <row r="9" spans="1:118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11.5395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  <c r="CS9">
        <v>0</v>
      </c>
      <c r="CT9">
        <v>0</v>
      </c>
      <c r="CU9">
        <v>0</v>
      </c>
      <c r="CV9">
        <v>0</v>
      </c>
      <c r="CW9">
        <v>0</v>
      </c>
      <c r="CX9">
        <v>0</v>
      </c>
      <c r="CY9">
        <v>0</v>
      </c>
      <c r="CZ9">
        <v>0</v>
      </c>
      <c r="DA9">
        <v>0</v>
      </c>
      <c r="DB9">
        <v>0</v>
      </c>
      <c r="DC9">
        <v>0</v>
      </c>
      <c r="DD9">
        <v>0</v>
      </c>
      <c r="DE9">
        <v>0</v>
      </c>
      <c r="DF9">
        <v>0</v>
      </c>
      <c r="DG9">
        <v>0</v>
      </c>
      <c r="DH9">
        <v>0</v>
      </c>
      <c r="DI9">
        <v>0</v>
      </c>
      <c r="DJ9">
        <v>0</v>
      </c>
      <c r="DK9">
        <v>0</v>
      </c>
      <c r="DL9">
        <v>0</v>
      </c>
      <c r="DM9">
        <f t="shared" si="0"/>
        <v>11.074458</v>
      </c>
      <c r="DN9">
        <v>0.4650420000000004</v>
      </c>
    </row>
    <row r="10" spans="1:118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11.5395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  <c r="CS10">
        <v>0</v>
      </c>
      <c r="CT10">
        <v>0</v>
      </c>
      <c r="CU10">
        <v>0</v>
      </c>
      <c r="CV10">
        <v>0</v>
      </c>
      <c r="CW10">
        <v>0</v>
      </c>
      <c r="CX10">
        <v>0</v>
      </c>
      <c r="CY10">
        <v>0</v>
      </c>
      <c r="CZ10">
        <v>0</v>
      </c>
      <c r="DA10">
        <v>0</v>
      </c>
      <c r="DB10">
        <v>0</v>
      </c>
      <c r="DC10">
        <v>0</v>
      </c>
      <c r="DD10">
        <v>0</v>
      </c>
      <c r="DE10">
        <v>0</v>
      </c>
      <c r="DF10">
        <v>0</v>
      </c>
      <c r="DG10">
        <v>0</v>
      </c>
      <c r="DH10">
        <v>0</v>
      </c>
      <c r="DI10">
        <v>0</v>
      </c>
      <c r="DJ10">
        <v>0</v>
      </c>
      <c r="DK10">
        <v>0</v>
      </c>
      <c r="DL10">
        <v>0</v>
      </c>
      <c r="DM10">
        <f t="shared" si="0"/>
        <v>11.074458</v>
      </c>
      <c r="DN10">
        <v>0.4650420000000004</v>
      </c>
    </row>
    <row r="11" spans="1:118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11.5395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  <c r="CS11">
        <v>0</v>
      </c>
      <c r="CT11">
        <v>0</v>
      </c>
      <c r="CU11">
        <v>0</v>
      </c>
      <c r="CV11">
        <v>0</v>
      </c>
      <c r="CW11">
        <v>0</v>
      </c>
      <c r="CX11">
        <v>0</v>
      </c>
      <c r="CY11">
        <v>0</v>
      </c>
      <c r="CZ11">
        <v>0</v>
      </c>
      <c r="DA11">
        <v>0</v>
      </c>
      <c r="DB11">
        <v>0</v>
      </c>
      <c r="DC11">
        <v>0</v>
      </c>
      <c r="DD11">
        <v>0</v>
      </c>
      <c r="DE11">
        <v>0</v>
      </c>
      <c r="DF11">
        <v>0</v>
      </c>
      <c r="DG11">
        <v>0</v>
      </c>
      <c r="DH11">
        <v>0</v>
      </c>
      <c r="DI11">
        <v>0</v>
      </c>
      <c r="DJ11">
        <v>0</v>
      </c>
      <c r="DK11">
        <v>0</v>
      </c>
      <c r="DL11">
        <v>0</v>
      </c>
      <c r="DM11">
        <f t="shared" si="0"/>
        <v>11.074458</v>
      </c>
      <c r="DN11">
        <v>0.4650420000000004</v>
      </c>
    </row>
    <row r="12" spans="1:118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11.5395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  <c r="CS12">
        <v>0</v>
      </c>
      <c r="CT12">
        <v>0</v>
      </c>
      <c r="CU12">
        <v>0</v>
      </c>
      <c r="CV12">
        <v>0</v>
      </c>
      <c r="CW12">
        <v>0</v>
      </c>
      <c r="CX12">
        <v>0</v>
      </c>
      <c r="CY12">
        <v>0</v>
      </c>
      <c r="CZ12">
        <v>0</v>
      </c>
      <c r="DA12">
        <v>0</v>
      </c>
      <c r="DB12">
        <v>0</v>
      </c>
      <c r="DC12">
        <v>0</v>
      </c>
      <c r="DD12">
        <v>0</v>
      </c>
      <c r="DE12">
        <v>0</v>
      </c>
      <c r="DF12">
        <v>0</v>
      </c>
      <c r="DG12">
        <v>0</v>
      </c>
      <c r="DH12">
        <v>0</v>
      </c>
      <c r="DI12">
        <v>0</v>
      </c>
      <c r="DJ12">
        <v>0</v>
      </c>
      <c r="DK12">
        <v>0</v>
      </c>
      <c r="DL12">
        <v>0</v>
      </c>
      <c r="DM12">
        <f t="shared" si="0"/>
        <v>11.074458</v>
      </c>
      <c r="DN12">
        <v>0.4650420000000004</v>
      </c>
    </row>
    <row r="13" spans="1:118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11.5395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  <c r="CS13">
        <v>0</v>
      </c>
      <c r="CT13">
        <v>0</v>
      </c>
      <c r="CU13">
        <v>0</v>
      </c>
      <c r="CV13">
        <v>0</v>
      </c>
      <c r="CW13">
        <v>0</v>
      </c>
      <c r="CX13">
        <v>0</v>
      </c>
      <c r="CY13">
        <v>0</v>
      </c>
      <c r="CZ13">
        <v>0</v>
      </c>
      <c r="DA13">
        <v>0</v>
      </c>
      <c r="DB13">
        <v>0</v>
      </c>
      <c r="DC13">
        <v>0</v>
      </c>
      <c r="DD13">
        <v>0</v>
      </c>
      <c r="DE13">
        <v>0</v>
      </c>
      <c r="DF13">
        <v>0</v>
      </c>
      <c r="DG13">
        <v>0</v>
      </c>
      <c r="DH13">
        <v>0</v>
      </c>
      <c r="DI13">
        <v>0</v>
      </c>
      <c r="DJ13">
        <v>0</v>
      </c>
      <c r="DK13">
        <v>0</v>
      </c>
      <c r="DL13">
        <v>0</v>
      </c>
      <c r="DM13">
        <f t="shared" si="0"/>
        <v>11.074458</v>
      </c>
      <c r="DN13">
        <v>0.4650420000000004</v>
      </c>
    </row>
    <row r="14" spans="1:118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11.5395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  <c r="CS14">
        <v>0</v>
      </c>
      <c r="CT14">
        <v>0</v>
      </c>
      <c r="CU14">
        <v>0</v>
      </c>
      <c r="CV14">
        <v>0</v>
      </c>
      <c r="CW14">
        <v>0</v>
      </c>
      <c r="CX14">
        <v>0</v>
      </c>
      <c r="CY14">
        <v>0</v>
      </c>
      <c r="CZ14">
        <v>0</v>
      </c>
      <c r="DA14">
        <v>0</v>
      </c>
      <c r="DB14">
        <v>0</v>
      </c>
      <c r="DC14">
        <v>0</v>
      </c>
      <c r="DD14">
        <v>0</v>
      </c>
      <c r="DE14">
        <v>0</v>
      </c>
      <c r="DF14">
        <v>0</v>
      </c>
      <c r="DG14">
        <v>0</v>
      </c>
      <c r="DH14">
        <v>0</v>
      </c>
      <c r="DI14">
        <v>0</v>
      </c>
      <c r="DJ14">
        <v>0</v>
      </c>
      <c r="DK14">
        <v>0</v>
      </c>
      <c r="DL14">
        <v>0</v>
      </c>
      <c r="DM14">
        <f t="shared" si="0"/>
        <v>11.074458</v>
      </c>
      <c r="DN14">
        <v>0.4650420000000004</v>
      </c>
    </row>
    <row r="15" spans="1:118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11.5395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  <c r="CS15">
        <v>0</v>
      </c>
      <c r="CT15">
        <v>0</v>
      </c>
      <c r="CU15">
        <v>0</v>
      </c>
      <c r="CV15">
        <v>0</v>
      </c>
      <c r="CW15">
        <v>0</v>
      </c>
      <c r="CX15">
        <v>0</v>
      </c>
      <c r="CY15">
        <v>0</v>
      </c>
      <c r="CZ15">
        <v>0</v>
      </c>
      <c r="DA15">
        <v>0</v>
      </c>
      <c r="DB15">
        <v>0</v>
      </c>
      <c r="DC15">
        <v>0</v>
      </c>
      <c r="DD15">
        <v>0</v>
      </c>
      <c r="DE15">
        <v>0</v>
      </c>
      <c r="DF15">
        <v>0</v>
      </c>
      <c r="DG15">
        <v>0</v>
      </c>
      <c r="DH15">
        <v>0</v>
      </c>
      <c r="DI15">
        <v>0</v>
      </c>
      <c r="DJ15">
        <v>0</v>
      </c>
      <c r="DK15">
        <v>0</v>
      </c>
      <c r="DL15">
        <v>0</v>
      </c>
      <c r="DM15">
        <f t="shared" si="0"/>
        <v>11.074458</v>
      </c>
      <c r="DN15">
        <v>0.4650420000000004</v>
      </c>
    </row>
    <row r="16" spans="1:118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11.5395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  <c r="CS16">
        <v>0</v>
      </c>
      <c r="CT16">
        <v>0</v>
      </c>
      <c r="CU16">
        <v>0</v>
      </c>
      <c r="CV16">
        <v>0</v>
      </c>
      <c r="CW16">
        <v>0</v>
      </c>
      <c r="CX16">
        <v>0</v>
      </c>
      <c r="CY16">
        <v>0</v>
      </c>
      <c r="CZ16">
        <v>0</v>
      </c>
      <c r="DA16">
        <v>0</v>
      </c>
      <c r="DB16">
        <v>0</v>
      </c>
      <c r="DC16">
        <v>0</v>
      </c>
      <c r="DD16">
        <v>0</v>
      </c>
      <c r="DE16">
        <v>0</v>
      </c>
      <c r="DF16">
        <v>0</v>
      </c>
      <c r="DG16">
        <v>0</v>
      </c>
      <c r="DH16">
        <v>0</v>
      </c>
      <c r="DI16">
        <v>0</v>
      </c>
      <c r="DJ16">
        <v>0</v>
      </c>
      <c r="DK16">
        <v>0</v>
      </c>
      <c r="DL16">
        <v>0</v>
      </c>
      <c r="DM16">
        <f t="shared" si="0"/>
        <v>11.074458</v>
      </c>
      <c r="DN16">
        <v>0.4650420000000004</v>
      </c>
    </row>
    <row r="17" spans="1:118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11.5395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  <c r="CS17">
        <v>0</v>
      </c>
      <c r="CT17">
        <v>0</v>
      </c>
      <c r="CU17">
        <v>0</v>
      </c>
      <c r="CV17">
        <v>0</v>
      </c>
      <c r="CW17">
        <v>0</v>
      </c>
      <c r="CX17">
        <v>0</v>
      </c>
      <c r="CY17">
        <v>0</v>
      </c>
      <c r="CZ17">
        <v>0</v>
      </c>
      <c r="DA17">
        <v>0</v>
      </c>
      <c r="DB17">
        <v>0</v>
      </c>
      <c r="DC17">
        <v>0</v>
      </c>
      <c r="DD17">
        <v>0</v>
      </c>
      <c r="DE17">
        <v>0</v>
      </c>
      <c r="DF17">
        <v>0</v>
      </c>
      <c r="DG17">
        <v>0</v>
      </c>
      <c r="DH17">
        <v>0</v>
      </c>
      <c r="DI17">
        <v>0</v>
      </c>
      <c r="DJ17">
        <v>0</v>
      </c>
      <c r="DK17">
        <v>0</v>
      </c>
      <c r="DL17">
        <v>0</v>
      </c>
      <c r="DM17">
        <f t="shared" si="0"/>
        <v>11.074458</v>
      </c>
      <c r="DN17">
        <v>0.4650420000000004</v>
      </c>
    </row>
    <row r="18" spans="1:118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11.5395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  <c r="CS18">
        <v>0</v>
      </c>
      <c r="CT18">
        <v>0</v>
      </c>
      <c r="CU18">
        <v>0</v>
      </c>
      <c r="CV18">
        <v>0</v>
      </c>
      <c r="CW18">
        <v>0</v>
      </c>
      <c r="CX18">
        <v>0</v>
      </c>
      <c r="CY18">
        <v>0</v>
      </c>
      <c r="CZ18">
        <v>0</v>
      </c>
      <c r="DA18">
        <v>0</v>
      </c>
      <c r="DB18">
        <v>0</v>
      </c>
      <c r="DC18">
        <v>0</v>
      </c>
      <c r="DD18">
        <v>0</v>
      </c>
      <c r="DE18">
        <v>0</v>
      </c>
      <c r="DF18">
        <v>0</v>
      </c>
      <c r="DG18">
        <v>0</v>
      </c>
      <c r="DH18">
        <v>0</v>
      </c>
      <c r="DI18">
        <v>0</v>
      </c>
      <c r="DJ18">
        <v>0</v>
      </c>
      <c r="DK18">
        <v>0</v>
      </c>
      <c r="DL18">
        <v>0</v>
      </c>
      <c r="DM18">
        <f t="shared" si="0"/>
        <v>11.074458</v>
      </c>
      <c r="DN18">
        <v>0.4650420000000004</v>
      </c>
    </row>
    <row r="19" spans="1:118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11.5395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  <c r="CS19">
        <v>0</v>
      </c>
      <c r="CT19">
        <v>0</v>
      </c>
      <c r="CU19">
        <v>0</v>
      </c>
      <c r="CV19">
        <v>0</v>
      </c>
      <c r="CW19">
        <v>0</v>
      </c>
      <c r="CX19">
        <v>0</v>
      </c>
      <c r="CY19">
        <v>0</v>
      </c>
      <c r="CZ19">
        <v>0</v>
      </c>
      <c r="DA19">
        <v>0</v>
      </c>
      <c r="DB19">
        <v>0</v>
      </c>
      <c r="DC19">
        <v>0</v>
      </c>
      <c r="DD19">
        <v>0</v>
      </c>
      <c r="DE19">
        <v>0</v>
      </c>
      <c r="DF19">
        <v>0</v>
      </c>
      <c r="DG19">
        <v>0</v>
      </c>
      <c r="DH19">
        <v>0</v>
      </c>
      <c r="DI19">
        <v>0</v>
      </c>
      <c r="DJ19">
        <v>0</v>
      </c>
      <c r="DK19">
        <v>0</v>
      </c>
      <c r="DL19">
        <v>0</v>
      </c>
      <c r="DM19">
        <f t="shared" si="0"/>
        <v>11.074458</v>
      </c>
      <c r="DN19">
        <v>0.4650420000000004</v>
      </c>
    </row>
    <row r="20" spans="1:118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11.5395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  <c r="CS20">
        <v>0</v>
      </c>
      <c r="CT20">
        <v>0</v>
      </c>
      <c r="CU20">
        <v>0</v>
      </c>
      <c r="CV20">
        <v>0</v>
      </c>
      <c r="CW20">
        <v>0</v>
      </c>
      <c r="CX20">
        <v>0</v>
      </c>
      <c r="CY20">
        <v>0</v>
      </c>
      <c r="CZ20">
        <v>0</v>
      </c>
      <c r="DA20">
        <v>0</v>
      </c>
      <c r="DB20">
        <v>0</v>
      </c>
      <c r="DC20">
        <v>0</v>
      </c>
      <c r="DD20">
        <v>0</v>
      </c>
      <c r="DE20">
        <v>0</v>
      </c>
      <c r="DF20">
        <v>0</v>
      </c>
      <c r="DG20">
        <v>0</v>
      </c>
      <c r="DH20">
        <v>0</v>
      </c>
      <c r="DI20">
        <v>0</v>
      </c>
      <c r="DJ20">
        <v>0</v>
      </c>
      <c r="DK20">
        <v>0</v>
      </c>
      <c r="DL20">
        <v>0</v>
      </c>
      <c r="DM20">
        <f t="shared" si="0"/>
        <v>11.074458</v>
      </c>
      <c r="DN20">
        <v>0.4650420000000004</v>
      </c>
    </row>
    <row r="21" spans="1:118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11.5395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  <c r="CS21">
        <v>0</v>
      </c>
      <c r="CT21">
        <v>0</v>
      </c>
      <c r="CU21">
        <v>0</v>
      </c>
      <c r="CV21">
        <v>0</v>
      </c>
      <c r="CW21">
        <v>0</v>
      </c>
      <c r="CX21">
        <v>0</v>
      </c>
      <c r="CY21">
        <v>0</v>
      </c>
      <c r="CZ21">
        <v>0</v>
      </c>
      <c r="DA21">
        <v>0</v>
      </c>
      <c r="DB21">
        <v>0</v>
      </c>
      <c r="DC21">
        <v>0</v>
      </c>
      <c r="DD21">
        <v>0</v>
      </c>
      <c r="DE21">
        <v>0</v>
      </c>
      <c r="DF21">
        <v>0</v>
      </c>
      <c r="DG21">
        <v>0</v>
      </c>
      <c r="DH21">
        <v>0</v>
      </c>
      <c r="DI21">
        <v>0</v>
      </c>
      <c r="DJ21">
        <v>0</v>
      </c>
      <c r="DK21">
        <v>0</v>
      </c>
      <c r="DL21">
        <v>0</v>
      </c>
      <c r="DM21">
        <f t="shared" si="0"/>
        <v>11.074458</v>
      </c>
      <c r="DN21">
        <v>0.4650420000000004</v>
      </c>
    </row>
    <row r="22" spans="1:118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11.5395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  <c r="CS22">
        <v>0</v>
      </c>
      <c r="CT22">
        <v>0</v>
      </c>
      <c r="CU22">
        <v>0</v>
      </c>
      <c r="CV22">
        <v>0</v>
      </c>
      <c r="CW22">
        <v>0</v>
      </c>
      <c r="CX22">
        <v>0</v>
      </c>
      <c r="CY22">
        <v>0</v>
      </c>
      <c r="CZ22">
        <v>0</v>
      </c>
      <c r="DA22">
        <v>0</v>
      </c>
      <c r="DB22">
        <v>0</v>
      </c>
      <c r="DC22">
        <v>0</v>
      </c>
      <c r="DD22">
        <v>0</v>
      </c>
      <c r="DE22">
        <v>0</v>
      </c>
      <c r="DF22">
        <v>0</v>
      </c>
      <c r="DG22">
        <v>0</v>
      </c>
      <c r="DH22">
        <v>0</v>
      </c>
      <c r="DI22">
        <v>0</v>
      </c>
      <c r="DJ22">
        <v>0</v>
      </c>
      <c r="DK22">
        <v>0</v>
      </c>
      <c r="DL22">
        <v>0</v>
      </c>
      <c r="DM22">
        <f t="shared" si="0"/>
        <v>11.074458</v>
      </c>
      <c r="DN22">
        <v>0.4650420000000004</v>
      </c>
    </row>
    <row r="23" spans="1:118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11.5395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  <c r="CS23">
        <v>0</v>
      </c>
      <c r="CT23">
        <v>0</v>
      </c>
      <c r="CU23">
        <v>0</v>
      </c>
      <c r="CV23">
        <v>0</v>
      </c>
      <c r="CW23">
        <v>0</v>
      </c>
      <c r="CX23">
        <v>0</v>
      </c>
      <c r="CY23">
        <v>0</v>
      </c>
      <c r="CZ23">
        <v>0</v>
      </c>
      <c r="DA23">
        <v>0</v>
      </c>
      <c r="DB23">
        <v>0</v>
      </c>
      <c r="DC23">
        <v>0</v>
      </c>
      <c r="DD23">
        <v>0</v>
      </c>
      <c r="DE23">
        <v>0</v>
      </c>
      <c r="DF23">
        <v>0</v>
      </c>
      <c r="DG23">
        <v>0</v>
      </c>
      <c r="DH23">
        <v>0</v>
      </c>
      <c r="DI23">
        <v>0</v>
      </c>
      <c r="DJ23">
        <v>0</v>
      </c>
      <c r="DK23">
        <v>0</v>
      </c>
      <c r="DL23">
        <v>0</v>
      </c>
      <c r="DM23">
        <f t="shared" si="0"/>
        <v>11.074458</v>
      </c>
      <c r="DN23">
        <v>0.4650420000000004</v>
      </c>
    </row>
    <row r="24" spans="1:118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11.5395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  <c r="CS24">
        <v>0</v>
      </c>
      <c r="CT24">
        <v>0</v>
      </c>
      <c r="CU24">
        <v>0</v>
      </c>
      <c r="CV24">
        <v>0</v>
      </c>
      <c r="CW24">
        <v>0</v>
      </c>
      <c r="CX24">
        <v>0</v>
      </c>
      <c r="CY24">
        <v>0</v>
      </c>
      <c r="CZ24">
        <v>0</v>
      </c>
      <c r="DA24">
        <v>0</v>
      </c>
      <c r="DB24">
        <v>0</v>
      </c>
      <c r="DC24">
        <v>0</v>
      </c>
      <c r="DD24">
        <v>0</v>
      </c>
      <c r="DE24">
        <v>0</v>
      </c>
      <c r="DF24">
        <v>0</v>
      </c>
      <c r="DG24">
        <v>0</v>
      </c>
      <c r="DH24">
        <v>0</v>
      </c>
      <c r="DI24">
        <v>0</v>
      </c>
      <c r="DJ24">
        <v>0</v>
      </c>
      <c r="DK24">
        <v>0</v>
      </c>
      <c r="DL24">
        <v>0</v>
      </c>
      <c r="DM24">
        <f t="shared" si="0"/>
        <v>11.074458</v>
      </c>
      <c r="DN24">
        <v>0.4650420000000004</v>
      </c>
    </row>
    <row r="25" spans="1:118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11.5395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  <c r="CS25">
        <v>0</v>
      </c>
      <c r="CT25">
        <v>0</v>
      </c>
      <c r="CU25">
        <v>0</v>
      </c>
      <c r="CV25">
        <v>0</v>
      </c>
      <c r="CW25">
        <v>0</v>
      </c>
      <c r="CX25">
        <v>0</v>
      </c>
      <c r="CY25">
        <v>0</v>
      </c>
      <c r="CZ25">
        <v>0</v>
      </c>
      <c r="DA25">
        <v>0</v>
      </c>
      <c r="DB25">
        <v>0</v>
      </c>
      <c r="DC25">
        <v>0</v>
      </c>
      <c r="DD25">
        <v>0</v>
      </c>
      <c r="DE25">
        <v>0</v>
      </c>
      <c r="DF25">
        <v>0</v>
      </c>
      <c r="DG25">
        <v>0</v>
      </c>
      <c r="DH25">
        <v>0</v>
      </c>
      <c r="DI25">
        <v>0</v>
      </c>
      <c r="DJ25">
        <v>0</v>
      </c>
      <c r="DK25">
        <v>0</v>
      </c>
      <c r="DL25">
        <v>0</v>
      </c>
      <c r="DM25">
        <f t="shared" si="0"/>
        <v>11.074458</v>
      </c>
      <c r="DN25">
        <v>0.4650420000000004</v>
      </c>
    </row>
    <row r="26" spans="1:118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11.5395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  <c r="CS26">
        <v>0</v>
      </c>
      <c r="CT26">
        <v>0</v>
      </c>
      <c r="CU26">
        <v>0</v>
      </c>
      <c r="CV26">
        <v>0</v>
      </c>
      <c r="CW26">
        <v>0</v>
      </c>
      <c r="CX26">
        <v>0</v>
      </c>
      <c r="CY26">
        <v>0</v>
      </c>
      <c r="CZ26">
        <v>0</v>
      </c>
      <c r="DA26">
        <v>0</v>
      </c>
      <c r="DB26">
        <v>0</v>
      </c>
      <c r="DC26">
        <v>0</v>
      </c>
      <c r="DD26">
        <v>0</v>
      </c>
      <c r="DE26">
        <v>0</v>
      </c>
      <c r="DF26">
        <v>0</v>
      </c>
      <c r="DG26">
        <v>0</v>
      </c>
      <c r="DH26">
        <v>0</v>
      </c>
      <c r="DI26">
        <v>0</v>
      </c>
      <c r="DJ26">
        <v>0</v>
      </c>
      <c r="DK26">
        <v>0</v>
      </c>
      <c r="DL26">
        <v>0</v>
      </c>
      <c r="DM26">
        <f t="shared" si="0"/>
        <v>11.074458</v>
      </c>
      <c r="DN26">
        <v>0.4650420000000004</v>
      </c>
    </row>
    <row r="27" spans="1:118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8.7919999999999998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  <c r="CS27">
        <v>0</v>
      </c>
      <c r="CT27">
        <v>0</v>
      </c>
      <c r="CU27">
        <v>0</v>
      </c>
      <c r="CV27">
        <v>0</v>
      </c>
      <c r="CW27">
        <v>0</v>
      </c>
      <c r="CX27">
        <v>0</v>
      </c>
      <c r="CY27">
        <v>0</v>
      </c>
      <c r="CZ27">
        <v>0</v>
      </c>
      <c r="DA27">
        <v>0</v>
      </c>
      <c r="DB27">
        <v>0</v>
      </c>
      <c r="DC27">
        <v>0</v>
      </c>
      <c r="DD27">
        <v>0</v>
      </c>
      <c r="DE27">
        <v>0</v>
      </c>
      <c r="DF27">
        <v>0</v>
      </c>
      <c r="DG27">
        <v>0</v>
      </c>
      <c r="DH27">
        <v>0</v>
      </c>
      <c r="DI27">
        <v>0</v>
      </c>
      <c r="DJ27">
        <v>0</v>
      </c>
      <c r="DK27">
        <v>0</v>
      </c>
      <c r="DL27">
        <v>0</v>
      </c>
      <c r="DM27">
        <f t="shared" si="0"/>
        <v>8.4376820000000006</v>
      </c>
      <c r="DN27">
        <v>0.35431799999999924</v>
      </c>
    </row>
    <row r="28" spans="1:118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8.2424999999999997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  <c r="CS28">
        <v>0</v>
      </c>
      <c r="CT28">
        <v>0</v>
      </c>
      <c r="CU28">
        <v>0</v>
      </c>
      <c r="CV28">
        <v>0</v>
      </c>
      <c r="CW28">
        <v>0</v>
      </c>
      <c r="CX28">
        <v>0</v>
      </c>
      <c r="CY28">
        <v>0</v>
      </c>
      <c r="CZ28">
        <v>0</v>
      </c>
      <c r="DA28">
        <v>0</v>
      </c>
      <c r="DB28">
        <v>0</v>
      </c>
      <c r="DC28">
        <v>0</v>
      </c>
      <c r="DD28">
        <v>0</v>
      </c>
      <c r="DE28">
        <v>0</v>
      </c>
      <c r="DF28">
        <v>0</v>
      </c>
      <c r="DG28">
        <v>0</v>
      </c>
      <c r="DH28">
        <v>0</v>
      </c>
      <c r="DI28">
        <v>0</v>
      </c>
      <c r="DJ28">
        <v>0</v>
      </c>
      <c r="DK28">
        <v>0</v>
      </c>
      <c r="DL28">
        <v>0</v>
      </c>
      <c r="DM28">
        <f t="shared" si="0"/>
        <v>7.9103269999999997</v>
      </c>
      <c r="DN28">
        <v>0.33217300000000005</v>
      </c>
    </row>
    <row r="29" spans="1:118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8.2424999999999997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  <c r="CS29">
        <v>0</v>
      </c>
      <c r="CT29">
        <v>0</v>
      </c>
      <c r="CU29">
        <v>0</v>
      </c>
      <c r="CV29">
        <v>0</v>
      </c>
      <c r="CW29">
        <v>0</v>
      </c>
      <c r="CX29">
        <v>0</v>
      </c>
      <c r="CY29">
        <v>0</v>
      </c>
      <c r="CZ29">
        <v>0</v>
      </c>
      <c r="DA29">
        <v>0</v>
      </c>
      <c r="DB29">
        <v>0</v>
      </c>
      <c r="DC29">
        <v>0</v>
      </c>
      <c r="DD29">
        <v>0</v>
      </c>
      <c r="DE29">
        <v>0</v>
      </c>
      <c r="DF29">
        <v>0</v>
      </c>
      <c r="DG29">
        <v>0</v>
      </c>
      <c r="DH29">
        <v>0</v>
      </c>
      <c r="DI29">
        <v>0</v>
      </c>
      <c r="DJ29">
        <v>0</v>
      </c>
      <c r="DK29">
        <v>0</v>
      </c>
      <c r="DL29">
        <v>0</v>
      </c>
      <c r="DM29">
        <f t="shared" si="0"/>
        <v>7.9103269999999997</v>
      </c>
      <c r="DN29">
        <v>0.33217300000000005</v>
      </c>
    </row>
    <row r="30" spans="1:118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8.2424999999999997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  <c r="CS30">
        <v>0</v>
      </c>
      <c r="CT30">
        <v>0</v>
      </c>
      <c r="CU30">
        <v>0</v>
      </c>
      <c r="CV30">
        <v>0</v>
      </c>
      <c r="CW30">
        <v>0</v>
      </c>
      <c r="CX30">
        <v>0</v>
      </c>
      <c r="CY30">
        <v>0</v>
      </c>
      <c r="CZ30">
        <v>0</v>
      </c>
      <c r="DA30">
        <v>0</v>
      </c>
      <c r="DB30">
        <v>0</v>
      </c>
      <c r="DC30">
        <v>0</v>
      </c>
      <c r="DD30">
        <v>0</v>
      </c>
      <c r="DE30">
        <v>0</v>
      </c>
      <c r="DF30">
        <v>0</v>
      </c>
      <c r="DG30">
        <v>0</v>
      </c>
      <c r="DH30">
        <v>0</v>
      </c>
      <c r="DI30">
        <v>0</v>
      </c>
      <c r="DJ30">
        <v>0</v>
      </c>
      <c r="DK30">
        <v>0</v>
      </c>
      <c r="DL30">
        <v>0</v>
      </c>
      <c r="DM30">
        <f t="shared" si="0"/>
        <v>7.9103269999999997</v>
      </c>
      <c r="DN30">
        <v>0.33217300000000005</v>
      </c>
    </row>
    <row r="31" spans="1:118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8.2424999999999997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  <c r="CS31">
        <v>0</v>
      </c>
      <c r="CT31">
        <v>0</v>
      </c>
      <c r="CU31">
        <v>0</v>
      </c>
      <c r="CV31">
        <v>0</v>
      </c>
      <c r="CW31">
        <v>0</v>
      </c>
      <c r="CX31">
        <v>0</v>
      </c>
      <c r="CY31">
        <v>0</v>
      </c>
      <c r="CZ31">
        <v>0</v>
      </c>
      <c r="DA31">
        <v>0</v>
      </c>
      <c r="DB31">
        <v>0</v>
      </c>
      <c r="DC31">
        <v>0</v>
      </c>
      <c r="DD31">
        <v>0</v>
      </c>
      <c r="DE31">
        <v>0</v>
      </c>
      <c r="DF31">
        <v>0</v>
      </c>
      <c r="DG31">
        <v>0</v>
      </c>
      <c r="DH31">
        <v>0</v>
      </c>
      <c r="DI31">
        <v>0</v>
      </c>
      <c r="DJ31">
        <v>0</v>
      </c>
      <c r="DK31">
        <v>0</v>
      </c>
      <c r="DL31">
        <v>0</v>
      </c>
      <c r="DM31">
        <f t="shared" si="0"/>
        <v>7.9103269999999997</v>
      </c>
      <c r="DN31">
        <v>0.33217300000000005</v>
      </c>
    </row>
    <row r="32" spans="1:118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8.2424999999999997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  <c r="CS32">
        <v>0</v>
      </c>
      <c r="CT32">
        <v>0</v>
      </c>
      <c r="CU32">
        <v>0</v>
      </c>
      <c r="CV32">
        <v>0</v>
      </c>
      <c r="CW32">
        <v>0</v>
      </c>
      <c r="CX32">
        <v>0</v>
      </c>
      <c r="CY32">
        <v>0</v>
      </c>
      <c r="CZ32">
        <v>0</v>
      </c>
      <c r="DA32">
        <v>0</v>
      </c>
      <c r="DB32">
        <v>0</v>
      </c>
      <c r="DC32">
        <v>0</v>
      </c>
      <c r="DD32">
        <v>0</v>
      </c>
      <c r="DE32">
        <v>0</v>
      </c>
      <c r="DF32">
        <v>0</v>
      </c>
      <c r="DG32">
        <v>0</v>
      </c>
      <c r="DH32">
        <v>0</v>
      </c>
      <c r="DI32">
        <v>0</v>
      </c>
      <c r="DJ32">
        <v>0</v>
      </c>
      <c r="DK32">
        <v>0</v>
      </c>
      <c r="DL32">
        <v>0</v>
      </c>
      <c r="DM32">
        <f t="shared" si="0"/>
        <v>7.9103269999999997</v>
      </c>
      <c r="DN32">
        <v>0.33217300000000005</v>
      </c>
    </row>
    <row r="33" spans="1:118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8.2424999999999997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  <c r="CS33">
        <v>0</v>
      </c>
      <c r="CT33">
        <v>0</v>
      </c>
      <c r="CU33">
        <v>0</v>
      </c>
      <c r="CV33">
        <v>0</v>
      </c>
      <c r="CW33">
        <v>0</v>
      </c>
      <c r="CX33">
        <v>0</v>
      </c>
      <c r="CY33">
        <v>0</v>
      </c>
      <c r="CZ33">
        <v>0</v>
      </c>
      <c r="DA33">
        <v>0</v>
      </c>
      <c r="DB33">
        <v>0</v>
      </c>
      <c r="DC33">
        <v>0</v>
      </c>
      <c r="DD33">
        <v>0</v>
      </c>
      <c r="DE33">
        <v>0</v>
      </c>
      <c r="DF33">
        <v>0</v>
      </c>
      <c r="DG33">
        <v>0</v>
      </c>
      <c r="DH33">
        <v>0</v>
      </c>
      <c r="DI33">
        <v>0</v>
      </c>
      <c r="DJ33">
        <v>0</v>
      </c>
      <c r="DK33">
        <v>0</v>
      </c>
      <c r="DL33">
        <v>0</v>
      </c>
      <c r="DM33">
        <f t="shared" si="0"/>
        <v>7.9103269999999997</v>
      </c>
      <c r="DN33">
        <v>0.33217300000000005</v>
      </c>
    </row>
    <row r="34" spans="1:118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8.2424999999999997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  <c r="CS34">
        <v>0</v>
      </c>
      <c r="CT34">
        <v>0</v>
      </c>
      <c r="CU34">
        <v>0</v>
      </c>
      <c r="CV34">
        <v>0</v>
      </c>
      <c r="CW34">
        <v>0</v>
      </c>
      <c r="CX34">
        <v>0</v>
      </c>
      <c r="CY34">
        <v>0</v>
      </c>
      <c r="CZ34">
        <v>0</v>
      </c>
      <c r="DA34">
        <v>0</v>
      </c>
      <c r="DB34">
        <v>0</v>
      </c>
      <c r="DC34">
        <v>0</v>
      </c>
      <c r="DD34">
        <v>0</v>
      </c>
      <c r="DE34">
        <v>0</v>
      </c>
      <c r="DF34">
        <v>0</v>
      </c>
      <c r="DG34">
        <v>0</v>
      </c>
      <c r="DH34">
        <v>0</v>
      </c>
      <c r="DI34">
        <v>0</v>
      </c>
      <c r="DJ34">
        <v>0</v>
      </c>
      <c r="DK34">
        <v>0</v>
      </c>
      <c r="DL34">
        <v>0</v>
      </c>
      <c r="DM34">
        <f t="shared" si="0"/>
        <v>7.9103269999999997</v>
      </c>
      <c r="DN34">
        <v>0.33217300000000005</v>
      </c>
    </row>
    <row r="35" spans="1:118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8.2424999999999997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  <c r="CS35">
        <v>0</v>
      </c>
      <c r="CT35">
        <v>0</v>
      </c>
      <c r="CU35">
        <v>0</v>
      </c>
      <c r="CV35">
        <v>0</v>
      </c>
      <c r="CW35">
        <v>0</v>
      </c>
      <c r="CX35">
        <v>0</v>
      </c>
      <c r="CY35">
        <v>0</v>
      </c>
      <c r="CZ35">
        <v>0</v>
      </c>
      <c r="DA35">
        <v>0</v>
      </c>
      <c r="DB35">
        <v>0</v>
      </c>
      <c r="DC35">
        <v>0</v>
      </c>
      <c r="DD35">
        <v>0</v>
      </c>
      <c r="DE35">
        <v>0</v>
      </c>
      <c r="DF35">
        <v>0</v>
      </c>
      <c r="DG35">
        <v>0</v>
      </c>
      <c r="DH35">
        <v>0</v>
      </c>
      <c r="DI35">
        <v>0</v>
      </c>
      <c r="DJ35">
        <v>0</v>
      </c>
      <c r="DK35">
        <v>0</v>
      </c>
      <c r="DL35">
        <v>0</v>
      </c>
      <c r="DM35">
        <f t="shared" si="0"/>
        <v>7.9103269999999997</v>
      </c>
      <c r="DN35">
        <v>0.33217300000000005</v>
      </c>
    </row>
    <row r="36" spans="1:118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8.2424999999999997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  <c r="CS36">
        <v>0</v>
      </c>
      <c r="CT36">
        <v>0</v>
      </c>
      <c r="CU36">
        <v>0</v>
      </c>
      <c r="CV36">
        <v>0</v>
      </c>
      <c r="CW36">
        <v>0</v>
      </c>
      <c r="CX36">
        <v>0</v>
      </c>
      <c r="CY36">
        <v>0</v>
      </c>
      <c r="CZ36">
        <v>0</v>
      </c>
      <c r="DA36">
        <v>0</v>
      </c>
      <c r="DB36">
        <v>0</v>
      </c>
      <c r="DC36">
        <v>0</v>
      </c>
      <c r="DD36">
        <v>0</v>
      </c>
      <c r="DE36">
        <v>0</v>
      </c>
      <c r="DF36">
        <v>0</v>
      </c>
      <c r="DG36">
        <v>0</v>
      </c>
      <c r="DH36">
        <v>0</v>
      </c>
      <c r="DI36">
        <v>0</v>
      </c>
      <c r="DJ36">
        <v>0</v>
      </c>
      <c r="DK36">
        <v>0</v>
      </c>
      <c r="DL36">
        <v>0</v>
      </c>
      <c r="DM36">
        <f t="shared" si="0"/>
        <v>7.9103269999999997</v>
      </c>
      <c r="DN36">
        <v>0.33217300000000005</v>
      </c>
    </row>
    <row r="37" spans="1:118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8.2424999999999997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  <c r="CS37">
        <v>0</v>
      </c>
      <c r="CT37">
        <v>0</v>
      </c>
      <c r="CU37">
        <v>0</v>
      </c>
      <c r="CV37">
        <v>0</v>
      </c>
      <c r="CW37">
        <v>0</v>
      </c>
      <c r="CX37">
        <v>0</v>
      </c>
      <c r="CY37">
        <v>0</v>
      </c>
      <c r="CZ37">
        <v>0</v>
      </c>
      <c r="DA37">
        <v>0</v>
      </c>
      <c r="DB37">
        <v>0</v>
      </c>
      <c r="DC37">
        <v>0</v>
      </c>
      <c r="DD37">
        <v>0</v>
      </c>
      <c r="DE37">
        <v>0</v>
      </c>
      <c r="DF37">
        <v>0</v>
      </c>
      <c r="DG37">
        <v>0</v>
      </c>
      <c r="DH37">
        <v>0</v>
      </c>
      <c r="DI37">
        <v>0</v>
      </c>
      <c r="DJ37">
        <v>0</v>
      </c>
      <c r="DK37">
        <v>0</v>
      </c>
      <c r="DL37">
        <v>0</v>
      </c>
      <c r="DM37">
        <f t="shared" si="0"/>
        <v>7.9103269999999997</v>
      </c>
      <c r="DN37">
        <v>0.33217300000000005</v>
      </c>
    </row>
    <row r="38" spans="1:118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8.2424999999999997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  <c r="CS38">
        <v>0</v>
      </c>
      <c r="CT38">
        <v>0</v>
      </c>
      <c r="CU38">
        <v>0</v>
      </c>
      <c r="CV38">
        <v>0</v>
      </c>
      <c r="CW38">
        <v>0</v>
      </c>
      <c r="CX38">
        <v>0</v>
      </c>
      <c r="CY38">
        <v>0</v>
      </c>
      <c r="CZ38">
        <v>0</v>
      </c>
      <c r="DA38">
        <v>0</v>
      </c>
      <c r="DB38">
        <v>0</v>
      </c>
      <c r="DC38">
        <v>0</v>
      </c>
      <c r="DD38">
        <v>0</v>
      </c>
      <c r="DE38">
        <v>0</v>
      </c>
      <c r="DF38">
        <v>0</v>
      </c>
      <c r="DG38">
        <v>0</v>
      </c>
      <c r="DH38">
        <v>0</v>
      </c>
      <c r="DI38">
        <v>0</v>
      </c>
      <c r="DJ38">
        <v>0</v>
      </c>
      <c r="DK38">
        <v>0</v>
      </c>
      <c r="DL38">
        <v>0</v>
      </c>
      <c r="DM38">
        <f t="shared" si="0"/>
        <v>7.9103269999999997</v>
      </c>
      <c r="DN38">
        <v>0.33217300000000005</v>
      </c>
    </row>
    <row r="39" spans="1:118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8.2424999999999997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  <c r="CS39">
        <v>0</v>
      </c>
      <c r="CT39">
        <v>0</v>
      </c>
      <c r="CU39">
        <v>0</v>
      </c>
      <c r="CV39">
        <v>0</v>
      </c>
      <c r="CW39">
        <v>0</v>
      </c>
      <c r="CX39">
        <v>0</v>
      </c>
      <c r="CY39">
        <v>0</v>
      </c>
      <c r="CZ39">
        <v>0</v>
      </c>
      <c r="DA39">
        <v>0</v>
      </c>
      <c r="DB39">
        <v>0</v>
      </c>
      <c r="DC39">
        <v>0</v>
      </c>
      <c r="DD39">
        <v>0</v>
      </c>
      <c r="DE39">
        <v>0</v>
      </c>
      <c r="DF39">
        <v>0</v>
      </c>
      <c r="DG39">
        <v>0</v>
      </c>
      <c r="DH39">
        <v>0</v>
      </c>
      <c r="DI39">
        <v>0</v>
      </c>
      <c r="DJ39">
        <v>0</v>
      </c>
      <c r="DK39">
        <v>0</v>
      </c>
      <c r="DL39">
        <v>0</v>
      </c>
      <c r="DM39">
        <f t="shared" si="0"/>
        <v>7.9103269999999997</v>
      </c>
      <c r="DN39">
        <v>0.33217300000000005</v>
      </c>
    </row>
    <row r="40" spans="1:118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8.2424999999999997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  <c r="CS40">
        <v>0</v>
      </c>
      <c r="CT40">
        <v>0</v>
      </c>
      <c r="CU40">
        <v>0</v>
      </c>
      <c r="CV40">
        <v>0</v>
      </c>
      <c r="CW40">
        <v>0</v>
      </c>
      <c r="CX40">
        <v>0</v>
      </c>
      <c r="CY40">
        <v>0</v>
      </c>
      <c r="CZ40">
        <v>0</v>
      </c>
      <c r="DA40">
        <v>0</v>
      </c>
      <c r="DB40">
        <v>0</v>
      </c>
      <c r="DC40">
        <v>0</v>
      </c>
      <c r="DD40">
        <v>0</v>
      </c>
      <c r="DE40">
        <v>0</v>
      </c>
      <c r="DF40">
        <v>0</v>
      </c>
      <c r="DG40">
        <v>0</v>
      </c>
      <c r="DH40">
        <v>0</v>
      </c>
      <c r="DI40">
        <v>0</v>
      </c>
      <c r="DJ40">
        <v>0</v>
      </c>
      <c r="DK40">
        <v>0</v>
      </c>
      <c r="DL40">
        <v>0</v>
      </c>
      <c r="DM40">
        <f t="shared" si="0"/>
        <v>7.9103269999999997</v>
      </c>
      <c r="DN40">
        <v>0.33217300000000005</v>
      </c>
    </row>
    <row r="41" spans="1:118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8.2424999999999997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  <c r="CS41">
        <v>0</v>
      </c>
      <c r="CT41">
        <v>0</v>
      </c>
      <c r="CU41">
        <v>0</v>
      </c>
      <c r="CV41">
        <v>0</v>
      </c>
      <c r="CW41">
        <v>0</v>
      </c>
      <c r="CX41">
        <v>0</v>
      </c>
      <c r="CY41">
        <v>0</v>
      </c>
      <c r="CZ41">
        <v>0</v>
      </c>
      <c r="DA41">
        <v>0</v>
      </c>
      <c r="DB41">
        <v>0</v>
      </c>
      <c r="DC41">
        <v>0</v>
      </c>
      <c r="DD41">
        <v>0</v>
      </c>
      <c r="DE41">
        <v>0</v>
      </c>
      <c r="DF41">
        <v>0</v>
      </c>
      <c r="DG41">
        <v>0</v>
      </c>
      <c r="DH41">
        <v>0</v>
      </c>
      <c r="DI41">
        <v>0</v>
      </c>
      <c r="DJ41">
        <v>0</v>
      </c>
      <c r="DK41">
        <v>0</v>
      </c>
      <c r="DL41">
        <v>0</v>
      </c>
      <c r="DM41">
        <f t="shared" si="0"/>
        <v>7.9103269999999997</v>
      </c>
      <c r="DN41">
        <v>0.33217300000000005</v>
      </c>
    </row>
    <row r="42" spans="1:118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8.2424999999999997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  <c r="CS42">
        <v>0</v>
      </c>
      <c r="CT42">
        <v>0</v>
      </c>
      <c r="CU42">
        <v>0</v>
      </c>
      <c r="CV42">
        <v>0</v>
      </c>
      <c r="CW42">
        <v>0</v>
      </c>
      <c r="CX42">
        <v>0</v>
      </c>
      <c r="CY42">
        <v>0</v>
      </c>
      <c r="CZ42">
        <v>0</v>
      </c>
      <c r="DA42">
        <v>0</v>
      </c>
      <c r="DB42">
        <v>0</v>
      </c>
      <c r="DC42">
        <v>0</v>
      </c>
      <c r="DD42">
        <v>0</v>
      </c>
      <c r="DE42">
        <v>0</v>
      </c>
      <c r="DF42">
        <v>0</v>
      </c>
      <c r="DG42">
        <v>0</v>
      </c>
      <c r="DH42">
        <v>0</v>
      </c>
      <c r="DI42">
        <v>0</v>
      </c>
      <c r="DJ42">
        <v>0</v>
      </c>
      <c r="DK42">
        <v>0</v>
      </c>
      <c r="DL42">
        <v>0</v>
      </c>
      <c r="DM42">
        <f t="shared" si="0"/>
        <v>7.9103269999999997</v>
      </c>
      <c r="DN42">
        <v>0.33217300000000005</v>
      </c>
    </row>
    <row r="43" spans="1:118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8.2424999999999997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  <c r="CS43">
        <v>0</v>
      </c>
      <c r="CT43">
        <v>0</v>
      </c>
      <c r="CU43">
        <v>0</v>
      </c>
      <c r="CV43">
        <v>0</v>
      </c>
      <c r="CW43">
        <v>0</v>
      </c>
      <c r="CX43">
        <v>0</v>
      </c>
      <c r="CY43">
        <v>0</v>
      </c>
      <c r="CZ43">
        <v>0</v>
      </c>
      <c r="DA43">
        <v>0</v>
      </c>
      <c r="DB43">
        <v>0</v>
      </c>
      <c r="DC43">
        <v>0</v>
      </c>
      <c r="DD43">
        <v>0</v>
      </c>
      <c r="DE43">
        <v>0</v>
      </c>
      <c r="DF43">
        <v>0</v>
      </c>
      <c r="DG43">
        <v>0</v>
      </c>
      <c r="DH43">
        <v>0</v>
      </c>
      <c r="DI43">
        <v>0</v>
      </c>
      <c r="DJ43">
        <v>0</v>
      </c>
      <c r="DK43">
        <v>0</v>
      </c>
      <c r="DL43">
        <v>0</v>
      </c>
      <c r="DM43">
        <f t="shared" si="0"/>
        <v>7.9103269999999997</v>
      </c>
      <c r="DN43">
        <v>0.33217300000000005</v>
      </c>
    </row>
    <row r="44" spans="1:118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8.2424999999999997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  <c r="CS44">
        <v>0</v>
      </c>
      <c r="CT44">
        <v>0</v>
      </c>
      <c r="CU44">
        <v>0</v>
      </c>
      <c r="CV44">
        <v>0</v>
      </c>
      <c r="CW44">
        <v>0</v>
      </c>
      <c r="CX44">
        <v>0</v>
      </c>
      <c r="CY44">
        <v>0</v>
      </c>
      <c r="CZ44">
        <v>0</v>
      </c>
      <c r="DA44">
        <v>0</v>
      </c>
      <c r="DB44">
        <v>0</v>
      </c>
      <c r="DC44">
        <v>0</v>
      </c>
      <c r="DD44">
        <v>0</v>
      </c>
      <c r="DE44">
        <v>0</v>
      </c>
      <c r="DF44">
        <v>0</v>
      </c>
      <c r="DG44">
        <v>0</v>
      </c>
      <c r="DH44">
        <v>0</v>
      </c>
      <c r="DI44">
        <v>0</v>
      </c>
      <c r="DJ44">
        <v>0</v>
      </c>
      <c r="DK44">
        <v>0</v>
      </c>
      <c r="DL44">
        <v>0</v>
      </c>
      <c r="DM44">
        <f t="shared" si="0"/>
        <v>7.9103269999999997</v>
      </c>
      <c r="DN44">
        <v>0.33217300000000005</v>
      </c>
    </row>
    <row r="45" spans="1:118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8.2424999999999997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  <c r="CS45">
        <v>0</v>
      </c>
      <c r="CT45">
        <v>0</v>
      </c>
      <c r="CU45">
        <v>0</v>
      </c>
      <c r="CV45">
        <v>0</v>
      </c>
      <c r="CW45">
        <v>0</v>
      </c>
      <c r="CX45">
        <v>0</v>
      </c>
      <c r="CY45">
        <v>0</v>
      </c>
      <c r="CZ45">
        <v>0</v>
      </c>
      <c r="DA45">
        <v>0</v>
      </c>
      <c r="DB45">
        <v>0</v>
      </c>
      <c r="DC45">
        <v>0</v>
      </c>
      <c r="DD45">
        <v>0</v>
      </c>
      <c r="DE45">
        <v>0</v>
      </c>
      <c r="DF45">
        <v>0</v>
      </c>
      <c r="DG45">
        <v>0</v>
      </c>
      <c r="DH45">
        <v>0</v>
      </c>
      <c r="DI45">
        <v>0</v>
      </c>
      <c r="DJ45">
        <v>0</v>
      </c>
      <c r="DK45">
        <v>0</v>
      </c>
      <c r="DL45">
        <v>0</v>
      </c>
      <c r="DM45">
        <f t="shared" si="0"/>
        <v>7.9103269999999997</v>
      </c>
      <c r="DN45">
        <v>0.33217300000000005</v>
      </c>
    </row>
    <row r="46" spans="1:118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8.2424999999999997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  <c r="CS46">
        <v>0</v>
      </c>
      <c r="CT46">
        <v>0</v>
      </c>
      <c r="CU46">
        <v>0</v>
      </c>
      <c r="CV46">
        <v>0</v>
      </c>
      <c r="CW46">
        <v>0</v>
      </c>
      <c r="CX46">
        <v>0</v>
      </c>
      <c r="CY46">
        <v>0</v>
      </c>
      <c r="CZ46">
        <v>0</v>
      </c>
      <c r="DA46">
        <v>0</v>
      </c>
      <c r="DB46">
        <v>0</v>
      </c>
      <c r="DC46">
        <v>0</v>
      </c>
      <c r="DD46">
        <v>0</v>
      </c>
      <c r="DE46">
        <v>0</v>
      </c>
      <c r="DF46">
        <v>0</v>
      </c>
      <c r="DG46">
        <v>0</v>
      </c>
      <c r="DH46">
        <v>0</v>
      </c>
      <c r="DI46">
        <v>0</v>
      </c>
      <c r="DJ46">
        <v>0</v>
      </c>
      <c r="DK46">
        <v>0</v>
      </c>
      <c r="DL46">
        <v>0</v>
      </c>
      <c r="DM46">
        <f t="shared" si="0"/>
        <v>7.9103269999999997</v>
      </c>
      <c r="DN46">
        <v>0.33217300000000005</v>
      </c>
    </row>
    <row r="47" spans="1:118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8.2424999999999997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  <c r="CS47">
        <v>0</v>
      </c>
      <c r="CT47">
        <v>0</v>
      </c>
      <c r="CU47">
        <v>0</v>
      </c>
      <c r="CV47">
        <v>0</v>
      </c>
      <c r="CW47">
        <v>0</v>
      </c>
      <c r="CX47">
        <v>0</v>
      </c>
      <c r="CY47">
        <v>0</v>
      </c>
      <c r="CZ47">
        <v>0</v>
      </c>
      <c r="DA47">
        <v>0</v>
      </c>
      <c r="DB47">
        <v>0</v>
      </c>
      <c r="DC47">
        <v>0</v>
      </c>
      <c r="DD47">
        <v>0</v>
      </c>
      <c r="DE47">
        <v>0</v>
      </c>
      <c r="DF47">
        <v>0</v>
      </c>
      <c r="DG47">
        <v>0</v>
      </c>
      <c r="DH47">
        <v>0</v>
      </c>
      <c r="DI47">
        <v>0</v>
      </c>
      <c r="DJ47">
        <v>0</v>
      </c>
      <c r="DK47">
        <v>0</v>
      </c>
      <c r="DL47">
        <v>0</v>
      </c>
      <c r="DM47">
        <f t="shared" si="0"/>
        <v>7.9103269999999997</v>
      </c>
      <c r="DN47">
        <v>0.33217300000000005</v>
      </c>
    </row>
    <row r="48" spans="1:118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8.2424999999999997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  <c r="CS48">
        <v>0</v>
      </c>
      <c r="CT48">
        <v>0</v>
      </c>
      <c r="CU48">
        <v>0</v>
      </c>
      <c r="CV48">
        <v>0</v>
      </c>
      <c r="CW48">
        <v>0</v>
      </c>
      <c r="CX48">
        <v>0</v>
      </c>
      <c r="CY48">
        <v>0</v>
      </c>
      <c r="CZ48">
        <v>0</v>
      </c>
      <c r="DA48">
        <v>0</v>
      </c>
      <c r="DB48">
        <v>0</v>
      </c>
      <c r="DC48">
        <v>0</v>
      </c>
      <c r="DD48">
        <v>0</v>
      </c>
      <c r="DE48">
        <v>0</v>
      </c>
      <c r="DF48">
        <v>0</v>
      </c>
      <c r="DG48">
        <v>0</v>
      </c>
      <c r="DH48">
        <v>0</v>
      </c>
      <c r="DI48">
        <v>0</v>
      </c>
      <c r="DJ48">
        <v>0</v>
      </c>
      <c r="DK48">
        <v>0</v>
      </c>
      <c r="DL48">
        <v>0</v>
      </c>
      <c r="DM48">
        <f t="shared" si="0"/>
        <v>7.9103269999999997</v>
      </c>
      <c r="DN48">
        <v>0.33217300000000005</v>
      </c>
    </row>
    <row r="49" spans="1:118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8.2424999999999997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  <c r="CS49">
        <v>0</v>
      </c>
      <c r="CT49">
        <v>0</v>
      </c>
      <c r="CU49">
        <v>0</v>
      </c>
      <c r="CV49">
        <v>0</v>
      </c>
      <c r="CW49">
        <v>0</v>
      </c>
      <c r="CX49">
        <v>0</v>
      </c>
      <c r="CY49">
        <v>0</v>
      </c>
      <c r="CZ49">
        <v>0</v>
      </c>
      <c r="DA49">
        <v>0</v>
      </c>
      <c r="DB49">
        <v>0</v>
      </c>
      <c r="DC49">
        <v>0</v>
      </c>
      <c r="DD49">
        <v>0</v>
      </c>
      <c r="DE49">
        <v>0</v>
      </c>
      <c r="DF49">
        <v>0</v>
      </c>
      <c r="DG49">
        <v>0</v>
      </c>
      <c r="DH49">
        <v>0</v>
      </c>
      <c r="DI49">
        <v>0</v>
      </c>
      <c r="DJ49">
        <v>0</v>
      </c>
      <c r="DK49">
        <v>0</v>
      </c>
      <c r="DL49">
        <v>0</v>
      </c>
      <c r="DM49">
        <f t="shared" si="0"/>
        <v>7.9103269999999997</v>
      </c>
      <c r="DN49">
        <v>0.33217300000000005</v>
      </c>
    </row>
    <row r="50" spans="1:118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8.2424999999999997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  <c r="CS50">
        <v>0</v>
      </c>
      <c r="CT50">
        <v>0</v>
      </c>
      <c r="CU50">
        <v>0</v>
      </c>
      <c r="CV50">
        <v>0</v>
      </c>
      <c r="CW50">
        <v>0</v>
      </c>
      <c r="CX50">
        <v>0</v>
      </c>
      <c r="CY50">
        <v>0</v>
      </c>
      <c r="CZ50">
        <v>0</v>
      </c>
      <c r="DA50">
        <v>0</v>
      </c>
      <c r="DB50">
        <v>0</v>
      </c>
      <c r="DC50">
        <v>0</v>
      </c>
      <c r="DD50">
        <v>0</v>
      </c>
      <c r="DE50">
        <v>0</v>
      </c>
      <c r="DF50">
        <v>0</v>
      </c>
      <c r="DG50">
        <v>0</v>
      </c>
      <c r="DH50">
        <v>0</v>
      </c>
      <c r="DI50">
        <v>0</v>
      </c>
      <c r="DJ50">
        <v>0</v>
      </c>
      <c r="DK50">
        <v>0</v>
      </c>
      <c r="DL50">
        <v>0</v>
      </c>
      <c r="DM50">
        <f t="shared" si="0"/>
        <v>7.9103269999999997</v>
      </c>
      <c r="DN50">
        <v>0.33217300000000005</v>
      </c>
    </row>
    <row r="51" spans="1:118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8.2424999999999997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  <c r="CS51">
        <v>0</v>
      </c>
      <c r="CT51">
        <v>0</v>
      </c>
      <c r="CU51">
        <v>0</v>
      </c>
      <c r="CV51">
        <v>0</v>
      </c>
      <c r="CW51">
        <v>0</v>
      </c>
      <c r="CX51">
        <v>0</v>
      </c>
      <c r="CY51">
        <v>0</v>
      </c>
      <c r="CZ51">
        <v>0</v>
      </c>
      <c r="DA51">
        <v>0</v>
      </c>
      <c r="DB51">
        <v>0</v>
      </c>
      <c r="DC51">
        <v>0</v>
      </c>
      <c r="DD51">
        <v>0</v>
      </c>
      <c r="DE51">
        <v>0</v>
      </c>
      <c r="DF51">
        <v>0</v>
      </c>
      <c r="DG51">
        <v>0</v>
      </c>
      <c r="DH51">
        <v>0</v>
      </c>
      <c r="DI51">
        <v>0</v>
      </c>
      <c r="DJ51">
        <v>0</v>
      </c>
      <c r="DK51">
        <v>0</v>
      </c>
      <c r="DL51">
        <v>0</v>
      </c>
      <c r="DM51">
        <f t="shared" si="0"/>
        <v>7.9103269999999997</v>
      </c>
      <c r="DN51">
        <v>0.33217300000000005</v>
      </c>
    </row>
    <row r="52" spans="1:118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8.2424999999999997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  <c r="CS52">
        <v>0</v>
      </c>
      <c r="CT52">
        <v>0</v>
      </c>
      <c r="CU52">
        <v>0</v>
      </c>
      <c r="CV52">
        <v>0</v>
      </c>
      <c r="CW52">
        <v>0</v>
      </c>
      <c r="CX52">
        <v>0</v>
      </c>
      <c r="CY52">
        <v>0</v>
      </c>
      <c r="CZ52">
        <v>0</v>
      </c>
      <c r="DA52">
        <v>0</v>
      </c>
      <c r="DB52">
        <v>0</v>
      </c>
      <c r="DC52">
        <v>0</v>
      </c>
      <c r="DD52">
        <v>0</v>
      </c>
      <c r="DE52">
        <v>0</v>
      </c>
      <c r="DF52">
        <v>0</v>
      </c>
      <c r="DG52">
        <v>0</v>
      </c>
      <c r="DH52">
        <v>0</v>
      </c>
      <c r="DI52">
        <v>0</v>
      </c>
      <c r="DJ52">
        <v>0</v>
      </c>
      <c r="DK52">
        <v>0</v>
      </c>
      <c r="DL52">
        <v>0</v>
      </c>
      <c r="DM52">
        <f t="shared" si="0"/>
        <v>7.9103269999999997</v>
      </c>
      <c r="DN52">
        <v>0.33217300000000005</v>
      </c>
    </row>
    <row r="53" spans="1:118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8.2424999999999997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  <c r="CS53">
        <v>0</v>
      </c>
      <c r="CT53">
        <v>0</v>
      </c>
      <c r="CU53">
        <v>0</v>
      </c>
      <c r="CV53">
        <v>0</v>
      </c>
      <c r="CW53">
        <v>0</v>
      </c>
      <c r="CX53">
        <v>0</v>
      </c>
      <c r="CY53">
        <v>0</v>
      </c>
      <c r="CZ53">
        <v>0</v>
      </c>
      <c r="DA53">
        <v>0</v>
      </c>
      <c r="DB53">
        <v>0</v>
      </c>
      <c r="DC53">
        <v>0</v>
      </c>
      <c r="DD53">
        <v>0</v>
      </c>
      <c r="DE53">
        <v>0</v>
      </c>
      <c r="DF53">
        <v>0</v>
      </c>
      <c r="DG53">
        <v>0</v>
      </c>
      <c r="DH53">
        <v>0</v>
      </c>
      <c r="DI53">
        <v>0</v>
      </c>
      <c r="DJ53">
        <v>0</v>
      </c>
      <c r="DK53">
        <v>0</v>
      </c>
      <c r="DL53">
        <v>0</v>
      </c>
      <c r="DM53">
        <f t="shared" si="0"/>
        <v>7.9103269999999997</v>
      </c>
      <c r="DN53">
        <v>0.33217300000000005</v>
      </c>
    </row>
    <row r="54" spans="1:118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8.2424999999999997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  <c r="CS54">
        <v>0</v>
      </c>
      <c r="CT54">
        <v>0</v>
      </c>
      <c r="CU54">
        <v>0</v>
      </c>
      <c r="CV54">
        <v>0</v>
      </c>
      <c r="CW54">
        <v>0</v>
      </c>
      <c r="CX54">
        <v>0</v>
      </c>
      <c r="CY54">
        <v>0</v>
      </c>
      <c r="CZ54">
        <v>0</v>
      </c>
      <c r="DA54">
        <v>0</v>
      </c>
      <c r="DB54">
        <v>0</v>
      </c>
      <c r="DC54">
        <v>0</v>
      </c>
      <c r="DD54">
        <v>0</v>
      </c>
      <c r="DE54">
        <v>0</v>
      </c>
      <c r="DF54">
        <v>0</v>
      </c>
      <c r="DG54">
        <v>0</v>
      </c>
      <c r="DH54">
        <v>0</v>
      </c>
      <c r="DI54">
        <v>0</v>
      </c>
      <c r="DJ54">
        <v>0</v>
      </c>
      <c r="DK54">
        <v>0</v>
      </c>
      <c r="DL54">
        <v>0</v>
      </c>
      <c r="DM54">
        <f t="shared" si="0"/>
        <v>7.9103269999999997</v>
      </c>
      <c r="DN54">
        <v>0.33217300000000005</v>
      </c>
    </row>
    <row r="55" spans="1:118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8.2424999999999997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0</v>
      </c>
      <c r="CX55">
        <v>0</v>
      </c>
      <c r="CY55">
        <v>0</v>
      </c>
      <c r="CZ55">
        <v>0</v>
      </c>
      <c r="DA55">
        <v>0</v>
      </c>
      <c r="DB55">
        <v>0</v>
      </c>
      <c r="DC55">
        <v>0</v>
      </c>
      <c r="DD55">
        <v>0</v>
      </c>
      <c r="DE55">
        <v>0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0</v>
      </c>
      <c r="DM55">
        <f t="shared" si="0"/>
        <v>7.9103269999999997</v>
      </c>
      <c r="DN55">
        <v>0.33217300000000005</v>
      </c>
    </row>
    <row r="56" spans="1:118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8.2424999999999997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  <c r="CS56">
        <v>0</v>
      </c>
      <c r="CT56">
        <v>0</v>
      </c>
      <c r="CU56">
        <v>0</v>
      </c>
      <c r="CV56">
        <v>0</v>
      </c>
      <c r="CW56">
        <v>0</v>
      </c>
      <c r="CX56">
        <v>0</v>
      </c>
      <c r="CY56">
        <v>0</v>
      </c>
      <c r="CZ56">
        <v>0</v>
      </c>
      <c r="DA56">
        <v>0</v>
      </c>
      <c r="DB56">
        <v>0</v>
      </c>
      <c r="DC56">
        <v>0</v>
      </c>
      <c r="DD56">
        <v>0</v>
      </c>
      <c r="DE56">
        <v>0</v>
      </c>
      <c r="DF56">
        <v>0</v>
      </c>
      <c r="DG56">
        <v>0</v>
      </c>
      <c r="DH56">
        <v>0</v>
      </c>
      <c r="DI56">
        <v>0</v>
      </c>
      <c r="DJ56">
        <v>0</v>
      </c>
      <c r="DK56">
        <v>0</v>
      </c>
      <c r="DL56">
        <v>0</v>
      </c>
      <c r="DM56">
        <f t="shared" si="0"/>
        <v>7.9103269999999997</v>
      </c>
      <c r="DN56">
        <v>0.33217300000000005</v>
      </c>
    </row>
    <row r="57" spans="1:118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8.2424999999999997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  <c r="CS57">
        <v>0</v>
      </c>
      <c r="CT57">
        <v>0</v>
      </c>
      <c r="CU57">
        <v>0</v>
      </c>
      <c r="CV57">
        <v>0</v>
      </c>
      <c r="CW57">
        <v>0</v>
      </c>
      <c r="CX57">
        <v>0</v>
      </c>
      <c r="CY57">
        <v>0</v>
      </c>
      <c r="CZ57">
        <v>0</v>
      </c>
      <c r="DA57">
        <v>0</v>
      </c>
      <c r="DB57">
        <v>0</v>
      </c>
      <c r="DC57">
        <v>0</v>
      </c>
      <c r="DD57">
        <v>0</v>
      </c>
      <c r="DE57">
        <v>0</v>
      </c>
      <c r="DF57">
        <v>0</v>
      </c>
      <c r="DG57">
        <v>0</v>
      </c>
      <c r="DH57">
        <v>0</v>
      </c>
      <c r="DI57">
        <v>0</v>
      </c>
      <c r="DJ57">
        <v>0</v>
      </c>
      <c r="DK57">
        <v>0</v>
      </c>
      <c r="DL57">
        <v>0</v>
      </c>
      <c r="DM57">
        <f t="shared" si="0"/>
        <v>7.9103269999999997</v>
      </c>
      <c r="DN57">
        <v>0.33217300000000005</v>
      </c>
    </row>
    <row r="58" spans="1:118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8.2424999999999997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  <c r="CS58">
        <v>0</v>
      </c>
      <c r="CT58">
        <v>0</v>
      </c>
      <c r="CU58">
        <v>0</v>
      </c>
      <c r="CV58">
        <v>0</v>
      </c>
      <c r="CW58">
        <v>0</v>
      </c>
      <c r="CX58">
        <v>0</v>
      </c>
      <c r="CY58">
        <v>0</v>
      </c>
      <c r="CZ58">
        <v>0</v>
      </c>
      <c r="DA58">
        <v>0</v>
      </c>
      <c r="DB58">
        <v>0</v>
      </c>
      <c r="DC58">
        <v>0</v>
      </c>
      <c r="DD58">
        <v>0</v>
      </c>
      <c r="DE58">
        <v>0</v>
      </c>
      <c r="DF58">
        <v>0</v>
      </c>
      <c r="DG58">
        <v>0</v>
      </c>
      <c r="DH58">
        <v>0</v>
      </c>
      <c r="DI58">
        <v>0</v>
      </c>
      <c r="DJ58">
        <v>0</v>
      </c>
      <c r="DK58">
        <v>0</v>
      </c>
      <c r="DL58">
        <v>0</v>
      </c>
      <c r="DM58">
        <f t="shared" si="0"/>
        <v>7.9103269999999997</v>
      </c>
      <c r="DN58">
        <v>0.33217300000000005</v>
      </c>
    </row>
    <row r="59" spans="1:118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8.2424999999999997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  <c r="CS59">
        <v>0</v>
      </c>
      <c r="CT59">
        <v>0</v>
      </c>
      <c r="CU59">
        <v>0</v>
      </c>
      <c r="CV59">
        <v>0</v>
      </c>
      <c r="CW59">
        <v>0</v>
      </c>
      <c r="CX59">
        <v>0</v>
      </c>
      <c r="CY59">
        <v>0</v>
      </c>
      <c r="CZ59">
        <v>0</v>
      </c>
      <c r="DA59">
        <v>0</v>
      </c>
      <c r="DB59">
        <v>0</v>
      </c>
      <c r="DC59">
        <v>0</v>
      </c>
      <c r="DD59">
        <v>0</v>
      </c>
      <c r="DE59">
        <v>0</v>
      </c>
      <c r="DF59">
        <v>0</v>
      </c>
      <c r="DG59">
        <v>0</v>
      </c>
      <c r="DH59">
        <v>0</v>
      </c>
      <c r="DI59">
        <v>0</v>
      </c>
      <c r="DJ59">
        <v>0</v>
      </c>
      <c r="DK59">
        <v>0</v>
      </c>
      <c r="DL59">
        <v>0</v>
      </c>
      <c r="DM59">
        <f t="shared" si="0"/>
        <v>7.9103269999999997</v>
      </c>
      <c r="DN59">
        <v>0.33217300000000005</v>
      </c>
    </row>
    <row r="60" spans="1:118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8.2424999999999997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  <c r="CS60">
        <v>0</v>
      </c>
      <c r="CT60">
        <v>0</v>
      </c>
      <c r="CU60">
        <v>0</v>
      </c>
      <c r="CV60">
        <v>0</v>
      </c>
      <c r="CW60">
        <v>0</v>
      </c>
      <c r="CX60">
        <v>0</v>
      </c>
      <c r="CY60">
        <v>0</v>
      </c>
      <c r="CZ60">
        <v>0</v>
      </c>
      <c r="DA60">
        <v>0</v>
      </c>
      <c r="DB60">
        <v>0</v>
      </c>
      <c r="DC60">
        <v>0</v>
      </c>
      <c r="DD60">
        <v>0</v>
      </c>
      <c r="DE60">
        <v>0</v>
      </c>
      <c r="DF60">
        <v>0</v>
      </c>
      <c r="DG60">
        <v>0</v>
      </c>
      <c r="DH60">
        <v>0</v>
      </c>
      <c r="DI60">
        <v>0</v>
      </c>
      <c r="DJ60">
        <v>0</v>
      </c>
      <c r="DK60">
        <v>0</v>
      </c>
      <c r="DL60">
        <v>0</v>
      </c>
      <c r="DM60">
        <f t="shared" si="0"/>
        <v>7.9103269999999997</v>
      </c>
      <c r="DN60">
        <v>0.33217300000000005</v>
      </c>
    </row>
    <row r="61" spans="1:118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8.2424999999999997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  <c r="CS61">
        <v>0</v>
      </c>
      <c r="CT61">
        <v>0</v>
      </c>
      <c r="CU61">
        <v>0</v>
      </c>
      <c r="CV61">
        <v>0</v>
      </c>
      <c r="CW61">
        <v>0</v>
      </c>
      <c r="CX61">
        <v>0</v>
      </c>
      <c r="CY61">
        <v>0</v>
      </c>
      <c r="CZ61">
        <v>0</v>
      </c>
      <c r="DA61">
        <v>0</v>
      </c>
      <c r="DB61">
        <v>0</v>
      </c>
      <c r="DC61">
        <v>0</v>
      </c>
      <c r="DD61">
        <v>0</v>
      </c>
      <c r="DE61">
        <v>0</v>
      </c>
      <c r="DF61">
        <v>0</v>
      </c>
      <c r="DG61">
        <v>0</v>
      </c>
      <c r="DH61">
        <v>0</v>
      </c>
      <c r="DI61">
        <v>0</v>
      </c>
      <c r="DJ61">
        <v>0</v>
      </c>
      <c r="DK61">
        <v>0</v>
      </c>
      <c r="DL61">
        <v>0</v>
      </c>
      <c r="DM61">
        <f t="shared" si="0"/>
        <v>7.9103269999999997</v>
      </c>
      <c r="DN61">
        <v>0.33217300000000005</v>
      </c>
    </row>
    <row r="62" spans="1:118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8.2424999999999997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  <c r="CS62">
        <v>0</v>
      </c>
      <c r="CT62">
        <v>0</v>
      </c>
      <c r="CU62">
        <v>0</v>
      </c>
      <c r="CV62">
        <v>0</v>
      </c>
      <c r="CW62">
        <v>0</v>
      </c>
      <c r="CX62">
        <v>0</v>
      </c>
      <c r="CY62">
        <v>0</v>
      </c>
      <c r="CZ62">
        <v>0</v>
      </c>
      <c r="DA62">
        <v>0</v>
      </c>
      <c r="DB62">
        <v>0</v>
      </c>
      <c r="DC62">
        <v>0</v>
      </c>
      <c r="DD62">
        <v>0</v>
      </c>
      <c r="DE62">
        <v>0</v>
      </c>
      <c r="DF62">
        <v>0</v>
      </c>
      <c r="DG62">
        <v>0</v>
      </c>
      <c r="DH62">
        <v>0</v>
      </c>
      <c r="DI62">
        <v>0</v>
      </c>
      <c r="DJ62">
        <v>0</v>
      </c>
      <c r="DK62">
        <v>0</v>
      </c>
      <c r="DL62">
        <v>0</v>
      </c>
      <c r="DM62">
        <f t="shared" si="0"/>
        <v>7.9103269999999997</v>
      </c>
      <c r="DN62">
        <v>0.33217300000000005</v>
      </c>
    </row>
    <row r="63" spans="1:118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8.2424999999999997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  <c r="CS63">
        <v>0</v>
      </c>
      <c r="CT63">
        <v>0</v>
      </c>
      <c r="CU63">
        <v>0</v>
      </c>
      <c r="CV63">
        <v>0</v>
      </c>
      <c r="CW63">
        <v>0</v>
      </c>
      <c r="CX63">
        <v>0</v>
      </c>
      <c r="CY63">
        <v>0</v>
      </c>
      <c r="CZ63">
        <v>0</v>
      </c>
      <c r="DA63">
        <v>0</v>
      </c>
      <c r="DB63">
        <v>0</v>
      </c>
      <c r="DC63">
        <v>0</v>
      </c>
      <c r="DD63">
        <v>0</v>
      </c>
      <c r="DE63">
        <v>0</v>
      </c>
      <c r="DF63">
        <v>0</v>
      </c>
      <c r="DG63">
        <v>0</v>
      </c>
      <c r="DH63">
        <v>0</v>
      </c>
      <c r="DI63">
        <v>0</v>
      </c>
      <c r="DJ63">
        <v>0</v>
      </c>
      <c r="DK63">
        <v>0</v>
      </c>
      <c r="DL63">
        <v>0</v>
      </c>
      <c r="DM63">
        <f t="shared" si="0"/>
        <v>7.9103269999999997</v>
      </c>
      <c r="DN63">
        <v>0.33217300000000005</v>
      </c>
    </row>
    <row r="64" spans="1:118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8.2424999999999997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  <c r="CS64">
        <v>0</v>
      </c>
      <c r="CT64">
        <v>0</v>
      </c>
      <c r="CU64">
        <v>0</v>
      </c>
      <c r="CV64">
        <v>0</v>
      </c>
      <c r="CW64">
        <v>0</v>
      </c>
      <c r="CX64">
        <v>0</v>
      </c>
      <c r="CY64">
        <v>0</v>
      </c>
      <c r="CZ64">
        <v>0</v>
      </c>
      <c r="DA64">
        <v>0</v>
      </c>
      <c r="DB64">
        <v>0</v>
      </c>
      <c r="DC64">
        <v>0</v>
      </c>
      <c r="DD64">
        <v>0</v>
      </c>
      <c r="DE64">
        <v>0</v>
      </c>
      <c r="DF64">
        <v>0</v>
      </c>
      <c r="DG64">
        <v>0</v>
      </c>
      <c r="DH64">
        <v>0</v>
      </c>
      <c r="DI64">
        <v>0</v>
      </c>
      <c r="DJ64">
        <v>0</v>
      </c>
      <c r="DK64">
        <v>0</v>
      </c>
      <c r="DL64">
        <v>0</v>
      </c>
      <c r="DM64">
        <f t="shared" si="0"/>
        <v>7.9103269999999997</v>
      </c>
      <c r="DN64">
        <v>0.33217300000000005</v>
      </c>
    </row>
    <row r="65" spans="1:118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8.2424999999999997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  <c r="CS65">
        <v>0</v>
      </c>
      <c r="CT65">
        <v>0</v>
      </c>
      <c r="CU65">
        <v>0</v>
      </c>
      <c r="CV65">
        <v>0</v>
      </c>
      <c r="CW65">
        <v>0</v>
      </c>
      <c r="CX65">
        <v>0</v>
      </c>
      <c r="CY65">
        <v>0</v>
      </c>
      <c r="CZ65">
        <v>0</v>
      </c>
      <c r="DA65">
        <v>0</v>
      </c>
      <c r="DB65">
        <v>0</v>
      </c>
      <c r="DC65">
        <v>0</v>
      </c>
      <c r="DD65">
        <v>0</v>
      </c>
      <c r="DE65">
        <v>0</v>
      </c>
      <c r="DF65">
        <v>0</v>
      </c>
      <c r="DG65">
        <v>0</v>
      </c>
      <c r="DH65">
        <v>0</v>
      </c>
      <c r="DI65">
        <v>0</v>
      </c>
      <c r="DJ65">
        <v>0</v>
      </c>
      <c r="DK65">
        <v>0</v>
      </c>
      <c r="DL65">
        <v>0</v>
      </c>
      <c r="DM65">
        <f t="shared" si="0"/>
        <v>7.9103269999999997</v>
      </c>
      <c r="DN65">
        <v>0.33217300000000005</v>
      </c>
    </row>
    <row r="66" spans="1:118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8.2424999999999997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0</v>
      </c>
      <c r="CX66">
        <v>0</v>
      </c>
      <c r="CY66">
        <v>0</v>
      </c>
      <c r="CZ66">
        <v>0</v>
      </c>
      <c r="DA66">
        <v>0</v>
      </c>
      <c r="DB66">
        <v>0</v>
      </c>
      <c r="DC66">
        <v>0</v>
      </c>
      <c r="DD66">
        <v>0</v>
      </c>
      <c r="DE66">
        <v>0</v>
      </c>
      <c r="DF66">
        <v>0</v>
      </c>
      <c r="DG66">
        <v>0</v>
      </c>
      <c r="DH66">
        <v>0</v>
      </c>
      <c r="DI66">
        <v>0</v>
      </c>
      <c r="DJ66">
        <v>0</v>
      </c>
      <c r="DK66">
        <v>0</v>
      </c>
      <c r="DL66">
        <v>0</v>
      </c>
      <c r="DM66">
        <f t="shared" si="0"/>
        <v>7.9103269999999997</v>
      </c>
      <c r="DN66">
        <v>0.33217300000000005</v>
      </c>
    </row>
    <row r="67" spans="1:118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8.2424999999999997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  <c r="CS67">
        <v>0</v>
      </c>
      <c r="CT67">
        <v>0</v>
      </c>
      <c r="CU67">
        <v>0</v>
      </c>
      <c r="CV67">
        <v>0</v>
      </c>
      <c r="CW67">
        <v>0</v>
      </c>
      <c r="CX67">
        <v>0</v>
      </c>
      <c r="CY67">
        <v>0</v>
      </c>
      <c r="CZ67">
        <v>0</v>
      </c>
      <c r="DA67">
        <v>0</v>
      </c>
      <c r="DB67">
        <v>0</v>
      </c>
      <c r="DC67">
        <v>0</v>
      </c>
      <c r="DD67">
        <v>0</v>
      </c>
      <c r="DE67">
        <v>0</v>
      </c>
      <c r="DF67">
        <v>0</v>
      </c>
      <c r="DG67">
        <v>0</v>
      </c>
      <c r="DH67">
        <v>0</v>
      </c>
      <c r="DI67">
        <v>0</v>
      </c>
      <c r="DJ67">
        <v>0</v>
      </c>
      <c r="DK67">
        <v>0</v>
      </c>
      <c r="DL67">
        <v>0</v>
      </c>
      <c r="DM67">
        <f t="shared" si="0"/>
        <v>7.9103269999999997</v>
      </c>
      <c r="DN67">
        <v>0.33217300000000005</v>
      </c>
    </row>
    <row r="68" spans="1:118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8.2424999999999997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  <c r="CS68">
        <v>0</v>
      </c>
      <c r="CT68">
        <v>0</v>
      </c>
      <c r="CU68">
        <v>0</v>
      </c>
      <c r="CV68">
        <v>0</v>
      </c>
      <c r="CW68">
        <v>0</v>
      </c>
      <c r="CX68">
        <v>0</v>
      </c>
      <c r="CY68">
        <v>0</v>
      </c>
      <c r="CZ68">
        <v>0</v>
      </c>
      <c r="DA68">
        <v>0</v>
      </c>
      <c r="DB68">
        <v>0</v>
      </c>
      <c r="DC68">
        <v>0</v>
      </c>
      <c r="DD68">
        <v>0</v>
      </c>
      <c r="DE68">
        <v>0</v>
      </c>
      <c r="DF68">
        <v>0</v>
      </c>
      <c r="DG68">
        <v>0</v>
      </c>
      <c r="DH68">
        <v>0</v>
      </c>
      <c r="DI68">
        <v>0</v>
      </c>
      <c r="DJ68">
        <v>0</v>
      </c>
      <c r="DK68">
        <v>0</v>
      </c>
      <c r="DL68">
        <v>0</v>
      </c>
      <c r="DM68">
        <f t="shared" ref="DM68:DM98" si="1">SUM(B68:DL68)-DN68</f>
        <v>7.9103269999999997</v>
      </c>
      <c r="DN68">
        <v>0.33217300000000005</v>
      </c>
    </row>
    <row r="69" spans="1:118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8.2424999999999997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  <c r="CS69">
        <v>0</v>
      </c>
      <c r="CT69">
        <v>0</v>
      </c>
      <c r="CU69">
        <v>0</v>
      </c>
      <c r="CV69">
        <v>0</v>
      </c>
      <c r="CW69">
        <v>0</v>
      </c>
      <c r="CX69">
        <v>0</v>
      </c>
      <c r="CY69">
        <v>0</v>
      </c>
      <c r="CZ69">
        <v>0</v>
      </c>
      <c r="DA69">
        <v>0</v>
      </c>
      <c r="DB69">
        <v>0</v>
      </c>
      <c r="DC69">
        <v>0</v>
      </c>
      <c r="DD69">
        <v>0</v>
      </c>
      <c r="DE69">
        <v>0</v>
      </c>
      <c r="DF69">
        <v>0</v>
      </c>
      <c r="DG69">
        <v>0</v>
      </c>
      <c r="DH69">
        <v>0</v>
      </c>
      <c r="DI69">
        <v>0</v>
      </c>
      <c r="DJ69">
        <v>0</v>
      </c>
      <c r="DK69">
        <v>0</v>
      </c>
      <c r="DL69">
        <v>0</v>
      </c>
      <c r="DM69">
        <f t="shared" si="1"/>
        <v>7.9103269999999997</v>
      </c>
      <c r="DN69">
        <v>0.33217300000000005</v>
      </c>
    </row>
    <row r="70" spans="1:118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8.2424999999999997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0</v>
      </c>
      <c r="CY70">
        <v>0</v>
      </c>
      <c r="CZ70">
        <v>0</v>
      </c>
      <c r="DA70">
        <v>0</v>
      </c>
      <c r="DB70">
        <v>0</v>
      </c>
      <c r="DC70">
        <v>0</v>
      </c>
      <c r="DD70">
        <v>0</v>
      </c>
      <c r="DE70">
        <v>0</v>
      </c>
      <c r="DF70">
        <v>0</v>
      </c>
      <c r="DG70">
        <v>0</v>
      </c>
      <c r="DH70">
        <v>0</v>
      </c>
      <c r="DI70">
        <v>0</v>
      </c>
      <c r="DJ70">
        <v>0</v>
      </c>
      <c r="DK70">
        <v>0</v>
      </c>
      <c r="DL70">
        <v>0</v>
      </c>
      <c r="DM70">
        <f t="shared" si="1"/>
        <v>7.9103269999999997</v>
      </c>
      <c r="DN70">
        <v>0.33217300000000005</v>
      </c>
    </row>
    <row r="71" spans="1:118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8.2424999999999997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  <c r="CS71">
        <v>0</v>
      </c>
      <c r="CT71">
        <v>0</v>
      </c>
      <c r="CU71">
        <v>0</v>
      </c>
      <c r="CV71">
        <v>0</v>
      </c>
      <c r="CW71">
        <v>0</v>
      </c>
      <c r="CX71">
        <v>0</v>
      </c>
      <c r="CY71">
        <v>0</v>
      </c>
      <c r="CZ71">
        <v>0</v>
      </c>
      <c r="DA71">
        <v>0</v>
      </c>
      <c r="DB71">
        <v>0</v>
      </c>
      <c r="DC71">
        <v>0</v>
      </c>
      <c r="DD71">
        <v>0</v>
      </c>
      <c r="DE71">
        <v>0</v>
      </c>
      <c r="DF71">
        <v>0</v>
      </c>
      <c r="DG71">
        <v>0</v>
      </c>
      <c r="DH71">
        <v>0</v>
      </c>
      <c r="DI71">
        <v>0</v>
      </c>
      <c r="DJ71">
        <v>0</v>
      </c>
      <c r="DK71">
        <v>0</v>
      </c>
      <c r="DL71">
        <v>0</v>
      </c>
      <c r="DM71">
        <f t="shared" si="1"/>
        <v>7.9103269999999997</v>
      </c>
      <c r="DN71">
        <v>0.33217300000000005</v>
      </c>
    </row>
    <row r="72" spans="1:118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8.2424999999999997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  <c r="CS72">
        <v>0</v>
      </c>
      <c r="CT72">
        <v>0</v>
      </c>
      <c r="CU72">
        <v>0</v>
      </c>
      <c r="CV72">
        <v>0</v>
      </c>
      <c r="CW72">
        <v>0</v>
      </c>
      <c r="CX72">
        <v>0</v>
      </c>
      <c r="CY72">
        <v>0</v>
      </c>
      <c r="CZ72">
        <v>0</v>
      </c>
      <c r="DA72">
        <v>0</v>
      </c>
      <c r="DB72">
        <v>0</v>
      </c>
      <c r="DC72">
        <v>0</v>
      </c>
      <c r="DD72">
        <v>0</v>
      </c>
      <c r="DE72">
        <v>0</v>
      </c>
      <c r="DF72">
        <v>0</v>
      </c>
      <c r="DG72">
        <v>0</v>
      </c>
      <c r="DH72">
        <v>0</v>
      </c>
      <c r="DI72">
        <v>0</v>
      </c>
      <c r="DJ72">
        <v>0</v>
      </c>
      <c r="DK72">
        <v>0</v>
      </c>
      <c r="DL72">
        <v>0</v>
      </c>
      <c r="DM72">
        <f t="shared" si="1"/>
        <v>7.9103269999999997</v>
      </c>
      <c r="DN72">
        <v>0.33217300000000005</v>
      </c>
    </row>
    <row r="73" spans="1:118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8.2424999999999997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  <c r="CS73">
        <v>0</v>
      </c>
      <c r="CT73">
        <v>0</v>
      </c>
      <c r="CU73">
        <v>0</v>
      </c>
      <c r="CV73">
        <v>0</v>
      </c>
      <c r="CW73">
        <v>0</v>
      </c>
      <c r="CX73">
        <v>0</v>
      </c>
      <c r="CY73">
        <v>0</v>
      </c>
      <c r="CZ73">
        <v>0</v>
      </c>
      <c r="DA73">
        <v>0</v>
      </c>
      <c r="DB73">
        <v>0</v>
      </c>
      <c r="DC73">
        <v>0</v>
      </c>
      <c r="DD73">
        <v>0</v>
      </c>
      <c r="DE73">
        <v>0</v>
      </c>
      <c r="DF73">
        <v>0</v>
      </c>
      <c r="DG73">
        <v>0</v>
      </c>
      <c r="DH73">
        <v>0</v>
      </c>
      <c r="DI73">
        <v>0</v>
      </c>
      <c r="DJ73">
        <v>0</v>
      </c>
      <c r="DK73">
        <v>0</v>
      </c>
      <c r="DL73">
        <v>0</v>
      </c>
      <c r="DM73">
        <f t="shared" si="1"/>
        <v>7.9103269999999997</v>
      </c>
      <c r="DN73">
        <v>0.33217300000000005</v>
      </c>
    </row>
    <row r="74" spans="1:118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8.2424999999999997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  <c r="CS74">
        <v>0</v>
      </c>
      <c r="CT74">
        <v>0</v>
      </c>
      <c r="CU74">
        <v>0</v>
      </c>
      <c r="CV74">
        <v>0</v>
      </c>
      <c r="CW74">
        <v>0</v>
      </c>
      <c r="CX74">
        <v>0</v>
      </c>
      <c r="CY74">
        <v>0</v>
      </c>
      <c r="CZ74">
        <v>0</v>
      </c>
      <c r="DA74">
        <v>0</v>
      </c>
      <c r="DB74">
        <v>0</v>
      </c>
      <c r="DC74">
        <v>0</v>
      </c>
      <c r="DD74">
        <v>0</v>
      </c>
      <c r="DE74">
        <v>0</v>
      </c>
      <c r="DF74">
        <v>0</v>
      </c>
      <c r="DG74">
        <v>0</v>
      </c>
      <c r="DH74">
        <v>0</v>
      </c>
      <c r="DI74">
        <v>0</v>
      </c>
      <c r="DJ74">
        <v>0</v>
      </c>
      <c r="DK74">
        <v>0</v>
      </c>
      <c r="DL74">
        <v>0</v>
      </c>
      <c r="DM74">
        <f t="shared" si="1"/>
        <v>7.9103269999999997</v>
      </c>
      <c r="DN74">
        <v>0.33217300000000005</v>
      </c>
    </row>
    <row r="75" spans="1:118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8.2424999999999997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0</v>
      </c>
      <c r="CZ75">
        <v>0</v>
      </c>
      <c r="DA75">
        <v>0</v>
      </c>
      <c r="DB75">
        <v>0</v>
      </c>
      <c r="DC75">
        <v>0</v>
      </c>
      <c r="DD75">
        <v>0</v>
      </c>
      <c r="DE75">
        <v>0</v>
      </c>
      <c r="DF75">
        <v>0</v>
      </c>
      <c r="DG75">
        <v>0</v>
      </c>
      <c r="DH75">
        <v>0</v>
      </c>
      <c r="DI75">
        <v>0</v>
      </c>
      <c r="DJ75">
        <v>0</v>
      </c>
      <c r="DK75">
        <v>0</v>
      </c>
      <c r="DL75">
        <v>0</v>
      </c>
      <c r="DM75">
        <f t="shared" si="1"/>
        <v>7.9103269999999997</v>
      </c>
      <c r="DN75">
        <v>0.33217300000000005</v>
      </c>
    </row>
    <row r="76" spans="1:118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8.2424999999999997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  <c r="CS76">
        <v>0</v>
      </c>
      <c r="CT76">
        <v>0</v>
      </c>
      <c r="CU76">
        <v>0</v>
      </c>
      <c r="CV76">
        <v>0</v>
      </c>
      <c r="CW76">
        <v>0</v>
      </c>
      <c r="CX76">
        <v>0</v>
      </c>
      <c r="CY76">
        <v>0</v>
      </c>
      <c r="CZ76">
        <v>0</v>
      </c>
      <c r="DA76">
        <v>0</v>
      </c>
      <c r="DB76">
        <v>0</v>
      </c>
      <c r="DC76">
        <v>0</v>
      </c>
      <c r="DD76">
        <v>0</v>
      </c>
      <c r="DE76">
        <v>0</v>
      </c>
      <c r="DF76">
        <v>0</v>
      </c>
      <c r="DG76">
        <v>0</v>
      </c>
      <c r="DH76">
        <v>0</v>
      </c>
      <c r="DI76">
        <v>0</v>
      </c>
      <c r="DJ76">
        <v>0</v>
      </c>
      <c r="DK76">
        <v>0</v>
      </c>
      <c r="DL76">
        <v>0</v>
      </c>
      <c r="DM76">
        <f t="shared" si="1"/>
        <v>7.9103269999999997</v>
      </c>
      <c r="DN76">
        <v>0.33217300000000005</v>
      </c>
    </row>
    <row r="77" spans="1:118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8.2424999999999997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  <c r="CS77">
        <v>0</v>
      </c>
      <c r="CT77">
        <v>0</v>
      </c>
      <c r="CU77">
        <v>0</v>
      </c>
      <c r="CV77">
        <v>0</v>
      </c>
      <c r="CW77">
        <v>0</v>
      </c>
      <c r="CX77">
        <v>0</v>
      </c>
      <c r="CY77">
        <v>0</v>
      </c>
      <c r="CZ77">
        <v>0</v>
      </c>
      <c r="DA77">
        <v>0</v>
      </c>
      <c r="DB77">
        <v>0</v>
      </c>
      <c r="DC77">
        <v>0</v>
      </c>
      <c r="DD77">
        <v>0</v>
      </c>
      <c r="DE77">
        <v>0</v>
      </c>
      <c r="DF77">
        <v>0</v>
      </c>
      <c r="DG77">
        <v>0</v>
      </c>
      <c r="DH77">
        <v>0</v>
      </c>
      <c r="DI77">
        <v>0</v>
      </c>
      <c r="DJ77">
        <v>0</v>
      </c>
      <c r="DK77">
        <v>0</v>
      </c>
      <c r="DL77">
        <v>0</v>
      </c>
      <c r="DM77">
        <f t="shared" si="1"/>
        <v>7.9103269999999997</v>
      </c>
      <c r="DN77">
        <v>0.33217300000000005</v>
      </c>
    </row>
    <row r="78" spans="1:118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8.2424999999999997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0</v>
      </c>
      <c r="CX78">
        <v>0</v>
      </c>
      <c r="CY78">
        <v>0</v>
      </c>
      <c r="CZ78">
        <v>0</v>
      </c>
      <c r="DA78">
        <v>0</v>
      </c>
      <c r="DB78">
        <v>0</v>
      </c>
      <c r="DC78">
        <v>0</v>
      </c>
      <c r="DD78">
        <v>0</v>
      </c>
      <c r="DE78">
        <v>0</v>
      </c>
      <c r="DF78">
        <v>0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0</v>
      </c>
      <c r="DM78">
        <f t="shared" si="1"/>
        <v>7.9103269999999997</v>
      </c>
      <c r="DN78">
        <v>0.33217300000000005</v>
      </c>
    </row>
    <row r="79" spans="1:118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8.2424999999999997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  <c r="CS79">
        <v>0</v>
      </c>
      <c r="CT79">
        <v>0</v>
      </c>
      <c r="CU79">
        <v>0</v>
      </c>
      <c r="CV79">
        <v>0</v>
      </c>
      <c r="CW79">
        <v>0</v>
      </c>
      <c r="CX79">
        <v>0</v>
      </c>
      <c r="CY79">
        <v>0</v>
      </c>
      <c r="CZ79">
        <v>0</v>
      </c>
      <c r="DA79">
        <v>0</v>
      </c>
      <c r="DB79">
        <v>0</v>
      </c>
      <c r="DC79">
        <v>0</v>
      </c>
      <c r="DD79">
        <v>0</v>
      </c>
      <c r="DE79">
        <v>0</v>
      </c>
      <c r="DF79">
        <v>0</v>
      </c>
      <c r="DG79">
        <v>0</v>
      </c>
      <c r="DH79">
        <v>0</v>
      </c>
      <c r="DI79">
        <v>0</v>
      </c>
      <c r="DJ79">
        <v>0</v>
      </c>
      <c r="DK79">
        <v>0</v>
      </c>
      <c r="DL79">
        <v>0</v>
      </c>
      <c r="DM79">
        <f t="shared" si="1"/>
        <v>7.9103269999999997</v>
      </c>
      <c r="DN79">
        <v>0.33217300000000005</v>
      </c>
    </row>
    <row r="80" spans="1:118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8.2424999999999997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0</v>
      </c>
      <c r="CZ80">
        <v>0</v>
      </c>
      <c r="DA80">
        <v>0</v>
      </c>
      <c r="DB80">
        <v>0</v>
      </c>
      <c r="DC80">
        <v>0</v>
      </c>
      <c r="DD80">
        <v>0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0</v>
      </c>
      <c r="DL80">
        <v>0</v>
      </c>
      <c r="DM80">
        <f t="shared" si="1"/>
        <v>7.9103269999999997</v>
      </c>
      <c r="DN80">
        <v>0.33217300000000005</v>
      </c>
    </row>
    <row r="81" spans="1:118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8.2424999999999997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  <c r="CS81">
        <v>0</v>
      </c>
      <c r="CT81">
        <v>0</v>
      </c>
      <c r="CU81">
        <v>0</v>
      </c>
      <c r="CV81">
        <v>0</v>
      </c>
      <c r="CW81">
        <v>0</v>
      </c>
      <c r="CX81">
        <v>0</v>
      </c>
      <c r="CY81">
        <v>0</v>
      </c>
      <c r="CZ81">
        <v>0</v>
      </c>
      <c r="DA81">
        <v>0</v>
      </c>
      <c r="DB81">
        <v>0</v>
      </c>
      <c r="DC81">
        <v>0</v>
      </c>
      <c r="DD81">
        <v>0</v>
      </c>
      <c r="DE81">
        <v>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0</v>
      </c>
      <c r="DL81">
        <v>0</v>
      </c>
      <c r="DM81">
        <f t="shared" si="1"/>
        <v>7.9103269999999997</v>
      </c>
      <c r="DN81">
        <v>0.33217300000000005</v>
      </c>
    </row>
    <row r="82" spans="1:118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8.2424999999999997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  <c r="CS82">
        <v>0</v>
      </c>
      <c r="CT82">
        <v>0</v>
      </c>
      <c r="CU82">
        <v>0</v>
      </c>
      <c r="CV82">
        <v>0</v>
      </c>
      <c r="CW82">
        <v>0</v>
      </c>
      <c r="CX82">
        <v>0</v>
      </c>
      <c r="CY82">
        <v>0</v>
      </c>
      <c r="CZ82">
        <v>0</v>
      </c>
      <c r="DA82">
        <v>0</v>
      </c>
      <c r="DB82">
        <v>0</v>
      </c>
      <c r="DC82">
        <v>0</v>
      </c>
      <c r="DD82">
        <v>0</v>
      </c>
      <c r="DE82">
        <v>0</v>
      </c>
      <c r="DF82">
        <v>0</v>
      </c>
      <c r="DG82">
        <v>0</v>
      </c>
      <c r="DH82">
        <v>0</v>
      </c>
      <c r="DI82">
        <v>0</v>
      </c>
      <c r="DJ82">
        <v>0</v>
      </c>
      <c r="DK82">
        <v>0</v>
      </c>
      <c r="DL82">
        <v>0</v>
      </c>
      <c r="DM82">
        <f t="shared" si="1"/>
        <v>7.9103269999999997</v>
      </c>
      <c r="DN82">
        <v>0.33217300000000005</v>
      </c>
    </row>
    <row r="83" spans="1:118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13.97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  <c r="CS83">
        <v>0</v>
      </c>
      <c r="CT83">
        <v>0</v>
      </c>
      <c r="CU83">
        <v>0</v>
      </c>
      <c r="CV83">
        <v>0</v>
      </c>
      <c r="CW83">
        <v>0</v>
      </c>
      <c r="CX83">
        <v>0</v>
      </c>
      <c r="CY83">
        <v>0</v>
      </c>
      <c r="CZ83">
        <v>0</v>
      </c>
      <c r="DA83">
        <v>0</v>
      </c>
      <c r="DB83">
        <v>0</v>
      </c>
      <c r="DC83">
        <v>0</v>
      </c>
      <c r="DD83">
        <v>0</v>
      </c>
      <c r="DE83">
        <v>0</v>
      </c>
      <c r="DF83">
        <v>0</v>
      </c>
      <c r="DG83">
        <v>0</v>
      </c>
      <c r="DH83">
        <v>0</v>
      </c>
      <c r="DI83">
        <v>0</v>
      </c>
      <c r="DJ83">
        <v>0</v>
      </c>
      <c r="DK83">
        <v>0</v>
      </c>
      <c r="DL83">
        <v>0</v>
      </c>
      <c r="DM83">
        <f t="shared" si="1"/>
        <v>13.407009</v>
      </c>
      <c r="DN83">
        <v>0.56299100000000024</v>
      </c>
    </row>
    <row r="84" spans="1:118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13.97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  <c r="CS84">
        <v>0</v>
      </c>
      <c r="CT84">
        <v>0</v>
      </c>
      <c r="CU84">
        <v>0</v>
      </c>
      <c r="CV84">
        <v>0</v>
      </c>
      <c r="CW84">
        <v>0</v>
      </c>
      <c r="CX84">
        <v>0</v>
      </c>
      <c r="CY84">
        <v>0</v>
      </c>
      <c r="CZ84">
        <v>0</v>
      </c>
      <c r="DA84">
        <v>0</v>
      </c>
      <c r="DB84">
        <v>0</v>
      </c>
      <c r="DC84">
        <v>0</v>
      </c>
      <c r="DD84">
        <v>0</v>
      </c>
      <c r="DE84">
        <v>0</v>
      </c>
      <c r="DF84">
        <v>0</v>
      </c>
      <c r="DG84">
        <v>0</v>
      </c>
      <c r="DH84">
        <v>0</v>
      </c>
      <c r="DI84">
        <v>0</v>
      </c>
      <c r="DJ84">
        <v>0</v>
      </c>
      <c r="DK84">
        <v>0</v>
      </c>
      <c r="DL84">
        <v>0</v>
      </c>
      <c r="DM84">
        <f t="shared" si="1"/>
        <v>13.407009</v>
      </c>
      <c r="DN84">
        <v>0.56299100000000024</v>
      </c>
    </row>
    <row r="85" spans="1:118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13.97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  <c r="CS85">
        <v>0</v>
      </c>
      <c r="CT85">
        <v>0</v>
      </c>
      <c r="CU85">
        <v>0</v>
      </c>
      <c r="CV85">
        <v>0</v>
      </c>
      <c r="CW85">
        <v>0</v>
      </c>
      <c r="CX85">
        <v>0</v>
      </c>
      <c r="CY85">
        <v>0</v>
      </c>
      <c r="CZ85">
        <v>0</v>
      </c>
      <c r="DA85">
        <v>0</v>
      </c>
      <c r="DB85">
        <v>0</v>
      </c>
      <c r="DC85">
        <v>0</v>
      </c>
      <c r="DD85">
        <v>0</v>
      </c>
      <c r="DE85">
        <v>0</v>
      </c>
      <c r="DF85">
        <v>0</v>
      </c>
      <c r="DG85">
        <v>0</v>
      </c>
      <c r="DH85">
        <v>0</v>
      </c>
      <c r="DI85">
        <v>0</v>
      </c>
      <c r="DJ85">
        <v>0</v>
      </c>
      <c r="DK85">
        <v>0</v>
      </c>
      <c r="DL85">
        <v>0</v>
      </c>
      <c r="DM85">
        <f t="shared" si="1"/>
        <v>13.407009</v>
      </c>
      <c r="DN85">
        <v>0.56299100000000024</v>
      </c>
    </row>
    <row r="86" spans="1:118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13.97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  <c r="CS86">
        <v>0</v>
      </c>
      <c r="CT86">
        <v>0</v>
      </c>
      <c r="CU86">
        <v>0</v>
      </c>
      <c r="CV86">
        <v>0</v>
      </c>
      <c r="CW86">
        <v>0</v>
      </c>
      <c r="CX86">
        <v>0</v>
      </c>
      <c r="CY86">
        <v>0</v>
      </c>
      <c r="CZ86">
        <v>0</v>
      </c>
      <c r="DA86">
        <v>0</v>
      </c>
      <c r="DB86">
        <v>0</v>
      </c>
      <c r="DC86">
        <v>0</v>
      </c>
      <c r="DD86">
        <v>0</v>
      </c>
      <c r="DE86">
        <v>0</v>
      </c>
      <c r="DF86">
        <v>0</v>
      </c>
      <c r="DG86">
        <v>0</v>
      </c>
      <c r="DH86">
        <v>0</v>
      </c>
      <c r="DI86">
        <v>0</v>
      </c>
      <c r="DJ86">
        <v>0</v>
      </c>
      <c r="DK86">
        <v>0</v>
      </c>
      <c r="DL86">
        <v>0</v>
      </c>
      <c r="DM86">
        <f t="shared" si="1"/>
        <v>13.407009</v>
      </c>
      <c r="DN86">
        <v>0.56299100000000024</v>
      </c>
    </row>
    <row r="87" spans="1:118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13.97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  <c r="CS87">
        <v>0</v>
      </c>
      <c r="CT87">
        <v>0</v>
      </c>
      <c r="CU87">
        <v>0</v>
      </c>
      <c r="CV87">
        <v>0</v>
      </c>
      <c r="CW87">
        <v>0</v>
      </c>
      <c r="CX87">
        <v>0</v>
      </c>
      <c r="CY87">
        <v>0</v>
      </c>
      <c r="CZ87">
        <v>0</v>
      </c>
      <c r="DA87">
        <v>0</v>
      </c>
      <c r="DB87">
        <v>0</v>
      </c>
      <c r="DC87">
        <v>0</v>
      </c>
      <c r="DD87">
        <v>0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0</v>
      </c>
      <c r="DL87">
        <v>0</v>
      </c>
      <c r="DM87">
        <f t="shared" si="1"/>
        <v>13.407009</v>
      </c>
      <c r="DN87">
        <v>0.56299100000000024</v>
      </c>
    </row>
    <row r="88" spans="1:118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13.97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0</v>
      </c>
      <c r="CX88">
        <v>0</v>
      </c>
      <c r="CY88">
        <v>0</v>
      </c>
      <c r="CZ88">
        <v>0</v>
      </c>
      <c r="DA88">
        <v>0</v>
      </c>
      <c r="DB88">
        <v>0</v>
      </c>
      <c r="DC88">
        <v>0</v>
      </c>
      <c r="DD88">
        <v>0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0</v>
      </c>
      <c r="DM88">
        <f t="shared" si="1"/>
        <v>13.407009</v>
      </c>
      <c r="DN88">
        <v>0.56299100000000024</v>
      </c>
    </row>
    <row r="89" spans="1:118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13.97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  <c r="CS89">
        <v>0</v>
      </c>
      <c r="CT89">
        <v>0</v>
      </c>
      <c r="CU89">
        <v>0</v>
      </c>
      <c r="CV89">
        <v>0</v>
      </c>
      <c r="CW89">
        <v>0</v>
      </c>
      <c r="CX89">
        <v>0</v>
      </c>
      <c r="CY89">
        <v>0</v>
      </c>
      <c r="CZ89">
        <v>0</v>
      </c>
      <c r="DA89">
        <v>0</v>
      </c>
      <c r="DB89">
        <v>0</v>
      </c>
      <c r="DC89">
        <v>0</v>
      </c>
      <c r="DD89">
        <v>0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0</v>
      </c>
      <c r="DL89">
        <v>0</v>
      </c>
      <c r="DM89">
        <f t="shared" si="1"/>
        <v>13.407009</v>
      </c>
      <c r="DN89">
        <v>0.56299100000000024</v>
      </c>
    </row>
    <row r="90" spans="1:118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13.97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  <c r="CS90">
        <v>0</v>
      </c>
      <c r="CT90">
        <v>0</v>
      </c>
      <c r="CU90">
        <v>0</v>
      </c>
      <c r="CV90">
        <v>0</v>
      </c>
      <c r="CW90">
        <v>0</v>
      </c>
      <c r="CX90">
        <v>0</v>
      </c>
      <c r="CY90">
        <v>0</v>
      </c>
      <c r="CZ90">
        <v>0</v>
      </c>
      <c r="DA90">
        <v>0</v>
      </c>
      <c r="DB90">
        <v>0</v>
      </c>
      <c r="DC90">
        <v>0</v>
      </c>
      <c r="DD90">
        <v>0</v>
      </c>
      <c r="DE90">
        <v>0</v>
      </c>
      <c r="DF90">
        <v>0</v>
      </c>
      <c r="DG90">
        <v>0</v>
      </c>
      <c r="DH90">
        <v>0</v>
      </c>
      <c r="DI90">
        <v>0</v>
      </c>
      <c r="DJ90">
        <v>0</v>
      </c>
      <c r="DK90">
        <v>0</v>
      </c>
      <c r="DL90">
        <v>0</v>
      </c>
      <c r="DM90">
        <f t="shared" si="1"/>
        <v>13.407009</v>
      </c>
      <c r="DN90">
        <v>0.56299100000000024</v>
      </c>
    </row>
    <row r="91" spans="1:118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13.97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0</v>
      </c>
      <c r="CX91">
        <v>0</v>
      </c>
      <c r="CY91">
        <v>0</v>
      </c>
      <c r="CZ91">
        <v>0</v>
      </c>
      <c r="DA91">
        <v>0</v>
      </c>
      <c r="DB91">
        <v>0</v>
      </c>
      <c r="DC91">
        <v>0</v>
      </c>
      <c r="DD91">
        <v>0</v>
      </c>
      <c r="DE91">
        <v>0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0</v>
      </c>
      <c r="DM91">
        <f t="shared" si="1"/>
        <v>13.407009</v>
      </c>
      <c r="DN91">
        <v>0.56299100000000024</v>
      </c>
    </row>
    <row r="92" spans="1:118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13.97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  <c r="CS92">
        <v>0</v>
      </c>
      <c r="CT92">
        <v>0</v>
      </c>
      <c r="CU92">
        <v>0</v>
      </c>
      <c r="CV92">
        <v>0</v>
      </c>
      <c r="CW92">
        <v>0</v>
      </c>
      <c r="CX92">
        <v>0</v>
      </c>
      <c r="CY92">
        <v>0</v>
      </c>
      <c r="CZ92">
        <v>0</v>
      </c>
      <c r="DA92">
        <v>0</v>
      </c>
      <c r="DB92">
        <v>0</v>
      </c>
      <c r="DC92">
        <v>0</v>
      </c>
      <c r="DD92">
        <v>0</v>
      </c>
      <c r="DE92">
        <v>0</v>
      </c>
      <c r="DF92">
        <v>0</v>
      </c>
      <c r="DG92">
        <v>0</v>
      </c>
      <c r="DH92">
        <v>0</v>
      </c>
      <c r="DI92">
        <v>0</v>
      </c>
      <c r="DJ92">
        <v>0</v>
      </c>
      <c r="DK92">
        <v>0</v>
      </c>
      <c r="DL92">
        <v>0</v>
      </c>
      <c r="DM92">
        <f t="shared" si="1"/>
        <v>13.407009</v>
      </c>
      <c r="DN92">
        <v>0.56299100000000024</v>
      </c>
    </row>
    <row r="93" spans="1:118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13.97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  <c r="CS93">
        <v>0</v>
      </c>
      <c r="CT93">
        <v>0</v>
      </c>
      <c r="CU93">
        <v>0</v>
      </c>
      <c r="CV93">
        <v>0</v>
      </c>
      <c r="CW93">
        <v>0</v>
      </c>
      <c r="CX93">
        <v>0</v>
      </c>
      <c r="CY93">
        <v>0</v>
      </c>
      <c r="CZ93">
        <v>0</v>
      </c>
      <c r="DA93">
        <v>0</v>
      </c>
      <c r="DB93">
        <v>0</v>
      </c>
      <c r="DC93">
        <v>0</v>
      </c>
      <c r="DD93">
        <v>0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0</v>
      </c>
      <c r="DL93">
        <v>0</v>
      </c>
      <c r="DM93">
        <f t="shared" si="1"/>
        <v>13.407009</v>
      </c>
      <c r="DN93">
        <v>0.56299100000000024</v>
      </c>
    </row>
    <row r="94" spans="1:118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13.97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0</v>
      </c>
      <c r="CY94">
        <v>0</v>
      </c>
      <c r="CZ94">
        <v>0</v>
      </c>
      <c r="DA94">
        <v>0</v>
      </c>
      <c r="DB94">
        <v>0</v>
      </c>
      <c r="DC94">
        <v>0</v>
      </c>
      <c r="DD94">
        <v>0</v>
      </c>
      <c r="DE94">
        <v>0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0</v>
      </c>
      <c r="DM94">
        <f t="shared" si="1"/>
        <v>13.407009</v>
      </c>
      <c r="DN94">
        <v>0.56299100000000024</v>
      </c>
    </row>
    <row r="95" spans="1:118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13.97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  <c r="CS95">
        <v>0</v>
      </c>
      <c r="CT95">
        <v>0</v>
      </c>
      <c r="CU95">
        <v>0</v>
      </c>
      <c r="CV95">
        <v>0</v>
      </c>
      <c r="CW95">
        <v>0</v>
      </c>
      <c r="CX95">
        <v>0</v>
      </c>
      <c r="CY95">
        <v>0</v>
      </c>
      <c r="CZ95">
        <v>0</v>
      </c>
      <c r="DA95">
        <v>0</v>
      </c>
      <c r="DB95">
        <v>0</v>
      </c>
      <c r="DC95">
        <v>0</v>
      </c>
      <c r="DD95">
        <v>0</v>
      </c>
      <c r="DE95">
        <v>0</v>
      </c>
      <c r="DF95">
        <v>0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0</v>
      </c>
      <c r="DM95">
        <f t="shared" si="1"/>
        <v>13.407009</v>
      </c>
      <c r="DN95">
        <v>0.56299100000000024</v>
      </c>
    </row>
    <row r="96" spans="1:118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13.97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  <c r="CS96">
        <v>0</v>
      </c>
      <c r="CT96">
        <v>0</v>
      </c>
      <c r="CU96">
        <v>0</v>
      </c>
      <c r="CV96">
        <v>0</v>
      </c>
      <c r="CW96">
        <v>0</v>
      </c>
      <c r="CX96">
        <v>0</v>
      </c>
      <c r="CY96">
        <v>0</v>
      </c>
      <c r="CZ96">
        <v>0</v>
      </c>
      <c r="DA96">
        <v>0</v>
      </c>
      <c r="DB96">
        <v>0</v>
      </c>
      <c r="DC96">
        <v>0</v>
      </c>
      <c r="DD96">
        <v>0</v>
      </c>
      <c r="DE96">
        <v>0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0</v>
      </c>
      <c r="DM96">
        <f t="shared" si="1"/>
        <v>13.407009</v>
      </c>
      <c r="DN96">
        <v>0.56299100000000024</v>
      </c>
    </row>
    <row r="97" spans="1:118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13.97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  <c r="CS97">
        <v>0</v>
      </c>
      <c r="CT97">
        <v>0</v>
      </c>
      <c r="CU97">
        <v>0</v>
      </c>
      <c r="CV97">
        <v>0</v>
      </c>
      <c r="CW97">
        <v>0</v>
      </c>
      <c r="CX97">
        <v>0</v>
      </c>
      <c r="CY97">
        <v>0</v>
      </c>
      <c r="CZ97">
        <v>0</v>
      </c>
      <c r="DA97">
        <v>0</v>
      </c>
      <c r="DB97">
        <v>0</v>
      </c>
      <c r="DC97">
        <v>0</v>
      </c>
      <c r="DD97">
        <v>0</v>
      </c>
      <c r="DE97">
        <v>0</v>
      </c>
      <c r="DF97">
        <v>0</v>
      </c>
      <c r="DG97">
        <v>0</v>
      </c>
      <c r="DH97">
        <v>0</v>
      </c>
      <c r="DI97">
        <v>0</v>
      </c>
      <c r="DJ97">
        <v>0</v>
      </c>
      <c r="DK97">
        <v>0</v>
      </c>
      <c r="DL97">
        <v>0</v>
      </c>
      <c r="DM97">
        <f t="shared" si="1"/>
        <v>13.407009</v>
      </c>
      <c r="DN97">
        <v>0.56299100000000024</v>
      </c>
    </row>
    <row r="98" spans="1:118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13.97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  <c r="CS98">
        <v>0</v>
      </c>
      <c r="CT98">
        <v>0</v>
      </c>
      <c r="CU98">
        <v>0</v>
      </c>
      <c r="CV98">
        <v>0</v>
      </c>
      <c r="CW98">
        <v>0</v>
      </c>
      <c r="CX98">
        <v>0</v>
      </c>
      <c r="CY98">
        <v>0</v>
      </c>
      <c r="CZ98">
        <v>0</v>
      </c>
      <c r="DA98">
        <v>0</v>
      </c>
      <c r="DB98">
        <v>0</v>
      </c>
      <c r="DC98">
        <v>0</v>
      </c>
      <c r="DD98">
        <v>0</v>
      </c>
      <c r="DE98">
        <v>0</v>
      </c>
      <c r="DF98">
        <v>0</v>
      </c>
      <c r="DG98">
        <v>0</v>
      </c>
      <c r="DH98">
        <v>0</v>
      </c>
      <c r="DI98">
        <v>0</v>
      </c>
      <c r="DJ98">
        <v>0</v>
      </c>
      <c r="DK98">
        <v>0</v>
      </c>
      <c r="DL98">
        <v>0</v>
      </c>
      <c r="DM98">
        <f t="shared" si="1"/>
        <v>13.407009</v>
      </c>
      <c r="DN98">
        <v>0.56299100000000024</v>
      </c>
    </row>
    <row r="99" spans="1:118">
      <c r="A99" t="s">
        <v>141</v>
      </c>
      <c r="B99">
        <f>SUM(B3:B98)/4000</f>
        <v>0</v>
      </c>
      <c r="C99">
        <f t="shared" ref="C99:BN99" si="2">SUM(C3:C98)/4000</f>
        <v>0</v>
      </c>
      <c r="D99">
        <f t="shared" si="2"/>
        <v>0</v>
      </c>
      <c r="E99">
        <f t="shared" si="2"/>
        <v>0</v>
      </c>
      <c r="F99">
        <f t="shared" si="2"/>
        <v>0</v>
      </c>
      <c r="G99">
        <f t="shared" si="2"/>
        <v>0</v>
      </c>
      <c r="H99">
        <f t="shared" si="2"/>
        <v>0</v>
      </c>
      <c r="I99">
        <f t="shared" si="2"/>
        <v>0</v>
      </c>
      <c r="J99">
        <f t="shared" si="2"/>
        <v>0</v>
      </c>
      <c r="K99">
        <f t="shared" si="2"/>
        <v>0</v>
      </c>
      <c r="L99">
        <f t="shared" si="2"/>
        <v>0</v>
      </c>
      <c r="M99">
        <f t="shared" si="2"/>
        <v>0</v>
      </c>
      <c r="N99">
        <f t="shared" si="2"/>
        <v>0</v>
      </c>
      <c r="O99">
        <f t="shared" si="2"/>
        <v>0</v>
      </c>
      <c r="P99">
        <f t="shared" si="2"/>
        <v>0</v>
      </c>
      <c r="Q99">
        <f t="shared" si="2"/>
        <v>0</v>
      </c>
      <c r="R99">
        <f t="shared" si="2"/>
        <v>0</v>
      </c>
      <c r="S99">
        <f t="shared" si="2"/>
        <v>0</v>
      </c>
      <c r="T99">
        <f t="shared" si="2"/>
        <v>0</v>
      </c>
      <c r="U99">
        <f t="shared" si="2"/>
        <v>0</v>
      </c>
      <c r="V99">
        <f t="shared" si="2"/>
        <v>0</v>
      </c>
      <c r="W99">
        <f t="shared" si="2"/>
        <v>0</v>
      </c>
      <c r="X99">
        <f t="shared" si="2"/>
        <v>0</v>
      </c>
      <c r="Y99">
        <f t="shared" si="2"/>
        <v>0</v>
      </c>
      <c r="Z99">
        <f t="shared" si="2"/>
        <v>0</v>
      </c>
      <c r="AA99">
        <f t="shared" si="2"/>
        <v>0</v>
      </c>
      <c r="AB99">
        <f t="shared" si="2"/>
        <v>0</v>
      </c>
      <c r="AC99">
        <f t="shared" si="2"/>
        <v>0</v>
      </c>
      <c r="AD99">
        <f t="shared" si="2"/>
        <v>0</v>
      </c>
      <c r="AE99">
        <f t="shared" si="2"/>
        <v>0</v>
      </c>
      <c r="AF99">
        <f t="shared" si="2"/>
        <v>0</v>
      </c>
      <c r="AG99">
        <f t="shared" si="2"/>
        <v>0</v>
      </c>
      <c r="AH99">
        <f t="shared" si="2"/>
        <v>0</v>
      </c>
      <c r="AI99">
        <f t="shared" si="2"/>
        <v>0</v>
      </c>
      <c r="AJ99">
        <f t="shared" si="2"/>
        <v>0</v>
      </c>
      <c r="AK99">
        <f t="shared" si="2"/>
        <v>0</v>
      </c>
      <c r="AL99">
        <f t="shared" si="2"/>
        <v>0</v>
      </c>
      <c r="AM99">
        <f t="shared" si="2"/>
        <v>0</v>
      </c>
      <c r="AN99">
        <f t="shared" si="2"/>
        <v>0</v>
      </c>
      <c r="AO99">
        <f t="shared" si="2"/>
        <v>0</v>
      </c>
      <c r="AP99">
        <f t="shared" si="2"/>
        <v>0</v>
      </c>
      <c r="AQ99">
        <f t="shared" si="2"/>
        <v>0</v>
      </c>
      <c r="AR99">
        <f t="shared" si="2"/>
        <v>0</v>
      </c>
      <c r="AS99">
        <f t="shared" si="2"/>
        <v>0</v>
      </c>
      <c r="AT99">
        <f t="shared" si="2"/>
        <v>0.24064937499999983</v>
      </c>
      <c r="AU99">
        <f t="shared" si="2"/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ref="BO99:DN99" si="3">SUM(BO3:BO98)/4000</f>
        <v>0</v>
      </c>
      <c r="BP99">
        <f t="shared" si="3"/>
        <v>0</v>
      </c>
      <c r="BQ99">
        <f t="shared" si="3"/>
        <v>0</v>
      </c>
      <c r="BR99">
        <f t="shared" si="3"/>
        <v>0</v>
      </c>
      <c r="BS99">
        <f t="shared" si="3"/>
        <v>0</v>
      </c>
      <c r="BT99">
        <f t="shared" si="3"/>
        <v>0</v>
      </c>
      <c r="BU99">
        <f t="shared" si="3"/>
        <v>0</v>
      </c>
      <c r="BV99">
        <f t="shared" si="3"/>
        <v>0</v>
      </c>
      <c r="BW99">
        <f t="shared" si="3"/>
        <v>0</v>
      </c>
      <c r="BX99">
        <f t="shared" si="3"/>
        <v>0</v>
      </c>
      <c r="BY99">
        <f t="shared" si="3"/>
        <v>0</v>
      </c>
      <c r="BZ99">
        <f t="shared" si="3"/>
        <v>0</v>
      </c>
      <c r="CA99">
        <f t="shared" si="3"/>
        <v>0</v>
      </c>
      <c r="CB99">
        <f t="shared" si="3"/>
        <v>0</v>
      </c>
      <c r="CC99">
        <f t="shared" si="3"/>
        <v>0</v>
      </c>
      <c r="CD99">
        <f t="shared" si="3"/>
        <v>0</v>
      </c>
      <c r="CE99">
        <f t="shared" si="3"/>
        <v>0</v>
      </c>
      <c r="CF99">
        <f t="shared" si="3"/>
        <v>0</v>
      </c>
      <c r="CG99">
        <f t="shared" si="3"/>
        <v>0</v>
      </c>
      <c r="CH99">
        <f t="shared" si="3"/>
        <v>0</v>
      </c>
      <c r="CI99">
        <f t="shared" si="3"/>
        <v>0</v>
      </c>
      <c r="CJ99">
        <f t="shared" si="3"/>
        <v>0</v>
      </c>
      <c r="CK99">
        <f t="shared" si="3"/>
        <v>0</v>
      </c>
      <c r="CL99">
        <f t="shared" si="3"/>
        <v>0</v>
      </c>
      <c r="CM99">
        <f t="shared" si="3"/>
        <v>0</v>
      </c>
      <c r="CN99">
        <f t="shared" si="3"/>
        <v>0</v>
      </c>
      <c r="CO99">
        <f t="shared" si="3"/>
        <v>0</v>
      </c>
      <c r="CP99">
        <f t="shared" si="3"/>
        <v>0</v>
      </c>
      <c r="CQ99">
        <f t="shared" si="3"/>
        <v>0</v>
      </c>
      <c r="CR99">
        <f t="shared" si="3"/>
        <v>0</v>
      </c>
      <c r="CS99">
        <f t="shared" si="3"/>
        <v>0</v>
      </c>
      <c r="CT99">
        <f t="shared" si="3"/>
        <v>0</v>
      </c>
      <c r="CU99">
        <f t="shared" si="3"/>
        <v>0</v>
      </c>
      <c r="CV99">
        <f t="shared" si="3"/>
        <v>0</v>
      </c>
      <c r="CW99">
        <f t="shared" si="3"/>
        <v>0</v>
      </c>
      <c r="CX99">
        <f t="shared" si="3"/>
        <v>0</v>
      </c>
      <c r="CY99">
        <f t="shared" si="3"/>
        <v>0</v>
      </c>
      <c r="CZ99">
        <f t="shared" si="3"/>
        <v>0</v>
      </c>
      <c r="DA99">
        <f t="shared" si="3"/>
        <v>0</v>
      </c>
      <c r="DB99">
        <f t="shared" si="3"/>
        <v>0</v>
      </c>
      <c r="DC99">
        <f t="shared" si="3"/>
        <v>0</v>
      </c>
      <c r="DD99">
        <f t="shared" si="3"/>
        <v>0</v>
      </c>
      <c r="DE99">
        <f t="shared" si="3"/>
        <v>0</v>
      </c>
      <c r="DF99">
        <f t="shared" si="3"/>
        <v>0</v>
      </c>
      <c r="DG99">
        <f t="shared" si="3"/>
        <v>0</v>
      </c>
      <c r="DH99">
        <f t="shared" si="3"/>
        <v>0</v>
      </c>
      <c r="DI99">
        <f t="shared" si="3"/>
        <v>0</v>
      </c>
      <c r="DJ99">
        <f t="shared" si="3"/>
        <v>0</v>
      </c>
      <c r="DK99">
        <f t="shared" si="3"/>
        <v>0</v>
      </c>
      <c r="DL99">
        <f t="shared" si="3"/>
        <v>0</v>
      </c>
      <c r="DM99">
        <f t="shared" si="3"/>
        <v>0.23095120075000031</v>
      </c>
      <c r="DN99">
        <f t="shared" si="3"/>
        <v>9.6981742500000037E-3</v>
      </c>
    </row>
    <row r="101" spans="1:118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56</v>
      </c>
      <c r="AZ101">
        <v>57</v>
      </c>
      <c r="BA101">
        <v>58</v>
      </c>
      <c r="BB101">
        <v>59</v>
      </c>
      <c r="BC101">
        <v>60</v>
      </c>
      <c r="BD101">
        <v>61</v>
      </c>
      <c r="BE101">
        <v>62</v>
      </c>
      <c r="BF101">
        <v>63</v>
      </c>
      <c r="BG101">
        <v>64</v>
      </c>
      <c r="BH101">
        <v>65</v>
      </c>
      <c r="BI101">
        <v>66</v>
      </c>
      <c r="BJ101">
        <v>67</v>
      </c>
      <c r="BK101">
        <v>68</v>
      </c>
      <c r="BL101">
        <v>69</v>
      </c>
      <c r="BM101">
        <v>70</v>
      </c>
      <c r="BN101">
        <v>71</v>
      </c>
      <c r="BO101">
        <v>72</v>
      </c>
      <c r="BP101">
        <v>73</v>
      </c>
      <c r="BQ101">
        <v>74</v>
      </c>
      <c r="BR101">
        <v>75</v>
      </c>
      <c r="BS101">
        <v>76</v>
      </c>
      <c r="BT101">
        <v>77</v>
      </c>
      <c r="BU101">
        <v>78</v>
      </c>
    </row>
    <row r="102" spans="1:118">
      <c r="B102">
        <v>0</v>
      </c>
      <c r="C102">
        <v>1</v>
      </c>
      <c r="D102">
        <v>2</v>
      </c>
      <c r="E102">
        <v>3</v>
      </c>
      <c r="F102">
        <v>4</v>
      </c>
      <c r="G102">
        <v>5</v>
      </c>
      <c r="H102">
        <v>6</v>
      </c>
      <c r="I102">
        <v>7</v>
      </c>
      <c r="J102">
        <v>8</v>
      </c>
      <c r="K102">
        <v>9</v>
      </c>
      <c r="L102">
        <v>10</v>
      </c>
      <c r="M102">
        <v>11</v>
      </c>
      <c r="N102">
        <v>12</v>
      </c>
      <c r="O102">
        <v>13</v>
      </c>
      <c r="P102">
        <v>14</v>
      </c>
      <c r="Q102">
        <v>15</v>
      </c>
      <c r="R102">
        <v>16</v>
      </c>
      <c r="S102">
        <v>17</v>
      </c>
      <c r="T102">
        <v>18</v>
      </c>
      <c r="U102">
        <v>19</v>
      </c>
      <c r="V102">
        <v>20</v>
      </c>
      <c r="W102">
        <v>21</v>
      </c>
      <c r="X102">
        <v>22</v>
      </c>
      <c r="Y102">
        <v>23</v>
      </c>
      <c r="Z102">
        <v>24</v>
      </c>
      <c r="AA102">
        <v>25</v>
      </c>
      <c r="AB102">
        <v>26</v>
      </c>
      <c r="AC102">
        <v>27</v>
      </c>
      <c r="AD102">
        <v>28</v>
      </c>
      <c r="AE102">
        <v>29</v>
      </c>
      <c r="AF102">
        <v>30</v>
      </c>
      <c r="AG102">
        <v>31</v>
      </c>
      <c r="AH102">
        <v>32</v>
      </c>
      <c r="AI102">
        <v>33</v>
      </c>
      <c r="AJ102">
        <v>34</v>
      </c>
      <c r="AK102">
        <v>35</v>
      </c>
      <c r="AL102">
        <v>36</v>
      </c>
      <c r="AM102">
        <v>37</v>
      </c>
      <c r="AN102">
        <v>38</v>
      </c>
      <c r="AO102">
        <v>39</v>
      </c>
      <c r="AP102">
        <v>40</v>
      </c>
      <c r="AQ102">
        <v>41</v>
      </c>
      <c r="AR102">
        <v>42</v>
      </c>
      <c r="AS102">
        <v>43</v>
      </c>
      <c r="AT102">
        <v>44</v>
      </c>
      <c r="AU102">
        <v>45</v>
      </c>
      <c r="AV102">
        <v>46</v>
      </c>
      <c r="AW102">
        <v>47</v>
      </c>
      <c r="AX102">
        <v>48</v>
      </c>
    </row>
  </sheetData>
  <mergeCells count="1">
    <mergeCell ref="A1:A2"/>
  </mergeCells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G21" sqref="G21"/>
    </sheetView>
  </sheetViews>
  <sheetFormatPr defaultRowHeight="15"/>
  <sheetData/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>
  <dimension ref="A1"/>
  <sheetViews>
    <sheetView workbookViewId="0">
      <selection activeCell="N95" sqref="N95"/>
    </sheetView>
  </sheetViews>
  <sheetFormatPr defaultRowHeight="15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FF0000"/>
  </sheetPr>
  <dimension ref="A1:I99"/>
  <sheetViews>
    <sheetView workbookViewId="0">
      <pane xSplit="1" ySplit="2" topLeftCell="B3" activePane="bottomRight" state="frozen"/>
      <selection sqref="A1:D35"/>
      <selection pane="topRight" sqref="A1:D35"/>
      <selection pane="bottomLeft" sqref="A1:D35"/>
      <selection pane="bottomRight"/>
    </sheetView>
  </sheetViews>
  <sheetFormatPr defaultRowHeight="12.75"/>
  <cols>
    <col min="1" max="1" width="11.7109375" style="8" customWidth="1"/>
    <col min="2" max="2" width="10" style="8" customWidth="1"/>
    <col min="3" max="3" width="15.42578125" style="8" customWidth="1"/>
    <col min="4" max="7" width="9.140625" style="8"/>
    <col min="8" max="8" width="11.28515625" style="8" bestFit="1" customWidth="1"/>
    <col min="9" max="9" width="10.42578125" style="8" customWidth="1"/>
    <col min="10" max="256" width="9.140625" style="8"/>
    <col min="257" max="257" width="11.7109375" style="8" customWidth="1"/>
    <col min="258" max="259" width="10" style="8" customWidth="1"/>
    <col min="260" max="512" width="9.140625" style="8"/>
    <col min="513" max="513" width="11.7109375" style="8" customWidth="1"/>
    <col min="514" max="515" width="10" style="8" customWidth="1"/>
    <col min="516" max="768" width="9.140625" style="8"/>
    <col min="769" max="769" width="11.7109375" style="8" customWidth="1"/>
    <col min="770" max="771" width="10" style="8" customWidth="1"/>
    <col min="772" max="1024" width="9.140625" style="8"/>
    <col min="1025" max="1025" width="11.7109375" style="8" customWidth="1"/>
    <col min="1026" max="1027" width="10" style="8" customWidth="1"/>
    <col min="1028" max="1280" width="9.140625" style="8"/>
    <col min="1281" max="1281" width="11.7109375" style="8" customWidth="1"/>
    <col min="1282" max="1283" width="10" style="8" customWidth="1"/>
    <col min="1284" max="1536" width="9.140625" style="8"/>
    <col min="1537" max="1537" width="11.7109375" style="8" customWidth="1"/>
    <col min="1538" max="1539" width="10" style="8" customWidth="1"/>
    <col min="1540" max="1792" width="9.140625" style="8"/>
    <col min="1793" max="1793" width="11.7109375" style="8" customWidth="1"/>
    <col min="1794" max="1795" width="10" style="8" customWidth="1"/>
    <col min="1796" max="2048" width="9.140625" style="8"/>
    <col min="2049" max="2049" width="11.7109375" style="8" customWidth="1"/>
    <col min="2050" max="2051" width="10" style="8" customWidth="1"/>
    <col min="2052" max="2304" width="9.140625" style="8"/>
    <col min="2305" max="2305" width="11.7109375" style="8" customWidth="1"/>
    <col min="2306" max="2307" width="10" style="8" customWidth="1"/>
    <col min="2308" max="2560" width="9.140625" style="8"/>
    <col min="2561" max="2561" width="11.7109375" style="8" customWidth="1"/>
    <col min="2562" max="2563" width="10" style="8" customWidth="1"/>
    <col min="2564" max="2816" width="9.140625" style="8"/>
    <col min="2817" max="2817" width="11.7109375" style="8" customWidth="1"/>
    <col min="2818" max="2819" width="10" style="8" customWidth="1"/>
    <col min="2820" max="3072" width="9.140625" style="8"/>
    <col min="3073" max="3073" width="11.7109375" style="8" customWidth="1"/>
    <col min="3074" max="3075" width="10" style="8" customWidth="1"/>
    <col min="3076" max="3328" width="9.140625" style="8"/>
    <col min="3329" max="3329" width="11.7109375" style="8" customWidth="1"/>
    <col min="3330" max="3331" width="10" style="8" customWidth="1"/>
    <col min="3332" max="3584" width="9.140625" style="8"/>
    <col min="3585" max="3585" width="11.7109375" style="8" customWidth="1"/>
    <col min="3586" max="3587" width="10" style="8" customWidth="1"/>
    <col min="3588" max="3840" width="9.140625" style="8"/>
    <col min="3841" max="3841" width="11.7109375" style="8" customWidth="1"/>
    <col min="3842" max="3843" width="10" style="8" customWidth="1"/>
    <col min="3844" max="4096" width="9.140625" style="8"/>
    <col min="4097" max="4097" width="11.7109375" style="8" customWidth="1"/>
    <col min="4098" max="4099" width="10" style="8" customWidth="1"/>
    <col min="4100" max="4352" width="9.140625" style="8"/>
    <col min="4353" max="4353" width="11.7109375" style="8" customWidth="1"/>
    <col min="4354" max="4355" width="10" style="8" customWidth="1"/>
    <col min="4356" max="4608" width="9.140625" style="8"/>
    <col min="4609" max="4609" width="11.7109375" style="8" customWidth="1"/>
    <col min="4610" max="4611" width="10" style="8" customWidth="1"/>
    <col min="4612" max="4864" width="9.140625" style="8"/>
    <col min="4865" max="4865" width="11.7109375" style="8" customWidth="1"/>
    <col min="4866" max="4867" width="10" style="8" customWidth="1"/>
    <col min="4868" max="5120" width="9.140625" style="8"/>
    <col min="5121" max="5121" width="11.7109375" style="8" customWidth="1"/>
    <col min="5122" max="5123" width="10" style="8" customWidth="1"/>
    <col min="5124" max="5376" width="9.140625" style="8"/>
    <col min="5377" max="5377" width="11.7109375" style="8" customWidth="1"/>
    <col min="5378" max="5379" width="10" style="8" customWidth="1"/>
    <col min="5380" max="5632" width="9.140625" style="8"/>
    <col min="5633" max="5633" width="11.7109375" style="8" customWidth="1"/>
    <col min="5634" max="5635" width="10" style="8" customWidth="1"/>
    <col min="5636" max="5888" width="9.140625" style="8"/>
    <col min="5889" max="5889" width="11.7109375" style="8" customWidth="1"/>
    <col min="5890" max="5891" width="10" style="8" customWidth="1"/>
    <col min="5892" max="6144" width="9.140625" style="8"/>
    <col min="6145" max="6145" width="11.7109375" style="8" customWidth="1"/>
    <col min="6146" max="6147" width="10" style="8" customWidth="1"/>
    <col min="6148" max="6400" width="9.140625" style="8"/>
    <col min="6401" max="6401" width="11.7109375" style="8" customWidth="1"/>
    <col min="6402" max="6403" width="10" style="8" customWidth="1"/>
    <col min="6404" max="6656" width="9.140625" style="8"/>
    <col min="6657" max="6657" width="11.7109375" style="8" customWidth="1"/>
    <col min="6658" max="6659" width="10" style="8" customWidth="1"/>
    <col min="6660" max="6912" width="9.140625" style="8"/>
    <col min="6913" max="6913" width="11.7109375" style="8" customWidth="1"/>
    <col min="6914" max="6915" width="10" style="8" customWidth="1"/>
    <col min="6916" max="7168" width="9.140625" style="8"/>
    <col min="7169" max="7169" width="11.7109375" style="8" customWidth="1"/>
    <col min="7170" max="7171" width="10" style="8" customWidth="1"/>
    <col min="7172" max="7424" width="9.140625" style="8"/>
    <col min="7425" max="7425" width="11.7109375" style="8" customWidth="1"/>
    <col min="7426" max="7427" width="10" style="8" customWidth="1"/>
    <col min="7428" max="7680" width="9.140625" style="8"/>
    <col min="7681" max="7681" width="11.7109375" style="8" customWidth="1"/>
    <col min="7682" max="7683" width="10" style="8" customWidth="1"/>
    <col min="7684" max="7936" width="9.140625" style="8"/>
    <col min="7937" max="7937" width="11.7109375" style="8" customWidth="1"/>
    <col min="7938" max="7939" width="10" style="8" customWidth="1"/>
    <col min="7940" max="8192" width="9.140625" style="8"/>
    <col min="8193" max="8193" width="11.7109375" style="8" customWidth="1"/>
    <col min="8194" max="8195" width="10" style="8" customWidth="1"/>
    <col min="8196" max="8448" width="9.140625" style="8"/>
    <col min="8449" max="8449" width="11.7109375" style="8" customWidth="1"/>
    <col min="8450" max="8451" width="10" style="8" customWidth="1"/>
    <col min="8452" max="8704" width="9.140625" style="8"/>
    <col min="8705" max="8705" width="11.7109375" style="8" customWidth="1"/>
    <col min="8706" max="8707" width="10" style="8" customWidth="1"/>
    <col min="8708" max="8960" width="9.140625" style="8"/>
    <col min="8961" max="8961" width="11.7109375" style="8" customWidth="1"/>
    <col min="8962" max="8963" width="10" style="8" customWidth="1"/>
    <col min="8964" max="9216" width="9.140625" style="8"/>
    <col min="9217" max="9217" width="11.7109375" style="8" customWidth="1"/>
    <col min="9218" max="9219" width="10" style="8" customWidth="1"/>
    <col min="9220" max="9472" width="9.140625" style="8"/>
    <col min="9473" max="9473" width="11.7109375" style="8" customWidth="1"/>
    <col min="9474" max="9475" width="10" style="8" customWidth="1"/>
    <col min="9476" max="9728" width="9.140625" style="8"/>
    <col min="9729" max="9729" width="11.7109375" style="8" customWidth="1"/>
    <col min="9730" max="9731" width="10" style="8" customWidth="1"/>
    <col min="9732" max="9984" width="9.140625" style="8"/>
    <col min="9985" max="9985" width="11.7109375" style="8" customWidth="1"/>
    <col min="9986" max="9987" width="10" style="8" customWidth="1"/>
    <col min="9988" max="10240" width="9.140625" style="8"/>
    <col min="10241" max="10241" width="11.7109375" style="8" customWidth="1"/>
    <col min="10242" max="10243" width="10" style="8" customWidth="1"/>
    <col min="10244" max="10496" width="9.140625" style="8"/>
    <col min="10497" max="10497" width="11.7109375" style="8" customWidth="1"/>
    <col min="10498" max="10499" width="10" style="8" customWidth="1"/>
    <col min="10500" max="10752" width="9.140625" style="8"/>
    <col min="10753" max="10753" width="11.7109375" style="8" customWidth="1"/>
    <col min="10754" max="10755" width="10" style="8" customWidth="1"/>
    <col min="10756" max="11008" width="9.140625" style="8"/>
    <col min="11009" max="11009" width="11.7109375" style="8" customWidth="1"/>
    <col min="11010" max="11011" width="10" style="8" customWidth="1"/>
    <col min="11012" max="11264" width="9.140625" style="8"/>
    <col min="11265" max="11265" width="11.7109375" style="8" customWidth="1"/>
    <col min="11266" max="11267" width="10" style="8" customWidth="1"/>
    <col min="11268" max="11520" width="9.140625" style="8"/>
    <col min="11521" max="11521" width="11.7109375" style="8" customWidth="1"/>
    <col min="11522" max="11523" width="10" style="8" customWidth="1"/>
    <col min="11524" max="11776" width="9.140625" style="8"/>
    <col min="11777" max="11777" width="11.7109375" style="8" customWidth="1"/>
    <col min="11778" max="11779" width="10" style="8" customWidth="1"/>
    <col min="11780" max="12032" width="9.140625" style="8"/>
    <col min="12033" max="12033" width="11.7109375" style="8" customWidth="1"/>
    <col min="12034" max="12035" width="10" style="8" customWidth="1"/>
    <col min="12036" max="12288" width="9.140625" style="8"/>
    <col min="12289" max="12289" width="11.7109375" style="8" customWidth="1"/>
    <col min="12290" max="12291" width="10" style="8" customWidth="1"/>
    <col min="12292" max="12544" width="9.140625" style="8"/>
    <col min="12545" max="12545" width="11.7109375" style="8" customWidth="1"/>
    <col min="12546" max="12547" width="10" style="8" customWidth="1"/>
    <col min="12548" max="12800" width="9.140625" style="8"/>
    <col min="12801" max="12801" width="11.7109375" style="8" customWidth="1"/>
    <col min="12802" max="12803" width="10" style="8" customWidth="1"/>
    <col min="12804" max="13056" width="9.140625" style="8"/>
    <col min="13057" max="13057" width="11.7109375" style="8" customWidth="1"/>
    <col min="13058" max="13059" width="10" style="8" customWidth="1"/>
    <col min="13060" max="13312" width="9.140625" style="8"/>
    <col min="13313" max="13313" width="11.7109375" style="8" customWidth="1"/>
    <col min="13314" max="13315" width="10" style="8" customWidth="1"/>
    <col min="13316" max="13568" width="9.140625" style="8"/>
    <col min="13569" max="13569" width="11.7109375" style="8" customWidth="1"/>
    <col min="13570" max="13571" width="10" style="8" customWidth="1"/>
    <col min="13572" max="13824" width="9.140625" style="8"/>
    <col min="13825" max="13825" width="11.7109375" style="8" customWidth="1"/>
    <col min="13826" max="13827" width="10" style="8" customWidth="1"/>
    <col min="13828" max="14080" width="9.140625" style="8"/>
    <col min="14081" max="14081" width="11.7109375" style="8" customWidth="1"/>
    <col min="14082" max="14083" width="10" style="8" customWidth="1"/>
    <col min="14084" max="14336" width="9.140625" style="8"/>
    <col min="14337" max="14337" width="11.7109375" style="8" customWidth="1"/>
    <col min="14338" max="14339" width="10" style="8" customWidth="1"/>
    <col min="14340" max="14592" width="9.140625" style="8"/>
    <col min="14593" max="14593" width="11.7109375" style="8" customWidth="1"/>
    <col min="14594" max="14595" width="10" style="8" customWidth="1"/>
    <col min="14596" max="14848" width="9.140625" style="8"/>
    <col min="14849" max="14849" width="11.7109375" style="8" customWidth="1"/>
    <col min="14850" max="14851" width="10" style="8" customWidth="1"/>
    <col min="14852" max="15104" width="9.140625" style="8"/>
    <col min="15105" max="15105" width="11.7109375" style="8" customWidth="1"/>
    <col min="15106" max="15107" width="10" style="8" customWidth="1"/>
    <col min="15108" max="15360" width="9.140625" style="8"/>
    <col min="15361" max="15361" width="11.7109375" style="8" customWidth="1"/>
    <col min="15362" max="15363" width="10" style="8" customWidth="1"/>
    <col min="15364" max="15616" width="9.140625" style="8"/>
    <col min="15617" max="15617" width="11.7109375" style="8" customWidth="1"/>
    <col min="15618" max="15619" width="10" style="8" customWidth="1"/>
    <col min="15620" max="15872" width="9.140625" style="8"/>
    <col min="15873" max="15873" width="11.7109375" style="8" customWidth="1"/>
    <col min="15874" max="15875" width="10" style="8" customWidth="1"/>
    <col min="15876" max="16128" width="9.140625" style="8"/>
    <col min="16129" max="16129" width="11.7109375" style="8" customWidth="1"/>
    <col min="16130" max="16131" width="10" style="8" customWidth="1"/>
    <col min="16132" max="16384" width="9.140625" style="8"/>
  </cols>
  <sheetData>
    <row r="1" spans="1:9">
      <c r="A1" s="2">
        <f>Allocation_SG!A1</f>
        <v>45192</v>
      </c>
      <c r="B1" s="8" t="s">
        <v>270</v>
      </c>
      <c r="C1" s="8" t="s">
        <v>271</v>
      </c>
      <c r="D1" s="8" t="s">
        <v>272</v>
      </c>
      <c r="G1" s="26"/>
    </row>
    <row r="2" spans="1:9">
      <c r="A2" s="9" t="s">
        <v>164</v>
      </c>
      <c r="F2" s="26" t="s">
        <v>273</v>
      </c>
      <c r="G2" s="26"/>
      <c r="H2" s="8" t="s">
        <v>466</v>
      </c>
      <c r="I2" s="8" t="s">
        <v>467</v>
      </c>
    </row>
    <row r="3" spans="1:9">
      <c r="A3" s="8" t="s">
        <v>45</v>
      </c>
      <c r="B3" s="8">
        <v>0</v>
      </c>
      <c r="C3" s="8">
        <f>IF(OR(B3&gt;49.52,B3=0),1,IF(B3&lt;49.02,0.965,IF(49.52&lt;=B3&gt;=49.02,0.985)))</f>
        <v>1</v>
      </c>
      <c r="D3" s="8">
        <f>IF(B3&lt;49.7,B3,0)</f>
        <v>0</v>
      </c>
      <c r="F3" s="8">
        <f>B3</f>
        <v>0</v>
      </c>
    </row>
    <row r="4" spans="1:9">
      <c r="A4" s="8" t="s">
        <v>46</v>
      </c>
      <c r="B4" s="8">
        <v>0</v>
      </c>
      <c r="C4" s="8">
        <f t="shared" ref="C4:C67" si="0">IF(OR(B4&gt;49.52,B4=0),1,IF(B4&lt;49.02,0.965,IF(49.52&lt;=B4&gt;=49.02,0.985)))</f>
        <v>1</v>
      </c>
      <c r="D4" s="8">
        <f t="shared" ref="D4:D67" si="1">IF(B4&lt;49.7,B4,0)</f>
        <v>0</v>
      </c>
      <c r="F4" s="8">
        <f t="shared" ref="F4:F67" si="2">B4</f>
        <v>0</v>
      </c>
    </row>
    <row r="5" spans="1:9">
      <c r="A5" s="8" t="s">
        <v>47</v>
      </c>
      <c r="B5" s="8">
        <v>0</v>
      </c>
      <c r="C5" s="8">
        <f t="shared" si="0"/>
        <v>1</v>
      </c>
      <c r="D5" s="8">
        <f t="shared" si="1"/>
        <v>0</v>
      </c>
      <c r="F5" s="8">
        <f t="shared" si="2"/>
        <v>0</v>
      </c>
    </row>
    <row r="6" spans="1:9">
      <c r="A6" s="8" t="s">
        <v>48</v>
      </c>
      <c r="B6" s="8">
        <v>0</v>
      </c>
      <c r="C6" s="8">
        <f t="shared" si="0"/>
        <v>1</v>
      </c>
      <c r="D6" s="8">
        <f t="shared" si="1"/>
        <v>0</v>
      </c>
      <c r="F6" s="8">
        <f t="shared" si="2"/>
        <v>0</v>
      </c>
    </row>
    <row r="7" spans="1:9">
      <c r="A7" s="8" t="s">
        <v>49</v>
      </c>
      <c r="B7" s="8">
        <v>0</v>
      </c>
      <c r="C7" s="8">
        <f t="shared" si="0"/>
        <v>1</v>
      </c>
      <c r="D7" s="8">
        <f t="shared" si="1"/>
        <v>0</v>
      </c>
      <c r="F7" s="8">
        <f t="shared" si="2"/>
        <v>0</v>
      </c>
    </row>
    <row r="8" spans="1:9">
      <c r="A8" s="8" t="s">
        <v>50</v>
      </c>
      <c r="B8" s="8">
        <v>0</v>
      </c>
      <c r="C8" s="8">
        <f t="shared" si="0"/>
        <v>1</v>
      </c>
      <c r="D8" s="8">
        <f t="shared" si="1"/>
        <v>0</v>
      </c>
      <c r="F8" s="8">
        <f t="shared" si="2"/>
        <v>0</v>
      </c>
    </row>
    <row r="9" spans="1:9">
      <c r="A9" s="8" t="s">
        <v>51</v>
      </c>
      <c r="B9" s="8">
        <v>0</v>
      </c>
      <c r="C9" s="8">
        <f t="shared" si="0"/>
        <v>1</v>
      </c>
      <c r="D9" s="8">
        <f t="shared" si="1"/>
        <v>0</v>
      </c>
      <c r="F9" s="8">
        <f t="shared" si="2"/>
        <v>0</v>
      </c>
    </row>
    <row r="10" spans="1:9">
      <c r="A10" s="8" t="s">
        <v>52</v>
      </c>
      <c r="B10" s="8">
        <v>0</v>
      </c>
      <c r="C10" s="8">
        <f t="shared" si="0"/>
        <v>1</v>
      </c>
      <c r="D10" s="8">
        <f t="shared" si="1"/>
        <v>0</v>
      </c>
      <c r="F10" s="8">
        <f t="shared" si="2"/>
        <v>0</v>
      </c>
    </row>
    <row r="11" spans="1:9">
      <c r="A11" s="8" t="s">
        <v>53</v>
      </c>
      <c r="B11" s="8">
        <v>0</v>
      </c>
      <c r="C11" s="8">
        <f t="shared" si="0"/>
        <v>1</v>
      </c>
      <c r="D11" s="8">
        <f t="shared" si="1"/>
        <v>0</v>
      </c>
      <c r="F11" s="8">
        <f t="shared" si="2"/>
        <v>0</v>
      </c>
    </row>
    <row r="12" spans="1:9">
      <c r="A12" s="8" t="s">
        <v>54</v>
      </c>
      <c r="B12" s="8">
        <v>0</v>
      </c>
      <c r="C12" s="8">
        <f t="shared" si="0"/>
        <v>1</v>
      </c>
      <c r="D12" s="8">
        <f t="shared" si="1"/>
        <v>0</v>
      </c>
      <c r="F12" s="8">
        <f t="shared" si="2"/>
        <v>0</v>
      </c>
    </row>
    <row r="13" spans="1:9">
      <c r="A13" s="8" t="s">
        <v>55</v>
      </c>
      <c r="B13" s="8">
        <v>0</v>
      </c>
      <c r="C13" s="8">
        <f t="shared" si="0"/>
        <v>1</v>
      </c>
      <c r="D13" s="8">
        <f t="shared" si="1"/>
        <v>0</v>
      </c>
      <c r="F13" s="8">
        <f t="shared" si="2"/>
        <v>0</v>
      </c>
    </row>
    <row r="14" spans="1:9">
      <c r="A14" s="8" t="s">
        <v>56</v>
      </c>
      <c r="B14" s="8">
        <v>0</v>
      </c>
      <c r="C14" s="8">
        <f t="shared" si="0"/>
        <v>1</v>
      </c>
      <c r="D14" s="8">
        <f t="shared" si="1"/>
        <v>0</v>
      </c>
      <c r="F14" s="8">
        <f t="shared" si="2"/>
        <v>0</v>
      </c>
    </row>
    <row r="15" spans="1:9">
      <c r="A15" s="8" t="s">
        <v>57</v>
      </c>
      <c r="B15" s="8">
        <v>0</v>
      </c>
      <c r="C15" s="8">
        <f t="shared" si="0"/>
        <v>1</v>
      </c>
      <c r="D15" s="8">
        <f t="shared" si="1"/>
        <v>0</v>
      </c>
      <c r="F15" s="8">
        <f t="shared" si="2"/>
        <v>0</v>
      </c>
    </row>
    <row r="16" spans="1:9">
      <c r="A16" s="8" t="s">
        <v>58</v>
      </c>
      <c r="B16" s="8">
        <v>0</v>
      </c>
      <c r="C16" s="8">
        <f t="shared" si="0"/>
        <v>1</v>
      </c>
      <c r="D16" s="8">
        <f t="shared" si="1"/>
        <v>0</v>
      </c>
      <c r="F16" s="8">
        <f t="shared" si="2"/>
        <v>0</v>
      </c>
    </row>
    <row r="17" spans="1:6">
      <c r="A17" s="8" t="s">
        <v>59</v>
      </c>
      <c r="B17" s="8">
        <v>0</v>
      </c>
      <c r="C17" s="8">
        <f t="shared" si="0"/>
        <v>1</v>
      </c>
      <c r="D17" s="8">
        <f t="shared" si="1"/>
        <v>0</v>
      </c>
      <c r="F17" s="8">
        <f t="shared" si="2"/>
        <v>0</v>
      </c>
    </row>
    <row r="18" spans="1:6">
      <c r="A18" s="8" t="s">
        <v>60</v>
      </c>
      <c r="B18" s="8">
        <v>0</v>
      </c>
      <c r="C18" s="8">
        <f t="shared" si="0"/>
        <v>1</v>
      </c>
      <c r="D18" s="8">
        <f t="shared" si="1"/>
        <v>0</v>
      </c>
      <c r="F18" s="8">
        <f t="shared" si="2"/>
        <v>0</v>
      </c>
    </row>
    <row r="19" spans="1:6">
      <c r="A19" s="8" t="s">
        <v>61</v>
      </c>
      <c r="B19" s="8">
        <v>0</v>
      </c>
      <c r="C19" s="8">
        <f t="shared" si="0"/>
        <v>1</v>
      </c>
      <c r="D19" s="8">
        <f t="shared" si="1"/>
        <v>0</v>
      </c>
      <c r="F19" s="8">
        <f t="shared" si="2"/>
        <v>0</v>
      </c>
    </row>
    <row r="20" spans="1:6">
      <c r="A20" s="8" t="s">
        <v>62</v>
      </c>
      <c r="B20" s="8">
        <v>0</v>
      </c>
      <c r="C20" s="8">
        <f t="shared" si="0"/>
        <v>1</v>
      </c>
      <c r="D20" s="8">
        <f t="shared" si="1"/>
        <v>0</v>
      </c>
      <c r="F20" s="8">
        <f t="shared" si="2"/>
        <v>0</v>
      </c>
    </row>
    <row r="21" spans="1:6">
      <c r="A21" s="8" t="s">
        <v>63</v>
      </c>
      <c r="B21" s="8">
        <v>0</v>
      </c>
      <c r="C21" s="8">
        <f t="shared" si="0"/>
        <v>1</v>
      </c>
      <c r="D21" s="8">
        <f t="shared" si="1"/>
        <v>0</v>
      </c>
      <c r="F21" s="8">
        <f t="shared" si="2"/>
        <v>0</v>
      </c>
    </row>
    <row r="22" spans="1:6">
      <c r="A22" s="8" t="s">
        <v>64</v>
      </c>
      <c r="B22" s="8">
        <v>0</v>
      </c>
      <c r="C22" s="8">
        <f t="shared" si="0"/>
        <v>1</v>
      </c>
      <c r="D22" s="8">
        <f t="shared" si="1"/>
        <v>0</v>
      </c>
      <c r="F22" s="8">
        <f t="shared" si="2"/>
        <v>0</v>
      </c>
    </row>
    <row r="23" spans="1:6">
      <c r="A23" s="8" t="s">
        <v>65</v>
      </c>
      <c r="B23" s="8">
        <v>0</v>
      </c>
      <c r="C23" s="8">
        <f t="shared" si="0"/>
        <v>1</v>
      </c>
      <c r="D23" s="8">
        <f t="shared" si="1"/>
        <v>0</v>
      </c>
      <c r="F23" s="8">
        <f t="shared" si="2"/>
        <v>0</v>
      </c>
    </row>
    <row r="24" spans="1:6">
      <c r="A24" s="8" t="s">
        <v>66</v>
      </c>
      <c r="B24" s="8">
        <v>0</v>
      </c>
      <c r="C24" s="8">
        <f t="shared" si="0"/>
        <v>1</v>
      </c>
      <c r="D24" s="8">
        <f t="shared" si="1"/>
        <v>0</v>
      </c>
      <c r="F24" s="8">
        <f t="shared" si="2"/>
        <v>0</v>
      </c>
    </row>
    <row r="25" spans="1:6">
      <c r="A25" s="8" t="s">
        <v>67</v>
      </c>
      <c r="B25" s="8">
        <v>0</v>
      </c>
      <c r="C25" s="8">
        <f t="shared" si="0"/>
        <v>1</v>
      </c>
      <c r="D25" s="8">
        <f t="shared" si="1"/>
        <v>0</v>
      </c>
      <c r="F25" s="8">
        <f t="shared" si="2"/>
        <v>0</v>
      </c>
    </row>
    <row r="26" spans="1:6">
      <c r="A26" s="8" t="s">
        <v>68</v>
      </c>
      <c r="B26" s="8">
        <v>0</v>
      </c>
      <c r="C26" s="8">
        <f t="shared" si="0"/>
        <v>1</v>
      </c>
      <c r="D26" s="8">
        <f t="shared" si="1"/>
        <v>0</v>
      </c>
      <c r="F26" s="8">
        <f t="shared" si="2"/>
        <v>0</v>
      </c>
    </row>
    <row r="27" spans="1:6">
      <c r="A27" s="8" t="s">
        <v>69</v>
      </c>
      <c r="B27" s="8">
        <v>0</v>
      </c>
      <c r="C27" s="8">
        <f t="shared" si="0"/>
        <v>1</v>
      </c>
      <c r="D27" s="8">
        <f t="shared" si="1"/>
        <v>0</v>
      </c>
      <c r="F27" s="8">
        <f t="shared" si="2"/>
        <v>0</v>
      </c>
    </row>
    <row r="28" spans="1:6">
      <c r="A28" s="8" t="s">
        <v>70</v>
      </c>
      <c r="B28" s="8">
        <v>0</v>
      </c>
      <c r="C28" s="8">
        <f t="shared" si="0"/>
        <v>1</v>
      </c>
      <c r="D28" s="8">
        <f t="shared" si="1"/>
        <v>0</v>
      </c>
      <c r="F28" s="8">
        <f t="shared" si="2"/>
        <v>0</v>
      </c>
    </row>
    <row r="29" spans="1:6">
      <c r="A29" s="8" t="s">
        <v>71</v>
      </c>
      <c r="B29" s="8">
        <v>0</v>
      </c>
      <c r="C29" s="8">
        <f t="shared" si="0"/>
        <v>1</v>
      </c>
      <c r="D29" s="8">
        <f t="shared" si="1"/>
        <v>0</v>
      </c>
      <c r="F29" s="8">
        <f t="shared" si="2"/>
        <v>0</v>
      </c>
    </row>
    <row r="30" spans="1:6">
      <c r="A30" s="8" t="s">
        <v>72</v>
      </c>
      <c r="B30" s="8">
        <v>0</v>
      </c>
      <c r="C30" s="8">
        <f t="shared" si="0"/>
        <v>1</v>
      </c>
      <c r="D30" s="8">
        <f t="shared" si="1"/>
        <v>0</v>
      </c>
      <c r="F30" s="8">
        <f t="shared" si="2"/>
        <v>0</v>
      </c>
    </row>
    <row r="31" spans="1:6">
      <c r="A31" s="8" t="s">
        <v>73</v>
      </c>
      <c r="B31" s="8">
        <v>0</v>
      </c>
      <c r="C31" s="8">
        <f t="shared" si="0"/>
        <v>1</v>
      </c>
      <c r="D31" s="8">
        <f t="shared" si="1"/>
        <v>0</v>
      </c>
      <c r="F31" s="8">
        <f t="shared" si="2"/>
        <v>0</v>
      </c>
    </row>
    <row r="32" spans="1:6">
      <c r="A32" s="8" t="s">
        <v>74</v>
      </c>
      <c r="B32" s="8">
        <v>0</v>
      </c>
      <c r="C32" s="8">
        <f t="shared" si="0"/>
        <v>1</v>
      </c>
      <c r="D32" s="8">
        <f t="shared" si="1"/>
        <v>0</v>
      </c>
      <c r="F32" s="8">
        <f t="shared" si="2"/>
        <v>0</v>
      </c>
    </row>
    <row r="33" spans="1:6">
      <c r="A33" s="8" t="s">
        <v>75</v>
      </c>
      <c r="B33" s="8">
        <v>0</v>
      </c>
      <c r="C33" s="8">
        <f t="shared" si="0"/>
        <v>1</v>
      </c>
      <c r="D33" s="8">
        <f t="shared" si="1"/>
        <v>0</v>
      </c>
      <c r="F33" s="8">
        <f t="shared" si="2"/>
        <v>0</v>
      </c>
    </row>
    <row r="34" spans="1:6">
      <c r="A34" s="8" t="s">
        <v>76</v>
      </c>
      <c r="B34" s="8">
        <v>0</v>
      </c>
      <c r="C34" s="8">
        <f t="shared" si="0"/>
        <v>1</v>
      </c>
      <c r="D34" s="8">
        <f t="shared" si="1"/>
        <v>0</v>
      </c>
      <c r="F34" s="8">
        <f t="shared" si="2"/>
        <v>0</v>
      </c>
    </row>
    <row r="35" spans="1:6">
      <c r="A35" s="8" t="s">
        <v>77</v>
      </c>
      <c r="B35" s="8">
        <v>0</v>
      </c>
      <c r="C35" s="8">
        <f t="shared" si="0"/>
        <v>1</v>
      </c>
      <c r="D35" s="8">
        <f t="shared" si="1"/>
        <v>0</v>
      </c>
      <c r="F35" s="8">
        <f t="shared" si="2"/>
        <v>0</v>
      </c>
    </row>
    <row r="36" spans="1:6">
      <c r="A36" s="8" t="s">
        <v>78</v>
      </c>
      <c r="B36" s="8">
        <v>0</v>
      </c>
      <c r="C36" s="8">
        <f t="shared" si="0"/>
        <v>1</v>
      </c>
      <c r="D36" s="8">
        <f t="shared" si="1"/>
        <v>0</v>
      </c>
      <c r="F36" s="8">
        <f t="shared" si="2"/>
        <v>0</v>
      </c>
    </row>
    <row r="37" spans="1:6">
      <c r="A37" s="8" t="s">
        <v>79</v>
      </c>
      <c r="B37" s="8">
        <v>0</v>
      </c>
      <c r="C37" s="8">
        <f t="shared" si="0"/>
        <v>1</v>
      </c>
      <c r="D37" s="8">
        <f t="shared" si="1"/>
        <v>0</v>
      </c>
      <c r="F37" s="8">
        <f t="shared" si="2"/>
        <v>0</v>
      </c>
    </row>
    <row r="38" spans="1:6">
      <c r="A38" s="8" t="s">
        <v>80</v>
      </c>
      <c r="B38" s="8">
        <v>0</v>
      </c>
      <c r="C38" s="8">
        <f t="shared" si="0"/>
        <v>1</v>
      </c>
      <c r="D38" s="8">
        <f t="shared" si="1"/>
        <v>0</v>
      </c>
      <c r="F38" s="8">
        <f t="shared" si="2"/>
        <v>0</v>
      </c>
    </row>
    <row r="39" spans="1:6">
      <c r="A39" s="8" t="s">
        <v>81</v>
      </c>
      <c r="B39" s="8">
        <v>0</v>
      </c>
      <c r="C39" s="8">
        <f t="shared" si="0"/>
        <v>1</v>
      </c>
      <c r="D39" s="8">
        <f t="shared" si="1"/>
        <v>0</v>
      </c>
      <c r="F39" s="8">
        <f t="shared" si="2"/>
        <v>0</v>
      </c>
    </row>
    <row r="40" spans="1:6">
      <c r="A40" s="8" t="s">
        <v>82</v>
      </c>
      <c r="B40" s="8">
        <v>0</v>
      </c>
      <c r="C40" s="8">
        <f t="shared" si="0"/>
        <v>1</v>
      </c>
      <c r="D40" s="8">
        <f t="shared" si="1"/>
        <v>0</v>
      </c>
      <c r="F40" s="8">
        <f t="shared" si="2"/>
        <v>0</v>
      </c>
    </row>
    <row r="41" spans="1:6">
      <c r="A41" s="8" t="s">
        <v>83</v>
      </c>
      <c r="B41" s="8">
        <v>0</v>
      </c>
      <c r="C41" s="8">
        <f t="shared" si="0"/>
        <v>1</v>
      </c>
      <c r="D41" s="8">
        <f t="shared" si="1"/>
        <v>0</v>
      </c>
      <c r="F41" s="8">
        <f t="shared" si="2"/>
        <v>0</v>
      </c>
    </row>
    <row r="42" spans="1:6">
      <c r="A42" s="8" t="s">
        <v>84</v>
      </c>
      <c r="B42" s="8">
        <v>0</v>
      </c>
      <c r="C42" s="8">
        <f t="shared" si="0"/>
        <v>1</v>
      </c>
      <c r="D42" s="8">
        <f t="shared" si="1"/>
        <v>0</v>
      </c>
      <c r="F42" s="8">
        <f t="shared" si="2"/>
        <v>0</v>
      </c>
    </row>
    <row r="43" spans="1:6">
      <c r="A43" s="8" t="s">
        <v>85</v>
      </c>
      <c r="B43" s="8">
        <v>0</v>
      </c>
      <c r="C43" s="8">
        <f t="shared" si="0"/>
        <v>1</v>
      </c>
      <c r="D43" s="8">
        <f t="shared" si="1"/>
        <v>0</v>
      </c>
      <c r="F43" s="8">
        <f t="shared" si="2"/>
        <v>0</v>
      </c>
    </row>
    <row r="44" spans="1:6">
      <c r="A44" s="8" t="s">
        <v>86</v>
      </c>
      <c r="B44" s="8">
        <v>0</v>
      </c>
      <c r="C44" s="8">
        <f t="shared" si="0"/>
        <v>1</v>
      </c>
      <c r="D44" s="8">
        <f t="shared" si="1"/>
        <v>0</v>
      </c>
      <c r="F44" s="8">
        <f t="shared" si="2"/>
        <v>0</v>
      </c>
    </row>
    <row r="45" spans="1:6">
      <c r="A45" s="8" t="s">
        <v>87</v>
      </c>
      <c r="B45" s="8">
        <v>0</v>
      </c>
      <c r="C45" s="8">
        <f t="shared" si="0"/>
        <v>1</v>
      </c>
      <c r="D45" s="8">
        <f t="shared" si="1"/>
        <v>0</v>
      </c>
      <c r="F45" s="8">
        <f t="shared" si="2"/>
        <v>0</v>
      </c>
    </row>
    <row r="46" spans="1:6">
      <c r="A46" s="8" t="s">
        <v>88</v>
      </c>
      <c r="B46" s="8">
        <v>0</v>
      </c>
      <c r="C46" s="8">
        <f t="shared" si="0"/>
        <v>1</v>
      </c>
      <c r="D46" s="8">
        <f t="shared" si="1"/>
        <v>0</v>
      </c>
      <c r="F46" s="8">
        <f t="shared" si="2"/>
        <v>0</v>
      </c>
    </row>
    <row r="47" spans="1:6">
      <c r="A47" s="8" t="s">
        <v>89</v>
      </c>
      <c r="B47" s="8">
        <v>0</v>
      </c>
      <c r="C47" s="8">
        <f t="shared" si="0"/>
        <v>1</v>
      </c>
      <c r="D47" s="8">
        <f t="shared" si="1"/>
        <v>0</v>
      </c>
      <c r="F47" s="8">
        <f t="shared" si="2"/>
        <v>0</v>
      </c>
    </row>
    <row r="48" spans="1:6">
      <c r="A48" s="8" t="s">
        <v>90</v>
      </c>
      <c r="B48" s="8">
        <v>0</v>
      </c>
      <c r="C48" s="8">
        <f t="shared" si="0"/>
        <v>1</v>
      </c>
      <c r="D48" s="8">
        <f t="shared" si="1"/>
        <v>0</v>
      </c>
      <c r="F48" s="8">
        <f t="shared" si="2"/>
        <v>0</v>
      </c>
    </row>
    <row r="49" spans="1:6">
      <c r="A49" s="8" t="s">
        <v>91</v>
      </c>
      <c r="B49" s="8">
        <v>0</v>
      </c>
      <c r="C49" s="8">
        <f t="shared" si="0"/>
        <v>1</v>
      </c>
      <c r="D49" s="8">
        <f t="shared" si="1"/>
        <v>0</v>
      </c>
      <c r="F49" s="8">
        <f t="shared" si="2"/>
        <v>0</v>
      </c>
    </row>
    <row r="50" spans="1:6">
      <c r="A50" s="8" t="s">
        <v>92</v>
      </c>
      <c r="B50" s="8">
        <v>0</v>
      </c>
      <c r="C50" s="8">
        <f t="shared" si="0"/>
        <v>1</v>
      </c>
      <c r="D50" s="8">
        <f t="shared" si="1"/>
        <v>0</v>
      </c>
      <c r="F50" s="8">
        <f t="shared" si="2"/>
        <v>0</v>
      </c>
    </row>
    <row r="51" spans="1:6">
      <c r="A51" s="8" t="s">
        <v>93</v>
      </c>
      <c r="B51" s="8">
        <v>0</v>
      </c>
      <c r="C51" s="8">
        <f t="shared" si="0"/>
        <v>1</v>
      </c>
      <c r="D51" s="8">
        <f t="shared" si="1"/>
        <v>0</v>
      </c>
      <c r="F51" s="8">
        <f t="shared" si="2"/>
        <v>0</v>
      </c>
    </row>
    <row r="52" spans="1:6">
      <c r="A52" s="8" t="s">
        <v>94</v>
      </c>
      <c r="B52" s="8">
        <v>0</v>
      </c>
      <c r="C52" s="8">
        <f t="shared" si="0"/>
        <v>1</v>
      </c>
      <c r="D52" s="8">
        <f t="shared" si="1"/>
        <v>0</v>
      </c>
      <c r="F52" s="8">
        <f t="shared" si="2"/>
        <v>0</v>
      </c>
    </row>
    <row r="53" spans="1:6">
      <c r="A53" s="8" t="s">
        <v>95</v>
      </c>
      <c r="B53" s="8">
        <v>0</v>
      </c>
      <c r="C53" s="8">
        <f t="shared" si="0"/>
        <v>1</v>
      </c>
      <c r="D53" s="8">
        <f t="shared" si="1"/>
        <v>0</v>
      </c>
      <c r="F53" s="8">
        <f t="shared" si="2"/>
        <v>0</v>
      </c>
    </row>
    <row r="54" spans="1:6">
      <c r="A54" s="8" t="s">
        <v>96</v>
      </c>
      <c r="B54" s="8">
        <v>0</v>
      </c>
      <c r="C54" s="8">
        <f t="shared" si="0"/>
        <v>1</v>
      </c>
      <c r="D54" s="8">
        <f t="shared" si="1"/>
        <v>0</v>
      </c>
      <c r="F54" s="8">
        <f t="shared" si="2"/>
        <v>0</v>
      </c>
    </row>
    <row r="55" spans="1:6">
      <c r="A55" s="8" t="s">
        <v>97</v>
      </c>
      <c r="B55" s="8">
        <v>0</v>
      </c>
      <c r="C55" s="8">
        <f t="shared" si="0"/>
        <v>1</v>
      </c>
      <c r="D55" s="8">
        <f t="shared" si="1"/>
        <v>0</v>
      </c>
      <c r="F55" s="8">
        <f t="shared" si="2"/>
        <v>0</v>
      </c>
    </row>
    <row r="56" spans="1:6">
      <c r="A56" s="8" t="s">
        <v>98</v>
      </c>
      <c r="B56" s="8">
        <v>0</v>
      </c>
      <c r="C56" s="8">
        <f t="shared" si="0"/>
        <v>1</v>
      </c>
      <c r="D56" s="8">
        <f t="shared" si="1"/>
        <v>0</v>
      </c>
      <c r="F56" s="8">
        <f t="shared" si="2"/>
        <v>0</v>
      </c>
    </row>
    <row r="57" spans="1:6">
      <c r="A57" s="8" t="s">
        <v>99</v>
      </c>
      <c r="B57" s="8">
        <v>0</v>
      </c>
      <c r="C57" s="8">
        <f t="shared" si="0"/>
        <v>1</v>
      </c>
      <c r="D57" s="8">
        <f t="shared" si="1"/>
        <v>0</v>
      </c>
      <c r="F57" s="8">
        <f t="shared" si="2"/>
        <v>0</v>
      </c>
    </row>
    <row r="58" spans="1:6">
      <c r="A58" s="8" t="s">
        <v>100</v>
      </c>
      <c r="B58" s="8">
        <v>0</v>
      </c>
      <c r="C58" s="8">
        <f t="shared" si="0"/>
        <v>1</v>
      </c>
      <c r="D58" s="8">
        <f t="shared" si="1"/>
        <v>0</v>
      </c>
      <c r="F58" s="8">
        <f t="shared" si="2"/>
        <v>0</v>
      </c>
    </row>
    <row r="59" spans="1:6">
      <c r="A59" s="8" t="s">
        <v>101</v>
      </c>
      <c r="B59" s="8">
        <v>0</v>
      </c>
      <c r="C59" s="8">
        <f t="shared" si="0"/>
        <v>1</v>
      </c>
      <c r="D59" s="8">
        <f t="shared" si="1"/>
        <v>0</v>
      </c>
      <c r="F59" s="8">
        <f t="shared" si="2"/>
        <v>0</v>
      </c>
    </row>
    <row r="60" spans="1:6">
      <c r="A60" s="8" t="s">
        <v>102</v>
      </c>
      <c r="B60" s="8">
        <v>0</v>
      </c>
      <c r="C60" s="8">
        <f t="shared" si="0"/>
        <v>1</v>
      </c>
      <c r="D60" s="8">
        <f t="shared" si="1"/>
        <v>0</v>
      </c>
      <c r="F60" s="8">
        <f t="shared" si="2"/>
        <v>0</v>
      </c>
    </row>
    <row r="61" spans="1:6">
      <c r="A61" s="8" t="s">
        <v>103</v>
      </c>
      <c r="B61" s="8">
        <v>0</v>
      </c>
      <c r="C61" s="8">
        <f t="shared" si="0"/>
        <v>1</v>
      </c>
      <c r="D61" s="8">
        <f t="shared" si="1"/>
        <v>0</v>
      </c>
      <c r="F61" s="8">
        <f t="shared" si="2"/>
        <v>0</v>
      </c>
    </row>
    <row r="62" spans="1:6">
      <c r="A62" s="8" t="s">
        <v>104</v>
      </c>
      <c r="B62" s="8">
        <v>0</v>
      </c>
      <c r="C62" s="8">
        <f t="shared" si="0"/>
        <v>1</v>
      </c>
      <c r="D62" s="8">
        <f t="shared" si="1"/>
        <v>0</v>
      </c>
      <c r="F62" s="8">
        <f t="shared" si="2"/>
        <v>0</v>
      </c>
    </row>
    <row r="63" spans="1:6">
      <c r="A63" s="8" t="s">
        <v>105</v>
      </c>
      <c r="B63" s="8">
        <v>0</v>
      </c>
      <c r="C63" s="8">
        <f t="shared" si="0"/>
        <v>1</v>
      </c>
      <c r="D63" s="8">
        <f t="shared" si="1"/>
        <v>0</v>
      </c>
      <c r="F63" s="8">
        <f t="shared" si="2"/>
        <v>0</v>
      </c>
    </row>
    <row r="64" spans="1:6">
      <c r="A64" s="8" t="s">
        <v>106</v>
      </c>
      <c r="B64" s="8">
        <v>0</v>
      </c>
      <c r="C64" s="8">
        <f t="shared" si="0"/>
        <v>1</v>
      </c>
      <c r="D64" s="8">
        <f t="shared" si="1"/>
        <v>0</v>
      </c>
      <c r="F64" s="8">
        <f t="shared" si="2"/>
        <v>0</v>
      </c>
    </row>
    <row r="65" spans="1:6">
      <c r="A65" s="8" t="s">
        <v>107</v>
      </c>
      <c r="B65" s="8">
        <v>0</v>
      </c>
      <c r="C65" s="8">
        <f t="shared" si="0"/>
        <v>1</v>
      </c>
      <c r="D65" s="8">
        <f t="shared" si="1"/>
        <v>0</v>
      </c>
      <c r="F65" s="8">
        <f t="shared" si="2"/>
        <v>0</v>
      </c>
    </row>
    <row r="66" spans="1:6">
      <c r="A66" s="8" t="s">
        <v>108</v>
      </c>
      <c r="B66" s="8">
        <v>0</v>
      </c>
      <c r="C66" s="8">
        <f t="shared" si="0"/>
        <v>1</v>
      </c>
      <c r="D66" s="8">
        <f t="shared" si="1"/>
        <v>0</v>
      </c>
      <c r="F66" s="8">
        <f t="shared" si="2"/>
        <v>0</v>
      </c>
    </row>
    <row r="67" spans="1:6">
      <c r="A67" s="8" t="s">
        <v>109</v>
      </c>
      <c r="B67" s="8">
        <v>0</v>
      </c>
      <c r="C67" s="8">
        <f t="shared" si="0"/>
        <v>1</v>
      </c>
      <c r="D67" s="8">
        <f t="shared" si="1"/>
        <v>0</v>
      </c>
      <c r="F67" s="8">
        <f t="shared" si="2"/>
        <v>0</v>
      </c>
    </row>
    <row r="68" spans="1:6">
      <c r="A68" s="8" t="s">
        <v>110</v>
      </c>
      <c r="B68" s="8">
        <v>0</v>
      </c>
      <c r="C68" s="8">
        <f t="shared" ref="C68:C98" si="3">IF(OR(B68&gt;49.52,B68=0),1,IF(B68&lt;49.02,0.965,IF(49.52&lt;=B68&gt;=49.02,0.985)))</f>
        <v>1</v>
      </c>
      <c r="D68" s="8">
        <f t="shared" ref="D68:D98" si="4">IF(B68&lt;49.7,B68,0)</f>
        <v>0</v>
      </c>
      <c r="F68" s="8">
        <f t="shared" ref="F68:F99" si="5">B68</f>
        <v>0</v>
      </c>
    </row>
    <row r="69" spans="1:6">
      <c r="A69" s="8" t="s">
        <v>111</v>
      </c>
      <c r="B69" s="8">
        <v>0</v>
      </c>
      <c r="C69" s="8">
        <f t="shared" si="3"/>
        <v>1</v>
      </c>
      <c r="D69" s="8">
        <f t="shared" si="4"/>
        <v>0</v>
      </c>
      <c r="F69" s="8">
        <f t="shared" si="5"/>
        <v>0</v>
      </c>
    </row>
    <row r="70" spans="1:6">
      <c r="A70" s="8" t="s">
        <v>112</v>
      </c>
      <c r="B70" s="8">
        <v>0</v>
      </c>
      <c r="C70" s="8">
        <f t="shared" si="3"/>
        <v>1</v>
      </c>
      <c r="D70" s="8">
        <f t="shared" si="4"/>
        <v>0</v>
      </c>
      <c r="F70" s="8">
        <f t="shared" si="5"/>
        <v>0</v>
      </c>
    </row>
    <row r="71" spans="1:6">
      <c r="A71" s="8" t="s">
        <v>113</v>
      </c>
      <c r="B71" s="8">
        <v>0</v>
      </c>
      <c r="C71" s="8">
        <f t="shared" si="3"/>
        <v>1</v>
      </c>
      <c r="D71" s="8">
        <f t="shared" si="4"/>
        <v>0</v>
      </c>
      <c r="F71" s="8">
        <f t="shared" si="5"/>
        <v>0</v>
      </c>
    </row>
    <row r="72" spans="1:6">
      <c r="A72" s="8" t="s">
        <v>114</v>
      </c>
      <c r="B72" s="8">
        <v>0</v>
      </c>
      <c r="C72" s="8">
        <f t="shared" si="3"/>
        <v>1</v>
      </c>
      <c r="D72" s="8">
        <f t="shared" si="4"/>
        <v>0</v>
      </c>
      <c r="F72" s="8">
        <f t="shared" si="5"/>
        <v>0</v>
      </c>
    </row>
    <row r="73" spans="1:6">
      <c r="A73" s="8" t="s">
        <v>115</v>
      </c>
      <c r="B73" s="8">
        <v>0</v>
      </c>
      <c r="C73" s="8">
        <f t="shared" si="3"/>
        <v>1</v>
      </c>
      <c r="D73" s="8">
        <f t="shared" si="4"/>
        <v>0</v>
      </c>
      <c r="F73" s="8">
        <f t="shared" si="5"/>
        <v>0</v>
      </c>
    </row>
    <row r="74" spans="1:6">
      <c r="A74" s="8" t="s">
        <v>116</v>
      </c>
      <c r="B74" s="8">
        <v>0</v>
      </c>
      <c r="C74" s="8">
        <f t="shared" si="3"/>
        <v>1</v>
      </c>
      <c r="D74" s="8">
        <f t="shared" si="4"/>
        <v>0</v>
      </c>
      <c r="F74" s="8">
        <f t="shared" si="5"/>
        <v>0</v>
      </c>
    </row>
    <row r="75" spans="1:6">
      <c r="A75" s="8" t="s">
        <v>117</v>
      </c>
      <c r="B75" s="8">
        <v>0</v>
      </c>
      <c r="C75" s="8">
        <f t="shared" si="3"/>
        <v>1</v>
      </c>
      <c r="D75" s="8">
        <f t="shared" si="4"/>
        <v>0</v>
      </c>
      <c r="F75" s="8">
        <f t="shared" si="5"/>
        <v>0</v>
      </c>
    </row>
    <row r="76" spans="1:6">
      <c r="A76" s="8" t="s">
        <v>118</v>
      </c>
      <c r="B76" s="8">
        <v>0</v>
      </c>
      <c r="C76" s="8">
        <f t="shared" si="3"/>
        <v>1</v>
      </c>
      <c r="D76" s="8">
        <f t="shared" si="4"/>
        <v>0</v>
      </c>
      <c r="F76" s="8">
        <f t="shared" si="5"/>
        <v>0</v>
      </c>
    </row>
    <row r="77" spans="1:6">
      <c r="A77" s="8" t="s">
        <v>119</v>
      </c>
      <c r="B77" s="8">
        <v>0</v>
      </c>
      <c r="C77" s="8">
        <f t="shared" si="3"/>
        <v>1</v>
      </c>
      <c r="D77" s="8">
        <f t="shared" si="4"/>
        <v>0</v>
      </c>
      <c r="F77" s="8">
        <f t="shared" si="5"/>
        <v>0</v>
      </c>
    </row>
    <row r="78" spans="1:6">
      <c r="A78" s="8" t="s">
        <v>120</v>
      </c>
      <c r="B78" s="8">
        <v>0</v>
      </c>
      <c r="C78" s="8">
        <f t="shared" si="3"/>
        <v>1</v>
      </c>
      <c r="D78" s="8">
        <f t="shared" si="4"/>
        <v>0</v>
      </c>
      <c r="F78" s="8">
        <f t="shared" si="5"/>
        <v>0</v>
      </c>
    </row>
    <row r="79" spans="1:6">
      <c r="A79" s="8" t="s">
        <v>121</v>
      </c>
      <c r="B79" s="8">
        <v>0</v>
      </c>
      <c r="C79" s="8">
        <f t="shared" si="3"/>
        <v>1</v>
      </c>
      <c r="D79" s="8">
        <f t="shared" si="4"/>
        <v>0</v>
      </c>
      <c r="F79" s="8">
        <f t="shared" si="5"/>
        <v>0</v>
      </c>
    </row>
    <row r="80" spans="1:6">
      <c r="A80" s="8" t="s">
        <v>122</v>
      </c>
      <c r="B80" s="8">
        <v>0</v>
      </c>
      <c r="C80" s="8">
        <f t="shared" si="3"/>
        <v>1</v>
      </c>
      <c r="D80" s="8">
        <f t="shared" si="4"/>
        <v>0</v>
      </c>
      <c r="F80" s="8">
        <f t="shared" si="5"/>
        <v>0</v>
      </c>
    </row>
    <row r="81" spans="1:6">
      <c r="A81" s="8" t="s">
        <v>123</v>
      </c>
      <c r="B81" s="8">
        <v>0</v>
      </c>
      <c r="C81" s="8">
        <f t="shared" si="3"/>
        <v>1</v>
      </c>
      <c r="D81" s="8">
        <f t="shared" si="4"/>
        <v>0</v>
      </c>
      <c r="F81" s="8">
        <f t="shared" si="5"/>
        <v>0</v>
      </c>
    </row>
    <row r="82" spans="1:6">
      <c r="A82" s="8" t="s">
        <v>124</v>
      </c>
      <c r="B82" s="8">
        <v>0</v>
      </c>
      <c r="C82" s="8">
        <f t="shared" si="3"/>
        <v>1</v>
      </c>
      <c r="D82" s="8">
        <f t="shared" si="4"/>
        <v>0</v>
      </c>
      <c r="F82" s="8">
        <f t="shared" si="5"/>
        <v>0</v>
      </c>
    </row>
    <row r="83" spans="1:6">
      <c r="A83" s="8" t="s">
        <v>125</v>
      </c>
      <c r="B83" s="8">
        <v>0</v>
      </c>
      <c r="C83" s="8">
        <f t="shared" si="3"/>
        <v>1</v>
      </c>
      <c r="D83" s="8">
        <f t="shared" si="4"/>
        <v>0</v>
      </c>
      <c r="F83" s="8">
        <f t="shared" si="5"/>
        <v>0</v>
      </c>
    </row>
    <row r="84" spans="1:6">
      <c r="A84" s="8" t="s">
        <v>126</v>
      </c>
      <c r="B84" s="8">
        <v>0</v>
      </c>
      <c r="C84" s="8">
        <f t="shared" si="3"/>
        <v>1</v>
      </c>
      <c r="D84" s="8">
        <f t="shared" si="4"/>
        <v>0</v>
      </c>
      <c r="F84" s="8">
        <f t="shared" si="5"/>
        <v>0</v>
      </c>
    </row>
    <row r="85" spans="1:6">
      <c r="A85" s="8" t="s">
        <v>127</v>
      </c>
      <c r="B85" s="8">
        <v>0</v>
      </c>
      <c r="C85" s="8">
        <f t="shared" si="3"/>
        <v>1</v>
      </c>
      <c r="D85" s="8">
        <f t="shared" si="4"/>
        <v>0</v>
      </c>
      <c r="F85" s="8">
        <f t="shared" si="5"/>
        <v>0</v>
      </c>
    </row>
    <row r="86" spans="1:6">
      <c r="A86" s="8" t="s">
        <v>128</v>
      </c>
      <c r="B86" s="8">
        <v>0</v>
      </c>
      <c r="C86" s="8">
        <f t="shared" si="3"/>
        <v>1</v>
      </c>
      <c r="D86" s="8">
        <f t="shared" si="4"/>
        <v>0</v>
      </c>
      <c r="F86" s="8">
        <f t="shared" si="5"/>
        <v>0</v>
      </c>
    </row>
    <row r="87" spans="1:6">
      <c r="A87" s="8" t="s">
        <v>129</v>
      </c>
      <c r="B87" s="8">
        <v>0</v>
      </c>
      <c r="C87" s="8">
        <f t="shared" si="3"/>
        <v>1</v>
      </c>
      <c r="D87" s="8">
        <f t="shared" si="4"/>
        <v>0</v>
      </c>
      <c r="F87" s="8">
        <f t="shared" si="5"/>
        <v>0</v>
      </c>
    </row>
    <row r="88" spans="1:6">
      <c r="A88" s="8" t="s">
        <v>130</v>
      </c>
      <c r="B88" s="8">
        <v>0</v>
      </c>
      <c r="C88" s="8">
        <f t="shared" si="3"/>
        <v>1</v>
      </c>
      <c r="D88" s="8">
        <f t="shared" si="4"/>
        <v>0</v>
      </c>
      <c r="F88" s="8">
        <f t="shared" si="5"/>
        <v>0</v>
      </c>
    </row>
    <row r="89" spans="1:6">
      <c r="A89" s="8" t="s">
        <v>131</v>
      </c>
      <c r="B89" s="8">
        <v>0</v>
      </c>
      <c r="C89" s="8">
        <f t="shared" si="3"/>
        <v>1</v>
      </c>
      <c r="D89" s="8">
        <f t="shared" si="4"/>
        <v>0</v>
      </c>
      <c r="F89" s="8">
        <f t="shared" si="5"/>
        <v>0</v>
      </c>
    </row>
    <row r="90" spans="1:6">
      <c r="A90" s="8" t="s">
        <v>132</v>
      </c>
      <c r="B90" s="8">
        <v>0</v>
      </c>
      <c r="C90" s="8">
        <f t="shared" si="3"/>
        <v>1</v>
      </c>
      <c r="D90" s="8">
        <f t="shared" si="4"/>
        <v>0</v>
      </c>
      <c r="F90" s="8">
        <f t="shared" si="5"/>
        <v>0</v>
      </c>
    </row>
    <row r="91" spans="1:6">
      <c r="A91" s="8" t="s">
        <v>133</v>
      </c>
      <c r="B91" s="8">
        <v>0</v>
      </c>
      <c r="C91" s="8">
        <f t="shared" si="3"/>
        <v>1</v>
      </c>
      <c r="D91" s="8">
        <f t="shared" si="4"/>
        <v>0</v>
      </c>
      <c r="F91" s="8">
        <f t="shared" si="5"/>
        <v>0</v>
      </c>
    </row>
    <row r="92" spans="1:6">
      <c r="A92" s="8" t="s">
        <v>134</v>
      </c>
      <c r="B92" s="8">
        <v>0</v>
      </c>
      <c r="C92" s="8">
        <f t="shared" si="3"/>
        <v>1</v>
      </c>
      <c r="D92" s="8">
        <f t="shared" si="4"/>
        <v>0</v>
      </c>
      <c r="F92" s="8">
        <f t="shared" si="5"/>
        <v>0</v>
      </c>
    </row>
    <row r="93" spans="1:6">
      <c r="A93" s="8" t="s">
        <v>135</v>
      </c>
      <c r="B93" s="8">
        <v>0</v>
      </c>
      <c r="C93" s="8">
        <f t="shared" si="3"/>
        <v>1</v>
      </c>
      <c r="D93" s="8">
        <f t="shared" si="4"/>
        <v>0</v>
      </c>
      <c r="F93" s="8">
        <f t="shared" si="5"/>
        <v>0</v>
      </c>
    </row>
    <row r="94" spans="1:6">
      <c r="A94" s="8" t="s">
        <v>136</v>
      </c>
      <c r="B94" s="8">
        <v>0</v>
      </c>
      <c r="C94" s="8">
        <f t="shared" si="3"/>
        <v>1</v>
      </c>
      <c r="D94" s="8">
        <f t="shared" si="4"/>
        <v>0</v>
      </c>
      <c r="F94" s="8">
        <f t="shared" si="5"/>
        <v>0</v>
      </c>
    </row>
    <row r="95" spans="1:6">
      <c r="A95" s="8" t="s">
        <v>137</v>
      </c>
      <c r="B95" s="8">
        <v>0</v>
      </c>
      <c r="C95" s="8">
        <f t="shared" si="3"/>
        <v>1</v>
      </c>
      <c r="D95" s="8">
        <f t="shared" si="4"/>
        <v>0</v>
      </c>
      <c r="F95" s="8">
        <f t="shared" si="5"/>
        <v>0</v>
      </c>
    </row>
    <row r="96" spans="1:6">
      <c r="A96" s="8" t="s">
        <v>138</v>
      </c>
      <c r="B96" s="8">
        <v>0</v>
      </c>
      <c r="C96" s="8">
        <f t="shared" si="3"/>
        <v>1</v>
      </c>
      <c r="D96" s="8">
        <f t="shared" si="4"/>
        <v>0</v>
      </c>
      <c r="F96" s="8">
        <f t="shared" si="5"/>
        <v>0</v>
      </c>
    </row>
    <row r="97" spans="1:6">
      <c r="A97" s="8" t="s">
        <v>139</v>
      </c>
      <c r="B97" s="8">
        <v>0</v>
      </c>
      <c r="C97" s="8">
        <f t="shared" si="3"/>
        <v>1</v>
      </c>
      <c r="D97" s="8">
        <f t="shared" si="4"/>
        <v>0</v>
      </c>
      <c r="F97" s="8">
        <f t="shared" si="5"/>
        <v>0</v>
      </c>
    </row>
    <row r="98" spans="1:6" ht="13.5" thickBot="1">
      <c r="A98" s="8" t="s">
        <v>140</v>
      </c>
      <c r="B98" s="8">
        <v>0</v>
      </c>
      <c r="C98" s="8">
        <f t="shared" si="3"/>
        <v>1</v>
      </c>
      <c r="D98" s="8">
        <f t="shared" si="4"/>
        <v>0</v>
      </c>
      <c r="F98" s="8">
        <f t="shared" si="5"/>
        <v>0</v>
      </c>
    </row>
    <row r="99" spans="1:6" ht="13.5" thickBot="1">
      <c r="A99" s="8" t="s">
        <v>175</v>
      </c>
      <c r="B99" s="27">
        <f>AVERAGE(B3:B98)</f>
        <v>0</v>
      </c>
      <c r="C99" s="8">
        <f>SUM(C3:C98)/4000</f>
        <v>2.4E-2</v>
      </c>
      <c r="D99" s="8">
        <f>SUM(D3:D98)</f>
        <v>0</v>
      </c>
      <c r="F99" s="8">
        <f t="shared" si="5"/>
        <v>0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483</v>
      </c>
      <c r="L1" t="s">
        <v>18</v>
      </c>
      <c r="M1" t="s">
        <v>27</v>
      </c>
      <c r="N1" t="s">
        <v>28</v>
      </c>
      <c r="O1" t="s">
        <v>29</v>
      </c>
      <c r="P1" t="s">
        <v>484</v>
      </c>
      <c r="Q1" t="s">
        <v>485</v>
      </c>
      <c r="R1" t="s">
        <v>486</v>
      </c>
      <c r="S1" t="s">
        <v>487</v>
      </c>
      <c r="T1" t="s">
        <v>41</v>
      </c>
      <c r="U1" t="s">
        <v>31</v>
      </c>
      <c r="V1" t="s">
        <v>488</v>
      </c>
      <c r="W1" t="s">
        <v>489</v>
      </c>
      <c r="X1" t="s">
        <v>490</v>
      </c>
      <c r="Y1" t="s">
        <v>491</v>
      </c>
      <c r="AA1" t="s">
        <v>205</v>
      </c>
      <c r="AB1" t="s">
        <v>206</v>
      </c>
      <c r="AC1" t="s">
        <v>492</v>
      </c>
      <c r="AD1" t="s">
        <v>493</v>
      </c>
      <c r="AE1" t="s">
        <v>494</v>
      </c>
      <c r="AF1" t="s">
        <v>495</v>
      </c>
      <c r="AG1" t="s">
        <v>496</v>
      </c>
      <c r="AH1" t="s">
        <v>497</v>
      </c>
      <c r="AI1" t="s">
        <v>213</v>
      </c>
      <c r="AJ1" t="s">
        <v>214</v>
      </c>
      <c r="AK1" t="s">
        <v>498</v>
      </c>
      <c r="AL1" t="s">
        <v>499</v>
      </c>
      <c r="AM1" t="s">
        <v>500</v>
      </c>
      <c r="AN1" t="s">
        <v>501</v>
      </c>
      <c r="AP1" t="s">
        <v>502</v>
      </c>
      <c r="AQ1" t="s">
        <v>503</v>
      </c>
      <c r="AR1" t="s">
        <v>504</v>
      </c>
      <c r="AS1" t="s">
        <v>481</v>
      </c>
      <c r="AV1" t="s">
        <v>358</v>
      </c>
      <c r="AW1" t="s">
        <v>359</v>
      </c>
      <c r="AX1" t="s">
        <v>361</v>
      </c>
      <c r="AY1" t="s">
        <v>480</v>
      </c>
      <c r="AZ1" t="s">
        <v>447</v>
      </c>
      <c r="BA1" t="s">
        <v>453</v>
      </c>
      <c r="BB1" t="s">
        <v>457</v>
      </c>
    </row>
    <row r="2" spans="1:96">
      <c r="A2" s="216"/>
    </row>
    <row r="3" spans="1:96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0</v>
      </c>
      <c r="H3" s="197">
        <v>0</v>
      </c>
      <c r="I3" s="197">
        <v>0</v>
      </c>
      <c r="J3" s="197">
        <v>0</v>
      </c>
      <c r="K3" s="197">
        <v>491.69</v>
      </c>
      <c r="L3" s="197">
        <v>9.0399999999999991</v>
      </c>
      <c r="M3" s="197">
        <v>61.2</v>
      </c>
      <c r="N3" s="197">
        <v>49.79</v>
      </c>
      <c r="O3" s="197">
        <v>70.33</v>
      </c>
      <c r="P3" s="197">
        <v>19.48</v>
      </c>
      <c r="Q3" s="197">
        <v>8.42</v>
      </c>
      <c r="R3" s="197">
        <v>17.87</v>
      </c>
      <c r="S3" s="197">
        <v>11.12</v>
      </c>
      <c r="T3" s="197">
        <v>0</v>
      </c>
      <c r="U3" s="197">
        <v>49.32</v>
      </c>
      <c r="V3" s="197">
        <v>7.65</v>
      </c>
      <c r="W3" s="197">
        <v>17.649999999999999</v>
      </c>
      <c r="X3" s="197">
        <v>60.35</v>
      </c>
      <c r="Y3" s="197">
        <v>0</v>
      </c>
      <c r="Z3">
        <v>0</v>
      </c>
      <c r="AA3" s="197">
        <v>0</v>
      </c>
      <c r="AB3" s="197">
        <v>0</v>
      </c>
      <c r="AC3" s="197">
        <v>0</v>
      </c>
      <c r="AD3" s="197">
        <v>0</v>
      </c>
      <c r="AE3" s="197">
        <v>43.68</v>
      </c>
      <c r="AF3" s="197">
        <v>0</v>
      </c>
      <c r="AG3" s="197">
        <v>0</v>
      </c>
      <c r="AH3" s="197">
        <v>0</v>
      </c>
      <c r="AI3" s="197">
        <v>99.61</v>
      </c>
      <c r="AJ3" s="197">
        <v>0</v>
      </c>
      <c r="AK3" s="197">
        <v>0</v>
      </c>
      <c r="AL3" s="197">
        <v>0</v>
      </c>
      <c r="AM3" s="197">
        <v>0</v>
      </c>
      <c r="AN3" s="197">
        <v>0</v>
      </c>
      <c r="AO3">
        <v>0</v>
      </c>
      <c r="AP3" s="197">
        <v>117.3</v>
      </c>
      <c r="AQ3" s="197">
        <v>32.32</v>
      </c>
      <c r="AR3" s="197">
        <v>0</v>
      </c>
      <c r="AS3" s="197">
        <v>0</v>
      </c>
      <c r="AT3">
        <v>0</v>
      </c>
      <c r="AU3">
        <v>0</v>
      </c>
      <c r="AV3" s="197">
        <v>0</v>
      </c>
      <c r="AW3" s="197">
        <v>0</v>
      </c>
      <c r="AX3" s="197">
        <v>0</v>
      </c>
      <c r="AY3" s="197">
        <v>0</v>
      </c>
      <c r="AZ3" s="197">
        <v>0</v>
      </c>
      <c r="BA3" s="197">
        <v>0</v>
      </c>
      <c r="BB3" s="197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0</v>
      </c>
      <c r="H4" s="197">
        <v>0</v>
      </c>
      <c r="I4" s="197">
        <v>0</v>
      </c>
      <c r="J4" s="197">
        <v>0</v>
      </c>
      <c r="K4" s="197">
        <v>491.69</v>
      </c>
      <c r="L4" s="197">
        <v>9.0399999999999991</v>
      </c>
      <c r="M4" s="197">
        <v>61.2</v>
      </c>
      <c r="N4" s="197">
        <v>49.79</v>
      </c>
      <c r="O4" s="197">
        <v>70.33</v>
      </c>
      <c r="P4" s="197">
        <v>19.48</v>
      </c>
      <c r="Q4" s="197">
        <v>8.43</v>
      </c>
      <c r="R4" s="197">
        <v>17.87</v>
      </c>
      <c r="S4" s="197">
        <v>11.12</v>
      </c>
      <c r="T4" s="197">
        <v>0</v>
      </c>
      <c r="U4" s="197">
        <v>49.32</v>
      </c>
      <c r="V4" s="197">
        <v>7.65</v>
      </c>
      <c r="W4" s="197">
        <v>17.649999999999999</v>
      </c>
      <c r="X4" s="197">
        <v>60.36</v>
      </c>
      <c r="Y4" s="197">
        <v>0</v>
      </c>
      <c r="Z4">
        <v>0</v>
      </c>
      <c r="AA4" s="197">
        <v>0</v>
      </c>
      <c r="AB4" s="197">
        <v>0</v>
      </c>
      <c r="AC4" s="197">
        <v>0</v>
      </c>
      <c r="AD4" s="197">
        <v>0</v>
      </c>
      <c r="AE4" s="197">
        <v>43.68</v>
      </c>
      <c r="AF4" s="197">
        <v>0</v>
      </c>
      <c r="AG4" s="197">
        <v>0</v>
      </c>
      <c r="AH4" s="197">
        <v>0</v>
      </c>
      <c r="AI4" s="197">
        <v>99.61</v>
      </c>
      <c r="AJ4" s="197">
        <v>0</v>
      </c>
      <c r="AK4" s="197">
        <v>0</v>
      </c>
      <c r="AL4" s="197">
        <v>0</v>
      </c>
      <c r="AM4" s="197">
        <v>0</v>
      </c>
      <c r="AN4" s="197">
        <v>0</v>
      </c>
      <c r="AO4">
        <v>0</v>
      </c>
      <c r="AP4" s="197">
        <v>117.3</v>
      </c>
      <c r="AQ4" s="197">
        <v>32.32</v>
      </c>
      <c r="AR4" s="197">
        <v>0</v>
      </c>
      <c r="AS4" s="197">
        <v>0</v>
      </c>
      <c r="AT4">
        <v>0</v>
      </c>
      <c r="AU4">
        <v>0</v>
      </c>
      <c r="AV4" s="197">
        <v>0</v>
      </c>
      <c r="AW4" s="197">
        <v>0</v>
      </c>
      <c r="AX4" s="197">
        <v>0</v>
      </c>
      <c r="AY4" s="197">
        <v>0</v>
      </c>
      <c r="AZ4" s="197">
        <v>0</v>
      </c>
      <c r="BA4" s="197">
        <v>0</v>
      </c>
      <c r="BB4" s="197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0</v>
      </c>
      <c r="H5" s="197">
        <v>0</v>
      </c>
      <c r="I5" s="197">
        <v>0</v>
      </c>
      <c r="J5" s="197">
        <v>0</v>
      </c>
      <c r="K5" s="197">
        <v>491.69</v>
      </c>
      <c r="L5" s="197">
        <v>9.0399999999999991</v>
      </c>
      <c r="M5" s="197">
        <v>61.2</v>
      </c>
      <c r="N5" s="197">
        <v>49.79</v>
      </c>
      <c r="O5" s="197">
        <v>70.33</v>
      </c>
      <c r="P5" s="197">
        <v>19.48</v>
      </c>
      <c r="Q5" s="197">
        <v>8.43</v>
      </c>
      <c r="R5" s="197">
        <v>17.87</v>
      </c>
      <c r="S5" s="197">
        <v>11.12</v>
      </c>
      <c r="T5" s="197">
        <v>0</v>
      </c>
      <c r="U5" s="197">
        <v>49.32</v>
      </c>
      <c r="V5" s="197">
        <v>7.65</v>
      </c>
      <c r="W5" s="197">
        <v>17.649999999999999</v>
      </c>
      <c r="X5" s="197">
        <v>60.36</v>
      </c>
      <c r="Y5" s="197">
        <v>0</v>
      </c>
      <c r="Z5">
        <v>0</v>
      </c>
      <c r="AA5" s="197">
        <v>0</v>
      </c>
      <c r="AB5" s="197">
        <v>0</v>
      </c>
      <c r="AC5" s="197">
        <v>0</v>
      </c>
      <c r="AD5" s="197">
        <v>0</v>
      </c>
      <c r="AE5" s="197">
        <v>43.68</v>
      </c>
      <c r="AF5" s="197">
        <v>0</v>
      </c>
      <c r="AG5" s="197">
        <v>0</v>
      </c>
      <c r="AH5" s="197">
        <v>0</v>
      </c>
      <c r="AI5" s="197">
        <v>99.61</v>
      </c>
      <c r="AJ5" s="197">
        <v>0</v>
      </c>
      <c r="AK5" s="197">
        <v>0</v>
      </c>
      <c r="AL5" s="197">
        <v>0</v>
      </c>
      <c r="AM5" s="197">
        <v>0</v>
      </c>
      <c r="AN5" s="197">
        <v>0</v>
      </c>
      <c r="AO5">
        <v>0</v>
      </c>
      <c r="AP5" s="197">
        <v>117.3</v>
      </c>
      <c r="AQ5" s="197">
        <v>32.32</v>
      </c>
      <c r="AR5" s="197">
        <v>0</v>
      </c>
      <c r="AS5" s="197">
        <v>0</v>
      </c>
      <c r="AT5">
        <v>0</v>
      </c>
      <c r="AU5">
        <v>0</v>
      </c>
      <c r="AV5" s="197">
        <v>0</v>
      </c>
      <c r="AW5" s="197">
        <v>0</v>
      </c>
      <c r="AX5" s="197">
        <v>0</v>
      </c>
      <c r="AY5" s="197">
        <v>0</v>
      </c>
      <c r="AZ5" s="197">
        <v>0</v>
      </c>
      <c r="BA5" s="197">
        <v>0</v>
      </c>
      <c r="BB5" s="197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0</v>
      </c>
      <c r="H6" s="197">
        <v>0</v>
      </c>
      <c r="I6" s="197">
        <v>0</v>
      </c>
      <c r="J6" s="197">
        <v>0</v>
      </c>
      <c r="K6" s="197">
        <v>491.69</v>
      </c>
      <c r="L6" s="197">
        <v>9.0399999999999991</v>
      </c>
      <c r="M6" s="197">
        <v>61.2</v>
      </c>
      <c r="N6" s="197">
        <v>49.79</v>
      </c>
      <c r="O6" s="197">
        <v>70.33</v>
      </c>
      <c r="P6" s="197">
        <v>19.48</v>
      </c>
      <c r="Q6" s="197">
        <v>8.43</v>
      </c>
      <c r="R6" s="197">
        <v>17.87</v>
      </c>
      <c r="S6" s="197">
        <v>11.12</v>
      </c>
      <c r="T6" s="197">
        <v>0</v>
      </c>
      <c r="U6" s="197">
        <v>49.32</v>
      </c>
      <c r="V6" s="197">
        <v>7.65</v>
      </c>
      <c r="W6" s="197">
        <v>17.649999999999999</v>
      </c>
      <c r="X6" s="197">
        <v>60.36</v>
      </c>
      <c r="Y6" s="197">
        <v>0</v>
      </c>
      <c r="Z6">
        <v>0</v>
      </c>
      <c r="AA6" s="197">
        <v>0</v>
      </c>
      <c r="AB6" s="197">
        <v>0</v>
      </c>
      <c r="AC6" s="197">
        <v>0</v>
      </c>
      <c r="AD6" s="197">
        <v>0</v>
      </c>
      <c r="AE6" s="197">
        <v>43.68</v>
      </c>
      <c r="AF6" s="197">
        <v>0</v>
      </c>
      <c r="AG6" s="197">
        <v>0</v>
      </c>
      <c r="AH6" s="197">
        <v>0</v>
      </c>
      <c r="AI6" s="197">
        <v>99.61</v>
      </c>
      <c r="AJ6" s="197">
        <v>0</v>
      </c>
      <c r="AK6" s="197">
        <v>0</v>
      </c>
      <c r="AL6" s="197">
        <v>0</v>
      </c>
      <c r="AM6" s="197">
        <v>0</v>
      </c>
      <c r="AN6" s="197">
        <v>0</v>
      </c>
      <c r="AO6">
        <v>0</v>
      </c>
      <c r="AP6" s="197">
        <v>117.3</v>
      </c>
      <c r="AQ6" s="197">
        <v>32.32</v>
      </c>
      <c r="AR6" s="197">
        <v>0</v>
      </c>
      <c r="AS6" s="197">
        <v>0</v>
      </c>
      <c r="AT6">
        <v>0</v>
      </c>
      <c r="AU6">
        <v>0</v>
      </c>
      <c r="AV6" s="197">
        <v>0</v>
      </c>
      <c r="AW6" s="197">
        <v>0</v>
      </c>
      <c r="AX6" s="197">
        <v>0</v>
      </c>
      <c r="AY6" s="197">
        <v>0</v>
      </c>
      <c r="AZ6" s="197">
        <v>0</v>
      </c>
      <c r="BA6" s="197">
        <v>0</v>
      </c>
      <c r="BB6" s="197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0</v>
      </c>
      <c r="H7" s="197">
        <v>0</v>
      </c>
      <c r="I7" s="197">
        <v>0</v>
      </c>
      <c r="J7" s="197">
        <v>0</v>
      </c>
      <c r="K7" s="197">
        <v>491.69</v>
      </c>
      <c r="L7" s="197">
        <v>9.0399999999999991</v>
      </c>
      <c r="M7" s="197">
        <v>61.2</v>
      </c>
      <c r="N7" s="197">
        <v>49.79</v>
      </c>
      <c r="O7" s="197">
        <v>70.33</v>
      </c>
      <c r="P7" s="197">
        <v>19.48</v>
      </c>
      <c r="Q7" s="197">
        <v>8.43</v>
      </c>
      <c r="R7" s="197">
        <v>17.87</v>
      </c>
      <c r="S7" s="197">
        <v>11.12</v>
      </c>
      <c r="T7" s="197">
        <v>0</v>
      </c>
      <c r="U7" s="197">
        <v>49.32</v>
      </c>
      <c r="V7" s="197">
        <v>7.65</v>
      </c>
      <c r="W7" s="197">
        <v>17.649999999999999</v>
      </c>
      <c r="X7" s="197">
        <v>60.36</v>
      </c>
      <c r="Y7" s="197">
        <v>0</v>
      </c>
      <c r="Z7">
        <v>0</v>
      </c>
      <c r="AA7" s="197">
        <v>0</v>
      </c>
      <c r="AB7" s="197">
        <v>0</v>
      </c>
      <c r="AC7" s="197">
        <v>0</v>
      </c>
      <c r="AD7" s="197">
        <v>0</v>
      </c>
      <c r="AE7" s="197">
        <v>43.68</v>
      </c>
      <c r="AF7" s="197">
        <v>0</v>
      </c>
      <c r="AG7" s="197">
        <v>0</v>
      </c>
      <c r="AH7" s="197">
        <v>0</v>
      </c>
      <c r="AI7" s="197">
        <v>99.61</v>
      </c>
      <c r="AJ7" s="197">
        <v>0</v>
      </c>
      <c r="AK7" s="197">
        <v>0</v>
      </c>
      <c r="AL7" s="197">
        <v>0</v>
      </c>
      <c r="AM7" s="197">
        <v>0</v>
      </c>
      <c r="AN7" s="197">
        <v>0</v>
      </c>
      <c r="AO7">
        <v>0</v>
      </c>
      <c r="AP7" s="197">
        <v>117.3</v>
      </c>
      <c r="AQ7" s="197">
        <v>32.32</v>
      </c>
      <c r="AR7" s="197">
        <v>0</v>
      </c>
      <c r="AS7" s="197">
        <v>0</v>
      </c>
      <c r="AT7">
        <v>0</v>
      </c>
      <c r="AU7">
        <v>0</v>
      </c>
      <c r="AV7" s="197">
        <v>0</v>
      </c>
      <c r="AW7" s="197">
        <v>0</v>
      </c>
      <c r="AX7" s="197">
        <v>0</v>
      </c>
      <c r="AY7" s="197">
        <v>0</v>
      </c>
      <c r="AZ7" s="197">
        <v>0</v>
      </c>
      <c r="BA7" s="197">
        <v>0</v>
      </c>
      <c r="BB7" s="19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0</v>
      </c>
      <c r="H8" s="197">
        <v>0</v>
      </c>
      <c r="I8" s="197">
        <v>0</v>
      </c>
      <c r="J8" s="197">
        <v>0</v>
      </c>
      <c r="K8" s="197">
        <v>491.69</v>
      </c>
      <c r="L8" s="197">
        <v>9.0399999999999991</v>
      </c>
      <c r="M8" s="197">
        <v>61.2</v>
      </c>
      <c r="N8" s="197">
        <v>49.79</v>
      </c>
      <c r="O8" s="197">
        <v>70.33</v>
      </c>
      <c r="P8" s="197">
        <v>19.48</v>
      </c>
      <c r="Q8" s="197">
        <v>8.43</v>
      </c>
      <c r="R8" s="197">
        <v>17.87</v>
      </c>
      <c r="S8" s="197">
        <v>11.12</v>
      </c>
      <c r="T8" s="197">
        <v>0</v>
      </c>
      <c r="U8" s="197">
        <v>49.32</v>
      </c>
      <c r="V8" s="197">
        <v>7.65</v>
      </c>
      <c r="W8" s="197">
        <v>17.649999999999999</v>
      </c>
      <c r="X8" s="197">
        <v>60.36</v>
      </c>
      <c r="Y8" s="197">
        <v>0</v>
      </c>
      <c r="Z8">
        <v>0</v>
      </c>
      <c r="AA8" s="197">
        <v>0</v>
      </c>
      <c r="AB8" s="197">
        <v>0</v>
      </c>
      <c r="AC8" s="197">
        <v>0</v>
      </c>
      <c r="AD8" s="197">
        <v>0</v>
      </c>
      <c r="AE8" s="197">
        <v>43.68</v>
      </c>
      <c r="AF8" s="197">
        <v>0</v>
      </c>
      <c r="AG8" s="197">
        <v>0</v>
      </c>
      <c r="AH8" s="197">
        <v>0</v>
      </c>
      <c r="AI8" s="197">
        <v>99.61</v>
      </c>
      <c r="AJ8" s="197">
        <v>0</v>
      </c>
      <c r="AK8" s="197">
        <v>0</v>
      </c>
      <c r="AL8" s="197">
        <v>0</v>
      </c>
      <c r="AM8" s="197">
        <v>0</v>
      </c>
      <c r="AN8" s="197">
        <v>0</v>
      </c>
      <c r="AO8">
        <v>0</v>
      </c>
      <c r="AP8" s="197">
        <v>117.3</v>
      </c>
      <c r="AQ8" s="197">
        <v>32.32</v>
      </c>
      <c r="AR8" s="197">
        <v>0</v>
      </c>
      <c r="AS8" s="197">
        <v>0</v>
      </c>
      <c r="AT8">
        <v>0</v>
      </c>
      <c r="AU8">
        <v>0</v>
      </c>
      <c r="AV8" s="197">
        <v>0</v>
      </c>
      <c r="AW8" s="197">
        <v>0</v>
      </c>
      <c r="AX8" s="197">
        <v>0</v>
      </c>
      <c r="AY8" s="197">
        <v>0</v>
      </c>
      <c r="AZ8" s="197">
        <v>0</v>
      </c>
      <c r="BA8" s="197">
        <v>0</v>
      </c>
      <c r="BB8" s="197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0</v>
      </c>
      <c r="H9" s="197">
        <v>0</v>
      </c>
      <c r="I9" s="197">
        <v>0</v>
      </c>
      <c r="J9" s="197">
        <v>0</v>
      </c>
      <c r="K9" s="197">
        <v>491.69</v>
      </c>
      <c r="L9" s="197">
        <v>9.0399999999999991</v>
      </c>
      <c r="M9" s="197">
        <v>61.2</v>
      </c>
      <c r="N9" s="197">
        <v>49.79</v>
      </c>
      <c r="O9" s="197">
        <v>70.33</v>
      </c>
      <c r="P9" s="197">
        <v>19.48</v>
      </c>
      <c r="Q9" s="197">
        <v>8.43</v>
      </c>
      <c r="R9" s="197">
        <v>17.87</v>
      </c>
      <c r="S9" s="197">
        <v>11.12</v>
      </c>
      <c r="T9" s="197">
        <v>0</v>
      </c>
      <c r="U9" s="197">
        <v>49.32</v>
      </c>
      <c r="V9" s="197">
        <v>7.65</v>
      </c>
      <c r="W9" s="197">
        <v>17.649999999999999</v>
      </c>
      <c r="X9" s="197">
        <v>60.36</v>
      </c>
      <c r="Y9" s="197">
        <v>0</v>
      </c>
      <c r="Z9">
        <v>0</v>
      </c>
      <c r="AA9" s="197">
        <v>0</v>
      </c>
      <c r="AB9" s="197">
        <v>0</v>
      </c>
      <c r="AC9" s="197">
        <v>0</v>
      </c>
      <c r="AD9" s="197">
        <v>0</v>
      </c>
      <c r="AE9" s="197">
        <v>43.68</v>
      </c>
      <c r="AF9" s="197">
        <v>0</v>
      </c>
      <c r="AG9" s="197">
        <v>0</v>
      </c>
      <c r="AH9" s="197">
        <v>0</v>
      </c>
      <c r="AI9" s="197">
        <v>99.61</v>
      </c>
      <c r="AJ9" s="197">
        <v>0</v>
      </c>
      <c r="AK9" s="197">
        <v>0</v>
      </c>
      <c r="AL9" s="197">
        <v>0</v>
      </c>
      <c r="AM9" s="197">
        <v>0</v>
      </c>
      <c r="AN9" s="197">
        <v>0</v>
      </c>
      <c r="AO9">
        <v>0</v>
      </c>
      <c r="AP9" s="197">
        <v>117.3</v>
      </c>
      <c r="AQ9" s="197">
        <v>32.32</v>
      </c>
      <c r="AR9" s="197">
        <v>0</v>
      </c>
      <c r="AS9" s="197">
        <v>0</v>
      </c>
      <c r="AT9">
        <v>0</v>
      </c>
      <c r="AU9">
        <v>0</v>
      </c>
      <c r="AV9" s="197">
        <v>0</v>
      </c>
      <c r="AW9" s="197">
        <v>0</v>
      </c>
      <c r="AX9" s="197">
        <v>0</v>
      </c>
      <c r="AY9" s="197">
        <v>0</v>
      </c>
      <c r="AZ9" s="197">
        <v>0</v>
      </c>
      <c r="BA9" s="197">
        <v>0</v>
      </c>
      <c r="BB9" s="197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0</v>
      </c>
      <c r="H10" s="197">
        <v>0</v>
      </c>
      <c r="I10" s="197">
        <v>0</v>
      </c>
      <c r="J10" s="197">
        <v>0</v>
      </c>
      <c r="K10" s="197">
        <v>491.69</v>
      </c>
      <c r="L10" s="197">
        <v>9.0399999999999991</v>
      </c>
      <c r="M10" s="197">
        <v>61.2</v>
      </c>
      <c r="N10" s="197">
        <v>49.79</v>
      </c>
      <c r="O10" s="197">
        <v>70.33</v>
      </c>
      <c r="P10" s="197">
        <v>19.48</v>
      </c>
      <c r="Q10" s="197">
        <v>8.43</v>
      </c>
      <c r="R10" s="197">
        <v>17.87</v>
      </c>
      <c r="S10" s="197">
        <v>11.12</v>
      </c>
      <c r="T10" s="197">
        <v>0</v>
      </c>
      <c r="U10" s="197">
        <v>49.32</v>
      </c>
      <c r="V10" s="197">
        <v>7.65</v>
      </c>
      <c r="W10" s="197">
        <v>17.649999999999999</v>
      </c>
      <c r="X10" s="197">
        <v>60.36</v>
      </c>
      <c r="Y10" s="197">
        <v>0</v>
      </c>
      <c r="Z10">
        <v>0</v>
      </c>
      <c r="AA10" s="197">
        <v>0</v>
      </c>
      <c r="AB10" s="197">
        <v>0</v>
      </c>
      <c r="AC10" s="197">
        <v>0</v>
      </c>
      <c r="AD10" s="197">
        <v>0</v>
      </c>
      <c r="AE10" s="197">
        <v>43.68</v>
      </c>
      <c r="AF10" s="197">
        <v>0</v>
      </c>
      <c r="AG10" s="197">
        <v>0</v>
      </c>
      <c r="AH10" s="197">
        <v>0</v>
      </c>
      <c r="AI10" s="197">
        <v>99.61</v>
      </c>
      <c r="AJ10" s="197">
        <v>0</v>
      </c>
      <c r="AK10" s="197">
        <v>0</v>
      </c>
      <c r="AL10" s="197">
        <v>0</v>
      </c>
      <c r="AM10" s="197">
        <v>0</v>
      </c>
      <c r="AN10" s="197">
        <v>0</v>
      </c>
      <c r="AO10">
        <v>0</v>
      </c>
      <c r="AP10" s="197">
        <v>117.3</v>
      </c>
      <c r="AQ10" s="197">
        <v>32.32</v>
      </c>
      <c r="AR10" s="197">
        <v>0</v>
      </c>
      <c r="AS10" s="197">
        <v>0</v>
      </c>
      <c r="AT10">
        <v>0</v>
      </c>
      <c r="AU10">
        <v>0</v>
      </c>
      <c r="AV10" s="197">
        <v>0</v>
      </c>
      <c r="AW10" s="197">
        <v>0</v>
      </c>
      <c r="AX10" s="197">
        <v>0</v>
      </c>
      <c r="AY10" s="197">
        <v>0</v>
      </c>
      <c r="AZ10" s="197">
        <v>0</v>
      </c>
      <c r="BA10" s="197">
        <v>0</v>
      </c>
      <c r="BB10" s="197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0</v>
      </c>
      <c r="H11" s="197">
        <v>0</v>
      </c>
      <c r="I11" s="197">
        <v>0</v>
      </c>
      <c r="J11" s="197">
        <v>0</v>
      </c>
      <c r="K11" s="197">
        <v>491.69</v>
      </c>
      <c r="L11" s="197">
        <v>9.0399999999999991</v>
      </c>
      <c r="M11" s="197">
        <v>61.2</v>
      </c>
      <c r="N11" s="197">
        <v>49.79</v>
      </c>
      <c r="O11" s="197">
        <v>70.33</v>
      </c>
      <c r="P11" s="197">
        <v>19.48</v>
      </c>
      <c r="Q11" s="197">
        <v>8.43</v>
      </c>
      <c r="R11" s="197">
        <v>17.87</v>
      </c>
      <c r="S11" s="197">
        <v>11.12</v>
      </c>
      <c r="T11" s="197">
        <v>0</v>
      </c>
      <c r="U11" s="197">
        <v>49.32</v>
      </c>
      <c r="V11" s="197">
        <v>7.65</v>
      </c>
      <c r="W11" s="197">
        <v>17.649999999999999</v>
      </c>
      <c r="X11" s="197">
        <v>60.36</v>
      </c>
      <c r="Y11" s="197">
        <v>0</v>
      </c>
      <c r="Z11">
        <v>0</v>
      </c>
      <c r="AA11" s="197">
        <v>0</v>
      </c>
      <c r="AB11" s="197">
        <v>0</v>
      </c>
      <c r="AC11" s="197">
        <v>0</v>
      </c>
      <c r="AD11" s="197">
        <v>0</v>
      </c>
      <c r="AE11" s="197">
        <v>43.12</v>
      </c>
      <c r="AF11" s="197">
        <v>0</v>
      </c>
      <c r="AG11" s="197">
        <v>0</v>
      </c>
      <c r="AH11" s="197">
        <v>0</v>
      </c>
      <c r="AI11" s="197">
        <v>99.61</v>
      </c>
      <c r="AJ11" s="197">
        <v>0</v>
      </c>
      <c r="AK11" s="197">
        <v>0</v>
      </c>
      <c r="AL11" s="197">
        <v>0</v>
      </c>
      <c r="AM11" s="197">
        <v>0</v>
      </c>
      <c r="AN11" s="197">
        <v>0</v>
      </c>
      <c r="AO11">
        <v>0</v>
      </c>
      <c r="AP11" s="197">
        <v>117.3</v>
      </c>
      <c r="AQ11" s="197">
        <v>32.32</v>
      </c>
      <c r="AR11" s="197">
        <v>0</v>
      </c>
      <c r="AS11" s="197">
        <v>0</v>
      </c>
      <c r="AT11">
        <v>0</v>
      </c>
      <c r="AU11">
        <v>0</v>
      </c>
      <c r="AV11" s="197">
        <v>0</v>
      </c>
      <c r="AW11" s="197">
        <v>0</v>
      </c>
      <c r="AX11" s="197">
        <v>0</v>
      </c>
      <c r="AY11" s="197">
        <v>0</v>
      </c>
      <c r="AZ11" s="197">
        <v>0</v>
      </c>
      <c r="BA11" s="197">
        <v>0</v>
      </c>
      <c r="BB11" s="197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0</v>
      </c>
      <c r="H12" s="197">
        <v>0</v>
      </c>
      <c r="I12" s="197">
        <v>0</v>
      </c>
      <c r="J12" s="197">
        <v>0</v>
      </c>
      <c r="K12" s="197">
        <v>491.69</v>
      </c>
      <c r="L12" s="197">
        <v>9.0399999999999991</v>
      </c>
      <c r="M12" s="197">
        <v>61.2</v>
      </c>
      <c r="N12" s="197">
        <v>49.79</v>
      </c>
      <c r="O12" s="197">
        <v>70.33</v>
      </c>
      <c r="P12" s="197">
        <v>19.48</v>
      </c>
      <c r="Q12" s="197">
        <v>8.43</v>
      </c>
      <c r="R12" s="197">
        <v>17.87</v>
      </c>
      <c r="S12" s="197">
        <v>11.12</v>
      </c>
      <c r="T12" s="197">
        <v>0</v>
      </c>
      <c r="U12" s="197">
        <v>49.32</v>
      </c>
      <c r="V12" s="197">
        <v>7.65</v>
      </c>
      <c r="W12" s="197">
        <v>17.649999999999999</v>
      </c>
      <c r="X12" s="197">
        <v>60.36</v>
      </c>
      <c r="Y12" s="197">
        <v>0</v>
      </c>
      <c r="Z12">
        <v>0</v>
      </c>
      <c r="AA12" s="197">
        <v>0</v>
      </c>
      <c r="AB12" s="197">
        <v>0</v>
      </c>
      <c r="AC12" s="197">
        <v>0</v>
      </c>
      <c r="AD12" s="197">
        <v>0</v>
      </c>
      <c r="AE12" s="197">
        <v>43.12</v>
      </c>
      <c r="AF12" s="197">
        <v>0</v>
      </c>
      <c r="AG12" s="197">
        <v>0</v>
      </c>
      <c r="AH12" s="197">
        <v>0</v>
      </c>
      <c r="AI12" s="197">
        <v>99.61</v>
      </c>
      <c r="AJ12" s="197">
        <v>0</v>
      </c>
      <c r="AK12" s="197">
        <v>0</v>
      </c>
      <c r="AL12" s="197">
        <v>0</v>
      </c>
      <c r="AM12" s="197">
        <v>0</v>
      </c>
      <c r="AN12" s="197">
        <v>0</v>
      </c>
      <c r="AO12">
        <v>0</v>
      </c>
      <c r="AP12" s="197">
        <v>117.3</v>
      </c>
      <c r="AQ12" s="197">
        <v>32.32</v>
      </c>
      <c r="AR12" s="197">
        <v>0</v>
      </c>
      <c r="AS12" s="197">
        <v>0</v>
      </c>
      <c r="AT12">
        <v>0</v>
      </c>
      <c r="AU12">
        <v>0</v>
      </c>
      <c r="AV12" s="197">
        <v>0</v>
      </c>
      <c r="AW12" s="197">
        <v>0</v>
      </c>
      <c r="AX12" s="197">
        <v>0</v>
      </c>
      <c r="AY12" s="197">
        <v>0</v>
      </c>
      <c r="AZ12" s="197">
        <v>0</v>
      </c>
      <c r="BA12" s="197">
        <v>0</v>
      </c>
      <c r="BB12" s="197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0</v>
      </c>
      <c r="H13" s="197">
        <v>0</v>
      </c>
      <c r="I13" s="197">
        <v>0</v>
      </c>
      <c r="J13" s="197">
        <v>0</v>
      </c>
      <c r="K13" s="197">
        <v>491.69</v>
      </c>
      <c r="L13" s="197">
        <v>9.0399999999999991</v>
      </c>
      <c r="M13" s="197">
        <v>61.2</v>
      </c>
      <c r="N13" s="197">
        <v>49.79</v>
      </c>
      <c r="O13" s="197">
        <v>70.33</v>
      </c>
      <c r="P13" s="197">
        <v>19.48</v>
      </c>
      <c r="Q13" s="197">
        <v>8.43</v>
      </c>
      <c r="R13" s="197">
        <v>17.87</v>
      </c>
      <c r="S13" s="197">
        <v>11.12</v>
      </c>
      <c r="T13" s="197">
        <v>0</v>
      </c>
      <c r="U13" s="197">
        <v>49.32</v>
      </c>
      <c r="V13" s="197">
        <v>7.65</v>
      </c>
      <c r="W13" s="197">
        <v>18.170000000000002</v>
      </c>
      <c r="X13" s="197">
        <v>60.36</v>
      </c>
      <c r="Y13" s="197">
        <v>0</v>
      </c>
      <c r="Z13">
        <v>0</v>
      </c>
      <c r="AA13" s="197">
        <v>0</v>
      </c>
      <c r="AB13" s="197">
        <v>0</v>
      </c>
      <c r="AC13" s="197">
        <v>0</v>
      </c>
      <c r="AD13" s="197">
        <v>0</v>
      </c>
      <c r="AE13" s="197">
        <v>43.12</v>
      </c>
      <c r="AF13" s="197">
        <v>0</v>
      </c>
      <c r="AG13" s="197">
        <v>0</v>
      </c>
      <c r="AH13" s="197">
        <v>0</v>
      </c>
      <c r="AI13" s="197">
        <v>99.61</v>
      </c>
      <c r="AJ13" s="197">
        <v>0</v>
      </c>
      <c r="AK13" s="197">
        <v>0</v>
      </c>
      <c r="AL13" s="197">
        <v>0</v>
      </c>
      <c r="AM13" s="197">
        <v>0</v>
      </c>
      <c r="AN13" s="197">
        <v>0</v>
      </c>
      <c r="AO13">
        <v>0</v>
      </c>
      <c r="AP13" s="197">
        <v>117.3</v>
      </c>
      <c r="AQ13" s="197">
        <v>32.32</v>
      </c>
      <c r="AR13" s="197">
        <v>0</v>
      </c>
      <c r="AS13" s="197">
        <v>0</v>
      </c>
      <c r="AT13">
        <v>0</v>
      </c>
      <c r="AU13">
        <v>0</v>
      </c>
      <c r="AV13" s="197">
        <v>0</v>
      </c>
      <c r="AW13" s="197">
        <v>0</v>
      </c>
      <c r="AX13" s="197">
        <v>0</v>
      </c>
      <c r="AY13" s="197">
        <v>0</v>
      </c>
      <c r="AZ13" s="197">
        <v>0</v>
      </c>
      <c r="BA13" s="197">
        <v>0</v>
      </c>
      <c r="BB13" s="197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0</v>
      </c>
      <c r="H14" s="197">
        <v>0</v>
      </c>
      <c r="I14" s="197">
        <v>0</v>
      </c>
      <c r="J14" s="197">
        <v>0</v>
      </c>
      <c r="K14" s="197">
        <v>491.69</v>
      </c>
      <c r="L14" s="197">
        <v>9.0399999999999991</v>
      </c>
      <c r="M14" s="197">
        <v>61.2</v>
      </c>
      <c r="N14" s="197">
        <v>49.79</v>
      </c>
      <c r="O14" s="197">
        <v>70.33</v>
      </c>
      <c r="P14" s="197">
        <v>19.48</v>
      </c>
      <c r="Q14" s="197">
        <v>8.43</v>
      </c>
      <c r="R14" s="197">
        <v>17.87</v>
      </c>
      <c r="S14" s="197">
        <v>11.12</v>
      </c>
      <c r="T14" s="197">
        <v>0</v>
      </c>
      <c r="U14" s="197">
        <v>49.32</v>
      </c>
      <c r="V14" s="197">
        <v>7.65</v>
      </c>
      <c r="W14" s="197">
        <v>18.170000000000002</v>
      </c>
      <c r="X14" s="197">
        <v>60.36</v>
      </c>
      <c r="Y14" s="197">
        <v>0</v>
      </c>
      <c r="Z14">
        <v>0</v>
      </c>
      <c r="AA14" s="197">
        <v>0</v>
      </c>
      <c r="AB14" s="197">
        <v>0</v>
      </c>
      <c r="AC14" s="197">
        <v>0</v>
      </c>
      <c r="AD14" s="197">
        <v>0</v>
      </c>
      <c r="AE14" s="197">
        <v>43.12</v>
      </c>
      <c r="AF14" s="197">
        <v>0</v>
      </c>
      <c r="AG14" s="197">
        <v>0</v>
      </c>
      <c r="AH14" s="197">
        <v>0</v>
      </c>
      <c r="AI14" s="197">
        <v>99.61</v>
      </c>
      <c r="AJ14" s="197">
        <v>0</v>
      </c>
      <c r="AK14" s="197">
        <v>0</v>
      </c>
      <c r="AL14" s="197">
        <v>0</v>
      </c>
      <c r="AM14" s="197">
        <v>0</v>
      </c>
      <c r="AN14" s="197">
        <v>0</v>
      </c>
      <c r="AO14">
        <v>0</v>
      </c>
      <c r="AP14" s="197">
        <v>117.3</v>
      </c>
      <c r="AQ14" s="197">
        <v>32.32</v>
      </c>
      <c r="AR14" s="197">
        <v>0</v>
      </c>
      <c r="AS14" s="197">
        <v>0</v>
      </c>
      <c r="AT14">
        <v>0</v>
      </c>
      <c r="AU14">
        <v>0</v>
      </c>
      <c r="AV14" s="197">
        <v>0</v>
      </c>
      <c r="AW14" s="197">
        <v>0</v>
      </c>
      <c r="AX14" s="197">
        <v>0</v>
      </c>
      <c r="AY14" s="197">
        <v>0</v>
      </c>
      <c r="AZ14" s="197">
        <v>0</v>
      </c>
      <c r="BA14" s="197">
        <v>0</v>
      </c>
      <c r="BB14" s="197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491.69</v>
      </c>
      <c r="L15" s="197">
        <v>9.0399999999999991</v>
      </c>
      <c r="M15" s="197">
        <v>61.2</v>
      </c>
      <c r="N15" s="197">
        <v>49.79</v>
      </c>
      <c r="O15" s="197">
        <v>70.33</v>
      </c>
      <c r="P15" s="197">
        <v>19.48</v>
      </c>
      <c r="Q15" s="197">
        <v>8.42</v>
      </c>
      <c r="R15" s="197">
        <v>17.87</v>
      </c>
      <c r="S15" s="197">
        <v>11.12</v>
      </c>
      <c r="T15" s="197">
        <v>0</v>
      </c>
      <c r="U15" s="197">
        <v>49.32</v>
      </c>
      <c r="V15" s="197">
        <v>7.65</v>
      </c>
      <c r="W15" s="197">
        <v>18.170000000000002</v>
      </c>
      <c r="X15" s="197">
        <v>60.36</v>
      </c>
      <c r="Y15" s="197">
        <v>0</v>
      </c>
      <c r="Z15">
        <v>0</v>
      </c>
      <c r="AA15" s="197">
        <v>0</v>
      </c>
      <c r="AB15" s="197">
        <v>0</v>
      </c>
      <c r="AC15" s="197">
        <v>0</v>
      </c>
      <c r="AD15" s="197">
        <v>0</v>
      </c>
      <c r="AE15" s="197">
        <v>43.12</v>
      </c>
      <c r="AF15" s="197">
        <v>0</v>
      </c>
      <c r="AG15" s="197">
        <v>0</v>
      </c>
      <c r="AH15" s="197">
        <v>0</v>
      </c>
      <c r="AI15" s="197">
        <v>99.61</v>
      </c>
      <c r="AJ15" s="197">
        <v>0</v>
      </c>
      <c r="AK15" s="197">
        <v>0</v>
      </c>
      <c r="AL15" s="197">
        <v>0</v>
      </c>
      <c r="AM15" s="197">
        <v>0</v>
      </c>
      <c r="AN15" s="197">
        <v>0</v>
      </c>
      <c r="AO15">
        <v>0</v>
      </c>
      <c r="AP15" s="197">
        <v>117.3</v>
      </c>
      <c r="AQ15" s="197">
        <v>32.32</v>
      </c>
      <c r="AR15" s="197">
        <v>0</v>
      </c>
      <c r="AS15" s="197">
        <v>0</v>
      </c>
      <c r="AT15">
        <v>0</v>
      </c>
      <c r="AU15">
        <v>0</v>
      </c>
      <c r="AV15" s="197">
        <v>0</v>
      </c>
      <c r="AW15" s="197">
        <v>0</v>
      </c>
      <c r="AX15" s="197">
        <v>0</v>
      </c>
      <c r="AY15" s="197">
        <v>0</v>
      </c>
      <c r="AZ15" s="197">
        <v>0</v>
      </c>
      <c r="BA15" s="197">
        <v>0</v>
      </c>
      <c r="BB15" s="197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0</v>
      </c>
      <c r="H16" s="197">
        <v>0</v>
      </c>
      <c r="I16" s="197">
        <v>0</v>
      </c>
      <c r="J16" s="197">
        <v>0</v>
      </c>
      <c r="K16" s="197">
        <v>491.69</v>
      </c>
      <c r="L16" s="197">
        <v>9.0399999999999991</v>
      </c>
      <c r="M16" s="197">
        <v>61.2</v>
      </c>
      <c r="N16" s="197">
        <v>49.79</v>
      </c>
      <c r="O16" s="197">
        <v>70.33</v>
      </c>
      <c r="P16" s="197">
        <v>19.48</v>
      </c>
      <c r="Q16" s="197">
        <v>8.42</v>
      </c>
      <c r="R16" s="197">
        <v>17.87</v>
      </c>
      <c r="S16" s="197">
        <v>11.12</v>
      </c>
      <c r="T16" s="197">
        <v>0</v>
      </c>
      <c r="U16" s="197">
        <v>49.32</v>
      </c>
      <c r="V16" s="197">
        <v>7.65</v>
      </c>
      <c r="W16" s="197">
        <v>18.170000000000002</v>
      </c>
      <c r="X16" s="197">
        <v>60.36</v>
      </c>
      <c r="Y16" s="197">
        <v>0</v>
      </c>
      <c r="Z16">
        <v>0</v>
      </c>
      <c r="AA16" s="197">
        <v>0</v>
      </c>
      <c r="AB16" s="197">
        <v>0</v>
      </c>
      <c r="AC16" s="197">
        <v>0</v>
      </c>
      <c r="AD16" s="197">
        <v>0</v>
      </c>
      <c r="AE16" s="197">
        <v>43.12</v>
      </c>
      <c r="AF16" s="197">
        <v>0</v>
      </c>
      <c r="AG16" s="197">
        <v>0</v>
      </c>
      <c r="AH16" s="197">
        <v>0</v>
      </c>
      <c r="AI16" s="197">
        <v>99.61</v>
      </c>
      <c r="AJ16" s="197">
        <v>0</v>
      </c>
      <c r="AK16" s="197">
        <v>0</v>
      </c>
      <c r="AL16" s="197">
        <v>0</v>
      </c>
      <c r="AM16" s="197">
        <v>0</v>
      </c>
      <c r="AN16" s="197">
        <v>0</v>
      </c>
      <c r="AO16">
        <v>0</v>
      </c>
      <c r="AP16" s="197">
        <v>117.3</v>
      </c>
      <c r="AQ16" s="197">
        <v>32.32</v>
      </c>
      <c r="AR16" s="197">
        <v>0</v>
      </c>
      <c r="AS16" s="197">
        <v>0</v>
      </c>
      <c r="AT16">
        <v>0</v>
      </c>
      <c r="AU16">
        <v>0</v>
      </c>
      <c r="AV16" s="197">
        <v>0</v>
      </c>
      <c r="AW16" s="197">
        <v>0</v>
      </c>
      <c r="AX16" s="197">
        <v>0</v>
      </c>
      <c r="AY16" s="197">
        <v>0</v>
      </c>
      <c r="AZ16" s="197">
        <v>0</v>
      </c>
      <c r="BA16" s="197">
        <v>0</v>
      </c>
      <c r="BB16" s="197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491.69</v>
      </c>
      <c r="L17" s="197">
        <v>9.0399999999999991</v>
      </c>
      <c r="M17" s="197">
        <v>61.2</v>
      </c>
      <c r="N17" s="197">
        <v>49.79</v>
      </c>
      <c r="O17" s="197">
        <v>70.33</v>
      </c>
      <c r="P17" s="197">
        <v>19.48</v>
      </c>
      <c r="Q17" s="197">
        <v>8.42</v>
      </c>
      <c r="R17" s="197">
        <v>17.87</v>
      </c>
      <c r="S17" s="197">
        <v>11.12</v>
      </c>
      <c r="T17" s="197">
        <v>0</v>
      </c>
      <c r="U17" s="197">
        <v>49.32</v>
      </c>
      <c r="V17" s="197">
        <v>7.76</v>
      </c>
      <c r="W17" s="197">
        <v>18.170000000000002</v>
      </c>
      <c r="X17" s="197">
        <v>60.36</v>
      </c>
      <c r="Y17" s="197">
        <v>0</v>
      </c>
      <c r="Z17">
        <v>0</v>
      </c>
      <c r="AA17" s="197">
        <v>0</v>
      </c>
      <c r="AB17" s="197">
        <v>0</v>
      </c>
      <c r="AC17" s="197">
        <v>0</v>
      </c>
      <c r="AD17" s="197">
        <v>0</v>
      </c>
      <c r="AE17" s="197">
        <v>43.12</v>
      </c>
      <c r="AF17" s="197">
        <v>0</v>
      </c>
      <c r="AG17" s="197">
        <v>0</v>
      </c>
      <c r="AH17" s="197">
        <v>0</v>
      </c>
      <c r="AI17" s="197">
        <v>99.61</v>
      </c>
      <c r="AJ17" s="197">
        <v>0</v>
      </c>
      <c r="AK17" s="197">
        <v>0</v>
      </c>
      <c r="AL17" s="197">
        <v>0</v>
      </c>
      <c r="AM17" s="197">
        <v>0</v>
      </c>
      <c r="AN17" s="197">
        <v>0</v>
      </c>
      <c r="AO17">
        <v>0</v>
      </c>
      <c r="AP17" s="197">
        <v>117.3</v>
      </c>
      <c r="AQ17" s="197">
        <v>32.32</v>
      </c>
      <c r="AR17" s="197">
        <v>0</v>
      </c>
      <c r="AS17" s="197">
        <v>0</v>
      </c>
      <c r="AT17">
        <v>0</v>
      </c>
      <c r="AU17">
        <v>0</v>
      </c>
      <c r="AV17" s="197">
        <v>0</v>
      </c>
      <c r="AW17" s="197">
        <v>0</v>
      </c>
      <c r="AX17" s="197">
        <v>0</v>
      </c>
      <c r="AY17" s="197">
        <v>0</v>
      </c>
      <c r="AZ17" s="197">
        <v>0</v>
      </c>
      <c r="BA17" s="197">
        <v>0</v>
      </c>
      <c r="BB17" s="19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491.69</v>
      </c>
      <c r="L18" s="197">
        <v>9.0399999999999991</v>
      </c>
      <c r="M18" s="197">
        <v>61.2</v>
      </c>
      <c r="N18" s="197">
        <v>49.79</v>
      </c>
      <c r="O18" s="197">
        <v>70.33</v>
      </c>
      <c r="P18" s="197">
        <v>19.48</v>
      </c>
      <c r="Q18" s="197">
        <v>8.42</v>
      </c>
      <c r="R18" s="197">
        <v>17.87</v>
      </c>
      <c r="S18" s="197">
        <v>11.12</v>
      </c>
      <c r="T18" s="197">
        <v>0</v>
      </c>
      <c r="U18" s="197">
        <v>49.32</v>
      </c>
      <c r="V18" s="197">
        <v>7.76</v>
      </c>
      <c r="W18" s="197">
        <v>18.170000000000002</v>
      </c>
      <c r="X18" s="197">
        <v>60.36</v>
      </c>
      <c r="Y18" s="197">
        <v>0</v>
      </c>
      <c r="Z18">
        <v>0</v>
      </c>
      <c r="AA18" s="197">
        <v>0</v>
      </c>
      <c r="AB18" s="197">
        <v>0</v>
      </c>
      <c r="AC18" s="197">
        <v>0</v>
      </c>
      <c r="AD18" s="197">
        <v>0</v>
      </c>
      <c r="AE18" s="197">
        <v>43.12</v>
      </c>
      <c r="AF18" s="197">
        <v>0</v>
      </c>
      <c r="AG18" s="197">
        <v>0</v>
      </c>
      <c r="AH18" s="197">
        <v>0</v>
      </c>
      <c r="AI18" s="197">
        <v>99.61</v>
      </c>
      <c r="AJ18" s="197">
        <v>0</v>
      </c>
      <c r="AK18" s="197">
        <v>0</v>
      </c>
      <c r="AL18" s="197">
        <v>0</v>
      </c>
      <c r="AM18" s="197">
        <v>0</v>
      </c>
      <c r="AN18" s="197">
        <v>0</v>
      </c>
      <c r="AO18">
        <v>0</v>
      </c>
      <c r="AP18" s="197">
        <v>117.3</v>
      </c>
      <c r="AQ18" s="197">
        <v>32.32</v>
      </c>
      <c r="AR18" s="197">
        <v>0</v>
      </c>
      <c r="AS18" s="197">
        <v>0</v>
      </c>
      <c r="AT18">
        <v>0</v>
      </c>
      <c r="AU18">
        <v>0</v>
      </c>
      <c r="AV18" s="197">
        <v>0</v>
      </c>
      <c r="AW18" s="197">
        <v>0</v>
      </c>
      <c r="AX18" s="197">
        <v>0</v>
      </c>
      <c r="AY18" s="197">
        <v>0</v>
      </c>
      <c r="AZ18" s="197">
        <v>0</v>
      </c>
      <c r="BA18" s="197">
        <v>0</v>
      </c>
      <c r="BB18" s="197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0</v>
      </c>
      <c r="H19" s="197">
        <v>0</v>
      </c>
      <c r="I19" s="197">
        <v>0</v>
      </c>
      <c r="J19" s="197">
        <v>0</v>
      </c>
      <c r="K19" s="197">
        <v>491.69</v>
      </c>
      <c r="L19" s="197">
        <v>9.0399999999999991</v>
      </c>
      <c r="M19" s="197">
        <v>61.2</v>
      </c>
      <c r="N19" s="197">
        <v>49.79</v>
      </c>
      <c r="O19" s="197">
        <v>70.33</v>
      </c>
      <c r="P19" s="197">
        <v>19.48</v>
      </c>
      <c r="Q19" s="197">
        <v>8.42</v>
      </c>
      <c r="R19" s="197">
        <v>17.87</v>
      </c>
      <c r="S19" s="197">
        <v>11.12</v>
      </c>
      <c r="T19" s="197">
        <v>0</v>
      </c>
      <c r="U19" s="197">
        <v>49.65</v>
      </c>
      <c r="V19" s="197">
        <v>7.76</v>
      </c>
      <c r="W19" s="197">
        <v>18.170000000000002</v>
      </c>
      <c r="X19" s="197">
        <v>60.36</v>
      </c>
      <c r="Y19" s="197">
        <v>0</v>
      </c>
      <c r="Z19">
        <v>0</v>
      </c>
      <c r="AA19" s="197">
        <v>0</v>
      </c>
      <c r="AB19" s="197">
        <v>0</v>
      </c>
      <c r="AC19" s="197">
        <v>0</v>
      </c>
      <c r="AD19" s="197">
        <v>0</v>
      </c>
      <c r="AE19" s="197">
        <v>43.12</v>
      </c>
      <c r="AF19" s="197">
        <v>0</v>
      </c>
      <c r="AG19" s="197">
        <v>0</v>
      </c>
      <c r="AH19" s="197">
        <v>0</v>
      </c>
      <c r="AI19" s="197">
        <v>99.61</v>
      </c>
      <c r="AJ19" s="197">
        <v>0</v>
      </c>
      <c r="AK19" s="197">
        <v>0</v>
      </c>
      <c r="AL19" s="197">
        <v>0</v>
      </c>
      <c r="AM19" s="197">
        <v>0</v>
      </c>
      <c r="AN19" s="197">
        <v>0</v>
      </c>
      <c r="AO19">
        <v>0</v>
      </c>
      <c r="AP19" s="197">
        <v>117.3</v>
      </c>
      <c r="AQ19" s="197">
        <v>32.32</v>
      </c>
      <c r="AR19" s="197">
        <v>0</v>
      </c>
      <c r="AS19" s="197">
        <v>0</v>
      </c>
      <c r="AT19">
        <v>0</v>
      </c>
      <c r="AU19">
        <v>0</v>
      </c>
      <c r="AV19" s="197">
        <v>0</v>
      </c>
      <c r="AW19" s="197">
        <v>0</v>
      </c>
      <c r="AX19" s="197">
        <v>0</v>
      </c>
      <c r="AY19" s="197">
        <v>0</v>
      </c>
      <c r="AZ19" s="197">
        <v>0</v>
      </c>
      <c r="BA19" s="197">
        <v>0</v>
      </c>
      <c r="BB19" s="197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0</v>
      </c>
      <c r="H20" s="197">
        <v>0</v>
      </c>
      <c r="I20" s="197">
        <v>0</v>
      </c>
      <c r="J20" s="197">
        <v>0</v>
      </c>
      <c r="K20" s="197">
        <v>491.69</v>
      </c>
      <c r="L20" s="197">
        <v>9.0399999999999991</v>
      </c>
      <c r="M20" s="197">
        <v>61.2</v>
      </c>
      <c r="N20" s="197">
        <v>49.79</v>
      </c>
      <c r="O20" s="197">
        <v>70.33</v>
      </c>
      <c r="P20" s="197">
        <v>19.48</v>
      </c>
      <c r="Q20" s="197">
        <v>8.42</v>
      </c>
      <c r="R20" s="197">
        <v>17.87</v>
      </c>
      <c r="S20" s="197">
        <v>11.12</v>
      </c>
      <c r="T20" s="197">
        <v>0</v>
      </c>
      <c r="U20" s="197">
        <v>49.67</v>
      </c>
      <c r="V20" s="197">
        <v>7.76</v>
      </c>
      <c r="W20" s="197">
        <v>18.170000000000002</v>
      </c>
      <c r="X20" s="197">
        <v>60.36</v>
      </c>
      <c r="Y20" s="197">
        <v>0</v>
      </c>
      <c r="Z20">
        <v>0</v>
      </c>
      <c r="AA20" s="197">
        <v>0</v>
      </c>
      <c r="AB20" s="197">
        <v>0</v>
      </c>
      <c r="AC20" s="197">
        <v>0</v>
      </c>
      <c r="AD20" s="197">
        <v>0</v>
      </c>
      <c r="AE20" s="197">
        <v>43.12</v>
      </c>
      <c r="AF20" s="197">
        <v>0</v>
      </c>
      <c r="AG20" s="197">
        <v>0</v>
      </c>
      <c r="AH20" s="197">
        <v>0</v>
      </c>
      <c r="AI20" s="197">
        <v>99.61</v>
      </c>
      <c r="AJ20" s="197">
        <v>0</v>
      </c>
      <c r="AK20" s="197">
        <v>0</v>
      </c>
      <c r="AL20" s="197">
        <v>0</v>
      </c>
      <c r="AM20" s="197">
        <v>0</v>
      </c>
      <c r="AN20" s="197">
        <v>0</v>
      </c>
      <c r="AO20">
        <v>0</v>
      </c>
      <c r="AP20" s="197">
        <v>117.3</v>
      </c>
      <c r="AQ20" s="197">
        <v>32.32</v>
      </c>
      <c r="AR20" s="197">
        <v>0</v>
      </c>
      <c r="AS20" s="197">
        <v>0</v>
      </c>
      <c r="AT20">
        <v>0</v>
      </c>
      <c r="AU20">
        <v>0</v>
      </c>
      <c r="AV20" s="197">
        <v>0</v>
      </c>
      <c r="AW20" s="197">
        <v>0</v>
      </c>
      <c r="AX20" s="197">
        <v>0</v>
      </c>
      <c r="AY20" s="197">
        <v>0</v>
      </c>
      <c r="AZ20" s="197">
        <v>0</v>
      </c>
      <c r="BA20" s="197">
        <v>0</v>
      </c>
      <c r="BB20" s="197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0</v>
      </c>
      <c r="H21" s="197">
        <v>0</v>
      </c>
      <c r="I21" s="197">
        <v>0</v>
      </c>
      <c r="J21" s="197">
        <v>0</v>
      </c>
      <c r="K21" s="197">
        <v>486.51</v>
      </c>
      <c r="L21" s="197">
        <v>9.0399999999999991</v>
      </c>
      <c r="M21" s="197">
        <v>61.2</v>
      </c>
      <c r="N21" s="197">
        <v>49.79</v>
      </c>
      <c r="O21" s="197">
        <v>70.33</v>
      </c>
      <c r="P21" s="197">
        <v>19.48</v>
      </c>
      <c r="Q21" s="197">
        <v>8.42</v>
      </c>
      <c r="R21" s="197">
        <v>17.87</v>
      </c>
      <c r="S21" s="197">
        <v>11.12</v>
      </c>
      <c r="T21" s="197">
        <v>0</v>
      </c>
      <c r="U21" s="197">
        <v>49.67</v>
      </c>
      <c r="V21" s="197">
        <v>7.76</v>
      </c>
      <c r="W21" s="197">
        <v>18.170000000000002</v>
      </c>
      <c r="X21" s="197">
        <v>60.36</v>
      </c>
      <c r="Y21" s="197">
        <v>0</v>
      </c>
      <c r="Z21">
        <v>0</v>
      </c>
      <c r="AA21" s="197">
        <v>0</v>
      </c>
      <c r="AB21" s="197">
        <v>0</v>
      </c>
      <c r="AC21" s="197">
        <v>0</v>
      </c>
      <c r="AD21" s="197">
        <v>0</v>
      </c>
      <c r="AE21" s="197">
        <v>43.12</v>
      </c>
      <c r="AF21" s="197">
        <v>0</v>
      </c>
      <c r="AG21" s="197">
        <v>0</v>
      </c>
      <c r="AH21" s="197">
        <v>0</v>
      </c>
      <c r="AI21" s="197">
        <v>99.61</v>
      </c>
      <c r="AJ21" s="197">
        <v>0</v>
      </c>
      <c r="AK21" s="197">
        <v>0</v>
      </c>
      <c r="AL21" s="197">
        <v>0</v>
      </c>
      <c r="AM21" s="197">
        <v>0</v>
      </c>
      <c r="AN21" s="197">
        <v>0</v>
      </c>
      <c r="AO21">
        <v>0</v>
      </c>
      <c r="AP21" s="197">
        <v>117.3</v>
      </c>
      <c r="AQ21" s="197">
        <v>32.32</v>
      </c>
      <c r="AR21" s="197">
        <v>0</v>
      </c>
      <c r="AS21" s="197">
        <v>0</v>
      </c>
      <c r="AT21">
        <v>0</v>
      </c>
      <c r="AU21">
        <v>0</v>
      </c>
      <c r="AV21" s="197">
        <v>0</v>
      </c>
      <c r="AW21" s="197">
        <v>0</v>
      </c>
      <c r="AX21" s="197">
        <v>0</v>
      </c>
      <c r="AY21" s="197">
        <v>0</v>
      </c>
      <c r="AZ21" s="197">
        <v>0</v>
      </c>
      <c r="BA21" s="197">
        <v>0</v>
      </c>
      <c r="BB21" s="197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0</v>
      </c>
      <c r="H22" s="197">
        <v>0</v>
      </c>
      <c r="I22" s="197">
        <v>0</v>
      </c>
      <c r="J22" s="197">
        <v>0</v>
      </c>
      <c r="K22" s="197">
        <v>491.69</v>
      </c>
      <c r="L22" s="197">
        <v>9.0399999999999991</v>
      </c>
      <c r="M22" s="197">
        <v>61.2</v>
      </c>
      <c r="N22" s="197">
        <v>49.79</v>
      </c>
      <c r="O22" s="197">
        <v>70.33</v>
      </c>
      <c r="P22" s="197">
        <v>19.48</v>
      </c>
      <c r="Q22" s="197">
        <v>8.42</v>
      </c>
      <c r="R22" s="197">
        <v>17.87</v>
      </c>
      <c r="S22" s="197">
        <v>11.12</v>
      </c>
      <c r="T22" s="197">
        <v>0</v>
      </c>
      <c r="U22" s="197">
        <v>49.67</v>
      </c>
      <c r="V22" s="197">
        <v>7.76</v>
      </c>
      <c r="W22" s="197">
        <v>18.170000000000002</v>
      </c>
      <c r="X22" s="197">
        <v>60.36</v>
      </c>
      <c r="Y22" s="197">
        <v>0</v>
      </c>
      <c r="Z22">
        <v>0</v>
      </c>
      <c r="AA22" s="197">
        <v>0</v>
      </c>
      <c r="AB22" s="197">
        <v>0</v>
      </c>
      <c r="AC22" s="197">
        <v>0</v>
      </c>
      <c r="AD22" s="197">
        <v>0</v>
      </c>
      <c r="AE22" s="197">
        <v>43.12</v>
      </c>
      <c r="AF22" s="197">
        <v>0</v>
      </c>
      <c r="AG22" s="197">
        <v>0</v>
      </c>
      <c r="AH22" s="197">
        <v>0</v>
      </c>
      <c r="AI22" s="197">
        <v>99.61</v>
      </c>
      <c r="AJ22" s="197">
        <v>0</v>
      </c>
      <c r="AK22" s="197">
        <v>0</v>
      </c>
      <c r="AL22" s="197">
        <v>0</v>
      </c>
      <c r="AM22" s="197">
        <v>0</v>
      </c>
      <c r="AN22" s="197">
        <v>0</v>
      </c>
      <c r="AO22">
        <v>0</v>
      </c>
      <c r="AP22" s="197">
        <v>117.3</v>
      </c>
      <c r="AQ22" s="197">
        <v>32.32</v>
      </c>
      <c r="AR22" s="197">
        <v>0</v>
      </c>
      <c r="AS22" s="197">
        <v>0</v>
      </c>
      <c r="AT22">
        <v>0</v>
      </c>
      <c r="AU22">
        <v>0</v>
      </c>
      <c r="AV22" s="197">
        <v>0</v>
      </c>
      <c r="AW22" s="197">
        <v>0</v>
      </c>
      <c r="AX22" s="197">
        <v>0</v>
      </c>
      <c r="AY22" s="197">
        <v>0</v>
      </c>
      <c r="AZ22" s="197">
        <v>0</v>
      </c>
      <c r="BA22" s="197">
        <v>0</v>
      </c>
      <c r="BB22" s="197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0</v>
      </c>
      <c r="H23" s="197">
        <v>0</v>
      </c>
      <c r="I23" s="197">
        <v>0</v>
      </c>
      <c r="J23" s="197">
        <v>0</v>
      </c>
      <c r="K23" s="197">
        <v>491.69</v>
      </c>
      <c r="L23" s="197">
        <v>9.0399999999999991</v>
      </c>
      <c r="M23" s="197">
        <v>61.2</v>
      </c>
      <c r="N23" s="197">
        <v>49.79</v>
      </c>
      <c r="O23" s="197">
        <v>70.33</v>
      </c>
      <c r="P23" s="197">
        <v>19.48</v>
      </c>
      <c r="Q23" s="197">
        <v>8.42</v>
      </c>
      <c r="R23" s="197">
        <v>17.87</v>
      </c>
      <c r="S23" s="197">
        <v>11.12</v>
      </c>
      <c r="T23" s="197">
        <v>0</v>
      </c>
      <c r="U23" s="197">
        <v>49.67</v>
      </c>
      <c r="V23" s="197">
        <v>7.76</v>
      </c>
      <c r="W23" s="197">
        <v>18.170000000000002</v>
      </c>
      <c r="X23" s="197">
        <v>60.36</v>
      </c>
      <c r="Y23" s="197">
        <v>0</v>
      </c>
      <c r="Z23">
        <v>0</v>
      </c>
      <c r="AA23" s="197">
        <v>0</v>
      </c>
      <c r="AB23" s="197">
        <v>0</v>
      </c>
      <c r="AC23" s="197">
        <v>0</v>
      </c>
      <c r="AD23" s="197">
        <v>0</v>
      </c>
      <c r="AE23" s="197">
        <v>43.12</v>
      </c>
      <c r="AF23" s="197">
        <v>0</v>
      </c>
      <c r="AG23" s="197">
        <v>0</v>
      </c>
      <c r="AH23" s="197">
        <v>0</v>
      </c>
      <c r="AI23" s="197">
        <v>99.61</v>
      </c>
      <c r="AJ23" s="197">
        <v>0</v>
      </c>
      <c r="AK23" s="197">
        <v>0</v>
      </c>
      <c r="AL23" s="197">
        <v>0</v>
      </c>
      <c r="AM23" s="197">
        <v>0</v>
      </c>
      <c r="AN23" s="197">
        <v>0</v>
      </c>
      <c r="AO23">
        <v>0</v>
      </c>
      <c r="AP23" s="197">
        <v>117.3</v>
      </c>
      <c r="AQ23" s="197">
        <v>32.32</v>
      </c>
      <c r="AR23" s="197">
        <v>0</v>
      </c>
      <c r="AS23" s="197">
        <v>0</v>
      </c>
      <c r="AT23">
        <v>0</v>
      </c>
      <c r="AU23">
        <v>0</v>
      </c>
      <c r="AV23" s="197">
        <v>0</v>
      </c>
      <c r="AW23" s="197">
        <v>0</v>
      </c>
      <c r="AX23" s="197">
        <v>0</v>
      </c>
      <c r="AY23" s="197">
        <v>0</v>
      </c>
      <c r="AZ23" s="197">
        <v>0</v>
      </c>
      <c r="BA23" s="197">
        <v>0</v>
      </c>
      <c r="BB23" s="197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0</v>
      </c>
      <c r="H24" s="197">
        <v>0</v>
      </c>
      <c r="I24" s="197">
        <v>0</v>
      </c>
      <c r="J24" s="197">
        <v>0</v>
      </c>
      <c r="K24" s="197">
        <v>512.34</v>
      </c>
      <c r="L24" s="197">
        <v>9.0399999999999991</v>
      </c>
      <c r="M24" s="197">
        <v>61.2</v>
      </c>
      <c r="N24" s="197">
        <v>49.79</v>
      </c>
      <c r="O24" s="197">
        <v>70.33</v>
      </c>
      <c r="P24" s="197">
        <v>19.48</v>
      </c>
      <c r="Q24" s="197">
        <v>8.42</v>
      </c>
      <c r="R24" s="197">
        <v>17.87</v>
      </c>
      <c r="S24" s="197">
        <v>11.12</v>
      </c>
      <c r="T24" s="197">
        <v>0</v>
      </c>
      <c r="U24" s="197">
        <v>49.67</v>
      </c>
      <c r="V24" s="197">
        <v>7.79</v>
      </c>
      <c r="W24" s="197">
        <v>18.170000000000002</v>
      </c>
      <c r="X24" s="197">
        <v>60.36</v>
      </c>
      <c r="Y24" s="197">
        <v>0</v>
      </c>
      <c r="Z24">
        <v>0</v>
      </c>
      <c r="AA24" s="197">
        <v>0</v>
      </c>
      <c r="AB24" s="197">
        <v>0</v>
      </c>
      <c r="AC24" s="197">
        <v>0</v>
      </c>
      <c r="AD24" s="197">
        <v>0</v>
      </c>
      <c r="AE24" s="197">
        <v>43.12</v>
      </c>
      <c r="AF24" s="197">
        <v>0</v>
      </c>
      <c r="AG24" s="197">
        <v>0</v>
      </c>
      <c r="AH24" s="197">
        <v>0</v>
      </c>
      <c r="AI24" s="197">
        <v>99.61</v>
      </c>
      <c r="AJ24" s="197">
        <v>0</v>
      </c>
      <c r="AK24" s="197">
        <v>0</v>
      </c>
      <c r="AL24" s="197">
        <v>0</v>
      </c>
      <c r="AM24" s="197">
        <v>0</v>
      </c>
      <c r="AN24" s="197">
        <v>0</v>
      </c>
      <c r="AO24">
        <v>0</v>
      </c>
      <c r="AP24" s="197">
        <v>117.3</v>
      </c>
      <c r="AQ24" s="197">
        <v>32.32</v>
      </c>
      <c r="AR24" s="197">
        <v>0</v>
      </c>
      <c r="AS24" s="197">
        <v>0</v>
      </c>
      <c r="AT24">
        <v>0</v>
      </c>
      <c r="AU24">
        <v>0</v>
      </c>
      <c r="AV24" s="197">
        <v>0</v>
      </c>
      <c r="AW24" s="197">
        <v>0</v>
      </c>
      <c r="AX24" s="197">
        <v>0</v>
      </c>
      <c r="AY24" s="197">
        <v>0</v>
      </c>
      <c r="AZ24" s="197">
        <v>0</v>
      </c>
      <c r="BA24" s="197">
        <v>0</v>
      </c>
      <c r="BB24" s="197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0</v>
      </c>
      <c r="H25" s="197">
        <v>0</v>
      </c>
      <c r="I25" s="197">
        <v>0</v>
      </c>
      <c r="J25" s="197">
        <v>0</v>
      </c>
      <c r="K25" s="197">
        <v>491.69</v>
      </c>
      <c r="L25" s="197">
        <v>9.0399999999999991</v>
      </c>
      <c r="M25" s="197">
        <v>61.2</v>
      </c>
      <c r="N25" s="197">
        <v>49.79</v>
      </c>
      <c r="O25" s="197">
        <v>70.33</v>
      </c>
      <c r="P25" s="197">
        <v>19.48</v>
      </c>
      <c r="Q25" s="197">
        <v>8.42</v>
      </c>
      <c r="R25" s="197">
        <v>17.87</v>
      </c>
      <c r="S25" s="197">
        <v>11.12</v>
      </c>
      <c r="T25" s="197">
        <v>0</v>
      </c>
      <c r="U25" s="197">
        <v>49.67</v>
      </c>
      <c r="V25" s="197">
        <v>7.72</v>
      </c>
      <c r="W25" s="197">
        <v>18.170000000000002</v>
      </c>
      <c r="X25" s="197">
        <v>60.36</v>
      </c>
      <c r="Y25" s="197">
        <v>0</v>
      </c>
      <c r="Z25">
        <v>0</v>
      </c>
      <c r="AA25" s="197">
        <v>0</v>
      </c>
      <c r="AB25" s="197">
        <v>0</v>
      </c>
      <c r="AC25" s="197">
        <v>0</v>
      </c>
      <c r="AD25" s="197">
        <v>0</v>
      </c>
      <c r="AE25" s="197">
        <v>43.12</v>
      </c>
      <c r="AF25" s="197">
        <v>0</v>
      </c>
      <c r="AG25" s="197">
        <v>0</v>
      </c>
      <c r="AH25" s="197">
        <v>0</v>
      </c>
      <c r="AI25" s="197">
        <v>99.61</v>
      </c>
      <c r="AJ25" s="197">
        <v>0</v>
      </c>
      <c r="AK25" s="197">
        <v>0</v>
      </c>
      <c r="AL25" s="197">
        <v>0</v>
      </c>
      <c r="AM25" s="197">
        <v>0</v>
      </c>
      <c r="AN25" s="197">
        <v>0</v>
      </c>
      <c r="AO25">
        <v>0</v>
      </c>
      <c r="AP25" s="197">
        <v>117.3</v>
      </c>
      <c r="AQ25" s="197">
        <v>32.32</v>
      </c>
      <c r="AR25" s="197">
        <v>0</v>
      </c>
      <c r="AS25" s="197">
        <v>0</v>
      </c>
      <c r="AT25">
        <v>0</v>
      </c>
      <c r="AU25">
        <v>0</v>
      </c>
      <c r="AV25" s="197">
        <v>0</v>
      </c>
      <c r="AW25" s="197">
        <v>0</v>
      </c>
      <c r="AX25" s="197">
        <v>0</v>
      </c>
      <c r="AY25" s="197">
        <v>0</v>
      </c>
      <c r="AZ25" s="197">
        <v>0</v>
      </c>
      <c r="BA25" s="197">
        <v>0</v>
      </c>
      <c r="BB25" s="197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0</v>
      </c>
      <c r="H26" s="197">
        <v>0</v>
      </c>
      <c r="I26" s="197">
        <v>0</v>
      </c>
      <c r="J26" s="197">
        <v>0</v>
      </c>
      <c r="K26" s="197">
        <v>491.69</v>
      </c>
      <c r="L26" s="197">
        <v>9.0399999999999991</v>
      </c>
      <c r="M26" s="197">
        <v>61.2</v>
      </c>
      <c r="N26" s="197">
        <v>49.79</v>
      </c>
      <c r="O26" s="197">
        <v>70.33</v>
      </c>
      <c r="P26" s="197">
        <v>19.48</v>
      </c>
      <c r="Q26" s="197">
        <v>8.42</v>
      </c>
      <c r="R26" s="197">
        <v>17.87</v>
      </c>
      <c r="S26" s="197">
        <v>11.12</v>
      </c>
      <c r="T26" s="197">
        <v>0</v>
      </c>
      <c r="U26" s="197">
        <v>49.67</v>
      </c>
      <c r="V26" s="197">
        <v>7.7</v>
      </c>
      <c r="W26" s="197">
        <v>18.170000000000002</v>
      </c>
      <c r="X26" s="197">
        <v>60.36</v>
      </c>
      <c r="Y26" s="197">
        <v>0</v>
      </c>
      <c r="Z26">
        <v>0</v>
      </c>
      <c r="AA26" s="197">
        <v>0</v>
      </c>
      <c r="AB26" s="197">
        <v>0</v>
      </c>
      <c r="AC26" s="197">
        <v>0</v>
      </c>
      <c r="AD26" s="197">
        <v>0</v>
      </c>
      <c r="AE26" s="197">
        <v>43.12</v>
      </c>
      <c r="AF26" s="197">
        <v>0</v>
      </c>
      <c r="AG26" s="197">
        <v>0</v>
      </c>
      <c r="AH26" s="197">
        <v>0</v>
      </c>
      <c r="AI26" s="197">
        <v>99.61</v>
      </c>
      <c r="AJ26" s="197">
        <v>0</v>
      </c>
      <c r="AK26" s="197">
        <v>0</v>
      </c>
      <c r="AL26" s="197">
        <v>0</v>
      </c>
      <c r="AM26" s="197">
        <v>0</v>
      </c>
      <c r="AN26" s="197">
        <v>0</v>
      </c>
      <c r="AO26">
        <v>0</v>
      </c>
      <c r="AP26" s="197">
        <v>117.3</v>
      </c>
      <c r="AQ26" s="197">
        <v>32.32</v>
      </c>
      <c r="AR26" s="197">
        <v>0</v>
      </c>
      <c r="AS26" s="197">
        <v>0</v>
      </c>
      <c r="AT26">
        <v>0</v>
      </c>
      <c r="AU26">
        <v>0</v>
      </c>
      <c r="AV26" s="197">
        <v>0</v>
      </c>
      <c r="AW26" s="197">
        <v>0</v>
      </c>
      <c r="AX26" s="197">
        <v>0</v>
      </c>
      <c r="AY26" s="197">
        <v>0</v>
      </c>
      <c r="AZ26" s="197">
        <v>0</v>
      </c>
      <c r="BA26" s="197">
        <v>0</v>
      </c>
      <c r="BB26" s="197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0</v>
      </c>
      <c r="H27" s="197">
        <v>0</v>
      </c>
      <c r="I27" s="197">
        <v>0</v>
      </c>
      <c r="J27" s="197">
        <v>0</v>
      </c>
      <c r="K27" s="197">
        <v>491.69</v>
      </c>
      <c r="L27" s="197">
        <v>9.0399999999999991</v>
      </c>
      <c r="M27" s="197">
        <v>61.2</v>
      </c>
      <c r="N27" s="197">
        <v>49.79</v>
      </c>
      <c r="O27" s="197">
        <v>70.33</v>
      </c>
      <c r="P27" s="197">
        <v>19.48</v>
      </c>
      <c r="Q27" s="197">
        <v>8.42</v>
      </c>
      <c r="R27" s="197">
        <v>17.87</v>
      </c>
      <c r="S27" s="197">
        <v>11.12</v>
      </c>
      <c r="T27" s="197">
        <v>0</v>
      </c>
      <c r="U27" s="197">
        <v>49.67</v>
      </c>
      <c r="V27" s="197">
        <v>7.7</v>
      </c>
      <c r="W27" s="197">
        <v>17.399999999999999</v>
      </c>
      <c r="X27" s="197">
        <v>60.36</v>
      </c>
      <c r="Y27" s="197">
        <v>0</v>
      </c>
      <c r="Z27">
        <v>0</v>
      </c>
      <c r="AA27" s="197">
        <v>0</v>
      </c>
      <c r="AB27" s="197">
        <v>0</v>
      </c>
      <c r="AC27" s="197">
        <v>0</v>
      </c>
      <c r="AD27" s="197">
        <v>0</v>
      </c>
      <c r="AE27" s="197">
        <v>43.12</v>
      </c>
      <c r="AF27" s="197">
        <v>0</v>
      </c>
      <c r="AG27" s="197">
        <v>0</v>
      </c>
      <c r="AH27" s="197">
        <v>0</v>
      </c>
      <c r="AI27" s="197">
        <v>99.61</v>
      </c>
      <c r="AJ27" s="197">
        <v>0</v>
      </c>
      <c r="AK27" s="197">
        <v>0</v>
      </c>
      <c r="AL27" s="197">
        <v>0</v>
      </c>
      <c r="AM27" s="197">
        <v>0</v>
      </c>
      <c r="AN27" s="197">
        <v>0</v>
      </c>
      <c r="AO27">
        <v>0</v>
      </c>
      <c r="AP27" s="197">
        <v>117.3</v>
      </c>
      <c r="AQ27" s="197">
        <v>32.32</v>
      </c>
      <c r="AR27" s="197">
        <v>8.3699999999999992</v>
      </c>
      <c r="AS27" s="197">
        <v>0</v>
      </c>
      <c r="AT27">
        <v>0</v>
      </c>
      <c r="AU27">
        <v>0</v>
      </c>
      <c r="AV27" s="197">
        <v>0</v>
      </c>
      <c r="AW27" s="197">
        <v>0</v>
      </c>
      <c r="AX27" s="197">
        <v>0</v>
      </c>
      <c r="AY27" s="197">
        <v>0</v>
      </c>
      <c r="AZ27" s="197">
        <v>0</v>
      </c>
      <c r="BA27" s="197">
        <v>0</v>
      </c>
      <c r="BB27" s="19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0</v>
      </c>
      <c r="H28" s="197">
        <v>0</v>
      </c>
      <c r="I28" s="197">
        <v>0</v>
      </c>
      <c r="J28" s="197">
        <v>0</v>
      </c>
      <c r="K28" s="197">
        <v>491.69</v>
      </c>
      <c r="L28" s="197">
        <v>9.0399999999999991</v>
      </c>
      <c r="M28" s="197">
        <v>61.2</v>
      </c>
      <c r="N28" s="197">
        <v>49.79</v>
      </c>
      <c r="O28" s="197">
        <v>70.33</v>
      </c>
      <c r="P28" s="197">
        <v>19.48</v>
      </c>
      <c r="Q28" s="197">
        <v>8.42</v>
      </c>
      <c r="R28" s="197">
        <v>17.87</v>
      </c>
      <c r="S28" s="197">
        <v>11.12</v>
      </c>
      <c r="T28" s="197">
        <v>0</v>
      </c>
      <c r="U28" s="197">
        <v>49.67</v>
      </c>
      <c r="V28" s="197">
        <v>7.7</v>
      </c>
      <c r="W28" s="197">
        <v>17.399999999999999</v>
      </c>
      <c r="X28" s="197">
        <v>60.36</v>
      </c>
      <c r="Y28" s="197">
        <v>0</v>
      </c>
      <c r="Z28">
        <v>0</v>
      </c>
      <c r="AA28" s="197">
        <v>0</v>
      </c>
      <c r="AB28" s="197">
        <v>0</v>
      </c>
      <c r="AC28" s="197">
        <v>0</v>
      </c>
      <c r="AD28" s="197">
        <v>0</v>
      </c>
      <c r="AE28" s="197">
        <v>43.12</v>
      </c>
      <c r="AF28" s="197">
        <v>0</v>
      </c>
      <c r="AG28" s="197">
        <v>0</v>
      </c>
      <c r="AH28" s="197">
        <v>0</v>
      </c>
      <c r="AI28" s="197">
        <v>99.61</v>
      </c>
      <c r="AJ28" s="197">
        <v>0</v>
      </c>
      <c r="AK28" s="197">
        <v>0</v>
      </c>
      <c r="AL28" s="197">
        <v>0</v>
      </c>
      <c r="AM28" s="197">
        <v>0</v>
      </c>
      <c r="AN28" s="197">
        <v>0</v>
      </c>
      <c r="AO28">
        <v>0</v>
      </c>
      <c r="AP28" s="197">
        <v>117.3</v>
      </c>
      <c r="AQ28" s="197">
        <v>32.32</v>
      </c>
      <c r="AR28" s="197">
        <v>17.28</v>
      </c>
      <c r="AS28" s="197">
        <v>0</v>
      </c>
      <c r="AT28">
        <v>0</v>
      </c>
      <c r="AU28">
        <v>0</v>
      </c>
      <c r="AV28" s="197">
        <v>0</v>
      </c>
      <c r="AW28" s="197">
        <v>0</v>
      </c>
      <c r="AX28" s="197">
        <v>0</v>
      </c>
      <c r="AY28" s="197">
        <v>0</v>
      </c>
      <c r="AZ28" s="197">
        <v>0</v>
      </c>
      <c r="BA28" s="197">
        <v>0</v>
      </c>
      <c r="BB28" s="197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0</v>
      </c>
      <c r="H29" s="197">
        <v>0</v>
      </c>
      <c r="I29" s="197">
        <v>0</v>
      </c>
      <c r="J29" s="197">
        <v>0</v>
      </c>
      <c r="K29" s="197">
        <v>491.69</v>
      </c>
      <c r="L29" s="197">
        <v>9.0399999999999991</v>
      </c>
      <c r="M29" s="197">
        <v>61.2</v>
      </c>
      <c r="N29" s="197">
        <v>49.79</v>
      </c>
      <c r="O29" s="197">
        <v>70.33</v>
      </c>
      <c r="P29" s="197">
        <v>19.48</v>
      </c>
      <c r="Q29" s="197">
        <v>8.42</v>
      </c>
      <c r="R29" s="197">
        <v>17.87</v>
      </c>
      <c r="S29" s="197">
        <v>11.12</v>
      </c>
      <c r="T29" s="197">
        <v>0</v>
      </c>
      <c r="U29" s="197">
        <v>49.67</v>
      </c>
      <c r="V29" s="197">
        <v>7.65</v>
      </c>
      <c r="W29" s="197">
        <v>18.170000000000002</v>
      </c>
      <c r="X29" s="197">
        <v>60.36</v>
      </c>
      <c r="Y29" s="197">
        <v>0</v>
      </c>
      <c r="Z29">
        <v>0</v>
      </c>
      <c r="AA29" s="197">
        <v>0</v>
      </c>
      <c r="AB29" s="197">
        <v>0</v>
      </c>
      <c r="AC29" s="197">
        <v>0</v>
      </c>
      <c r="AD29" s="197">
        <v>0</v>
      </c>
      <c r="AE29" s="197">
        <v>43.12</v>
      </c>
      <c r="AF29" s="197">
        <v>0</v>
      </c>
      <c r="AG29" s="197">
        <v>0</v>
      </c>
      <c r="AH29" s="197">
        <v>0</v>
      </c>
      <c r="AI29" s="197">
        <v>99.61</v>
      </c>
      <c r="AJ29" s="197">
        <v>0</v>
      </c>
      <c r="AK29" s="197">
        <v>0</v>
      </c>
      <c r="AL29" s="197">
        <v>0</v>
      </c>
      <c r="AM29" s="197">
        <v>0</v>
      </c>
      <c r="AN29" s="197">
        <v>0</v>
      </c>
      <c r="AO29">
        <v>0</v>
      </c>
      <c r="AP29" s="197">
        <v>117.3</v>
      </c>
      <c r="AQ29" s="197">
        <v>32.32</v>
      </c>
      <c r="AR29" s="197">
        <v>27.05</v>
      </c>
      <c r="AS29" s="197">
        <v>0</v>
      </c>
      <c r="AT29">
        <v>0</v>
      </c>
      <c r="AU29">
        <v>0</v>
      </c>
      <c r="AV29" s="197">
        <v>0</v>
      </c>
      <c r="AW29" s="197">
        <v>0</v>
      </c>
      <c r="AX29" s="197">
        <v>0</v>
      </c>
      <c r="AY29" s="197">
        <v>0</v>
      </c>
      <c r="AZ29" s="197">
        <v>0</v>
      </c>
      <c r="BA29" s="197">
        <v>0</v>
      </c>
      <c r="BB29" s="197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0</v>
      </c>
      <c r="H30" s="197">
        <v>0</v>
      </c>
      <c r="I30" s="197">
        <v>0</v>
      </c>
      <c r="J30" s="197">
        <v>0</v>
      </c>
      <c r="K30" s="197">
        <v>491.69</v>
      </c>
      <c r="L30" s="197">
        <v>9.0399999999999991</v>
      </c>
      <c r="M30" s="197">
        <v>61.2</v>
      </c>
      <c r="N30" s="197">
        <v>49.79</v>
      </c>
      <c r="O30" s="197">
        <v>70.33</v>
      </c>
      <c r="P30" s="197">
        <v>19.48</v>
      </c>
      <c r="Q30" s="197">
        <v>8.42</v>
      </c>
      <c r="R30" s="197">
        <v>17.87</v>
      </c>
      <c r="S30" s="197">
        <v>11.12</v>
      </c>
      <c r="T30" s="197">
        <v>0</v>
      </c>
      <c r="U30" s="197">
        <v>49.67</v>
      </c>
      <c r="V30" s="197">
        <v>7.65</v>
      </c>
      <c r="W30" s="197">
        <v>18.170000000000002</v>
      </c>
      <c r="X30" s="197">
        <v>60.36</v>
      </c>
      <c r="Y30" s="197">
        <v>0</v>
      </c>
      <c r="Z30">
        <v>0</v>
      </c>
      <c r="AA30" s="197">
        <v>0</v>
      </c>
      <c r="AB30" s="197">
        <v>0</v>
      </c>
      <c r="AC30" s="197">
        <v>0</v>
      </c>
      <c r="AD30" s="197">
        <v>0</v>
      </c>
      <c r="AE30" s="197">
        <v>43.12</v>
      </c>
      <c r="AF30" s="197">
        <v>0</v>
      </c>
      <c r="AG30" s="197">
        <v>0</v>
      </c>
      <c r="AH30" s="197">
        <v>0</v>
      </c>
      <c r="AI30" s="197">
        <v>99.61</v>
      </c>
      <c r="AJ30" s="197">
        <v>0</v>
      </c>
      <c r="AK30" s="197">
        <v>0</v>
      </c>
      <c r="AL30" s="197">
        <v>0</v>
      </c>
      <c r="AM30" s="197">
        <v>0</v>
      </c>
      <c r="AN30" s="197">
        <v>0</v>
      </c>
      <c r="AO30">
        <v>0</v>
      </c>
      <c r="AP30" s="197">
        <v>117.3</v>
      </c>
      <c r="AQ30" s="197">
        <v>32.32</v>
      </c>
      <c r="AR30" s="197">
        <v>35</v>
      </c>
      <c r="AS30" s="197">
        <v>0</v>
      </c>
      <c r="AT30">
        <v>0</v>
      </c>
      <c r="AU30">
        <v>0</v>
      </c>
      <c r="AV30" s="197">
        <v>0</v>
      </c>
      <c r="AW30" s="197">
        <v>0</v>
      </c>
      <c r="AX30" s="197">
        <v>0</v>
      </c>
      <c r="AY30" s="197">
        <v>0</v>
      </c>
      <c r="AZ30" s="197">
        <v>0</v>
      </c>
      <c r="BA30" s="197">
        <v>0</v>
      </c>
      <c r="BB30" s="197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0</v>
      </c>
      <c r="H31" s="197">
        <v>0</v>
      </c>
      <c r="I31" s="197">
        <v>0</v>
      </c>
      <c r="J31" s="197">
        <v>0</v>
      </c>
      <c r="K31" s="197">
        <v>506.49</v>
      </c>
      <c r="L31" s="197">
        <v>9.0399999999999991</v>
      </c>
      <c r="M31" s="197">
        <v>61.2</v>
      </c>
      <c r="N31" s="197">
        <v>49.79</v>
      </c>
      <c r="O31" s="197">
        <v>70.33</v>
      </c>
      <c r="P31" s="197">
        <v>19.48</v>
      </c>
      <c r="Q31" s="197">
        <v>8.42</v>
      </c>
      <c r="R31" s="197">
        <v>17.87</v>
      </c>
      <c r="S31" s="197">
        <v>11.12</v>
      </c>
      <c r="T31" s="197">
        <v>0</v>
      </c>
      <c r="U31" s="197">
        <v>49.67</v>
      </c>
      <c r="V31" s="197">
        <v>7.65</v>
      </c>
      <c r="W31" s="197">
        <v>18.170000000000002</v>
      </c>
      <c r="X31" s="197">
        <v>60.36</v>
      </c>
      <c r="Y31" s="197">
        <v>0</v>
      </c>
      <c r="Z31">
        <v>0</v>
      </c>
      <c r="AA31" s="197">
        <v>0</v>
      </c>
      <c r="AB31" s="197">
        <v>0</v>
      </c>
      <c r="AC31" s="197">
        <v>0</v>
      </c>
      <c r="AD31" s="197">
        <v>0</v>
      </c>
      <c r="AE31" s="197">
        <v>43.12</v>
      </c>
      <c r="AF31" s="197">
        <v>0</v>
      </c>
      <c r="AG31" s="197">
        <v>0</v>
      </c>
      <c r="AH31" s="197">
        <v>0</v>
      </c>
      <c r="AI31" s="197">
        <v>99.61</v>
      </c>
      <c r="AJ31" s="197">
        <v>0</v>
      </c>
      <c r="AK31" s="197">
        <v>0</v>
      </c>
      <c r="AL31" s="197">
        <v>0</v>
      </c>
      <c r="AM31" s="197">
        <v>0</v>
      </c>
      <c r="AN31" s="197">
        <v>0</v>
      </c>
      <c r="AO31">
        <v>0</v>
      </c>
      <c r="AP31" s="197">
        <v>117.3</v>
      </c>
      <c r="AQ31" s="197">
        <v>32.32</v>
      </c>
      <c r="AR31" s="197">
        <v>42.5</v>
      </c>
      <c r="AS31" s="197">
        <v>0</v>
      </c>
      <c r="AT31">
        <v>0</v>
      </c>
      <c r="AU31">
        <v>0</v>
      </c>
      <c r="AV31" s="197">
        <v>0</v>
      </c>
      <c r="AW31" s="197">
        <v>0</v>
      </c>
      <c r="AX31" s="197">
        <v>0</v>
      </c>
      <c r="AY31" s="197">
        <v>0</v>
      </c>
      <c r="AZ31" s="197">
        <v>0</v>
      </c>
      <c r="BA31" s="197">
        <v>0</v>
      </c>
      <c r="BB31" s="197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0</v>
      </c>
      <c r="H32" s="197">
        <v>0</v>
      </c>
      <c r="I32" s="197">
        <v>0</v>
      </c>
      <c r="J32" s="197">
        <v>0</v>
      </c>
      <c r="K32" s="197">
        <v>491.69</v>
      </c>
      <c r="L32" s="197">
        <v>9.0399999999999991</v>
      </c>
      <c r="M32" s="197">
        <v>61.2</v>
      </c>
      <c r="N32" s="197">
        <v>49.79</v>
      </c>
      <c r="O32" s="197">
        <v>70.33</v>
      </c>
      <c r="P32" s="197">
        <v>19.48</v>
      </c>
      <c r="Q32" s="197">
        <v>8.42</v>
      </c>
      <c r="R32" s="197">
        <v>17.87</v>
      </c>
      <c r="S32" s="197">
        <v>11.12</v>
      </c>
      <c r="T32" s="197">
        <v>0</v>
      </c>
      <c r="U32" s="197">
        <v>49.67</v>
      </c>
      <c r="V32" s="197">
        <v>7.65</v>
      </c>
      <c r="W32" s="197">
        <v>18.170000000000002</v>
      </c>
      <c r="X32" s="197">
        <v>60.36</v>
      </c>
      <c r="Y32" s="197">
        <v>0</v>
      </c>
      <c r="Z32">
        <v>0</v>
      </c>
      <c r="AA32" s="197">
        <v>0</v>
      </c>
      <c r="AB32" s="197">
        <v>0</v>
      </c>
      <c r="AC32" s="197">
        <v>0</v>
      </c>
      <c r="AD32" s="197">
        <v>0</v>
      </c>
      <c r="AE32" s="197">
        <v>43.12</v>
      </c>
      <c r="AF32" s="197">
        <v>0</v>
      </c>
      <c r="AG32" s="197">
        <v>0</v>
      </c>
      <c r="AH32" s="197">
        <v>0</v>
      </c>
      <c r="AI32" s="197">
        <v>99.61</v>
      </c>
      <c r="AJ32" s="197">
        <v>0</v>
      </c>
      <c r="AK32" s="197">
        <v>0</v>
      </c>
      <c r="AL32" s="197">
        <v>0</v>
      </c>
      <c r="AM32" s="197">
        <v>0</v>
      </c>
      <c r="AN32" s="197">
        <v>0</v>
      </c>
      <c r="AO32">
        <v>0</v>
      </c>
      <c r="AP32" s="197">
        <v>117.3</v>
      </c>
      <c r="AQ32" s="197">
        <v>32.32</v>
      </c>
      <c r="AR32" s="197">
        <v>43.5</v>
      </c>
      <c r="AS32" s="197">
        <v>0</v>
      </c>
      <c r="AT32">
        <v>0</v>
      </c>
      <c r="AU32">
        <v>0</v>
      </c>
      <c r="AV32" s="197">
        <v>0</v>
      </c>
      <c r="AW32" s="197">
        <v>0</v>
      </c>
      <c r="AX32" s="197">
        <v>0</v>
      </c>
      <c r="AY32" s="197">
        <v>0</v>
      </c>
      <c r="AZ32" s="197">
        <v>0</v>
      </c>
      <c r="BA32" s="197">
        <v>0</v>
      </c>
      <c r="BB32" s="197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0</v>
      </c>
      <c r="H33" s="197">
        <v>0</v>
      </c>
      <c r="I33" s="197">
        <v>0</v>
      </c>
      <c r="J33" s="197">
        <v>0</v>
      </c>
      <c r="K33" s="197">
        <v>491.69</v>
      </c>
      <c r="L33" s="197">
        <v>9.0399999999999991</v>
      </c>
      <c r="M33" s="197">
        <v>61.2</v>
      </c>
      <c r="N33" s="197">
        <v>49.79</v>
      </c>
      <c r="O33" s="197">
        <v>70.33</v>
      </c>
      <c r="P33" s="197">
        <v>19.48</v>
      </c>
      <c r="Q33" s="197">
        <v>8.42</v>
      </c>
      <c r="R33" s="197">
        <v>17.87</v>
      </c>
      <c r="S33" s="197">
        <v>11.12</v>
      </c>
      <c r="T33" s="197">
        <v>0</v>
      </c>
      <c r="U33" s="197">
        <v>49.67</v>
      </c>
      <c r="V33" s="197">
        <v>7.65</v>
      </c>
      <c r="W33" s="197">
        <v>18.420000000000002</v>
      </c>
      <c r="X33" s="197">
        <v>60.35</v>
      </c>
      <c r="Y33" s="197">
        <v>0</v>
      </c>
      <c r="Z33">
        <v>0</v>
      </c>
      <c r="AA33" s="197">
        <v>0</v>
      </c>
      <c r="AB33" s="197">
        <v>0</v>
      </c>
      <c r="AC33" s="197">
        <v>0</v>
      </c>
      <c r="AD33" s="197">
        <v>0</v>
      </c>
      <c r="AE33" s="197">
        <v>43.12</v>
      </c>
      <c r="AF33" s="197">
        <v>0</v>
      </c>
      <c r="AG33" s="197">
        <v>0</v>
      </c>
      <c r="AH33" s="197">
        <v>0</v>
      </c>
      <c r="AI33" s="197">
        <v>99.61</v>
      </c>
      <c r="AJ33" s="197">
        <v>0</v>
      </c>
      <c r="AK33" s="197">
        <v>0</v>
      </c>
      <c r="AL33" s="197">
        <v>0</v>
      </c>
      <c r="AM33" s="197">
        <v>0</v>
      </c>
      <c r="AN33" s="197">
        <v>0</v>
      </c>
      <c r="AO33">
        <v>0</v>
      </c>
      <c r="AP33" s="197">
        <v>117.3</v>
      </c>
      <c r="AQ33" s="197">
        <v>32.32</v>
      </c>
      <c r="AR33" s="197">
        <v>45.5</v>
      </c>
      <c r="AS33" s="197">
        <v>0</v>
      </c>
      <c r="AT33">
        <v>0</v>
      </c>
      <c r="AU33">
        <v>0</v>
      </c>
      <c r="AV33" s="197">
        <v>0</v>
      </c>
      <c r="AW33" s="197">
        <v>0</v>
      </c>
      <c r="AX33" s="197">
        <v>0</v>
      </c>
      <c r="AY33" s="197">
        <v>0</v>
      </c>
      <c r="AZ33" s="197">
        <v>0</v>
      </c>
      <c r="BA33" s="197">
        <v>0</v>
      </c>
      <c r="BB33" s="197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0</v>
      </c>
      <c r="H34" s="197">
        <v>0</v>
      </c>
      <c r="I34" s="197">
        <v>0</v>
      </c>
      <c r="J34" s="197">
        <v>0</v>
      </c>
      <c r="K34" s="197">
        <v>491.69</v>
      </c>
      <c r="L34" s="197">
        <v>9.0399999999999991</v>
      </c>
      <c r="M34" s="197">
        <v>61.2</v>
      </c>
      <c r="N34" s="197">
        <v>49.79</v>
      </c>
      <c r="O34" s="197">
        <v>70.33</v>
      </c>
      <c r="P34" s="197">
        <v>19.48</v>
      </c>
      <c r="Q34" s="197">
        <v>8.42</v>
      </c>
      <c r="R34" s="197">
        <v>17.87</v>
      </c>
      <c r="S34" s="197">
        <v>11.12</v>
      </c>
      <c r="T34" s="197">
        <v>0</v>
      </c>
      <c r="U34" s="197">
        <v>49.67</v>
      </c>
      <c r="V34" s="197">
        <v>7.65</v>
      </c>
      <c r="W34" s="197">
        <v>18.420000000000002</v>
      </c>
      <c r="X34" s="197">
        <v>60.35</v>
      </c>
      <c r="Y34" s="197">
        <v>0</v>
      </c>
      <c r="Z34">
        <v>0</v>
      </c>
      <c r="AA34" s="197">
        <v>0</v>
      </c>
      <c r="AB34" s="197">
        <v>0</v>
      </c>
      <c r="AC34" s="197">
        <v>0</v>
      </c>
      <c r="AD34" s="197">
        <v>0</v>
      </c>
      <c r="AE34" s="197">
        <v>43.12</v>
      </c>
      <c r="AF34" s="197">
        <v>0</v>
      </c>
      <c r="AG34" s="197">
        <v>0</v>
      </c>
      <c r="AH34" s="197">
        <v>0</v>
      </c>
      <c r="AI34" s="197">
        <v>99.61</v>
      </c>
      <c r="AJ34" s="197">
        <v>0</v>
      </c>
      <c r="AK34" s="197">
        <v>0</v>
      </c>
      <c r="AL34" s="197">
        <v>0</v>
      </c>
      <c r="AM34" s="197">
        <v>0</v>
      </c>
      <c r="AN34" s="197">
        <v>0</v>
      </c>
      <c r="AO34">
        <v>0</v>
      </c>
      <c r="AP34" s="197">
        <v>117.3</v>
      </c>
      <c r="AQ34" s="197">
        <v>32.32</v>
      </c>
      <c r="AR34" s="197">
        <v>46</v>
      </c>
      <c r="AS34" s="197">
        <v>0</v>
      </c>
      <c r="AT34">
        <v>0</v>
      </c>
      <c r="AU34">
        <v>0</v>
      </c>
      <c r="AV34" s="197">
        <v>0</v>
      </c>
      <c r="AW34" s="197">
        <v>0</v>
      </c>
      <c r="AX34" s="197">
        <v>0</v>
      </c>
      <c r="AY34" s="197">
        <v>0</v>
      </c>
      <c r="AZ34" s="197">
        <v>0</v>
      </c>
      <c r="BA34" s="197">
        <v>0</v>
      </c>
      <c r="BB34" s="197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0</v>
      </c>
      <c r="H35" s="197">
        <v>0</v>
      </c>
      <c r="I35" s="197">
        <v>0</v>
      </c>
      <c r="J35" s="197">
        <v>0</v>
      </c>
      <c r="K35" s="197">
        <v>491.69</v>
      </c>
      <c r="L35" s="197">
        <v>3.41</v>
      </c>
      <c r="M35" s="197">
        <v>61.2</v>
      </c>
      <c r="N35" s="197">
        <v>49.79</v>
      </c>
      <c r="O35" s="197">
        <v>70.33</v>
      </c>
      <c r="P35" s="197">
        <v>19.48</v>
      </c>
      <c r="Q35" s="197">
        <v>5.03</v>
      </c>
      <c r="R35" s="197">
        <v>17.87</v>
      </c>
      <c r="S35" s="197">
        <v>5.99</v>
      </c>
      <c r="T35" s="197">
        <v>0</v>
      </c>
      <c r="U35" s="197">
        <v>49.67</v>
      </c>
      <c r="V35" s="197">
        <v>7.74</v>
      </c>
      <c r="W35" s="197">
        <v>18.420000000000002</v>
      </c>
      <c r="X35" s="197">
        <v>60.35</v>
      </c>
      <c r="Y35" s="197">
        <v>0</v>
      </c>
      <c r="Z35">
        <v>0</v>
      </c>
      <c r="AA35" s="197">
        <v>0</v>
      </c>
      <c r="AB35" s="197">
        <v>0</v>
      </c>
      <c r="AC35" s="197">
        <v>0</v>
      </c>
      <c r="AD35" s="197">
        <v>0</v>
      </c>
      <c r="AE35" s="197">
        <v>43.12</v>
      </c>
      <c r="AF35" s="197">
        <v>0</v>
      </c>
      <c r="AG35" s="197">
        <v>0</v>
      </c>
      <c r="AH35" s="197">
        <v>0</v>
      </c>
      <c r="AI35" s="197">
        <v>83.76</v>
      </c>
      <c r="AJ35" s="197">
        <v>0</v>
      </c>
      <c r="AK35" s="197">
        <v>0</v>
      </c>
      <c r="AL35" s="197">
        <v>0</v>
      </c>
      <c r="AM35" s="197">
        <v>0</v>
      </c>
      <c r="AN35" s="197">
        <v>0</v>
      </c>
      <c r="AO35">
        <v>0</v>
      </c>
      <c r="AP35" s="197">
        <v>117.31</v>
      </c>
      <c r="AQ35" s="197">
        <v>32.32</v>
      </c>
      <c r="AR35" s="197">
        <v>47.1</v>
      </c>
      <c r="AS35" s="197">
        <v>0</v>
      </c>
      <c r="AT35">
        <v>0</v>
      </c>
      <c r="AU35">
        <v>0</v>
      </c>
      <c r="AV35" s="197">
        <v>0</v>
      </c>
      <c r="AW35" s="197">
        <v>0</v>
      </c>
      <c r="AX35" s="197">
        <v>0</v>
      </c>
      <c r="AY35" s="197">
        <v>0</v>
      </c>
      <c r="AZ35" s="197">
        <v>0</v>
      </c>
      <c r="BA35" s="197">
        <v>0</v>
      </c>
      <c r="BB35" s="197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0</v>
      </c>
      <c r="H36" s="197">
        <v>0</v>
      </c>
      <c r="I36" s="197">
        <v>0</v>
      </c>
      <c r="J36" s="197">
        <v>0</v>
      </c>
      <c r="K36" s="197">
        <v>491.69</v>
      </c>
      <c r="L36" s="197">
        <v>3.41</v>
      </c>
      <c r="M36" s="197">
        <v>61.2</v>
      </c>
      <c r="N36" s="197">
        <v>49.79</v>
      </c>
      <c r="O36" s="197">
        <v>70.33</v>
      </c>
      <c r="P36" s="197">
        <v>19.48</v>
      </c>
      <c r="Q36" s="197">
        <v>5.03</v>
      </c>
      <c r="R36" s="197">
        <v>17.87</v>
      </c>
      <c r="S36" s="197">
        <v>5.99</v>
      </c>
      <c r="T36" s="197">
        <v>0</v>
      </c>
      <c r="U36" s="197">
        <v>49.67</v>
      </c>
      <c r="V36" s="197">
        <v>7.65</v>
      </c>
      <c r="W36" s="197">
        <v>18.420000000000002</v>
      </c>
      <c r="X36" s="197">
        <v>60.35</v>
      </c>
      <c r="Y36" s="197">
        <v>0</v>
      </c>
      <c r="Z36">
        <v>0</v>
      </c>
      <c r="AA36" s="197">
        <v>0</v>
      </c>
      <c r="AB36" s="197">
        <v>0</v>
      </c>
      <c r="AC36" s="197">
        <v>0</v>
      </c>
      <c r="AD36" s="197">
        <v>0</v>
      </c>
      <c r="AE36" s="197">
        <v>43.12</v>
      </c>
      <c r="AF36" s="197">
        <v>0</v>
      </c>
      <c r="AG36" s="197">
        <v>0</v>
      </c>
      <c r="AH36" s="197">
        <v>0</v>
      </c>
      <c r="AI36" s="197">
        <v>83.76</v>
      </c>
      <c r="AJ36" s="197">
        <v>0</v>
      </c>
      <c r="AK36" s="197">
        <v>0</v>
      </c>
      <c r="AL36" s="197">
        <v>0</v>
      </c>
      <c r="AM36" s="197">
        <v>0</v>
      </c>
      <c r="AN36" s="197">
        <v>0</v>
      </c>
      <c r="AO36">
        <v>0</v>
      </c>
      <c r="AP36" s="197">
        <v>117.3</v>
      </c>
      <c r="AQ36" s="197">
        <v>32.32</v>
      </c>
      <c r="AR36" s="197">
        <v>47.1</v>
      </c>
      <c r="AS36" s="197">
        <v>0</v>
      </c>
      <c r="AT36">
        <v>0</v>
      </c>
      <c r="AU36">
        <v>0</v>
      </c>
      <c r="AV36" s="197">
        <v>0</v>
      </c>
      <c r="AW36" s="197">
        <v>0</v>
      </c>
      <c r="AX36" s="197">
        <v>0</v>
      </c>
      <c r="AY36" s="197">
        <v>0</v>
      </c>
      <c r="AZ36" s="197">
        <v>0</v>
      </c>
      <c r="BA36" s="197">
        <v>0</v>
      </c>
      <c r="BB36" s="197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0</v>
      </c>
      <c r="H37" s="197">
        <v>0</v>
      </c>
      <c r="I37" s="197">
        <v>0</v>
      </c>
      <c r="J37" s="197">
        <v>0</v>
      </c>
      <c r="K37" s="197">
        <v>441.46</v>
      </c>
      <c r="L37" s="197">
        <v>3.41</v>
      </c>
      <c r="M37" s="197">
        <v>61.2</v>
      </c>
      <c r="N37" s="197">
        <v>49.79</v>
      </c>
      <c r="O37" s="197">
        <v>70.33</v>
      </c>
      <c r="P37" s="197">
        <v>19.48</v>
      </c>
      <c r="Q37" s="197">
        <v>5.03</v>
      </c>
      <c r="R37" s="197">
        <v>17.87</v>
      </c>
      <c r="S37" s="197">
        <v>5.99</v>
      </c>
      <c r="T37" s="197">
        <v>0</v>
      </c>
      <c r="U37" s="197">
        <v>49.67</v>
      </c>
      <c r="V37" s="197">
        <v>7.65</v>
      </c>
      <c r="W37" s="197">
        <v>18.420000000000002</v>
      </c>
      <c r="X37" s="197">
        <v>60.35</v>
      </c>
      <c r="Y37" s="197">
        <v>0</v>
      </c>
      <c r="Z37">
        <v>0</v>
      </c>
      <c r="AA37" s="197">
        <v>0</v>
      </c>
      <c r="AB37" s="197">
        <v>0</v>
      </c>
      <c r="AC37" s="197">
        <v>0</v>
      </c>
      <c r="AD37" s="197">
        <v>0</v>
      </c>
      <c r="AE37" s="197">
        <v>43.12</v>
      </c>
      <c r="AF37" s="197">
        <v>0</v>
      </c>
      <c r="AG37" s="197">
        <v>0</v>
      </c>
      <c r="AH37" s="197">
        <v>0</v>
      </c>
      <c r="AI37" s="197">
        <v>83.76</v>
      </c>
      <c r="AJ37" s="197">
        <v>0</v>
      </c>
      <c r="AK37" s="197">
        <v>0</v>
      </c>
      <c r="AL37" s="197">
        <v>0</v>
      </c>
      <c r="AM37" s="197">
        <v>0</v>
      </c>
      <c r="AN37" s="197">
        <v>0</v>
      </c>
      <c r="AO37">
        <v>0</v>
      </c>
      <c r="AP37" s="197">
        <v>117.3</v>
      </c>
      <c r="AQ37" s="197">
        <v>32.33</v>
      </c>
      <c r="AR37" s="197">
        <v>47.1</v>
      </c>
      <c r="AS37" s="197">
        <v>0</v>
      </c>
      <c r="AT37">
        <v>0</v>
      </c>
      <c r="AU37">
        <v>0</v>
      </c>
      <c r="AV37" s="197">
        <v>0</v>
      </c>
      <c r="AW37" s="197">
        <v>0</v>
      </c>
      <c r="AX37" s="197">
        <v>0</v>
      </c>
      <c r="AY37" s="197">
        <v>0</v>
      </c>
      <c r="AZ37" s="197">
        <v>0</v>
      </c>
      <c r="BA37" s="197">
        <v>0</v>
      </c>
      <c r="BB37" s="19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0</v>
      </c>
      <c r="H38" s="197">
        <v>0</v>
      </c>
      <c r="I38" s="197">
        <v>0</v>
      </c>
      <c r="J38" s="197">
        <v>0</v>
      </c>
      <c r="K38" s="197">
        <v>441.46</v>
      </c>
      <c r="L38" s="197">
        <v>3.41</v>
      </c>
      <c r="M38" s="197">
        <v>61.2</v>
      </c>
      <c r="N38" s="197">
        <v>49.79</v>
      </c>
      <c r="O38" s="197">
        <v>70.33</v>
      </c>
      <c r="P38" s="197">
        <v>19.48</v>
      </c>
      <c r="Q38" s="197">
        <v>5.03</v>
      </c>
      <c r="R38" s="197">
        <v>17.87</v>
      </c>
      <c r="S38" s="197">
        <v>5.99</v>
      </c>
      <c r="T38" s="197">
        <v>0</v>
      </c>
      <c r="U38" s="197">
        <v>49.67</v>
      </c>
      <c r="V38" s="197">
        <v>7.65</v>
      </c>
      <c r="W38" s="197">
        <v>18.420000000000002</v>
      </c>
      <c r="X38" s="197">
        <v>60.35</v>
      </c>
      <c r="Y38" s="197">
        <v>0</v>
      </c>
      <c r="Z38">
        <v>0</v>
      </c>
      <c r="AA38" s="197">
        <v>0</v>
      </c>
      <c r="AB38" s="197">
        <v>0</v>
      </c>
      <c r="AC38" s="197">
        <v>0</v>
      </c>
      <c r="AD38" s="197">
        <v>0</v>
      </c>
      <c r="AE38" s="197">
        <v>43.12</v>
      </c>
      <c r="AF38" s="197">
        <v>0</v>
      </c>
      <c r="AG38" s="197">
        <v>0</v>
      </c>
      <c r="AH38" s="197">
        <v>0</v>
      </c>
      <c r="AI38" s="197">
        <v>83.76</v>
      </c>
      <c r="AJ38" s="197">
        <v>0</v>
      </c>
      <c r="AK38" s="197">
        <v>0</v>
      </c>
      <c r="AL38" s="197">
        <v>0</v>
      </c>
      <c r="AM38" s="197">
        <v>0</v>
      </c>
      <c r="AN38" s="197">
        <v>0</v>
      </c>
      <c r="AO38">
        <v>0</v>
      </c>
      <c r="AP38" s="197">
        <v>117.31</v>
      </c>
      <c r="AQ38" s="197">
        <v>32.33</v>
      </c>
      <c r="AR38" s="197">
        <v>47.1</v>
      </c>
      <c r="AS38" s="197">
        <v>0</v>
      </c>
      <c r="AT38">
        <v>0</v>
      </c>
      <c r="AU38">
        <v>0</v>
      </c>
      <c r="AV38" s="197">
        <v>0</v>
      </c>
      <c r="AW38" s="197">
        <v>0</v>
      </c>
      <c r="AX38" s="197">
        <v>0</v>
      </c>
      <c r="AY38" s="197">
        <v>0</v>
      </c>
      <c r="AZ38" s="197">
        <v>0</v>
      </c>
      <c r="BA38" s="197">
        <v>0</v>
      </c>
      <c r="BB38" s="197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0</v>
      </c>
      <c r="H39" s="197">
        <v>0</v>
      </c>
      <c r="I39" s="197">
        <v>0</v>
      </c>
      <c r="J39" s="197">
        <v>0</v>
      </c>
      <c r="K39" s="197">
        <v>431.87</v>
      </c>
      <c r="L39" s="197">
        <v>3.41</v>
      </c>
      <c r="M39" s="197">
        <v>61.2</v>
      </c>
      <c r="N39" s="197">
        <v>49.79</v>
      </c>
      <c r="O39" s="197">
        <v>70.33</v>
      </c>
      <c r="P39" s="197">
        <v>19.48</v>
      </c>
      <c r="Q39" s="197">
        <v>5.04</v>
      </c>
      <c r="R39" s="197">
        <v>17.87</v>
      </c>
      <c r="S39" s="197">
        <v>6</v>
      </c>
      <c r="T39" s="197">
        <v>0</v>
      </c>
      <c r="U39" s="197">
        <v>49.67</v>
      </c>
      <c r="V39" s="197">
        <v>7.65</v>
      </c>
      <c r="W39" s="197">
        <v>18.420000000000002</v>
      </c>
      <c r="X39" s="197">
        <v>60.35</v>
      </c>
      <c r="Y39" s="197">
        <v>0</v>
      </c>
      <c r="Z39">
        <v>0</v>
      </c>
      <c r="AA39" s="197">
        <v>0</v>
      </c>
      <c r="AB39" s="197">
        <v>0</v>
      </c>
      <c r="AC39" s="197">
        <v>0</v>
      </c>
      <c r="AD39" s="197">
        <v>0</v>
      </c>
      <c r="AE39" s="197">
        <v>43.12</v>
      </c>
      <c r="AF39" s="197">
        <v>0</v>
      </c>
      <c r="AG39" s="197">
        <v>0</v>
      </c>
      <c r="AH39" s="197">
        <v>0</v>
      </c>
      <c r="AI39" s="197">
        <v>83.76</v>
      </c>
      <c r="AJ39" s="197">
        <v>0</v>
      </c>
      <c r="AK39" s="197">
        <v>0</v>
      </c>
      <c r="AL39" s="197">
        <v>0</v>
      </c>
      <c r="AM39" s="197">
        <v>0</v>
      </c>
      <c r="AN39" s="197">
        <v>0</v>
      </c>
      <c r="AO39">
        <v>0</v>
      </c>
      <c r="AP39" s="197">
        <v>117.3</v>
      </c>
      <c r="AQ39" s="197">
        <v>32.32</v>
      </c>
      <c r="AR39" s="197">
        <v>47.1</v>
      </c>
      <c r="AS39" s="197">
        <v>0</v>
      </c>
      <c r="AT39">
        <v>0</v>
      </c>
      <c r="AU39">
        <v>0</v>
      </c>
      <c r="AV39" s="197">
        <v>0</v>
      </c>
      <c r="AW39" s="197">
        <v>0</v>
      </c>
      <c r="AX39" s="197">
        <v>0</v>
      </c>
      <c r="AY39" s="197">
        <v>0</v>
      </c>
      <c r="AZ39" s="197">
        <v>0</v>
      </c>
      <c r="BA39" s="197">
        <v>0</v>
      </c>
      <c r="BB39" s="197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0</v>
      </c>
      <c r="H40" s="197">
        <v>0</v>
      </c>
      <c r="I40" s="197">
        <v>0</v>
      </c>
      <c r="J40" s="197">
        <v>0</v>
      </c>
      <c r="K40" s="197">
        <v>441.46</v>
      </c>
      <c r="L40" s="197">
        <v>3.41</v>
      </c>
      <c r="M40" s="197">
        <v>61.2</v>
      </c>
      <c r="N40" s="197">
        <v>49.79</v>
      </c>
      <c r="O40" s="197">
        <v>70.33</v>
      </c>
      <c r="P40" s="197">
        <v>19.48</v>
      </c>
      <c r="Q40" s="197">
        <v>5.04</v>
      </c>
      <c r="R40" s="197">
        <v>17.87</v>
      </c>
      <c r="S40" s="197">
        <v>6</v>
      </c>
      <c r="T40" s="197">
        <v>0</v>
      </c>
      <c r="U40" s="197">
        <v>49.67</v>
      </c>
      <c r="V40" s="197">
        <v>7.65</v>
      </c>
      <c r="W40" s="197">
        <v>18.420000000000002</v>
      </c>
      <c r="X40" s="197">
        <v>60.35</v>
      </c>
      <c r="Y40" s="197">
        <v>0</v>
      </c>
      <c r="Z40">
        <v>0</v>
      </c>
      <c r="AA40" s="197">
        <v>0</v>
      </c>
      <c r="AB40" s="197">
        <v>0</v>
      </c>
      <c r="AC40" s="197">
        <v>0</v>
      </c>
      <c r="AD40" s="197">
        <v>0</v>
      </c>
      <c r="AE40" s="197">
        <v>43.12</v>
      </c>
      <c r="AF40" s="197">
        <v>0</v>
      </c>
      <c r="AG40" s="197">
        <v>0</v>
      </c>
      <c r="AH40" s="197">
        <v>0</v>
      </c>
      <c r="AI40" s="197">
        <v>83.76</v>
      </c>
      <c r="AJ40" s="197">
        <v>0</v>
      </c>
      <c r="AK40" s="197">
        <v>0</v>
      </c>
      <c r="AL40" s="197">
        <v>0</v>
      </c>
      <c r="AM40" s="197">
        <v>0</v>
      </c>
      <c r="AN40" s="197">
        <v>0</v>
      </c>
      <c r="AO40">
        <v>0</v>
      </c>
      <c r="AP40" s="197">
        <v>117.3</v>
      </c>
      <c r="AQ40" s="197">
        <v>32.32</v>
      </c>
      <c r="AR40" s="197">
        <v>47.1</v>
      </c>
      <c r="AS40" s="197">
        <v>0</v>
      </c>
      <c r="AT40">
        <v>0</v>
      </c>
      <c r="AU40">
        <v>0</v>
      </c>
      <c r="AV40" s="197">
        <v>0</v>
      </c>
      <c r="AW40" s="197">
        <v>0</v>
      </c>
      <c r="AX40" s="197">
        <v>0</v>
      </c>
      <c r="AY40" s="197">
        <v>0</v>
      </c>
      <c r="AZ40" s="197">
        <v>0</v>
      </c>
      <c r="BA40" s="197">
        <v>0</v>
      </c>
      <c r="BB40" s="197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0</v>
      </c>
      <c r="H41" s="197">
        <v>0</v>
      </c>
      <c r="I41" s="197">
        <v>0</v>
      </c>
      <c r="J41" s="197">
        <v>0</v>
      </c>
      <c r="K41" s="197">
        <v>451.06</v>
      </c>
      <c r="L41" s="197">
        <v>3.41</v>
      </c>
      <c r="M41" s="197">
        <v>61.2</v>
      </c>
      <c r="N41" s="197">
        <v>49.79</v>
      </c>
      <c r="O41" s="197">
        <v>70.33</v>
      </c>
      <c r="P41" s="197">
        <v>19.48</v>
      </c>
      <c r="Q41" s="197">
        <v>5.04</v>
      </c>
      <c r="R41" s="197">
        <v>17.87</v>
      </c>
      <c r="S41" s="197">
        <v>6</v>
      </c>
      <c r="T41" s="197">
        <v>0</v>
      </c>
      <c r="U41" s="197">
        <v>49.67</v>
      </c>
      <c r="V41" s="197">
        <v>7.65</v>
      </c>
      <c r="W41" s="197">
        <v>18.420000000000002</v>
      </c>
      <c r="X41" s="197">
        <v>60.35</v>
      </c>
      <c r="Y41" s="197">
        <v>0</v>
      </c>
      <c r="Z41">
        <v>0</v>
      </c>
      <c r="AA41" s="197">
        <v>0</v>
      </c>
      <c r="AB41" s="197">
        <v>0</v>
      </c>
      <c r="AC41" s="197">
        <v>0</v>
      </c>
      <c r="AD41" s="197">
        <v>0</v>
      </c>
      <c r="AE41" s="197">
        <v>43.12</v>
      </c>
      <c r="AF41" s="197">
        <v>0</v>
      </c>
      <c r="AG41" s="197">
        <v>0</v>
      </c>
      <c r="AH41" s="197">
        <v>0</v>
      </c>
      <c r="AI41" s="197">
        <v>83.76</v>
      </c>
      <c r="AJ41" s="197">
        <v>0</v>
      </c>
      <c r="AK41" s="197">
        <v>0</v>
      </c>
      <c r="AL41" s="197">
        <v>0</v>
      </c>
      <c r="AM41" s="197">
        <v>0</v>
      </c>
      <c r="AN41" s="197">
        <v>0</v>
      </c>
      <c r="AO41">
        <v>0</v>
      </c>
      <c r="AP41" s="197">
        <v>117.3</v>
      </c>
      <c r="AQ41" s="197">
        <v>32.32</v>
      </c>
      <c r="AR41" s="197">
        <v>47.1</v>
      </c>
      <c r="AS41" s="197">
        <v>0</v>
      </c>
      <c r="AT41">
        <v>0</v>
      </c>
      <c r="AU41">
        <v>0</v>
      </c>
      <c r="AV41" s="197">
        <v>0</v>
      </c>
      <c r="AW41" s="197">
        <v>0</v>
      </c>
      <c r="AX41" s="197">
        <v>0</v>
      </c>
      <c r="AY41" s="197">
        <v>0</v>
      </c>
      <c r="AZ41" s="197">
        <v>0</v>
      </c>
      <c r="BA41" s="197">
        <v>0</v>
      </c>
      <c r="BB41" s="197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0</v>
      </c>
      <c r="H42" s="197">
        <v>0</v>
      </c>
      <c r="I42" s="197">
        <v>0</v>
      </c>
      <c r="J42" s="197">
        <v>0</v>
      </c>
      <c r="K42" s="197">
        <v>451.06</v>
      </c>
      <c r="L42" s="197">
        <v>3.41</v>
      </c>
      <c r="M42" s="197">
        <v>61.2</v>
      </c>
      <c r="N42" s="197">
        <v>49.79</v>
      </c>
      <c r="O42" s="197">
        <v>70.33</v>
      </c>
      <c r="P42" s="197">
        <v>19.48</v>
      </c>
      <c r="Q42" s="197">
        <v>5.04</v>
      </c>
      <c r="R42" s="197">
        <v>17.87</v>
      </c>
      <c r="S42" s="197">
        <v>6</v>
      </c>
      <c r="T42" s="197">
        <v>0</v>
      </c>
      <c r="U42" s="197">
        <v>49.67</v>
      </c>
      <c r="V42" s="197">
        <v>7.65</v>
      </c>
      <c r="W42" s="197">
        <v>18.420000000000002</v>
      </c>
      <c r="X42" s="197">
        <v>60.35</v>
      </c>
      <c r="Y42" s="197">
        <v>0</v>
      </c>
      <c r="Z42">
        <v>0</v>
      </c>
      <c r="AA42" s="197">
        <v>0</v>
      </c>
      <c r="AB42" s="197">
        <v>0</v>
      </c>
      <c r="AC42" s="197">
        <v>0</v>
      </c>
      <c r="AD42" s="197">
        <v>0</v>
      </c>
      <c r="AE42" s="197">
        <v>43.12</v>
      </c>
      <c r="AF42" s="197">
        <v>0</v>
      </c>
      <c r="AG42" s="197">
        <v>0</v>
      </c>
      <c r="AH42" s="197">
        <v>0</v>
      </c>
      <c r="AI42" s="197">
        <v>83.76</v>
      </c>
      <c r="AJ42" s="197">
        <v>0</v>
      </c>
      <c r="AK42" s="197">
        <v>0</v>
      </c>
      <c r="AL42" s="197">
        <v>0</v>
      </c>
      <c r="AM42" s="197">
        <v>0</v>
      </c>
      <c r="AN42" s="197">
        <v>0</v>
      </c>
      <c r="AO42">
        <v>0</v>
      </c>
      <c r="AP42" s="197">
        <v>117.3</v>
      </c>
      <c r="AQ42" s="197">
        <v>32.32</v>
      </c>
      <c r="AR42" s="197">
        <v>47.1</v>
      </c>
      <c r="AS42" s="197">
        <v>0</v>
      </c>
      <c r="AT42">
        <v>0</v>
      </c>
      <c r="AU42">
        <v>0</v>
      </c>
      <c r="AV42" s="197">
        <v>0</v>
      </c>
      <c r="AW42" s="197">
        <v>0</v>
      </c>
      <c r="AX42" s="197">
        <v>0</v>
      </c>
      <c r="AY42" s="197">
        <v>0</v>
      </c>
      <c r="AZ42" s="197">
        <v>0</v>
      </c>
      <c r="BA42" s="197">
        <v>0</v>
      </c>
      <c r="BB42" s="197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412.67</v>
      </c>
      <c r="L43" s="197">
        <v>3.41</v>
      </c>
      <c r="M43" s="197">
        <v>61.2</v>
      </c>
      <c r="N43" s="197">
        <v>49.79</v>
      </c>
      <c r="O43" s="197">
        <v>70.33</v>
      </c>
      <c r="P43" s="197">
        <v>19.48</v>
      </c>
      <c r="Q43" s="197">
        <v>5.04</v>
      </c>
      <c r="R43" s="197">
        <v>17.87</v>
      </c>
      <c r="S43" s="197">
        <v>6</v>
      </c>
      <c r="T43" s="197">
        <v>0</v>
      </c>
      <c r="U43" s="197">
        <v>49.67</v>
      </c>
      <c r="V43" s="197">
        <v>7.65</v>
      </c>
      <c r="W43" s="197">
        <v>18.27</v>
      </c>
      <c r="X43" s="197">
        <v>60.35</v>
      </c>
      <c r="Y43" s="197">
        <v>0</v>
      </c>
      <c r="Z43">
        <v>0</v>
      </c>
      <c r="AA43" s="197">
        <v>0</v>
      </c>
      <c r="AB43" s="197">
        <v>0</v>
      </c>
      <c r="AC43" s="197">
        <v>0</v>
      </c>
      <c r="AD43" s="197">
        <v>0</v>
      </c>
      <c r="AE43" s="197">
        <v>43.12</v>
      </c>
      <c r="AF43" s="197">
        <v>0</v>
      </c>
      <c r="AG43" s="197">
        <v>0</v>
      </c>
      <c r="AH43" s="197">
        <v>0</v>
      </c>
      <c r="AI43" s="197">
        <v>83.76</v>
      </c>
      <c r="AJ43" s="197">
        <v>0</v>
      </c>
      <c r="AK43" s="197">
        <v>0</v>
      </c>
      <c r="AL43" s="197">
        <v>0</v>
      </c>
      <c r="AM43" s="197">
        <v>0</v>
      </c>
      <c r="AN43" s="197">
        <v>0</v>
      </c>
      <c r="AO43">
        <v>0</v>
      </c>
      <c r="AP43" s="197">
        <v>117.31</v>
      </c>
      <c r="AQ43" s="197">
        <v>32.32</v>
      </c>
      <c r="AR43" s="197">
        <v>47.1</v>
      </c>
      <c r="AS43" s="197">
        <v>0</v>
      </c>
      <c r="AT43">
        <v>0</v>
      </c>
      <c r="AU43">
        <v>0</v>
      </c>
      <c r="AV43" s="197">
        <v>0</v>
      </c>
      <c r="AW43" s="197">
        <v>0</v>
      </c>
      <c r="AX43" s="197">
        <v>0</v>
      </c>
      <c r="AY43" s="197">
        <v>0</v>
      </c>
      <c r="AZ43" s="197">
        <v>0</v>
      </c>
      <c r="BA43" s="197">
        <v>0</v>
      </c>
      <c r="BB43" s="197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0</v>
      </c>
      <c r="H44" s="197">
        <v>0</v>
      </c>
      <c r="I44" s="197">
        <v>0</v>
      </c>
      <c r="J44" s="197">
        <v>0</v>
      </c>
      <c r="K44" s="197">
        <v>412.67</v>
      </c>
      <c r="L44" s="197">
        <v>3.41</v>
      </c>
      <c r="M44" s="197">
        <v>61.2</v>
      </c>
      <c r="N44" s="197">
        <v>49.79</v>
      </c>
      <c r="O44" s="197">
        <v>70.33</v>
      </c>
      <c r="P44" s="197">
        <v>19.48</v>
      </c>
      <c r="Q44" s="197">
        <v>5.04</v>
      </c>
      <c r="R44" s="197">
        <v>17.87</v>
      </c>
      <c r="S44" s="197">
        <v>6</v>
      </c>
      <c r="T44" s="197">
        <v>0</v>
      </c>
      <c r="U44" s="197">
        <v>49.67</v>
      </c>
      <c r="V44" s="197">
        <v>7.65</v>
      </c>
      <c r="W44" s="197">
        <v>18.27</v>
      </c>
      <c r="X44" s="197">
        <v>60.35</v>
      </c>
      <c r="Y44" s="197">
        <v>0</v>
      </c>
      <c r="Z44">
        <v>0</v>
      </c>
      <c r="AA44" s="197">
        <v>0</v>
      </c>
      <c r="AB44" s="197">
        <v>0</v>
      </c>
      <c r="AC44" s="197">
        <v>0</v>
      </c>
      <c r="AD44" s="197">
        <v>0</v>
      </c>
      <c r="AE44" s="197">
        <v>43.12</v>
      </c>
      <c r="AF44" s="197">
        <v>0</v>
      </c>
      <c r="AG44" s="197">
        <v>0</v>
      </c>
      <c r="AH44" s="197">
        <v>0</v>
      </c>
      <c r="AI44" s="197">
        <v>83.76</v>
      </c>
      <c r="AJ44" s="197">
        <v>0</v>
      </c>
      <c r="AK44" s="197">
        <v>0</v>
      </c>
      <c r="AL44" s="197">
        <v>0</v>
      </c>
      <c r="AM44" s="197">
        <v>0</v>
      </c>
      <c r="AN44" s="197">
        <v>0</v>
      </c>
      <c r="AO44">
        <v>0</v>
      </c>
      <c r="AP44" s="197">
        <v>117.31</v>
      </c>
      <c r="AQ44" s="197">
        <v>32.32</v>
      </c>
      <c r="AR44" s="197">
        <v>47.1</v>
      </c>
      <c r="AS44" s="197">
        <v>0</v>
      </c>
      <c r="AT44">
        <v>0</v>
      </c>
      <c r="AU44">
        <v>0</v>
      </c>
      <c r="AV44" s="197">
        <v>0</v>
      </c>
      <c r="AW44" s="197">
        <v>0</v>
      </c>
      <c r="AX44" s="197">
        <v>0</v>
      </c>
      <c r="AY44" s="197">
        <v>0</v>
      </c>
      <c r="AZ44" s="197">
        <v>0</v>
      </c>
      <c r="BA44" s="197">
        <v>0</v>
      </c>
      <c r="BB44" s="197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0</v>
      </c>
      <c r="H45" s="197">
        <v>0</v>
      </c>
      <c r="I45" s="197">
        <v>0</v>
      </c>
      <c r="J45" s="197">
        <v>0</v>
      </c>
      <c r="K45" s="197">
        <v>366.9</v>
      </c>
      <c r="L45" s="197">
        <v>3.41</v>
      </c>
      <c r="M45" s="197">
        <v>61.2</v>
      </c>
      <c r="N45" s="197">
        <v>49.79</v>
      </c>
      <c r="O45" s="197">
        <v>70.33</v>
      </c>
      <c r="P45" s="197">
        <v>19.48</v>
      </c>
      <c r="Q45" s="197">
        <v>5.04</v>
      </c>
      <c r="R45" s="197">
        <v>17.87</v>
      </c>
      <c r="S45" s="197">
        <v>6</v>
      </c>
      <c r="T45" s="197">
        <v>0</v>
      </c>
      <c r="U45" s="197">
        <v>49.67</v>
      </c>
      <c r="V45" s="197">
        <v>7.65</v>
      </c>
      <c r="W45" s="197">
        <v>18.27</v>
      </c>
      <c r="X45" s="197">
        <v>60.35</v>
      </c>
      <c r="Y45" s="197">
        <v>0</v>
      </c>
      <c r="Z45">
        <v>0</v>
      </c>
      <c r="AA45" s="197">
        <v>0</v>
      </c>
      <c r="AB45" s="197">
        <v>0</v>
      </c>
      <c r="AC45" s="197">
        <v>0</v>
      </c>
      <c r="AD45" s="197">
        <v>0</v>
      </c>
      <c r="AE45" s="197">
        <v>43.12</v>
      </c>
      <c r="AF45" s="197">
        <v>0</v>
      </c>
      <c r="AG45" s="197">
        <v>0</v>
      </c>
      <c r="AH45" s="197">
        <v>0</v>
      </c>
      <c r="AI45" s="197">
        <v>83.76</v>
      </c>
      <c r="AJ45" s="197">
        <v>0</v>
      </c>
      <c r="AK45" s="197">
        <v>0</v>
      </c>
      <c r="AL45" s="197">
        <v>0</v>
      </c>
      <c r="AM45" s="197">
        <v>0</v>
      </c>
      <c r="AN45" s="197">
        <v>0</v>
      </c>
      <c r="AO45">
        <v>0</v>
      </c>
      <c r="AP45" s="197">
        <v>117.31</v>
      </c>
      <c r="AQ45" s="197">
        <v>32.32</v>
      </c>
      <c r="AR45" s="197">
        <v>47.1</v>
      </c>
      <c r="AS45" s="197">
        <v>0</v>
      </c>
      <c r="AT45">
        <v>0</v>
      </c>
      <c r="AU45">
        <v>0</v>
      </c>
      <c r="AV45" s="197">
        <v>0</v>
      </c>
      <c r="AW45" s="197">
        <v>0</v>
      </c>
      <c r="AX45" s="197">
        <v>0</v>
      </c>
      <c r="AY45" s="197">
        <v>0</v>
      </c>
      <c r="AZ45" s="197">
        <v>0</v>
      </c>
      <c r="BA45" s="197">
        <v>0</v>
      </c>
      <c r="BB45" s="197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0</v>
      </c>
      <c r="H46" s="197">
        <v>0</v>
      </c>
      <c r="I46" s="197">
        <v>0</v>
      </c>
      <c r="J46" s="197">
        <v>0</v>
      </c>
      <c r="K46" s="197">
        <v>345.49</v>
      </c>
      <c r="L46" s="197">
        <v>3.41</v>
      </c>
      <c r="M46" s="197">
        <v>61.2</v>
      </c>
      <c r="N46" s="197">
        <v>49.79</v>
      </c>
      <c r="O46" s="197">
        <v>70.33</v>
      </c>
      <c r="P46" s="197">
        <v>19.48</v>
      </c>
      <c r="Q46" s="197">
        <v>5.04</v>
      </c>
      <c r="R46" s="197">
        <v>17.87</v>
      </c>
      <c r="S46" s="197">
        <v>6</v>
      </c>
      <c r="T46" s="197">
        <v>0</v>
      </c>
      <c r="U46" s="197">
        <v>49.67</v>
      </c>
      <c r="V46" s="197">
        <v>7.65</v>
      </c>
      <c r="W46" s="197">
        <v>18.27</v>
      </c>
      <c r="X46" s="197">
        <v>60.35</v>
      </c>
      <c r="Y46" s="197">
        <v>0</v>
      </c>
      <c r="Z46">
        <v>0</v>
      </c>
      <c r="AA46" s="197">
        <v>0</v>
      </c>
      <c r="AB46" s="197">
        <v>0</v>
      </c>
      <c r="AC46" s="197">
        <v>0</v>
      </c>
      <c r="AD46" s="197">
        <v>0</v>
      </c>
      <c r="AE46" s="197">
        <v>43.12</v>
      </c>
      <c r="AF46" s="197">
        <v>0</v>
      </c>
      <c r="AG46" s="197">
        <v>0</v>
      </c>
      <c r="AH46" s="197">
        <v>0</v>
      </c>
      <c r="AI46" s="197">
        <v>83.76</v>
      </c>
      <c r="AJ46" s="197">
        <v>0</v>
      </c>
      <c r="AK46" s="197">
        <v>0</v>
      </c>
      <c r="AL46" s="197">
        <v>0</v>
      </c>
      <c r="AM46" s="197">
        <v>0</v>
      </c>
      <c r="AN46" s="197">
        <v>0</v>
      </c>
      <c r="AO46">
        <v>0</v>
      </c>
      <c r="AP46" s="197">
        <v>117.31</v>
      </c>
      <c r="AQ46" s="197">
        <v>32.32</v>
      </c>
      <c r="AR46" s="197">
        <v>47.5</v>
      </c>
      <c r="AS46" s="197">
        <v>0</v>
      </c>
      <c r="AT46">
        <v>0</v>
      </c>
      <c r="AU46">
        <v>0</v>
      </c>
      <c r="AV46" s="197">
        <v>0</v>
      </c>
      <c r="AW46" s="197">
        <v>0</v>
      </c>
      <c r="AX46" s="197">
        <v>0</v>
      </c>
      <c r="AY46" s="197">
        <v>0</v>
      </c>
      <c r="AZ46" s="197">
        <v>0</v>
      </c>
      <c r="BA46" s="197">
        <v>0</v>
      </c>
      <c r="BB46" s="197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0</v>
      </c>
      <c r="H47" s="197">
        <v>0</v>
      </c>
      <c r="I47" s="197">
        <v>0</v>
      </c>
      <c r="J47" s="197">
        <v>0</v>
      </c>
      <c r="K47" s="197">
        <v>364.68</v>
      </c>
      <c r="L47" s="197">
        <v>3.41</v>
      </c>
      <c r="M47" s="197">
        <v>61.2</v>
      </c>
      <c r="N47" s="197">
        <v>49.79</v>
      </c>
      <c r="O47" s="197">
        <v>70.33</v>
      </c>
      <c r="P47" s="197">
        <v>19.48</v>
      </c>
      <c r="Q47" s="197">
        <v>5.04</v>
      </c>
      <c r="R47" s="197">
        <v>17.87</v>
      </c>
      <c r="S47" s="197">
        <v>6</v>
      </c>
      <c r="T47" s="197">
        <v>0</v>
      </c>
      <c r="U47" s="197">
        <v>49.67</v>
      </c>
      <c r="V47" s="197">
        <v>7.65</v>
      </c>
      <c r="W47" s="197">
        <v>18.27</v>
      </c>
      <c r="X47" s="197">
        <v>60.35</v>
      </c>
      <c r="Y47" s="197">
        <v>0</v>
      </c>
      <c r="Z47">
        <v>0</v>
      </c>
      <c r="AA47" s="197">
        <v>0</v>
      </c>
      <c r="AB47" s="197">
        <v>0</v>
      </c>
      <c r="AC47" s="197">
        <v>0</v>
      </c>
      <c r="AD47" s="197">
        <v>0</v>
      </c>
      <c r="AE47" s="197">
        <v>43.12</v>
      </c>
      <c r="AF47" s="197">
        <v>0</v>
      </c>
      <c r="AG47" s="197">
        <v>0</v>
      </c>
      <c r="AH47" s="197">
        <v>0</v>
      </c>
      <c r="AI47" s="197">
        <v>83.76</v>
      </c>
      <c r="AJ47" s="197">
        <v>0</v>
      </c>
      <c r="AK47" s="197">
        <v>0</v>
      </c>
      <c r="AL47" s="197">
        <v>0</v>
      </c>
      <c r="AM47" s="197">
        <v>0</v>
      </c>
      <c r="AN47" s="197">
        <v>0</v>
      </c>
      <c r="AO47">
        <v>0</v>
      </c>
      <c r="AP47" s="197">
        <v>117.31</v>
      </c>
      <c r="AQ47" s="197">
        <v>32.32</v>
      </c>
      <c r="AR47" s="197">
        <v>47.5</v>
      </c>
      <c r="AS47" s="197">
        <v>0</v>
      </c>
      <c r="AT47">
        <v>0</v>
      </c>
      <c r="AU47">
        <v>0</v>
      </c>
      <c r="AV47" s="197">
        <v>0</v>
      </c>
      <c r="AW47" s="197">
        <v>0</v>
      </c>
      <c r="AX47" s="197">
        <v>0</v>
      </c>
      <c r="AY47" s="197">
        <v>0</v>
      </c>
      <c r="AZ47" s="197">
        <v>0</v>
      </c>
      <c r="BA47" s="197">
        <v>0</v>
      </c>
      <c r="BB47" s="19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0</v>
      </c>
      <c r="H48" s="197">
        <v>0</v>
      </c>
      <c r="I48" s="197">
        <v>0</v>
      </c>
      <c r="J48" s="197">
        <v>0</v>
      </c>
      <c r="K48" s="197">
        <v>364.68</v>
      </c>
      <c r="L48" s="197">
        <v>2.88</v>
      </c>
      <c r="M48" s="197">
        <v>61.2</v>
      </c>
      <c r="N48" s="197">
        <v>49.79</v>
      </c>
      <c r="O48" s="197">
        <v>70.33</v>
      </c>
      <c r="P48" s="197">
        <v>19.48</v>
      </c>
      <c r="Q48" s="197">
        <v>5.04</v>
      </c>
      <c r="R48" s="197">
        <v>17.87</v>
      </c>
      <c r="S48" s="197">
        <v>6</v>
      </c>
      <c r="T48" s="197">
        <v>0</v>
      </c>
      <c r="U48" s="197">
        <v>49.67</v>
      </c>
      <c r="V48" s="197">
        <v>7.65</v>
      </c>
      <c r="W48" s="197">
        <v>18.27</v>
      </c>
      <c r="X48" s="197">
        <v>60.35</v>
      </c>
      <c r="Y48" s="197">
        <v>0</v>
      </c>
      <c r="Z48">
        <v>0</v>
      </c>
      <c r="AA48" s="197">
        <v>0</v>
      </c>
      <c r="AB48" s="197">
        <v>0</v>
      </c>
      <c r="AC48" s="197">
        <v>0</v>
      </c>
      <c r="AD48" s="197">
        <v>0</v>
      </c>
      <c r="AE48" s="197">
        <v>43.12</v>
      </c>
      <c r="AF48" s="197">
        <v>0</v>
      </c>
      <c r="AG48" s="197">
        <v>0</v>
      </c>
      <c r="AH48" s="197">
        <v>0</v>
      </c>
      <c r="AI48" s="197">
        <v>83.76</v>
      </c>
      <c r="AJ48" s="197">
        <v>0</v>
      </c>
      <c r="AK48" s="197">
        <v>0</v>
      </c>
      <c r="AL48" s="197">
        <v>0</v>
      </c>
      <c r="AM48" s="197">
        <v>0</v>
      </c>
      <c r="AN48" s="197">
        <v>0</v>
      </c>
      <c r="AO48">
        <v>0</v>
      </c>
      <c r="AP48" s="197">
        <v>117.31</v>
      </c>
      <c r="AQ48" s="197">
        <v>32.32</v>
      </c>
      <c r="AR48" s="197">
        <v>47.5</v>
      </c>
      <c r="AS48" s="197">
        <v>0</v>
      </c>
      <c r="AT48">
        <v>0</v>
      </c>
      <c r="AU48">
        <v>0</v>
      </c>
      <c r="AV48" s="197">
        <v>0</v>
      </c>
      <c r="AW48" s="197">
        <v>0</v>
      </c>
      <c r="AX48" s="197">
        <v>0</v>
      </c>
      <c r="AY48" s="197">
        <v>0</v>
      </c>
      <c r="AZ48" s="197">
        <v>0</v>
      </c>
      <c r="BA48" s="197">
        <v>0</v>
      </c>
      <c r="BB48" s="197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364.69</v>
      </c>
      <c r="L49" s="197">
        <v>2.88</v>
      </c>
      <c r="M49" s="197">
        <v>61.2</v>
      </c>
      <c r="N49" s="197">
        <v>49.79</v>
      </c>
      <c r="O49" s="197">
        <v>70.33</v>
      </c>
      <c r="P49" s="197">
        <v>19.48</v>
      </c>
      <c r="Q49" s="197">
        <v>5.04</v>
      </c>
      <c r="R49" s="197">
        <v>17.87</v>
      </c>
      <c r="S49" s="197">
        <v>6</v>
      </c>
      <c r="T49" s="197">
        <v>0</v>
      </c>
      <c r="U49" s="197">
        <v>49.67</v>
      </c>
      <c r="V49" s="197">
        <v>7.65</v>
      </c>
      <c r="W49" s="197">
        <v>18.940000000000001</v>
      </c>
      <c r="X49" s="197">
        <v>60.35</v>
      </c>
      <c r="Y49" s="197">
        <v>0</v>
      </c>
      <c r="Z49">
        <v>0</v>
      </c>
      <c r="AA49" s="197">
        <v>0</v>
      </c>
      <c r="AB49" s="197">
        <v>0</v>
      </c>
      <c r="AC49" s="197">
        <v>0</v>
      </c>
      <c r="AD49" s="197">
        <v>0</v>
      </c>
      <c r="AE49" s="197">
        <v>42.2</v>
      </c>
      <c r="AF49" s="197">
        <v>0</v>
      </c>
      <c r="AG49" s="197">
        <v>0</v>
      </c>
      <c r="AH49" s="197">
        <v>0</v>
      </c>
      <c r="AI49" s="197">
        <v>83.76</v>
      </c>
      <c r="AJ49" s="197">
        <v>0</v>
      </c>
      <c r="AK49" s="197">
        <v>0</v>
      </c>
      <c r="AL49" s="197">
        <v>0</v>
      </c>
      <c r="AM49" s="197">
        <v>0</v>
      </c>
      <c r="AN49" s="197">
        <v>0</v>
      </c>
      <c r="AO49">
        <v>0</v>
      </c>
      <c r="AP49" s="197">
        <v>117.34</v>
      </c>
      <c r="AQ49" s="197">
        <v>32.33</v>
      </c>
      <c r="AR49" s="197">
        <v>47.5</v>
      </c>
      <c r="AS49" s="197">
        <v>0</v>
      </c>
      <c r="AT49">
        <v>0</v>
      </c>
      <c r="AU49">
        <v>0</v>
      </c>
      <c r="AV49" s="197">
        <v>0</v>
      </c>
      <c r="AW49" s="197">
        <v>0</v>
      </c>
      <c r="AX49" s="197">
        <v>0</v>
      </c>
      <c r="AY49" s="197">
        <v>0</v>
      </c>
      <c r="AZ49" s="197">
        <v>0</v>
      </c>
      <c r="BA49" s="197">
        <v>0</v>
      </c>
      <c r="BB49" s="197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0</v>
      </c>
      <c r="H50" s="197">
        <v>0</v>
      </c>
      <c r="I50" s="197">
        <v>0</v>
      </c>
      <c r="J50" s="197">
        <v>0</v>
      </c>
      <c r="K50" s="197">
        <v>364.69</v>
      </c>
      <c r="L50" s="197">
        <v>2.88</v>
      </c>
      <c r="M50" s="197">
        <v>61.2</v>
      </c>
      <c r="N50" s="197">
        <v>49.79</v>
      </c>
      <c r="O50" s="197">
        <v>70.33</v>
      </c>
      <c r="P50" s="197">
        <v>19.48</v>
      </c>
      <c r="Q50" s="197">
        <v>5.04</v>
      </c>
      <c r="R50" s="197">
        <v>17.87</v>
      </c>
      <c r="S50" s="197">
        <v>6</v>
      </c>
      <c r="T50" s="197">
        <v>0</v>
      </c>
      <c r="U50" s="197">
        <v>49.67</v>
      </c>
      <c r="V50" s="197">
        <v>7.65</v>
      </c>
      <c r="W50" s="197">
        <v>18.93</v>
      </c>
      <c r="X50" s="197">
        <v>60.79</v>
      </c>
      <c r="Y50" s="197">
        <v>0</v>
      </c>
      <c r="Z50">
        <v>0</v>
      </c>
      <c r="AA50" s="197">
        <v>0</v>
      </c>
      <c r="AB50" s="197">
        <v>0</v>
      </c>
      <c r="AC50" s="197">
        <v>0</v>
      </c>
      <c r="AD50" s="197">
        <v>0</v>
      </c>
      <c r="AE50" s="197">
        <v>42.2</v>
      </c>
      <c r="AF50" s="197">
        <v>0</v>
      </c>
      <c r="AG50" s="197">
        <v>0</v>
      </c>
      <c r="AH50" s="197">
        <v>0</v>
      </c>
      <c r="AI50" s="197">
        <v>83.76</v>
      </c>
      <c r="AJ50" s="197">
        <v>0</v>
      </c>
      <c r="AK50" s="197">
        <v>0</v>
      </c>
      <c r="AL50" s="197">
        <v>0</v>
      </c>
      <c r="AM50" s="197">
        <v>0</v>
      </c>
      <c r="AN50" s="197">
        <v>0</v>
      </c>
      <c r="AO50">
        <v>0</v>
      </c>
      <c r="AP50" s="197">
        <v>117.34</v>
      </c>
      <c r="AQ50" s="197">
        <v>32.33</v>
      </c>
      <c r="AR50" s="197">
        <v>47.5</v>
      </c>
      <c r="AS50" s="197">
        <v>0</v>
      </c>
      <c r="AT50">
        <v>0</v>
      </c>
      <c r="AU50">
        <v>0</v>
      </c>
      <c r="AV50" s="197">
        <v>0</v>
      </c>
      <c r="AW50" s="197">
        <v>0</v>
      </c>
      <c r="AX50" s="197">
        <v>0</v>
      </c>
      <c r="AY50" s="197">
        <v>0</v>
      </c>
      <c r="AZ50" s="197">
        <v>0</v>
      </c>
      <c r="BA50" s="197">
        <v>0</v>
      </c>
      <c r="BB50" s="197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197">
        <v>0</v>
      </c>
      <c r="I51" s="197">
        <v>0</v>
      </c>
      <c r="J51" s="197">
        <v>0</v>
      </c>
      <c r="K51" s="197">
        <v>355.09</v>
      </c>
      <c r="L51" s="197">
        <v>2.88</v>
      </c>
      <c r="M51" s="197">
        <v>61.2</v>
      </c>
      <c r="N51" s="197">
        <v>49.79</v>
      </c>
      <c r="O51" s="197">
        <v>70.33</v>
      </c>
      <c r="P51" s="197">
        <v>19.48</v>
      </c>
      <c r="Q51" s="197">
        <v>5.04</v>
      </c>
      <c r="R51" s="197">
        <v>17.87</v>
      </c>
      <c r="S51" s="197">
        <v>6</v>
      </c>
      <c r="T51" s="197">
        <v>0</v>
      </c>
      <c r="U51" s="197">
        <v>49.67</v>
      </c>
      <c r="V51" s="197">
        <v>7.65</v>
      </c>
      <c r="W51" s="197">
        <v>18.93</v>
      </c>
      <c r="X51" s="197">
        <v>60.79</v>
      </c>
      <c r="Y51" s="197">
        <v>0</v>
      </c>
      <c r="Z51">
        <v>0</v>
      </c>
      <c r="AA51" s="197">
        <v>0</v>
      </c>
      <c r="AB51" s="197">
        <v>0</v>
      </c>
      <c r="AC51" s="197">
        <v>0</v>
      </c>
      <c r="AD51" s="197">
        <v>0</v>
      </c>
      <c r="AE51" s="197">
        <v>42.2</v>
      </c>
      <c r="AF51" s="197">
        <v>0</v>
      </c>
      <c r="AG51" s="197">
        <v>0</v>
      </c>
      <c r="AH51" s="197">
        <v>0</v>
      </c>
      <c r="AI51" s="197">
        <v>81.96</v>
      </c>
      <c r="AJ51" s="197">
        <v>0</v>
      </c>
      <c r="AK51" s="197">
        <v>0</v>
      </c>
      <c r="AL51" s="197">
        <v>0</v>
      </c>
      <c r="AM51" s="197">
        <v>0</v>
      </c>
      <c r="AN51" s="197">
        <v>0</v>
      </c>
      <c r="AO51">
        <v>0</v>
      </c>
      <c r="AP51" s="197">
        <v>117.3</v>
      </c>
      <c r="AQ51" s="197">
        <v>32.32</v>
      </c>
      <c r="AR51" s="197">
        <v>47.5</v>
      </c>
      <c r="AS51" s="197">
        <v>0</v>
      </c>
      <c r="AT51">
        <v>0</v>
      </c>
      <c r="AU51">
        <v>0</v>
      </c>
      <c r="AV51" s="197">
        <v>0</v>
      </c>
      <c r="AW51" s="197">
        <v>0</v>
      </c>
      <c r="AX51" s="197">
        <v>0</v>
      </c>
      <c r="AY51" s="197">
        <v>0</v>
      </c>
      <c r="AZ51" s="197">
        <v>0</v>
      </c>
      <c r="BA51" s="197">
        <v>0</v>
      </c>
      <c r="BB51" s="197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0</v>
      </c>
      <c r="H52" s="197">
        <v>0</v>
      </c>
      <c r="I52" s="197">
        <v>0</v>
      </c>
      <c r="J52" s="197">
        <v>0</v>
      </c>
      <c r="K52" s="197">
        <v>355.09</v>
      </c>
      <c r="L52" s="197">
        <v>2.88</v>
      </c>
      <c r="M52" s="197">
        <v>61.2</v>
      </c>
      <c r="N52" s="197">
        <v>49.79</v>
      </c>
      <c r="O52" s="197">
        <v>70.33</v>
      </c>
      <c r="P52" s="197">
        <v>19.48</v>
      </c>
      <c r="Q52" s="197">
        <v>5.04</v>
      </c>
      <c r="R52" s="197">
        <v>17.87</v>
      </c>
      <c r="S52" s="197">
        <v>6</v>
      </c>
      <c r="T52" s="197">
        <v>0</v>
      </c>
      <c r="U52" s="197">
        <v>49.67</v>
      </c>
      <c r="V52" s="197">
        <v>7.65</v>
      </c>
      <c r="W52" s="197">
        <v>18.93</v>
      </c>
      <c r="X52" s="197">
        <v>60.79</v>
      </c>
      <c r="Y52" s="197">
        <v>0</v>
      </c>
      <c r="Z52">
        <v>0</v>
      </c>
      <c r="AA52" s="197">
        <v>0</v>
      </c>
      <c r="AB52" s="197">
        <v>0</v>
      </c>
      <c r="AC52" s="197">
        <v>0</v>
      </c>
      <c r="AD52" s="197">
        <v>0</v>
      </c>
      <c r="AE52" s="197">
        <v>42.2</v>
      </c>
      <c r="AF52" s="197">
        <v>0</v>
      </c>
      <c r="AG52" s="197">
        <v>0</v>
      </c>
      <c r="AH52" s="197">
        <v>0</v>
      </c>
      <c r="AI52" s="197">
        <v>81.96</v>
      </c>
      <c r="AJ52" s="197">
        <v>0</v>
      </c>
      <c r="AK52" s="197">
        <v>0</v>
      </c>
      <c r="AL52" s="197">
        <v>0</v>
      </c>
      <c r="AM52" s="197">
        <v>0</v>
      </c>
      <c r="AN52" s="197">
        <v>0</v>
      </c>
      <c r="AO52">
        <v>0</v>
      </c>
      <c r="AP52" s="197">
        <v>117.3</v>
      </c>
      <c r="AQ52" s="197">
        <v>32.32</v>
      </c>
      <c r="AR52" s="197">
        <v>47.5</v>
      </c>
      <c r="AS52" s="197">
        <v>0</v>
      </c>
      <c r="AT52">
        <v>0</v>
      </c>
      <c r="AU52">
        <v>0</v>
      </c>
      <c r="AV52" s="197">
        <v>0</v>
      </c>
      <c r="AW52" s="197">
        <v>0</v>
      </c>
      <c r="AX52" s="197">
        <v>0</v>
      </c>
      <c r="AY52" s="197">
        <v>0</v>
      </c>
      <c r="AZ52" s="197">
        <v>0</v>
      </c>
      <c r="BA52" s="197">
        <v>0</v>
      </c>
      <c r="BB52" s="197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0</v>
      </c>
      <c r="H53" s="197">
        <v>0</v>
      </c>
      <c r="I53" s="197">
        <v>0</v>
      </c>
      <c r="J53" s="197">
        <v>0</v>
      </c>
      <c r="K53" s="197">
        <v>335.9</v>
      </c>
      <c r="L53" s="197">
        <v>2.88</v>
      </c>
      <c r="M53" s="197">
        <v>61.2</v>
      </c>
      <c r="N53" s="197">
        <v>49.79</v>
      </c>
      <c r="O53" s="197">
        <v>70.33</v>
      </c>
      <c r="P53" s="197">
        <v>19.48</v>
      </c>
      <c r="Q53" s="197">
        <v>5.03</v>
      </c>
      <c r="R53" s="197">
        <v>17.87</v>
      </c>
      <c r="S53" s="197">
        <v>6</v>
      </c>
      <c r="T53" s="197">
        <v>0</v>
      </c>
      <c r="U53" s="197">
        <v>49.67</v>
      </c>
      <c r="V53" s="197">
        <v>7.65</v>
      </c>
      <c r="W53" s="197">
        <v>18.93</v>
      </c>
      <c r="X53" s="197">
        <v>60.79</v>
      </c>
      <c r="Y53" s="197">
        <v>0</v>
      </c>
      <c r="Z53">
        <v>0</v>
      </c>
      <c r="AA53" s="197">
        <v>0</v>
      </c>
      <c r="AB53" s="197">
        <v>0</v>
      </c>
      <c r="AC53" s="197">
        <v>0</v>
      </c>
      <c r="AD53" s="197">
        <v>0</v>
      </c>
      <c r="AE53" s="197">
        <v>42.2</v>
      </c>
      <c r="AF53" s="197">
        <v>0</v>
      </c>
      <c r="AG53" s="197">
        <v>0</v>
      </c>
      <c r="AH53" s="197">
        <v>0</v>
      </c>
      <c r="AI53" s="197">
        <v>81.96</v>
      </c>
      <c r="AJ53" s="197">
        <v>0</v>
      </c>
      <c r="AK53" s="197">
        <v>0</v>
      </c>
      <c r="AL53" s="197">
        <v>0</v>
      </c>
      <c r="AM53" s="197">
        <v>0</v>
      </c>
      <c r="AN53" s="197">
        <v>0</v>
      </c>
      <c r="AO53">
        <v>0</v>
      </c>
      <c r="AP53" s="197">
        <v>117.3</v>
      </c>
      <c r="AQ53" s="197">
        <v>32.32</v>
      </c>
      <c r="AR53" s="197">
        <v>47.5</v>
      </c>
      <c r="AS53" s="197">
        <v>0</v>
      </c>
      <c r="AT53">
        <v>0</v>
      </c>
      <c r="AU53">
        <v>0</v>
      </c>
      <c r="AV53" s="197">
        <v>0</v>
      </c>
      <c r="AW53" s="197">
        <v>0</v>
      </c>
      <c r="AX53" s="197">
        <v>0</v>
      </c>
      <c r="AY53" s="197">
        <v>0</v>
      </c>
      <c r="AZ53" s="197">
        <v>0</v>
      </c>
      <c r="BA53" s="197">
        <v>0</v>
      </c>
      <c r="BB53" s="197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0</v>
      </c>
      <c r="H54" s="197">
        <v>0</v>
      </c>
      <c r="I54" s="197">
        <v>0</v>
      </c>
      <c r="J54" s="197">
        <v>0</v>
      </c>
      <c r="K54" s="197">
        <v>383.88</v>
      </c>
      <c r="L54" s="197">
        <v>2.88</v>
      </c>
      <c r="M54" s="197">
        <v>61.2</v>
      </c>
      <c r="N54" s="197">
        <v>49.79</v>
      </c>
      <c r="O54" s="197">
        <v>70.33</v>
      </c>
      <c r="P54" s="197">
        <v>19.48</v>
      </c>
      <c r="Q54" s="197">
        <v>5.03</v>
      </c>
      <c r="R54" s="197">
        <v>17.87</v>
      </c>
      <c r="S54" s="197">
        <v>6</v>
      </c>
      <c r="T54" s="197">
        <v>0</v>
      </c>
      <c r="U54" s="197">
        <v>49.67</v>
      </c>
      <c r="V54" s="197">
        <v>7.65</v>
      </c>
      <c r="W54" s="197">
        <v>18.93</v>
      </c>
      <c r="X54" s="197">
        <v>60.79</v>
      </c>
      <c r="Y54" s="197">
        <v>0</v>
      </c>
      <c r="Z54">
        <v>0</v>
      </c>
      <c r="AA54" s="197">
        <v>0</v>
      </c>
      <c r="AB54" s="197">
        <v>0</v>
      </c>
      <c r="AC54" s="197">
        <v>0</v>
      </c>
      <c r="AD54" s="197">
        <v>0</v>
      </c>
      <c r="AE54" s="197">
        <v>42.2</v>
      </c>
      <c r="AF54" s="197">
        <v>0</v>
      </c>
      <c r="AG54" s="197">
        <v>0</v>
      </c>
      <c r="AH54" s="197">
        <v>0</v>
      </c>
      <c r="AI54" s="197">
        <v>81.96</v>
      </c>
      <c r="AJ54" s="197">
        <v>0</v>
      </c>
      <c r="AK54" s="197">
        <v>0</v>
      </c>
      <c r="AL54" s="197">
        <v>0</v>
      </c>
      <c r="AM54" s="197">
        <v>0</v>
      </c>
      <c r="AN54" s="197">
        <v>0</v>
      </c>
      <c r="AO54">
        <v>0</v>
      </c>
      <c r="AP54" s="197">
        <v>117.3</v>
      </c>
      <c r="AQ54" s="197">
        <v>32.32</v>
      </c>
      <c r="AR54" s="197">
        <v>47.5</v>
      </c>
      <c r="AS54" s="197">
        <v>0</v>
      </c>
      <c r="AT54">
        <v>0</v>
      </c>
      <c r="AU54">
        <v>0</v>
      </c>
      <c r="AV54" s="197">
        <v>0</v>
      </c>
      <c r="AW54" s="197">
        <v>0</v>
      </c>
      <c r="AX54" s="197">
        <v>0</v>
      </c>
      <c r="AY54" s="197">
        <v>0</v>
      </c>
      <c r="AZ54" s="197">
        <v>0</v>
      </c>
      <c r="BA54" s="197">
        <v>0</v>
      </c>
      <c r="BB54" s="197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0</v>
      </c>
      <c r="H55" s="197">
        <v>0</v>
      </c>
      <c r="I55" s="197">
        <v>0</v>
      </c>
      <c r="J55" s="197">
        <v>0</v>
      </c>
      <c r="K55" s="197">
        <v>336.34</v>
      </c>
      <c r="L55" s="197">
        <v>3.41</v>
      </c>
      <c r="M55" s="197">
        <v>61.2</v>
      </c>
      <c r="N55" s="197">
        <v>49.79</v>
      </c>
      <c r="O55" s="197">
        <v>70.33</v>
      </c>
      <c r="P55" s="197">
        <v>19.48</v>
      </c>
      <c r="Q55" s="197">
        <v>5.03</v>
      </c>
      <c r="R55" s="197">
        <v>17.87</v>
      </c>
      <c r="S55" s="197">
        <v>6</v>
      </c>
      <c r="T55" s="197">
        <v>0</v>
      </c>
      <c r="U55" s="197">
        <v>49.67</v>
      </c>
      <c r="V55" s="197">
        <v>7.65</v>
      </c>
      <c r="W55" s="197">
        <v>18.93</v>
      </c>
      <c r="X55" s="197">
        <v>60.79</v>
      </c>
      <c r="Y55" s="197">
        <v>0</v>
      </c>
      <c r="Z55">
        <v>0</v>
      </c>
      <c r="AA55" s="197">
        <v>0</v>
      </c>
      <c r="AB55" s="197">
        <v>0</v>
      </c>
      <c r="AC55" s="197">
        <v>0</v>
      </c>
      <c r="AD55" s="197">
        <v>0</v>
      </c>
      <c r="AE55" s="197">
        <v>42.2</v>
      </c>
      <c r="AF55" s="197">
        <v>0</v>
      </c>
      <c r="AG55" s="197">
        <v>0</v>
      </c>
      <c r="AH55" s="197">
        <v>0</v>
      </c>
      <c r="AI55" s="197">
        <v>81.96</v>
      </c>
      <c r="AJ55" s="197">
        <v>0</v>
      </c>
      <c r="AK55" s="197">
        <v>0</v>
      </c>
      <c r="AL55" s="197">
        <v>0</v>
      </c>
      <c r="AM55" s="197">
        <v>0</v>
      </c>
      <c r="AN55" s="197">
        <v>0</v>
      </c>
      <c r="AO55">
        <v>0</v>
      </c>
      <c r="AP55" s="197">
        <v>117.3</v>
      </c>
      <c r="AQ55" s="197">
        <v>32.32</v>
      </c>
      <c r="AR55" s="197">
        <v>47.5</v>
      </c>
      <c r="AS55" s="197">
        <v>0</v>
      </c>
      <c r="AT55">
        <v>0</v>
      </c>
      <c r="AU55">
        <v>0</v>
      </c>
      <c r="AV55" s="197">
        <v>0</v>
      </c>
      <c r="AW55" s="197">
        <v>0</v>
      </c>
      <c r="AX55" s="197">
        <v>0</v>
      </c>
      <c r="AY55" s="197">
        <v>0</v>
      </c>
      <c r="AZ55" s="197">
        <v>0</v>
      </c>
      <c r="BA55" s="197">
        <v>0</v>
      </c>
      <c r="BB55" s="197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0</v>
      </c>
      <c r="H56" s="197">
        <v>0</v>
      </c>
      <c r="I56" s="197">
        <v>0</v>
      </c>
      <c r="J56" s="197">
        <v>0</v>
      </c>
      <c r="K56" s="197">
        <v>347.41</v>
      </c>
      <c r="L56" s="197">
        <v>3.41</v>
      </c>
      <c r="M56" s="197">
        <v>61.2</v>
      </c>
      <c r="N56" s="197">
        <v>49.79</v>
      </c>
      <c r="O56" s="197">
        <v>70.33</v>
      </c>
      <c r="P56" s="197">
        <v>19.48</v>
      </c>
      <c r="Q56" s="197">
        <v>5.03</v>
      </c>
      <c r="R56" s="197">
        <v>17.87</v>
      </c>
      <c r="S56" s="197">
        <v>6</v>
      </c>
      <c r="T56" s="197">
        <v>0</v>
      </c>
      <c r="U56" s="197">
        <v>49.67</v>
      </c>
      <c r="V56" s="197">
        <v>7.65</v>
      </c>
      <c r="W56" s="197">
        <v>18.93</v>
      </c>
      <c r="X56" s="197">
        <v>60.79</v>
      </c>
      <c r="Y56" s="197">
        <v>0</v>
      </c>
      <c r="Z56">
        <v>0</v>
      </c>
      <c r="AA56" s="197">
        <v>0</v>
      </c>
      <c r="AB56" s="197">
        <v>0</v>
      </c>
      <c r="AC56" s="197">
        <v>0</v>
      </c>
      <c r="AD56" s="197">
        <v>0</v>
      </c>
      <c r="AE56" s="197">
        <v>42.2</v>
      </c>
      <c r="AF56" s="197">
        <v>0</v>
      </c>
      <c r="AG56" s="197">
        <v>0</v>
      </c>
      <c r="AH56" s="197">
        <v>0</v>
      </c>
      <c r="AI56" s="197">
        <v>81.96</v>
      </c>
      <c r="AJ56" s="197">
        <v>0</v>
      </c>
      <c r="AK56" s="197">
        <v>0</v>
      </c>
      <c r="AL56" s="197">
        <v>0</v>
      </c>
      <c r="AM56" s="197">
        <v>0</v>
      </c>
      <c r="AN56" s="197">
        <v>0</v>
      </c>
      <c r="AO56">
        <v>0</v>
      </c>
      <c r="AP56" s="197">
        <v>117.3</v>
      </c>
      <c r="AQ56" s="197">
        <v>32.32</v>
      </c>
      <c r="AR56" s="197">
        <v>47.5</v>
      </c>
      <c r="AS56" s="197">
        <v>0</v>
      </c>
      <c r="AT56">
        <v>0</v>
      </c>
      <c r="AU56">
        <v>0</v>
      </c>
      <c r="AV56" s="197">
        <v>0</v>
      </c>
      <c r="AW56" s="197">
        <v>0</v>
      </c>
      <c r="AX56" s="197">
        <v>0</v>
      </c>
      <c r="AY56" s="197">
        <v>0</v>
      </c>
      <c r="AZ56" s="197">
        <v>0</v>
      </c>
      <c r="BA56" s="197">
        <v>0</v>
      </c>
      <c r="BB56" s="197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0</v>
      </c>
      <c r="H57" s="197">
        <v>0</v>
      </c>
      <c r="I57" s="197">
        <v>0</v>
      </c>
      <c r="J57" s="197">
        <v>0</v>
      </c>
      <c r="K57" s="197">
        <v>352.21</v>
      </c>
      <c r="L57" s="197">
        <v>2.88</v>
      </c>
      <c r="M57" s="197">
        <v>61.2</v>
      </c>
      <c r="N57" s="197">
        <v>49.79</v>
      </c>
      <c r="O57" s="197">
        <v>70.33</v>
      </c>
      <c r="P57" s="197">
        <v>19.48</v>
      </c>
      <c r="Q57" s="197">
        <v>3.84</v>
      </c>
      <c r="R57" s="197">
        <v>17.87</v>
      </c>
      <c r="S57" s="197">
        <v>4.8</v>
      </c>
      <c r="T57" s="197">
        <v>0</v>
      </c>
      <c r="U57" s="197">
        <v>49.67</v>
      </c>
      <c r="V57" s="197">
        <v>7.65</v>
      </c>
      <c r="W57" s="197">
        <v>18.93</v>
      </c>
      <c r="X57" s="197">
        <v>60.79</v>
      </c>
      <c r="Y57" s="197">
        <v>0</v>
      </c>
      <c r="Z57">
        <v>0</v>
      </c>
      <c r="AA57" s="197">
        <v>0</v>
      </c>
      <c r="AB57" s="197">
        <v>0</v>
      </c>
      <c r="AC57" s="197">
        <v>0</v>
      </c>
      <c r="AD57" s="197">
        <v>0</v>
      </c>
      <c r="AE57" s="197">
        <v>42.2</v>
      </c>
      <c r="AF57" s="197">
        <v>0</v>
      </c>
      <c r="AG57" s="197">
        <v>0</v>
      </c>
      <c r="AH57" s="197">
        <v>0</v>
      </c>
      <c r="AI57" s="197">
        <v>75</v>
      </c>
      <c r="AJ57" s="197">
        <v>0</v>
      </c>
      <c r="AK57" s="197">
        <v>0</v>
      </c>
      <c r="AL57" s="197">
        <v>0</v>
      </c>
      <c r="AM57" s="197">
        <v>0</v>
      </c>
      <c r="AN57" s="197">
        <v>0</v>
      </c>
      <c r="AO57">
        <v>0</v>
      </c>
      <c r="AP57" s="197">
        <v>117.3</v>
      </c>
      <c r="AQ57" s="197">
        <v>32.32</v>
      </c>
      <c r="AR57" s="197">
        <v>47.5</v>
      </c>
      <c r="AS57" s="197">
        <v>0</v>
      </c>
      <c r="AT57">
        <v>0</v>
      </c>
      <c r="AU57">
        <v>0</v>
      </c>
      <c r="AV57" s="197">
        <v>0</v>
      </c>
      <c r="AW57" s="197">
        <v>0</v>
      </c>
      <c r="AX57" s="197">
        <v>0</v>
      </c>
      <c r="AY57" s="197">
        <v>0</v>
      </c>
      <c r="AZ57" s="197">
        <v>0</v>
      </c>
      <c r="BA57" s="197">
        <v>0</v>
      </c>
      <c r="BB57" s="19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0</v>
      </c>
      <c r="H58" s="197">
        <v>0</v>
      </c>
      <c r="I58" s="197">
        <v>0</v>
      </c>
      <c r="J58" s="197">
        <v>0</v>
      </c>
      <c r="K58" s="197">
        <v>335.89</v>
      </c>
      <c r="L58" s="197">
        <v>2.88</v>
      </c>
      <c r="M58" s="197">
        <v>61.2</v>
      </c>
      <c r="N58" s="197">
        <v>49.79</v>
      </c>
      <c r="O58" s="197">
        <v>70.33</v>
      </c>
      <c r="P58" s="197">
        <v>19.48</v>
      </c>
      <c r="Q58" s="197">
        <v>3.84</v>
      </c>
      <c r="R58" s="197">
        <v>17.87</v>
      </c>
      <c r="S58" s="197">
        <v>4.8</v>
      </c>
      <c r="T58" s="197">
        <v>0</v>
      </c>
      <c r="U58" s="197">
        <v>49.67</v>
      </c>
      <c r="V58" s="197">
        <v>7.65</v>
      </c>
      <c r="W58" s="197">
        <v>18.93</v>
      </c>
      <c r="X58" s="197">
        <v>60.79</v>
      </c>
      <c r="Y58" s="197">
        <v>0</v>
      </c>
      <c r="Z58">
        <v>0</v>
      </c>
      <c r="AA58" s="197">
        <v>0</v>
      </c>
      <c r="AB58" s="197">
        <v>0</v>
      </c>
      <c r="AC58" s="197">
        <v>0</v>
      </c>
      <c r="AD58" s="197">
        <v>0</v>
      </c>
      <c r="AE58" s="197">
        <v>41.63</v>
      </c>
      <c r="AF58" s="197">
        <v>0</v>
      </c>
      <c r="AG58" s="197">
        <v>0</v>
      </c>
      <c r="AH58" s="197">
        <v>0</v>
      </c>
      <c r="AI58" s="197">
        <v>75</v>
      </c>
      <c r="AJ58" s="197">
        <v>0</v>
      </c>
      <c r="AK58" s="197">
        <v>0</v>
      </c>
      <c r="AL58" s="197">
        <v>0</v>
      </c>
      <c r="AM58" s="197">
        <v>0</v>
      </c>
      <c r="AN58" s="197">
        <v>0</v>
      </c>
      <c r="AO58">
        <v>0</v>
      </c>
      <c r="AP58" s="197">
        <v>117.3</v>
      </c>
      <c r="AQ58" s="197">
        <v>32.32</v>
      </c>
      <c r="AR58" s="197">
        <v>47.5</v>
      </c>
      <c r="AS58" s="197">
        <v>0</v>
      </c>
      <c r="AT58">
        <v>0</v>
      </c>
      <c r="AU58">
        <v>0</v>
      </c>
      <c r="AV58" s="197">
        <v>0</v>
      </c>
      <c r="AW58" s="197">
        <v>0</v>
      </c>
      <c r="AX58" s="197">
        <v>0</v>
      </c>
      <c r="AY58" s="197">
        <v>0</v>
      </c>
      <c r="AZ58" s="197">
        <v>0</v>
      </c>
      <c r="BA58" s="197">
        <v>0</v>
      </c>
      <c r="BB58" s="197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0</v>
      </c>
      <c r="H59" s="197">
        <v>0</v>
      </c>
      <c r="I59" s="197">
        <v>0</v>
      </c>
      <c r="J59" s="197">
        <v>0</v>
      </c>
      <c r="K59" s="197">
        <v>335.89</v>
      </c>
      <c r="L59" s="197">
        <v>2.88</v>
      </c>
      <c r="M59" s="197">
        <v>61.2</v>
      </c>
      <c r="N59" s="197">
        <v>49.79</v>
      </c>
      <c r="O59" s="197">
        <v>70.33</v>
      </c>
      <c r="P59" s="197">
        <v>19.48</v>
      </c>
      <c r="Q59" s="197">
        <v>3.84</v>
      </c>
      <c r="R59" s="197">
        <v>17.87</v>
      </c>
      <c r="S59" s="197">
        <v>4.8</v>
      </c>
      <c r="T59" s="197">
        <v>0</v>
      </c>
      <c r="U59" s="197">
        <v>49.67</v>
      </c>
      <c r="V59" s="197">
        <v>7.65</v>
      </c>
      <c r="W59" s="197">
        <v>18.93</v>
      </c>
      <c r="X59" s="197">
        <v>60.79</v>
      </c>
      <c r="Y59" s="197">
        <v>0</v>
      </c>
      <c r="Z59">
        <v>0</v>
      </c>
      <c r="AA59" s="197">
        <v>0</v>
      </c>
      <c r="AB59" s="197">
        <v>0</v>
      </c>
      <c r="AC59" s="197">
        <v>0</v>
      </c>
      <c r="AD59" s="197">
        <v>0</v>
      </c>
      <c r="AE59" s="197">
        <v>41.63</v>
      </c>
      <c r="AF59" s="197">
        <v>0</v>
      </c>
      <c r="AG59" s="197">
        <v>0</v>
      </c>
      <c r="AH59" s="197">
        <v>0</v>
      </c>
      <c r="AI59" s="197">
        <v>75</v>
      </c>
      <c r="AJ59" s="197">
        <v>0</v>
      </c>
      <c r="AK59" s="197">
        <v>0</v>
      </c>
      <c r="AL59" s="197">
        <v>0</v>
      </c>
      <c r="AM59" s="197">
        <v>0</v>
      </c>
      <c r="AN59" s="197">
        <v>0</v>
      </c>
      <c r="AO59">
        <v>0</v>
      </c>
      <c r="AP59" s="197">
        <v>117.3</v>
      </c>
      <c r="AQ59" s="197">
        <v>32.32</v>
      </c>
      <c r="AR59" s="197">
        <v>47.5</v>
      </c>
      <c r="AS59" s="197">
        <v>0</v>
      </c>
      <c r="AT59">
        <v>0</v>
      </c>
      <c r="AU59">
        <v>0</v>
      </c>
      <c r="AV59" s="197">
        <v>0</v>
      </c>
      <c r="AW59" s="197">
        <v>0</v>
      </c>
      <c r="AX59" s="197">
        <v>0</v>
      </c>
      <c r="AY59" s="197">
        <v>0</v>
      </c>
      <c r="AZ59" s="197">
        <v>0</v>
      </c>
      <c r="BA59" s="197">
        <v>0</v>
      </c>
      <c r="BB59" s="197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0</v>
      </c>
      <c r="H60" s="197">
        <v>0</v>
      </c>
      <c r="I60" s="197">
        <v>0</v>
      </c>
      <c r="J60" s="197">
        <v>0</v>
      </c>
      <c r="K60" s="197">
        <v>364.68</v>
      </c>
      <c r="L60" s="197">
        <v>2.88</v>
      </c>
      <c r="M60" s="197">
        <v>61.2</v>
      </c>
      <c r="N60" s="197">
        <v>49.79</v>
      </c>
      <c r="O60" s="197">
        <v>70.33</v>
      </c>
      <c r="P60" s="197">
        <v>19.48</v>
      </c>
      <c r="Q60" s="197">
        <v>3.84</v>
      </c>
      <c r="R60" s="197">
        <v>17.87</v>
      </c>
      <c r="S60" s="197">
        <v>4.8</v>
      </c>
      <c r="T60" s="197">
        <v>0</v>
      </c>
      <c r="U60" s="197">
        <v>49.67</v>
      </c>
      <c r="V60" s="197">
        <v>7.65</v>
      </c>
      <c r="W60" s="197">
        <v>18.93</v>
      </c>
      <c r="X60" s="197">
        <v>60.79</v>
      </c>
      <c r="Y60" s="197">
        <v>0</v>
      </c>
      <c r="Z60">
        <v>0</v>
      </c>
      <c r="AA60" s="197">
        <v>0</v>
      </c>
      <c r="AB60" s="197">
        <v>0</v>
      </c>
      <c r="AC60" s="197">
        <v>0</v>
      </c>
      <c r="AD60" s="197">
        <v>0</v>
      </c>
      <c r="AE60" s="197">
        <v>41.63</v>
      </c>
      <c r="AF60" s="197">
        <v>0</v>
      </c>
      <c r="AG60" s="197">
        <v>0</v>
      </c>
      <c r="AH60" s="197">
        <v>0</v>
      </c>
      <c r="AI60" s="197">
        <v>75</v>
      </c>
      <c r="AJ60" s="197">
        <v>0</v>
      </c>
      <c r="AK60" s="197">
        <v>0</v>
      </c>
      <c r="AL60" s="197">
        <v>0</v>
      </c>
      <c r="AM60" s="197">
        <v>0</v>
      </c>
      <c r="AN60" s="197">
        <v>0</v>
      </c>
      <c r="AO60">
        <v>0</v>
      </c>
      <c r="AP60" s="197">
        <v>117.3</v>
      </c>
      <c r="AQ60" s="197">
        <v>32.32</v>
      </c>
      <c r="AR60" s="197">
        <v>47.5</v>
      </c>
      <c r="AS60" s="197">
        <v>0</v>
      </c>
      <c r="AT60">
        <v>0</v>
      </c>
      <c r="AU60">
        <v>0</v>
      </c>
      <c r="AV60" s="197">
        <v>0</v>
      </c>
      <c r="AW60" s="197">
        <v>0</v>
      </c>
      <c r="AX60" s="197">
        <v>0</v>
      </c>
      <c r="AY60" s="197">
        <v>0</v>
      </c>
      <c r="AZ60" s="197">
        <v>0</v>
      </c>
      <c r="BA60" s="197">
        <v>0</v>
      </c>
      <c r="BB60" s="197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0</v>
      </c>
      <c r="H61" s="197">
        <v>0</v>
      </c>
      <c r="I61" s="197">
        <v>0</v>
      </c>
      <c r="J61" s="197">
        <v>0</v>
      </c>
      <c r="K61" s="197">
        <v>287.91000000000003</v>
      </c>
      <c r="L61" s="197">
        <v>2.88</v>
      </c>
      <c r="M61" s="197">
        <v>61.2</v>
      </c>
      <c r="N61" s="197">
        <v>49.79</v>
      </c>
      <c r="O61" s="197">
        <v>70.33</v>
      </c>
      <c r="P61" s="197">
        <v>19.48</v>
      </c>
      <c r="Q61" s="197">
        <v>5.03</v>
      </c>
      <c r="R61" s="197">
        <v>17.87</v>
      </c>
      <c r="S61" s="197">
        <v>5.99</v>
      </c>
      <c r="T61" s="197">
        <v>0</v>
      </c>
      <c r="U61" s="197">
        <v>49.67</v>
      </c>
      <c r="V61" s="197">
        <v>7.65</v>
      </c>
      <c r="W61" s="197">
        <v>18.93</v>
      </c>
      <c r="X61" s="197">
        <v>60.79</v>
      </c>
      <c r="Y61" s="197">
        <v>0</v>
      </c>
      <c r="Z61">
        <v>0</v>
      </c>
      <c r="AA61" s="197">
        <v>0</v>
      </c>
      <c r="AB61" s="197">
        <v>0</v>
      </c>
      <c r="AC61" s="197">
        <v>0</v>
      </c>
      <c r="AD61" s="197">
        <v>0</v>
      </c>
      <c r="AE61" s="197">
        <v>40</v>
      </c>
      <c r="AF61" s="197">
        <v>0</v>
      </c>
      <c r="AG61" s="197">
        <v>0</v>
      </c>
      <c r="AH61" s="197">
        <v>0</v>
      </c>
      <c r="AI61" s="197">
        <v>81.96</v>
      </c>
      <c r="AJ61" s="197">
        <v>0</v>
      </c>
      <c r="AK61" s="197">
        <v>0</v>
      </c>
      <c r="AL61" s="197">
        <v>0</v>
      </c>
      <c r="AM61" s="197">
        <v>0</v>
      </c>
      <c r="AN61" s="197">
        <v>0</v>
      </c>
      <c r="AO61">
        <v>0</v>
      </c>
      <c r="AP61" s="197">
        <v>117.36</v>
      </c>
      <c r="AQ61" s="197">
        <v>32.33</v>
      </c>
      <c r="AR61" s="197">
        <v>47.5</v>
      </c>
      <c r="AS61" s="197">
        <v>0</v>
      </c>
      <c r="AT61">
        <v>0</v>
      </c>
      <c r="AU61">
        <v>0</v>
      </c>
      <c r="AV61" s="197">
        <v>0</v>
      </c>
      <c r="AW61" s="197">
        <v>0</v>
      </c>
      <c r="AX61" s="197">
        <v>0</v>
      </c>
      <c r="AY61" s="197">
        <v>0</v>
      </c>
      <c r="AZ61" s="197">
        <v>0</v>
      </c>
      <c r="BA61" s="197">
        <v>0</v>
      </c>
      <c r="BB61" s="197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0</v>
      </c>
      <c r="H62" s="197">
        <v>0</v>
      </c>
      <c r="I62" s="197">
        <v>0</v>
      </c>
      <c r="J62" s="197">
        <v>0</v>
      </c>
      <c r="K62" s="197">
        <v>287.91000000000003</v>
      </c>
      <c r="L62" s="197">
        <v>2.88</v>
      </c>
      <c r="M62" s="197">
        <v>61.2</v>
      </c>
      <c r="N62" s="197">
        <v>49.79</v>
      </c>
      <c r="O62" s="197">
        <v>70.33</v>
      </c>
      <c r="P62" s="197">
        <v>19.48</v>
      </c>
      <c r="Q62" s="197">
        <v>5.03</v>
      </c>
      <c r="R62" s="197">
        <v>17.87</v>
      </c>
      <c r="S62" s="197">
        <v>5.99</v>
      </c>
      <c r="T62" s="197">
        <v>0</v>
      </c>
      <c r="U62" s="197">
        <v>49.67</v>
      </c>
      <c r="V62" s="197">
        <v>7.65</v>
      </c>
      <c r="W62" s="197">
        <v>18.93</v>
      </c>
      <c r="X62" s="197">
        <v>60.79</v>
      </c>
      <c r="Y62" s="197">
        <v>0</v>
      </c>
      <c r="Z62">
        <v>0</v>
      </c>
      <c r="AA62" s="197">
        <v>0</v>
      </c>
      <c r="AB62" s="197">
        <v>0</v>
      </c>
      <c r="AC62" s="197">
        <v>0</v>
      </c>
      <c r="AD62" s="197">
        <v>0</v>
      </c>
      <c r="AE62" s="197">
        <v>40</v>
      </c>
      <c r="AF62" s="197">
        <v>0</v>
      </c>
      <c r="AG62" s="197">
        <v>0</v>
      </c>
      <c r="AH62" s="197">
        <v>0</v>
      </c>
      <c r="AI62" s="197">
        <v>81.96</v>
      </c>
      <c r="AJ62" s="197">
        <v>0</v>
      </c>
      <c r="AK62" s="197">
        <v>0</v>
      </c>
      <c r="AL62" s="197">
        <v>0</v>
      </c>
      <c r="AM62" s="197">
        <v>0</v>
      </c>
      <c r="AN62" s="197">
        <v>0</v>
      </c>
      <c r="AO62">
        <v>0</v>
      </c>
      <c r="AP62" s="197">
        <v>117.36</v>
      </c>
      <c r="AQ62" s="197">
        <v>32.33</v>
      </c>
      <c r="AR62" s="197">
        <v>47.5</v>
      </c>
      <c r="AS62" s="197">
        <v>0</v>
      </c>
      <c r="AT62">
        <v>0</v>
      </c>
      <c r="AU62">
        <v>0</v>
      </c>
      <c r="AV62" s="197">
        <v>0</v>
      </c>
      <c r="AW62" s="197">
        <v>0</v>
      </c>
      <c r="AX62" s="197">
        <v>0</v>
      </c>
      <c r="AY62" s="197">
        <v>0</v>
      </c>
      <c r="AZ62" s="197">
        <v>0</v>
      </c>
      <c r="BA62" s="197">
        <v>0</v>
      </c>
      <c r="BB62" s="197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0</v>
      </c>
      <c r="H63" s="197">
        <v>0</v>
      </c>
      <c r="I63" s="197">
        <v>0</v>
      </c>
      <c r="J63" s="197">
        <v>0</v>
      </c>
      <c r="K63" s="197">
        <v>287.91000000000003</v>
      </c>
      <c r="L63" s="197">
        <v>2.88</v>
      </c>
      <c r="M63" s="197">
        <v>61.2</v>
      </c>
      <c r="N63" s="197">
        <v>49.79</v>
      </c>
      <c r="O63" s="197">
        <v>70.33</v>
      </c>
      <c r="P63" s="197">
        <v>19.48</v>
      </c>
      <c r="Q63" s="197">
        <v>5.03</v>
      </c>
      <c r="R63" s="197">
        <v>17.87</v>
      </c>
      <c r="S63" s="197">
        <v>5.99</v>
      </c>
      <c r="T63" s="197">
        <v>0</v>
      </c>
      <c r="U63" s="197">
        <v>49.67</v>
      </c>
      <c r="V63" s="197">
        <v>7.65</v>
      </c>
      <c r="W63" s="197">
        <v>18.93</v>
      </c>
      <c r="X63" s="197">
        <v>60.79</v>
      </c>
      <c r="Y63" s="197">
        <v>0</v>
      </c>
      <c r="Z63">
        <v>0</v>
      </c>
      <c r="AA63" s="197">
        <v>-0.21</v>
      </c>
      <c r="AB63" s="197">
        <v>0</v>
      </c>
      <c r="AC63" s="197">
        <v>0</v>
      </c>
      <c r="AD63" s="197">
        <v>0</v>
      </c>
      <c r="AE63" s="197">
        <v>41.63</v>
      </c>
      <c r="AF63" s="197">
        <v>0</v>
      </c>
      <c r="AG63" s="197">
        <v>0</v>
      </c>
      <c r="AH63" s="197">
        <v>0</v>
      </c>
      <c r="AI63" s="197">
        <v>81.96</v>
      </c>
      <c r="AJ63" s="197">
        <v>0</v>
      </c>
      <c r="AK63" s="197">
        <v>0</v>
      </c>
      <c r="AL63" s="197">
        <v>0</v>
      </c>
      <c r="AM63" s="197">
        <v>0</v>
      </c>
      <c r="AN63" s="197">
        <v>0</v>
      </c>
      <c r="AO63">
        <v>0</v>
      </c>
      <c r="AP63" s="197">
        <v>117.3</v>
      </c>
      <c r="AQ63" s="197">
        <v>32.32</v>
      </c>
      <c r="AR63" s="197">
        <v>47.5</v>
      </c>
      <c r="AS63" s="197">
        <v>0</v>
      </c>
      <c r="AT63">
        <v>0</v>
      </c>
      <c r="AU63">
        <v>0</v>
      </c>
      <c r="AV63" s="197">
        <v>0</v>
      </c>
      <c r="AW63" s="197">
        <v>0</v>
      </c>
      <c r="AX63" s="197">
        <v>0</v>
      </c>
      <c r="AY63" s="197">
        <v>0</v>
      </c>
      <c r="AZ63" s="197">
        <v>0</v>
      </c>
      <c r="BA63" s="197">
        <v>0</v>
      </c>
      <c r="BB63" s="197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0</v>
      </c>
      <c r="H64" s="197">
        <v>0</v>
      </c>
      <c r="I64" s="197">
        <v>0</v>
      </c>
      <c r="J64" s="197">
        <v>0</v>
      </c>
      <c r="K64" s="197">
        <v>269.02</v>
      </c>
      <c r="L64" s="197">
        <v>2.88</v>
      </c>
      <c r="M64" s="197">
        <v>61.2</v>
      </c>
      <c r="N64" s="197">
        <v>49.79</v>
      </c>
      <c r="O64" s="197">
        <v>70.33</v>
      </c>
      <c r="P64" s="197">
        <v>19.48</v>
      </c>
      <c r="Q64" s="197">
        <v>5.03</v>
      </c>
      <c r="R64" s="197">
        <v>17.87</v>
      </c>
      <c r="S64" s="197">
        <v>5.99</v>
      </c>
      <c r="T64" s="197">
        <v>0</v>
      </c>
      <c r="U64" s="197">
        <v>49.67</v>
      </c>
      <c r="V64" s="197">
        <v>7.65</v>
      </c>
      <c r="W64" s="197">
        <v>18.93</v>
      </c>
      <c r="X64" s="197">
        <v>60.79</v>
      </c>
      <c r="Y64" s="197">
        <v>0</v>
      </c>
      <c r="Z64">
        <v>0</v>
      </c>
      <c r="AA64" s="197">
        <v>-0.21</v>
      </c>
      <c r="AB64" s="197">
        <v>0</v>
      </c>
      <c r="AC64" s="197">
        <v>0</v>
      </c>
      <c r="AD64" s="197">
        <v>0</v>
      </c>
      <c r="AE64" s="197">
        <v>41.63</v>
      </c>
      <c r="AF64" s="197">
        <v>0</v>
      </c>
      <c r="AG64" s="197">
        <v>0</v>
      </c>
      <c r="AH64" s="197">
        <v>0</v>
      </c>
      <c r="AI64" s="197">
        <v>81.96</v>
      </c>
      <c r="AJ64" s="197">
        <v>0</v>
      </c>
      <c r="AK64" s="197">
        <v>0</v>
      </c>
      <c r="AL64" s="197">
        <v>0</v>
      </c>
      <c r="AM64" s="197">
        <v>0</v>
      </c>
      <c r="AN64" s="197">
        <v>0</v>
      </c>
      <c r="AO64">
        <v>0</v>
      </c>
      <c r="AP64" s="197">
        <v>117.3</v>
      </c>
      <c r="AQ64" s="197">
        <v>32.32</v>
      </c>
      <c r="AR64" s="197">
        <v>47.5</v>
      </c>
      <c r="AS64" s="197">
        <v>0</v>
      </c>
      <c r="AT64">
        <v>0</v>
      </c>
      <c r="AU64">
        <v>0</v>
      </c>
      <c r="AV64" s="197">
        <v>0</v>
      </c>
      <c r="AW64" s="197">
        <v>0</v>
      </c>
      <c r="AX64" s="197">
        <v>0</v>
      </c>
      <c r="AY64" s="197">
        <v>0</v>
      </c>
      <c r="AZ64" s="197">
        <v>0</v>
      </c>
      <c r="BA64" s="197">
        <v>0</v>
      </c>
      <c r="BB64" s="197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0</v>
      </c>
      <c r="H65" s="197">
        <v>0</v>
      </c>
      <c r="I65" s="197">
        <v>0</v>
      </c>
      <c r="J65" s="197">
        <v>0</v>
      </c>
      <c r="K65" s="197">
        <v>269.04000000000002</v>
      </c>
      <c r="L65" s="197">
        <v>2.88</v>
      </c>
      <c r="M65" s="197">
        <v>61.2</v>
      </c>
      <c r="N65" s="197">
        <v>49.79</v>
      </c>
      <c r="O65" s="197">
        <v>70.33</v>
      </c>
      <c r="P65" s="197">
        <v>19.48</v>
      </c>
      <c r="Q65" s="197">
        <v>5.03</v>
      </c>
      <c r="R65" s="197">
        <v>5.76</v>
      </c>
      <c r="S65" s="197">
        <v>5.99</v>
      </c>
      <c r="T65" s="197">
        <v>0</v>
      </c>
      <c r="U65" s="197">
        <v>49.67</v>
      </c>
      <c r="V65" s="197">
        <v>2.88</v>
      </c>
      <c r="W65" s="197">
        <v>18.93</v>
      </c>
      <c r="X65" s="197">
        <v>60.79</v>
      </c>
      <c r="Y65" s="197">
        <v>0</v>
      </c>
      <c r="Z65">
        <v>0</v>
      </c>
      <c r="AA65" s="197">
        <v>-0.21</v>
      </c>
      <c r="AB65" s="197">
        <v>0</v>
      </c>
      <c r="AC65" s="197">
        <v>0</v>
      </c>
      <c r="AD65" s="197">
        <v>0</v>
      </c>
      <c r="AE65" s="197">
        <v>42.61</v>
      </c>
      <c r="AF65" s="197">
        <v>0</v>
      </c>
      <c r="AG65" s="197">
        <v>0</v>
      </c>
      <c r="AH65" s="197">
        <v>0</v>
      </c>
      <c r="AI65" s="197">
        <v>81.96</v>
      </c>
      <c r="AJ65" s="197">
        <v>0</v>
      </c>
      <c r="AK65" s="197">
        <v>0</v>
      </c>
      <c r="AL65" s="197">
        <v>0</v>
      </c>
      <c r="AM65" s="197">
        <v>0</v>
      </c>
      <c r="AN65" s="197">
        <v>0</v>
      </c>
      <c r="AO65">
        <v>0</v>
      </c>
      <c r="AP65" s="197">
        <v>117.3</v>
      </c>
      <c r="AQ65" s="197">
        <v>32.32</v>
      </c>
      <c r="AR65" s="197">
        <v>47.5</v>
      </c>
      <c r="AS65" s="197">
        <v>0</v>
      </c>
      <c r="AT65">
        <v>0</v>
      </c>
      <c r="AU65">
        <v>0</v>
      </c>
      <c r="AV65" s="197">
        <v>0</v>
      </c>
      <c r="AW65" s="197">
        <v>0</v>
      </c>
      <c r="AX65" s="197">
        <v>0</v>
      </c>
      <c r="AY65" s="197">
        <v>0</v>
      </c>
      <c r="AZ65" s="197">
        <v>0</v>
      </c>
      <c r="BA65" s="197">
        <v>0</v>
      </c>
      <c r="BB65" s="197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0</v>
      </c>
      <c r="H66" s="197">
        <v>0</v>
      </c>
      <c r="I66" s="197">
        <v>0</v>
      </c>
      <c r="J66" s="197">
        <v>0</v>
      </c>
      <c r="K66" s="197">
        <v>269.02</v>
      </c>
      <c r="L66" s="197">
        <v>2.88</v>
      </c>
      <c r="M66" s="197">
        <v>61.2</v>
      </c>
      <c r="N66" s="197">
        <v>49.79</v>
      </c>
      <c r="O66" s="197">
        <v>70.33</v>
      </c>
      <c r="P66" s="197">
        <v>19.48</v>
      </c>
      <c r="Q66" s="197">
        <v>5.03</v>
      </c>
      <c r="R66" s="197">
        <v>5.76</v>
      </c>
      <c r="S66" s="197">
        <v>5.99</v>
      </c>
      <c r="T66" s="197">
        <v>0</v>
      </c>
      <c r="U66" s="197">
        <v>49.67</v>
      </c>
      <c r="V66" s="197">
        <v>2.88</v>
      </c>
      <c r="W66" s="197">
        <v>18.93</v>
      </c>
      <c r="X66" s="197">
        <v>60.79</v>
      </c>
      <c r="Y66" s="197">
        <v>0</v>
      </c>
      <c r="Z66">
        <v>0</v>
      </c>
      <c r="AA66" s="197">
        <v>-0.21</v>
      </c>
      <c r="AB66" s="197">
        <v>0</v>
      </c>
      <c r="AC66" s="197">
        <v>0</v>
      </c>
      <c r="AD66" s="197">
        <v>0</v>
      </c>
      <c r="AE66" s="197">
        <v>42.61</v>
      </c>
      <c r="AF66" s="197">
        <v>0</v>
      </c>
      <c r="AG66" s="197">
        <v>0</v>
      </c>
      <c r="AH66" s="197">
        <v>0</v>
      </c>
      <c r="AI66" s="197">
        <v>81.96</v>
      </c>
      <c r="AJ66" s="197">
        <v>0</v>
      </c>
      <c r="AK66" s="197">
        <v>0</v>
      </c>
      <c r="AL66" s="197">
        <v>0</v>
      </c>
      <c r="AM66" s="197">
        <v>0</v>
      </c>
      <c r="AN66" s="197">
        <v>0</v>
      </c>
      <c r="AO66">
        <v>0</v>
      </c>
      <c r="AP66" s="197">
        <v>117.3</v>
      </c>
      <c r="AQ66" s="197">
        <v>32.32</v>
      </c>
      <c r="AR66" s="197">
        <v>47.5</v>
      </c>
      <c r="AS66" s="197">
        <v>0</v>
      </c>
      <c r="AT66">
        <v>0</v>
      </c>
      <c r="AU66">
        <v>0</v>
      </c>
      <c r="AV66" s="197">
        <v>0</v>
      </c>
      <c r="AW66" s="197">
        <v>0</v>
      </c>
      <c r="AX66" s="197">
        <v>0</v>
      </c>
      <c r="AY66" s="197">
        <v>0</v>
      </c>
      <c r="AZ66" s="197">
        <v>0</v>
      </c>
      <c r="BA66" s="197">
        <v>0</v>
      </c>
      <c r="BB66" s="197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0</v>
      </c>
      <c r="H67" s="197">
        <v>0</v>
      </c>
      <c r="I67" s="197">
        <v>0</v>
      </c>
      <c r="J67" s="197">
        <v>0</v>
      </c>
      <c r="K67" s="197">
        <v>268.94</v>
      </c>
      <c r="L67" s="197">
        <v>2.88</v>
      </c>
      <c r="M67" s="197">
        <v>61.2</v>
      </c>
      <c r="N67" s="197">
        <v>49.79</v>
      </c>
      <c r="O67" s="197">
        <v>70.33</v>
      </c>
      <c r="P67" s="197">
        <v>19.48</v>
      </c>
      <c r="Q67" s="197">
        <v>5.03</v>
      </c>
      <c r="R67" s="197">
        <v>5.76</v>
      </c>
      <c r="S67" s="197">
        <v>5.98</v>
      </c>
      <c r="T67" s="197">
        <v>0</v>
      </c>
      <c r="U67" s="197">
        <v>49.67</v>
      </c>
      <c r="V67" s="197">
        <v>2.88</v>
      </c>
      <c r="W67" s="197">
        <v>18.93</v>
      </c>
      <c r="X67" s="197">
        <v>60.79</v>
      </c>
      <c r="Y67" s="197">
        <v>0</v>
      </c>
      <c r="Z67">
        <v>0</v>
      </c>
      <c r="AA67" s="197">
        <v>-0.21</v>
      </c>
      <c r="AB67" s="197">
        <v>0</v>
      </c>
      <c r="AC67" s="197">
        <v>0</v>
      </c>
      <c r="AD67" s="197">
        <v>0</v>
      </c>
      <c r="AE67" s="197">
        <v>43.18</v>
      </c>
      <c r="AF67" s="197">
        <v>0</v>
      </c>
      <c r="AG67" s="197">
        <v>0</v>
      </c>
      <c r="AH67" s="197">
        <v>0</v>
      </c>
      <c r="AI67" s="197">
        <v>81.96</v>
      </c>
      <c r="AJ67" s="197">
        <v>0</v>
      </c>
      <c r="AK67" s="197">
        <v>0</v>
      </c>
      <c r="AL67" s="197">
        <v>0</v>
      </c>
      <c r="AM67" s="197">
        <v>0</v>
      </c>
      <c r="AN67" s="197">
        <v>0</v>
      </c>
      <c r="AO67">
        <v>0</v>
      </c>
      <c r="AP67" s="197">
        <v>117.3</v>
      </c>
      <c r="AQ67" s="197">
        <v>14.4</v>
      </c>
      <c r="AR67" s="197">
        <v>47.5</v>
      </c>
      <c r="AS67" s="197">
        <v>0</v>
      </c>
      <c r="AT67">
        <v>0</v>
      </c>
      <c r="AU67">
        <v>0</v>
      </c>
      <c r="AV67" s="197">
        <v>0</v>
      </c>
      <c r="AW67" s="197">
        <v>0</v>
      </c>
      <c r="AX67" s="197">
        <v>0</v>
      </c>
      <c r="AY67" s="197">
        <v>0</v>
      </c>
      <c r="AZ67" s="197">
        <v>0</v>
      </c>
      <c r="BA67" s="197">
        <v>0</v>
      </c>
      <c r="BB67" s="19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0</v>
      </c>
      <c r="H68" s="197">
        <v>0</v>
      </c>
      <c r="I68" s="197">
        <v>0</v>
      </c>
      <c r="J68" s="197">
        <v>0</v>
      </c>
      <c r="K68" s="197">
        <v>265.77999999999997</v>
      </c>
      <c r="L68" s="197">
        <v>2.88</v>
      </c>
      <c r="M68" s="197">
        <v>61.2</v>
      </c>
      <c r="N68" s="197">
        <v>49.79</v>
      </c>
      <c r="O68" s="197">
        <v>70.33</v>
      </c>
      <c r="P68" s="197">
        <v>19.48</v>
      </c>
      <c r="Q68" s="197">
        <v>5.03</v>
      </c>
      <c r="R68" s="197">
        <v>5.76</v>
      </c>
      <c r="S68" s="197">
        <v>5.98</v>
      </c>
      <c r="T68" s="197">
        <v>0</v>
      </c>
      <c r="U68" s="197">
        <v>49.67</v>
      </c>
      <c r="V68" s="197">
        <v>2.88</v>
      </c>
      <c r="W68" s="197">
        <v>18.93</v>
      </c>
      <c r="X68" s="197">
        <v>60.79</v>
      </c>
      <c r="Y68" s="197">
        <v>0</v>
      </c>
      <c r="Z68">
        <v>0</v>
      </c>
      <c r="AA68" s="197">
        <v>-0.21</v>
      </c>
      <c r="AB68" s="197">
        <v>0</v>
      </c>
      <c r="AC68" s="197">
        <v>0</v>
      </c>
      <c r="AD68" s="197">
        <v>0</v>
      </c>
      <c r="AE68" s="197">
        <v>33.04</v>
      </c>
      <c r="AF68" s="197">
        <v>0</v>
      </c>
      <c r="AG68" s="197">
        <v>0</v>
      </c>
      <c r="AH68" s="197">
        <v>0</v>
      </c>
      <c r="AI68" s="197">
        <v>81.96</v>
      </c>
      <c r="AJ68" s="197">
        <v>0</v>
      </c>
      <c r="AK68" s="197">
        <v>0</v>
      </c>
      <c r="AL68" s="197">
        <v>0</v>
      </c>
      <c r="AM68" s="197">
        <v>0</v>
      </c>
      <c r="AN68" s="197">
        <v>0</v>
      </c>
      <c r="AO68">
        <v>0</v>
      </c>
      <c r="AP68" s="197">
        <v>117.3</v>
      </c>
      <c r="AQ68" s="197">
        <v>14.4</v>
      </c>
      <c r="AR68" s="197">
        <v>47.5</v>
      </c>
      <c r="AS68" s="197">
        <v>0</v>
      </c>
      <c r="AT68">
        <v>0</v>
      </c>
      <c r="AU68">
        <v>0</v>
      </c>
      <c r="AV68" s="197">
        <v>0</v>
      </c>
      <c r="AW68" s="197">
        <v>0</v>
      </c>
      <c r="AX68" s="197">
        <v>0</v>
      </c>
      <c r="AY68" s="197">
        <v>0</v>
      </c>
      <c r="AZ68" s="197">
        <v>0</v>
      </c>
      <c r="BA68" s="197">
        <v>0</v>
      </c>
      <c r="BB68" s="197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0</v>
      </c>
      <c r="H69" s="197">
        <v>0</v>
      </c>
      <c r="I69" s="197">
        <v>0</v>
      </c>
      <c r="J69" s="197">
        <v>0</v>
      </c>
      <c r="K69" s="197">
        <v>260.39</v>
      </c>
      <c r="L69" s="197">
        <v>2.88</v>
      </c>
      <c r="M69" s="197">
        <v>61.2</v>
      </c>
      <c r="N69" s="197">
        <v>49.79</v>
      </c>
      <c r="O69" s="197">
        <v>70.33</v>
      </c>
      <c r="P69" s="197">
        <v>19.48</v>
      </c>
      <c r="Q69" s="197">
        <v>5.03</v>
      </c>
      <c r="R69" s="197">
        <v>5.76</v>
      </c>
      <c r="S69" s="197">
        <v>5.98</v>
      </c>
      <c r="T69" s="197">
        <v>0</v>
      </c>
      <c r="U69" s="197">
        <v>49.67</v>
      </c>
      <c r="V69" s="197">
        <v>2.88</v>
      </c>
      <c r="W69" s="197">
        <v>18.93</v>
      </c>
      <c r="X69" s="197">
        <v>60.79</v>
      </c>
      <c r="Y69" s="197">
        <v>0</v>
      </c>
      <c r="Z69">
        <v>0</v>
      </c>
      <c r="AA69" s="197">
        <v>-0.21</v>
      </c>
      <c r="AB69" s="197">
        <v>0</v>
      </c>
      <c r="AC69" s="197">
        <v>0</v>
      </c>
      <c r="AD69" s="197">
        <v>0</v>
      </c>
      <c r="AE69" s="197">
        <v>33.04</v>
      </c>
      <c r="AF69" s="197">
        <v>0</v>
      </c>
      <c r="AG69" s="197">
        <v>0</v>
      </c>
      <c r="AH69" s="197">
        <v>0</v>
      </c>
      <c r="AI69" s="197">
        <v>81.96</v>
      </c>
      <c r="AJ69" s="197">
        <v>0</v>
      </c>
      <c r="AK69" s="197">
        <v>0</v>
      </c>
      <c r="AL69" s="197">
        <v>0</v>
      </c>
      <c r="AM69" s="197">
        <v>0</v>
      </c>
      <c r="AN69" s="197">
        <v>0</v>
      </c>
      <c r="AO69">
        <v>0</v>
      </c>
      <c r="AP69" s="197">
        <v>117.3</v>
      </c>
      <c r="AQ69" s="197">
        <v>14.4</v>
      </c>
      <c r="AR69" s="197">
        <v>43.11</v>
      </c>
      <c r="AS69" s="197">
        <v>0</v>
      </c>
      <c r="AT69">
        <v>0</v>
      </c>
      <c r="AU69">
        <v>0</v>
      </c>
      <c r="AV69" s="197">
        <v>0</v>
      </c>
      <c r="AW69" s="197">
        <v>0</v>
      </c>
      <c r="AX69" s="197">
        <v>0</v>
      </c>
      <c r="AY69" s="197">
        <v>0</v>
      </c>
      <c r="AZ69" s="197">
        <v>0</v>
      </c>
      <c r="BA69" s="197">
        <v>0</v>
      </c>
      <c r="BB69" s="197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0</v>
      </c>
      <c r="H70" s="197">
        <v>0</v>
      </c>
      <c r="I70" s="197">
        <v>0</v>
      </c>
      <c r="J70" s="197">
        <v>0</v>
      </c>
      <c r="K70" s="197">
        <v>254.32</v>
      </c>
      <c r="L70" s="197">
        <v>2.88</v>
      </c>
      <c r="M70" s="197">
        <v>61.2</v>
      </c>
      <c r="N70" s="197">
        <v>49.79</v>
      </c>
      <c r="O70" s="197">
        <v>70.33</v>
      </c>
      <c r="P70" s="197">
        <v>19.48</v>
      </c>
      <c r="Q70" s="197">
        <v>5.03</v>
      </c>
      <c r="R70" s="197">
        <v>5.76</v>
      </c>
      <c r="S70" s="197">
        <v>5.97</v>
      </c>
      <c r="T70" s="197">
        <v>0</v>
      </c>
      <c r="U70" s="197">
        <v>49.67</v>
      </c>
      <c r="V70" s="197">
        <v>2.88</v>
      </c>
      <c r="W70" s="197">
        <v>18.93</v>
      </c>
      <c r="X70" s="197">
        <v>60.79</v>
      </c>
      <c r="Y70" s="197">
        <v>0</v>
      </c>
      <c r="Z70">
        <v>0</v>
      </c>
      <c r="AA70" s="197">
        <v>-0.21</v>
      </c>
      <c r="AB70" s="197">
        <v>0</v>
      </c>
      <c r="AC70" s="197">
        <v>0</v>
      </c>
      <c r="AD70" s="197">
        <v>0</v>
      </c>
      <c r="AE70" s="197">
        <v>33.479999999999997</v>
      </c>
      <c r="AF70" s="197">
        <v>0</v>
      </c>
      <c r="AG70" s="197">
        <v>0</v>
      </c>
      <c r="AH70" s="197">
        <v>0</v>
      </c>
      <c r="AI70" s="197">
        <v>81.96</v>
      </c>
      <c r="AJ70" s="197">
        <v>0</v>
      </c>
      <c r="AK70" s="197">
        <v>0</v>
      </c>
      <c r="AL70" s="197">
        <v>0</v>
      </c>
      <c r="AM70" s="197">
        <v>0</v>
      </c>
      <c r="AN70" s="197">
        <v>0</v>
      </c>
      <c r="AO70">
        <v>0</v>
      </c>
      <c r="AP70" s="197">
        <v>117.3</v>
      </c>
      <c r="AQ70" s="197">
        <v>14.4</v>
      </c>
      <c r="AR70" s="197">
        <v>37.880000000000003</v>
      </c>
      <c r="AS70" s="197">
        <v>0</v>
      </c>
      <c r="AT70">
        <v>0</v>
      </c>
      <c r="AU70">
        <v>0</v>
      </c>
      <c r="AV70" s="197">
        <v>0</v>
      </c>
      <c r="AW70" s="197">
        <v>0</v>
      </c>
      <c r="AX70" s="197">
        <v>0</v>
      </c>
      <c r="AY70" s="197">
        <v>0</v>
      </c>
      <c r="AZ70" s="197">
        <v>0</v>
      </c>
      <c r="BA70" s="197">
        <v>0</v>
      </c>
      <c r="BB70" s="197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0</v>
      </c>
      <c r="H71" s="197">
        <v>0</v>
      </c>
      <c r="I71" s="197">
        <v>0</v>
      </c>
      <c r="J71" s="197">
        <v>0</v>
      </c>
      <c r="K71" s="197">
        <v>265.89999999999998</v>
      </c>
      <c r="L71" s="197">
        <v>2.88</v>
      </c>
      <c r="M71" s="197">
        <v>61.2</v>
      </c>
      <c r="N71" s="197">
        <v>47.01</v>
      </c>
      <c r="O71" s="197">
        <v>70.33</v>
      </c>
      <c r="P71" s="197">
        <v>19.48</v>
      </c>
      <c r="Q71" s="197">
        <v>4.8600000000000003</v>
      </c>
      <c r="R71" s="197">
        <v>5.76</v>
      </c>
      <c r="S71" s="197">
        <v>5.97</v>
      </c>
      <c r="T71" s="197">
        <v>0</v>
      </c>
      <c r="U71" s="197">
        <v>49.67</v>
      </c>
      <c r="V71" s="197">
        <v>2.5299999999999998</v>
      </c>
      <c r="W71" s="197">
        <v>17.940000000000001</v>
      </c>
      <c r="X71" s="197">
        <v>60.79</v>
      </c>
      <c r="Y71" s="197">
        <v>0</v>
      </c>
      <c r="Z71">
        <v>0</v>
      </c>
      <c r="AA71" s="197">
        <v>-0.21</v>
      </c>
      <c r="AB71" s="197">
        <v>0</v>
      </c>
      <c r="AC71" s="197">
        <v>0</v>
      </c>
      <c r="AD71" s="197">
        <v>0</v>
      </c>
      <c r="AE71" s="197">
        <v>33.04</v>
      </c>
      <c r="AF71" s="197">
        <v>0</v>
      </c>
      <c r="AG71" s="197">
        <v>0</v>
      </c>
      <c r="AH71" s="197">
        <v>0</v>
      </c>
      <c r="AI71" s="197">
        <v>81.96</v>
      </c>
      <c r="AJ71" s="197">
        <v>0</v>
      </c>
      <c r="AK71" s="197">
        <v>0</v>
      </c>
      <c r="AL71" s="197">
        <v>0</v>
      </c>
      <c r="AM71" s="197">
        <v>0</v>
      </c>
      <c r="AN71" s="197">
        <v>0</v>
      </c>
      <c r="AO71">
        <v>0</v>
      </c>
      <c r="AP71" s="197">
        <v>117.3</v>
      </c>
      <c r="AQ71" s="197">
        <v>14.4</v>
      </c>
      <c r="AR71" s="197">
        <v>29</v>
      </c>
      <c r="AS71" s="197">
        <v>0</v>
      </c>
      <c r="AT71">
        <v>0</v>
      </c>
      <c r="AU71">
        <v>0</v>
      </c>
      <c r="AV71" s="197">
        <v>0</v>
      </c>
      <c r="AW71" s="197">
        <v>0</v>
      </c>
      <c r="AX71" s="197">
        <v>0</v>
      </c>
      <c r="AY71" s="197">
        <v>0</v>
      </c>
      <c r="AZ71" s="197">
        <v>0</v>
      </c>
      <c r="BA71" s="197">
        <v>0</v>
      </c>
      <c r="BB71" s="197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0</v>
      </c>
      <c r="H72" s="197">
        <v>0</v>
      </c>
      <c r="I72" s="197">
        <v>0</v>
      </c>
      <c r="J72" s="197">
        <v>0</v>
      </c>
      <c r="K72" s="197">
        <v>265.89999999999998</v>
      </c>
      <c r="L72" s="197">
        <v>2.88</v>
      </c>
      <c r="M72" s="197">
        <v>61.2</v>
      </c>
      <c r="N72" s="197">
        <v>47.01</v>
      </c>
      <c r="O72" s="197">
        <v>70.33</v>
      </c>
      <c r="P72" s="197">
        <v>19.48</v>
      </c>
      <c r="Q72" s="197">
        <v>4.8600000000000003</v>
      </c>
      <c r="R72" s="197">
        <v>17.87</v>
      </c>
      <c r="S72" s="197">
        <v>5.97</v>
      </c>
      <c r="T72" s="197">
        <v>0</v>
      </c>
      <c r="U72" s="197">
        <v>49.67</v>
      </c>
      <c r="V72" s="197">
        <v>8.74</v>
      </c>
      <c r="W72" s="197">
        <v>18.440000000000001</v>
      </c>
      <c r="X72" s="197">
        <v>60.79</v>
      </c>
      <c r="Y72" s="197">
        <v>0</v>
      </c>
      <c r="Z72">
        <v>0</v>
      </c>
      <c r="AA72" s="197">
        <v>-0.21</v>
      </c>
      <c r="AB72" s="197">
        <v>0</v>
      </c>
      <c r="AC72" s="197">
        <v>0</v>
      </c>
      <c r="AD72" s="197">
        <v>0</v>
      </c>
      <c r="AE72" s="197">
        <v>34.340000000000003</v>
      </c>
      <c r="AF72" s="197">
        <v>0</v>
      </c>
      <c r="AG72" s="197">
        <v>0</v>
      </c>
      <c r="AH72" s="197">
        <v>0</v>
      </c>
      <c r="AI72" s="197">
        <v>81.96</v>
      </c>
      <c r="AJ72" s="197">
        <v>0</v>
      </c>
      <c r="AK72" s="197">
        <v>0</v>
      </c>
      <c r="AL72" s="197">
        <v>0</v>
      </c>
      <c r="AM72" s="197">
        <v>0</v>
      </c>
      <c r="AN72" s="197">
        <v>0</v>
      </c>
      <c r="AO72">
        <v>0</v>
      </c>
      <c r="AP72" s="197">
        <v>117.3</v>
      </c>
      <c r="AQ72" s="197">
        <v>32.32</v>
      </c>
      <c r="AR72" s="197">
        <v>18.46</v>
      </c>
      <c r="AS72" s="197">
        <v>0</v>
      </c>
      <c r="AT72">
        <v>0</v>
      </c>
      <c r="AU72">
        <v>0</v>
      </c>
      <c r="AV72" s="197">
        <v>0</v>
      </c>
      <c r="AW72" s="197">
        <v>0</v>
      </c>
      <c r="AX72" s="197">
        <v>0</v>
      </c>
      <c r="AY72" s="197">
        <v>0</v>
      </c>
      <c r="AZ72" s="197">
        <v>0</v>
      </c>
      <c r="BA72" s="197">
        <v>0</v>
      </c>
      <c r="BB72" s="197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0</v>
      </c>
      <c r="H73" s="197">
        <v>0</v>
      </c>
      <c r="I73" s="197">
        <v>0</v>
      </c>
      <c r="J73" s="197">
        <v>0</v>
      </c>
      <c r="K73" s="197">
        <v>307.10000000000002</v>
      </c>
      <c r="L73" s="197">
        <v>2.88</v>
      </c>
      <c r="M73" s="197">
        <v>61.2</v>
      </c>
      <c r="N73" s="197">
        <v>47.01</v>
      </c>
      <c r="O73" s="197">
        <v>70.33</v>
      </c>
      <c r="P73" s="197">
        <v>19.48</v>
      </c>
      <c r="Q73" s="197">
        <v>3.9</v>
      </c>
      <c r="R73" s="197">
        <v>17.87</v>
      </c>
      <c r="S73" s="197">
        <v>4.8</v>
      </c>
      <c r="T73" s="197">
        <v>0</v>
      </c>
      <c r="U73" s="197">
        <v>49.67</v>
      </c>
      <c r="V73" s="197">
        <v>8.74</v>
      </c>
      <c r="W73" s="197">
        <v>18.420000000000002</v>
      </c>
      <c r="X73" s="197">
        <v>60.79</v>
      </c>
      <c r="Y73" s="197">
        <v>0</v>
      </c>
      <c r="Z73">
        <v>0</v>
      </c>
      <c r="AA73" s="197">
        <v>-0.21</v>
      </c>
      <c r="AB73" s="197">
        <v>0</v>
      </c>
      <c r="AC73" s="197">
        <v>0</v>
      </c>
      <c r="AD73" s="197">
        <v>0</v>
      </c>
      <c r="AE73" s="197">
        <v>37.07</v>
      </c>
      <c r="AF73" s="197">
        <v>0</v>
      </c>
      <c r="AG73" s="197">
        <v>0</v>
      </c>
      <c r="AH73" s="197">
        <v>0</v>
      </c>
      <c r="AI73" s="197">
        <v>75</v>
      </c>
      <c r="AJ73" s="197">
        <v>0</v>
      </c>
      <c r="AK73" s="197">
        <v>0</v>
      </c>
      <c r="AL73" s="197">
        <v>0</v>
      </c>
      <c r="AM73" s="197">
        <v>0</v>
      </c>
      <c r="AN73" s="197">
        <v>0</v>
      </c>
      <c r="AO73">
        <v>0</v>
      </c>
      <c r="AP73" s="197">
        <v>117.3</v>
      </c>
      <c r="AQ73" s="197">
        <v>32.32</v>
      </c>
      <c r="AR73" s="197">
        <v>8.5500000000000007</v>
      </c>
      <c r="AS73" s="197">
        <v>0</v>
      </c>
      <c r="AT73">
        <v>0</v>
      </c>
      <c r="AU73">
        <v>0</v>
      </c>
      <c r="AV73" s="197">
        <v>0</v>
      </c>
      <c r="AW73" s="197">
        <v>0</v>
      </c>
      <c r="AX73" s="197">
        <v>0</v>
      </c>
      <c r="AY73" s="197">
        <v>0</v>
      </c>
      <c r="AZ73" s="197">
        <v>0</v>
      </c>
      <c r="BA73" s="197">
        <v>0</v>
      </c>
      <c r="BB73" s="197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0</v>
      </c>
      <c r="H74" s="197">
        <v>0</v>
      </c>
      <c r="I74" s="197">
        <v>0</v>
      </c>
      <c r="J74" s="197">
        <v>0</v>
      </c>
      <c r="K74" s="197">
        <v>383.88</v>
      </c>
      <c r="L74" s="197">
        <v>2.88</v>
      </c>
      <c r="M74" s="197">
        <v>61.2</v>
      </c>
      <c r="N74" s="197">
        <v>47.01</v>
      </c>
      <c r="O74" s="197">
        <v>70.33</v>
      </c>
      <c r="P74" s="197">
        <v>19.48</v>
      </c>
      <c r="Q74" s="197">
        <v>3.9</v>
      </c>
      <c r="R74" s="197">
        <v>17.87</v>
      </c>
      <c r="S74" s="197">
        <v>4.8</v>
      </c>
      <c r="T74" s="197">
        <v>0</v>
      </c>
      <c r="U74" s="197">
        <v>49.67</v>
      </c>
      <c r="V74" s="197">
        <v>8.74</v>
      </c>
      <c r="W74" s="197">
        <v>18.420000000000002</v>
      </c>
      <c r="X74" s="197">
        <v>60.79</v>
      </c>
      <c r="Y74" s="197">
        <v>0</v>
      </c>
      <c r="Z74">
        <v>0</v>
      </c>
      <c r="AA74" s="197">
        <v>-0.21</v>
      </c>
      <c r="AB74" s="197">
        <v>0</v>
      </c>
      <c r="AC74" s="197">
        <v>0</v>
      </c>
      <c r="AD74" s="197">
        <v>0</v>
      </c>
      <c r="AE74" s="197">
        <v>37.07</v>
      </c>
      <c r="AF74" s="197">
        <v>0</v>
      </c>
      <c r="AG74" s="197">
        <v>0</v>
      </c>
      <c r="AH74" s="197">
        <v>0</v>
      </c>
      <c r="AI74" s="197">
        <v>75</v>
      </c>
      <c r="AJ74" s="197">
        <v>0</v>
      </c>
      <c r="AK74" s="197">
        <v>0</v>
      </c>
      <c r="AL74" s="197">
        <v>0</v>
      </c>
      <c r="AM74" s="197">
        <v>0</v>
      </c>
      <c r="AN74" s="197">
        <v>0</v>
      </c>
      <c r="AO74">
        <v>0</v>
      </c>
      <c r="AP74" s="197">
        <v>117.3</v>
      </c>
      <c r="AQ74" s="197">
        <v>32.32</v>
      </c>
      <c r="AR74" s="197">
        <v>3.49</v>
      </c>
      <c r="AS74" s="197">
        <v>0</v>
      </c>
      <c r="AT74">
        <v>0</v>
      </c>
      <c r="AU74">
        <v>0</v>
      </c>
      <c r="AV74" s="197">
        <v>0</v>
      </c>
      <c r="AW74" s="197">
        <v>0</v>
      </c>
      <c r="AX74" s="197">
        <v>0</v>
      </c>
      <c r="AY74" s="197">
        <v>0</v>
      </c>
      <c r="AZ74" s="197">
        <v>0</v>
      </c>
      <c r="BA74" s="197">
        <v>0</v>
      </c>
      <c r="BB74" s="197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0</v>
      </c>
      <c r="H75" s="197">
        <v>0</v>
      </c>
      <c r="I75" s="197">
        <v>0</v>
      </c>
      <c r="J75" s="197">
        <v>0</v>
      </c>
      <c r="K75" s="197">
        <v>431.87</v>
      </c>
      <c r="L75" s="197">
        <v>2.88</v>
      </c>
      <c r="M75" s="197">
        <v>61.2</v>
      </c>
      <c r="N75" s="197">
        <v>47.01</v>
      </c>
      <c r="O75" s="197">
        <v>70.33</v>
      </c>
      <c r="P75" s="197">
        <v>18.489999999999998</v>
      </c>
      <c r="Q75" s="197">
        <v>3.84</v>
      </c>
      <c r="R75" s="197">
        <v>17.87</v>
      </c>
      <c r="S75" s="197">
        <v>4.8</v>
      </c>
      <c r="T75" s="197">
        <v>0</v>
      </c>
      <c r="U75" s="197">
        <v>49.67</v>
      </c>
      <c r="V75" s="197">
        <v>8.74</v>
      </c>
      <c r="W75" s="197">
        <v>18.420000000000002</v>
      </c>
      <c r="X75" s="197">
        <v>60.79</v>
      </c>
      <c r="Y75" s="197">
        <v>0</v>
      </c>
      <c r="Z75">
        <v>0</v>
      </c>
      <c r="AA75" s="197">
        <v>-0.21</v>
      </c>
      <c r="AB75" s="197">
        <v>0</v>
      </c>
      <c r="AC75" s="197">
        <v>0</v>
      </c>
      <c r="AD75" s="197">
        <v>0</v>
      </c>
      <c r="AE75" s="197">
        <v>37.07</v>
      </c>
      <c r="AF75" s="197">
        <v>0</v>
      </c>
      <c r="AG75" s="197">
        <v>0</v>
      </c>
      <c r="AH75" s="197">
        <v>0</v>
      </c>
      <c r="AI75" s="197">
        <v>75</v>
      </c>
      <c r="AJ75" s="197">
        <v>0</v>
      </c>
      <c r="AK75" s="197">
        <v>0</v>
      </c>
      <c r="AL75" s="197">
        <v>0</v>
      </c>
      <c r="AM75" s="197">
        <v>0</v>
      </c>
      <c r="AN75" s="197">
        <v>0</v>
      </c>
      <c r="AO75">
        <v>0</v>
      </c>
      <c r="AP75" s="197">
        <v>117.3</v>
      </c>
      <c r="AQ75" s="197">
        <v>32.32</v>
      </c>
      <c r="AR75" s="197">
        <v>0</v>
      </c>
      <c r="AS75" s="197">
        <v>0</v>
      </c>
      <c r="AT75">
        <v>0</v>
      </c>
      <c r="AU75">
        <v>0</v>
      </c>
      <c r="AV75" s="197">
        <v>0</v>
      </c>
      <c r="AW75" s="197">
        <v>0</v>
      </c>
      <c r="AX75" s="197">
        <v>0</v>
      </c>
      <c r="AY75" s="197">
        <v>0</v>
      </c>
      <c r="AZ75" s="197">
        <v>0</v>
      </c>
      <c r="BA75" s="197">
        <v>0</v>
      </c>
      <c r="BB75" s="197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0</v>
      </c>
      <c r="H76" s="197">
        <v>0</v>
      </c>
      <c r="I76" s="197">
        <v>0</v>
      </c>
      <c r="J76" s="197">
        <v>0</v>
      </c>
      <c r="K76" s="197">
        <v>479.85</v>
      </c>
      <c r="L76" s="197">
        <v>2.88</v>
      </c>
      <c r="M76" s="197">
        <v>61.2</v>
      </c>
      <c r="N76" s="197">
        <v>47.01</v>
      </c>
      <c r="O76" s="197">
        <v>70.33</v>
      </c>
      <c r="P76" s="197">
        <v>18.489999999999998</v>
      </c>
      <c r="Q76" s="197">
        <v>3.84</v>
      </c>
      <c r="R76" s="197">
        <v>17.87</v>
      </c>
      <c r="S76" s="197">
        <v>4.8</v>
      </c>
      <c r="T76" s="197">
        <v>0</v>
      </c>
      <c r="U76" s="197">
        <v>49.67</v>
      </c>
      <c r="V76" s="197">
        <v>8.74</v>
      </c>
      <c r="W76" s="197">
        <v>18.420000000000002</v>
      </c>
      <c r="X76" s="197">
        <v>60.79</v>
      </c>
      <c r="Y76" s="197">
        <v>0</v>
      </c>
      <c r="Z76">
        <v>0</v>
      </c>
      <c r="AA76" s="197">
        <v>-0.21</v>
      </c>
      <c r="AB76" s="197">
        <v>0</v>
      </c>
      <c r="AC76" s="197">
        <v>0</v>
      </c>
      <c r="AD76" s="197">
        <v>0</v>
      </c>
      <c r="AE76" s="197">
        <v>37.07</v>
      </c>
      <c r="AF76" s="197">
        <v>0</v>
      </c>
      <c r="AG76" s="197">
        <v>0</v>
      </c>
      <c r="AH76" s="197">
        <v>0</v>
      </c>
      <c r="AI76" s="197">
        <v>75</v>
      </c>
      <c r="AJ76" s="197">
        <v>0</v>
      </c>
      <c r="AK76" s="197">
        <v>0</v>
      </c>
      <c r="AL76" s="197">
        <v>0</v>
      </c>
      <c r="AM76" s="197">
        <v>0</v>
      </c>
      <c r="AN76" s="197">
        <v>0</v>
      </c>
      <c r="AO76">
        <v>0</v>
      </c>
      <c r="AP76" s="197">
        <v>117.3</v>
      </c>
      <c r="AQ76" s="197">
        <v>32.32</v>
      </c>
      <c r="AR76" s="197">
        <v>0</v>
      </c>
      <c r="AS76" s="197">
        <v>0</v>
      </c>
      <c r="AT76">
        <v>0</v>
      </c>
      <c r="AU76">
        <v>0</v>
      </c>
      <c r="AV76" s="197">
        <v>0</v>
      </c>
      <c r="AW76" s="197">
        <v>0</v>
      </c>
      <c r="AX76" s="197">
        <v>0</v>
      </c>
      <c r="AY76" s="197">
        <v>0</v>
      </c>
      <c r="AZ76" s="197">
        <v>0</v>
      </c>
      <c r="BA76" s="197">
        <v>0</v>
      </c>
      <c r="BB76" s="197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0</v>
      </c>
      <c r="H77" s="197">
        <v>0</v>
      </c>
      <c r="I77" s="197">
        <v>0</v>
      </c>
      <c r="J77" s="197">
        <v>0</v>
      </c>
      <c r="K77" s="197">
        <v>491.69</v>
      </c>
      <c r="L77" s="197">
        <v>2.88</v>
      </c>
      <c r="M77" s="197">
        <v>61.2</v>
      </c>
      <c r="N77" s="197">
        <v>47.01</v>
      </c>
      <c r="O77" s="197">
        <v>70.33</v>
      </c>
      <c r="P77" s="197">
        <v>18.489999999999998</v>
      </c>
      <c r="Q77" s="197">
        <v>3.84</v>
      </c>
      <c r="R77" s="197">
        <v>17.87</v>
      </c>
      <c r="S77" s="197">
        <v>4.8</v>
      </c>
      <c r="T77" s="197">
        <v>0</v>
      </c>
      <c r="U77" s="197">
        <v>49.67</v>
      </c>
      <c r="V77" s="197">
        <v>8.74</v>
      </c>
      <c r="W77" s="197">
        <v>18.420000000000002</v>
      </c>
      <c r="X77" s="197">
        <v>60.79</v>
      </c>
      <c r="Y77" s="197">
        <v>0</v>
      </c>
      <c r="Z77">
        <v>0</v>
      </c>
      <c r="AA77" s="197">
        <v>-0.21</v>
      </c>
      <c r="AB77" s="197">
        <v>0</v>
      </c>
      <c r="AC77" s="197">
        <v>0</v>
      </c>
      <c r="AD77" s="197">
        <v>0</v>
      </c>
      <c r="AE77" s="197">
        <v>37.07</v>
      </c>
      <c r="AF77" s="197">
        <v>0</v>
      </c>
      <c r="AG77" s="197">
        <v>0</v>
      </c>
      <c r="AH77" s="197">
        <v>0</v>
      </c>
      <c r="AI77" s="197">
        <v>75</v>
      </c>
      <c r="AJ77" s="197">
        <v>0</v>
      </c>
      <c r="AK77" s="197">
        <v>0</v>
      </c>
      <c r="AL77" s="197">
        <v>0</v>
      </c>
      <c r="AM77" s="197">
        <v>0</v>
      </c>
      <c r="AN77" s="197">
        <v>0</v>
      </c>
      <c r="AO77">
        <v>0</v>
      </c>
      <c r="AP77" s="197">
        <v>117.3</v>
      </c>
      <c r="AQ77" s="197">
        <v>32.32</v>
      </c>
      <c r="AR77" s="197">
        <v>0</v>
      </c>
      <c r="AS77" s="197">
        <v>0</v>
      </c>
      <c r="AT77">
        <v>0</v>
      </c>
      <c r="AU77">
        <v>0</v>
      </c>
      <c r="AV77" s="197">
        <v>0</v>
      </c>
      <c r="AW77" s="197">
        <v>0</v>
      </c>
      <c r="AX77" s="197">
        <v>0</v>
      </c>
      <c r="AY77" s="197">
        <v>0</v>
      </c>
      <c r="AZ77" s="197">
        <v>0</v>
      </c>
      <c r="BA77" s="197">
        <v>0</v>
      </c>
      <c r="BB77" s="19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0</v>
      </c>
      <c r="H78" s="197">
        <v>0</v>
      </c>
      <c r="I78" s="197">
        <v>0</v>
      </c>
      <c r="J78" s="197">
        <v>0</v>
      </c>
      <c r="K78" s="197">
        <v>491.69</v>
      </c>
      <c r="L78" s="197">
        <v>2.88</v>
      </c>
      <c r="M78" s="197">
        <v>61.2</v>
      </c>
      <c r="N78" s="197">
        <v>47.01</v>
      </c>
      <c r="O78" s="197">
        <v>70.33</v>
      </c>
      <c r="P78" s="197">
        <v>18.489999999999998</v>
      </c>
      <c r="Q78" s="197">
        <v>3.84</v>
      </c>
      <c r="R78" s="197">
        <v>17.87</v>
      </c>
      <c r="S78" s="197">
        <v>4.8</v>
      </c>
      <c r="T78" s="197">
        <v>0</v>
      </c>
      <c r="U78" s="197">
        <v>49.67</v>
      </c>
      <c r="V78" s="197">
        <v>8.74</v>
      </c>
      <c r="W78" s="197">
        <v>18.420000000000002</v>
      </c>
      <c r="X78" s="197">
        <v>60.79</v>
      </c>
      <c r="Y78" s="197">
        <v>0</v>
      </c>
      <c r="Z78">
        <v>0</v>
      </c>
      <c r="AA78" s="197">
        <v>-0.21</v>
      </c>
      <c r="AB78" s="197">
        <v>0</v>
      </c>
      <c r="AC78" s="197">
        <v>0</v>
      </c>
      <c r="AD78" s="197">
        <v>0</v>
      </c>
      <c r="AE78" s="197">
        <v>37.07</v>
      </c>
      <c r="AF78" s="197">
        <v>0</v>
      </c>
      <c r="AG78" s="197">
        <v>0</v>
      </c>
      <c r="AH78" s="197">
        <v>0</v>
      </c>
      <c r="AI78" s="197">
        <v>75</v>
      </c>
      <c r="AJ78" s="197">
        <v>0</v>
      </c>
      <c r="AK78" s="197">
        <v>0</v>
      </c>
      <c r="AL78" s="197">
        <v>0</v>
      </c>
      <c r="AM78" s="197">
        <v>0</v>
      </c>
      <c r="AN78" s="197">
        <v>0</v>
      </c>
      <c r="AO78">
        <v>0</v>
      </c>
      <c r="AP78" s="197">
        <v>117.3</v>
      </c>
      <c r="AQ78" s="197">
        <v>32.32</v>
      </c>
      <c r="AR78" s="197">
        <v>0</v>
      </c>
      <c r="AS78" s="197">
        <v>0</v>
      </c>
      <c r="AT78">
        <v>0</v>
      </c>
      <c r="AU78">
        <v>0</v>
      </c>
      <c r="AV78" s="197">
        <v>0</v>
      </c>
      <c r="AW78" s="197">
        <v>0</v>
      </c>
      <c r="AX78" s="197">
        <v>0</v>
      </c>
      <c r="AY78" s="197">
        <v>0</v>
      </c>
      <c r="AZ78" s="197">
        <v>0</v>
      </c>
      <c r="BA78" s="197">
        <v>0</v>
      </c>
      <c r="BB78" s="197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0</v>
      </c>
      <c r="H79" s="197">
        <v>0</v>
      </c>
      <c r="I79" s="197">
        <v>0</v>
      </c>
      <c r="J79" s="197">
        <v>0</v>
      </c>
      <c r="K79" s="197">
        <v>489.71</v>
      </c>
      <c r="L79" s="197">
        <v>2.88</v>
      </c>
      <c r="M79" s="197">
        <v>61.2</v>
      </c>
      <c r="N79" s="197">
        <v>42.49</v>
      </c>
      <c r="O79" s="197">
        <v>70.33</v>
      </c>
      <c r="P79" s="197">
        <v>18.489999999999998</v>
      </c>
      <c r="Q79" s="197">
        <v>3.84</v>
      </c>
      <c r="R79" s="197">
        <v>17.87</v>
      </c>
      <c r="S79" s="197">
        <v>4.8</v>
      </c>
      <c r="T79" s="197">
        <v>0</v>
      </c>
      <c r="U79" s="197">
        <v>49.67</v>
      </c>
      <c r="V79" s="197">
        <v>8.74</v>
      </c>
      <c r="W79" s="197">
        <v>18.420000000000002</v>
      </c>
      <c r="X79" s="197">
        <v>60.79</v>
      </c>
      <c r="Y79" s="197">
        <v>0</v>
      </c>
      <c r="Z79">
        <v>0</v>
      </c>
      <c r="AA79" s="197">
        <v>-0.21</v>
      </c>
      <c r="AB79" s="197">
        <v>0</v>
      </c>
      <c r="AC79" s="197">
        <v>0</v>
      </c>
      <c r="AD79" s="197">
        <v>0</v>
      </c>
      <c r="AE79" s="197">
        <v>37.07</v>
      </c>
      <c r="AF79" s="197">
        <v>0</v>
      </c>
      <c r="AG79" s="197">
        <v>0</v>
      </c>
      <c r="AH79" s="197">
        <v>0</v>
      </c>
      <c r="AI79" s="197">
        <v>75</v>
      </c>
      <c r="AJ79" s="197">
        <v>0</v>
      </c>
      <c r="AK79" s="197">
        <v>0</v>
      </c>
      <c r="AL79" s="197">
        <v>0</v>
      </c>
      <c r="AM79" s="197">
        <v>0</v>
      </c>
      <c r="AN79" s="197">
        <v>0</v>
      </c>
      <c r="AO79">
        <v>0</v>
      </c>
      <c r="AP79" s="197">
        <v>117.3</v>
      </c>
      <c r="AQ79" s="197">
        <v>32.32</v>
      </c>
      <c r="AR79" s="197">
        <v>0</v>
      </c>
      <c r="AS79" s="197">
        <v>0</v>
      </c>
      <c r="AT79">
        <v>0</v>
      </c>
      <c r="AU79">
        <v>0</v>
      </c>
      <c r="AV79" s="197">
        <v>0</v>
      </c>
      <c r="AW79" s="197">
        <v>0</v>
      </c>
      <c r="AX79" s="197">
        <v>0</v>
      </c>
      <c r="AY79" s="197">
        <v>0</v>
      </c>
      <c r="AZ79" s="197">
        <v>0</v>
      </c>
      <c r="BA79" s="197">
        <v>0</v>
      </c>
      <c r="BB79" s="197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0</v>
      </c>
      <c r="H80" s="197">
        <v>0</v>
      </c>
      <c r="I80" s="197">
        <v>0</v>
      </c>
      <c r="J80" s="197">
        <v>0</v>
      </c>
      <c r="K80" s="197">
        <v>491.69</v>
      </c>
      <c r="L80" s="197">
        <v>2.88</v>
      </c>
      <c r="M80" s="197">
        <v>61.2</v>
      </c>
      <c r="N80" s="197">
        <v>42.49</v>
      </c>
      <c r="O80" s="197">
        <v>70.33</v>
      </c>
      <c r="P80" s="197">
        <v>18.489999999999998</v>
      </c>
      <c r="Q80" s="197">
        <v>3.84</v>
      </c>
      <c r="R80" s="197">
        <v>17.87</v>
      </c>
      <c r="S80" s="197">
        <v>4.8</v>
      </c>
      <c r="T80" s="197">
        <v>0</v>
      </c>
      <c r="U80" s="197">
        <v>49.67</v>
      </c>
      <c r="V80" s="197">
        <v>8.74</v>
      </c>
      <c r="W80" s="197">
        <v>18.420000000000002</v>
      </c>
      <c r="X80" s="197">
        <v>60.79</v>
      </c>
      <c r="Y80" s="197">
        <v>0</v>
      </c>
      <c r="Z80">
        <v>0</v>
      </c>
      <c r="AA80" s="197">
        <v>-0.21</v>
      </c>
      <c r="AB80" s="197">
        <v>0</v>
      </c>
      <c r="AC80" s="197">
        <v>0</v>
      </c>
      <c r="AD80" s="197">
        <v>0</v>
      </c>
      <c r="AE80" s="197">
        <v>37.07</v>
      </c>
      <c r="AF80" s="197">
        <v>0</v>
      </c>
      <c r="AG80" s="197">
        <v>0</v>
      </c>
      <c r="AH80" s="197">
        <v>0</v>
      </c>
      <c r="AI80" s="197">
        <v>75</v>
      </c>
      <c r="AJ80" s="197">
        <v>0</v>
      </c>
      <c r="AK80" s="197">
        <v>0</v>
      </c>
      <c r="AL80" s="197">
        <v>0</v>
      </c>
      <c r="AM80" s="197">
        <v>0</v>
      </c>
      <c r="AN80" s="197">
        <v>0</v>
      </c>
      <c r="AO80">
        <v>0</v>
      </c>
      <c r="AP80" s="197">
        <v>117.3</v>
      </c>
      <c r="AQ80" s="197">
        <v>32.32</v>
      </c>
      <c r="AR80" s="197">
        <v>0</v>
      </c>
      <c r="AS80" s="197">
        <v>0</v>
      </c>
      <c r="AT80">
        <v>0</v>
      </c>
      <c r="AU80">
        <v>0</v>
      </c>
      <c r="AV80" s="197">
        <v>0</v>
      </c>
      <c r="AW80" s="197">
        <v>0</v>
      </c>
      <c r="AX80" s="197">
        <v>0</v>
      </c>
      <c r="AY80" s="197">
        <v>0</v>
      </c>
      <c r="AZ80" s="197">
        <v>0</v>
      </c>
      <c r="BA80" s="197">
        <v>0</v>
      </c>
      <c r="BB80" s="197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0</v>
      </c>
      <c r="H81" s="197">
        <v>0</v>
      </c>
      <c r="I81" s="197">
        <v>0</v>
      </c>
      <c r="J81" s="197">
        <v>0</v>
      </c>
      <c r="K81" s="197">
        <v>491.69</v>
      </c>
      <c r="L81" s="197">
        <v>2.88</v>
      </c>
      <c r="M81" s="197">
        <v>61.2</v>
      </c>
      <c r="N81" s="197">
        <v>42.49</v>
      </c>
      <c r="O81" s="197">
        <v>70.33</v>
      </c>
      <c r="P81" s="197">
        <v>18.489999999999998</v>
      </c>
      <c r="Q81" s="197">
        <v>3.84</v>
      </c>
      <c r="R81" s="197">
        <v>17.87</v>
      </c>
      <c r="S81" s="197">
        <v>4.8</v>
      </c>
      <c r="T81" s="197">
        <v>0</v>
      </c>
      <c r="U81" s="197">
        <v>49.67</v>
      </c>
      <c r="V81" s="197">
        <v>8.74</v>
      </c>
      <c r="W81" s="197">
        <v>18.420000000000002</v>
      </c>
      <c r="X81" s="197">
        <v>60.79</v>
      </c>
      <c r="Y81" s="197">
        <v>0</v>
      </c>
      <c r="Z81">
        <v>0</v>
      </c>
      <c r="AA81" s="197">
        <v>-0.21</v>
      </c>
      <c r="AB81" s="197">
        <v>0</v>
      </c>
      <c r="AC81" s="197">
        <v>0</v>
      </c>
      <c r="AD81" s="197">
        <v>0</v>
      </c>
      <c r="AE81" s="197">
        <v>37.07</v>
      </c>
      <c r="AF81" s="197">
        <v>0</v>
      </c>
      <c r="AG81" s="197">
        <v>0</v>
      </c>
      <c r="AH81" s="197">
        <v>0</v>
      </c>
      <c r="AI81" s="197">
        <v>75</v>
      </c>
      <c r="AJ81" s="197">
        <v>0</v>
      </c>
      <c r="AK81" s="197">
        <v>0</v>
      </c>
      <c r="AL81" s="197">
        <v>0</v>
      </c>
      <c r="AM81" s="197">
        <v>0</v>
      </c>
      <c r="AN81" s="197">
        <v>0</v>
      </c>
      <c r="AO81">
        <v>0</v>
      </c>
      <c r="AP81" s="197">
        <v>117.3</v>
      </c>
      <c r="AQ81" s="197">
        <v>32.32</v>
      </c>
      <c r="AR81" s="197">
        <v>0</v>
      </c>
      <c r="AS81" s="197">
        <v>0</v>
      </c>
      <c r="AT81">
        <v>0</v>
      </c>
      <c r="AU81">
        <v>0</v>
      </c>
      <c r="AV81" s="197">
        <v>0</v>
      </c>
      <c r="AW81" s="197">
        <v>0</v>
      </c>
      <c r="AX81" s="197">
        <v>0</v>
      </c>
      <c r="AY81" s="197">
        <v>0</v>
      </c>
      <c r="AZ81" s="197">
        <v>0</v>
      </c>
      <c r="BA81" s="197">
        <v>0</v>
      </c>
      <c r="BB81" s="197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0</v>
      </c>
      <c r="H82" s="197">
        <v>0</v>
      </c>
      <c r="I82" s="197">
        <v>0</v>
      </c>
      <c r="J82" s="197">
        <v>0</v>
      </c>
      <c r="K82" s="197">
        <v>491.69</v>
      </c>
      <c r="L82" s="197">
        <v>2.88</v>
      </c>
      <c r="M82" s="197">
        <v>61.2</v>
      </c>
      <c r="N82" s="197">
        <v>42.49</v>
      </c>
      <c r="O82" s="197">
        <v>70.33</v>
      </c>
      <c r="P82" s="197">
        <v>18.489999999999998</v>
      </c>
      <c r="Q82" s="197">
        <v>3.84</v>
      </c>
      <c r="R82" s="197">
        <v>17.87</v>
      </c>
      <c r="S82" s="197">
        <v>4.8</v>
      </c>
      <c r="T82" s="197">
        <v>0</v>
      </c>
      <c r="U82" s="197">
        <v>49.67</v>
      </c>
      <c r="V82" s="197">
        <v>8.74</v>
      </c>
      <c r="W82" s="197">
        <v>18.420000000000002</v>
      </c>
      <c r="X82" s="197">
        <v>60.79</v>
      </c>
      <c r="Y82" s="197">
        <v>0</v>
      </c>
      <c r="Z82">
        <v>0</v>
      </c>
      <c r="AA82" s="197">
        <v>-0.21</v>
      </c>
      <c r="AB82" s="197">
        <v>0</v>
      </c>
      <c r="AC82" s="197">
        <v>0</v>
      </c>
      <c r="AD82" s="197">
        <v>0</v>
      </c>
      <c r="AE82" s="197">
        <v>37.07</v>
      </c>
      <c r="AF82" s="197">
        <v>0</v>
      </c>
      <c r="AG82" s="197">
        <v>0</v>
      </c>
      <c r="AH82" s="197">
        <v>0</v>
      </c>
      <c r="AI82" s="197">
        <v>81.209999999999994</v>
      </c>
      <c r="AJ82" s="197">
        <v>0</v>
      </c>
      <c r="AK82" s="197">
        <v>0</v>
      </c>
      <c r="AL82" s="197">
        <v>0</v>
      </c>
      <c r="AM82" s="197">
        <v>0</v>
      </c>
      <c r="AN82" s="197">
        <v>0</v>
      </c>
      <c r="AO82">
        <v>0</v>
      </c>
      <c r="AP82" s="197">
        <v>117.3</v>
      </c>
      <c r="AQ82" s="197">
        <v>32.32</v>
      </c>
      <c r="AR82" s="197">
        <v>0</v>
      </c>
      <c r="AS82" s="197">
        <v>0</v>
      </c>
      <c r="AT82">
        <v>0</v>
      </c>
      <c r="AU82">
        <v>0</v>
      </c>
      <c r="AV82" s="197">
        <v>0</v>
      </c>
      <c r="AW82" s="197">
        <v>0</v>
      </c>
      <c r="AX82" s="197">
        <v>0</v>
      </c>
      <c r="AY82" s="197">
        <v>0</v>
      </c>
      <c r="AZ82" s="197">
        <v>0</v>
      </c>
      <c r="BA82" s="197">
        <v>0</v>
      </c>
      <c r="BB82" s="197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0</v>
      </c>
      <c r="H83" s="197">
        <v>0</v>
      </c>
      <c r="I83" s="197">
        <v>0</v>
      </c>
      <c r="J83" s="197">
        <v>0</v>
      </c>
      <c r="K83" s="197">
        <v>491.69</v>
      </c>
      <c r="L83" s="197">
        <v>2.88</v>
      </c>
      <c r="M83" s="197">
        <v>61.2</v>
      </c>
      <c r="N83" s="197">
        <v>42.49</v>
      </c>
      <c r="O83" s="197">
        <v>70.33</v>
      </c>
      <c r="P83" s="197">
        <v>18.489999999999998</v>
      </c>
      <c r="Q83" s="197">
        <v>3.84</v>
      </c>
      <c r="R83" s="197">
        <v>17.87</v>
      </c>
      <c r="S83" s="197">
        <v>4.8</v>
      </c>
      <c r="T83" s="197">
        <v>0</v>
      </c>
      <c r="U83" s="197">
        <v>49.67</v>
      </c>
      <c r="V83" s="197">
        <v>8.74</v>
      </c>
      <c r="W83" s="197">
        <v>18.420000000000002</v>
      </c>
      <c r="X83" s="197">
        <v>60.79</v>
      </c>
      <c r="Y83" s="197">
        <v>0</v>
      </c>
      <c r="Z83">
        <v>0</v>
      </c>
      <c r="AA83" s="197">
        <v>-0.21</v>
      </c>
      <c r="AB83" s="197">
        <v>0</v>
      </c>
      <c r="AC83" s="197">
        <v>0</v>
      </c>
      <c r="AD83" s="197">
        <v>0</v>
      </c>
      <c r="AE83" s="197">
        <v>37.799999999999997</v>
      </c>
      <c r="AF83" s="197">
        <v>0</v>
      </c>
      <c r="AG83" s="197">
        <v>0</v>
      </c>
      <c r="AH83" s="197">
        <v>0</v>
      </c>
      <c r="AI83" s="197">
        <v>81.209999999999994</v>
      </c>
      <c r="AJ83" s="197">
        <v>0</v>
      </c>
      <c r="AK83" s="197">
        <v>0</v>
      </c>
      <c r="AL83" s="197">
        <v>0</v>
      </c>
      <c r="AM83" s="197">
        <v>0</v>
      </c>
      <c r="AN83" s="197">
        <v>0</v>
      </c>
      <c r="AO83">
        <v>0</v>
      </c>
      <c r="AP83" s="197">
        <v>117.3</v>
      </c>
      <c r="AQ83" s="197">
        <v>16.86</v>
      </c>
      <c r="AR83" s="197">
        <v>0</v>
      </c>
      <c r="AS83" s="197">
        <v>0</v>
      </c>
      <c r="AT83">
        <v>0</v>
      </c>
      <c r="AU83">
        <v>0</v>
      </c>
      <c r="AV83" s="197">
        <v>0</v>
      </c>
      <c r="AW83" s="197">
        <v>0</v>
      </c>
      <c r="AX83" s="197">
        <v>0</v>
      </c>
      <c r="AY83" s="197">
        <v>0</v>
      </c>
      <c r="AZ83" s="197">
        <v>0</v>
      </c>
      <c r="BA83" s="197">
        <v>0</v>
      </c>
      <c r="BB83" s="197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0</v>
      </c>
      <c r="H84" s="197">
        <v>0</v>
      </c>
      <c r="I84" s="197">
        <v>0</v>
      </c>
      <c r="J84" s="197">
        <v>0</v>
      </c>
      <c r="K84" s="197">
        <v>491.69</v>
      </c>
      <c r="L84" s="197">
        <v>2.88</v>
      </c>
      <c r="M84" s="197">
        <v>61.2</v>
      </c>
      <c r="N84" s="197">
        <v>42.49</v>
      </c>
      <c r="O84" s="197">
        <v>70.33</v>
      </c>
      <c r="P84" s="197">
        <v>18.489999999999998</v>
      </c>
      <c r="Q84" s="197">
        <v>3.84</v>
      </c>
      <c r="R84" s="197">
        <v>17.87</v>
      </c>
      <c r="S84" s="197">
        <v>4.8</v>
      </c>
      <c r="T84" s="197">
        <v>0</v>
      </c>
      <c r="U84" s="197">
        <v>49.67</v>
      </c>
      <c r="V84" s="197">
        <v>8.74</v>
      </c>
      <c r="W84" s="197">
        <v>18.420000000000002</v>
      </c>
      <c r="X84" s="197">
        <v>60.79</v>
      </c>
      <c r="Y84" s="197">
        <v>0</v>
      </c>
      <c r="Z84">
        <v>0</v>
      </c>
      <c r="AA84" s="197">
        <v>-0.21</v>
      </c>
      <c r="AB84" s="197">
        <v>0</v>
      </c>
      <c r="AC84" s="197">
        <v>0</v>
      </c>
      <c r="AD84" s="197">
        <v>0</v>
      </c>
      <c r="AE84" s="197">
        <v>37.799999999999997</v>
      </c>
      <c r="AF84" s="197">
        <v>0</v>
      </c>
      <c r="AG84" s="197">
        <v>0</v>
      </c>
      <c r="AH84" s="197">
        <v>0</v>
      </c>
      <c r="AI84" s="197">
        <v>81.209999999999994</v>
      </c>
      <c r="AJ84" s="197">
        <v>0</v>
      </c>
      <c r="AK84" s="197">
        <v>0</v>
      </c>
      <c r="AL84" s="197">
        <v>0</v>
      </c>
      <c r="AM84" s="197">
        <v>0</v>
      </c>
      <c r="AN84" s="197">
        <v>0</v>
      </c>
      <c r="AO84">
        <v>0</v>
      </c>
      <c r="AP84" s="197">
        <v>117.3</v>
      </c>
      <c r="AQ84" s="197">
        <v>16.86</v>
      </c>
      <c r="AR84" s="197">
        <v>0</v>
      </c>
      <c r="AS84" s="197">
        <v>0</v>
      </c>
      <c r="AT84">
        <v>0</v>
      </c>
      <c r="AU84">
        <v>0</v>
      </c>
      <c r="AV84" s="197">
        <v>0</v>
      </c>
      <c r="AW84" s="197">
        <v>0</v>
      </c>
      <c r="AX84" s="197">
        <v>0</v>
      </c>
      <c r="AY84" s="197">
        <v>0</v>
      </c>
      <c r="AZ84" s="197">
        <v>0</v>
      </c>
      <c r="BA84" s="197">
        <v>0</v>
      </c>
      <c r="BB84" s="197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0</v>
      </c>
      <c r="H85" s="197">
        <v>0</v>
      </c>
      <c r="I85" s="197">
        <v>0</v>
      </c>
      <c r="J85" s="197">
        <v>0</v>
      </c>
      <c r="K85" s="197">
        <v>439.54</v>
      </c>
      <c r="L85" s="197">
        <v>2.88</v>
      </c>
      <c r="M85" s="197">
        <v>61.2</v>
      </c>
      <c r="N85" s="197">
        <v>42.49</v>
      </c>
      <c r="O85" s="197">
        <v>70.33</v>
      </c>
      <c r="P85" s="197">
        <v>18.489999999999998</v>
      </c>
      <c r="Q85" s="197">
        <v>3.84</v>
      </c>
      <c r="R85" s="197">
        <v>17.87</v>
      </c>
      <c r="S85" s="197">
        <v>4.8</v>
      </c>
      <c r="T85" s="197">
        <v>0</v>
      </c>
      <c r="U85" s="197">
        <v>49.67</v>
      </c>
      <c r="V85" s="197">
        <v>8.74</v>
      </c>
      <c r="W85" s="197">
        <v>18.420000000000002</v>
      </c>
      <c r="X85" s="197">
        <v>60.79</v>
      </c>
      <c r="Y85" s="197">
        <v>0</v>
      </c>
      <c r="Z85">
        <v>0</v>
      </c>
      <c r="AA85" s="197">
        <v>-0.21</v>
      </c>
      <c r="AB85" s="197">
        <v>0</v>
      </c>
      <c r="AC85" s="197">
        <v>0</v>
      </c>
      <c r="AD85" s="197">
        <v>0</v>
      </c>
      <c r="AE85" s="197">
        <v>37.799999999999997</v>
      </c>
      <c r="AF85" s="197">
        <v>0</v>
      </c>
      <c r="AG85" s="197">
        <v>0</v>
      </c>
      <c r="AH85" s="197">
        <v>0</v>
      </c>
      <c r="AI85" s="197">
        <v>75</v>
      </c>
      <c r="AJ85" s="197">
        <v>0</v>
      </c>
      <c r="AK85" s="197">
        <v>0</v>
      </c>
      <c r="AL85" s="197">
        <v>0</v>
      </c>
      <c r="AM85" s="197">
        <v>0</v>
      </c>
      <c r="AN85" s="197">
        <v>0</v>
      </c>
      <c r="AO85">
        <v>0</v>
      </c>
      <c r="AP85" s="197">
        <v>117.3</v>
      </c>
      <c r="AQ85" s="197">
        <v>16.86</v>
      </c>
      <c r="AR85" s="197">
        <v>0</v>
      </c>
      <c r="AS85" s="197">
        <v>0</v>
      </c>
      <c r="AT85">
        <v>0</v>
      </c>
      <c r="AU85">
        <v>0</v>
      </c>
      <c r="AV85" s="197">
        <v>0</v>
      </c>
      <c r="AW85" s="197">
        <v>0</v>
      </c>
      <c r="AX85" s="197">
        <v>0</v>
      </c>
      <c r="AY85" s="197">
        <v>0</v>
      </c>
      <c r="AZ85" s="197">
        <v>0</v>
      </c>
      <c r="BA85" s="197">
        <v>0</v>
      </c>
      <c r="BB85" s="197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0</v>
      </c>
      <c r="H86" s="197">
        <v>0</v>
      </c>
      <c r="I86" s="197">
        <v>0</v>
      </c>
      <c r="J86" s="197">
        <v>0</v>
      </c>
      <c r="K86" s="197">
        <v>429.95</v>
      </c>
      <c r="L86" s="197">
        <v>2.88</v>
      </c>
      <c r="M86" s="197">
        <v>61.2</v>
      </c>
      <c r="N86" s="197">
        <v>42.49</v>
      </c>
      <c r="O86" s="197">
        <v>70.33</v>
      </c>
      <c r="P86" s="197">
        <v>18.489999999999998</v>
      </c>
      <c r="Q86" s="197">
        <v>3.84</v>
      </c>
      <c r="R86" s="197">
        <v>17.87</v>
      </c>
      <c r="S86" s="197">
        <v>4.8</v>
      </c>
      <c r="T86" s="197">
        <v>0</v>
      </c>
      <c r="U86" s="197">
        <v>49.67</v>
      </c>
      <c r="V86" s="197">
        <v>8.74</v>
      </c>
      <c r="W86" s="197">
        <v>18.420000000000002</v>
      </c>
      <c r="X86" s="197">
        <v>60.79</v>
      </c>
      <c r="Y86" s="197">
        <v>0</v>
      </c>
      <c r="Z86">
        <v>0</v>
      </c>
      <c r="AA86" s="197">
        <v>-0.21</v>
      </c>
      <c r="AB86" s="197">
        <v>0</v>
      </c>
      <c r="AC86" s="197">
        <v>0</v>
      </c>
      <c r="AD86" s="197">
        <v>0</v>
      </c>
      <c r="AE86" s="197">
        <v>37.799999999999997</v>
      </c>
      <c r="AF86" s="197">
        <v>0</v>
      </c>
      <c r="AG86" s="197">
        <v>0</v>
      </c>
      <c r="AH86" s="197">
        <v>0</v>
      </c>
      <c r="AI86" s="197">
        <v>75</v>
      </c>
      <c r="AJ86" s="197">
        <v>0</v>
      </c>
      <c r="AK86" s="197">
        <v>0</v>
      </c>
      <c r="AL86" s="197">
        <v>0</v>
      </c>
      <c r="AM86" s="197">
        <v>0</v>
      </c>
      <c r="AN86" s="197">
        <v>0</v>
      </c>
      <c r="AO86">
        <v>0</v>
      </c>
      <c r="AP86" s="197">
        <v>117.3</v>
      </c>
      <c r="AQ86" s="197">
        <v>16.86</v>
      </c>
      <c r="AR86" s="197">
        <v>0</v>
      </c>
      <c r="AS86" s="197">
        <v>0</v>
      </c>
      <c r="AT86">
        <v>0</v>
      </c>
      <c r="AU86">
        <v>0</v>
      </c>
      <c r="AV86" s="197">
        <v>0</v>
      </c>
      <c r="AW86" s="197">
        <v>0</v>
      </c>
      <c r="AX86" s="197">
        <v>0</v>
      </c>
      <c r="AY86" s="197">
        <v>0</v>
      </c>
      <c r="AZ86" s="197">
        <v>0</v>
      </c>
      <c r="BA86" s="197">
        <v>0</v>
      </c>
      <c r="BB86" s="197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0</v>
      </c>
      <c r="H87" s="197">
        <v>0</v>
      </c>
      <c r="I87" s="197">
        <v>0</v>
      </c>
      <c r="J87" s="197">
        <v>0</v>
      </c>
      <c r="K87" s="197">
        <v>428.99</v>
      </c>
      <c r="L87" s="197">
        <v>2.88</v>
      </c>
      <c r="M87" s="197">
        <v>61.2</v>
      </c>
      <c r="N87" s="197">
        <v>42.49</v>
      </c>
      <c r="O87" s="197">
        <v>70.33</v>
      </c>
      <c r="P87" s="197">
        <v>18.489999999999998</v>
      </c>
      <c r="Q87" s="197">
        <v>3.84</v>
      </c>
      <c r="R87" s="197">
        <v>17.87</v>
      </c>
      <c r="S87" s="197">
        <v>4.8</v>
      </c>
      <c r="T87" s="197">
        <v>0</v>
      </c>
      <c r="U87" s="197">
        <v>49.67</v>
      </c>
      <c r="V87" s="197">
        <v>8.74</v>
      </c>
      <c r="W87" s="197">
        <v>18.420000000000002</v>
      </c>
      <c r="X87" s="197">
        <v>60.79</v>
      </c>
      <c r="Y87" s="197">
        <v>0</v>
      </c>
      <c r="Z87">
        <v>0</v>
      </c>
      <c r="AA87" s="197">
        <v>-0.21</v>
      </c>
      <c r="AB87" s="197">
        <v>0</v>
      </c>
      <c r="AC87" s="197">
        <v>0</v>
      </c>
      <c r="AD87" s="197">
        <v>0</v>
      </c>
      <c r="AE87" s="197">
        <v>37.799999999999997</v>
      </c>
      <c r="AF87" s="197">
        <v>0</v>
      </c>
      <c r="AG87" s="197">
        <v>0</v>
      </c>
      <c r="AH87" s="197">
        <v>0</v>
      </c>
      <c r="AI87" s="197">
        <v>75</v>
      </c>
      <c r="AJ87" s="197">
        <v>0</v>
      </c>
      <c r="AK87" s="197">
        <v>0</v>
      </c>
      <c r="AL87" s="197">
        <v>0</v>
      </c>
      <c r="AM87" s="197">
        <v>0</v>
      </c>
      <c r="AN87" s="197">
        <v>0</v>
      </c>
      <c r="AO87">
        <v>0</v>
      </c>
      <c r="AP87" s="197">
        <v>117.3</v>
      </c>
      <c r="AQ87" s="197">
        <v>16.86</v>
      </c>
      <c r="AR87" s="197">
        <v>0</v>
      </c>
      <c r="AS87" s="197">
        <v>0</v>
      </c>
      <c r="AT87">
        <v>0</v>
      </c>
      <c r="AU87">
        <v>0</v>
      </c>
      <c r="AV87" s="197">
        <v>0</v>
      </c>
      <c r="AW87" s="197">
        <v>0</v>
      </c>
      <c r="AX87" s="197">
        <v>0</v>
      </c>
      <c r="AY87" s="197">
        <v>0</v>
      </c>
      <c r="AZ87" s="197">
        <v>0</v>
      </c>
      <c r="BA87" s="197">
        <v>0</v>
      </c>
      <c r="BB87" s="19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0</v>
      </c>
      <c r="H88" s="197">
        <v>0</v>
      </c>
      <c r="I88" s="197">
        <v>0</v>
      </c>
      <c r="J88" s="197">
        <v>0</v>
      </c>
      <c r="K88" s="197">
        <v>401.16</v>
      </c>
      <c r="L88" s="197">
        <v>2.88</v>
      </c>
      <c r="M88" s="197">
        <v>61.2</v>
      </c>
      <c r="N88" s="197">
        <v>42.49</v>
      </c>
      <c r="O88" s="197">
        <v>70.33</v>
      </c>
      <c r="P88" s="197">
        <v>18.489999999999998</v>
      </c>
      <c r="Q88" s="197">
        <v>3.84</v>
      </c>
      <c r="R88" s="197">
        <v>17.87</v>
      </c>
      <c r="S88" s="197">
        <v>4.8</v>
      </c>
      <c r="T88" s="197">
        <v>0</v>
      </c>
      <c r="U88" s="197">
        <v>49.67</v>
      </c>
      <c r="V88" s="197">
        <v>8.74</v>
      </c>
      <c r="W88" s="197">
        <v>18.420000000000002</v>
      </c>
      <c r="X88" s="197">
        <v>60.79</v>
      </c>
      <c r="Y88" s="197">
        <v>0</v>
      </c>
      <c r="Z88">
        <v>0</v>
      </c>
      <c r="AA88" s="197">
        <v>-0.21</v>
      </c>
      <c r="AB88" s="197">
        <v>0</v>
      </c>
      <c r="AC88" s="197">
        <v>0</v>
      </c>
      <c r="AD88" s="197">
        <v>0</v>
      </c>
      <c r="AE88" s="197">
        <v>37.799999999999997</v>
      </c>
      <c r="AF88" s="197">
        <v>0</v>
      </c>
      <c r="AG88" s="197">
        <v>0</v>
      </c>
      <c r="AH88" s="197">
        <v>0</v>
      </c>
      <c r="AI88" s="197">
        <v>75</v>
      </c>
      <c r="AJ88" s="197">
        <v>0</v>
      </c>
      <c r="AK88" s="197">
        <v>0</v>
      </c>
      <c r="AL88" s="197">
        <v>0</v>
      </c>
      <c r="AM88" s="197">
        <v>0</v>
      </c>
      <c r="AN88" s="197">
        <v>0</v>
      </c>
      <c r="AO88">
        <v>0</v>
      </c>
      <c r="AP88" s="197">
        <v>117.3</v>
      </c>
      <c r="AQ88" s="197">
        <v>16.86</v>
      </c>
      <c r="AR88" s="197">
        <v>0</v>
      </c>
      <c r="AS88" s="197">
        <v>0</v>
      </c>
      <c r="AT88">
        <v>0</v>
      </c>
      <c r="AU88">
        <v>0</v>
      </c>
      <c r="AV88" s="197">
        <v>0</v>
      </c>
      <c r="AW88" s="197">
        <v>0</v>
      </c>
      <c r="AX88" s="197">
        <v>0</v>
      </c>
      <c r="AY88" s="197">
        <v>0</v>
      </c>
      <c r="AZ88" s="197">
        <v>0</v>
      </c>
      <c r="BA88" s="197">
        <v>0</v>
      </c>
      <c r="BB88" s="197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0</v>
      </c>
      <c r="H89" s="197">
        <v>0</v>
      </c>
      <c r="I89" s="197">
        <v>0</v>
      </c>
      <c r="J89" s="197">
        <v>0</v>
      </c>
      <c r="K89" s="197">
        <v>369.49</v>
      </c>
      <c r="L89" s="197">
        <v>2.88</v>
      </c>
      <c r="M89" s="197">
        <v>61.2</v>
      </c>
      <c r="N89" s="197">
        <v>37.18</v>
      </c>
      <c r="O89" s="197">
        <v>70.33</v>
      </c>
      <c r="P89" s="197">
        <v>18.489999999999998</v>
      </c>
      <c r="Q89" s="197">
        <v>4.2</v>
      </c>
      <c r="R89" s="197">
        <v>17.87</v>
      </c>
      <c r="S89" s="197">
        <v>5.45</v>
      </c>
      <c r="T89" s="197">
        <v>0</v>
      </c>
      <c r="U89" s="197">
        <v>49.67</v>
      </c>
      <c r="V89" s="197">
        <v>8.74</v>
      </c>
      <c r="W89" s="197">
        <v>18.420000000000002</v>
      </c>
      <c r="X89" s="197">
        <v>60.79</v>
      </c>
      <c r="Y89" s="197">
        <v>0</v>
      </c>
      <c r="Z89">
        <v>0</v>
      </c>
      <c r="AA89" s="197">
        <v>-0.21</v>
      </c>
      <c r="AB89" s="197">
        <v>0</v>
      </c>
      <c r="AC89" s="197">
        <v>0</v>
      </c>
      <c r="AD89" s="197">
        <v>0</v>
      </c>
      <c r="AE89" s="197">
        <v>37.799999999999997</v>
      </c>
      <c r="AF89" s="197">
        <v>0</v>
      </c>
      <c r="AG89" s="197">
        <v>0</v>
      </c>
      <c r="AH89" s="197">
        <v>0</v>
      </c>
      <c r="AI89" s="197">
        <v>75</v>
      </c>
      <c r="AJ89" s="197">
        <v>0</v>
      </c>
      <c r="AK89" s="197">
        <v>0</v>
      </c>
      <c r="AL89" s="197">
        <v>0</v>
      </c>
      <c r="AM89" s="197">
        <v>0</v>
      </c>
      <c r="AN89" s="197">
        <v>0</v>
      </c>
      <c r="AO89">
        <v>0</v>
      </c>
      <c r="AP89" s="197">
        <v>117.3</v>
      </c>
      <c r="AQ89" s="197">
        <v>16.86</v>
      </c>
      <c r="AR89" s="197">
        <v>0</v>
      </c>
      <c r="AS89" s="197">
        <v>0</v>
      </c>
      <c r="AT89">
        <v>0</v>
      </c>
      <c r="AU89">
        <v>0</v>
      </c>
      <c r="AV89" s="197">
        <v>0</v>
      </c>
      <c r="AW89" s="197">
        <v>0</v>
      </c>
      <c r="AX89" s="197">
        <v>0</v>
      </c>
      <c r="AY89" s="197">
        <v>0</v>
      </c>
      <c r="AZ89" s="197">
        <v>0</v>
      </c>
      <c r="BA89" s="197">
        <v>0</v>
      </c>
      <c r="BB89" s="197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0</v>
      </c>
      <c r="H90" s="197">
        <v>0</v>
      </c>
      <c r="I90" s="197">
        <v>0</v>
      </c>
      <c r="J90" s="197">
        <v>0</v>
      </c>
      <c r="K90" s="197">
        <v>358.93</v>
      </c>
      <c r="L90" s="197">
        <v>2.88</v>
      </c>
      <c r="M90" s="197">
        <v>61.2</v>
      </c>
      <c r="N90" s="197">
        <v>37.18</v>
      </c>
      <c r="O90" s="197">
        <v>70.33</v>
      </c>
      <c r="P90" s="197">
        <v>18.489999999999998</v>
      </c>
      <c r="Q90" s="197">
        <v>3.85</v>
      </c>
      <c r="R90" s="197">
        <v>17.87</v>
      </c>
      <c r="S90" s="197">
        <v>4.8</v>
      </c>
      <c r="T90" s="197">
        <v>0</v>
      </c>
      <c r="U90" s="197">
        <v>49.67</v>
      </c>
      <c r="V90" s="197">
        <v>8.74</v>
      </c>
      <c r="W90" s="197">
        <v>18.420000000000002</v>
      </c>
      <c r="X90" s="197">
        <v>60.79</v>
      </c>
      <c r="Y90" s="197">
        <v>0</v>
      </c>
      <c r="Z90">
        <v>0</v>
      </c>
      <c r="AA90" s="197">
        <v>-0.21</v>
      </c>
      <c r="AB90" s="197">
        <v>0</v>
      </c>
      <c r="AC90" s="197">
        <v>0</v>
      </c>
      <c r="AD90" s="197">
        <v>0</v>
      </c>
      <c r="AE90" s="197">
        <v>37.799999999999997</v>
      </c>
      <c r="AF90" s="197">
        <v>0</v>
      </c>
      <c r="AG90" s="197">
        <v>0</v>
      </c>
      <c r="AH90" s="197">
        <v>0</v>
      </c>
      <c r="AI90" s="197">
        <v>75</v>
      </c>
      <c r="AJ90" s="197">
        <v>0</v>
      </c>
      <c r="AK90" s="197">
        <v>0</v>
      </c>
      <c r="AL90" s="197">
        <v>0</v>
      </c>
      <c r="AM90" s="197">
        <v>0</v>
      </c>
      <c r="AN90" s="197">
        <v>0</v>
      </c>
      <c r="AO90">
        <v>0</v>
      </c>
      <c r="AP90" s="197">
        <v>117.3</v>
      </c>
      <c r="AQ90" s="197">
        <v>16.86</v>
      </c>
      <c r="AR90" s="197">
        <v>0</v>
      </c>
      <c r="AS90" s="197">
        <v>0</v>
      </c>
      <c r="AT90">
        <v>0</v>
      </c>
      <c r="AU90">
        <v>0</v>
      </c>
      <c r="AV90" s="197">
        <v>0</v>
      </c>
      <c r="AW90" s="197">
        <v>0</v>
      </c>
      <c r="AX90" s="197">
        <v>0</v>
      </c>
      <c r="AY90" s="197">
        <v>0</v>
      </c>
      <c r="AZ90" s="197">
        <v>0</v>
      </c>
      <c r="BA90" s="197">
        <v>0</v>
      </c>
      <c r="BB90" s="197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0</v>
      </c>
      <c r="H91" s="197">
        <v>0</v>
      </c>
      <c r="I91" s="197">
        <v>0</v>
      </c>
      <c r="J91" s="197">
        <v>0</v>
      </c>
      <c r="K91" s="197">
        <v>320.54000000000002</v>
      </c>
      <c r="L91" s="197">
        <v>2.88</v>
      </c>
      <c r="M91" s="197">
        <v>61.2</v>
      </c>
      <c r="N91" s="197">
        <v>37.18</v>
      </c>
      <c r="O91" s="197">
        <v>70.33</v>
      </c>
      <c r="P91" s="197">
        <v>18.489999999999998</v>
      </c>
      <c r="Q91" s="197">
        <v>3.85</v>
      </c>
      <c r="R91" s="197">
        <v>17.87</v>
      </c>
      <c r="S91" s="197">
        <v>4.8</v>
      </c>
      <c r="T91" s="197">
        <v>0</v>
      </c>
      <c r="U91" s="197">
        <v>49.67</v>
      </c>
      <c r="V91" s="197">
        <v>8.74</v>
      </c>
      <c r="W91" s="197">
        <v>18.420000000000002</v>
      </c>
      <c r="X91" s="197">
        <v>60.79</v>
      </c>
      <c r="Y91" s="197">
        <v>0</v>
      </c>
      <c r="Z91">
        <v>0</v>
      </c>
      <c r="AA91" s="197">
        <v>-0.21</v>
      </c>
      <c r="AB91" s="197">
        <v>0</v>
      </c>
      <c r="AC91" s="197">
        <v>0</v>
      </c>
      <c r="AD91" s="197">
        <v>0</v>
      </c>
      <c r="AE91" s="197">
        <v>37.799999999999997</v>
      </c>
      <c r="AF91" s="197">
        <v>0</v>
      </c>
      <c r="AG91" s="197">
        <v>0</v>
      </c>
      <c r="AH91" s="197">
        <v>0</v>
      </c>
      <c r="AI91" s="197">
        <v>79.05</v>
      </c>
      <c r="AJ91" s="197">
        <v>0</v>
      </c>
      <c r="AK91" s="197">
        <v>0</v>
      </c>
      <c r="AL91" s="197">
        <v>0</v>
      </c>
      <c r="AM91" s="197">
        <v>0</v>
      </c>
      <c r="AN91" s="197">
        <v>0</v>
      </c>
      <c r="AO91">
        <v>0</v>
      </c>
      <c r="AP91" s="197">
        <v>117.3</v>
      </c>
      <c r="AQ91" s="197">
        <v>16.86</v>
      </c>
      <c r="AR91" s="197">
        <v>0</v>
      </c>
      <c r="AS91" s="197">
        <v>0</v>
      </c>
      <c r="AT91">
        <v>0</v>
      </c>
      <c r="AU91">
        <v>0</v>
      </c>
      <c r="AV91" s="197">
        <v>0</v>
      </c>
      <c r="AW91" s="197">
        <v>0</v>
      </c>
      <c r="AX91" s="197">
        <v>0</v>
      </c>
      <c r="AY91" s="197">
        <v>0</v>
      </c>
      <c r="AZ91" s="197">
        <v>0</v>
      </c>
      <c r="BA91" s="197">
        <v>0</v>
      </c>
      <c r="BB91" s="197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0</v>
      </c>
      <c r="H92" s="197">
        <v>0</v>
      </c>
      <c r="I92" s="197">
        <v>0</v>
      </c>
      <c r="J92" s="197">
        <v>0</v>
      </c>
      <c r="K92" s="197">
        <v>295.58999999999997</v>
      </c>
      <c r="L92" s="197">
        <v>2.88</v>
      </c>
      <c r="M92" s="197">
        <v>61.2</v>
      </c>
      <c r="N92" s="197">
        <v>37.18</v>
      </c>
      <c r="O92" s="197">
        <v>70.33</v>
      </c>
      <c r="P92" s="197">
        <v>18.489999999999998</v>
      </c>
      <c r="Q92" s="197">
        <v>3.85</v>
      </c>
      <c r="R92" s="197">
        <v>17.87</v>
      </c>
      <c r="S92" s="197">
        <v>4.8</v>
      </c>
      <c r="T92" s="197">
        <v>0</v>
      </c>
      <c r="U92" s="197">
        <v>49.67</v>
      </c>
      <c r="V92" s="197">
        <v>8.74</v>
      </c>
      <c r="W92" s="197">
        <v>18.420000000000002</v>
      </c>
      <c r="X92" s="197">
        <v>60.79</v>
      </c>
      <c r="Y92" s="197">
        <v>0</v>
      </c>
      <c r="Z92">
        <v>0</v>
      </c>
      <c r="AA92" s="197">
        <v>-0.21</v>
      </c>
      <c r="AB92" s="197">
        <v>0</v>
      </c>
      <c r="AC92" s="197">
        <v>0</v>
      </c>
      <c r="AD92" s="197">
        <v>0</v>
      </c>
      <c r="AE92" s="197">
        <v>37.799999999999997</v>
      </c>
      <c r="AF92" s="197">
        <v>0</v>
      </c>
      <c r="AG92" s="197">
        <v>0</v>
      </c>
      <c r="AH92" s="197">
        <v>0</v>
      </c>
      <c r="AI92" s="197">
        <v>79.05</v>
      </c>
      <c r="AJ92" s="197">
        <v>0</v>
      </c>
      <c r="AK92" s="197">
        <v>0</v>
      </c>
      <c r="AL92" s="197">
        <v>0</v>
      </c>
      <c r="AM92" s="197">
        <v>0</v>
      </c>
      <c r="AN92" s="197">
        <v>0</v>
      </c>
      <c r="AO92">
        <v>0</v>
      </c>
      <c r="AP92" s="197">
        <v>117.3</v>
      </c>
      <c r="AQ92" s="197">
        <v>16.86</v>
      </c>
      <c r="AR92" s="197">
        <v>0</v>
      </c>
      <c r="AS92" s="197">
        <v>0</v>
      </c>
      <c r="AT92">
        <v>0</v>
      </c>
      <c r="AU92">
        <v>0</v>
      </c>
      <c r="AV92" s="197">
        <v>0</v>
      </c>
      <c r="AW92" s="197">
        <v>0</v>
      </c>
      <c r="AX92" s="197">
        <v>0</v>
      </c>
      <c r="AY92" s="197">
        <v>0</v>
      </c>
      <c r="AZ92" s="197">
        <v>0</v>
      </c>
      <c r="BA92" s="197">
        <v>0</v>
      </c>
      <c r="BB92" s="197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0</v>
      </c>
      <c r="H93" s="197">
        <v>0</v>
      </c>
      <c r="I93" s="197">
        <v>0</v>
      </c>
      <c r="J93" s="197">
        <v>0</v>
      </c>
      <c r="K93" s="197">
        <v>260.83</v>
      </c>
      <c r="L93" s="197">
        <v>2.88</v>
      </c>
      <c r="M93" s="197">
        <v>61.2</v>
      </c>
      <c r="N93" s="197">
        <v>37.18</v>
      </c>
      <c r="O93" s="197">
        <v>70.33</v>
      </c>
      <c r="P93" s="197">
        <v>18.489999999999998</v>
      </c>
      <c r="Q93" s="197">
        <v>3.85</v>
      </c>
      <c r="R93" s="197">
        <v>3.84</v>
      </c>
      <c r="S93" s="197">
        <v>4.8</v>
      </c>
      <c r="T93" s="197">
        <v>0</v>
      </c>
      <c r="U93" s="197">
        <v>49.67</v>
      </c>
      <c r="V93" s="197">
        <v>2.88</v>
      </c>
      <c r="W93" s="197">
        <v>18.55</v>
      </c>
      <c r="X93" s="197">
        <v>60.79</v>
      </c>
      <c r="Y93" s="197">
        <v>0</v>
      </c>
      <c r="Z93">
        <v>0</v>
      </c>
      <c r="AA93" s="197">
        <v>-0.21</v>
      </c>
      <c r="AB93" s="197">
        <v>0</v>
      </c>
      <c r="AC93" s="197">
        <v>0</v>
      </c>
      <c r="AD93" s="197">
        <v>0</v>
      </c>
      <c r="AE93" s="197">
        <v>37.799999999999997</v>
      </c>
      <c r="AF93" s="197">
        <v>0</v>
      </c>
      <c r="AG93" s="197">
        <v>0</v>
      </c>
      <c r="AH93" s="197">
        <v>0</v>
      </c>
      <c r="AI93" s="197">
        <v>79.05</v>
      </c>
      <c r="AJ93" s="197">
        <v>0</v>
      </c>
      <c r="AK93" s="197">
        <v>0</v>
      </c>
      <c r="AL93" s="197">
        <v>0</v>
      </c>
      <c r="AM93" s="197">
        <v>0</v>
      </c>
      <c r="AN93" s="197">
        <v>0</v>
      </c>
      <c r="AO93">
        <v>0</v>
      </c>
      <c r="AP93" s="197">
        <v>117.3</v>
      </c>
      <c r="AQ93" s="197">
        <v>16.86</v>
      </c>
      <c r="AR93" s="197">
        <v>0</v>
      </c>
      <c r="AS93" s="197">
        <v>0</v>
      </c>
      <c r="AT93">
        <v>0</v>
      </c>
      <c r="AU93">
        <v>0</v>
      </c>
      <c r="AV93" s="197">
        <v>0</v>
      </c>
      <c r="AW93" s="197">
        <v>0</v>
      </c>
      <c r="AX93" s="197">
        <v>0</v>
      </c>
      <c r="AY93" s="197">
        <v>0</v>
      </c>
      <c r="AZ93" s="197">
        <v>0</v>
      </c>
      <c r="BA93" s="197">
        <v>0</v>
      </c>
      <c r="BB93" s="197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0</v>
      </c>
      <c r="H94" s="197">
        <v>0</v>
      </c>
      <c r="I94" s="197">
        <v>0</v>
      </c>
      <c r="J94" s="197">
        <v>0</v>
      </c>
      <c r="K94" s="197">
        <v>259.12</v>
      </c>
      <c r="L94" s="197">
        <v>2.88</v>
      </c>
      <c r="M94" s="197">
        <v>61.2</v>
      </c>
      <c r="N94" s="197">
        <v>37.18</v>
      </c>
      <c r="O94" s="197">
        <v>70.33</v>
      </c>
      <c r="P94" s="197">
        <v>18.489999999999998</v>
      </c>
      <c r="Q94" s="197">
        <v>3.85</v>
      </c>
      <c r="R94" s="197">
        <v>3.84</v>
      </c>
      <c r="S94" s="197">
        <v>4.8</v>
      </c>
      <c r="T94" s="197">
        <v>0</v>
      </c>
      <c r="U94" s="197">
        <v>49.67</v>
      </c>
      <c r="V94" s="197">
        <v>2.88</v>
      </c>
      <c r="W94" s="197">
        <v>18.55</v>
      </c>
      <c r="X94" s="197">
        <v>60.79</v>
      </c>
      <c r="Y94" s="197">
        <v>0</v>
      </c>
      <c r="Z94">
        <v>0</v>
      </c>
      <c r="AA94" s="197">
        <v>-0.21</v>
      </c>
      <c r="AB94" s="197">
        <v>0</v>
      </c>
      <c r="AC94" s="197">
        <v>0</v>
      </c>
      <c r="AD94" s="197">
        <v>0</v>
      </c>
      <c r="AE94" s="197">
        <v>37.799999999999997</v>
      </c>
      <c r="AF94" s="197">
        <v>0</v>
      </c>
      <c r="AG94" s="197">
        <v>0</v>
      </c>
      <c r="AH94" s="197">
        <v>0</v>
      </c>
      <c r="AI94" s="197">
        <v>79.05</v>
      </c>
      <c r="AJ94" s="197">
        <v>0</v>
      </c>
      <c r="AK94" s="197">
        <v>0</v>
      </c>
      <c r="AL94" s="197">
        <v>0</v>
      </c>
      <c r="AM94" s="197">
        <v>0</v>
      </c>
      <c r="AN94" s="197">
        <v>0</v>
      </c>
      <c r="AO94">
        <v>0</v>
      </c>
      <c r="AP94" s="197">
        <v>117.3</v>
      </c>
      <c r="AQ94" s="197">
        <v>16.86</v>
      </c>
      <c r="AR94" s="197">
        <v>0</v>
      </c>
      <c r="AS94" s="197">
        <v>0</v>
      </c>
      <c r="AT94">
        <v>0</v>
      </c>
      <c r="AU94">
        <v>0</v>
      </c>
      <c r="AV94" s="197">
        <v>0</v>
      </c>
      <c r="AW94" s="197">
        <v>0</v>
      </c>
      <c r="AX94" s="197">
        <v>0</v>
      </c>
      <c r="AY94" s="197">
        <v>0</v>
      </c>
      <c r="AZ94" s="197">
        <v>0</v>
      </c>
      <c r="BA94" s="197">
        <v>0</v>
      </c>
      <c r="BB94" s="197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0</v>
      </c>
      <c r="H95" s="197">
        <v>0</v>
      </c>
      <c r="I95" s="197">
        <v>0</v>
      </c>
      <c r="J95" s="197">
        <v>0</v>
      </c>
      <c r="K95" s="197">
        <v>265.83999999999997</v>
      </c>
      <c r="L95" s="197">
        <v>2.88</v>
      </c>
      <c r="M95" s="197">
        <v>61.2</v>
      </c>
      <c r="N95" s="197">
        <v>37.18</v>
      </c>
      <c r="O95" s="197">
        <v>70.33</v>
      </c>
      <c r="P95" s="197">
        <v>18.489999999999998</v>
      </c>
      <c r="Q95" s="197">
        <v>3.85</v>
      </c>
      <c r="R95" s="197">
        <v>3.84</v>
      </c>
      <c r="S95" s="197">
        <v>4.8</v>
      </c>
      <c r="T95" s="197">
        <v>0</v>
      </c>
      <c r="U95" s="197">
        <v>49.67</v>
      </c>
      <c r="V95" s="197">
        <v>2.88</v>
      </c>
      <c r="W95" s="197">
        <v>18.55</v>
      </c>
      <c r="X95" s="197">
        <v>60.79</v>
      </c>
      <c r="Y95" s="197">
        <v>0</v>
      </c>
      <c r="Z95">
        <v>0</v>
      </c>
      <c r="AA95" s="197">
        <v>-0.21</v>
      </c>
      <c r="AB95" s="197">
        <v>0</v>
      </c>
      <c r="AC95" s="197">
        <v>0</v>
      </c>
      <c r="AD95" s="197">
        <v>0</v>
      </c>
      <c r="AE95" s="197">
        <v>37.799999999999997</v>
      </c>
      <c r="AF95" s="197">
        <v>0</v>
      </c>
      <c r="AG95" s="197">
        <v>0</v>
      </c>
      <c r="AH95" s="197">
        <v>0</v>
      </c>
      <c r="AI95" s="197">
        <v>79.05</v>
      </c>
      <c r="AJ95" s="197">
        <v>0</v>
      </c>
      <c r="AK95" s="197">
        <v>0</v>
      </c>
      <c r="AL95" s="197">
        <v>0</v>
      </c>
      <c r="AM95" s="197">
        <v>0</v>
      </c>
      <c r="AN95" s="197">
        <v>0</v>
      </c>
      <c r="AO95">
        <v>0</v>
      </c>
      <c r="AP95" s="197">
        <v>117.3</v>
      </c>
      <c r="AQ95" s="197">
        <v>16.86</v>
      </c>
      <c r="AR95" s="197">
        <v>0</v>
      </c>
      <c r="AS95" s="197">
        <v>0</v>
      </c>
      <c r="AT95">
        <v>0</v>
      </c>
      <c r="AU95">
        <v>0</v>
      </c>
      <c r="AV95" s="197">
        <v>0</v>
      </c>
      <c r="AW95" s="197">
        <v>0</v>
      </c>
      <c r="AX95" s="197">
        <v>0</v>
      </c>
      <c r="AY95" s="197">
        <v>0</v>
      </c>
      <c r="AZ95" s="197">
        <v>0</v>
      </c>
      <c r="BA95" s="197">
        <v>0</v>
      </c>
      <c r="BB95" s="197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0</v>
      </c>
      <c r="H96" s="197">
        <v>0</v>
      </c>
      <c r="I96" s="197">
        <v>0</v>
      </c>
      <c r="J96" s="197">
        <v>0</v>
      </c>
      <c r="K96" s="197">
        <v>265.69</v>
      </c>
      <c r="L96" s="197">
        <v>2.88</v>
      </c>
      <c r="M96" s="197">
        <v>61.2</v>
      </c>
      <c r="N96" s="197">
        <v>37.18</v>
      </c>
      <c r="O96" s="197">
        <v>70.33</v>
      </c>
      <c r="P96" s="197">
        <v>18.489999999999998</v>
      </c>
      <c r="Q96" s="197">
        <v>3.85</v>
      </c>
      <c r="R96" s="197">
        <v>3.84</v>
      </c>
      <c r="S96" s="197">
        <v>4.8</v>
      </c>
      <c r="T96" s="197">
        <v>0</v>
      </c>
      <c r="U96" s="197">
        <v>49.67</v>
      </c>
      <c r="V96" s="197">
        <v>2.88</v>
      </c>
      <c r="W96" s="197">
        <v>18.55</v>
      </c>
      <c r="X96" s="197">
        <v>60.79</v>
      </c>
      <c r="Y96" s="197">
        <v>0</v>
      </c>
      <c r="Z96">
        <v>0</v>
      </c>
      <c r="AA96" s="197">
        <v>-0.21</v>
      </c>
      <c r="AB96" s="197">
        <v>0</v>
      </c>
      <c r="AC96" s="197">
        <v>0</v>
      </c>
      <c r="AD96" s="197">
        <v>0</v>
      </c>
      <c r="AE96" s="197">
        <v>37.799999999999997</v>
      </c>
      <c r="AF96" s="197">
        <v>0</v>
      </c>
      <c r="AG96" s="197">
        <v>0</v>
      </c>
      <c r="AH96" s="197">
        <v>0</v>
      </c>
      <c r="AI96" s="197">
        <v>79.05</v>
      </c>
      <c r="AJ96" s="197">
        <v>0</v>
      </c>
      <c r="AK96" s="197">
        <v>0</v>
      </c>
      <c r="AL96" s="197">
        <v>0</v>
      </c>
      <c r="AM96" s="197">
        <v>0</v>
      </c>
      <c r="AN96" s="197">
        <v>0</v>
      </c>
      <c r="AO96">
        <v>0</v>
      </c>
      <c r="AP96" s="197">
        <v>117.3</v>
      </c>
      <c r="AQ96" s="197">
        <v>16.86</v>
      </c>
      <c r="AR96" s="197">
        <v>0</v>
      </c>
      <c r="AS96" s="197">
        <v>0</v>
      </c>
      <c r="AT96">
        <v>0</v>
      </c>
      <c r="AU96">
        <v>0</v>
      </c>
      <c r="AV96" s="197">
        <v>0</v>
      </c>
      <c r="AW96" s="197">
        <v>0</v>
      </c>
      <c r="AX96" s="197">
        <v>0</v>
      </c>
      <c r="AY96" s="197">
        <v>0</v>
      </c>
      <c r="AZ96" s="197">
        <v>0</v>
      </c>
      <c r="BA96" s="197">
        <v>0</v>
      </c>
      <c r="BB96" s="197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0</v>
      </c>
      <c r="H97" s="197">
        <v>0</v>
      </c>
      <c r="I97" s="197">
        <v>0</v>
      </c>
      <c r="J97" s="197">
        <v>0</v>
      </c>
      <c r="K97" s="197">
        <v>265.69</v>
      </c>
      <c r="L97" s="197">
        <v>2.88</v>
      </c>
      <c r="M97" s="197">
        <v>61.2</v>
      </c>
      <c r="N97" s="197">
        <v>37.18</v>
      </c>
      <c r="O97" s="197">
        <v>70.33</v>
      </c>
      <c r="P97" s="197">
        <v>18.489999999999998</v>
      </c>
      <c r="Q97" s="197">
        <v>3.85</v>
      </c>
      <c r="R97" s="197">
        <v>3.84</v>
      </c>
      <c r="S97" s="197">
        <v>4.8</v>
      </c>
      <c r="T97" s="197">
        <v>0</v>
      </c>
      <c r="U97" s="197">
        <v>49.67</v>
      </c>
      <c r="V97" s="197">
        <v>2.88</v>
      </c>
      <c r="W97" s="197">
        <v>18.55</v>
      </c>
      <c r="X97" s="197">
        <v>60.79</v>
      </c>
      <c r="Y97" s="197">
        <v>0</v>
      </c>
      <c r="Z97">
        <v>0</v>
      </c>
      <c r="AA97" s="197">
        <v>-0.21</v>
      </c>
      <c r="AB97" s="197">
        <v>0</v>
      </c>
      <c r="AC97" s="197">
        <v>0</v>
      </c>
      <c r="AD97" s="197">
        <v>0</v>
      </c>
      <c r="AE97" s="197">
        <v>37.799999999999997</v>
      </c>
      <c r="AF97" s="197">
        <v>0</v>
      </c>
      <c r="AG97" s="197">
        <v>0</v>
      </c>
      <c r="AH97" s="197">
        <v>0</v>
      </c>
      <c r="AI97" s="197">
        <v>83.76</v>
      </c>
      <c r="AJ97" s="197">
        <v>0</v>
      </c>
      <c r="AK97" s="197">
        <v>0</v>
      </c>
      <c r="AL97" s="197">
        <v>0</v>
      </c>
      <c r="AM97" s="197">
        <v>0</v>
      </c>
      <c r="AN97" s="197">
        <v>0</v>
      </c>
      <c r="AO97">
        <v>0</v>
      </c>
      <c r="AP97" s="197">
        <v>117.3</v>
      </c>
      <c r="AQ97" s="197">
        <v>16.86</v>
      </c>
      <c r="AR97" s="197">
        <v>0</v>
      </c>
      <c r="AS97" s="197">
        <v>0</v>
      </c>
      <c r="AT97">
        <v>0</v>
      </c>
      <c r="AU97">
        <v>0</v>
      </c>
      <c r="AV97" s="197">
        <v>0</v>
      </c>
      <c r="AW97" s="197">
        <v>0</v>
      </c>
      <c r="AX97" s="197">
        <v>0</v>
      </c>
      <c r="AY97" s="197">
        <v>0</v>
      </c>
      <c r="AZ97" s="197">
        <v>0</v>
      </c>
      <c r="BA97" s="197">
        <v>0</v>
      </c>
      <c r="BB97" s="1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0</v>
      </c>
      <c r="H98" s="197">
        <v>0</v>
      </c>
      <c r="I98" s="197">
        <v>0</v>
      </c>
      <c r="J98" s="197">
        <v>0</v>
      </c>
      <c r="K98" s="197">
        <v>265.69</v>
      </c>
      <c r="L98" s="197">
        <v>2.88</v>
      </c>
      <c r="M98" s="197">
        <v>61.2</v>
      </c>
      <c r="N98" s="197">
        <v>37.18</v>
      </c>
      <c r="O98" s="197">
        <v>70.33</v>
      </c>
      <c r="P98" s="197">
        <v>18.489999999999998</v>
      </c>
      <c r="Q98" s="197">
        <v>3.85</v>
      </c>
      <c r="R98" s="197">
        <v>3.84</v>
      </c>
      <c r="S98" s="197">
        <v>4.8</v>
      </c>
      <c r="T98" s="197">
        <v>0</v>
      </c>
      <c r="U98" s="197">
        <v>49.67</v>
      </c>
      <c r="V98" s="197">
        <v>2.88</v>
      </c>
      <c r="W98" s="197">
        <v>18.55</v>
      </c>
      <c r="X98" s="197">
        <v>60.79</v>
      </c>
      <c r="Y98" s="197">
        <v>0</v>
      </c>
      <c r="Z98">
        <v>0</v>
      </c>
      <c r="AA98" s="197">
        <v>-0.21</v>
      </c>
      <c r="AB98" s="197">
        <v>0</v>
      </c>
      <c r="AC98" s="197">
        <v>0</v>
      </c>
      <c r="AD98" s="197">
        <v>0</v>
      </c>
      <c r="AE98" s="197">
        <v>37.799999999999997</v>
      </c>
      <c r="AF98" s="197">
        <v>0</v>
      </c>
      <c r="AG98" s="197">
        <v>0</v>
      </c>
      <c r="AH98" s="197">
        <v>0</v>
      </c>
      <c r="AI98" s="197">
        <v>83.76</v>
      </c>
      <c r="AJ98" s="197">
        <v>0</v>
      </c>
      <c r="AK98" s="197">
        <v>0</v>
      </c>
      <c r="AL98" s="197">
        <v>0</v>
      </c>
      <c r="AM98" s="197">
        <v>0</v>
      </c>
      <c r="AN98" s="197">
        <v>0</v>
      </c>
      <c r="AO98">
        <v>0</v>
      </c>
      <c r="AP98" s="197">
        <v>117.3</v>
      </c>
      <c r="AQ98" s="197">
        <v>16.86</v>
      </c>
      <c r="AR98" s="197">
        <v>0</v>
      </c>
      <c r="AS98" s="197">
        <v>0</v>
      </c>
      <c r="AT98">
        <v>0</v>
      </c>
      <c r="AU98">
        <v>0</v>
      </c>
      <c r="AV98" s="197">
        <v>0</v>
      </c>
      <c r="AW98" s="197">
        <v>0</v>
      </c>
      <c r="AX98" s="197">
        <v>0</v>
      </c>
      <c r="AY98" s="197">
        <v>0</v>
      </c>
      <c r="AZ98" s="197">
        <v>0</v>
      </c>
      <c r="BA98" s="197">
        <v>0</v>
      </c>
      <c r="BB98" s="197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9.8295700000000021</v>
      </c>
      <c r="L99">
        <f t="shared" si="0"/>
        <v>0.12038750000000002</v>
      </c>
      <c r="M99">
        <f t="shared" si="0"/>
        <v>1.4687999999999974</v>
      </c>
      <c r="N99">
        <f t="shared" si="0"/>
        <v>1.1396250000000003</v>
      </c>
      <c r="O99">
        <f t="shared" si="0"/>
        <v>1.6879199999999988</v>
      </c>
      <c r="P99">
        <f t="shared" si="0"/>
        <v>0.46158000000000027</v>
      </c>
      <c r="Q99">
        <f t="shared" si="0"/>
        <v>0.13903499999999988</v>
      </c>
      <c r="R99">
        <f t="shared" si="0"/>
        <v>0.38664249999999917</v>
      </c>
      <c r="S99">
        <f t="shared" si="0"/>
        <v>0.1760599999999998</v>
      </c>
      <c r="T99">
        <f t="shared" si="0"/>
        <v>0</v>
      </c>
      <c r="U99">
        <f t="shared" si="0"/>
        <v>1.1906750000000013</v>
      </c>
      <c r="V99">
        <f t="shared" si="0"/>
        <v>0.17403749999999985</v>
      </c>
      <c r="W99">
        <f t="shared" si="0"/>
        <v>0.44118250000000031</v>
      </c>
      <c r="X99">
        <f t="shared" si="0"/>
        <v>1.4538624999999989</v>
      </c>
      <c r="Y99">
        <f t="shared" si="0"/>
        <v>0</v>
      </c>
      <c r="Z99">
        <f t="shared" si="0"/>
        <v>0</v>
      </c>
      <c r="AA99">
        <f t="shared" si="0"/>
        <v>-1.89E-3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0.98169750000000033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2.0783525000000012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2.8152699999999973</v>
      </c>
      <c r="AQ99">
        <f t="shared" ref="AQ99:AT99" si="1">SUM(AQ3:AQ98)/4000</f>
        <v>0.69145500000000071</v>
      </c>
      <c r="AR99">
        <f t="shared" si="1"/>
        <v>0.50407250000000003</v>
      </c>
      <c r="AS99">
        <f t="shared" si="1"/>
        <v>0</v>
      </c>
      <c r="AT99">
        <f t="shared" si="1"/>
        <v>0</v>
      </c>
      <c r="AU99">
        <f t="shared" ref="AU99:CR99" si="2">SUM(AU3:AU98)/4000</f>
        <v>0</v>
      </c>
      <c r="AV99">
        <f t="shared" si="2"/>
        <v>0</v>
      </c>
      <c r="AW99">
        <f t="shared" si="2"/>
        <v>0</v>
      </c>
      <c r="AX99">
        <f t="shared" si="2"/>
        <v>0</v>
      </c>
      <c r="AY99">
        <f t="shared" si="2"/>
        <v>0</v>
      </c>
      <c r="AZ99">
        <f t="shared" si="2"/>
        <v>0</v>
      </c>
      <c r="BA99">
        <f t="shared" si="2"/>
        <v>0</v>
      </c>
      <c r="BB99">
        <f t="shared" si="2"/>
        <v>0</v>
      </c>
      <c r="BC99">
        <f t="shared" si="2"/>
        <v>0</v>
      </c>
      <c r="BD99">
        <f t="shared" si="2"/>
        <v>0</v>
      </c>
      <c r="BE99">
        <f t="shared" si="2"/>
        <v>0</v>
      </c>
      <c r="BF99">
        <f t="shared" si="2"/>
        <v>0</v>
      </c>
      <c r="BG99">
        <f t="shared" si="2"/>
        <v>0</v>
      </c>
      <c r="BH99">
        <f t="shared" si="2"/>
        <v>0</v>
      </c>
      <c r="BI99">
        <f t="shared" si="2"/>
        <v>0</v>
      </c>
      <c r="BJ99">
        <f t="shared" si="2"/>
        <v>0</v>
      </c>
      <c r="BK99">
        <f t="shared" si="2"/>
        <v>0</v>
      </c>
      <c r="BL99">
        <f t="shared" si="2"/>
        <v>0</v>
      </c>
      <c r="BM99">
        <f t="shared" si="2"/>
        <v>0</v>
      </c>
      <c r="BN99">
        <f t="shared" si="2"/>
        <v>0</v>
      </c>
      <c r="BO99">
        <f t="shared" si="2"/>
        <v>0</v>
      </c>
      <c r="BP99">
        <f t="shared" si="2"/>
        <v>0</v>
      </c>
      <c r="BQ99">
        <f t="shared" si="2"/>
        <v>0</v>
      </c>
      <c r="BR99">
        <f t="shared" si="2"/>
        <v>0</v>
      </c>
      <c r="BS99">
        <f t="shared" si="2"/>
        <v>0</v>
      </c>
      <c r="BT99">
        <f t="shared" si="2"/>
        <v>0</v>
      </c>
      <c r="BU99">
        <f t="shared" si="2"/>
        <v>0</v>
      </c>
      <c r="BV99">
        <f t="shared" si="2"/>
        <v>0</v>
      </c>
      <c r="BW99">
        <f t="shared" si="2"/>
        <v>0</v>
      </c>
      <c r="BX99">
        <f t="shared" si="2"/>
        <v>0</v>
      </c>
      <c r="BY99">
        <f t="shared" si="2"/>
        <v>0</v>
      </c>
      <c r="BZ99">
        <f t="shared" si="2"/>
        <v>0</v>
      </c>
      <c r="CA99">
        <f t="shared" si="2"/>
        <v>0</v>
      </c>
      <c r="CB99">
        <f t="shared" si="2"/>
        <v>0</v>
      </c>
      <c r="CC99">
        <f t="shared" si="2"/>
        <v>0</v>
      </c>
      <c r="CD99">
        <f t="shared" si="2"/>
        <v>0</v>
      </c>
      <c r="CE99">
        <f t="shared" si="2"/>
        <v>0</v>
      </c>
      <c r="CF99">
        <f t="shared" si="2"/>
        <v>0</v>
      </c>
      <c r="CG99">
        <f t="shared" si="2"/>
        <v>0</v>
      </c>
      <c r="CH99">
        <f t="shared" si="2"/>
        <v>0</v>
      </c>
      <c r="CI99">
        <f t="shared" si="2"/>
        <v>0</v>
      </c>
      <c r="CJ99">
        <f t="shared" si="2"/>
        <v>0</v>
      </c>
      <c r="CK99">
        <f t="shared" si="2"/>
        <v>0</v>
      </c>
      <c r="CL99">
        <f t="shared" si="2"/>
        <v>0</v>
      </c>
      <c r="CM99">
        <f t="shared" si="2"/>
        <v>0</v>
      </c>
      <c r="CN99">
        <f t="shared" si="2"/>
        <v>0</v>
      </c>
      <c r="CO99">
        <f t="shared" si="2"/>
        <v>0</v>
      </c>
      <c r="CP99">
        <f t="shared" si="2"/>
        <v>0</v>
      </c>
      <c r="CQ99">
        <f t="shared" si="2"/>
        <v>0</v>
      </c>
      <c r="CR99">
        <f t="shared" si="2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81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483</v>
      </c>
      <c r="L1" t="s">
        <v>18</v>
      </c>
      <c r="M1" t="s">
        <v>27</v>
      </c>
      <c r="N1" t="s">
        <v>28</v>
      </c>
      <c r="O1" t="s">
        <v>29</v>
      </c>
      <c r="P1" t="s">
        <v>484</v>
      </c>
      <c r="Q1" t="s">
        <v>485</v>
      </c>
      <c r="R1" t="s">
        <v>486</v>
      </c>
      <c r="S1" t="s">
        <v>487</v>
      </c>
      <c r="T1" t="s">
        <v>41</v>
      </c>
      <c r="U1" t="s">
        <v>31</v>
      </c>
      <c r="V1" t="s">
        <v>488</v>
      </c>
      <c r="W1" t="s">
        <v>489</v>
      </c>
      <c r="X1" t="s">
        <v>490</v>
      </c>
      <c r="Y1" t="s">
        <v>491</v>
      </c>
      <c r="AA1" t="s">
        <v>205</v>
      </c>
      <c r="AB1" t="s">
        <v>206</v>
      </c>
      <c r="AC1" t="s">
        <v>492</v>
      </c>
      <c r="AD1" t="s">
        <v>493</v>
      </c>
      <c r="AE1" t="s">
        <v>494</v>
      </c>
      <c r="AF1" t="s">
        <v>495</v>
      </c>
      <c r="AG1" t="s">
        <v>496</v>
      </c>
      <c r="AH1" t="s">
        <v>497</v>
      </c>
      <c r="AI1" t="s">
        <v>213</v>
      </c>
      <c r="AJ1" t="s">
        <v>214</v>
      </c>
      <c r="AK1" t="s">
        <v>498</v>
      </c>
      <c r="AL1" t="s">
        <v>499</v>
      </c>
      <c r="AM1" t="s">
        <v>500</v>
      </c>
      <c r="AN1" t="s">
        <v>501</v>
      </c>
      <c r="AP1" t="s">
        <v>502</v>
      </c>
      <c r="AQ1" t="s">
        <v>503</v>
      </c>
      <c r="AR1" t="s">
        <v>504</v>
      </c>
      <c r="AS1" t="s">
        <v>481</v>
      </c>
      <c r="AV1" t="s">
        <v>358</v>
      </c>
      <c r="AW1" t="s">
        <v>359</v>
      </c>
      <c r="AX1" t="s">
        <v>361</v>
      </c>
      <c r="AY1" t="s">
        <v>480</v>
      </c>
      <c r="AZ1" t="s">
        <v>447</v>
      </c>
      <c r="BA1" t="s">
        <v>453</v>
      </c>
      <c r="BB1" t="s">
        <v>457</v>
      </c>
    </row>
    <row r="2" spans="1:96">
      <c r="A2" s="216"/>
    </row>
    <row r="3" spans="1:96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0</v>
      </c>
      <c r="H3" s="197">
        <v>0</v>
      </c>
      <c r="I3" s="197">
        <v>0</v>
      </c>
      <c r="J3" s="197">
        <v>0</v>
      </c>
      <c r="K3" s="197">
        <v>158.38</v>
      </c>
      <c r="L3" s="197">
        <v>62.6</v>
      </c>
      <c r="M3" s="197">
        <v>0</v>
      </c>
      <c r="N3" s="197">
        <v>28.79</v>
      </c>
      <c r="O3" s="197">
        <v>48.35</v>
      </c>
      <c r="P3" s="197">
        <v>48.87</v>
      </c>
      <c r="Q3" s="197">
        <v>4.87</v>
      </c>
      <c r="R3" s="197">
        <v>10.34</v>
      </c>
      <c r="S3" s="197">
        <v>6.43</v>
      </c>
      <c r="T3" s="197">
        <v>0</v>
      </c>
      <c r="U3" s="197">
        <v>232.2</v>
      </c>
      <c r="V3" s="197">
        <v>4.42</v>
      </c>
      <c r="W3" s="197">
        <v>10.210000000000001</v>
      </c>
      <c r="X3" s="197">
        <v>34.9</v>
      </c>
      <c r="Y3" s="197">
        <v>0</v>
      </c>
      <c r="Z3">
        <v>0</v>
      </c>
      <c r="AA3" s="197">
        <v>0</v>
      </c>
      <c r="AB3" s="197">
        <v>0</v>
      </c>
      <c r="AC3" s="197">
        <v>0</v>
      </c>
      <c r="AD3" s="197">
        <v>0</v>
      </c>
      <c r="AE3" s="197">
        <v>24.81</v>
      </c>
      <c r="AF3" s="197">
        <v>0</v>
      </c>
      <c r="AG3" s="197">
        <v>0</v>
      </c>
      <c r="AH3" s="197">
        <v>0</v>
      </c>
      <c r="AI3" s="197">
        <v>45</v>
      </c>
      <c r="AJ3" s="197">
        <v>0</v>
      </c>
      <c r="AK3" s="197">
        <v>0</v>
      </c>
      <c r="AL3" s="197">
        <v>0</v>
      </c>
      <c r="AM3" s="197">
        <v>0</v>
      </c>
      <c r="AN3" s="197">
        <v>0</v>
      </c>
      <c r="AO3">
        <v>0</v>
      </c>
      <c r="AP3" s="197">
        <v>67.83</v>
      </c>
      <c r="AQ3" s="197">
        <v>18.7</v>
      </c>
      <c r="AR3" s="197">
        <v>0</v>
      </c>
      <c r="AS3" s="197">
        <v>0</v>
      </c>
      <c r="AT3">
        <v>0</v>
      </c>
      <c r="AU3">
        <v>0</v>
      </c>
      <c r="AV3" s="197">
        <v>0</v>
      </c>
      <c r="AW3" s="197">
        <v>0</v>
      </c>
      <c r="AX3" s="197">
        <v>0</v>
      </c>
      <c r="AY3" s="197">
        <v>0</v>
      </c>
      <c r="AZ3" s="197">
        <v>0</v>
      </c>
      <c r="BA3" s="197">
        <v>0</v>
      </c>
      <c r="BB3" s="197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0</v>
      </c>
      <c r="H4" s="197">
        <v>0</v>
      </c>
      <c r="I4" s="197">
        <v>0</v>
      </c>
      <c r="J4" s="197">
        <v>0</v>
      </c>
      <c r="K4" s="197">
        <v>158.38</v>
      </c>
      <c r="L4" s="197">
        <v>62.6</v>
      </c>
      <c r="M4" s="197">
        <v>0</v>
      </c>
      <c r="N4" s="197">
        <v>28.79</v>
      </c>
      <c r="O4" s="197">
        <v>48.35</v>
      </c>
      <c r="P4" s="197">
        <v>48.87</v>
      </c>
      <c r="Q4" s="197">
        <v>1.92</v>
      </c>
      <c r="R4" s="197">
        <v>10.34</v>
      </c>
      <c r="S4" s="197">
        <v>2.88</v>
      </c>
      <c r="T4" s="197">
        <v>0</v>
      </c>
      <c r="U4" s="197">
        <v>232.2</v>
      </c>
      <c r="V4" s="197">
        <v>4.42</v>
      </c>
      <c r="W4" s="197">
        <v>10.210000000000001</v>
      </c>
      <c r="X4" s="197">
        <v>34.9</v>
      </c>
      <c r="Y4" s="197">
        <v>0</v>
      </c>
      <c r="Z4">
        <v>0</v>
      </c>
      <c r="AA4" s="197">
        <v>0</v>
      </c>
      <c r="AB4" s="197">
        <v>0</v>
      </c>
      <c r="AC4" s="197">
        <v>0</v>
      </c>
      <c r="AD4" s="197">
        <v>0</v>
      </c>
      <c r="AE4" s="197">
        <v>24.81</v>
      </c>
      <c r="AF4" s="197">
        <v>0</v>
      </c>
      <c r="AG4" s="197">
        <v>0</v>
      </c>
      <c r="AH4" s="197">
        <v>0</v>
      </c>
      <c r="AI4" s="197">
        <v>45</v>
      </c>
      <c r="AJ4" s="197">
        <v>0</v>
      </c>
      <c r="AK4" s="197">
        <v>0</v>
      </c>
      <c r="AL4" s="197">
        <v>0</v>
      </c>
      <c r="AM4" s="197">
        <v>0</v>
      </c>
      <c r="AN4" s="197">
        <v>0</v>
      </c>
      <c r="AO4">
        <v>0</v>
      </c>
      <c r="AP4" s="197">
        <v>67.83</v>
      </c>
      <c r="AQ4" s="197">
        <v>18.7</v>
      </c>
      <c r="AR4" s="197">
        <v>0</v>
      </c>
      <c r="AS4" s="197">
        <v>0</v>
      </c>
      <c r="AT4">
        <v>0</v>
      </c>
      <c r="AU4">
        <v>0</v>
      </c>
      <c r="AV4" s="197">
        <v>0</v>
      </c>
      <c r="AW4" s="197">
        <v>0</v>
      </c>
      <c r="AX4" s="197">
        <v>0</v>
      </c>
      <c r="AY4" s="197">
        <v>0</v>
      </c>
      <c r="AZ4" s="197">
        <v>0</v>
      </c>
      <c r="BA4" s="197">
        <v>0</v>
      </c>
      <c r="BB4" s="197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0</v>
      </c>
      <c r="H5" s="197">
        <v>0</v>
      </c>
      <c r="I5" s="197">
        <v>0</v>
      </c>
      <c r="J5" s="197">
        <v>0</v>
      </c>
      <c r="K5" s="197">
        <v>158.38</v>
      </c>
      <c r="L5" s="197">
        <v>62.6</v>
      </c>
      <c r="M5" s="197">
        <v>0</v>
      </c>
      <c r="N5" s="197">
        <v>28.79</v>
      </c>
      <c r="O5" s="197">
        <v>48.35</v>
      </c>
      <c r="P5" s="197">
        <v>48.87</v>
      </c>
      <c r="Q5" s="197">
        <v>1.92</v>
      </c>
      <c r="R5" s="197">
        <v>10.34</v>
      </c>
      <c r="S5" s="197">
        <v>2.88</v>
      </c>
      <c r="T5" s="197">
        <v>0</v>
      </c>
      <c r="U5" s="197">
        <v>232.2</v>
      </c>
      <c r="V5" s="197">
        <v>4.42</v>
      </c>
      <c r="W5" s="197">
        <v>10.210000000000001</v>
      </c>
      <c r="X5" s="197">
        <v>34.9</v>
      </c>
      <c r="Y5" s="197">
        <v>0</v>
      </c>
      <c r="Z5">
        <v>0</v>
      </c>
      <c r="AA5" s="197">
        <v>0</v>
      </c>
      <c r="AB5" s="197">
        <v>0</v>
      </c>
      <c r="AC5" s="197">
        <v>0</v>
      </c>
      <c r="AD5" s="197">
        <v>0</v>
      </c>
      <c r="AE5" s="197">
        <v>24.81</v>
      </c>
      <c r="AF5" s="197">
        <v>0</v>
      </c>
      <c r="AG5" s="197">
        <v>0</v>
      </c>
      <c r="AH5" s="197">
        <v>0</v>
      </c>
      <c r="AI5" s="197">
        <v>45</v>
      </c>
      <c r="AJ5" s="197">
        <v>0</v>
      </c>
      <c r="AK5" s="197">
        <v>0</v>
      </c>
      <c r="AL5" s="197">
        <v>0</v>
      </c>
      <c r="AM5" s="197">
        <v>0</v>
      </c>
      <c r="AN5" s="197">
        <v>0</v>
      </c>
      <c r="AO5">
        <v>0</v>
      </c>
      <c r="AP5" s="197">
        <v>67.83</v>
      </c>
      <c r="AQ5" s="197">
        <v>18.7</v>
      </c>
      <c r="AR5" s="197">
        <v>0</v>
      </c>
      <c r="AS5" s="197">
        <v>0</v>
      </c>
      <c r="AT5">
        <v>0</v>
      </c>
      <c r="AU5">
        <v>0</v>
      </c>
      <c r="AV5" s="197">
        <v>0</v>
      </c>
      <c r="AW5" s="197">
        <v>0</v>
      </c>
      <c r="AX5" s="197">
        <v>0</v>
      </c>
      <c r="AY5" s="197">
        <v>0</v>
      </c>
      <c r="AZ5" s="197">
        <v>0</v>
      </c>
      <c r="BA5" s="197">
        <v>0</v>
      </c>
      <c r="BB5" s="197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0</v>
      </c>
      <c r="H6" s="197">
        <v>0</v>
      </c>
      <c r="I6" s="197">
        <v>0</v>
      </c>
      <c r="J6" s="197">
        <v>0</v>
      </c>
      <c r="K6" s="197">
        <v>158.38</v>
      </c>
      <c r="L6" s="197">
        <v>62.6</v>
      </c>
      <c r="M6" s="197">
        <v>0</v>
      </c>
      <c r="N6" s="197">
        <v>28.79</v>
      </c>
      <c r="O6" s="197">
        <v>48.35</v>
      </c>
      <c r="P6" s="197">
        <v>48.87</v>
      </c>
      <c r="Q6" s="197">
        <v>1.92</v>
      </c>
      <c r="R6" s="197">
        <v>10.34</v>
      </c>
      <c r="S6" s="197">
        <v>2.88</v>
      </c>
      <c r="T6" s="197">
        <v>0</v>
      </c>
      <c r="U6" s="197">
        <v>232.2</v>
      </c>
      <c r="V6" s="197">
        <v>4.42</v>
      </c>
      <c r="W6" s="197">
        <v>10.210000000000001</v>
      </c>
      <c r="X6" s="197">
        <v>34.9</v>
      </c>
      <c r="Y6" s="197">
        <v>0</v>
      </c>
      <c r="Z6">
        <v>0</v>
      </c>
      <c r="AA6" s="197">
        <v>0</v>
      </c>
      <c r="AB6" s="197">
        <v>0</v>
      </c>
      <c r="AC6" s="197">
        <v>0</v>
      </c>
      <c r="AD6" s="197">
        <v>0</v>
      </c>
      <c r="AE6" s="197">
        <v>24.81</v>
      </c>
      <c r="AF6" s="197">
        <v>0</v>
      </c>
      <c r="AG6" s="197">
        <v>0</v>
      </c>
      <c r="AH6" s="197">
        <v>0</v>
      </c>
      <c r="AI6" s="197">
        <v>45</v>
      </c>
      <c r="AJ6" s="197">
        <v>0</v>
      </c>
      <c r="AK6" s="197">
        <v>0</v>
      </c>
      <c r="AL6" s="197">
        <v>0</v>
      </c>
      <c r="AM6" s="197">
        <v>0</v>
      </c>
      <c r="AN6" s="197">
        <v>0</v>
      </c>
      <c r="AO6">
        <v>0</v>
      </c>
      <c r="AP6" s="197">
        <v>67.83</v>
      </c>
      <c r="AQ6" s="197">
        <v>18.7</v>
      </c>
      <c r="AR6" s="197">
        <v>0</v>
      </c>
      <c r="AS6" s="197">
        <v>0</v>
      </c>
      <c r="AT6">
        <v>0</v>
      </c>
      <c r="AU6">
        <v>0</v>
      </c>
      <c r="AV6" s="197">
        <v>0</v>
      </c>
      <c r="AW6" s="197">
        <v>0</v>
      </c>
      <c r="AX6" s="197">
        <v>0</v>
      </c>
      <c r="AY6" s="197">
        <v>0</v>
      </c>
      <c r="AZ6" s="197">
        <v>0</v>
      </c>
      <c r="BA6" s="197">
        <v>0</v>
      </c>
      <c r="BB6" s="197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0</v>
      </c>
      <c r="H7" s="197">
        <v>0</v>
      </c>
      <c r="I7" s="197">
        <v>0</v>
      </c>
      <c r="J7" s="197">
        <v>0</v>
      </c>
      <c r="K7" s="197">
        <v>158.38</v>
      </c>
      <c r="L7" s="197">
        <v>62.6</v>
      </c>
      <c r="M7" s="197">
        <v>0</v>
      </c>
      <c r="N7" s="197">
        <v>28.79</v>
      </c>
      <c r="O7" s="197">
        <v>48.35</v>
      </c>
      <c r="P7" s="197">
        <v>48.87</v>
      </c>
      <c r="Q7" s="197">
        <v>1.92</v>
      </c>
      <c r="R7" s="197">
        <v>10.34</v>
      </c>
      <c r="S7" s="197">
        <v>2.88</v>
      </c>
      <c r="T7" s="197">
        <v>0</v>
      </c>
      <c r="U7" s="197">
        <v>232.2</v>
      </c>
      <c r="V7" s="197">
        <v>4.42</v>
      </c>
      <c r="W7" s="197">
        <v>10.210000000000001</v>
      </c>
      <c r="X7" s="197">
        <v>34.9</v>
      </c>
      <c r="Y7" s="197">
        <v>0</v>
      </c>
      <c r="Z7">
        <v>0</v>
      </c>
      <c r="AA7" s="197">
        <v>0</v>
      </c>
      <c r="AB7" s="197">
        <v>0</v>
      </c>
      <c r="AC7" s="197">
        <v>0</v>
      </c>
      <c r="AD7" s="197">
        <v>0</v>
      </c>
      <c r="AE7" s="197">
        <v>24.81</v>
      </c>
      <c r="AF7" s="197">
        <v>0</v>
      </c>
      <c r="AG7" s="197">
        <v>0</v>
      </c>
      <c r="AH7" s="197">
        <v>0</v>
      </c>
      <c r="AI7" s="197">
        <v>45</v>
      </c>
      <c r="AJ7" s="197">
        <v>0</v>
      </c>
      <c r="AK7" s="197">
        <v>0</v>
      </c>
      <c r="AL7" s="197">
        <v>0</v>
      </c>
      <c r="AM7" s="197">
        <v>0</v>
      </c>
      <c r="AN7" s="197">
        <v>0</v>
      </c>
      <c r="AO7">
        <v>0</v>
      </c>
      <c r="AP7" s="197">
        <v>67.83</v>
      </c>
      <c r="AQ7" s="197">
        <v>18.7</v>
      </c>
      <c r="AR7" s="197">
        <v>0</v>
      </c>
      <c r="AS7" s="197">
        <v>0</v>
      </c>
      <c r="AT7">
        <v>0</v>
      </c>
      <c r="AU7">
        <v>0</v>
      </c>
      <c r="AV7" s="197">
        <v>0</v>
      </c>
      <c r="AW7" s="197">
        <v>0</v>
      </c>
      <c r="AX7" s="197">
        <v>0</v>
      </c>
      <c r="AY7" s="197">
        <v>0</v>
      </c>
      <c r="AZ7" s="197">
        <v>0</v>
      </c>
      <c r="BA7" s="197">
        <v>0</v>
      </c>
      <c r="BB7" s="19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0</v>
      </c>
      <c r="H8" s="197">
        <v>0</v>
      </c>
      <c r="I8" s="197">
        <v>0</v>
      </c>
      <c r="J8" s="197">
        <v>0</v>
      </c>
      <c r="K8" s="197">
        <v>158.38</v>
      </c>
      <c r="L8" s="197">
        <v>62.6</v>
      </c>
      <c r="M8" s="197">
        <v>0</v>
      </c>
      <c r="N8" s="197">
        <v>28.79</v>
      </c>
      <c r="O8" s="197">
        <v>48.35</v>
      </c>
      <c r="P8" s="197">
        <v>48.87</v>
      </c>
      <c r="Q8" s="197">
        <v>1.92</v>
      </c>
      <c r="R8" s="197">
        <v>10.34</v>
      </c>
      <c r="S8" s="197">
        <v>2.88</v>
      </c>
      <c r="T8" s="197">
        <v>0</v>
      </c>
      <c r="U8" s="197">
        <v>232.2</v>
      </c>
      <c r="V8" s="197">
        <v>4.42</v>
      </c>
      <c r="W8" s="197">
        <v>10.210000000000001</v>
      </c>
      <c r="X8" s="197">
        <v>34.9</v>
      </c>
      <c r="Y8" s="197">
        <v>0</v>
      </c>
      <c r="Z8">
        <v>0</v>
      </c>
      <c r="AA8" s="197">
        <v>0</v>
      </c>
      <c r="AB8" s="197">
        <v>0</v>
      </c>
      <c r="AC8" s="197">
        <v>0</v>
      </c>
      <c r="AD8" s="197">
        <v>0</v>
      </c>
      <c r="AE8" s="197">
        <v>24.81</v>
      </c>
      <c r="AF8" s="197">
        <v>0</v>
      </c>
      <c r="AG8" s="197">
        <v>0</v>
      </c>
      <c r="AH8" s="197">
        <v>0</v>
      </c>
      <c r="AI8" s="197">
        <v>45</v>
      </c>
      <c r="AJ8" s="197">
        <v>0</v>
      </c>
      <c r="AK8" s="197">
        <v>0</v>
      </c>
      <c r="AL8" s="197">
        <v>0</v>
      </c>
      <c r="AM8" s="197">
        <v>0</v>
      </c>
      <c r="AN8" s="197">
        <v>0</v>
      </c>
      <c r="AO8">
        <v>0</v>
      </c>
      <c r="AP8" s="197">
        <v>67.83</v>
      </c>
      <c r="AQ8" s="197">
        <v>18.7</v>
      </c>
      <c r="AR8" s="197">
        <v>0</v>
      </c>
      <c r="AS8" s="197">
        <v>0</v>
      </c>
      <c r="AT8">
        <v>0</v>
      </c>
      <c r="AU8">
        <v>0</v>
      </c>
      <c r="AV8" s="197">
        <v>0</v>
      </c>
      <c r="AW8" s="197">
        <v>0</v>
      </c>
      <c r="AX8" s="197">
        <v>0</v>
      </c>
      <c r="AY8" s="197">
        <v>0</v>
      </c>
      <c r="AZ8" s="197">
        <v>0</v>
      </c>
      <c r="BA8" s="197">
        <v>0</v>
      </c>
      <c r="BB8" s="197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0</v>
      </c>
      <c r="H9" s="197">
        <v>0</v>
      </c>
      <c r="I9" s="197">
        <v>0</v>
      </c>
      <c r="J9" s="197">
        <v>0</v>
      </c>
      <c r="K9" s="197">
        <v>158.38</v>
      </c>
      <c r="L9" s="197">
        <v>62.6</v>
      </c>
      <c r="M9" s="197">
        <v>0</v>
      </c>
      <c r="N9" s="197">
        <v>28.79</v>
      </c>
      <c r="O9" s="197">
        <v>48.35</v>
      </c>
      <c r="P9" s="197">
        <v>48.87</v>
      </c>
      <c r="Q9" s="197">
        <v>1.92</v>
      </c>
      <c r="R9" s="197">
        <v>10.34</v>
      </c>
      <c r="S9" s="197">
        <v>2.88</v>
      </c>
      <c r="T9" s="197">
        <v>0</v>
      </c>
      <c r="U9" s="197">
        <v>232.2</v>
      </c>
      <c r="V9" s="197">
        <v>4.42</v>
      </c>
      <c r="W9" s="197">
        <v>10.210000000000001</v>
      </c>
      <c r="X9" s="197">
        <v>34.9</v>
      </c>
      <c r="Y9" s="197">
        <v>0</v>
      </c>
      <c r="Z9">
        <v>0</v>
      </c>
      <c r="AA9" s="197">
        <v>0</v>
      </c>
      <c r="AB9" s="197">
        <v>0</v>
      </c>
      <c r="AC9" s="197">
        <v>0</v>
      </c>
      <c r="AD9" s="197">
        <v>0</v>
      </c>
      <c r="AE9" s="197">
        <v>24.81</v>
      </c>
      <c r="AF9" s="197">
        <v>0</v>
      </c>
      <c r="AG9" s="197">
        <v>0</v>
      </c>
      <c r="AH9" s="197">
        <v>0</v>
      </c>
      <c r="AI9" s="197">
        <v>45</v>
      </c>
      <c r="AJ9" s="197">
        <v>0</v>
      </c>
      <c r="AK9" s="197">
        <v>0</v>
      </c>
      <c r="AL9" s="197">
        <v>0</v>
      </c>
      <c r="AM9" s="197">
        <v>0</v>
      </c>
      <c r="AN9" s="197">
        <v>0</v>
      </c>
      <c r="AO9">
        <v>0</v>
      </c>
      <c r="AP9" s="197">
        <v>67.83</v>
      </c>
      <c r="AQ9" s="197">
        <v>18.7</v>
      </c>
      <c r="AR9" s="197">
        <v>0</v>
      </c>
      <c r="AS9" s="197">
        <v>0</v>
      </c>
      <c r="AT9">
        <v>0</v>
      </c>
      <c r="AU9">
        <v>0</v>
      </c>
      <c r="AV9" s="197">
        <v>0</v>
      </c>
      <c r="AW9" s="197">
        <v>0</v>
      </c>
      <c r="AX9" s="197">
        <v>0</v>
      </c>
      <c r="AY9" s="197">
        <v>0</v>
      </c>
      <c r="AZ9" s="197">
        <v>0</v>
      </c>
      <c r="BA9" s="197">
        <v>0</v>
      </c>
      <c r="BB9" s="197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0</v>
      </c>
      <c r="H10" s="197">
        <v>0</v>
      </c>
      <c r="I10" s="197">
        <v>0</v>
      </c>
      <c r="J10" s="197">
        <v>0</v>
      </c>
      <c r="K10" s="197">
        <v>158.38</v>
      </c>
      <c r="L10" s="197">
        <v>40.31</v>
      </c>
      <c r="M10" s="197">
        <v>0</v>
      </c>
      <c r="N10" s="197">
        <v>28.79</v>
      </c>
      <c r="O10" s="197">
        <v>48.35</v>
      </c>
      <c r="P10" s="197">
        <v>48.87</v>
      </c>
      <c r="Q10" s="197">
        <v>1.92</v>
      </c>
      <c r="R10" s="197">
        <v>10.34</v>
      </c>
      <c r="S10" s="197">
        <v>2.88</v>
      </c>
      <c r="T10" s="197">
        <v>0</v>
      </c>
      <c r="U10" s="197">
        <v>232.2</v>
      </c>
      <c r="V10" s="197">
        <v>4.42</v>
      </c>
      <c r="W10" s="197">
        <v>10.210000000000001</v>
      </c>
      <c r="X10" s="197">
        <v>34.9</v>
      </c>
      <c r="Y10" s="197">
        <v>0</v>
      </c>
      <c r="Z10">
        <v>0</v>
      </c>
      <c r="AA10" s="197">
        <v>0</v>
      </c>
      <c r="AB10" s="197">
        <v>0</v>
      </c>
      <c r="AC10" s="197">
        <v>0</v>
      </c>
      <c r="AD10" s="197">
        <v>0</v>
      </c>
      <c r="AE10" s="197">
        <v>24.81</v>
      </c>
      <c r="AF10" s="197">
        <v>0</v>
      </c>
      <c r="AG10" s="197">
        <v>0</v>
      </c>
      <c r="AH10" s="197">
        <v>0</v>
      </c>
      <c r="AI10" s="197">
        <v>45</v>
      </c>
      <c r="AJ10" s="197">
        <v>0</v>
      </c>
      <c r="AK10" s="197">
        <v>0</v>
      </c>
      <c r="AL10" s="197">
        <v>0</v>
      </c>
      <c r="AM10" s="197">
        <v>0</v>
      </c>
      <c r="AN10" s="197">
        <v>0</v>
      </c>
      <c r="AO10">
        <v>0</v>
      </c>
      <c r="AP10" s="197">
        <v>67.83</v>
      </c>
      <c r="AQ10" s="197">
        <v>18.7</v>
      </c>
      <c r="AR10" s="197">
        <v>0</v>
      </c>
      <c r="AS10" s="197">
        <v>0</v>
      </c>
      <c r="AT10">
        <v>0</v>
      </c>
      <c r="AU10">
        <v>0</v>
      </c>
      <c r="AV10" s="197">
        <v>0</v>
      </c>
      <c r="AW10" s="197">
        <v>0</v>
      </c>
      <c r="AX10" s="197">
        <v>0</v>
      </c>
      <c r="AY10" s="197">
        <v>0</v>
      </c>
      <c r="AZ10" s="197">
        <v>0</v>
      </c>
      <c r="BA10" s="197">
        <v>0</v>
      </c>
      <c r="BB10" s="197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0</v>
      </c>
      <c r="H11" s="197">
        <v>0</v>
      </c>
      <c r="I11" s="197">
        <v>0</v>
      </c>
      <c r="J11" s="197">
        <v>0</v>
      </c>
      <c r="K11" s="197">
        <v>158.38</v>
      </c>
      <c r="L11" s="197">
        <v>20.149999999999999</v>
      </c>
      <c r="M11" s="197">
        <v>0</v>
      </c>
      <c r="N11" s="197">
        <v>28.79</v>
      </c>
      <c r="O11" s="197">
        <v>48.35</v>
      </c>
      <c r="P11" s="197">
        <v>48.87</v>
      </c>
      <c r="Q11" s="197">
        <v>1.92</v>
      </c>
      <c r="R11" s="197">
        <v>10.34</v>
      </c>
      <c r="S11" s="197">
        <v>2.88</v>
      </c>
      <c r="T11" s="197">
        <v>0</v>
      </c>
      <c r="U11" s="197">
        <v>232.2</v>
      </c>
      <c r="V11" s="197">
        <v>4.42</v>
      </c>
      <c r="W11" s="197">
        <v>10.210000000000001</v>
      </c>
      <c r="X11" s="197">
        <v>34.9</v>
      </c>
      <c r="Y11" s="197">
        <v>0</v>
      </c>
      <c r="Z11">
        <v>0</v>
      </c>
      <c r="AA11" s="197">
        <v>0</v>
      </c>
      <c r="AB11" s="197">
        <v>0</v>
      </c>
      <c r="AC11" s="197">
        <v>0</v>
      </c>
      <c r="AD11" s="197">
        <v>0</v>
      </c>
      <c r="AE11" s="197">
        <v>24.49</v>
      </c>
      <c r="AF11" s="197">
        <v>0</v>
      </c>
      <c r="AG11" s="197">
        <v>0</v>
      </c>
      <c r="AH11" s="197">
        <v>0</v>
      </c>
      <c r="AI11" s="197">
        <v>45</v>
      </c>
      <c r="AJ11" s="197">
        <v>0</v>
      </c>
      <c r="AK11" s="197">
        <v>0</v>
      </c>
      <c r="AL11" s="197">
        <v>0</v>
      </c>
      <c r="AM11" s="197">
        <v>0</v>
      </c>
      <c r="AN11" s="197">
        <v>0</v>
      </c>
      <c r="AO11">
        <v>0</v>
      </c>
      <c r="AP11" s="197">
        <v>67.83</v>
      </c>
      <c r="AQ11" s="197">
        <v>18.7</v>
      </c>
      <c r="AR11" s="197">
        <v>0</v>
      </c>
      <c r="AS11" s="197">
        <v>0</v>
      </c>
      <c r="AT11">
        <v>0</v>
      </c>
      <c r="AU11">
        <v>0</v>
      </c>
      <c r="AV11" s="197">
        <v>0</v>
      </c>
      <c r="AW11" s="197">
        <v>0</v>
      </c>
      <c r="AX11" s="197">
        <v>0</v>
      </c>
      <c r="AY11" s="197">
        <v>0</v>
      </c>
      <c r="AZ11" s="197">
        <v>0</v>
      </c>
      <c r="BA11" s="197">
        <v>0</v>
      </c>
      <c r="BB11" s="197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0</v>
      </c>
      <c r="H12" s="197">
        <v>0</v>
      </c>
      <c r="I12" s="197">
        <v>0</v>
      </c>
      <c r="J12" s="197">
        <v>0</v>
      </c>
      <c r="K12" s="197">
        <v>134.36000000000001</v>
      </c>
      <c r="L12" s="197">
        <v>20.149999999999999</v>
      </c>
      <c r="M12" s="197">
        <v>0</v>
      </c>
      <c r="N12" s="197">
        <v>28.79</v>
      </c>
      <c r="O12" s="197">
        <v>48.35</v>
      </c>
      <c r="P12" s="197">
        <v>48.87</v>
      </c>
      <c r="Q12" s="197">
        <v>1.92</v>
      </c>
      <c r="R12" s="197">
        <v>10.34</v>
      </c>
      <c r="S12" s="197">
        <v>2.88</v>
      </c>
      <c r="T12" s="197">
        <v>0</v>
      </c>
      <c r="U12" s="197">
        <v>232.2</v>
      </c>
      <c r="V12" s="197">
        <v>4.42</v>
      </c>
      <c r="W12" s="197">
        <v>10.210000000000001</v>
      </c>
      <c r="X12" s="197">
        <v>34.9</v>
      </c>
      <c r="Y12" s="197">
        <v>0</v>
      </c>
      <c r="Z12">
        <v>0</v>
      </c>
      <c r="AA12" s="197">
        <v>0</v>
      </c>
      <c r="AB12" s="197">
        <v>0</v>
      </c>
      <c r="AC12" s="197">
        <v>0</v>
      </c>
      <c r="AD12" s="197">
        <v>0</v>
      </c>
      <c r="AE12" s="197">
        <v>24.49</v>
      </c>
      <c r="AF12" s="197">
        <v>0</v>
      </c>
      <c r="AG12" s="197">
        <v>0</v>
      </c>
      <c r="AH12" s="197">
        <v>0</v>
      </c>
      <c r="AI12" s="197">
        <v>45</v>
      </c>
      <c r="AJ12" s="197">
        <v>0</v>
      </c>
      <c r="AK12" s="197">
        <v>0</v>
      </c>
      <c r="AL12" s="197">
        <v>0</v>
      </c>
      <c r="AM12" s="197">
        <v>0</v>
      </c>
      <c r="AN12" s="197">
        <v>0</v>
      </c>
      <c r="AO12">
        <v>0</v>
      </c>
      <c r="AP12" s="197">
        <v>67.83</v>
      </c>
      <c r="AQ12" s="197">
        <v>18.7</v>
      </c>
      <c r="AR12" s="197">
        <v>0</v>
      </c>
      <c r="AS12" s="197">
        <v>0</v>
      </c>
      <c r="AT12">
        <v>0</v>
      </c>
      <c r="AU12">
        <v>0</v>
      </c>
      <c r="AV12" s="197">
        <v>0</v>
      </c>
      <c r="AW12" s="197">
        <v>0</v>
      </c>
      <c r="AX12" s="197">
        <v>0</v>
      </c>
      <c r="AY12" s="197">
        <v>0</v>
      </c>
      <c r="AZ12" s="197">
        <v>0</v>
      </c>
      <c r="BA12" s="197">
        <v>0</v>
      </c>
      <c r="BB12" s="197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0</v>
      </c>
      <c r="H13" s="197">
        <v>0</v>
      </c>
      <c r="I13" s="197">
        <v>0</v>
      </c>
      <c r="J13" s="197">
        <v>0</v>
      </c>
      <c r="K13" s="197">
        <v>115.16</v>
      </c>
      <c r="L13" s="197">
        <v>20.149999999999999</v>
      </c>
      <c r="M13" s="197">
        <v>0</v>
      </c>
      <c r="N13" s="197">
        <v>28.79</v>
      </c>
      <c r="O13" s="197">
        <v>48.35</v>
      </c>
      <c r="P13" s="197">
        <v>48.87</v>
      </c>
      <c r="Q13" s="197">
        <v>1.92</v>
      </c>
      <c r="R13" s="197">
        <v>10.34</v>
      </c>
      <c r="S13" s="197">
        <v>2.88</v>
      </c>
      <c r="T13" s="197">
        <v>0</v>
      </c>
      <c r="U13" s="197">
        <v>232.2</v>
      </c>
      <c r="V13" s="197">
        <v>4.42</v>
      </c>
      <c r="W13" s="197">
        <v>10.51</v>
      </c>
      <c r="X13" s="197">
        <v>34.9</v>
      </c>
      <c r="Y13" s="197">
        <v>0</v>
      </c>
      <c r="Z13">
        <v>0</v>
      </c>
      <c r="AA13" s="197">
        <v>0</v>
      </c>
      <c r="AB13" s="197">
        <v>0</v>
      </c>
      <c r="AC13" s="197">
        <v>0</v>
      </c>
      <c r="AD13" s="197">
        <v>0</v>
      </c>
      <c r="AE13" s="197">
        <v>24.49</v>
      </c>
      <c r="AF13" s="197">
        <v>0</v>
      </c>
      <c r="AG13" s="197">
        <v>0</v>
      </c>
      <c r="AH13" s="197">
        <v>0</v>
      </c>
      <c r="AI13" s="197">
        <v>45</v>
      </c>
      <c r="AJ13" s="197">
        <v>0</v>
      </c>
      <c r="AK13" s="197">
        <v>0</v>
      </c>
      <c r="AL13" s="197">
        <v>0</v>
      </c>
      <c r="AM13" s="197">
        <v>0</v>
      </c>
      <c r="AN13" s="197">
        <v>0</v>
      </c>
      <c r="AO13">
        <v>0</v>
      </c>
      <c r="AP13" s="197">
        <v>67.83</v>
      </c>
      <c r="AQ13" s="197">
        <v>18.7</v>
      </c>
      <c r="AR13" s="197">
        <v>0</v>
      </c>
      <c r="AS13" s="197">
        <v>0</v>
      </c>
      <c r="AT13">
        <v>0</v>
      </c>
      <c r="AU13">
        <v>0</v>
      </c>
      <c r="AV13" s="197">
        <v>0</v>
      </c>
      <c r="AW13" s="197">
        <v>0</v>
      </c>
      <c r="AX13" s="197">
        <v>0</v>
      </c>
      <c r="AY13" s="197">
        <v>0</v>
      </c>
      <c r="AZ13" s="197">
        <v>0</v>
      </c>
      <c r="BA13" s="197">
        <v>0</v>
      </c>
      <c r="BB13" s="197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0</v>
      </c>
      <c r="H14" s="197">
        <v>0</v>
      </c>
      <c r="I14" s="197">
        <v>0</v>
      </c>
      <c r="J14" s="197">
        <v>0</v>
      </c>
      <c r="K14" s="197">
        <v>95.97</v>
      </c>
      <c r="L14" s="197">
        <v>20.149999999999999</v>
      </c>
      <c r="M14" s="197">
        <v>0</v>
      </c>
      <c r="N14" s="197">
        <v>28.79</v>
      </c>
      <c r="O14" s="197">
        <v>48.35</v>
      </c>
      <c r="P14" s="197">
        <v>48.87</v>
      </c>
      <c r="Q14" s="197">
        <v>1.92</v>
      </c>
      <c r="R14" s="197">
        <v>10.34</v>
      </c>
      <c r="S14" s="197">
        <v>2.88</v>
      </c>
      <c r="T14" s="197">
        <v>0</v>
      </c>
      <c r="U14" s="197">
        <v>232.2</v>
      </c>
      <c r="V14" s="197">
        <v>4.42</v>
      </c>
      <c r="W14" s="197">
        <v>10.51</v>
      </c>
      <c r="X14" s="197">
        <v>34.9</v>
      </c>
      <c r="Y14" s="197">
        <v>0</v>
      </c>
      <c r="Z14">
        <v>0</v>
      </c>
      <c r="AA14" s="197">
        <v>0</v>
      </c>
      <c r="AB14" s="197">
        <v>0</v>
      </c>
      <c r="AC14" s="197">
        <v>0</v>
      </c>
      <c r="AD14" s="197">
        <v>0</v>
      </c>
      <c r="AE14" s="197">
        <v>24.49</v>
      </c>
      <c r="AF14" s="197">
        <v>0</v>
      </c>
      <c r="AG14" s="197">
        <v>0</v>
      </c>
      <c r="AH14" s="197">
        <v>0</v>
      </c>
      <c r="AI14" s="197">
        <v>45</v>
      </c>
      <c r="AJ14" s="197">
        <v>0</v>
      </c>
      <c r="AK14" s="197">
        <v>0</v>
      </c>
      <c r="AL14" s="197">
        <v>0</v>
      </c>
      <c r="AM14" s="197">
        <v>0</v>
      </c>
      <c r="AN14" s="197">
        <v>0</v>
      </c>
      <c r="AO14">
        <v>0</v>
      </c>
      <c r="AP14" s="197">
        <v>67.83</v>
      </c>
      <c r="AQ14" s="197">
        <v>18.7</v>
      </c>
      <c r="AR14" s="197">
        <v>0</v>
      </c>
      <c r="AS14" s="197">
        <v>0</v>
      </c>
      <c r="AT14">
        <v>0</v>
      </c>
      <c r="AU14">
        <v>0</v>
      </c>
      <c r="AV14" s="197">
        <v>0</v>
      </c>
      <c r="AW14" s="197">
        <v>0</v>
      </c>
      <c r="AX14" s="197">
        <v>0</v>
      </c>
      <c r="AY14" s="197">
        <v>0</v>
      </c>
      <c r="AZ14" s="197">
        <v>0</v>
      </c>
      <c r="BA14" s="197">
        <v>0</v>
      </c>
      <c r="BB14" s="197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124.76</v>
      </c>
      <c r="L15" s="197">
        <v>20.149999999999999</v>
      </c>
      <c r="M15" s="197">
        <v>0</v>
      </c>
      <c r="N15" s="197">
        <v>28.79</v>
      </c>
      <c r="O15" s="197">
        <v>48.35</v>
      </c>
      <c r="P15" s="197">
        <v>48.87</v>
      </c>
      <c r="Q15" s="197">
        <v>1.92</v>
      </c>
      <c r="R15" s="197">
        <v>10.34</v>
      </c>
      <c r="S15" s="197">
        <v>2.88</v>
      </c>
      <c r="T15" s="197">
        <v>0</v>
      </c>
      <c r="U15" s="197">
        <v>232.2</v>
      </c>
      <c r="V15" s="197">
        <v>4.42</v>
      </c>
      <c r="W15" s="197">
        <v>10.51</v>
      </c>
      <c r="X15" s="197">
        <v>34.9</v>
      </c>
      <c r="Y15" s="197">
        <v>0</v>
      </c>
      <c r="Z15">
        <v>0</v>
      </c>
      <c r="AA15" s="197">
        <v>0</v>
      </c>
      <c r="AB15" s="197">
        <v>0</v>
      </c>
      <c r="AC15" s="197">
        <v>0</v>
      </c>
      <c r="AD15" s="197">
        <v>0</v>
      </c>
      <c r="AE15" s="197">
        <v>24.49</v>
      </c>
      <c r="AF15" s="197">
        <v>0</v>
      </c>
      <c r="AG15" s="197">
        <v>0</v>
      </c>
      <c r="AH15" s="197">
        <v>0</v>
      </c>
      <c r="AI15" s="197">
        <v>45</v>
      </c>
      <c r="AJ15" s="197">
        <v>0</v>
      </c>
      <c r="AK15" s="197">
        <v>0</v>
      </c>
      <c r="AL15" s="197">
        <v>0</v>
      </c>
      <c r="AM15" s="197">
        <v>0</v>
      </c>
      <c r="AN15" s="197">
        <v>0</v>
      </c>
      <c r="AO15">
        <v>0</v>
      </c>
      <c r="AP15" s="197">
        <v>67.83</v>
      </c>
      <c r="AQ15" s="197">
        <v>18.7</v>
      </c>
      <c r="AR15" s="197">
        <v>0</v>
      </c>
      <c r="AS15" s="197">
        <v>0</v>
      </c>
      <c r="AT15">
        <v>0</v>
      </c>
      <c r="AU15">
        <v>0</v>
      </c>
      <c r="AV15" s="197">
        <v>0</v>
      </c>
      <c r="AW15" s="197">
        <v>0</v>
      </c>
      <c r="AX15" s="197">
        <v>0</v>
      </c>
      <c r="AY15" s="197">
        <v>0</v>
      </c>
      <c r="AZ15" s="197">
        <v>0</v>
      </c>
      <c r="BA15" s="197">
        <v>0</v>
      </c>
      <c r="BB15" s="197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0</v>
      </c>
      <c r="H16" s="197">
        <v>0</v>
      </c>
      <c r="I16" s="197">
        <v>0</v>
      </c>
      <c r="J16" s="197">
        <v>0</v>
      </c>
      <c r="K16" s="197">
        <v>105.57</v>
      </c>
      <c r="L16" s="197">
        <v>20.149999999999999</v>
      </c>
      <c r="M16" s="197">
        <v>0</v>
      </c>
      <c r="N16" s="197">
        <v>28.79</v>
      </c>
      <c r="O16" s="197">
        <v>48.35</v>
      </c>
      <c r="P16" s="197">
        <v>48.87</v>
      </c>
      <c r="Q16" s="197">
        <v>1.92</v>
      </c>
      <c r="R16" s="197">
        <v>10.34</v>
      </c>
      <c r="S16" s="197">
        <v>2.88</v>
      </c>
      <c r="T16" s="197">
        <v>0</v>
      </c>
      <c r="U16" s="197">
        <v>232.2</v>
      </c>
      <c r="V16" s="197">
        <v>4.42</v>
      </c>
      <c r="W16" s="197">
        <v>10.51</v>
      </c>
      <c r="X16" s="197">
        <v>34.9</v>
      </c>
      <c r="Y16" s="197">
        <v>0</v>
      </c>
      <c r="Z16">
        <v>0</v>
      </c>
      <c r="AA16" s="197">
        <v>0</v>
      </c>
      <c r="AB16" s="197">
        <v>0</v>
      </c>
      <c r="AC16" s="197">
        <v>0</v>
      </c>
      <c r="AD16" s="197">
        <v>0</v>
      </c>
      <c r="AE16" s="197">
        <v>24.49</v>
      </c>
      <c r="AF16" s="197">
        <v>0</v>
      </c>
      <c r="AG16" s="197">
        <v>0</v>
      </c>
      <c r="AH16" s="197">
        <v>0</v>
      </c>
      <c r="AI16" s="197">
        <v>45</v>
      </c>
      <c r="AJ16" s="197">
        <v>0</v>
      </c>
      <c r="AK16" s="197">
        <v>0</v>
      </c>
      <c r="AL16" s="197">
        <v>0</v>
      </c>
      <c r="AM16" s="197">
        <v>0</v>
      </c>
      <c r="AN16" s="197">
        <v>0</v>
      </c>
      <c r="AO16">
        <v>0</v>
      </c>
      <c r="AP16" s="197">
        <v>67.83</v>
      </c>
      <c r="AQ16" s="197">
        <v>18.7</v>
      </c>
      <c r="AR16" s="197">
        <v>0</v>
      </c>
      <c r="AS16" s="197">
        <v>0</v>
      </c>
      <c r="AT16">
        <v>0</v>
      </c>
      <c r="AU16">
        <v>0</v>
      </c>
      <c r="AV16" s="197">
        <v>0</v>
      </c>
      <c r="AW16" s="197">
        <v>0</v>
      </c>
      <c r="AX16" s="197">
        <v>0</v>
      </c>
      <c r="AY16" s="197">
        <v>0</v>
      </c>
      <c r="AZ16" s="197">
        <v>0</v>
      </c>
      <c r="BA16" s="197">
        <v>0</v>
      </c>
      <c r="BB16" s="197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86.37</v>
      </c>
      <c r="L17" s="197">
        <v>20.149999999999999</v>
      </c>
      <c r="M17" s="197">
        <v>0</v>
      </c>
      <c r="N17" s="197">
        <v>28.79</v>
      </c>
      <c r="O17" s="197">
        <v>48.35</v>
      </c>
      <c r="P17" s="197">
        <v>48.87</v>
      </c>
      <c r="Q17" s="197">
        <v>1.92</v>
      </c>
      <c r="R17" s="197">
        <v>10.34</v>
      </c>
      <c r="S17" s="197">
        <v>2.88</v>
      </c>
      <c r="T17" s="197">
        <v>0</v>
      </c>
      <c r="U17" s="197">
        <v>232.2</v>
      </c>
      <c r="V17" s="197">
        <v>4.49</v>
      </c>
      <c r="W17" s="197">
        <v>10.51</v>
      </c>
      <c r="X17" s="197">
        <v>34.9</v>
      </c>
      <c r="Y17" s="197">
        <v>0</v>
      </c>
      <c r="Z17">
        <v>0</v>
      </c>
      <c r="AA17" s="197">
        <v>0</v>
      </c>
      <c r="AB17" s="197">
        <v>0</v>
      </c>
      <c r="AC17" s="197">
        <v>0</v>
      </c>
      <c r="AD17" s="197">
        <v>0</v>
      </c>
      <c r="AE17" s="197">
        <v>24.49</v>
      </c>
      <c r="AF17" s="197">
        <v>0</v>
      </c>
      <c r="AG17" s="197">
        <v>0</v>
      </c>
      <c r="AH17" s="197">
        <v>0</v>
      </c>
      <c r="AI17" s="197">
        <v>45</v>
      </c>
      <c r="AJ17" s="197">
        <v>0</v>
      </c>
      <c r="AK17" s="197">
        <v>0</v>
      </c>
      <c r="AL17" s="197">
        <v>0</v>
      </c>
      <c r="AM17" s="197">
        <v>0</v>
      </c>
      <c r="AN17" s="197">
        <v>0</v>
      </c>
      <c r="AO17">
        <v>0</v>
      </c>
      <c r="AP17" s="197">
        <v>67.83</v>
      </c>
      <c r="AQ17" s="197">
        <v>18.7</v>
      </c>
      <c r="AR17" s="197">
        <v>0</v>
      </c>
      <c r="AS17" s="197">
        <v>0</v>
      </c>
      <c r="AT17">
        <v>0</v>
      </c>
      <c r="AU17">
        <v>0</v>
      </c>
      <c r="AV17" s="197">
        <v>0</v>
      </c>
      <c r="AW17" s="197">
        <v>0</v>
      </c>
      <c r="AX17" s="197">
        <v>0</v>
      </c>
      <c r="AY17" s="197">
        <v>0</v>
      </c>
      <c r="AZ17" s="197">
        <v>0</v>
      </c>
      <c r="BA17" s="197">
        <v>0</v>
      </c>
      <c r="BB17" s="19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76.78</v>
      </c>
      <c r="L18" s="197">
        <v>20.149999999999999</v>
      </c>
      <c r="M18" s="197">
        <v>0</v>
      </c>
      <c r="N18" s="197">
        <v>28.79</v>
      </c>
      <c r="O18" s="197">
        <v>48.35</v>
      </c>
      <c r="P18" s="197">
        <v>48.87</v>
      </c>
      <c r="Q18" s="197">
        <v>1.92</v>
      </c>
      <c r="R18" s="197">
        <v>10.34</v>
      </c>
      <c r="S18" s="197">
        <v>2.88</v>
      </c>
      <c r="T18" s="197">
        <v>0</v>
      </c>
      <c r="U18" s="197">
        <v>232.2</v>
      </c>
      <c r="V18" s="197">
        <v>4.49</v>
      </c>
      <c r="W18" s="197">
        <v>10.51</v>
      </c>
      <c r="X18" s="197">
        <v>34.9</v>
      </c>
      <c r="Y18" s="197">
        <v>0</v>
      </c>
      <c r="Z18">
        <v>0</v>
      </c>
      <c r="AA18" s="197">
        <v>0</v>
      </c>
      <c r="AB18" s="197">
        <v>0</v>
      </c>
      <c r="AC18" s="197">
        <v>0</v>
      </c>
      <c r="AD18" s="197">
        <v>0</v>
      </c>
      <c r="AE18" s="197">
        <v>24.49</v>
      </c>
      <c r="AF18" s="197">
        <v>0</v>
      </c>
      <c r="AG18" s="197">
        <v>0</v>
      </c>
      <c r="AH18" s="197">
        <v>0</v>
      </c>
      <c r="AI18" s="197">
        <v>45</v>
      </c>
      <c r="AJ18" s="197">
        <v>0</v>
      </c>
      <c r="AK18" s="197">
        <v>0</v>
      </c>
      <c r="AL18" s="197">
        <v>0</v>
      </c>
      <c r="AM18" s="197">
        <v>0</v>
      </c>
      <c r="AN18" s="197">
        <v>0</v>
      </c>
      <c r="AO18">
        <v>0</v>
      </c>
      <c r="AP18" s="197">
        <v>67.83</v>
      </c>
      <c r="AQ18" s="197">
        <v>18.7</v>
      </c>
      <c r="AR18" s="197">
        <v>0</v>
      </c>
      <c r="AS18" s="197">
        <v>0</v>
      </c>
      <c r="AT18">
        <v>0</v>
      </c>
      <c r="AU18">
        <v>0</v>
      </c>
      <c r="AV18" s="197">
        <v>0</v>
      </c>
      <c r="AW18" s="197">
        <v>0</v>
      </c>
      <c r="AX18" s="197">
        <v>0</v>
      </c>
      <c r="AY18" s="197">
        <v>0</v>
      </c>
      <c r="AZ18" s="197">
        <v>0</v>
      </c>
      <c r="BA18" s="197">
        <v>0</v>
      </c>
      <c r="BB18" s="197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0</v>
      </c>
      <c r="H19" s="197">
        <v>0</v>
      </c>
      <c r="I19" s="197">
        <v>0</v>
      </c>
      <c r="J19" s="197">
        <v>0</v>
      </c>
      <c r="K19" s="197">
        <v>76.78</v>
      </c>
      <c r="L19" s="197">
        <v>20.149999999999999</v>
      </c>
      <c r="M19" s="197">
        <v>0</v>
      </c>
      <c r="N19" s="197">
        <v>28.79</v>
      </c>
      <c r="O19" s="197">
        <v>48.35</v>
      </c>
      <c r="P19" s="197">
        <v>48.87</v>
      </c>
      <c r="Q19" s="197">
        <v>1.92</v>
      </c>
      <c r="R19" s="197">
        <v>10.34</v>
      </c>
      <c r="S19" s="197">
        <v>2.88</v>
      </c>
      <c r="T19" s="197">
        <v>0</v>
      </c>
      <c r="U19" s="197">
        <v>233.75</v>
      </c>
      <c r="V19" s="197">
        <v>4.49</v>
      </c>
      <c r="W19" s="197">
        <v>10.51</v>
      </c>
      <c r="X19" s="197">
        <v>34.9</v>
      </c>
      <c r="Y19" s="197">
        <v>0</v>
      </c>
      <c r="Z19">
        <v>0</v>
      </c>
      <c r="AA19" s="197">
        <v>0</v>
      </c>
      <c r="AB19" s="197">
        <v>0</v>
      </c>
      <c r="AC19" s="197">
        <v>0</v>
      </c>
      <c r="AD19" s="197">
        <v>0</v>
      </c>
      <c r="AE19" s="197">
        <v>24.49</v>
      </c>
      <c r="AF19" s="197">
        <v>0</v>
      </c>
      <c r="AG19" s="197">
        <v>0</v>
      </c>
      <c r="AH19" s="197">
        <v>0</v>
      </c>
      <c r="AI19" s="197">
        <v>45</v>
      </c>
      <c r="AJ19" s="197">
        <v>0</v>
      </c>
      <c r="AK19" s="197">
        <v>0</v>
      </c>
      <c r="AL19" s="197">
        <v>0</v>
      </c>
      <c r="AM19" s="197">
        <v>0</v>
      </c>
      <c r="AN19" s="197">
        <v>0</v>
      </c>
      <c r="AO19">
        <v>0</v>
      </c>
      <c r="AP19" s="197">
        <v>67.83</v>
      </c>
      <c r="AQ19" s="197">
        <v>18.7</v>
      </c>
      <c r="AR19" s="197">
        <v>0</v>
      </c>
      <c r="AS19" s="197">
        <v>0</v>
      </c>
      <c r="AT19">
        <v>0</v>
      </c>
      <c r="AU19">
        <v>0</v>
      </c>
      <c r="AV19" s="197">
        <v>0</v>
      </c>
      <c r="AW19" s="197">
        <v>0</v>
      </c>
      <c r="AX19" s="197">
        <v>0</v>
      </c>
      <c r="AY19" s="197">
        <v>0</v>
      </c>
      <c r="AZ19" s="197">
        <v>0</v>
      </c>
      <c r="BA19" s="197">
        <v>0</v>
      </c>
      <c r="BB19" s="197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0</v>
      </c>
      <c r="H20" s="197">
        <v>0</v>
      </c>
      <c r="I20" s="197">
        <v>0</v>
      </c>
      <c r="J20" s="197">
        <v>0</v>
      </c>
      <c r="K20" s="197">
        <v>76.78</v>
      </c>
      <c r="L20" s="197">
        <v>20.149999999999999</v>
      </c>
      <c r="M20" s="197">
        <v>0</v>
      </c>
      <c r="N20" s="197">
        <v>28.79</v>
      </c>
      <c r="O20" s="197">
        <v>48.35</v>
      </c>
      <c r="P20" s="197">
        <v>48.87</v>
      </c>
      <c r="Q20" s="197">
        <v>1.92</v>
      </c>
      <c r="R20" s="197">
        <v>10.34</v>
      </c>
      <c r="S20" s="197">
        <v>2.88</v>
      </c>
      <c r="T20" s="197">
        <v>0</v>
      </c>
      <c r="U20" s="197">
        <v>233.87</v>
      </c>
      <c r="V20" s="197">
        <v>4.49</v>
      </c>
      <c r="W20" s="197">
        <v>10.51</v>
      </c>
      <c r="X20" s="197">
        <v>34.9</v>
      </c>
      <c r="Y20" s="197">
        <v>0</v>
      </c>
      <c r="Z20">
        <v>0</v>
      </c>
      <c r="AA20" s="197">
        <v>0</v>
      </c>
      <c r="AB20" s="197">
        <v>0</v>
      </c>
      <c r="AC20" s="197">
        <v>0</v>
      </c>
      <c r="AD20" s="197">
        <v>0</v>
      </c>
      <c r="AE20" s="197">
        <v>24.49</v>
      </c>
      <c r="AF20" s="197">
        <v>0</v>
      </c>
      <c r="AG20" s="197">
        <v>0</v>
      </c>
      <c r="AH20" s="197">
        <v>0</v>
      </c>
      <c r="AI20" s="197">
        <v>45</v>
      </c>
      <c r="AJ20" s="197">
        <v>0</v>
      </c>
      <c r="AK20" s="197">
        <v>0</v>
      </c>
      <c r="AL20" s="197">
        <v>0</v>
      </c>
      <c r="AM20" s="197">
        <v>0</v>
      </c>
      <c r="AN20" s="197">
        <v>0</v>
      </c>
      <c r="AO20">
        <v>0</v>
      </c>
      <c r="AP20" s="197">
        <v>67.83</v>
      </c>
      <c r="AQ20" s="197">
        <v>18.7</v>
      </c>
      <c r="AR20" s="197">
        <v>0</v>
      </c>
      <c r="AS20" s="197">
        <v>0</v>
      </c>
      <c r="AT20">
        <v>0</v>
      </c>
      <c r="AU20">
        <v>0</v>
      </c>
      <c r="AV20" s="197">
        <v>0</v>
      </c>
      <c r="AW20" s="197">
        <v>0</v>
      </c>
      <c r="AX20" s="197">
        <v>0</v>
      </c>
      <c r="AY20" s="197">
        <v>0</v>
      </c>
      <c r="AZ20" s="197">
        <v>0</v>
      </c>
      <c r="BA20" s="197">
        <v>0</v>
      </c>
      <c r="BB20" s="197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0</v>
      </c>
      <c r="H21" s="197">
        <v>0</v>
      </c>
      <c r="I21" s="197">
        <v>0</v>
      </c>
      <c r="J21" s="197">
        <v>0</v>
      </c>
      <c r="K21" s="197">
        <v>156.71</v>
      </c>
      <c r="L21" s="197">
        <v>38.39</v>
      </c>
      <c r="M21" s="197">
        <v>0</v>
      </c>
      <c r="N21" s="197">
        <v>28.79</v>
      </c>
      <c r="O21" s="197">
        <v>48.35</v>
      </c>
      <c r="P21" s="197">
        <v>48.87</v>
      </c>
      <c r="Q21" s="197">
        <v>1.92</v>
      </c>
      <c r="R21" s="197">
        <v>10.34</v>
      </c>
      <c r="S21" s="197">
        <v>2.88</v>
      </c>
      <c r="T21" s="197">
        <v>0</v>
      </c>
      <c r="U21" s="197">
        <v>233.87</v>
      </c>
      <c r="V21" s="197">
        <v>4.49</v>
      </c>
      <c r="W21" s="197">
        <v>10.51</v>
      </c>
      <c r="X21" s="197">
        <v>34.9</v>
      </c>
      <c r="Y21" s="197">
        <v>0</v>
      </c>
      <c r="Z21">
        <v>0</v>
      </c>
      <c r="AA21" s="197">
        <v>0</v>
      </c>
      <c r="AB21" s="197">
        <v>0</v>
      </c>
      <c r="AC21" s="197">
        <v>0</v>
      </c>
      <c r="AD21" s="197">
        <v>0</v>
      </c>
      <c r="AE21" s="197">
        <v>24.49</v>
      </c>
      <c r="AF21" s="197">
        <v>0</v>
      </c>
      <c r="AG21" s="197">
        <v>0</v>
      </c>
      <c r="AH21" s="197">
        <v>0</v>
      </c>
      <c r="AI21" s="197">
        <v>45</v>
      </c>
      <c r="AJ21" s="197">
        <v>0</v>
      </c>
      <c r="AK21" s="197">
        <v>0</v>
      </c>
      <c r="AL21" s="197">
        <v>0</v>
      </c>
      <c r="AM21" s="197">
        <v>0</v>
      </c>
      <c r="AN21" s="197">
        <v>0</v>
      </c>
      <c r="AO21">
        <v>0</v>
      </c>
      <c r="AP21" s="197">
        <v>67.83</v>
      </c>
      <c r="AQ21" s="197">
        <v>18.7</v>
      </c>
      <c r="AR21" s="197">
        <v>0</v>
      </c>
      <c r="AS21" s="197">
        <v>0</v>
      </c>
      <c r="AT21">
        <v>0</v>
      </c>
      <c r="AU21">
        <v>0</v>
      </c>
      <c r="AV21" s="197">
        <v>0</v>
      </c>
      <c r="AW21" s="197">
        <v>0</v>
      </c>
      <c r="AX21" s="197">
        <v>0</v>
      </c>
      <c r="AY21" s="197">
        <v>0</v>
      </c>
      <c r="AZ21" s="197">
        <v>0</v>
      </c>
      <c r="BA21" s="197">
        <v>0</v>
      </c>
      <c r="BB21" s="197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0</v>
      </c>
      <c r="H22" s="197">
        <v>0</v>
      </c>
      <c r="I22" s="197">
        <v>0</v>
      </c>
      <c r="J22" s="197">
        <v>0</v>
      </c>
      <c r="K22" s="197">
        <v>158.38</v>
      </c>
      <c r="L22" s="197">
        <v>38.39</v>
      </c>
      <c r="M22" s="197">
        <v>0</v>
      </c>
      <c r="N22" s="197">
        <v>28.79</v>
      </c>
      <c r="O22" s="197">
        <v>48.35</v>
      </c>
      <c r="P22" s="197">
        <v>48.87</v>
      </c>
      <c r="Q22" s="197">
        <v>1.92</v>
      </c>
      <c r="R22" s="197">
        <v>10.34</v>
      </c>
      <c r="S22" s="197">
        <v>2.88</v>
      </c>
      <c r="T22" s="197">
        <v>0</v>
      </c>
      <c r="U22" s="197">
        <v>233.87</v>
      </c>
      <c r="V22" s="197">
        <v>4.49</v>
      </c>
      <c r="W22" s="197">
        <v>10.51</v>
      </c>
      <c r="X22" s="197">
        <v>34.9</v>
      </c>
      <c r="Y22" s="197">
        <v>0</v>
      </c>
      <c r="Z22">
        <v>0</v>
      </c>
      <c r="AA22" s="197">
        <v>0</v>
      </c>
      <c r="AB22" s="197">
        <v>0</v>
      </c>
      <c r="AC22" s="197">
        <v>0</v>
      </c>
      <c r="AD22" s="197">
        <v>0</v>
      </c>
      <c r="AE22" s="197">
        <v>24.49</v>
      </c>
      <c r="AF22" s="197">
        <v>0</v>
      </c>
      <c r="AG22" s="197">
        <v>0</v>
      </c>
      <c r="AH22" s="197">
        <v>0</v>
      </c>
      <c r="AI22" s="197">
        <v>45</v>
      </c>
      <c r="AJ22" s="197">
        <v>0</v>
      </c>
      <c r="AK22" s="197">
        <v>0</v>
      </c>
      <c r="AL22" s="197">
        <v>0</v>
      </c>
      <c r="AM22" s="197">
        <v>0</v>
      </c>
      <c r="AN22" s="197">
        <v>0</v>
      </c>
      <c r="AO22">
        <v>0</v>
      </c>
      <c r="AP22" s="197">
        <v>67.83</v>
      </c>
      <c r="AQ22" s="197">
        <v>18.7</v>
      </c>
      <c r="AR22" s="197">
        <v>0</v>
      </c>
      <c r="AS22" s="197">
        <v>0</v>
      </c>
      <c r="AT22">
        <v>0</v>
      </c>
      <c r="AU22">
        <v>0</v>
      </c>
      <c r="AV22" s="197">
        <v>0</v>
      </c>
      <c r="AW22" s="197">
        <v>0</v>
      </c>
      <c r="AX22" s="197">
        <v>0</v>
      </c>
      <c r="AY22" s="197">
        <v>0</v>
      </c>
      <c r="AZ22" s="197">
        <v>0</v>
      </c>
      <c r="BA22" s="197">
        <v>0</v>
      </c>
      <c r="BB22" s="197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0</v>
      </c>
      <c r="H23" s="197">
        <v>0</v>
      </c>
      <c r="I23" s="197">
        <v>0</v>
      </c>
      <c r="J23" s="197">
        <v>0</v>
      </c>
      <c r="K23" s="197">
        <v>129.56</v>
      </c>
      <c r="L23" s="197">
        <v>20.149999999999999</v>
      </c>
      <c r="M23" s="197">
        <v>0</v>
      </c>
      <c r="N23" s="197">
        <v>28.79</v>
      </c>
      <c r="O23" s="197">
        <v>48.35</v>
      </c>
      <c r="P23" s="197">
        <v>48.87</v>
      </c>
      <c r="Q23" s="197">
        <v>1.92</v>
      </c>
      <c r="R23" s="197">
        <v>10.34</v>
      </c>
      <c r="S23" s="197">
        <v>2.88</v>
      </c>
      <c r="T23" s="197">
        <v>0</v>
      </c>
      <c r="U23" s="197">
        <v>233.87</v>
      </c>
      <c r="V23" s="197">
        <v>4.49</v>
      </c>
      <c r="W23" s="197">
        <v>10.51</v>
      </c>
      <c r="X23" s="197">
        <v>34.9</v>
      </c>
      <c r="Y23" s="197">
        <v>0</v>
      </c>
      <c r="Z23">
        <v>0</v>
      </c>
      <c r="AA23" s="197">
        <v>0</v>
      </c>
      <c r="AB23" s="197">
        <v>0</v>
      </c>
      <c r="AC23" s="197">
        <v>0</v>
      </c>
      <c r="AD23" s="197">
        <v>0</v>
      </c>
      <c r="AE23" s="197">
        <v>24.49</v>
      </c>
      <c r="AF23" s="197">
        <v>0</v>
      </c>
      <c r="AG23" s="197">
        <v>0</v>
      </c>
      <c r="AH23" s="197">
        <v>0</v>
      </c>
      <c r="AI23" s="197">
        <v>45</v>
      </c>
      <c r="AJ23" s="197">
        <v>0</v>
      </c>
      <c r="AK23" s="197">
        <v>0</v>
      </c>
      <c r="AL23" s="197">
        <v>0</v>
      </c>
      <c r="AM23" s="197">
        <v>0</v>
      </c>
      <c r="AN23" s="197">
        <v>0</v>
      </c>
      <c r="AO23">
        <v>0</v>
      </c>
      <c r="AP23" s="197">
        <v>67.83</v>
      </c>
      <c r="AQ23" s="197">
        <v>18.7</v>
      </c>
      <c r="AR23" s="197">
        <v>0</v>
      </c>
      <c r="AS23" s="197">
        <v>0</v>
      </c>
      <c r="AT23">
        <v>0</v>
      </c>
      <c r="AU23">
        <v>0</v>
      </c>
      <c r="AV23" s="197">
        <v>0</v>
      </c>
      <c r="AW23" s="197">
        <v>0</v>
      </c>
      <c r="AX23" s="197">
        <v>0</v>
      </c>
      <c r="AY23" s="197">
        <v>0</v>
      </c>
      <c r="AZ23" s="197">
        <v>0</v>
      </c>
      <c r="BA23" s="197">
        <v>0</v>
      </c>
      <c r="BB23" s="197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0</v>
      </c>
      <c r="H24" s="197">
        <v>0</v>
      </c>
      <c r="I24" s="197">
        <v>0</v>
      </c>
      <c r="J24" s="197">
        <v>0</v>
      </c>
      <c r="K24" s="197">
        <v>108.44</v>
      </c>
      <c r="L24" s="197">
        <v>20.149999999999999</v>
      </c>
      <c r="M24" s="197">
        <v>0</v>
      </c>
      <c r="N24" s="197">
        <v>28.79</v>
      </c>
      <c r="O24" s="197">
        <v>48.35</v>
      </c>
      <c r="P24" s="197">
        <v>48.87</v>
      </c>
      <c r="Q24" s="197">
        <v>1.92</v>
      </c>
      <c r="R24" s="197">
        <v>4.8</v>
      </c>
      <c r="S24" s="197">
        <v>2.88</v>
      </c>
      <c r="T24" s="197">
        <v>0</v>
      </c>
      <c r="U24" s="197">
        <v>233.87</v>
      </c>
      <c r="V24" s="197">
        <v>0</v>
      </c>
      <c r="W24" s="197">
        <v>10.51</v>
      </c>
      <c r="X24" s="197">
        <v>34.9</v>
      </c>
      <c r="Y24" s="197">
        <v>0</v>
      </c>
      <c r="Z24">
        <v>0</v>
      </c>
      <c r="AA24" s="197">
        <v>0</v>
      </c>
      <c r="AB24" s="197">
        <v>0</v>
      </c>
      <c r="AC24" s="197">
        <v>0</v>
      </c>
      <c r="AD24" s="197">
        <v>0</v>
      </c>
      <c r="AE24" s="197">
        <v>24.49</v>
      </c>
      <c r="AF24" s="197">
        <v>0</v>
      </c>
      <c r="AG24" s="197">
        <v>0</v>
      </c>
      <c r="AH24" s="197">
        <v>0</v>
      </c>
      <c r="AI24" s="197">
        <v>45</v>
      </c>
      <c r="AJ24" s="197">
        <v>0</v>
      </c>
      <c r="AK24" s="197">
        <v>0</v>
      </c>
      <c r="AL24" s="197">
        <v>0</v>
      </c>
      <c r="AM24" s="197">
        <v>0</v>
      </c>
      <c r="AN24" s="197">
        <v>0</v>
      </c>
      <c r="AO24">
        <v>0</v>
      </c>
      <c r="AP24" s="197">
        <v>67.83</v>
      </c>
      <c r="AQ24" s="197">
        <v>9.6</v>
      </c>
      <c r="AR24" s="197">
        <v>0</v>
      </c>
      <c r="AS24" s="197">
        <v>0</v>
      </c>
      <c r="AT24">
        <v>0</v>
      </c>
      <c r="AU24">
        <v>0</v>
      </c>
      <c r="AV24" s="197">
        <v>0</v>
      </c>
      <c r="AW24" s="197">
        <v>0</v>
      </c>
      <c r="AX24" s="197">
        <v>0</v>
      </c>
      <c r="AY24" s="197">
        <v>0</v>
      </c>
      <c r="AZ24" s="197">
        <v>0</v>
      </c>
      <c r="BA24" s="197">
        <v>0</v>
      </c>
      <c r="BB24" s="197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0</v>
      </c>
      <c r="H25" s="197">
        <v>0</v>
      </c>
      <c r="I25" s="197">
        <v>0</v>
      </c>
      <c r="J25" s="197">
        <v>0</v>
      </c>
      <c r="K25" s="197">
        <v>76.78</v>
      </c>
      <c r="L25" s="197">
        <v>20.149999999999999</v>
      </c>
      <c r="M25" s="197">
        <v>0</v>
      </c>
      <c r="N25" s="197">
        <v>28.79</v>
      </c>
      <c r="O25" s="197">
        <v>48.35</v>
      </c>
      <c r="P25" s="197">
        <v>48.87</v>
      </c>
      <c r="Q25" s="197">
        <v>1.92</v>
      </c>
      <c r="R25" s="197">
        <v>4.8</v>
      </c>
      <c r="S25" s="197">
        <v>2.88</v>
      </c>
      <c r="T25" s="197">
        <v>0</v>
      </c>
      <c r="U25" s="197">
        <v>233.87</v>
      </c>
      <c r="V25" s="197">
        <v>0</v>
      </c>
      <c r="W25" s="197">
        <v>10.51</v>
      </c>
      <c r="X25" s="197">
        <v>34.9</v>
      </c>
      <c r="Y25" s="197">
        <v>0</v>
      </c>
      <c r="Z25">
        <v>0</v>
      </c>
      <c r="AA25" s="197">
        <v>0</v>
      </c>
      <c r="AB25" s="197">
        <v>0</v>
      </c>
      <c r="AC25" s="197">
        <v>0</v>
      </c>
      <c r="AD25" s="197">
        <v>0</v>
      </c>
      <c r="AE25" s="197">
        <v>24.49</v>
      </c>
      <c r="AF25" s="197">
        <v>0</v>
      </c>
      <c r="AG25" s="197">
        <v>0</v>
      </c>
      <c r="AH25" s="197">
        <v>0</v>
      </c>
      <c r="AI25" s="197">
        <v>45</v>
      </c>
      <c r="AJ25" s="197">
        <v>0</v>
      </c>
      <c r="AK25" s="197">
        <v>0</v>
      </c>
      <c r="AL25" s="197">
        <v>0</v>
      </c>
      <c r="AM25" s="197">
        <v>0</v>
      </c>
      <c r="AN25" s="197">
        <v>0</v>
      </c>
      <c r="AO25">
        <v>0</v>
      </c>
      <c r="AP25" s="197">
        <v>67.83</v>
      </c>
      <c r="AQ25" s="197">
        <v>9.6</v>
      </c>
      <c r="AR25" s="197">
        <v>0</v>
      </c>
      <c r="AS25" s="197">
        <v>0</v>
      </c>
      <c r="AT25">
        <v>0</v>
      </c>
      <c r="AU25">
        <v>0</v>
      </c>
      <c r="AV25" s="197">
        <v>0</v>
      </c>
      <c r="AW25" s="197">
        <v>0</v>
      </c>
      <c r="AX25" s="197">
        <v>0</v>
      </c>
      <c r="AY25" s="197">
        <v>0</v>
      </c>
      <c r="AZ25" s="197">
        <v>0</v>
      </c>
      <c r="BA25" s="197">
        <v>0</v>
      </c>
      <c r="BB25" s="197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0</v>
      </c>
      <c r="H26" s="197">
        <v>0</v>
      </c>
      <c r="I26" s="197">
        <v>0</v>
      </c>
      <c r="J26" s="197">
        <v>0</v>
      </c>
      <c r="K26" s="197">
        <v>158.38</v>
      </c>
      <c r="L26" s="197">
        <v>62.6</v>
      </c>
      <c r="M26" s="197">
        <v>0</v>
      </c>
      <c r="N26" s="197">
        <v>28.79</v>
      </c>
      <c r="O26" s="197">
        <v>48.35</v>
      </c>
      <c r="P26" s="197">
        <v>48.87</v>
      </c>
      <c r="Q26" s="197">
        <v>1.92</v>
      </c>
      <c r="R26" s="197">
        <v>10.34</v>
      </c>
      <c r="S26" s="197">
        <v>2.88</v>
      </c>
      <c r="T26" s="197">
        <v>0</v>
      </c>
      <c r="U26" s="197">
        <v>233.87</v>
      </c>
      <c r="V26" s="197">
        <v>4.46</v>
      </c>
      <c r="W26" s="197">
        <v>10.51</v>
      </c>
      <c r="X26" s="197">
        <v>34.9</v>
      </c>
      <c r="Y26" s="197">
        <v>0</v>
      </c>
      <c r="Z26">
        <v>0</v>
      </c>
      <c r="AA26" s="197">
        <v>0</v>
      </c>
      <c r="AB26" s="197">
        <v>0</v>
      </c>
      <c r="AC26" s="197">
        <v>0</v>
      </c>
      <c r="AD26" s="197">
        <v>0</v>
      </c>
      <c r="AE26" s="197">
        <v>24.49</v>
      </c>
      <c r="AF26" s="197">
        <v>0</v>
      </c>
      <c r="AG26" s="197">
        <v>0</v>
      </c>
      <c r="AH26" s="197">
        <v>0</v>
      </c>
      <c r="AI26" s="197">
        <v>45</v>
      </c>
      <c r="AJ26" s="197">
        <v>0</v>
      </c>
      <c r="AK26" s="197">
        <v>0</v>
      </c>
      <c r="AL26" s="197">
        <v>0</v>
      </c>
      <c r="AM26" s="197">
        <v>0</v>
      </c>
      <c r="AN26" s="197">
        <v>0</v>
      </c>
      <c r="AO26">
        <v>0</v>
      </c>
      <c r="AP26" s="197">
        <v>67.83</v>
      </c>
      <c r="AQ26" s="197">
        <v>18.7</v>
      </c>
      <c r="AR26" s="197">
        <v>0</v>
      </c>
      <c r="AS26" s="197">
        <v>0</v>
      </c>
      <c r="AT26">
        <v>0</v>
      </c>
      <c r="AU26">
        <v>0</v>
      </c>
      <c r="AV26" s="197">
        <v>0</v>
      </c>
      <c r="AW26" s="197">
        <v>0</v>
      </c>
      <c r="AX26" s="197">
        <v>0</v>
      </c>
      <c r="AY26" s="197">
        <v>0</v>
      </c>
      <c r="AZ26" s="197">
        <v>0</v>
      </c>
      <c r="BA26" s="197">
        <v>0</v>
      </c>
      <c r="BB26" s="197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0</v>
      </c>
      <c r="H27" s="197">
        <v>0</v>
      </c>
      <c r="I27" s="197">
        <v>0</v>
      </c>
      <c r="J27" s="197">
        <v>0</v>
      </c>
      <c r="K27" s="197">
        <v>158.38</v>
      </c>
      <c r="L27" s="197">
        <v>62.6</v>
      </c>
      <c r="M27" s="197">
        <v>0</v>
      </c>
      <c r="N27" s="197">
        <v>28.79</v>
      </c>
      <c r="O27" s="197">
        <v>48.35</v>
      </c>
      <c r="P27" s="197">
        <v>48.87</v>
      </c>
      <c r="Q27" s="197">
        <v>4.87</v>
      </c>
      <c r="R27" s="197">
        <v>10.34</v>
      </c>
      <c r="S27" s="197">
        <v>6.43</v>
      </c>
      <c r="T27" s="197">
        <v>0</v>
      </c>
      <c r="U27" s="197">
        <v>233.87</v>
      </c>
      <c r="V27" s="197">
        <v>4.46</v>
      </c>
      <c r="W27" s="197">
        <v>10.07</v>
      </c>
      <c r="X27" s="197">
        <v>34.9</v>
      </c>
      <c r="Y27" s="197">
        <v>0</v>
      </c>
      <c r="Z27">
        <v>0</v>
      </c>
      <c r="AA27" s="197">
        <v>0</v>
      </c>
      <c r="AB27" s="197">
        <v>0</v>
      </c>
      <c r="AC27" s="197">
        <v>0</v>
      </c>
      <c r="AD27" s="197">
        <v>0</v>
      </c>
      <c r="AE27" s="197">
        <v>24.49</v>
      </c>
      <c r="AF27" s="197">
        <v>0</v>
      </c>
      <c r="AG27" s="197">
        <v>0</v>
      </c>
      <c r="AH27" s="197">
        <v>0</v>
      </c>
      <c r="AI27" s="197">
        <v>45</v>
      </c>
      <c r="AJ27" s="197">
        <v>0</v>
      </c>
      <c r="AK27" s="197">
        <v>0</v>
      </c>
      <c r="AL27" s="197">
        <v>0</v>
      </c>
      <c r="AM27" s="197">
        <v>0</v>
      </c>
      <c r="AN27" s="197">
        <v>0</v>
      </c>
      <c r="AO27">
        <v>0</v>
      </c>
      <c r="AP27" s="197">
        <v>67.83</v>
      </c>
      <c r="AQ27" s="197">
        <v>18.7</v>
      </c>
      <c r="AR27" s="197">
        <v>4.6399999999999997</v>
      </c>
      <c r="AS27" s="197">
        <v>0</v>
      </c>
      <c r="AT27">
        <v>0</v>
      </c>
      <c r="AU27">
        <v>0</v>
      </c>
      <c r="AV27" s="197">
        <v>0</v>
      </c>
      <c r="AW27" s="197">
        <v>0</v>
      </c>
      <c r="AX27" s="197">
        <v>0</v>
      </c>
      <c r="AY27" s="197">
        <v>0</v>
      </c>
      <c r="AZ27" s="197">
        <v>0</v>
      </c>
      <c r="BA27" s="197">
        <v>0</v>
      </c>
      <c r="BB27" s="19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0</v>
      </c>
      <c r="H28" s="197">
        <v>0</v>
      </c>
      <c r="I28" s="197">
        <v>0</v>
      </c>
      <c r="J28" s="197">
        <v>0</v>
      </c>
      <c r="K28" s="197">
        <v>158.38</v>
      </c>
      <c r="L28" s="197">
        <v>62.6</v>
      </c>
      <c r="M28" s="197">
        <v>0</v>
      </c>
      <c r="N28" s="197">
        <v>28.79</v>
      </c>
      <c r="O28" s="197">
        <v>48.35</v>
      </c>
      <c r="P28" s="197">
        <v>48.87</v>
      </c>
      <c r="Q28" s="197">
        <v>4.87</v>
      </c>
      <c r="R28" s="197">
        <v>10.34</v>
      </c>
      <c r="S28" s="197">
        <v>6.43</v>
      </c>
      <c r="T28" s="197">
        <v>0</v>
      </c>
      <c r="U28" s="197">
        <v>233.87</v>
      </c>
      <c r="V28" s="197">
        <v>4.46</v>
      </c>
      <c r="W28" s="197">
        <v>10.07</v>
      </c>
      <c r="X28" s="197">
        <v>34.9</v>
      </c>
      <c r="Y28" s="197">
        <v>0</v>
      </c>
      <c r="Z28">
        <v>0</v>
      </c>
      <c r="AA28" s="197">
        <v>0</v>
      </c>
      <c r="AB28" s="197">
        <v>0</v>
      </c>
      <c r="AC28" s="197">
        <v>0</v>
      </c>
      <c r="AD28" s="197">
        <v>0</v>
      </c>
      <c r="AE28" s="197">
        <v>24.49</v>
      </c>
      <c r="AF28" s="197">
        <v>0</v>
      </c>
      <c r="AG28" s="197">
        <v>0</v>
      </c>
      <c r="AH28" s="197">
        <v>0</v>
      </c>
      <c r="AI28" s="197">
        <v>45</v>
      </c>
      <c r="AJ28" s="197">
        <v>0</v>
      </c>
      <c r="AK28" s="197">
        <v>0</v>
      </c>
      <c r="AL28" s="197">
        <v>0</v>
      </c>
      <c r="AM28" s="197">
        <v>0</v>
      </c>
      <c r="AN28" s="197">
        <v>0</v>
      </c>
      <c r="AO28">
        <v>0</v>
      </c>
      <c r="AP28" s="197">
        <v>67.83</v>
      </c>
      <c r="AQ28" s="197">
        <v>18.7</v>
      </c>
      <c r="AR28" s="197">
        <v>9.57</v>
      </c>
      <c r="AS28" s="197">
        <v>0</v>
      </c>
      <c r="AT28">
        <v>0</v>
      </c>
      <c r="AU28">
        <v>0</v>
      </c>
      <c r="AV28" s="197">
        <v>0</v>
      </c>
      <c r="AW28" s="197">
        <v>0</v>
      </c>
      <c r="AX28" s="197">
        <v>0</v>
      </c>
      <c r="AY28" s="197">
        <v>0</v>
      </c>
      <c r="AZ28" s="197">
        <v>0</v>
      </c>
      <c r="BA28" s="197">
        <v>0</v>
      </c>
      <c r="BB28" s="197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0</v>
      </c>
      <c r="H29" s="197">
        <v>0</v>
      </c>
      <c r="I29" s="197">
        <v>0</v>
      </c>
      <c r="J29" s="197">
        <v>0</v>
      </c>
      <c r="K29" s="197">
        <v>158.38</v>
      </c>
      <c r="L29" s="197">
        <v>62.6</v>
      </c>
      <c r="M29" s="197">
        <v>0</v>
      </c>
      <c r="N29" s="197">
        <v>28.79</v>
      </c>
      <c r="O29" s="197">
        <v>48.35</v>
      </c>
      <c r="P29" s="197">
        <v>48.87</v>
      </c>
      <c r="Q29" s="197">
        <v>4.87</v>
      </c>
      <c r="R29" s="197">
        <v>10.34</v>
      </c>
      <c r="S29" s="197">
        <v>6.43</v>
      </c>
      <c r="T29" s="197">
        <v>0</v>
      </c>
      <c r="U29" s="197">
        <v>233.87</v>
      </c>
      <c r="V29" s="197">
        <v>4.42</v>
      </c>
      <c r="W29" s="197">
        <v>10.51</v>
      </c>
      <c r="X29" s="197">
        <v>34.9</v>
      </c>
      <c r="Y29" s="197">
        <v>0</v>
      </c>
      <c r="Z29">
        <v>0</v>
      </c>
      <c r="AA29" s="197">
        <v>0</v>
      </c>
      <c r="AB29" s="197">
        <v>0</v>
      </c>
      <c r="AC29" s="197">
        <v>0</v>
      </c>
      <c r="AD29" s="197">
        <v>0</v>
      </c>
      <c r="AE29" s="197">
        <v>24.49</v>
      </c>
      <c r="AF29" s="197">
        <v>0</v>
      </c>
      <c r="AG29" s="197">
        <v>0</v>
      </c>
      <c r="AH29" s="197">
        <v>0</v>
      </c>
      <c r="AI29" s="197">
        <v>45</v>
      </c>
      <c r="AJ29" s="197">
        <v>0</v>
      </c>
      <c r="AK29" s="197">
        <v>0</v>
      </c>
      <c r="AL29" s="197">
        <v>0</v>
      </c>
      <c r="AM29" s="197">
        <v>0</v>
      </c>
      <c r="AN29" s="197">
        <v>0</v>
      </c>
      <c r="AO29">
        <v>0</v>
      </c>
      <c r="AP29" s="197">
        <v>67.83</v>
      </c>
      <c r="AQ29" s="197">
        <v>18.7</v>
      </c>
      <c r="AR29" s="197">
        <v>14.97</v>
      </c>
      <c r="AS29" s="197">
        <v>0</v>
      </c>
      <c r="AT29">
        <v>0</v>
      </c>
      <c r="AU29">
        <v>0</v>
      </c>
      <c r="AV29" s="197">
        <v>0</v>
      </c>
      <c r="AW29" s="197">
        <v>0</v>
      </c>
      <c r="AX29" s="197">
        <v>0</v>
      </c>
      <c r="AY29" s="197">
        <v>0</v>
      </c>
      <c r="AZ29" s="197">
        <v>0</v>
      </c>
      <c r="BA29" s="197">
        <v>0</v>
      </c>
      <c r="BB29" s="197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0</v>
      </c>
      <c r="H30" s="197">
        <v>0</v>
      </c>
      <c r="I30" s="197">
        <v>0</v>
      </c>
      <c r="J30" s="197">
        <v>0</v>
      </c>
      <c r="K30" s="197">
        <v>158.38</v>
      </c>
      <c r="L30" s="197">
        <v>62.6</v>
      </c>
      <c r="M30" s="197">
        <v>0</v>
      </c>
      <c r="N30" s="197">
        <v>28.79</v>
      </c>
      <c r="O30" s="197">
        <v>48.35</v>
      </c>
      <c r="P30" s="197">
        <v>48.87</v>
      </c>
      <c r="Q30" s="197">
        <v>4.87</v>
      </c>
      <c r="R30" s="197">
        <v>10.34</v>
      </c>
      <c r="S30" s="197">
        <v>6.43</v>
      </c>
      <c r="T30" s="197">
        <v>0</v>
      </c>
      <c r="U30" s="197">
        <v>233.87</v>
      </c>
      <c r="V30" s="197">
        <v>4.42</v>
      </c>
      <c r="W30" s="197">
        <v>10.51</v>
      </c>
      <c r="X30" s="197">
        <v>34.9</v>
      </c>
      <c r="Y30" s="197">
        <v>0</v>
      </c>
      <c r="Z30">
        <v>0</v>
      </c>
      <c r="AA30" s="197">
        <v>0</v>
      </c>
      <c r="AB30" s="197">
        <v>0</v>
      </c>
      <c r="AC30" s="197">
        <v>0</v>
      </c>
      <c r="AD30" s="197">
        <v>0</v>
      </c>
      <c r="AE30" s="197">
        <v>24.49</v>
      </c>
      <c r="AF30" s="197">
        <v>0</v>
      </c>
      <c r="AG30" s="197">
        <v>0</v>
      </c>
      <c r="AH30" s="197">
        <v>0</v>
      </c>
      <c r="AI30" s="197">
        <v>45</v>
      </c>
      <c r="AJ30" s="197">
        <v>0</v>
      </c>
      <c r="AK30" s="197">
        <v>0</v>
      </c>
      <c r="AL30" s="197">
        <v>0</v>
      </c>
      <c r="AM30" s="197">
        <v>0</v>
      </c>
      <c r="AN30" s="197">
        <v>0</v>
      </c>
      <c r="AO30">
        <v>0</v>
      </c>
      <c r="AP30" s="197">
        <v>67.83</v>
      </c>
      <c r="AQ30" s="197">
        <v>18.7</v>
      </c>
      <c r="AR30" s="197">
        <v>20.399999999999999</v>
      </c>
      <c r="AS30" s="197">
        <v>0</v>
      </c>
      <c r="AT30">
        <v>0</v>
      </c>
      <c r="AU30">
        <v>0</v>
      </c>
      <c r="AV30" s="197">
        <v>0</v>
      </c>
      <c r="AW30" s="197">
        <v>0</v>
      </c>
      <c r="AX30" s="197">
        <v>0</v>
      </c>
      <c r="AY30" s="197">
        <v>0</v>
      </c>
      <c r="AZ30" s="197">
        <v>0</v>
      </c>
      <c r="BA30" s="197">
        <v>0</v>
      </c>
      <c r="BB30" s="197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0</v>
      </c>
      <c r="H31" s="197">
        <v>0</v>
      </c>
      <c r="I31" s="197">
        <v>0</v>
      </c>
      <c r="J31" s="197">
        <v>0</v>
      </c>
      <c r="K31" s="197">
        <v>79.09</v>
      </c>
      <c r="L31" s="197">
        <v>20.149999999999999</v>
      </c>
      <c r="M31" s="197">
        <v>0</v>
      </c>
      <c r="N31" s="197">
        <v>28.79</v>
      </c>
      <c r="O31" s="197">
        <v>48.35</v>
      </c>
      <c r="P31" s="197">
        <v>48.87</v>
      </c>
      <c r="Q31" s="197">
        <v>1.92</v>
      </c>
      <c r="R31" s="197">
        <v>4.8</v>
      </c>
      <c r="S31" s="197">
        <v>2.88</v>
      </c>
      <c r="T31" s="197">
        <v>0</v>
      </c>
      <c r="U31" s="197">
        <v>233.87</v>
      </c>
      <c r="V31" s="197">
        <v>0</v>
      </c>
      <c r="W31" s="197">
        <v>10.51</v>
      </c>
      <c r="X31" s="197">
        <v>34.9</v>
      </c>
      <c r="Y31" s="197">
        <v>0</v>
      </c>
      <c r="Z31">
        <v>0</v>
      </c>
      <c r="AA31" s="197">
        <v>0</v>
      </c>
      <c r="AB31" s="197">
        <v>0</v>
      </c>
      <c r="AC31" s="197">
        <v>0</v>
      </c>
      <c r="AD31" s="197">
        <v>0</v>
      </c>
      <c r="AE31" s="197">
        <v>24.49</v>
      </c>
      <c r="AF31" s="197">
        <v>0</v>
      </c>
      <c r="AG31" s="197">
        <v>0</v>
      </c>
      <c r="AH31" s="197">
        <v>0</v>
      </c>
      <c r="AI31" s="197">
        <v>45</v>
      </c>
      <c r="AJ31" s="197">
        <v>0</v>
      </c>
      <c r="AK31" s="197">
        <v>0</v>
      </c>
      <c r="AL31" s="197">
        <v>0</v>
      </c>
      <c r="AM31" s="197">
        <v>0</v>
      </c>
      <c r="AN31" s="197">
        <v>0</v>
      </c>
      <c r="AO31">
        <v>0</v>
      </c>
      <c r="AP31" s="197">
        <v>67.83</v>
      </c>
      <c r="AQ31" s="197">
        <v>9.6</v>
      </c>
      <c r="AR31" s="197">
        <v>22.75</v>
      </c>
      <c r="AS31" s="197">
        <v>0</v>
      </c>
      <c r="AT31">
        <v>0</v>
      </c>
      <c r="AU31">
        <v>0</v>
      </c>
      <c r="AV31" s="197">
        <v>0</v>
      </c>
      <c r="AW31" s="197">
        <v>0</v>
      </c>
      <c r="AX31" s="197">
        <v>0</v>
      </c>
      <c r="AY31" s="197">
        <v>0</v>
      </c>
      <c r="AZ31" s="197">
        <v>0</v>
      </c>
      <c r="BA31" s="197">
        <v>0</v>
      </c>
      <c r="BB31" s="197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0</v>
      </c>
      <c r="H32" s="197">
        <v>0</v>
      </c>
      <c r="I32" s="197">
        <v>0</v>
      </c>
      <c r="J32" s="197">
        <v>0</v>
      </c>
      <c r="K32" s="197">
        <v>76.78</v>
      </c>
      <c r="L32" s="197">
        <v>20.149999999999999</v>
      </c>
      <c r="M32" s="197">
        <v>0</v>
      </c>
      <c r="N32" s="197">
        <v>28.79</v>
      </c>
      <c r="O32" s="197">
        <v>48.35</v>
      </c>
      <c r="P32" s="197">
        <v>48.87</v>
      </c>
      <c r="Q32" s="197">
        <v>1.92</v>
      </c>
      <c r="R32" s="197">
        <v>4.8</v>
      </c>
      <c r="S32" s="197">
        <v>2.88</v>
      </c>
      <c r="T32" s="197">
        <v>0</v>
      </c>
      <c r="U32" s="197">
        <v>233.87</v>
      </c>
      <c r="V32" s="197">
        <v>0</v>
      </c>
      <c r="W32" s="197">
        <v>10.51</v>
      </c>
      <c r="X32" s="197">
        <v>34.9</v>
      </c>
      <c r="Y32" s="197">
        <v>0</v>
      </c>
      <c r="Z32">
        <v>0</v>
      </c>
      <c r="AA32" s="197">
        <v>0</v>
      </c>
      <c r="AB32" s="197">
        <v>0</v>
      </c>
      <c r="AC32" s="197">
        <v>0</v>
      </c>
      <c r="AD32" s="197">
        <v>0</v>
      </c>
      <c r="AE32" s="197">
        <v>24.49</v>
      </c>
      <c r="AF32" s="197">
        <v>0</v>
      </c>
      <c r="AG32" s="197">
        <v>0</v>
      </c>
      <c r="AH32" s="197">
        <v>0</v>
      </c>
      <c r="AI32" s="197">
        <v>45</v>
      </c>
      <c r="AJ32" s="197">
        <v>0</v>
      </c>
      <c r="AK32" s="197">
        <v>0</v>
      </c>
      <c r="AL32" s="197">
        <v>0</v>
      </c>
      <c r="AM32" s="197">
        <v>0</v>
      </c>
      <c r="AN32" s="197">
        <v>0</v>
      </c>
      <c r="AO32">
        <v>0</v>
      </c>
      <c r="AP32" s="197">
        <v>67.83</v>
      </c>
      <c r="AQ32" s="197">
        <v>9.6</v>
      </c>
      <c r="AR32" s="197">
        <v>22.75</v>
      </c>
      <c r="AS32" s="197">
        <v>0</v>
      </c>
      <c r="AT32">
        <v>0</v>
      </c>
      <c r="AU32">
        <v>0</v>
      </c>
      <c r="AV32" s="197">
        <v>0</v>
      </c>
      <c r="AW32" s="197">
        <v>0</v>
      </c>
      <c r="AX32" s="197">
        <v>0</v>
      </c>
      <c r="AY32" s="197">
        <v>0</v>
      </c>
      <c r="AZ32" s="197">
        <v>0</v>
      </c>
      <c r="BA32" s="197">
        <v>0</v>
      </c>
      <c r="BB32" s="197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0</v>
      </c>
      <c r="H33" s="197">
        <v>0</v>
      </c>
      <c r="I33" s="197">
        <v>0</v>
      </c>
      <c r="J33" s="197">
        <v>0</v>
      </c>
      <c r="K33" s="197">
        <v>76.78</v>
      </c>
      <c r="L33" s="197">
        <v>20.149999999999999</v>
      </c>
      <c r="M33" s="197">
        <v>0</v>
      </c>
      <c r="N33" s="197">
        <v>28.79</v>
      </c>
      <c r="O33" s="197">
        <v>48.35</v>
      </c>
      <c r="P33" s="197">
        <v>48.87</v>
      </c>
      <c r="Q33" s="197">
        <v>1.92</v>
      </c>
      <c r="R33" s="197">
        <v>4.8</v>
      </c>
      <c r="S33" s="197">
        <v>2.88</v>
      </c>
      <c r="T33" s="197">
        <v>0</v>
      </c>
      <c r="U33" s="197">
        <v>233.87</v>
      </c>
      <c r="V33" s="197">
        <v>0</v>
      </c>
      <c r="W33" s="197">
        <v>10.65</v>
      </c>
      <c r="X33" s="197">
        <v>34.909999999999997</v>
      </c>
      <c r="Y33" s="197">
        <v>0</v>
      </c>
      <c r="Z33">
        <v>0</v>
      </c>
      <c r="AA33" s="197">
        <v>0</v>
      </c>
      <c r="AB33" s="197">
        <v>0</v>
      </c>
      <c r="AC33" s="197">
        <v>0</v>
      </c>
      <c r="AD33" s="197">
        <v>0</v>
      </c>
      <c r="AE33" s="197">
        <v>24.49</v>
      </c>
      <c r="AF33" s="197">
        <v>0</v>
      </c>
      <c r="AG33" s="197">
        <v>0</v>
      </c>
      <c r="AH33" s="197">
        <v>0</v>
      </c>
      <c r="AI33" s="197">
        <v>45</v>
      </c>
      <c r="AJ33" s="197">
        <v>0</v>
      </c>
      <c r="AK33" s="197">
        <v>0</v>
      </c>
      <c r="AL33" s="197">
        <v>0</v>
      </c>
      <c r="AM33" s="197">
        <v>0</v>
      </c>
      <c r="AN33" s="197">
        <v>0</v>
      </c>
      <c r="AO33">
        <v>0</v>
      </c>
      <c r="AP33" s="197">
        <v>67.83</v>
      </c>
      <c r="AQ33" s="197">
        <v>9.6</v>
      </c>
      <c r="AR33" s="197">
        <v>22.75</v>
      </c>
      <c r="AS33" s="197">
        <v>0</v>
      </c>
      <c r="AT33">
        <v>0</v>
      </c>
      <c r="AU33">
        <v>0</v>
      </c>
      <c r="AV33" s="197">
        <v>0</v>
      </c>
      <c r="AW33" s="197">
        <v>0</v>
      </c>
      <c r="AX33" s="197">
        <v>0</v>
      </c>
      <c r="AY33" s="197">
        <v>0</v>
      </c>
      <c r="AZ33" s="197">
        <v>0</v>
      </c>
      <c r="BA33" s="197">
        <v>0</v>
      </c>
      <c r="BB33" s="197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0</v>
      </c>
      <c r="H34" s="197">
        <v>0</v>
      </c>
      <c r="I34" s="197">
        <v>0</v>
      </c>
      <c r="J34" s="197">
        <v>0</v>
      </c>
      <c r="K34" s="197">
        <v>76.78</v>
      </c>
      <c r="L34" s="197">
        <v>20.149999999999999</v>
      </c>
      <c r="M34" s="197">
        <v>0</v>
      </c>
      <c r="N34" s="197">
        <v>28.79</v>
      </c>
      <c r="O34" s="197">
        <v>48.35</v>
      </c>
      <c r="P34" s="197">
        <v>48.87</v>
      </c>
      <c r="Q34" s="197">
        <v>1.92</v>
      </c>
      <c r="R34" s="197">
        <v>4.8</v>
      </c>
      <c r="S34" s="197">
        <v>2.88</v>
      </c>
      <c r="T34" s="197">
        <v>0</v>
      </c>
      <c r="U34" s="197">
        <v>233.87</v>
      </c>
      <c r="V34" s="197">
        <v>0</v>
      </c>
      <c r="W34" s="197">
        <v>10.65</v>
      </c>
      <c r="X34" s="197">
        <v>34.909999999999997</v>
      </c>
      <c r="Y34" s="197">
        <v>0</v>
      </c>
      <c r="Z34">
        <v>0</v>
      </c>
      <c r="AA34" s="197">
        <v>0</v>
      </c>
      <c r="AB34" s="197">
        <v>0</v>
      </c>
      <c r="AC34" s="197">
        <v>0</v>
      </c>
      <c r="AD34" s="197">
        <v>0</v>
      </c>
      <c r="AE34" s="197">
        <v>24.49</v>
      </c>
      <c r="AF34" s="197">
        <v>0</v>
      </c>
      <c r="AG34" s="197">
        <v>0</v>
      </c>
      <c r="AH34" s="197">
        <v>0</v>
      </c>
      <c r="AI34" s="197">
        <v>45</v>
      </c>
      <c r="AJ34" s="197">
        <v>0</v>
      </c>
      <c r="AK34" s="197">
        <v>0</v>
      </c>
      <c r="AL34" s="197">
        <v>0</v>
      </c>
      <c r="AM34" s="197">
        <v>0</v>
      </c>
      <c r="AN34" s="197">
        <v>0</v>
      </c>
      <c r="AO34">
        <v>0</v>
      </c>
      <c r="AP34" s="197">
        <v>67.83</v>
      </c>
      <c r="AQ34" s="197">
        <v>9.6</v>
      </c>
      <c r="AR34" s="197">
        <v>22.75</v>
      </c>
      <c r="AS34" s="197">
        <v>0</v>
      </c>
      <c r="AT34">
        <v>0</v>
      </c>
      <c r="AU34">
        <v>0</v>
      </c>
      <c r="AV34" s="197">
        <v>0</v>
      </c>
      <c r="AW34" s="197">
        <v>0</v>
      </c>
      <c r="AX34" s="197">
        <v>0</v>
      </c>
      <c r="AY34" s="197">
        <v>0</v>
      </c>
      <c r="AZ34" s="197">
        <v>0</v>
      </c>
      <c r="BA34" s="197">
        <v>0</v>
      </c>
      <c r="BB34" s="197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0</v>
      </c>
      <c r="H35" s="197">
        <v>0</v>
      </c>
      <c r="I35" s="197">
        <v>0</v>
      </c>
      <c r="J35" s="197">
        <v>0</v>
      </c>
      <c r="K35" s="197">
        <v>91.17</v>
      </c>
      <c r="L35" s="197">
        <v>23.6</v>
      </c>
      <c r="M35" s="197">
        <v>0</v>
      </c>
      <c r="N35" s="197">
        <v>28.79</v>
      </c>
      <c r="O35" s="197">
        <v>48.35</v>
      </c>
      <c r="P35" s="197">
        <v>48.87</v>
      </c>
      <c r="Q35" s="197">
        <v>2.91</v>
      </c>
      <c r="R35" s="197">
        <v>10.34</v>
      </c>
      <c r="S35" s="197">
        <v>3.46</v>
      </c>
      <c r="T35" s="197">
        <v>0</v>
      </c>
      <c r="U35" s="197">
        <v>233.87</v>
      </c>
      <c r="V35" s="197">
        <v>4.47</v>
      </c>
      <c r="W35" s="197">
        <v>10.65</v>
      </c>
      <c r="X35" s="197">
        <v>34.909999999999997</v>
      </c>
      <c r="Y35" s="197">
        <v>0</v>
      </c>
      <c r="Z35">
        <v>0</v>
      </c>
      <c r="AA35" s="197">
        <v>0</v>
      </c>
      <c r="AB35" s="197">
        <v>0</v>
      </c>
      <c r="AC35" s="197">
        <v>0</v>
      </c>
      <c r="AD35" s="197">
        <v>0</v>
      </c>
      <c r="AE35" s="197">
        <v>24.49</v>
      </c>
      <c r="AF35" s="197">
        <v>0</v>
      </c>
      <c r="AG35" s="197">
        <v>0</v>
      </c>
      <c r="AH35" s="197">
        <v>0</v>
      </c>
      <c r="AI35" s="197">
        <v>48.43</v>
      </c>
      <c r="AJ35" s="197">
        <v>0</v>
      </c>
      <c r="AK35" s="197">
        <v>0</v>
      </c>
      <c r="AL35" s="197">
        <v>0</v>
      </c>
      <c r="AM35" s="197">
        <v>0</v>
      </c>
      <c r="AN35" s="197">
        <v>0</v>
      </c>
      <c r="AO35">
        <v>0</v>
      </c>
      <c r="AP35" s="197">
        <v>67.83</v>
      </c>
      <c r="AQ35" s="197">
        <v>17.95</v>
      </c>
      <c r="AR35" s="197">
        <v>24.25</v>
      </c>
      <c r="AS35" s="197">
        <v>0</v>
      </c>
      <c r="AT35">
        <v>0</v>
      </c>
      <c r="AU35">
        <v>0</v>
      </c>
      <c r="AV35" s="197">
        <v>0</v>
      </c>
      <c r="AW35" s="197">
        <v>0</v>
      </c>
      <c r="AX35" s="197">
        <v>0</v>
      </c>
      <c r="AY35" s="197">
        <v>0</v>
      </c>
      <c r="AZ35" s="197">
        <v>0</v>
      </c>
      <c r="BA35" s="197">
        <v>0</v>
      </c>
      <c r="BB35" s="197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0</v>
      </c>
      <c r="H36" s="197">
        <v>0</v>
      </c>
      <c r="I36" s="197">
        <v>0</v>
      </c>
      <c r="J36" s="197">
        <v>0</v>
      </c>
      <c r="K36" s="197">
        <v>95.97</v>
      </c>
      <c r="L36" s="197">
        <v>23.6</v>
      </c>
      <c r="M36" s="197">
        <v>0</v>
      </c>
      <c r="N36" s="197">
        <v>28.79</v>
      </c>
      <c r="O36" s="197">
        <v>48.35</v>
      </c>
      <c r="P36" s="197">
        <v>48.87</v>
      </c>
      <c r="Q36" s="197">
        <v>2.91</v>
      </c>
      <c r="R36" s="197">
        <v>10.34</v>
      </c>
      <c r="S36" s="197">
        <v>3.46</v>
      </c>
      <c r="T36" s="197">
        <v>0</v>
      </c>
      <c r="U36" s="197">
        <v>233.87</v>
      </c>
      <c r="V36" s="197">
        <v>4.43</v>
      </c>
      <c r="W36" s="197">
        <v>10.65</v>
      </c>
      <c r="X36" s="197">
        <v>34.909999999999997</v>
      </c>
      <c r="Y36" s="197">
        <v>0</v>
      </c>
      <c r="Z36">
        <v>0</v>
      </c>
      <c r="AA36" s="197">
        <v>0</v>
      </c>
      <c r="AB36" s="197">
        <v>0</v>
      </c>
      <c r="AC36" s="197">
        <v>0</v>
      </c>
      <c r="AD36" s="197">
        <v>0</v>
      </c>
      <c r="AE36" s="197">
        <v>24.49</v>
      </c>
      <c r="AF36" s="197">
        <v>0</v>
      </c>
      <c r="AG36" s="197">
        <v>0</v>
      </c>
      <c r="AH36" s="197">
        <v>0</v>
      </c>
      <c r="AI36" s="197">
        <v>48.43</v>
      </c>
      <c r="AJ36" s="197">
        <v>0</v>
      </c>
      <c r="AK36" s="197">
        <v>0</v>
      </c>
      <c r="AL36" s="197">
        <v>0</v>
      </c>
      <c r="AM36" s="197">
        <v>0</v>
      </c>
      <c r="AN36" s="197">
        <v>0</v>
      </c>
      <c r="AO36">
        <v>0</v>
      </c>
      <c r="AP36" s="197">
        <v>67.83</v>
      </c>
      <c r="AQ36" s="197">
        <v>17.95</v>
      </c>
      <c r="AR36" s="197">
        <v>24.25</v>
      </c>
      <c r="AS36" s="197">
        <v>0</v>
      </c>
      <c r="AT36">
        <v>0</v>
      </c>
      <c r="AU36">
        <v>0</v>
      </c>
      <c r="AV36" s="197">
        <v>0</v>
      </c>
      <c r="AW36" s="197">
        <v>0</v>
      </c>
      <c r="AX36" s="197">
        <v>0</v>
      </c>
      <c r="AY36" s="197">
        <v>0</v>
      </c>
      <c r="AZ36" s="197">
        <v>0</v>
      </c>
      <c r="BA36" s="197">
        <v>0</v>
      </c>
      <c r="BB36" s="197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0</v>
      </c>
      <c r="H37" s="197">
        <v>0</v>
      </c>
      <c r="I37" s="197">
        <v>0</v>
      </c>
      <c r="J37" s="197">
        <v>0</v>
      </c>
      <c r="K37" s="197">
        <v>76.78</v>
      </c>
      <c r="L37" s="197">
        <v>23.6</v>
      </c>
      <c r="M37" s="197">
        <v>0</v>
      </c>
      <c r="N37" s="197">
        <v>28.79</v>
      </c>
      <c r="O37" s="197">
        <v>48.35</v>
      </c>
      <c r="P37" s="197">
        <v>48.87</v>
      </c>
      <c r="Q37" s="197">
        <v>2.91</v>
      </c>
      <c r="R37" s="197">
        <v>4.8</v>
      </c>
      <c r="S37" s="197">
        <v>3.46</v>
      </c>
      <c r="T37" s="197">
        <v>0</v>
      </c>
      <c r="U37" s="197">
        <v>233.87</v>
      </c>
      <c r="V37" s="197">
        <v>0</v>
      </c>
      <c r="W37" s="197">
        <v>10.65</v>
      </c>
      <c r="X37" s="197">
        <v>34.909999999999997</v>
      </c>
      <c r="Y37" s="197">
        <v>0</v>
      </c>
      <c r="Z37">
        <v>0</v>
      </c>
      <c r="AA37" s="197">
        <v>0</v>
      </c>
      <c r="AB37" s="197">
        <v>0</v>
      </c>
      <c r="AC37" s="197">
        <v>0</v>
      </c>
      <c r="AD37" s="197">
        <v>0</v>
      </c>
      <c r="AE37" s="197">
        <v>24.49</v>
      </c>
      <c r="AF37" s="197">
        <v>0</v>
      </c>
      <c r="AG37" s="197">
        <v>0</v>
      </c>
      <c r="AH37" s="197">
        <v>0</v>
      </c>
      <c r="AI37" s="197">
        <v>48.43</v>
      </c>
      <c r="AJ37" s="197">
        <v>0</v>
      </c>
      <c r="AK37" s="197">
        <v>0</v>
      </c>
      <c r="AL37" s="197">
        <v>0</v>
      </c>
      <c r="AM37" s="197">
        <v>0</v>
      </c>
      <c r="AN37" s="197">
        <v>0</v>
      </c>
      <c r="AO37">
        <v>0</v>
      </c>
      <c r="AP37" s="197">
        <v>67.83</v>
      </c>
      <c r="AQ37" s="197">
        <v>18.7</v>
      </c>
      <c r="AR37" s="197">
        <v>24.25</v>
      </c>
      <c r="AS37" s="197">
        <v>0</v>
      </c>
      <c r="AT37">
        <v>0</v>
      </c>
      <c r="AU37">
        <v>0</v>
      </c>
      <c r="AV37" s="197">
        <v>0</v>
      </c>
      <c r="AW37" s="197">
        <v>0</v>
      </c>
      <c r="AX37" s="197">
        <v>0</v>
      </c>
      <c r="AY37" s="197">
        <v>0</v>
      </c>
      <c r="AZ37" s="197">
        <v>0</v>
      </c>
      <c r="BA37" s="197">
        <v>0</v>
      </c>
      <c r="BB37" s="19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0</v>
      </c>
      <c r="H38" s="197">
        <v>0</v>
      </c>
      <c r="I38" s="197">
        <v>0</v>
      </c>
      <c r="J38" s="197">
        <v>0</v>
      </c>
      <c r="K38" s="197">
        <v>76.78</v>
      </c>
      <c r="L38" s="197">
        <v>23.6</v>
      </c>
      <c r="M38" s="197">
        <v>0</v>
      </c>
      <c r="N38" s="197">
        <v>28.79</v>
      </c>
      <c r="O38" s="197">
        <v>48.35</v>
      </c>
      <c r="P38" s="197">
        <v>48.87</v>
      </c>
      <c r="Q38" s="197">
        <v>2.91</v>
      </c>
      <c r="R38" s="197">
        <v>4.8</v>
      </c>
      <c r="S38" s="197">
        <v>3.46</v>
      </c>
      <c r="T38" s="197">
        <v>0</v>
      </c>
      <c r="U38" s="197">
        <v>233.87</v>
      </c>
      <c r="V38" s="197">
        <v>0</v>
      </c>
      <c r="W38" s="197">
        <v>10.65</v>
      </c>
      <c r="X38" s="197">
        <v>34.909999999999997</v>
      </c>
      <c r="Y38" s="197">
        <v>0</v>
      </c>
      <c r="Z38">
        <v>0</v>
      </c>
      <c r="AA38" s="197">
        <v>0</v>
      </c>
      <c r="AB38" s="197">
        <v>0</v>
      </c>
      <c r="AC38" s="197">
        <v>0</v>
      </c>
      <c r="AD38" s="197">
        <v>0</v>
      </c>
      <c r="AE38" s="197">
        <v>24.49</v>
      </c>
      <c r="AF38" s="197">
        <v>0</v>
      </c>
      <c r="AG38" s="197">
        <v>0</v>
      </c>
      <c r="AH38" s="197">
        <v>0</v>
      </c>
      <c r="AI38" s="197">
        <v>48.43</v>
      </c>
      <c r="AJ38" s="197">
        <v>0</v>
      </c>
      <c r="AK38" s="197">
        <v>0</v>
      </c>
      <c r="AL38" s="197">
        <v>0</v>
      </c>
      <c r="AM38" s="197">
        <v>0</v>
      </c>
      <c r="AN38" s="197">
        <v>0</v>
      </c>
      <c r="AO38">
        <v>0</v>
      </c>
      <c r="AP38" s="197">
        <v>67.83</v>
      </c>
      <c r="AQ38" s="197">
        <v>18.7</v>
      </c>
      <c r="AR38" s="197">
        <v>24.25</v>
      </c>
      <c r="AS38" s="197">
        <v>0</v>
      </c>
      <c r="AT38">
        <v>0</v>
      </c>
      <c r="AU38">
        <v>0</v>
      </c>
      <c r="AV38" s="197">
        <v>0</v>
      </c>
      <c r="AW38" s="197">
        <v>0</v>
      </c>
      <c r="AX38" s="197">
        <v>0</v>
      </c>
      <c r="AY38" s="197">
        <v>0</v>
      </c>
      <c r="AZ38" s="197">
        <v>0</v>
      </c>
      <c r="BA38" s="197">
        <v>0</v>
      </c>
      <c r="BB38" s="197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0</v>
      </c>
      <c r="H39" s="197">
        <v>0</v>
      </c>
      <c r="I39" s="197">
        <v>0</v>
      </c>
      <c r="J39" s="197">
        <v>0</v>
      </c>
      <c r="K39" s="197">
        <v>91.17</v>
      </c>
      <c r="L39" s="197">
        <v>23.6</v>
      </c>
      <c r="M39" s="197">
        <v>0</v>
      </c>
      <c r="N39" s="197">
        <v>28.79</v>
      </c>
      <c r="O39" s="197">
        <v>48.35</v>
      </c>
      <c r="P39" s="197">
        <v>48.87</v>
      </c>
      <c r="Q39" s="197">
        <v>2.91</v>
      </c>
      <c r="R39" s="197">
        <v>10.34</v>
      </c>
      <c r="S39" s="197">
        <v>3.47</v>
      </c>
      <c r="T39" s="197">
        <v>0</v>
      </c>
      <c r="U39" s="197">
        <v>233.87</v>
      </c>
      <c r="V39" s="197">
        <v>4.43</v>
      </c>
      <c r="W39" s="197">
        <v>10.65</v>
      </c>
      <c r="X39" s="197">
        <v>34.909999999999997</v>
      </c>
      <c r="Y39" s="197">
        <v>0</v>
      </c>
      <c r="Z39">
        <v>0</v>
      </c>
      <c r="AA39" s="197">
        <v>0</v>
      </c>
      <c r="AB39" s="197">
        <v>0</v>
      </c>
      <c r="AC39" s="197">
        <v>0</v>
      </c>
      <c r="AD39" s="197">
        <v>0</v>
      </c>
      <c r="AE39" s="197">
        <v>24.49</v>
      </c>
      <c r="AF39" s="197">
        <v>0</v>
      </c>
      <c r="AG39" s="197">
        <v>0</v>
      </c>
      <c r="AH39" s="197">
        <v>0</v>
      </c>
      <c r="AI39" s="197">
        <v>48.43</v>
      </c>
      <c r="AJ39" s="197">
        <v>0</v>
      </c>
      <c r="AK39" s="197">
        <v>0</v>
      </c>
      <c r="AL39" s="197">
        <v>0</v>
      </c>
      <c r="AM39" s="197">
        <v>0</v>
      </c>
      <c r="AN39" s="197">
        <v>0</v>
      </c>
      <c r="AO39">
        <v>0</v>
      </c>
      <c r="AP39" s="197">
        <v>67.83</v>
      </c>
      <c r="AQ39" s="197">
        <v>17.95</v>
      </c>
      <c r="AR39" s="197">
        <v>24.25</v>
      </c>
      <c r="AS39" s="197">
        <v>0</v>
      </c>
      <c r="AT39">
        <v>0</v>
      </c>
      <c r="AU39">
        <v>0</v>
      </c>
      <c r="AV39" s="197">
        <v>0</v>
      </c>
      <c r="AW39" s="197">
        <v>0</v>
      </c>
      <c r="AX39" s="197">
        <v>0</v>
      </c>
      <c r="AY39" s="197">
        <v>0</v>
      </c>
      <c r="AZ39" s="197">
        <v>0</v>
      </c>
      <c r="BA39" s="197">
        <v>0</v>
      </c>
      <c r="BB39" s="197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0</v>
      </c>
      <c r="H40" s="197">
        <v>0</v>
      </c>
      <c r="I40" s="197">
        <v>0</v>
      </c>
      <c r="J40" s="197">
        <v>0</v>
      </c>
      <c r="K40" s="197">
        <v>91.17</v>
      </c>
      <c r="L40" s="197">
        <v>23.6</v>
      </c>
      <c r="M40" s="197">
        <v>0</v>
      </c>
      <c r="N40" s="197">
        <v>28.79</v>
      </c>
      <c r="O40" s="197">
        <v>48.35</v>
      </c>
      <c r="P40" s="197">
        <v>48.87</v>
      </c>
      <c r="Q40" s="197">
        <v>2.91</v>
      </c>
      <c r="R40" s="197">
        <v>10.34</v>
      </c>
      <c r="S40" s="197">
        <v>3.47</v>
      </c>
      <c r="T40" s="197">
        <v>0</v>
      </c>
      <c r="U40" s="197">
        <v>233.87</v>
      </c>
      <c r="V40" s="197">
        <v>4.43</v>
      </c>
      <c r="W40" s="197">
        <v>10.65</v>
      </c>
      <c r="X40" s="197">
        <v>34.909999999999997</v>
      </c>
      <c r="Y40" s="197">
        <v>0</v>
      </c>
      <c r="Z40">
        <v>0</v>
      </c>
      <c r="AA40" s="197">
        <v>0</v>
      </c>
      <c r="AB40" s="197">
        <v>0</v>
      </c>
      <c r="AC40" s="197">
        <v>0</v>
      </c>
      <c r="AD40" s="197">
        <v>0</v>
      </c>
      <c r="AE40" s="197">
        <v>24.49</v>
      </c>
      <c r="AF40" s="197">
        <v>0</v>
      </c>
      <c r="AG40" s="197">
        <v>0</v>
      </c>
      <c r="AH40" s="197">
        <v>0</v>
      </c>
      <c r="AI40" s="197">
        <v>48.43</v>
      </c>
      <c r="AJ40" s="197">
        <v>0</v>
      </c>
      <c r="AK40" s="197">
        <v>0</v>
      </c>
      <c r="AL40" s="197">
        <v>0</v>
      </c>
      <c r="AM40" s="197">
        <v>0</v>
      </c>
      <c r="AN40" s="197">
        <v>0</v>
      </c>
      <c r="AO40">
        <v>0</v>
      </c>
      <c r="AP40" s="197">
        <v>67.83</v>
      </c>
      <c r="AQ40" s="197">
        <v>17.95</v>
      </c>
      <c r="AR40" s="197">
        <v>24.25</v>
      </c>
      <c r="AS40" s="197">
        <v>0</v>
      </c>
      <c r="AT40">
        <v>0</v>
      </c>
      <c r="AU40">
        <v>0</v>
      </c>
      <c r="AV40" s="197">
        <v>0</v>
      </c>
      <c r="AW40" s="197">
        <v>0</v>
      </c>
      <c r="AX40" s="197">
        <v>0</v>
      </c>
      <c r="AY40" s="197">
        <v>0</v>
      </c>
      <c r="AZ40" s="197">
        <v>0</v>
      </c>
      <c r="BA40" s="197">
        <v>0</v>
      </c>
      <c r="BB40" s="197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0</v>
      </c>
      <c r="H41" s="197">
        <v>0</v>
      </c>
      <c r="I41" s="197">
        <v>0</v>
      </c>
      <c r="J41" s="197">
        <v>0</v>
      </c>
      <c r="K41" s="197">
        <v>91.17</v>
      </c>
      <c r="L41" s="197">
        <v>23.6</v>
      </c>
      <c r="M41" s="197">
        <v>0</v>
      </c>
      <c r="N41" s="197">
        <v>28.79</v>
      </c>
      <c r="O41" s="197">
        <v>48.35</v>
      </c>
      <c r="P41" s="197">
        <v>48.87</v>
      </c>
      <c r="Q41" s="197">
        <v>2.91</v>
      </c>
      <c r="R41" s="197">
        <v>10.34</v>
      </c>
      <c r="S41" s="197">
        <v>3.47</v>
      </c>
      <c r="T41" s="197">
        <v>0</v>
      </c>
      <c r="U41" s="197">
        <v>233.87</v>
      </c>
      <c r="V41" s="197">
        <v>4.42</v>
      </c>
      <c r="W41" s="197">
        <v>10.65</v>
      </c>
      <c r="X41" s="197">
        <v>34.909999999999997</v>
      </c>
      <c r="Y41" s="197">
        <v>0</v>
      </c>
      <c r="Z41">
        <v>0</v>
      </c>
      <c r="AA41" s="197">
        <v>0</v>
      </c>
      <c r="AB41" s="197">
        <v>0</v>
      </c>
      <c r="AC41" s="197">
        <v>0</v>
      </c>
      <c r="AD41" s="197">
        <v>0</v>
      </c>
      <c r="AE41" s="197">
        <v>24.49</v>
      </c>
      <c r="AF41" s="197">
        <v>0</v>
      </c>
      <c r="AG41" s="197">
        <v>0</v>
      </c>
      <c r="AH41" s="197">
        <v>0</v>
      </c>
      <c r="AI41" s="197">
        <v>48.43</v>
      </c>
      <c r="AJ41" s="197">
        <v>0</v>
      </c>
      <c r="AK41" s="197">
        <v>0</v>
      </c>
      <c r="AL41" s="197">
        <v>0</v>
      </c>
      <c r="AM41" s="197">
        <v>0</v>
      </c>
      <c r="AN41" s="197">
        <v>0</v>
      </c>
      <c r="AO41">
        <v>0</v>
      </c>
      <c r="AP41" s="197">
        <v>65.099999999999994</v>
      </c>
      <c r="AQ41" s="197">
        <v>14.31</v>
      </c>
      <c r="AR41" s="197">
        <v>26.3</v>
      </c>
      <c r="AS41" s="197">
        <v>0</v>
      </c>
      <c r="AT41">
        <v>0</v>
      </c>
      <c r="AU41">
        <v>0</v>
      </c>
      <c r="AV41" s="197">
        <v>0</v>
      </c>
      <c r="AW41" s="197">
        <v>0</v>
      </c>
      <c r="AX41" s="197">
        <v>0</v>
      </c>
      <c r="AY41" s="197">
        <v>0</v>
      </c>
      <c r="AZ41" s="197">
        <v>0</v>
      </c>
      <c r="BA41" s="197">
        <v>0</v>
      </c>
      <c r="BB41" s="197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0</v>
      </c>
      <c r="H42" s="197">
        <v>0</v>
      </c>
      <c r="I42" s="197">
        <v>0</v>
      </c>
      <c r="J42" s="197">
        <v>0</v>
      </c>
      <c r="K42" s="197">
        <v>76.78</v>
      </c>
      <c r="L42" s="197">
        <v>23.6</v>
      </c>
      <c r="M42" s="197">
        <v>0</v>
      </c>
      <c r="N42" s="197">
        <v>28.79</v>
      </c>
      <c r="O42" s="197">
        <v>48.35</v>
      </c>
      <c r="P42" s="197">
        <v>48.87</v>
      </c>
      <c r="Q42" s="197">
        <v>2.91</v>
      </c>
      <c r="R42" s="197">
        <v>4.8</v>
      </c>
      <c r="S42" s="197">
        <v>3.47</v>
      </c>
      <c r="T42" s="197">
        <v>0</v>
      </c>
      <c r="U42" s="197">
        <v>233.87</v>
      </c>
      <c r="V42" s="197">
        <v>0</v>
      </c>
      <c r="W42" s="197">
        <v>10.65</v>
      </c>
      <c r="X42" s="197">
        <v>34.909999999999997</v>
      </c>
      <c r="Y42" s="197">
        <v>0</v>
      </c>
      <c r="Z42">
        <v>0</v>
      </c>
      <c r="AA42" s="197">
        <v>0</v>
      </c>
      <c r="AB42" s="197">
        <v>0</v>
      </c>
      <c r="AC42" s="197">
        <v>0</v>
      </c>
      <c r="AD42" s="197">
        <v>0</v>
      </c>
      <c r="AE42" s="197">
        <v>24.49</v>
      </c>
      <c r="AF42" s="197">
        <v>0</v>
      </c>
      <c r="AG42" s="197">
        <v>0</v>
      </c>
      <c r="AH42" s="197">
        <v>0</v>
      </c>
      <c r="AI42" s="197">
        <v>48.43</v>
      </c>
      <c r="AJ42" s="197">
        <v>0</v>
      </c>
      <c r="AK42" s="197">
        <v>0</v>
      </c>
      <c r="AL42" s="197">
        <v>0</v>
      </c>
      <c r="AM42" s="197">
        <v>0</v>
      </c>
      <c r="AN42" s="197">
        <v>0</v>
      </c>
      <c r="AO42">
        <v>0</v>
      </c>
      <c r="AP42" s="197">
        <v>65.099999999999994</v>
      </c>
      <c r="AQ42" s="197">
        <v>7.08</v>
      </c>
      <c r="AR42" s="197">
        <v>26.3</v>
      </c>
      <c r="AS42" s="197">
        <v>0</v>
      </c>
      <c r="AT42">
        <v>0</v>
      </c>
      <c r="AU42">
        <v>0</v>
      </c>
      <c r="AV42" s="197">
        <v>0</v>
      </c>
      <c r="AW42" s="197">
        <v>0</v>
      </c>
      <c r="AX42" s="197">
        <v>0</v>
      </c>
      <c r="AY42" s="197">
        <v>0</v>
      </c>
      <c r="AZ42" s="197">
        <v>0</v>
      </c>
      <c r="BA42" s="197">
        <v>0</v>
      </c>
      <c r="BB42" s="197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76.78</v>
      </c>
      <c r="L43" s="197">
        <v>23.6</v>
      </c>
      <c r="M43" s="197">
        <v>0</v>
      </c>
      <c r="N43" s="197">
        <v>28.79</v>
      </c>
      <c r="O43" s="197">
        <v>48.35</v>
      </c>
      <c r="P43" s="197">
        <v>48.87</v>
      </c>
      <c r="Q43" s="197">
        <v>2.91</v>
      </c>
      <c r="R43" s="197">
        <v>4.8</v>
      </c>
      <c r="S43" s="197">
        <v>3.47</v>
      </c>
      <c r="T43" s="197">
        <v>0</v>
      </c>
      <c r="U43" s="197">
        <v>233.87</v>
      </c>
      <c r="V43" s="197">
        <v>0</v>
      </c>
      <c r="W43" s="197">
        <v>4.63</v>
      </c>
      <c r="X43" s="197">
        <v>34.909999999999997</v>
      </c>
      <c r="Y43" s="197">
        <v>0</v>
      </c>
      <c r="Z43">
        <v>0</v>
      </c>
      <c r="AA43" s="197">
        <v>0</v>
      </c>
      <c r="AB43" s="197">
        <v>0</v>
      </c>
      <c r="AC43" s="197">
        <v>0</v>
      </c>
      <c r="AD43" s="197">
        <v>0</v>
      </c>
      <c r="AE43" s="197">
        <v>24.49</v>
      </c>
      <c r="AF43" s="197">
        <v>0</v>
      </c>
      <c r="AG43" s="197">
        <v>0</v>
      </c>
      <c r="AH43" s="197">
        <v>0</v>
      </c>
      <c r="AI43" s="197">
        <v>48.43</v>
      </c>
      <c r="AJ43" s="197">
        <v>0</v>
      </c>
      <c r="AK43" s="197">
        <v>0</v>
      </c>
      <c r="AL43" s="197">
        <v>0</v>
      </c>
      <c r="AM43" s="197">
        <v>0</v>
      </c>
      <c r="AN43" s="197">
        <v>0</v>
      </c>
      <c r="AO43">
        <v>0</v>
      </c>
      <c r="AP43" s="197">
        <v>31.32</v>
      </c>
      <c r="AQ43" s="197">
        <v>9.2100000000000009</v>
      </c>
      <c r="AR43" s="197">
        <v>26.3</v>
      </c>
      <c r="AS43" s="197">
        <v>0</v>
      </c>
      <c r="AT43">
        <v>0</v>
      </c>
      <c r="AU43">
        <v>0</v>
      </c>
      <c r="AV43" s="197">
        <v>0</v>
      </c>
      <c r="AW43" s="197">
        <v>0</v>
      </c>
      <c r="AX43" s="197">
        <v>0</v>
      </c>
      <c r="AY43" s="197">
        <v>0</v>
      </c>
      <c r="AZ43" s="197">
        <v>0</v>
      </c>
      <c r="BA43" s="197">
        <v>0</v>
      </c>
      <c r="BB43" s="197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0</v>
      </c>
      <c r="H44" s="197">
        <v>0</v>
      </c>
      <c r="I44" s="197">
        <v>0</v>
      </c>
      <c r="J44" s="197">
        <v>0</v>
      </c>
      <c r="K44" s="197">
        <v>76.78</v>
      </c>
      <c r="L44" s="197">
        <v>23.6</v>
      </c>
      <c r="M44" s="197">
        <v>0</v>
      </c>
      <c r="N44" s="197">
        <v>28.79</v>
      </c>
      <c r="O44" s="197">
        <v>48.35</v>
      </c>
      <c r="P44" s="197">
        <v>48.87</v>
      </c>
      <c r="Q44" s="197">
        <v>2.91</v>
      </c>
      <c r="R44" s="197">
        <v>4.8</v>
      </c>
      <c r="S44" s="197">
        <v>3.47</v>
      </c>
      <c r="T44" s="197">
        <v>0</v>
      </c>
      <c r="U44" s="197">
        <v>233.87</v>
      </c>
      <c r="V44" s="197">
        <v>0</v>
      </c>
      <c r="W44" s="197">
        <v>4.63</v>
      </c>
      <c r="X44" s="197">
        <v>34.909999999999997</v>
      </c>
      <c r="Y44" s="197">
        <v>0</v>
      </c>
      <c r="Z44">
        <v>0</v>
      </c>
      <c r="AA44" s="197">
        <v>0</v>
      </c>
      <c r="AB44" s="197">
        <v>0</v>
      </c>
      <c r="AC44" s="197">
        <v>0</v>
      </c>
      <c r="AD44" s="197">
        <v>0</v>
      </c>
      <c r="AE44" s="197">
        <v>24.49</v>
      </c>
      <c r="AF44" s="197">
        <v>0</v>
      </c>
      <c r="AG44" s="197">
        <v>0</v>
      </c>
      <c r="AH44" s="197">
        <v>0</v>
      </c>
      <c r="AI44" s="197">
        <v>48.43</v>
      </c>
      <c r="AJ44" s="197">
        <v>0</v>
      </c>
      <c r="AK44" s="197">
        <v>0</v>
      </c>
      <c r="AL44" s="197">
        <v>0</v>
      </c>
      <c r="AM44" s="197">
        <v>0</v>
      </c>
      <c r="AN44" s="197">
        <v>0</v>
      </c>
      <c r="AO44">
        <v>0</v>
      </c>
      <c r="AP44" s="197">
        <v>31.32</v>
      </c>
      <c r="AQ44" s="197">
        <v>9.2100000000000009</v>
      </c>
      <c r="AR44" s="197">
        <v>26.3</v>
      </c>
      <c r="AS44" s="197">
        <v>0</v>
      </c>
      <c r="AT44">
        <v>0</v>
      </c>
      <c r="AU44">
        <v>0</v>
      </c>
      <c r="AV44" s="197">
        <v>0</v>
      </c>
      <c r="AW44" s="197">
        <v>0</v>
      </c>
      <c r="AX44" s="197">
        <v>0</v>
      </c>
      <c r="AY44" s="197">
        <v>0</v>
      </c>
      <c r="AZ44" s="197">
        <v>0</v>
      </c>
      <c r="BA44" s="197">
        <v>0</v>
      </c>
      <c r="BB44" s="197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0</v>
      </c>
      <c r="H45" s="197">
        <v>0</v>
      </c>
      <c r="I45" s="197">
        <v>0</v>
      </c>
      <c r="J45" s="197">
        <v>0</v>
      </c>
      <c r="K45" s="197">
        <v>77.239999999999995</v>
      </c>
      <c r="L45" s="197">
        <v>23.6</v>
      </c>
      <c r="M45" s="197">
        <v>0</v>
      </c>
      <c r="N45" s="197">
        <v>28.79</v>
      </c>
      <c r="O45" s="197">
        <v>48.35</v>
      </c>
      <c r="P45" s="197">
        <v>48.87</v>
      </c>
      <c r="Q45" s="197">
        <v>2.91</v>
      </c>
      <c r="R45" s="197">
        <v>4.8</v>
      </c>
      <c r="S45" s="197">
        <v>3.47</v>
      </c>
      <c r="T45" s="197">
        <v>0</v>
      </c>
      <c r="U45" s="197">
        <v>233.87</v>
      </c>
      <c r="V45" s="197">
        <v>0</v>
      </c>
      <c r="W45" s="197">
        <v>4.63</v>
      </c>
      <c r="X45" s="197">
        <v>34.909999999999997</v>
      </c>
      <c r="Y45" s="197">
        <v>0</v>
      </c>
      <c r="Z45">
        <v>0</v>
      </c>
      <c r="AA45" s="197">
        <v>0</v>
      </c>
      <c r="AB45" s="197">
        <v>0</v>
      </c>
      <c r="AC45" s="197">
        <v>0</v>
      </c>
      <c r="AD45" s="197">
        <v>0</v>
      </c>
      <c r="AE45" s="197">
        <v>24.49</v>
      </c>
      <c r="AF45" s="197">
        <v>0</v>
      </c>
      <c r="AG45" s="197">
        <v>0</v>
      </c>
      <c r="AH45" s="197">
        <v>0</v>
      </c>
      <c r="AI45" s="197">
        <v>48.43</v>
      </c>
      <c r="AJ45" s="197">
        <v>0</v>
      </c>
      <c r="AK45" s="197">
        <v>0</v>
      </c>
      <c r="AL45" s="197">
        <v>0</v>
      </c>
      <c r="AM45" s="197">
        <v>0</v>
      </c>
      <c r="AN45" s="197">
        <v>0</v>
      </c>
      <c r="AO45">
        <v>0</v>
      </c>
      <c r="AP45" s="197">
        <v>31.32</v>
      </c>
      <c r="AQ45" s="197">
        <v>9.2100000000000009</v>
      </c>
      <c r="AR45" s="197">
        <v>26.3</v>
      </c>
      <c r="AS45" s="197">
        <v>0</v>
      </c>
      <c r="AT45">
        <v>0</v>
      </c>
      <c r="AU45">
        <v>0</v>
      </c>
      <c r="AV45" s="197">
        <v>0</v>
      </c>
      <c r="AW45" s="197">
        <v>0</v>
      </c>
      <c r="AX45" s="197">
        <v>0</v>
      </c>
      <c r="AY45" s="197">
        <v>0</v>
      </c>
      <c r="AZ45" s="197">
        <v>0</v>
      </c>
      <c r="BA45" s="197">
        <v>0</v>
      </c>
      <c r="BB45" s="197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0</v>
      </c>
      <c r="H46" s="197">
        <v>0</v>
      </c>
      <c r="I46" s="197">
        <v>0</v>
      </c>
      <c r="J46" s="197">
        <v>0</v>
      </c>
      <c r="K46" s="197">
        <v>76.78</v>
      </c>
      <c r="L46" s="197">
        <v>23.6</v>
      </c>
      <c r="M46" s="197">
        <v>0</v>
      </c>
      <c r="N46" s="197">
        <v>28.79</v>
      </c>
      <c r="O46" s="197">
        <v>48.35</v>
      </c>
      <c r="P46" s="197">
        <v>48.87</v>
      </c>
      <c r="Q46" s="197">
        <v>2.91</v>
      </c>
      <c r="R46" s="197">
        <v>4.8</v>
      </c>
      <c r="S46" s="197">
        <v>3.47</v>
      </c>
      <c r="T46" s="197">
        <v>0</v>
      </c>
      <c r="U46" s="197">
        <v>233.87</v>
      </c>
      <c r="V46" s="197">
        <v>0</v>
      </c>
      <c r="W46" s="197">
        <v>4.63</v>
      </c>
      <c r="X46" s="197">
        <v>34.909999999999997</v>
      </c>
      <c r="Y46" s="197">
        <v>0</v>
      </c>
      <c r="Z46">
        <v>0</v>
      </c>
      <c r="AA46" s="197">
        <v>0</v>
      </c>
      <c r="AB46" s="197">
        <v>0</v>
      </c>
      <c r="AC46" s="197">
        <v>0</v>
      </c>
      <c r="AD46" s="197">
        <v>0</v>
      </c>
      <c r="AE46" s="197">
        <v>24.49</v>
      </c>
      <c r="AF46" s="197">
        <v>0</v>
      </c>
      <c r="AG46" s="197">
        <v>0</v>
      </c>
      <c r="AH46" s="197">
        <v>0</v>
      </c>
      <c r="AI46" s="197">
        <v>48.43</v>
      </c>
      <c r="AJ46" s="197">
        <v>0</v>
      </c>
      <c r="AK46" s="197">
        <v>0</v>
      </c>
      <c r="AL46" s="197">
        <v>0</v>
      </c>
      <c r="AM46" s="197">
        <v>0</v>
      </c>
      <c r="AN46" s="197">
        <v>0</v>
      </c>
      <c r="AO46">
        <v>0</v>
      </c>
      <c r="AP46" s="197">
        <v>31.32</v>
      </c>
      <c r="AQ46" s="197">
        <v>9.2100000000000009</v>
      </c>
      <c r="AR46" s="197">
        <v>26.3</v>
      </c>
      <c r="AS46" s="197">
        <v>0</v>
      </c>
      <c r="AT46">
        <v>0</v>
      </c>
      <c r="AU46">
        <v>0</v>
      </c>
      <c r="AV46" s="197">
        <v>0</v>
      </c>
      <c r="AW46" s="197">
        <v>0</v>
      </c>
      <c r="AX46" s="197">
        <v>0</v>
      </c>
      <c r="AY46" s="197">
        <v>0</v>
      </c>
      <c r="AZ46" s="197">
        <v>0</v>
      </c>
      <c r="BA46" s="197">
        <v>0</v>
      </c>
      <c r="BB46" s="197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0</v>
      </c>
      <c r="H47" s="197">
        <v>0</v>
      </c>
      <c r="I47" s="197">
        <v>0</v>
      </c>
      <c r="J47" s="197">
        <v>0</v>
      </c>
      <c r="K47" s="197">
        <v>76.78</v>
      </c>
      <c r="L47" s="197">
        <v>23.6</v>
      </c>
      <c r="M47" s="197">
        <v>0</v>
      </c>
      <c r="N47" s="197">
        <v>28.79</v>
      </c>
      <c r="O47" s="197">
        <v>48.35</v>
      </c>
      <c r="P47" s="197">
        <v>48.87</v>
      </c>
      <c r="Q47" s="197">
        <v>2.91</v>
      </c>
      <c r="R47" s="197">
        <v>4.8</v>
      </c>
      <c r="S47" s="197">
        <v>3.47</v>
      </c>
      <c r="T47" s="197">
        <v>0</v>
      </c>
      <c r="U47" s="197">
        <v>233.87</v>
      </c>
      <c r="V47" s="197">
        <v>0</v>
      </c>
      <c r="W47" s="197">
        <v>4.63</v>
      </c>
      <c r="X47" s="197">
        <v>34.909999999999997</v>
      </c>
      <c r="Y47" s="197">
        <v>0</v>
      </c>
      <c r="Z47">
        <v>0</v>
      </c>
      <c r="AA47" s="197">
        <v>0</v>
      </c>
      <c r="AB47" s="197">
        <v>0</v>
      </c>
      <c r="AC47" s="197">
        <v>0</v>
      </c>
      <c r="AD47" s="197">
        <v>0</v>
      </c>
      <c r="AE47" s="197">
        <v>24.49</v>
      </c>
      <c r="AF47" s="197">
        <v>0</v>
      </c>
      <c r="AG47" s="197">
        <v>0</v>
      </c>
      <c r="AH47" s="197">
        <v>0</v>
      </c>
      <c r="AI47" s="197">
        <v>48.43</v>
      </c>
      <c r="AJ47" s="197">
        <v>0</v>
      </c>
      <c r="AK47" s="197">
        <v>0</v>
      </c>
      <c r="AL47" s="197">
        <v>0</v>
      </c>
      <c r="AM47" s="197">
        <v>0</v>
      </c>
      <c r="AN47" s="197">
        <v>0</v>
      </c>
      <c r="AO47">
        <v>0</v>
      </c>
      <c r="AP47" s="197">
        <v>31.32</v>
      </c>
      <c r="AQ47" s="197">
        <v>9.2100000000000009</v>
      </c>
      <c r="AR47" s="197">
        <v>26.3</v>
      </c>
      <c r="AS47" s="197">
        <v>0</v>
      </c>
      <c r="AT47">
        <v>0</v>
      </c>
      <c r="AU47">
        <v>0</v>
      </c>
      <c r="AV47" s="197">
        <v>0</v>
      </c>
      <c r="AW47" s="197">
        <v>0</v>
      </c>
      <c r="AX47" s="197">
        <v>0</v>
      </c>
      <c r="AY47" s="197">
        <v>0</v>
      </c>
      <c r="AZ47" s="197">
        <v>0</v>
      </c>
      <c r="BA47" s="197">
        <v>0</v>
      </c>
      <c r="BB47" s="19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0</v>
      </c>
      <c r="H48" s="197">
        <v>0</v>
      </c>
      <c r="I48" s="197">
        <v>0</v>
      </c>
      <c r="J48" s="197">
        <v>0</v>
      </c>
      <c r="K48" s="197">
        <v>76.78</v>
      </c>
      <c r="L48" s="197">
        <v>20.149999999999999</v>
      </c>
      <c r="M48" s="197">
        <v>0</v>
      </c>
      <c r="N48" s="197">
        <v>28.79</v>
      </c>
      <c r="O48" s="197">
        <v>48.35</v>
      </c>
      <c r="P48" s="197">
        <v>48.87</v>
      </c>
      <c r="Q48" s="197">
        <v>2.91</v>
      </c>
      <c r="R48" s="197">
        <v>4.8</v>
      </c>
      <c r="S48" s="197">
        <v>3.47</v>
      </c>
      <c r="T48" s="197">
        <v>0</v>
      </c>
      <c r="U48" s="197">
        <v>233.87</v>
      </c>
      <c r="V48" s="197">
        <v>0</v>
      </c>
      <c r="W48" s="197">
        <v>4.63</v>
      </c>
      <c r="X48" s="197">
        <v>34.909999999999997</v>
      </c>
      <c r="Y48" s="197">
        <v>0</v>
      </c>
      <c r="Z48">
        <v>0</v>
      </c>
      <c r="AA48" s="197">
        <v>0</v>
      </c>
      <c r="AB48" s="197">
        <v>0</v>
      </c>
      <c r="AC48" s="197">
        <v>0</v>
      </c>
      <c r="AD48" s="197">
        <v>0</v>
      </c>
      <c r="AE48" s="197">
        <v>24.49</v>
      </c>
      <c r="AF48" s="197">
        <v>0</v>
      </c>
      <c r="AG48" s="197">
        <v>0</v>
      </c>
      <c r="AH48" s="197">
        <v>0</v>
      </c>
      <c r="AI48" s="197">
        <v>48.43</v>
      </c>
      <c r="AJ48" s="197">
        <v>0</v>
      </c>
      <c r="AK48" s="197">
        <v>0</v>
      </c>
      <c r="AL48" s="197">
        <v>0</v>
      </c>
      <c r="AM48" s="197">
        <v>0</v>
      </c>
      <c r="AN48" s="197">
        <v>0</v>
      </c>
      <c r="AO48">
        <v>0</v>
      </c>
      <c r="AP48" s="197">
        <v>31.32</v>
      </c>
      <c r="AQ48" s="197">
        <v>9.2100000000000009</v>
      </c>
      <c r="AR48" s="197">
        <v>26.3</v>
      </c>
      <c r="AS48" s="197">
        <v>0</v>
      </c>
      <c r="AT48">
        <v>0</v>
      </c>
      <c r="AU48">
        <v>0</v>
      </c>
      <c r="AV48" s="197">
        <v>0</v>
      </c>
      <c r="AW48" s="197">
        <v>0</v>
      </c>
      <c r="AX48" s="197">
        <v>0</v>
      </c>
      <c r="AY48" s="197">
        <v>0</v>
      </c>
      <c r="AZ48" s="197">
        <v>0</v>
      </c>
      <c r="BA48" s="197">
        <v>0</v>
      </c>
      <c r="BB48" s="197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76.63</v>
      </c>
      <c r="L49" s="197">
        <v>20.12</v>
      </c>
      <c r="M49" s="197">
        <v>0</v>
      </c>
      <c r="N49" s="197">
        <v>28.79</v>
      </c>
      <c r="O49" s="197">
        <v>48.35</v>
      </c>
      <c r="P49" s="197">
        <v>48.87</v>
      </c>
      <c r="Q49" s="197">
        <v>2.91</v>
      </c>
      <c r="R49" s="197">
        <v>4.79</v>
      </c>
      <c r="S49" s="197">
        <v>3.47</v>
      </c>
      <c r="T49" s="197">
        <v>0</v>
      </c>
      <c r="U49" s="197">
        <v>233.87</v>
      </c>
      <c r="V49" s="197">
        <v>0</v>
      </c>
      <c r="W49" s="197">
        <v>4.63</v>
      </c>
      <c r="X49" s="197">
        <v>34.909999999999997</v>
      </c>
      <c r="Y49" s="197">
        <v>0</v>
      </c>
      <c r="Z49">
        <v>0</v>
      </c>
      <c r="AA49" s="197">
        <v>0</v>
      </c>
      <c r="AB49" s="197">
        <v>0</v>
      </c>
      <c r="AC49" s="197">
        <v>0</v>
      </c>
      <c r="AD49" s="197">
        <v>0</v>
      </c>
      <c r="AE49" s="197">
        <v>23.78</v>
      </c>
      <c r="AF49" s="197">
        <v>0</v>
      </c>
      <c r="AG49" s="197">
        <v>0</v>
      </c>
      <c r="AH49" s="197">
        <v>0</v>
      </c>
      <c r="AI49" s="197">
        <v>48.43</v>
      </c>
      <c r="AJ49" s="197">
        <v>0</v>
      </c>
      <c r="AK49" s="197">
        <v>0</v>
      </c>
      <c r="AL49" s="197">
        <v>0</v>
      </c>
      <c r="AM49" s="197">
        <v>0</v>
      </c>
      <c r="AN49" s="197">
        <v>0</v>
      </c>
      <c r="AO49">
        <v>0</v>
      </c>
      <c r="AP49" s="197">
        <v>31.27</v>
      </c>
      <c r="AQ49" s="197">
        <v>9.1999999999999993</v>
      </c>
      <c r="AR49" s="197">
        <v>26.3</v>
      </c>
      <c r="AS49" s="197">
        <v>0</v>
      </c>
      <c r="AT49">
        <v>0</v>
      </c>
      <c r="AU49">
        <v>0</v>
      </c>
      <c r="AV49" s="197">
        <v>0</v>
      </c>
      <c r="AW49" s="197">
        <v>0</v>
      </c>
      <c r="AX49" s="197">
        <v>0</v>
      </c>
      <c r="AY49" s="197">
        <v>0</v>
      </c>
      <c r="AZ49" s="197">
        <v>0</v>
      </c>
      <c r="BA49" s="197">
        <v>0</v>
      </c>
      <c r="BB49" s="197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0</v>
      </c>
      <c r="H50" s="197">
        <v>0</v>
      </c>
      <c r="I50" s="197">
        <v>0</v>
      </c>
      <c r="J50" s="197">
        <v>0</v>
      </c>
      <c r="K50" s="197">
        <v>76.63</v>
      </c>
      <c r="L50" s="197">
        <v>20.12</v>
      </c>
      <c r="M50" s="197">
        <v>0</v>
      </c>
      <c r="N50" s="197">
        <v>28.79</v>
      </c>
      <c r="O50" s="197">
        <v>48.35</v>
      </c>
      <c r="P50" s="197">
        <v>48.87</v>
      </c>
      <c r="Q50" s="197">
        <v>2.91</v>
      </c>
      <c r="R50" s="197">
        <v>4.79</v>
      </c>
      <c r="S50" s="197">
        <v>3.47</v>
      </c>
      <c r="T50" s="197">
        <v>0</v>
      </c>
      <c r="U50" s="197">
        <v>233.87</v>
      </c>
      <c r="V50" s="197">
        <v>0</v>
      </c>
      <c r="W50" s="197">
        <v>4.99</v>
      </c>
      <c r="X50" s="197">
        <v>35.159999999999997</v>
      </c>
      <c r="Y50" s="197">
        <v>0</v>
      </c>
      <c r="Z50">
        <v>0</v>
      </c>
      <c r="AA50" s="197">
        <v>0</v>
      </c>
      <c r="AB50" s="197">
        <v>0</v>
      </c>
      <c r="AC50" s="197">
        <v>0</v>
      </c>
      <c r="AD50" s="197">
        <v>0</v>
      </c>
      <c r="AE50" s="197">
        <v>23.78</v>
      </c>
      <c r="AF50" s="197">
        <v>0</v>
      </c>
      <c r="AG50" s="197">
        <v>0</v>
      </c>
      <c r="AH50" s="197">
        <v>0</v>
      </c>
      <c r="AI50" s="197">
        <v>48.43</v>
      </c>
      <c r="AJ50" s="197">
        <v>0</v>
      </c>
      <c r="AK50" s="197">
        <v>0</v>
      </c>
      <c r="AL50" s="197">
        <v>0</v>
      </c>
      <c r="AM50" s="197">
        <v>0</v>
      </c>
      <c r="AN50" s="197">
        <v>0</v>
      </c>
      <c r="AO50">
        <v>0</v>
      </c>
      <c r="AP50" s="197">
        <v>31.27</v>
      </c>
      <c r="AQ50" s="197">
        <v>9.1999999999999993</v>
      </c>
      <c r="AR50" s="197">
        <v>26.3</v>
      </c>
      <c r="AS50" s="197">
        <v>0</v>
      </c>
      <c r="AT50">
        <v>0</v>
      </c>
      <c r="AU50">
        <v>0</v>
      </c>
      <c r="AV50" s="197">
        <v>0</v>
      </c>
      <c r="AW50" s="197">
        <v>0</v>
      </c>
      <c r="AX50" s="197">
        <v>0</v>
      </c>
      <c r="AY50" s="197">
        <v>0</v>
      </c>
      <c r="AZ50" s="197">
        <v>0</v>
      </c>
      <c r="BA50" s="197">
        <v>0</v>
      </c>
      <c r="BB50" s="197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197">
        <v>0</v>
      </c>
      <c r="I51" s="197">
        <v>0</v>
      </c>
      <c r="J51" s="197">
        <v>0</v>
      </c>
      <c r="K51" s="197">
        <v>76.63</v>
      </c>
      <c r="L51" s="197">
        <v>20.12</v>
      </c>
      <c r="M51" s="197">
        <v>0</v>
      </c>
      <c r="N51" s="197">
        <v>28.79</v>
      </c>
      <c r="O51" s="197">
        <v>48.35</v>
      </c>
      <c r="P51" s="197">
        <v>48.87</v>
      </c>
      <c r="Q51" s="197">
        <v>2.91</v>
      </c>
      <c r="R51" s="197">
        <v>4.79</v>
      </c>
      <c r="S51" s="197">
        <v>3.47</v>
      </c>
      <c r="T51" s="197">
        <v>0</v>
      </c>
      <c r="U51" s="197">
        <v>233.87</v>
      </c>
      <c r="V51" s="197">
        <v>0</v>
      </c>
      <c r="W51" s="197">
        <v>4.99</v>
      </c>
      <c r="X51" s="197">
        <v>35.159999999999997</v>
      </c>
      <c r="Y51" s="197">
        <v>0</v>
      </c>
      <c r="Z51">
        <v>0</v>
      </c>
      <c r="AA51" s="197">
        <v>0</v>
      </c>
      <c r="AB51" s="197">
        <v>0</v>
      </c>
      <c r="AC51" s="197">
        <v>0</v>
      </c>
      <c r="AD51" s="197">
        <v>0</v>
      </c>
      <c r="AE51" s="197">
        <v>23.78</v>
      </c>
      <c r="AF51" s="197">
        <v>0</v>
      </c>
      <c r="AG51" s="197">
        <v>0</v>
      </c>
      <c r="AH51" s="197">
        <v>0</v>
      </c>
      <c r="AI51" s="197">
        <v>47.39</v>
      </c>
      <c r="AJ51" s="197">
        <v>0</v>
      </c>
      <c r="AK51" s="197">
        <v>0</v>
      </c>
      <c r="AL51" s="197">
        <v>0</v>
      </c>
      <c r="AM51" s="197">
        <v>0</v>
      </c>
      <c r="AN51" s="197">
        <v>0</v>
      </c>
      <c r="AO51">
        <v>0</v>
      </c>
      <c r="AP51" s="197">
        <v>30.94</v>
      </c>
      <c r="AQ51" s="197">
        <v>9.19</v>
      </c>
      <c r="AR51" s="197">
        <v>26.3</v>
      </c>
      <c r="AS51" s="197">
        <v>0</v>
      </c>
      <c r="AT51">
        <v>0</v>
      </c>
      <c r="AU51">
        <v>0</v>
      </c>
      <c r="AV51" s="197">
        <v>0</v>
      </c>
      <c r="AW51" s="197">
        <v>0</v>
      </c>
      <c r="AX51" s="197">
        <v>0</v>
      </c>
      <c r="AY51" s="197">
        <v>0</v>
      </c>
      <c r="AZ51" s="197">
        <v>0</v>
      </c>
      <c r="BA51" s="197">
        <v>0</v>
      </c>
      <c r="BB51" s="197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0</v>
      </c>
      <c r="H52" s="197">
        <v>0</v>
      </c>
      <c r="I52" s="197">
        <v>0</v>
      </c>
      <c r="J52" s="197">
        <v>0</v>
      </c>
      <c r="K52" s="197">
        <v>76.63</v>
      </c>
      <c r="L52" s="197">
        <v>20.12</v>
      </c>
      <c r="M52" s="197">
        <v>0</v>
      </c>
      <c r="N52" s="197">
        <v>28.79</v>
      </c>
      <c r="O52" s="197">
        <v>48.35</v>
      </c>
      <c r="P52" s="197">
        <v>48.87</v>
      </c>
      <c r="Q52" s="197">
        <v>2.91</v>
      </c>
      <c r="R52" s="197">
        <v>4.99</v>
      </c>
      <c r="S52" s="197">
        <v>3.47</v>
      </c>
      <c r="T52" s="197">
        <v>0</v>
      </c>
      <c r="U52" s="197">
        <v>233.87</v>
      </c>
      <c r="V52" s="197">
        <v>0</v>
      </c>
      <c r="W52" s="197">
        <v>4.99</v>
      </c>
      <c r="X52" s="197">
        <v>35.159999999999997</v>
      </c>
      <c r="Y52" s="197">
        <v>0</v>
      </c>
      <c r="Z52">
        <v>0</v>
      </c>
      <c r="AA52" s="197">
        <v>0</v>
      </c>
      <c r="AB52" s="197">
        <v>0</v>
      </c>
      <c r="AC52" s="197">
        <v>0</v>
      </c>
      <c r="AD52" s="197">
        <v>0</v>
      </c>
      <c r="AE52" s="197">
        <v>23.78</v>
      </c>
      <c r="AF52" s="197">
        <v>0</v>
      </c>
      <c r="AG52" s="197">
        <v>0</v>
      </c>
      <c r="AH52" s="197">
        <v>0</v>
      </c>
      <c r="AI52" s="197">
        <v>47.39</v>
      </c>
      <c r="AJ52" s="197">
        <v>0</v>
      </c>
      <c r="AK52" s="197">
        <v>0</v>
      </c>
      <c r="AL52" s="197">
        <v>0</v>
      </c>
      <c r="AM52" s="197">
        <v>0</v>
      </c>
      <c r="AN52" s="197">
        <v>0</v>
      </c>
      <c r="AO52">
        <v>0</v>
      </c>
      <c r="AP52" s="197">
        <v>30.94</v>
      </c>
      <c r="AQ52" s="197">
        <v>8.98</v>
      </c>
      <c r="AR52" s="197">
        <v>26.3</v>
      </c>
      <c r="AS52" s="197">
        <v>0</v>
      </c>
      <c r="AT52">
        <v>0</v>
      </c>
      <c r="AU52">
        <v>0</v>
      </c>
      <c r="AV52" s="197">
        <v>0</v>
      </c>
      <c r="AW52" s="197">
        <v>0</v>
      </c>
      <c r="AX52" s="197">
        <v>0</v>
      </c>
      <c r="AY52" s="197">
        <v>0</v>
      </c>
      <c r="AZ52" s="197">
        <v>0</v>
      </c>
      <c r="BA52" s="197">
        <v>0</v>
      </c>
      <c r="BB52" s="197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0</v>
      </c>
      <c r="H53" s="197">
        <v>0</v>
      </c>
      <c r="I53" s="197">
        <v>0</v>
      </c>
      <c r="J53" s="197">
        <v>0</v>
      </c>
      <c r="K53" s="197">
        <v>76.63</v>
      </c>
      <c r="L53" s="197">
        <v>20.12</v>
      </c>
      <c r="M53" s="197">
        <v>0</v>
      </c>
      <c r="N53" s="197">
        <v>28.79</v>
      </c>
      <c r="O53" s="197">
        <v>48.35</v>
      </c>
      <c r="P53" s="197">
        <v>48.87</v>
      </c>
      <c r="Q53" s="197">
        <v>2.91</v>
      </c>
      <c r="R53" s="197">
        <v>4.99</v>
      </c>
      <c r="S53" s="197">
        <v>3.47</v>
      </c>
      <c r="T53" s="197">
        <v>0</v>
      </c>
      <c r="U53" s="197">
        <v>233.87</v>
      </c>
      <c r="V53" s="197">
        <v>0</v>
      </c>
      <c r="W53" s="197">
        <v>4.99</v>
      </c>
      <c r="X53" s="197">
        <v>35.159999999999997</v>
      </c>
      <c r="Y53" s="197">
        <v>0</v>
      </c>
      <c r="Z53">
        <v>0</v>
      </c>
      <c r="AA53" s="197">
        <v>0</v>
      </c>
      <c r="AB53" s="197">
        <v>0</v>
      </c>
      <c r="AC53" s="197">
        <v>0</v>
      </c>
      <c r="AD53" s="197">
        <v>0</v>
      </c>
      <c r="AE53" s="197">
        <v>23.78</v>
      </c>
      <c r="AF53" s="197">
        <v>0</v>
      </c>
      <c r="AG53" s="197">
        <v>0</v>
      </c>
      <c r="AH53" s="197">
        <v>0</v>
      </c>
      <c r="AI53" s="197">
        <v>47.39</v>
      </c>
      <c r="AJ53" s="197">
        <v>0</v>
      </c>
      <c r="AK53" s="197">
        <v>0</v>
      </c>
      <c r="AL53" s="197">
        <v>0</v>
      </c>
      <c r="AM53" s="197">
        <v>0</v>
      </c>
      <c r="AN53" s="197">
        <v>0</v>
      </c>
      <c r="AO53">
        <v>0</v>
      </c>
      <c r="AP53" s="197">
        <v>30.94</v>
      </c>
      <c r="AQ53" s="197">
        <v>8.98</v>
      </c>
      <c r="AR53" s="197">
        <v>26.3</v>
      </c>
      <c r="AS53" s="197">
        <v>0</v>
      </c>
      <c r="AT53">
        <v>0</v>
      </c>
      <c r="AU53">
        <v>0</v>
      </c>
      <c r="AV53" s="197">
        <v>0</v>
      </c>
      <c r="AW53" s="197">
        <v>0</v>
      </c>
      <c r="AX53" s="197">
        <v>0</v>
      </c>
      <c r="AY53" s="197">
        <v>0</v>
      </c>
      <c r="AZ53" s="197">
        <v>0</v>
      </c>
      <c r="BA53" s="197">
        <v>0</v>
      </c>
      <c r="BB53" s="197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0</v>
      </c>
      <c r="H54" s="197">
        <v>0</v>
      </c>
      <c r="I54" s="197">
        <v>0</v>
      </c>
      <c r="J54" s="197">
        <v>0</v>
      </c>
      <c r="K54" s="197">
        <v>76.63</v>
      </c>
      <c r="L54" s="197">
        <v>20.14</v>
      </c>
      <c r="M54" s="197">
        <v>0</v>
      </c>
      <c r="N54" s="197">
        <v>28.79</v>
      </c>
      <c r="O54" s="197">
        <v>48.35</v>
      </c>
      <c r="P54" s="197">
        <v>48.87</v>
      </c>
      <c r="Q54" s="197">
        <v>2.91</v>
      </c>
      <c r="R54" s="197">
        <v>4.99</v>
      </c>
      <c r="S54" s="197">
        <v>3.47</v>
      </c>
      <c r="T54" s="197">
        <v>0</v>
      </c>
      <c r="U54" s="197">
        <v>233.87</v>
      </c>
      <c r="V54" s="197">
        <v>0</v>
      </c>
      <c r="W54" s="197">
        <v>4.99</v>
      </c>
      <c r="X54" s="197">
        <v>35.159999999999997</v>
      </c>
      <c r="Y54" s="197">
        <v>0</v>
      </c>
      <c r="Z54">
        <v>0</v>
      </c>
      <c r="AA54" s="197">
        <v>0</v>
      </c>
      <c r="AB54" s="197">
        <v>0</v>
      </c>
      <c r="AC54" s="197">
        <v>0</v>
      </c>
      <c r="AD54" s="197">
        <v>0</v>
      </c>
      <c r="AE54" s="197">
        <v>23.78</v>
      </c>
      <c r="AF54" s="197">
        <v>0</v>
      </c>
      <c r="AG54" s="197">
        <v>0</v>
      </c>
      <c r="AH54" s="197">
        <v>0</v>
      </c>
      <c r="AI54" s="197">
        <v>47.39</v>
      </c>
      <c r="AJ54" s="197">
        <v>0</v>
      </c>
      <c r="AK54" s="197">
        <v>0</v>
      </c>
      <c r="AL54" s="197">
        <v>0</v>
      </c>
      <c r="AM54" s="197">
        <v>0</v>
      </c>
      <c r="AN54" s="197">
        <v>0</v>
      </c>
      <c r="AO54">
        <v>0</v>
      </c>
      <c r="AP54" s="197">
        <v>30.94</v>
      </c>
      <c r="AQ54" s="197">
        <v>8.98</v>
      </c>
      <c r="AR54" s="197">
        <v>26.3</v>
      </c>
      <c r="AS54" s="197">
        <v>0</v>
      </c>
      <c r="AT54">
        <v>0</v>
      </c>
      <c r="AU54">
        <v>0</v>
      </c>
      <c r="AV54" s="197">
        <v>0</v>
      </c>
      <c r="AW54" s="197">
        <v>0</v>
      </c>
      <c r="AX54" s="197">
        <v>0</v>
      </c>
      <c r="AY54" s="197">
        <v>0</v>
      </c>
      <c r="AZ54" s="197">
        <v>0</v>
      </c>
      <c r="BA54" s="197">
        <v>0</v>
      </c>
      <c r="BB54" s="197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0</v>
      </c>
      <c r="H55" s="197">
        <v>0</v>
      </c>
      <c r="I55" s="197">
        <v>0</v>
      </c>
      <c r="J55" s="197">
        <v>0</v>
      </c>
      <c r="K55" s="197">
        <v>76.73</v>
      </c>
      <c r="L55" s="197">
        <v>23.6</v>
      </c>
      <c r="M55" s="197">
        <v>0</v>
      </c>
      <c r="N55" s="197">
        <v>28.79</v>
      </c>
      <c r="O55" s="197">
        <v>48.35</v>
      </c>
      <c r="P55" s="197">
        <v>48.87</v>
      </c>
      <c r="Q55" s="197">
        <v>2.91</v>
      </c>
      <c r="R55" s="197">
        <v>4.99</v>
      </c>
      <c r="S55" s="197">
        <v>3.47</v>
      </c>
      <c r="T55" s="197">
        <v>0</v>
      </c>
      <c r="U55" s="197">
        <v>233.87</v>
      </c>
      <c r="V55" s="197">
        <v>0</v>
      </c>
      <c r="W55" s="197">
        <v>4.99</v>
      </c>
      <c r="X55" s="197">
        <v>35.159999999999997</v>
      </c>
      <c r="Y55" s="197">
        <v>0</v>
      </c>
      <c r="Z55">
        <v>0</v>
      </c>
      <c r="AA55" s="197">
        <v>0</v>
      </c>
      <c r="AB55" s="197">
        <v>0</v>
      </c>
      <c r="AC55" s="197">
        <v>0</v>
      </c>
      <c r="AD55" s="197">
        <v>0</v>
      </c>
      <c r="AE55" s="197">
        <v>23.78</v>
      </c>
      <c r="AF55" s="197">
        <v>0</v>
      </c>
      <c r="AG55" s="197">
        <v>0</v>
      </c>
      <c r="AH55" s="197">
        <v>0</v>
      </c>
      <c r="AI55" s="197">
        <v>47.39</v>
      </c>
      <c r="AJ55" s="197">
        <v>0</v>
      </c>
      <c r="AK55" s="197">
        <v>0</v>
      </c>
      <c r="AL55" s="197">
        <v>0</v>
      </c>
      <c r="AM55" s="197">
        <v>0</v>
      </c>
      <c r="AN55" s="197">
        <v>0</v>
      </c>
      <c r="AO55">
        <v>0</v>
      </c>
      <c r="AP55" s="197">
        <v>30.94</v>
      </c>
      <c r="AQ55" s="197">
        <v>8.98</v>
      </c>
      <c r="AR55" s="197">
        <v>26.3</v>
      </c>
      <c r="AS55" s="197">
        <v>0</v>
      </c>
      <c r="AT55">
        <v>0</v>
      </c>
      <c r="AU55">
        <v>0</v>
      </c>
      <c r="AV55" s="197">
        <v>0</v>
      </c>
      <c r="AW55" s="197">
        <v>0</v>
      </c>
      <c r="AX55" s="197">
        <v>0</v>
      </c>
      <c r="AY55" s="197">
        <v>0</v>
      </c>
      <c r="AZ55" s="197">
        <v>0</v>
      </c>
      <c r="BA55" s="197">
        <v>0</v>
      </c>
      <c r="BB55" s="197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0</v>
      </c>
      <c r="H56" s="197">
        <v>0</v>
      </c>
      <c r="I56" s="197">
        <v>0</v>
      </c>
      <c r="J56" s="197">
        <v>0</v>
      </c>
      <c r="K56" s="197">
        <v>76.63</v>
      </c>
      <c r="L56" s="197">
        <v>23.6</v>
      </c>
      <c r="M56" s="197">
        <v>0</v>
      </c>
      <c r="N56" s="197">
        <v>28.79</v>
      </c>
      <c r="O56" s="197">
        <v>48.35</v>
      </c>
      <c r="P56" s="197">
        <v>48.87</v>
      </c>
      <c r="Q56" s="197">
        <v>2.91</v>
      </c>
      <c r="R56" s="197">
        <v>4.99</v>
      </c>
      <c r="S56" s="197">
        <v>3.47</v>
      </c>
      <c r="T56" s="197">
        <v>0</v>
      </c>
      <c r="U56" s="197">
        <v>233.87</v>
      </c>
      <c r="V56" s="197">
        <v>0</v>
      </c>
      <c r="W56" s="197">
        <v>4.99</v>
      </c>
      <c r="X56" s="197">
        <v>35.159999999999997</v>
      </c>
      <c r="Y56" s="197">
        <v>0</v>
      </c>
      <c r="Z56">
        <v>0</v>
      </c>
      <c r="AA56" s="197">
        <v>0</v>
      </c>
      <c r="AB56" s="197">
        <v>0</v>
      </c>
      <c r="AC56" s="197">
        <v>0</v>
      </c>
      <c r="AD56" s="197">
        <v>0</v>
      </c>
      <c r="AE56" s="197">
        <v>23.78</v>
      </c>
      <c r="AF56" s="197">
        <v>0</v>
      </c>
      <c r="AG56" s="197">
        <v>0</v>
      </c>
      <c r="AH56" s="197">
        <v>0</v>
      </c>
      <c r="AI56" s="197">
        <v>47.39</v>
      </c>
      <c r="AJ56" s="197">
        <v>0</v>
      </c>
      <c r="AK56" s="197">
        <v>0</v>
      </c>
      <c r="AL56" s="197">
        <v>0</v>
      </c>
      <c r="AM56" s="197">
        <v>0</v>
      </c>
      <c r="AN56" s="197">
        <v>0</v>
      </c>
      <c r="AO56">
        <v>0</v>
      </c>
      <c r="AP56" s="197">
        <v>30.94</v>
      </c>
      <c r="AQ56" s="197">
        <v>8.98</v>
      </c>
      <c r="AR56" s="197">
        <v>26.3</v>
      </c>
      <c r="AS56" s="197">
        <v>0</v>
      </c>
      <c r="AT56">
        <v>0</v>
      </c>
      <c r="AU56">
        <v>0</v>
      </c>
      <c r="AV56" s="197">
        <v>0</v>
      </c>
      <c r="AW56" s="197">
        <v>0</v>
      </c>
      <c r="AX56" s="197">
        <v>0</v>
      </c>
      <c r="AY56" s="197">
        <v>0</v>
      </c>
      <c r="AZ56" s="197">
        <v>0</v>
      </c>
      <c r="BA56" s="197">
        <v>0</v>
      </c>
      <c r="BB56" s="197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0</v>
      </c>
      <c r="H57" s="197">
        <v>0</v>
      </c>
      <c r="I57" s="197">
        <v>0</v>
      </c>
      <c r="J57" s="197">
        <v>0</v>
      </c>
      <c r="K57" s="197">
        <v>79.849999999999994</v>
      </c>
      <c r="L57" s="197">
        <v>20.12</v>
      </c>
      <c r="M57" s="197">
        <v>0</v>
      </c>
      <c r="N57" s="197">
        <v>28.79</v>
      </c>
      <c r="O57" s="197">
        <v>48.35</v>
      </c>
      <c r="P57" s="197">
        <v>48.87</v>
      </c>
      <c r="Q57" s="197">
        <v>1.92</v>
      </c>
      <c r="R57" s="197">
        <v>4.99</v>
      </c>
      <c r="S57" s="197">
        <v>2.88</v>
      </c>
      <c r="T57" s="197">
        <v>0</v>
      </c>
      <c r="U57" s="197">
        <v>233.87</v>
      </c>
      <c r="V57" s="197">
        <v>0</v>
      </c>
      <c r="W57" s="197">
        <v>10.93</v>
      </c>
      <c r="X57" s="197">
        <v>35.159999999999997</v>
      </c>
      <c r="Y57" s="197">
        <v>0</v>
      </c>
      <c r="Z57">
        <v>0</v>
      </c>
      <c r="AA57" s="197">
        <v>0</v>
      </c>
      <c r="AB57" s="197">
        <v>0</v>
      </c>
      <c r="AC57" s="197">
        <v>0</v>
      </c>
      <c r="AD57" s="197">
        <v>0</v>
      </c>
      <c r="AE57" s="197">
        <v>23.78</v>
      </c>
      <c r="AF57" s="197">
        <v>0</v>
      </c>
      <c r="AG57" s="197">
        <v>0</v>
      </c>
      <c r="AH57" s="197">
        <v>0</v>
      </c>
      <c r="AI57" s="197">
        <v>45</v>
      </c>
      <c r="AJ57" s="197">
        <v>0</v>
      </c>
      <c r="AK57" s="197">
        <v>0</v>
      </c>
      <c r="AL57" s="197">
        <v>0</v>
      </c>
      <c r="AM57" s="197">
        <v>0</v>
      </c>
      <c r="AN57" s="197">
        <v>0</v>
      </c>
      <c r="AO57">
        <v>0</v>
      </c>
      <c r="AP57" s="197">
        <v>64.97</v>
      </c>
      <c r="AQ57" s="197">
        <v>8.98</v>
      </c>
      <c r="AR57" s="197">
        <v>26.3</v>
      </c>
      <c r="AS57" s="197">
        <v>0</v>
      </c>
      <c r="AT57">
        <v>0</v>
      </c>
      <c r="AU57">
        <v>0</v>
      </c>
      <c r="AV57" s="197">
        <v>0</v>
      </c>
      <c r="AW57" s="197">
        <v>0</v>
      </c>
      <c r="AX57" s="197">
        <v>0</v>
      </c>
      <c r="AY57" s="197">
        <v>0</v>
      </c>
      <c r="AZ57" s="197">
        <v>0</v>
      </c>
      <c r="BA57" s="197">
        <v>0</v>
      </c>
      <c r="BB57" s="19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0</v>
      </c>
      <c r="H58" s="197">
        <v>0</v>
      </c>
      <c r="I58" s="197">
        <v>0</v>
      </c>
      <c r="J58" s="197">
        <v>0</v>
      </c>
      <c r="K58" s="197">
        <v>79.849999999999994</v>
      </c>
      <c r="L58" s="197">
        <v>20.12</v>
      </c>
      <c r="M58" s="197">
        <v>0</v>
      </c>
      <c r="N58" s="197">
        <v>28.79</v>
      </c>
      <c r="O58" s="197">
        <v>48.35</v>
      </c>
      <c r="P58" s="197">
        <v>48.87</v>
      </c>
      <c r="Q58" s="197">
        <v>1.92</v>
      </c>
      <c r="R58" s="197">
        <v>4.99</v>
      </c>
      <c r="S58" s="197">
        <v>2.88</v>
      </c>
      <c r="T58" s="197">
        <v>0</v>
      </c>
      <c r="U58" s="197">
        <v>233.87</v>
      </c>
      <c r="V58" s="197">
        <v>0</v>
      </c>
      <c r="W58" s="197">
        <v>10.93</v>
      </c>
      <c r="X58" s="197">
        <v>35.159999999999997</v>
      </c>
      <c r="Y58" s="197">
        <v>0</v>
      </c>
      <c r="Z58">
        <v>0</v>
      </c>
      <c r="AA58" s="197">
        <v>0</v>
      </c>
      <c r="AB58" s="197">
        <v>0</v>
      </c>
      <c r="AC58" s="197">
        <v>0</v>
      </c>
      <c r="AD58" s="197">
        <v>0</v>
      </c>
      <c r="AE58" s="197">
        <v>23.46</v>
      </c>
      <c r="AF58" s="197">
        <v>0</v>
      </c>
      <c r="AG58" s="197">
        <v>0</v>
      </c>
      <c r="AH58" s="197">
        <v>0</v>
      </c>
      <c r="AI58" s="197">
        <v>45</v>
      </c>
      <c r="AJ58" s="197">
        <v>0</v>
      </c>
      <c r="AK58" s="197">
        <v>0</v>
      </c>
      <c r="AL58" s="197">
        <v>0</v>
      </c>
      <c r="AM58" s="197">
        <v>0</v>
      </c>
      <c r="AN58" s="197">
        <v>0</v>
      </c>
      <c r="AO58">
        <v>0</v>
      </c>
      <c r="AP58" s="197">
        <v>64.97</v>
      </c>
      <c r="AQ58" s="197">
        <v>8.98</v>
      </c>
      <c r="AR58" s="197">
        <v>26.3</v>
      </c>
      <c r="AS58" s="197">
        <v>0</v>
      </c>
      <c r="AT58">
        <v>0</v>
      </c>
      <c r="AU58">
        <v>0</v>
      </c>
      <c r="AV58" s="197">
        <v>0</v>
      </c>
      <c r="AW58" s="197">
        <v>0</v>
      </c>
      <c r="AX58" s="197">
        <v>0</v>
      </c>
      <c r="AY58" s="197">
        <v>0</v>
      </c>
      <c r="AZ58" s="197">
        <v>0</v>
      </c>
      <c r="BA58" s="197">
        <v>0</v>
      </c>
      <c r="BB58" s="197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0</v>
      </c>
      <c r="H59" s="197">
        <v>0</v>
      </c>
      <c r="I59" s="197">
        <v>0</v>
      </c>
      <c r="J59" s="197">
        <v>0</v>
      </c>
      <c r="K59" s="197">
        <v>79.849999999999994</v>
      </c>
      <c r="L59" s="197">
        <v>20.12</v>
      </c>
      <c r="M59" s="197">
        <v>0</v>
      </c>
      <c r="N59" s="197">
        <v>28.79</v>
      </c>
      <c r="O59" s="197">
        <v>48.35</v>
      </c>
      <c r="P59" s="197">
        <v>48.87</v>
      </c>
      <c r="Q59" s="197">
        <v>1.92</v>
      </c>
      <c r="R59" s="197">
        <v>4.99</v>
      </c>
      <c r="S59" s="197">
        <v>2.88</v>
      </c>
      <c r="T59" s="197">
        <v>0</v>
      </c>
      <c r="U59" s="197">
        <v>233.87</v>
      </c>
      <c r="V59" s="197">
        <v>0</v>
      </c>
      <c r="W59" s="197">
        <v>10.93</v>
      </c>
      <c r="X59" s="197">
        <v>35.159999999999997</v>
      </c>
      <c r="Y59" s="197">
        <v>0</v>
      </c>
      <c r="Z59">
        <v>0</v>
      </c>
      <c r="AA59" s="197">
        <v>0</v>
      </c>
      <c r="AB59" s="197">
        <v>0</v>
      </c>
      <c r="AC59" s="197">
        <v>0</v>
      </c>
      <c r="AD59" s="197">
        <v>0</v>
      </c>
      <c r="AE59" s="197">
        <v>23.46</v>
      </c>
      <c r="AF59" s="197">
        <v>0</v>
      </c>
      <c r="AG59" s="197">
        <v>0</v>
      </c>
      <c r="AH59" s="197">
        <v>0</v>
      </c>
      <c r="AI59" s="197">
        <v>45</v>
      </c>
      <c r="AJ59" s="197">
        <v>0</v>
      </c>
      <c r="AK59" s="197">
        <v>0</v>
      </c>
      <c r="AL59" s="197">
        <v>0</v>
      </c>
      <c r="AM59" s="197">
        <v>0</v>
      </c>
      <c r="AN59" s="197">
        <v>0</v>
      </c>
      <c r="AO59">
        <v>0</v>
      </c>
      <c r="AP59" s="197">
        <v>64.97</v>
      </c>
      <c r="AQ59" s="197">
        <v>17.920000000000002</v>
      </c>
      <c r="AR59" s="197">
        <v>26.3</v>
      </c>
      <c r="AS59" s="197">
        <v>0</v>
      </c>
      <c r="AT59">
        <v>0</v>
      </c>
      <c r="AU59">
        <v>0</v>
      </c>
      <c r="AV59" s="197">
        <v>0</v>
      </c>
      <c r="AW59" s="197">
        <v>0</v>
      </c>
      <c r="AX59" s="197">
        <v>0</v>
      </c>
      <c r="AY59" s="197">
        <v>0</v>
      </c>
      <c r="AZ59" s="197">
        <v>0</v>
      </c>
      <c r="BA59" s="197">
        <v>0</v>
      </c>
      <c r="BB59" s="197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0</v>
      </c>
      <c r="H60" s="197">
        <v>0</v>
      </c>
      <c r="I60" s="197">
        <v>0</v>
      </c>
      <c r="J60" s="197">
        <v>0</v>
      </c>
      <c r="K60" s="197">
        <v>79.849999999999994</v>
      </c>
      <c r="L60" s="197">
        <v>20.12</v>
      </c>
      <c r="M60" s="197">
        <v>0</v>
      </c>
      <c r="N60" s="197">
        <v>28.79</v>
      </c>
      <c r="O60" s="197">
        <v>48.35</v>
      </c>
      <c r="P60" s="197">
        <v>48.87</v>
      </c>
      <c r="Q60" s="197">
        <v>1.92</v>
      </c>
      <c r="R60" s="197">
        <v>4.99</v>
      </c>
      <c r="S60" s="197">
        <v>2.88</v>
      </c>
      <c r="T60" s="197">
        <v>0</v>
      </c>
      <c r="U60" s="197">
        <v>233.87</v>
      </c>
      <c r="V60" s="197">
        <v>0</v>
      </c>
      <c r="W60" s="197">
        <v>10.93</v>
      </c>
      <c r="X60" s="197">
        <v>35.159999999999997</v>
      </c>
      <c r="Y60" s="197">
        <v>0</v>
      </c>
      <c r="Z60">
        <v>0</v>
      </c>
      <c r="AA60" s="197">
        <v>0</v>
      </c>
      <c r="AB60" s="197">
        <v>0</v>
      </c>
      <c r="AC60" s="197">
        <v>0</v>
      </c>
      <c r="AD60" s="197">
        <v>0</v>
      </c>
      <c r="AE60" s="197">
        <v>23.46</v>
      </c>
      <c r="AF60" s="197">
        <v>0</v>
      </c>
      <c r="AG60" s="197">
        <v>0</v>
      </c>
      <c r="AH60" s="197">
        <v>0</v>
      </c>
      <c r="AI60" s="197">
        <v>45</v>
      </c>
      <c r="AJ60" s="197">
        <v>0</v>
      </c>
      <c r="AK60" s="197">
        <v>0</v>
      </c>
      <c r="AL60" s="197">
        <v>0</v>
      </c>
      <c r="AM60" s="197">
        <v>0</v>
      </c>
      <c r="AN60" s="197">
        <v>0</v>
      </c>
      <c r="AO60">
        <v>0</v>
      </c>
      <c r="AP60" s="197">
        <v>64.97</v>
      </c>
      <c r="AQ60" s="197">
        <v>17.920000000000002</v>
      </c>
      <c r="AR60" s="197">
        <v>26.3</v>
      </c>
      <c r="AS60" s="197">
        <v>0</v>
      </c>
      <c r="AT60">
        <v>0</v>
      </c>
      <c r="AU60">
        <v>0</v>
      </c>
      <c r="AV60" s="197">
        <v>0</v>
      </c>
      <c r="AW60" s="197">
        <v>0</v>
      </c>
      <c r="AX60" s="197">
        <v>0</v>
      </c>
      <c r="AY60" s="197">
        <v>0</v>
      </c>
      <c r="AZ60" s="197">
        <v>0</v>
      </c>
      <c r="BA60" s="197">
        <v>0</v>
      </c>
      <c r="BB60" s="197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0</v>
      </c>
      <c r="H61" s="197">
        <v>0</v>
      </c>
      <c r="I61" s="197">
        <v>0</v>
      </c>
      <c r="J61" s="197">
        <v>0</v>
      </c>
      <c r="K61" s="197">
        <v>79.849999999999994</v>
      </c>
      <c r="L61" s="197">
        <v>19.96</v>
      </c>
      <c r="M61" s="197">
        <v>0</v>
      </c>
      <c r="N61" s="197">
        <v>28.79</v>
      </c>
      <c r="O61" s="197">
        <v>48.35</v>
      </c>
      <c r="P61" s="197">
        <v>48.87</v>
      </c>
      <c r="Q61" s="197">
        <v>2.91</v>
      </c>
      <c r="R61" s="197">
        <v>4.9800000000000004</v>
      </c>
      <c r="S61" s="197">
        <v>3.46</v>
      </c>
      <c r="T61" s="197">
        <v>0</v>
      </c>
      <c r="U61" s="197">
        <v>233.87</v>
      </c>
      <c r="V61" s="197">
        <v>0</v>
      </c>
      <c r="W61" s="197">
        <v>10.93</v>
      </c>
      <c r="X61" s="197">
        <v>35.159999999999997</v>
      </c>
      <c r="Y61" s="197">
        <v>0</v>
      </c>
      <c r="Z61">
        <v>0</v>
      </c>
      <c r="AA61" s="197">
        <v>0</v>
      </c>
      <c r="AB61" s="197">
        <v>0</v>
      </c>
      <c r="AC61" s="197">
        <v>0</v>
      </c>
      <c r="AD61" s="197">
        <v>0</v>
      </c>
      <c r="AE61" s="197">
        <v>26.01</v>
      </c>
      <c r="AF61" s="197">
        <v>0</v>
      </c>
      <c r="AG61" s="197">
        <v>0</v>
      </c>
      <c r="AH61" s="197">
        <v>0</v>
      </c>
      <c r="AI61" s="197">
        <v>47.39</v>
      </c>
      <c r="AJ61" s="197">
        <v>0</v>
      </c>
      <c r="AK61" s="197">
        <v>0</v>
      </c>
      <c r="AL61" s="197">
        <v>0</v>
      </c>
      <c r="AM61" s="197">
        <v>0</v>
      </c>
      <c r="AN61" s="197">
        <v>0</v>
      </c>
      <c r="AO61">
        <v>0</v>
      </c>
      <c r="AP61" s="197">
        <v>64.88</v>
      </c>
      <c r="AQ61" s="197">
        <v>17.899999999999999</v>
      </c>
      <c r="AR61" s="197">
        <v>26.3</v>
      </c>
      <c r="AS61" s="197">
        <v>0</v>
      </c>
      <c r="AT61">
        <v>0</v>
      </c>
      <c r="AU61">
        <v>0</v>
      </c>
      <c r="AV61" s="197">
        <v>0</v>
      </c>
      <c r="AW61" s="197">
        <v>0</v>
      </c>
      <c r="AX61" s="197">
        <v>0</v>
      </c>
      <c r="AY61" s="197">
        <v>0</v>
      </c>
      <c r="AZ61" s="197">
        <v>0</v>
      </c>
      <c r="BA61" s="197">
        <v>0</v>
      </c>
      <c r="BB61" s="197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0</v>
      </c>
      <c r="H62" s="197">
        <v>0</v>
      </c>
      <c r="I62" s="197">
        <v>0</v>
      </c>
      <c r="J62" s="197">
        <v>0</v>
      </c>
      <c r="K62" s="197">
        <v>79.849999999999994</v>
      </c>
      <c r="L62" s="197">
        <v>19.96</v>
      </c>
      <c r="M62" s="197">
        <v>0</v>
      </c>
      <c r="N62" s="197">
        <v>28.79</v>
      </c>
      <c r="O62" s="197">
        <v>48.35</v>
      </c>
      <c r="P62" s="197">
        <v>48.87</v>
      </c>
      <c r="Q62" s="197">
        <v>2.91</v>
      </c>
      <c r="R62" s="197">
        <v>4.9800000000000004</v>
      </c>
      <c r="S62" s="197">
        <v>3.46</v>
      </c>
      <c r="T62" s="197">
        <v>0</v>
      </c>
      <c r="U62" s="197">
        <v>233.87</v>
      </c>
      <c r="V62" s="197">
        <v>0</v>
      </c>
      <c r="W62" s="197">
        <v>10.93</v>
      </c>
      <c r="X62" s="197">
        <v>35.159999999999997</v>
      </c>
      <c r="Y62" s="197">
        <v>0</v>
      </c>
      <c r="Z62">
        <v>0</v>
      </c>
      <c r="AA62" s="197">
        <v>0</v>
      </c>
      <c r="AB62" s="197">
        <v>0</v>
      </c>
      <c r="AC62" s="197">
        <v>0</v>
      </c>
      <c r="AD62" s="197">
        <v>0</v>
      </c>
      <c r="AE62" s="197">
        <v>26.01</v>
      </c>
      <c r="AF62" s="197">
        <v>0</v>
      </c>
      <c r="AG62" s="197">
        <v>0</v>
      </c>
      <c r="AH62" s="197">
        <v>0</v>
      </c>
      <c r="AI62" s="197">
        <v>47.39</v>
      </c>
      <c r="AJ62" s="197">
        <v>0</v>
      </c>
      <c r="AK62" s="197">
        <v>0</v>
      </c>
      <c r="AL62" s="197">
        <v>0</v>
      </c>
      <c r="AM62" s="197">
        <v>0</v>
      </c>
      <c r="AN62" s="197">
        <v>0</v>
      </c>
      <c r="AO62">
        <v>0</v>
      </c>
      <c r="AP62" s="197">
        <v>64.88</v>
      </c>
      <c r="AQ62" s="197">
        <v>17.899999999999999</v>
      </c>
      <c r="AR62" s="197">
        <v>26.3</v>
      </c>
      <c r="AS62" s="197">
        <v>0</v>
      </c>
      <c r="AT62">
        <v>0</v>
      </c>
      <c r="AU62">
        <v>0</v>
      </c>
      <c r="AV62" s="197">
        <v>0</v>
      </c>
      <c r="AW62" s="197">
        <v>0</v>
      </c>
      <c r="AX62" s="197">
        <v>0</v>
      </c>
      <c r="AY62" s="197">
        <v>0</v>
      </c>
      <c r="AZ62" s="197">
        <v>0</v>
      </c>
      <c r="BA62" s="197">
        <v>0</v>
      </c>
      <c r="BB62" s="197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0</v>
      </c>
      <c r="H63" s="197">
        <v>0</v>
      </c>
      <c r="I63" s="197">
        <v>0</v>
      </c>
      <c r="J63" s="197">
        <v>0</v>
      </c>
      <c r="K63" s="197">
        <v>79.69</v>
      </c>
      <c r="L63" s="197">
        <v>19.96</v>
      </c>
      <c r="M63" s="197">
        <v>0</v>
      </c>
      <c r="N63" s="197">
        <v>28.79</v>
      </c>
      <c r="O63" s="197">
        <v>48.35</v>
      </c>
      <c r="P63" s="197">
        <v>48.87</v>
      </c>
      <c r="Q63" s="197">
        <v>2.91</v>
      </c>
      <c r="R63" s="197">
        <v>4.99</v>
      </c>
      <c r="S63" s="197">
        <v>3.46</v>
      </c>
      <c r="T63" s="197">
        <v>0</v>
      </c>
      <c r="U63" s="197">
        <v>233.87</v>
      </c>
      <c r="V63" s="197">
        <v>0</v>
      </c>
      <c r="W63" s="197">
        <v>4.99</v>
      </c>
      <c r="X63" s="197">
        <v>35.159999999999997</v>
      </c>
      <c r="Y63" s="197">
        <v>0</v>
      </c>
      <c r="Z63">
        <v>0</v>
      </c>
      <c r="AA63" s="197">
        <v>-0.11</v>
      </c>
      <c r="AB63" s="197">
        <v>0</v>
      </c>
      <c r="AC63" s="197">
        <v>0</v>
      </c>
      <c r="AD63" s="197">
        <v>0</v>
      </c>
      <c r="AE63" s="197">
        <v>23.46</v>
      </c>
      <c r="AF63" s="197">
        <v>0</v>
      </c>
      <c r="AG63" s="197">
        <v>0</v>
      </c>
      <c r="AH63" s="197">
        <v>0</v>
      </c>
      <c r="AI63" s="197">
        <v>47.39</v>
      </c>
      <c r="AJ63" s="197">
        <v>0</v>
      </c>
      <c r="AK63" s="197">
        <v>0</v>
      </c>
      <c r="AL63" s="197">
        <v>0</v>
      </c>
      <c r="AM63" s="197">
        <v>0</v>
      </c>
      <c r="AN63" s="197">
        <v>0</v>
      </c>
      <c r="AO63">
        <v>0</v>
      </c>
      <c r="AP63" s="197">
        <v>30.94</v>
      </c>
      <c r="AQ63" s="197">
        <v>8.98</v>
      </c>
      <c r="AR63" s="197">
        <v>26.3</v>
      </c>
      <c r="AS63" s="197">
        <v>0</v>
      </c>
      <c r="AT63">
        <v>0</v>
      </c>
      <c r="AU63">
        <v>0</v>
      </c>
      <c r="AV63" s="197">
        <v>0</v>
      </c>
      <c r="AW63" s="197">
        <v>0</v>
      </c>
      <c r="AX63" s="197">
        <v>0</v>
      </c>
      <c r="AY63" s="197">
        <v>0</v>
      </c>
      <c r="AZ63" s="197">
        <v>0</v>
      </c>
      <c r="BA63" s="197">
        <v>0</v>
      </c>
      <c r="BB63" s="197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0</v>
      </c>
      <c r="H64" s="197">
        <v>0</v>
      </c>
      <c r="I64" s="197">
        <v>0</v>
      </c>
      <c r="J64" s="197">
        <v>0</v>
      </c>
      <c r="K64" s="197">
        <v>82.74</v>
      </c>
      <c r="L64" s="197">
        <v>19.96</v>
      </c>
      <c r="M64" s="197">
        <v>0</v>
      </c>
      <c r="N64" s="197">
        <v>28.79</v>
      </c>
      <c r="O64" s="197">
        <v>48.35</v>
      </c>
      <c r="P64" s="197">
        <v>48.87</v>
      </c>
      <c r="Q64" s="197">
        <v>2.91</v>
      </c>
      <c r="R64" s="197">
        <v>4.99</v>
      </c>
      <c r="S64" s="197">
        <v>3.46</v>
      </c>
      <c r="T64" s="197">
        <v>0</v>
      </c>
      <c r="U64" s="197">
        <v>233.87</v>
      </c>
      <c r="V64" s="197">
        <v>0</v>
      </c>
      <c r="W64" s="197">
        <v>4.99</v>
      </c>
      <c r="X64" s="197">
        <v>35.159999999999997</v>
      </c>
      <c r="Y64" s="197">
        <v>0</v>
      </c>
      <c r="Z64">
        <v>0</v>
      </c>
      <c r="AA64" s="197">
        <v>-0.11</v>
      </c>
      <c r="AB64" s="197">
        <v>0</v>
      </c>
      <c r="AC64" s="197">
        <v>0</v>
      </c>
      <c r="AD64" s="197">
        <v>0</v>
      </c>
      <c r="AE64" s="197">
        <v>23.46</v>
      </c>
      <c r="AF64" s="197">
        <v>0</v>
      </c>
      <c r="AG64" s="197">
        <v>0</v>
      </c>
      <c r="AH64" s="197">
        <v>0</v>
      </c>
      <c r="AI64" s="197">
        <v>47.39</v>
      </c>
      <c r="AJ64" s="197">
        <v>0</v>
      </c>
      <c r="AK64" s="197">
        <v>0</v>
      </c>
      <c r="AL64" s="197">
        <v>0</v>
      </c>
      <c r="AM64" s="197">
        <v>0</v>
      </c>
      <c r="AN64" s="197">
        <v>0</v>
      </c>
      <c r="AO64">
        <v>0</v>
      </c>
      <c r="AP64" s="197">
        <v>30.94</v>
      </c>
      <c r="AQ64" s="197">
        <v>8.98</v>
      </c>
      <c r="AR64" s="197">
        <v>26.3</v>
      </c>
      <c r="AS64" s="197">
        <v>0</v>
      </c>
      <c r="AT64">
        <v>0</v>
      </c>
      <c r="AU64">
        <v>0</v>
      </c>
      <c r="AV64" s="197">
        <v>0</v>
      </c>
      <c r="AW64" s="197">
        <v>0</v>
      </c>
      <c r="AX64" s="197">
        <v>0</v>
      </c>
      <c r="AY64" s="197">
        <v>0</v>
      </c>
      <c r="AZ64" s="197">
        <v>0</v>
      </c>
      <c r="BA64" s="197">
        <v>0</v>
      </c>
      <c r="BB64" s="197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0</v>
      </c>
      <c r="H65" s="197">
        <v>0</v>
      </c>
      <c r="I65" s="197">
        <v>0</v>
      </c>
      <c r="J65" s="197">
        <v>0</v>
      </c>
      <c r="K65" s="197">
        <v>82.74</v>
      </c>
      <c r="L65" s="197">
        <v>19.96</v>
      </c>
      <c r="M65" s="197">
        <v>0</v>
      </c>
      <c r="N65" s="197">
        <v>28.79</v>
      </c>
      <c r="O65" s="197">
        <v>48.35</v>
      </c>
      <c r="P65" s="197">
        <v>48.87</v>
      </c>
      <c r="Q65" s="197">
        <v>2.91</v>
      </c>
      <c r="R65" s="197">
        <v>4.99</v>
      </c>
      <c r="S65" s="197">
        <v>3.46</v>
      </c>
      <c r="T65" s="197">
        <v>0</v>
      </c>
      <c r="U65" s="197">
        <v>233.87</v>
      </c>
      <c r="V65" s="197">
        <v>0</v>
      </c>
      <c r="W65" s="197">
        <v>4.99</v>
      </c>
      <c r="X65" s="197">
        <v>35.159999999999997</v>
      </c>
      <c r="Y65" s="197">
        <v>0</v>
      </c>
      <c r="Z65">
        <v>0</v>
      </c>
      <c r="AA65" s="197">
        <v>-0.11</v>
      </c>
      <c r="AB65" s="197">
        <v>0</v>
      </c>
      <c r="AC65" s="197">
        <v>0</v>
      </c>
      <c r="AD65" s="197">
        <v>0</v>
      </c>
      <c r="AE65" s="197">
        <v>24.11</v>
      </c>
      <c r="AF65" s="197">
        <v>0</v>
      </c>
      <c r="AG65" s="197">
        <v>0</v>
      </c>
      <c r="AH65" s="197">
        <v>0</v>
      </c>
      <c r="AI65" s="197">
        <v>47.39</v>
      </c>
      <c r="AJ65" s="197">
        <v>0</v>
      </c>
      <c r="AK65" s="197">
        <v>0</v>
      </c>
      <c r="AL65" s="197">
        <v>0</v>
      </c>
      <c r="AM65" s="197">
        <v>0</v>
      </c>
      <c r="AN65" s="197">
        <v>0</v>
      </c>
      <c r="AO65">
        <v>0</v>
      </c>
      <c r="AP65" s="197">
        <v>30.94</v>
      </c>
      <c r="AQ65" s="197">
        <v>8.98</v>
      </c>
      <c r="AR65" s="197">
        <v>26.3</v>
      </c>
      <c r="AS65" s="197">
        <v>0</v>
      </c>
      <c r="AT65">
        <v>0</v>
      </c>
      <c r="AU65">
        <v>0</v>
      </c>
      <c r="AV65" s="197">
        <v>0</v>
      </c>
      <c r="AW65" s="197">
        <v>0</v>
      </c>
      <c r="AX65" s="197">
        <v>0</v>
      </c>
      <c r="AY65" s="197">
        <v>0</v>
      </c>
      <c r="AZ65" s="197">
        <v>0</v>
      </c>
      <c r="BA65" s="197">
        <v>0</v>
      </c>
      <c r="BB65" s="197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0</v>
      </c>
      <c r="H66" s="197">
        <v>0</v>
      </c>
      <c r="I66" s="197">
        <v>0</v>
      </c>
      <c r="J66" s="197">
        <v>0</v>
      </c>
      <c r="K66" s="197">
        <v>82.74</v>
      </c>
      <c r="L66" s="197">
        <v>19.96</v>
      </c>
      <c r="M66" s="197">
        <v>0</v>
      </c>
      <c r="N66" s="197">
        <v>28.79</v>
      </c>
      <c r="O66" s="197">
        <v>48.35</v>
      </c>
      <c r="P66" s="197">
        <v>48.87</v>
      </c>
      <c r="Q66" s="197">
        <v>2.91</v>
      </c>
      <c r="R66" s="197">
        <v>4.99</v>
      </c>
      <c r="S66" s="197">
        <v>3.46</v>
      </c>
      <c r="T66" s="197">
        <v>0</v>
      </c>
      <c r="U66" s="197">
        <v>233.87</v>
      </c>
      <c r="V66" s="197">
        <v>0</v>
      </c>
      <c r="W66" s="197">
        <v>4.99</v>
      </c>
      <c r="X66" s="197">
        <v>35.159999999999997</v>
      </c>
      <c r="Y66" s="197">
        <v>0</v>
      </c>
      <c r="Z66">
        <v>0</v>
      </c>
      <c r="AA66" s="197">
        <v>-0.11</v>
      </c>
      <c r="AB66" s="197">
        <v>0</v>
      </c>
      <c r="AC66" s="197">
        <v>0</v>
      </c>
      <c r="AD66" s="197">
        <v>0</v>
      </c>
      <c r="AE66" s="197">
        <v>24.11</v>
      </c>
      <c r="AF66" s="197">
        <v>0</v>
      </c>
      <c r="AG66" s="197">
        <v>0</v>
      </c>
      <c r="AH66" s="197">
        <v>0</v>
      </c>
      <c r="AI66" s="197">
        <v>47.39</v>
      </c>
      <c r="AJ66" s="197">
        <v>0</v>
      </c>
      <c r="AK66" s="197">
        <v>0</v>
      </c>
      <c r="AL66" s="197">
        <v>0</v>
      </c>
      <c r="AM66" s="197">
        <v>0</v>
      </c>
      <c r="AN66" s="197">
        <v>0</v>
      </c>
      <c r="AO66">
        <v>0</v>
      </c>
      <c r="AP66" s="197">
        <v>30.94</v>
      </c>
      <c r="AQ66" s="197">
        <v>8.98</v>
      </c>
      <c r="AR66" s="197">
        <v>26.3</v>
      </c>
      <c r="AS66" s="197">
        <v>0</v>
      </c>
      <c r="AT66">
        <v>0</v>
      </c>
      <c r="AU66">
        <v>0</v>
      </c>
      <c r="AV66" s="197">
        <v>0</v>
      </c>
      <c r="AW66" s="197">
        <v>0</v>
      </c>
      <c r="AX66" s="197">
        <v>0</v>
      </c>
      <c r="AY66" s="197">
        <v>0</v>
      </c>
      <c r="AZ66" s="197">
        <v>0</v>
      </c>
      <c r="BA66" s="197">
        <v>0</v>
      </c>
      <c r="BB66" s="197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0</v>
      </c>
      <c r="H67" s="197">
        <v>0</v>
      </c>
      <c r="I67" s="197">
        <v>0</v>
      </c>
      <c r="J67" s="197">
        <v>0</v>
      </c>
      <c r="K67" s="197">
        <v>82.87</v>
      </c>
      <c r="L67" s="197">
        <v>19.96</v>
      </c>
      <c r="M67" s="197">
        <v>0</v>
      </c>
      <c r="N67" s="197">
        <v>28.79</v>
      </c>
      <c r="O67" s="197">
        <v>48.35</v>
      </c>
      <c r="P67" s="197">
        <v>48.87</v>
      </c>
      <c r="Q67" s="197">
        <v>2.91</v>
      </c>
      <c r="R67" s="197">
        <v>4.99</v>
      </c>
      <c r="S67" s="197">
        <v>3.46</v>
      </c>
      <c r="T67" s="197">
        <v>0</v>
      </c>
      <c r="U67" s="197">
        <v>233.87</v>
      </c>
      <c r="V67" s="197">
        <v>0</v>
      </c>
      <c r="W67" s="197">
        <v>4.99</v>
      </c>
      <c r="X67" s="197">
        <v>35.159999999999997</v>
      </c>
      <c r="Y67" s="197">
        <v>0</v>
      </c>
      <c r="Z67">
        <v>0</v>
      </c>
      <c r="AA67" s="197">
        <v>-0.11</v>
      </c>
      <c r="AB67" s="197">
        <v>0</v>
      </c>
      <c r="AC67" s="197">
        <v>0</v>
      </c>
      <c r="AD67" s="197">
        <v>0</v>
      </c>
      <c r="AE67" s="197">
        <v>24.43</v>
      </c>
      <c r="AF67" s="197">
        <v>0</v>
      </c>
      <c r="AG67" s="197">
        <v>0</v>
      </c>
      <c r="AH67" s="197">
        <v>0</v>
      </c>
      <c r="AI67" s="197">
        <v>47.39</v>
      </c>
      <c r="AJ67" s="197">
        <v>0</v>
      </c>
      <c r="AK67" s="197">
        <v>0</v>
      </c>
      <c r="AL67" s="197">
        <v>0</v>
      </c>
      <c r="AM67" s="197">
        <v>0</v>
      </c>
      <c r="AN67" s="197">
        <v>0</v>
      </c>
      <c r="AO67">
        <v>0</v>
      </c>
      <c r="AP67" s="197">
        <v>30.94</v>
      </c>
      <c r="AQ67" s="197">
        <v>8.98</v>
      </c>
      <c r="AR67" s="197">
        <v>26.3</v>
      </c>
      <c r="AS67" s="197">
        <v>0</v>
      </c>
      <c r="AT67">
        <v>0</v>
      </c>
      <c r="AU67">
        <v>0</v>
      </c>
      <c r="AV67" s="197">
        <v>0</v>
      </c>
      <c r="AW67" s="197">
        <v>0</v>
      </c>
      <c r="AX67" s="197">
        <v>0</v>
      </c>
      <c r="AY67" s="197">
        <v>0</v>
      </c>
      <c r="AZ67" s="197">
        <v>0</v>
      </c>
      <c r="BA67" s="197">
        <v>0</v>
      </c>
      <c r="BB67" s="19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0</v>
      </c>
      <c r="H68" s="197">
        <v>0</v>
      </c>
      <c r="I68" s="197">
        <v>0</v>
      </c>
      <c r="J68" s="197">
        <v>0</v>
      </c>
      <c r="K68" s="197">
        <v>85.61</v>
      </c>
      <c r="L68" s="197">
        <v>19.96</v>
      </c>
      <c r="M68" s="197">
        <v>0</v>
      </c>
      <c r="N68" s="197">
        <v>28.79</v>
      </c>
      <c r="O68" s="197">
        <v>48.35</v>
      </c>
      <c r="P68" s="197">
        <v>48.87</v>
      </c>
      <c r="Q68" s="197">
        <v>2.91</v>
      </c>
      <c r="R68" s="197">
        <v>4.99</v>
      </c>
      <c r="S68" s="197">
        <v>3.46</v>
      </c>
      <c r="T68" s="197">
        <v>0</v>
      </c>
      <c r="U68" s="197">
        <v>233.87</v>
      </c>
      <c r="V68" s="197">
        <v>0</v>
      </c>
      <c r="W68" s="197">
        <v>4.99</v>
      </c>
      <c r="X68" s="197">
        <v>35.159999999999997</v>
      </c>
      <c r="Y68" s="197">
        <v>0</v>
      </c>
      <c r="Z68">
        <v>0</v>
      </c>
      <c r="AA68" s="197">
        <v>-0.11</v>
      </c>
      <c r="AB68" s="197">
        <v>0</v>
      </c>
      <c r="AC68" s="197">
        <v>0</v>
      </c>
      <c r="AD68" s="197">
        <v>0</v>
      </c>
      <c r="AE68" s="197">
        <v>33.04</v>
      </c>
      <c r="AF68" s="197">
        <v>0</v>
      </c>
      <c r="AG68" s="197">
        <v>0</v>
      </c>
      <c r="AH68" s="197">
        <v>0</v>
      </c>
      <c r="AI68" s="197">
        <v>47.39</v>
      </c>
      <c r="AJ68" s="197">
        <v>0</v>
      </c>
      <c r="AK68" s="197">
        <v>0</v>
      </c>
      <c r="AL68" s="197">
        <v>0</v>
      </c>
      <c r="AM68" s="197">
        <v>0</v>
      </c>
      <c r="AN68" s="197">
        <v>0</v>
      </c>
      <c r="AO68">
        <v>0</v>
      </c>
      <c r="AP68" s="197">
        <v>30.94</v>
      </c>
      <c r="AQ68" s="197">
        <v>8.98</v>
      </c>
      <c r="AR68" s="197">
        <v>26.3</v>
      </c>
      <c r="AS68" s="197">
        <v>0</v>
      </c>
      <c r="AT68">
        <v>0</v>
      </c>
      <c r="AU68">
        <v>0</v>
      </c>
      <c r="AV68" s="197">
        <v>0</v>
      </c>
      <c r="AW68" s="197">
        <v>0</v>
      </c>
      <c r="AX68" s="197">
        <v>0</v>
      </c>
      <c r="AY68" s="197">
        <v>0</v>
      </c>
      <c r="AZ68" s="197">
        <v>0</v>
      </c>
      <c r="BA68" s="197">
        <v>0</v>
      </c>
      <c r="BB68" s="197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0</v>
      </c>
      <c r="H69" s="197">
        <v>0</v>
      </c>
      <c r="I69" s="197">
        <v>0</v>
      </c>
      <c r="J69" s="197">
        <v>0</v>
      </c>
      <c r="K69" s="197">
        <v>91.97</v>
      </c>
      <c r="L69" s="197">
        <v>19.96</v>
      </c>
      <c r="M69" s="197">
        <v>0</v>
      </c>
      <c r="N69" s="197">
        <v>28.79</v>
      </c>
      <c r="O69" s="197">
        <v>48.35</v>
      </c>
      <c r="P69" s="197">
        <v>48.87</v>
      </c>
      <c r="Q69" s="197">
        <v>2.91</v>
      </c>
      <c r="R69" s="197">
        <v>9.98</v>
      </c>
      <c r="S69" s="197">
        <v>3.46</v>
      </c>
      <c r="T69" s="197">
        <v>0</v>
      </c>
      <c r="U69" s="197">
        <v>233.87</v>
      </c>
      <c r="V69" s="197">
        <v>0</v>
      </c>
      <c r="W69" s="197">
        <v>4.99</v>
      </c>
      <c r="X69" s="197">
        <v>35.159999999999997</v>
      </c>
      <c r="Y69" s="197">
        <v>0</v>
      </c>
      <c r="Z69">
        <v>0</v>
      </c>
      <c r="AA69" s="197">
        <v>-0.11</v>
      </c>
      <c r="AB69" s="197">
        <v>0</v>
      </c>
      <c r="AC69" s="197">
        <v>0</v>
      </c>
      <c r="AD69" s="197">
        <v>0</v>
      </c>
      <c r="AE69" s="197">
        <v>33.04</v>
      </c>
      <c r="AF69" s="197">
        <v>0</v>
      </c>
      <c r="AG69" s="197">
        <v>0</v>
      </c>
      <c r="AH69" s="197">
        <v>0</v>
      </c>
      <c r="AI69" s="197">
        <v>47.39</v>
      </c>
      <c r="AJ69" s="197">
        <v>0</v>
      </c>
      <c r="AK69" s="197">
        <v>0</v>
      </c>
      <c r="AL69" s="197">
        <v>0</v>
      </c>
      <c r="AM69" s="197">
        <v>0</v>
      </c>
      <c r="AN69" s="197">
        <v>0</v>
      </c>
      <c r="AO69">
        <v>0</v>
      </c>
      <c r="AP69" s="197">
        <v>30.94</v>
      </c>
      <c r="AQ69" s="197">
        <v>8.98</v>
      </c>
      <c r="AR69" s="197">
        <v>23.87</v>
      </c>
      <c r="AS69" s="197">
        <v>0</v>
      </c>
      <c r="AT69">
        <v>0</v>
      </c>
      <c r="AU69">
        <v>0</v>
      </c>
      <c r="AV69" s="197">
        <v>0</v>
      </c>
      <c r="AW69" s="197">
        <v>0</v>
      </c>
      <c r="AX69" s="197">
        <v>0</v>
      </c>
      <c r="AY69" s="197">
        <v>0</v>
      </c>
      <c r="AZ69" s="197">
        <v>0</v>
      </c>
      <c r="BA69" s="197">
        <v>0</v>
      </c>
      <c r="BB69" s="197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0</v>
      </c>
      <c r="H70" s="197">
        <v>0</v>
      </c>
      <c r="I70" s="197">
        <v>0</v>
      </c>
      <c r="J70" s="197">
        <v>0</v>
      </c>
      <c r="K70" s="197">
        <v>119.77</v>
      </c>
      <c r="L70" s="197">
        <v>19.96</v>
      </c>
      <c r="M70" s="197">
        <v>0</v>
      </c>
      <c r="N70" s="197">
        <v>28.79</v>
      </c>
      <c r="O70" s="197">
        <v>48.35</v>
      </c>
      <c r="P70" s="197">
        <v>48.87</v>
      </c>
      <c r="Q70" s="197">
        <v>2.91</v>
      </c>
      <c r="R70" s="197">
        <v>9.98</v>
      </c>
      <c r="S70" s="197">
        <v>3.45</v>
      </c>
      <c r="T70" s="197">
        <v>0</v>
      </c>
      <c r="U70" s="197">
        <v>233.87</v>
      </c>
      <c r="V70" s="197">
        <v>0</v>
      </c>
      <c r="W70" s="197">
        <v>4.99</v>
      </c>
      <c r="X70" s="197">
        <v>35.159999999999997</v>
      </c>
      <c r="Y70" s="197">
        <v>0</v>
      </c>
      <c r="Z70">
        <v>0</v>
      </c>
      <c r="AA70" s="197">
        <v>-0.11</v>
      </c>
      <c r="AB70" s="197">
        <v>0</v>
      </c>
      <c r="AC70" s="197">
        <v>0</v>
      </c>
      <c r="AD70" s="197">
        <v>0</v>
      </c>
      <c r="AE70" s="197">
        <v>33.479999999999997</v>
      </c>
      <c r="AF70" s="197">
        <v>0</v>
      </c>
      <c r="AG70" s="197">
        <v>0</v>
      </c>
      <c r="AH70" s="197">
        <v>0</v>
      </c>
      <c r="AI70" s="197">
        <v>47.39</v>
      </c>
      <c r="AJ70" s="197">
        <v>0</v>
      </c>
      <c r="AK70" s="197">
        <v>0</v>
      </c>
      <c r="AL70" s="197">
        <v>0</v>
      </c>
      <c r="AM70" s="197">
        <v>0</v>
      </c>
      <c r="AN70" s="197">
        <v>0</v>
      </c>
      <c r="AO70">
        <v>0</v>
      </c>
      <c r="AP70" s="197">
        <v>30.94</v>
      </c>
      <c r="AQ70" s="197">
        <v>8.98</v>
      </c>
      <c r="AR70" s="197">
        <v>20.98</v>
      </c>
      <c r="AS70" s="197">
        <v>0</v>
      </c>
      <c r="AT70">
        <v>0</v>
      </c>
      <c r="AU70">
        <v>0</v>
      </c>
      <c r="AV70" s="197">
        <v>0</v>
      </c>
      <c r="AW70" s="197">
        <v>0</v>
      </c>
      <c r="AX70" s="197">
        <v>0</v>
      </c>
      <c r="AY70" s="197">
        <v>0</v>
      </c>
      <c r="AZ70" s="197">
        <v>0</v>
      </c>
      <c r="BA70" s="197">
        <v>0</v>
      </c>
      <c r="BB70" s="197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0</v>
      </c>
      <c r="H71" s="197">
        <v>0</v>
      </c>
      <c r="I71" s="197">
        <v>0</v>
      </c>
      <c r="J71" s="197">
        <v>0</v>
      </c>
      <c r="K71" s="197">
        <v>85.65</v>
      </c>
      <c r="L71" s="197">
        <v>19.96</v>
      </c>
      <c r="M71" s="197">
        <v>0</v>
      </c>
      <c r="N71" s="197">
        <v>27.18</v>
      </c>
      <c r="O71" s="197">
        <v>48.35</v>
      </c>
      <c r="P71" s="197">
        <v>48.87</v>
      </c>
      <c r="Q71" s="197">
        <v>2.81</v>
      </c>
      <c r="R71" s="197">
        <v>9.98</v>
      </c>
      <c r="S71" s="197">
        <v>3.45</v>
      </c>
      <c r="T71" s="197">
        <v>0</v>
      </c>
      <c r="U71" s="197">
        <v>233.87</v>
      </c>
      <c r="V71" s="197">
        <v>3.87</v>
      </c>
      <c r="W71" s="197">
        <v>10.34</v>
      </c>
      <c r="X71" s="197">
        <v>35.159999999999997</v>
      </c>
      <c r="Y71" s="197">
        <v>0</v>
      </c>
      <c r="Z71">
        <v>0</v>
      </c>
      <c r="AA71" s="197">
        <v>-0.11</v>
      </c>
      <c r="AB71" s="197">
        <v>0</v>
      </c>
      <c r="AC71" s="197">
        <v>0</v>
      </c>
      <c r="AD71" s="197">
        <v>0</v>
      </c>
      <c r="AE71" s="197">
        <v>33.04</v>
      </c>
      <c r="AF71" s="197">
        <v>0</v>
      </c>
      <c r="AG71" s="197">
        <v>0</v>
      </c>
      <c r="AH71" s="197">
        <v>0</v>
      </c>
      <c r="AI71" s="197">
        <v>47.39</v>
      </c>
      <c r="AJ71" s="197">
        <v>0</v>
      </c>
      <c r="AK71" s="197">
        <v>0</v>
      </c>
      <c r="AL71" s="197">
        <v>0</v>
      </c>
      <c r="AM71" s="197">
        <v>0</v>
      </c>
      <c r="AN71" s="197">
        <v>0</v>
      </c>
      <c r="AO71">
        <v>0</v>
      </c>
      <c r="AP71" s="197">
        <v>64.849999999999994</v>
      </c>
      <c r="AQ71" s="197">
        <v>17.89</v>
      </c>
      <c r="AR71" s="197">
        <v>16.059999999999999</v>
      </c>
      <c r="AS71" s="197">
        <v>0</v>
      </c>
      <c r="AT71">
        <v>0</v>
      </c>
      <c r="AU71">
        <v>0</v>
      </c>
      <c r="AV71" s="197">
        <v>0</v>
      </c>
      <c r="AW71" s="197">
        <v>0</v>
      </c>
      <c r="AX71" s="197">
        <v>0</v>
      </c>
      <c r="AY71" s="197">
        <v>0</v>
      </c>
      <c r="AZ71" s="197">
        <v>0</v>
      </c>
      <c r="BA71" s="197">
        <v>0</v>
      </c>
      <c r="BB71" s="197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0</v>
      </c>
      <c r="H72" s="197">
        <v>0</v>
      </c>
      <c r="I72" s="197">
        <v>0</v>
      </c>
      <c r="J72" s="197">
        <v>0</v>
      </c>
      <c r="K72" s="197">
        <v>85.65</v>
      </c>
      <c r="L72" s="197">
        <v>19.96</v>
      </c>
      <c r="M72" s="197">
        <v>0</v>
      </c>
      <c r="N72" s="197">
        <v>27.18</v>
      </c>
      <c r="O72" s="197">
        <v>48.35</v>
      </c>
      <c r="P72" s="197">
        <v>48.87</v>
      </c>
      <c r="Q72" s="197">
        <v>2.81</v>
      </c>
      <c r="R72" s="197">
        <v>9.98</v>
      </c>
      <c r="S72" s="197">
        <v>3.45</v>
      </c>
      <c r="T72" s="197">
        <v>0</v>
      </c>
      <c r="U72" s="197">
        <v>233.87</v>
      </c>
      <c r="V72" s="197">
        <v>4.41</v>
      </c>
      <c r="W72" s="197">
        <v>10.63</v>
      </c>
      <c r="X72" s="197">
        <v>35.159999999999997</v>
      </c>
      <c r="Y72" s="197">
        <v>0</v>
      </c>
      <c r="Z72">
        <v>0</v>
      </c>
      <c r="AA72" s="197">
        <v>-0.11</v>
      </c>
      <c r="AB72" s="197">
        <v>0</v>
      </c>
      <c r="AC72" s="197">
        <v>0</v>
      </c>
      <c r="AD72" s="197">
        <v>0</v>
      </c>
      <c r="AE72" s="197">
        <v>28.37</v>
      </c>
      <c r="AF72" s="197">
        <v>0</v>
      </c>
      <c r="AG72" s="197">
        <v>0</v>
      </c>
      <c r="AH72" s="197">
        <v>0</v>
      </c>
      <c r="AI72" s="197">
        <v>47.39</v>
      </c>
      <c r="AJ72" s="197">
        <v>0</v>
      </c>
      <c r="AK72" s="197">
        <v>0</v>
      </c>
      <c r="AL72" s="197">
        <v>0</v>
      </c>
      <c r="AM72" s="197">
        <v>0</v>
      </c>
      <c r="AN72" s="197">
        <v>0</v>
      </c>
      <c r="AO72">
        <v>0</v>
      </c>
      <c r="AP72" s="197">
        <v>64.849999999999994</v>
      </c>
      <c r="AQ72" s="197">
        <v>17.89</v>
      </c>
      <c r="AR72" s="197">
        <v>10.220000000000001</v>
      </c>
      <c r="AS72" s="197">
        <v>0</v>
      </c>
      <c r="AT72">
        <v>0</v>
      </c>
      <c r="AU72">
        <v>0</v>
      </c>
      <c r="AV72" s="197">
        <v>0</v>
      </c>
      <c r="AW72" s="197">
        <v>0</v>
      </c>
      <c r="AX72" s="197">
        <v>0</v>
      </c>
      <c r="AY72" s="197">
        <v>0</v>
      </c>
      <c r="AZ72" s="197">
        <v>0</v>
      </c>
      <c r="BA72" s="197">
        <v>0</v>
      </c>
      <c r="BB72" s="197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0</v>
      </c>
      <c r="H73" s="197">
        <v>0</v>
      </c>
      <c r="I73" s="197">
        <v>0</v>
      </c>
      <c r="J73" s="197">
        <v>0</v>
      </c>
      <c r="K73" s="197">
        <v>119.77</v>
      </c>
      <c r="L73" s="197">
        <v>19.96</v>
      </c>
      <c r="M73" s="197">
        <v>0</v>
      </c>
      <c r="N73" s="197">
        <v>27.18</v>
      </c>
      <c r="O73" s="197">
        <v>48.35</v>
      </c>
      <c r="P73" s="197">
        <v>48.87</v>
      </c>
      <c r="Q73" s="197">
        <v>1.78</v>
      </c>
      <c r="R73" s="197">
        <v>9.98</v>
      </c>
      <c r="S73" s="197">
        <v>2.33</v>
      </c>
      <c r="T73" s="197">
        <v>0</v>
      </c>
      <c r="U73" s="197">
        <v>233.87</v>
      </c>
      <c r="V73" s="197">
        <v>4.41</v>
      </c>
      <c r="W73" s="197">
        <v>10.65</v>
      </c>
      <c r="X73" s="197">
        <v>35.159999999999997</v>
      </c>
      <c r="Y73" s="197">
        <v>0</v>
      </c>
      <c r="Z73">
        <v>0</v>
      </c>
      <c r="AA73" s="197">
        <v>-0.11</v>
      </c>
      <c r="AB73" s="197">
        <v>0</v>
      </c>
      <c r="AC73" s="197">
        <v>0</v>
      </c>
      <c r="AD73" s="197">
        <v>0</v>
      </c>
      <c r="AE73" s="197">
        <v>18.54</v>
      </c>
      <c r="AF73" s="197">
        <v>0</v>
      </c>
      <c r="AG73" s="197">
        <v>0</v>
      </c>
      <c r="AH73" s="197">
        <v>0</v>
      </c>
      <c r="AI73" s="197">
        <v>47.39</v>
      </c>
      <c r="AJ73" s="197">
        <v>0</v>
      </c>
      <c r="AK73" s="197">
        <v>0</v>
      </c>
      <c r="AL73" s="197">
        <v>0</v>
      </c>
      <c r="AM73" s="197">
        <v>0</v>
      </c>
      <c r="AN73" s="197">
        <v>0</v>
      </c>
      <c r="AO73">
        <v>0</v>
      </c>
      <c r="AP73" s="197">
        <v>64.849999999999994</v>
      </c>
      <c r="AQ73" s="197">
        <v>17.89</v>
      </c>
      <c r="AR73" s="197">
        <v>4.7300000000000004</v>
      </c>
      <c r="AS73" s="197">
        <v>0</v>
      </c>
      <c r="AT73">
        <v>0</v>
      </c>
      <c r="AU73">
        <v>0</v>
      </c>
      <c r="AV73" s="197">
        <v>0</v>
      </c>
      <c r="AW73" s="197">
        <v>0</v>
      </c>
      <c r="AX73" s="197">
        <v>0</v>
      </c>
      <c r="AY73" s="197">
        <v>0</v>
      </c>
      <c r="AZ73" s="197">
        <v>0</v>
      </c>
      <c r="BA73" s="197">
        <v>0</v>
      </c>
      <c r="BB73" s="197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0</v>
      </c>
      <c r="H74" s="197">
        <v>0</v>
      </c>
      <c r="I74" s="197">
        <v>0</v>
      </c>
      <c r="J74" s="197">
        <v>0</v>
      </c>
      <c r="K74" s="197">
        <v>119.77</v>
      </c>
      <c r="L74" s="197">
        <v>19.96</v>
      </c>
      <c r="M74" s="197">
        <v>0</v>
      </c>
      <c r="N74" s="197">
        <v>27.18</v>
      </c>
      <c r="O74" s="197">
        <v>48.35</v>
      </c>
      <c r="P74" s="197">
        <v>48.87</v>
      </c>
      <c r="Q74" s="197">
        <v>1.78</v>
      </c>
      <c r="R74" s="197">
        <v>9.98</v>
      </c>
      <c r="S74" s="197">
        <v>2.33</v>
      </c>
      <c r="T74" s="197">
        <v>0</v>
      </c>
      <c r="U74" s="197">
        <v>233.87</v>
      </c>
      <c r="V74" s="197">
        <v>4.41</v>
      </c>
      <c r="W74" s="197">
        <v>10.65</v>
      </c>
      <c r="X74" s="197">
        <v>35.159999999999997</v>
      </c>
      <c r="Y74" s="197">
        <v>0</v>
      </c>
      <c r="Z74">
        <v>0</v>
      </c>
      <c r="AA74" s="197">
        <v>-0.11</v>
      </c>
      <c r="AB74" s="197">
        <v>0</v>
      </c>
      <c r="AC74" s="197">
        <v>0</v>
      </c>
      <c r="AD74" s="197">
        <v>0</v>
      </c>
      <c r="AE74" s="197">
        <v>18.54</v>
      </c>
      <c r="AF74" s="197">
        <v>0</v>
      </c>
      <c r="AG74" s="197">
        <v>0</v>
      </c>
      <c r="AH74" s="197">
        <v>0</v>
      </c>
      <c r="AI74" s="197">
        <v>45</v>
      </c>
      <c r="AJ74" s="197">
        <v>0</v>
      </c>
      <c r="AK74" s="197">
        <v>0</v>
      </c>
      <c r="AL74" s="197">
        <v>0</v>
      </c>
      <c r="AM74" s="197">
        <v>0</v>
      </c>
      <c r="AN74" s="197">
        <v>0</v>
      </c>
      <c r="AO74">
        <v>0</v>
      </c>
      <c r="AP74" s="197">
        <v>64.849999999999994</v>
      </c>
      <c r="AQ74" s="197">
        <v>17.89</v>
      </c>
      <c r="AR74" s="197">
        <v>1.93</v>
      </c>
      <c r="AS74" s="197">
        <v>0</v>
      </c>
      <c r="AT74">
        <v>0</v>
      </c>
      <c r="AU74">
        <v>0</v>
      </c>
      <c r="AV74" s="197">
        <v>0</v>
      </c>
      <c r="AW74" s="197">
        <v>0</v>
      </c>
      <c r="AX74" s="197">
        <v>0</v>
      </c>
      <c r="AY74" s="197">
        <v>0</v>
      </c>
      <c r="AZ74" s="197">
        <v>0</v>
      </c>
      <c r="BA74" s="197">
        <v>0</v>
      </c>
      <c r="BB74" s="197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0</v>
      </c>
      <c r="H75" s="197">
        <v>0</v>
      </c>
      <c r="I75" s="197">
        <v>0</v>
      </c>
      <c r="J75" s="197">
        <v>0</v>
      </c>
      <c r="K75" s="197">
        <v>119.77</v>
      </c>
      <c r="L75" s="197">
        <v>19.16</v>
      </c>
      <c r="M75" s="197">
        <v>0</v>
      </c>
      <c r="N75" s="197">
        <v>27.18</v>
      </c>
      <c r="O75" s="197">
        <v>48.35</v>
      </c>
      <c r="P75" s="197">
        <v>46.37</v>
      </c>
      <c r="Q75" s="197">
        <v>0.96</v>
      </c>
      <c r="R75" s="197">
        <v>10.28</v>
      </c>
      <c r="S75" s="197">
        <v>1.92</v>
      </c>
      <c r="T75" s="197">
        <v>0</v>
      </c>
      <c r="U75" s="197">
        <v>233.87</v>
      </c>
      <c r="V75" s="197">
        <v>4.41</v>
      </c>
      <c r="W75" s="197">
        <v>10.65</v>
      </c>
      <c r="X75" s="197">
        <v>35.159999999999997</v>
      </c>
      <c r="Y75" s="197">
        <v>0</v>
      </c>
      <c r="Z75">
        <v>0</v>
      </c>
      <c r="AA75" s="197">
        <v>-0.11</v>
      </c>
      <c r="AB75" s="197">
        <v>0</v>
      </c>
      <c r="AC75" s="197">
        <v>0</v>
      </c>
      <c r="AD75" s="197">
        <v>0</v>
      </c>
      <c r="AE75" s="197">
        <v>18.54</v>
      </c>
      <c r="AF75" s="197">
        <v>0</v>
      </c>
      <c r="AG75" s="197">
        <v>0</v>
      </c>
      <c r="AH75" s="197">
        <v>0</v>
      </c>
      <c r="AI75" s="197">
        <v>45</v>
      </c>
      <c r="AJ75" s="197">
        <v>0</v>
      </c>
      <c r="AK75" s="197">
        <v>0</v>
      </c>
      <c r="AL75" s="197">
        <v>0</v>
      </c>
      <c r="AM75" s="197">
        <v>0</v>
      </c>
      <c r="AN75" s="197">
        <v>0</v>
      </c>
      <c r="AO75">
        <v>0</v>
      </c>
      <c r="AP75" s="197">
        <v>64.849999999999994</v>
      </c>
      <c r="AQ75" s="197">
        <v>17.89</v>
      </c>
      <c r="AR75" s="197">
        <v>0</v>
      </c>
      <c r="AS75" s="197">
        <v>0</v>
      </c>
      <c r="AT75">
        <v>0</v>
      </c>
      <c r="AU75">
        <v>0</v>
      </c>
      <c r="AV75" s="197">
        <v>0</v>
      </c>
      <c r="AW75" s="197">
        <v>0</v>
      </c>
      <c r="AX75" s="197">
        <v>0</v>
      </c>
      <c r="AY75" s="197">
        <v>0</v>
      </c>
      <c r="AZ75" s="197">
        <v>0</v>
      </c>
      <c r="BA75" s="197">
        <v>0</v>
      </c>
      <c r="BB75" s="197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0</v>
      </c>
      <c r="H76" s="197">
        <v>0</v>
      </c>
      <c r="I76" s="197">
        <v>0</v>
      </c>
      <c r="J76" s="197">
        <v>0</v>
      </c>
      <c r="K76" s="197">
        <v>119.77</v>
      </c>
      <c r="L76" s="197">
        <v>19.16</v>
      </c>
      <c r="M76" s="197">
        <v>0</v>
      </c>
      <c r="N76" s="197">
        <v>27.18</v>
      </c>
      <c r="O76" s="197">
        <v>48.35</v>
      </c>
      <c r="P76" s="197">
        <v>46.37</v>
      </c>
      <c r="Q76" s="197">
        <v>0.96</v>
      </c>
      <c r="R76" s="197">
        <v>10.28</v>
      </c>
      <c r="S76" s="197">
        <v>1.92</v>
      </c>
      <c r="T76" s="197">
        <v>0</v>
      </c>
      <c r="U76" s="197">
        <v>233.87</v>
      </c>
      <c r="V76" s="197">
        <v>4.41</v>
      </c>
      <c r="W76" s="197">
        <v>10.65</v>
      </c>
      <c r="X76" s="197">
        <v>35.159999999999997</v>
      </c>
      <c r="Y76" s="197">
        <v>0</v>
      </c>
      <c r="Z76">
        <v>0</v>
      </c>
      <c r="AA76" s="197">
        <v>-0.11</v>
      </c>
      <c r="AB76" s="197">
        <v>0</v>
      </c>
      <c r="AC76" s="197">
        <v>0</v>
      </c>
      <c r="AD76" s="197">
        <v>0</v>
      </c>
      <c r="AE76" s="197">
        <v>18.54</v>
      </c>
      <c r="AF76" s="197">
        <v>0</v>
      </c>
      <c r="AG76" s="197">
        <v>0</v>
      </c>
      <c r="AH76" s="197">
        <v>0</v>
      </c>
      <c r="AI76" s="197">
        <v>45</v>
      </c>
      <c r="AJ76" s="197">
        <v>0</v>
      </c>
      <c r="AK76" s="197">
        <v>0</v>
      </c>
      <c r="AL76" s="197">
        <v>0</v>
      </c>
      <c r="AM76" s="197">
        <v>0</v>
      </c>
      <c r="AN76" s="197">
        <v>0</v>
      </c>
      <c r="AO76">
        <v>0</v>
      </c>
      <c r="AP76" s="197">
        <v>64.849999999999994</v>
      </c>
      <c r="AQ76" s="197">
        <v>17.89</v>
      </c>
      <c r="AR76" s="197">
        <v>0</v>
      </c>
      <c r="AS76" s="197">
        <v>0</v>
      </c>
      <c r="AT76">
        <v>0</v>
      </c>
      <c r="AU76">
        <v>0</v>
      </c>
      <c r="AV76" s="197">
        <v>0</v>
      </c>
      <c r="AW76" s="197">
        <v>0</v>
      </c>
      <c r="AX76" s="197">
        <v>0</v>
      </c>
      <c r="AY76" s="197">
        <v>0</v>
      </c>
      <c r="AZ76" s="197">
        <v>0</v>
      </c>
      <c r="BA76" s="197">
        <v>0</v>
      </c>
      <c r="BB76" s="197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0</v>
      </c>
      <c r="H77" s="197">
        <v>0</v>
      </c>
      <c r="I77" s="197">
        <v>0</v>
      </c>
      <c r="J77" s="197">
        <v>0</v>
      </c>
      <c r="K77" s="197">
        <v>119.77</v>
      </c>
      <c r="L77" s="197">
        <v>19.16</v>
      </c>
      <c r="M77" s="197">
        <v>0</v>
      </c>
      <c r="N77" s="197">
        <v>27.18</v>
      </c>
      <c r="O77" s="197">
        <v>48.35</v>
      </c>
      <c r="P77" s="197">
        <v>46.37</v>
      </c>
      <c r="Q77" s="197">
        <v>0.96</v>
      </c>
      <c r="R77" s="197">
        <v>10.28</v>
      </c>
      <c r="S77" s="197">
        <v>1.92</v>
      </c>
      <c r="T77" s="197">
        <v>0</v>
      </c>
      <c r="U77" s="197">
        <v>233.87</v>
      </c>
      <c r="V77" s="197">
        <v>4.41</v>
      </c>
      <c r="W77" s="197">
        <v>10.65</v>
      </c>
      <c r="X77" s="197">
        <v>35.159999999999997</v>
      </c>
      <c r="Y77" s="197">
        <v>0</v>
      </c>
      <c r="Z77">
        <v>0</v>
      </c>
      <c r="AA77" s="197">
        <v>-0.11</v>
      </c>
      <c r="AB77" s="197">
        <v>0</v>
      </c>
      <c r="AC77" s="197">
        <v>0</v>
      </c>
      <c r="AD77" s="197">
        <v>0</v>
      </c>
      <c r="AE77" s="197">
        <v>18.54</v>
      </c>
      <c r="AF77" s="197">
        <v>0</v>
      </c>
      <c r="AG77" s="197">
        <v>0</v>
      </c>
      <c r="AH77" s="197">
        <v>0</v>
      </c>
      <c r="AI77" s="197">
        <v>45</v>
      </c>
      <c r="AJ77" s="197">
        <v>0</v>
      </c>
      <c r="AK77" s="197">
        <v>0</v>
      </c>
      <c r="AL77" s="197">
        <v>0</v>
      </c>
      <c r="AM77" s="197">
        <v>0</v>
      </c>
      <c r="AN77" s="197">
        <v>0</v>
      </c>
      <c r="AO77">
        <v>0</v>
      </c>
      <c r="AP77" s="197">
        <v>67.83</v>
      </c>
      <c r="AQ77" s="197">
        <v>18.7</v>
      </c>
      <c r="AR77" s="197">
        <v>0</v>
      </c>
      <c r="AS77" s="197">
        <v>0</v>
      </c>
      <c r="AT77">
        <v>0</v>
      </c>
      <c r="AU77">
        <v>0</v>
      </c>
      <c r="AV77" s="197">
        <v>0</v>
      </c>
      <c r="AW77" s="197">
        <v>0</v>
      </c>
      <c r="AX77" s="197">
        <v>0</v>
      </c>
      <c r="AY77" s="197">
        <v>0</v>
      </c>
      <c r="AZ77" s="197">
        <v>0</v>
      </c>
      <c r="BA77" s="197">
        <v>0</v>
      </c>
      <c r="BB77" s="19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0</v>
      </c>
      <c r="H78" s="197">
        <v>0</v>
      </c>
      <c r="I78" s="197">
        <v>0</v>
      </c>
      <c r="J78" s="197">
        <v>0</v>
      </c>
      <c r="K78" s="197">
        <v>119.77</v>
      </c>
      <c r="L78" s="197">
        <v>19.16</v>
      </c>
      <c r="M78" s="197">
        <v>0</v>
      </c>
      <c r="N78" s="197">
        <v>27.18</v>
      </c>
      <c r="O78" s="197">
        <v>48.35</v>
      </c>
      <c r="P78" s="197">
        <v>46.37</v>
      </c>
      <c r="Q78" s="197">
        <v>0.96</v>
      </c>
      <c r="R78" s="197">
        <v>10.28</v>
      </c>
      <c r="S78" s="197">
        <v>1.92</v>
      </c>
      <c r="T78" s="197">
        <v>0</v>
      </c>
      <c r="U78" s="197">
        <v>233.87</v>
      </c>
      <c r="V78" s="197">
        <v>4.41</v>
      </c>
      <c r="W78" s="197">
        <v>10.65</v>
      </c>
      <c r="X78" s="197">
        <v>35.159999999999997</v>
      </c>
      <c r="Y78" s="197">
        <v>0</v>
      </c>
      <c r="Z78">
        <v>0</v>
      </c>
      <c r="AA78" s="197">
        <v>-0.11</v>
      </c>
      <c r="AB78" s="197">
        <v>0</v>
      </c>
      <c r="AC78" s="197">
        <v>0</v>
      </c>
      <c r="AD78" s="197">
        <v>0</v>
      </c>
      <c r="AE78" s="197">
        <v>18.54</v>
      </c>
      <c r="AF78" s="197">
        <v>0</v>
      </c>
      <c r="AG78" s="197">
        <v>0</v>
      </c>
      <c r="AH78" s="197">
        <v>0</v>
      </c>
      <c r="AI78" s="197">
        <v>45</v>
      </c>
      <c r="AJ78" s="197">
        <v>0</v>
      </c>
      <c r="AK78" s="197">
        <v>0</v>
      </c>
      <c r="AL78" s="197">
        <v>0</v>
      </c>
      <c r="AM78" s="197">
        <v>0</v>
      </c>
      <c r="AN78" s="197">
        <v>0</v>
      </c>
      <c r="AO78">
        <v>0</v>
      </c>
      <c r="AP78" s="197">
        <v>67.83</v>
      </c>
      <c r="AQ78" s="197">
        <v>18.7</v>
      </c>
      <c r="AR78" s="197">
        <v>0</v>
      </c>
      <c r="AS78" s="197">
        <v>0</v>
      </c>
      <c r="AT78">
        <v>0</v>
      </c>
      <c r="AU78">
        <v>0</v>
      </c>
      <c r="AV78" s="197">
        <v>0</v>
      </c>
      <c r="AW78" s="197">
        <v>0</v>
      </c>
      <c r="AX78" s="197">
        <v>0</v>
      </c>
      <c r="AY78" s="197">
        <v>0</v>
      </c>
      <c r="AZ78" s="197">
        <v>0</v>
      </c>
      <c r="BA78" s="197">
        <v>0</v>
      </c>
      <c r="BB78" s="197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0</v>
      </c>
      <c r="H79" s="197">
        <v>0</v>
      </c>
      <c r="I79" s="197">
        <v>0</v>
      </c>
      <c r="J79" s="197">
        <v>0</v>
      </c>
      <c r="K79" s="197">
        <v>156.54</v>
      </c>
      <c r="L79" s="197">
        <v>62.6</v>
      </c>
      <c r="M79" s="197">
        <v>0</v>
      </c>
      <c r="N79" s="197">
        <v>24.57</v>
      </c>
      <c r="O79" s="197">
        <v>48.35</v>
      </c>
      <c r="P79" s="197">
        <v>46.37</v>
      </c>
      <c r="Q79" s="197">
        <v>4.7300000000000004</v>
      </c>
      <c r="R79" s="197">
        <v>10.28</v>
      </c>
      <c r="S79" s="197">
        <v>6.43</v>
      </c>
      <c r="T79" s="197">
        <v>0</v>
      </c>
      <c r="U79" s="197">
        <v>233.87</v>
      </c>
      <c r="V79" s="197">
        <v>4.41</v>
      </c>
      <c r="W79" s="197">
        <v>10.65</v>
      </c>
      <c r="X79" s="197">
        <v>35.159999999999997</v>
      </c>
      <c r="Y79" s="197">
        <v>0</v>
      </c>
      <c r="Z79">
        <v>0</v>
      </c>
      <c r="AA79" s="197">
        <v>-0.11</v>
      </c>
      <c r="AB79" s="197">
        <v>0</v>
      </c>
      <c r="AC79" s="197">
        <v>0</v>
      </c>
      <c r="AD79" s="197">
        <v>0</v>
      </c>
      <c r="AE79" s="197">
        <v>18.54</v>
      </c>
      <c r="AF79" s="197">
        <v>0</v>
      </c>
      <c r="AG79" s="197">
        <v>0</v>
      </c>
      <c r="AH79" s="197">
        <v>0</v>
      </c>
      <c r="AI79" s="197">
        <v>55</v>
      </c>
      <c r="AJ79" s="197">
        <v>0</v>
      </c>
      <c r="AK79" s="197">
        <v>0</v>
      </c>
      <c r="AL79" s="197">
        <v>0</v>
      </c>
      <c r="AM79" s="197">
        <v>0</v>
      </c>
      <c r="AN79" s="197">
        <v>0</v>
      </c>
      <c r="AO79">
        <v>0</v>
      </c>
      <c r="AP79" s="197">
        <v>67.83</v>
      </c>
      <c r="AQ79" s="197">
        <v>18.7</v>
      </c>
      <c r="AR79" s="197">
        <v>0</v>
      </c>
      <c r="AS79" s="197">
        <v>0</v>
      </c>
      <c r="AT79">
        <v>0</v>
      </c>
      <c r="AU79">
        <v>0</v>
      </c>
      <c r="AV79" s="197">
        <v>0</v>
      </c>
      <c r="AW79" s="197">
        <v>0</v>
      </c>
      <c r="AX79" s="197">
        <v>0</v>
      </c>
      <c r="AY79" s="197">
        <v>0</v>
      </c>
      <c r="AZ79" s="197">
        <v>0</v>
      </c>
      <c r="BA79" s="197">
        <v>0</v>
      </c>
      <c r="BB79" s="197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0</v>
      </c>
      <c r="H80" s="197">
        <v>0</v>
      </c>
      <c r="I80" s="197">
        <v>0</v>
      </c>
      <c r="J80" s="197">
        <v>0</v>
      </c>
      <c r="K80" s="197">
        <v>157.16999999999999</v>
      </c>
      <c r="L80" s="197">
        <v>62.6</v>
      </c>
      <c r="M80" s="197">
        <v>0</v>
      </c>
      <c r="N80" s="197">
        <v>24.57</v>
      </c>
      <c r="O80" s="197">
        <v>48.35</v>
      </c>
      <c r="P80" s="197">
        <v>46.37</v>
      </c>
      <c r="Q80" s="197">
        <v>4.7300000000000004</v>
      </c>
      <c r="R80" s="197">
        <v>10.28</v>
      </c>
      <c r="S80" s="197">
        <v>6.43</v>
      </c>
      <c r="T80" s="197">
        <v>0</v>
      </c>
      <c r="U80" s="197">
        <v>233.87</v>
      </c>
      <c r="V80" s="197">
        <v>4.41</v>
      </c>
      <c r="W80" s="197">
        <v>10.65</v>
      </c>
      <c r="X80" s="197">
        <v>35.159999999999997</v>
      </c>
      <c r="Y80" s="197">
        <v>0</v>
      </c>
      <c r="Z80">
        <v>0</v>
      </c>
      <c r="AA80" s="197">
        <v>-0.11</v>
      </c>
      <c r="AB80" s="197">
        <v>0</v>
      </c>
      <c r="AC80" s="197">
        <v>0</v>
      </c>
      <c r="AD80" s="197">
        <v>0</v>
      </c>
      <c r="AE80" s="197">
        <v>18.54</v>
      </c>
      <c r="AF80" s="197">
        <v>0</v>
      </c>
      <c r="AG80" s="197">
        <v>0</v>
      </c>
      <c r="AH80" s="197">
        <v>0</v>
      </c>
      <c r="AI80" s="197">
        <v>55</v>
      </c>
      <c r="AJ80" s="197">
        <v>0</v>
      </c>
      <c r="AK80" s="197">
        <v>0</v>
      </c>
      <c r="AL80" s="197">
        <v>0</v>
      </c>
      <c r="AM80" s="197">
        <v>0</v>
      </c>
      <c r="AN80" s="197">
        <v>0</v>
      </c>
      <c r="AO80">
        <v>0</v>
      </c>
      <c r="AP80" s="197">
        <v>67.83</v>
      </c>
      <c r="AQ80" s="197">
        <v>18.7</v>
      </c>
      <c r="AR80" s="197">
        <v>0</v>
      </c>
      <c r="AS80" s="197">
        <v>0</v>
      </c>
      <c r="AT80">
        <v>0</v>
      </c>
      <c r="AU80">
        <v>0</v>
      </c>
      <c r="AV80" s="197">
        <v>0</v>
      </c>
      <c r="AW80" s="197">
        <v>0</v>
      </c>
      <c r="AX80" s="197">
        <v>0</v>
      </c>
      <c r="AY80" s="197">
        <v>0</v>
      </c>
      <c r="AZ80" s="197">
        <v>0</v>
      </c>
      <c r="BA80" s="197">
        <v>0</v>
      </c>
      <c r="BB80" s="197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0</v>
      </c>
      <c r="H81" s="197">
        <v>0</v>
      </c>
      <c r="I81" s="197">
        <v>0</v>
      </c>
      <c r="J81" s="197">
        <v>0</v>
      </c>
      <c r="K81" s="197">
        <v>157.16999999999999</v>
      </c>
      <c r="L81" s="197">
        <v>62.6</v>
      </c>
      <c r="M81" s="197">
        <v>0</v>
      </c>
      <c r="N81" s="197">
        <v>24.57</v>
      </c>
      <c r="O81" s="197">
        <v>48.35</v>
      </c>
      <c r="P81" s="197">
        <v>46.37</v>
      </c>
      <c r="Q81" s="197">
        <v>4.7300000000000004</v>
      </c>
      <c r="R81" s="197">
        <v>10.28</v>
      </c>
      <c r="S81" s="197">
        <v>6.43</v>
      </c>
      <c r="T81" s="197">
        <v>0</v>
      </c>
      <c r="U81" s="197">
        <v>233.87</v>
      </c>
      <c r="V81" s="197">
        <v>4.41</v>
      </c>
      <c r="W81" s="197">
        <v>10.65</v>
      </c>
      <c r="X81" s="197">
        <v>35.159999999999997</v>
      </c>
      <c r="Y81" s="197">
        <v>0</v>
      </c>
      <c r="Z81">
        <v>0</v>
      </c>
      <c r="AA81" s="197">
        <v>-0.11</v>
      </c>
      <c r="AB81" s="197">
        <v>0</v>
      </c>
      <c r="AC81" s="197">
        <v>0</v>
      </c>
      <c r="AD81" s="197">
        <v>0</v>
      </c>
      <c r="AE81" s="197">
        <v>18.54</v>
      </c>
      <c r="AF81" s="197">
        <v>0</v>
      </c>
      <c r="AG81" s="197">
        <v>0</v>
      </c>
      <c r="AH81" s="197">
        <v>0</v>
      </c>
      <c r="AI81" s="197">
        <v>55</v>
      </c>
      <c r="AJ81" s="197">
        <v>0</v>
      </c>
      <c r="AK81" s="197">
        <v>0</v>
      </c>
      <c r="AL81" s="197">
        <v>0</v>
      </c>
      <c r="AM81" s="197">
        <v>0</v>
      </c>
      <c r="AN81" s="197">
        <v>0</v>
      </c>
      <c r="AO81">
        <v>0</v>
      </c>
      <c r="AP81" s="197">
        <v>67.83</v>
      </c>
      <c r="AQ81" s="197">
        <v>18.7</v>
      </c>
      <c r="AR81" s="197">
        <v>0</v>
      </c>
      <c r="AS81" s="197">
        <v>0</v>
      </c>
      <c r="AT81">
        <v>0</v>
      </c>
      <c r="AU81">
        <v>0</v>
      </c>
      <c r="AV81" s="197">
        <v>0</v>
      </c>
      <c r="AW81" s="197">
        <v>0</v>
      </c>
      <c r="AX81" s="197">
        <v>0</v>
      </c>
      <c r="AY81" s="197">
        <v>0</v>
      </c>
      <c r="AZ81" s="197">
        <v>0</v>
      </c>
      <c r="BA81" s="197">
        <v>0</v>
      </c>
      <c r="BB81" s="197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0</v>
      </c>
      <c r="H82" s="197">
        <v>0</v>
      </c>
      <c r="I82" s="197">
        <v>0</v>
      </c>
      <c r="J82" s="197">
        <v>0</v>
      </c>
      <c r="K82" s="197">
        <v>157.16999999999999</v>
      </c>
      <c r="L82" s="197">
        <v>62.6</v>
      </c>
      <c r="M82" s="197">
        <v>0</v>
      </c>
      <c r="N82" s="197">
        <v>24.57</v>
      </c>
      <c r="O82" s="197">
        <v>48.35</v>
      </c>
      <c r="P82" s="197">
        <v>46.37</v>
      </c>
      <c r="Q82" s="197">
        <v>4.7300000000000004</v>
      </c>
      <c r="R82" s="197">
        <v>10.28</v>
      </c>
      <c r="S82" s="197">
        <v>6.43</v>
      </c>
      <c r="T82" s="197">
        <v>0</v>
      </c>
      <c r="U82" s="197">
        <v>233.87</v>
      </c>
      <c r="V82" s="197">
        <v>4.41</v>
      </c>
      <c r="W82" s="197">
        <v>10.65</v>
      </c>
      <c r="X82" s="197">
        <v>35.159999999999997</v>
      </c>
      <c r="Y82" s="197">
        <v>0</v>
      </c>
      <c r="Z82">
        <v>0</v>
      </c>
      <c r="AA82" s="197">
        <v>-0.11</v>
      </c>
      <c r="AB82" s="197">
        <v>0</v>
      </c>
      <c r="AC82" s="197">
        <v>0</v>
      </c>
      <c r="AD82" s="197">
        <v>0</v>
      </c>
      <c r="AE82" s="197">
        <v>18.54</v>
      </c>
      <c r="AF82" s="197">
        <v>0</v>
      </c>
      <c r="AG82" s="197">
        <v>0</v>
      </c>
      <c r="AH82" s="197">
        <v>0</v>
      </c>
      <c r="AI82" s="197">
        <v>55</v>
      </c>
      <c r="AJ82" s="197">
        <v>0</v>
      </c>
      <c r="AK82" s="197">
        <v>0</v>
      </c>
      <c r="AL82" s="197">
        <v>0</v>
      </c>
      <c r="AM82" s="197">
        <v>0</v>
      </c>
      <c r="AN82" s="197">
        <v>0</v>
      </c>
      <c r="AO82">
        <v>0</v>
      </c>
      <c r="AP82" s="197">
        <v>67.83</v>
      </c>
      <c r="AQ82" s="197">
        <v>18.7</v>
      </c>
      <c r="AR82" s="197">
        <v>0</v>
      </c>
      <c r="AS82" s="197">
        <v>0</v>
      </c>
      <c r="AT82">
        <v>0</v>
      </c>
      <c r="AU82">
        <v>0</v>
      </c>
      <c r="AV82" s="197">
        <v>0</v>
      </c>
      <c r="AW82" s="197">
        <v>0</v>
      </c>
      <c r="AX82" s="197">
        <v>0</v>
      </c>
      <c r="AY82" s="197">
        <v>0</v>
      </c>
      <c r="AZ82" s="197">
        <v>0</v>
      </c>
      <c r="BA82" s="197">
        <v>0</v>
      </c>
      <c r="BB82" s="197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0</v>
      </c>
      <c r="H83" s="197">
        <v>0</v>
      </c>
      <c r="I83" s="197">
        <v>0</v>
      </c>
      <c r="J83" s="197">
        <v>0</v>
      </c>
      <c r="K83" s="197">
        <v>157.16999999999999</v>
      </c>
      <c r="L83" s="197">
        <v>62.6</v>
      </c>
      <c r="M83" s="197">
        <v>0</v>
      </c>
      <c r="N83" s="197">
        <v>24.57</v>
      </c>
      <c r="O83" s="197">
        <v>48.35</v>
      </c>
      <c r="P83" s="197">
        <v>46.37</v>
      </c>
      <c r="Q83" s="197">
        <v>4.7300000000000004</v>
      </c>
      <c r="R83" s="197">
        <v>10.28</v>
      </c>
      <c r="S83" s="197">
        <v>6.43</v>
      </c>
      <c r="T83" s="197">
        <v>0</v>
      </c>
      <c r="U83" s="197">
        <v>233.87</v>
      </c>
      <c r="V83" s="197">
        <v>4.41</v>
      </c>
      <c r="W83" s="197">
        <v>10.65</v>
      </c>
      <c r="X83" s="197">
        <v>35.159999999999997</v>
      </c>
      <c r="Y83" s="197">
        <v>0</v>
      </c>
      <c r="Z83">
        <v>0</v>
      </c>
      <c r="AA83" s="197">
        <v>-0.11</v>
      </c>
      <c r="AB83" s="197">
        <v>0</v>
      </c>
      <c r="AC83" s="197">
        <v>0</v>
      </c>
      <c r="AD83" s="197">
        <v>0</v>
      </c>
      <c r="AE83" s="197">
        <v>18.899999999999999</v>
      </c>
      <c r="AF83" s="197">
        <v>0</v>
      </c>
      <c r="AG83" s="197">
        <v>0</v>
      </c>
      <c r="AH83" s="197">
        <v>0</v>
      </c>
      <c r="AI83" s="197">
        <v>55</v>
      </c>
      <c r="AJ83" s="197">
        <v>0</v>
      </c>
      <c r="AK83" s="197">
        <v>0</v>
      </c>
      <c r="AL83" s="197">
        <v>0</v>
      </c>
      <c r="AM83" s="197">
        <v>0</v>
      </c>
      <c r="AN83" s="197">
        <v>0</v>
      </c>
      <c r="AO83">
        <v>0</v>
      </c>
      <c r="AP83" s="197">
        <v>67.83</v>
      </c>
      <c r="AQ83" s="197">
        <v>9.75</v>
      </c>
      <c r="AR83" s="197">
        <v>0</v>
      </c>
      <c r="AS83" s="197">
        <v>0</v>
      </c>
      <c r="AT83">
        <v>0</v>
      </c>
      <c r="AU83">
        <v>0</v>
      </c>
      <c r="AV83" s="197">
        <v>0</v>
      </c>
      <c r="AW83" s="197">
        <v>0</v>
      </c>
      <c r="AX83" s="197">
        <v>0</v>
      </c>
      <c r="AY83" s="197">
        <v>0</v>
      </c>
      <c r="AZ83" s="197">
        <v>0</v>
      </c>
      <c r="BA83" s="197">
        <v>0</v>
      </c>
      <c r="BB83" s="197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0</v>
      </c>
      <c r="H84" s="197">
        <v>0</v>
      </c>
      <c r="I84" s="197">
        <v>0</v>
      </c>
      <c r="J84" s="197">
        <v>0</v>
      </c>
      <c r="K84" s="197">
        <v>157.16999999999999</v>
      </c>
      <c r="L84" s="197">
        <v>62.6</v>
      </c>
      <c r="M84" s="197">
        <v>0</v>
      </c>
      <c r="N84" s="197">
        <v>24.57</v>
      </c>
      <c r="O84" s="197">
        <v>48.35</v>
      </c>
      <c r="P84" s="197">
        <v>46.37</v>
      </c>
      <c r="Q84" s="197">
        <v>4.7300000000000004</v>
      </c>
      <c r="R84" s="197">
        <v>10.28</v>
      </c>
      <c r="S84" s="197">
        <v>6.43</v>
      </c>
      <c r="T84" s="197">
        <v>0</v>
      </c>
      <c r="U84" s="197">
        <v>233.87</v>
      </c>
      <c r="V84" s="197">
        <v>4.41</v>
      </c>
      <c r="W84" s="197">
        <v>10.65</v>
      </c>
      <c r="X84" s="197">
        <v>35.159999999999997</v>
      </c>
      <c r="Y84" s="197">
        <v>0</v>
      </c>
      <c r="Z84">
        <v>0</v>
      </c>
      <c r="AA84" s="197">
        <v>-0.11</v>
      </c>
      <c r="AB84" s="197">
        <v>0</v>
      </c>
      <c r="AC84" s="197">
        <v>0</v>
      </c>
      <c r="AD84" s="197">
        <v>0</v>
      </c>
      <c r="AE84" s="197">
        <v>18.899999999999999</v>
      </c>
      <c r="AF84" s="197">
        <v>0</v>
      </c>
      <c r="AG84" s="197">
        <v>0</v>
      </c>
      <c r="AH84" s="197">
        <v>0</v>
      </c>
      <c r="AI84" s="197">
        <v>55</v>
      </c>
      <c r="AJ84" s="197">
        <v>0</v>
      </c>
      <c r="AK84" s="197">
        <v>0</v>
      </c>
      <c r="AL84" s="197">
        <v>0</v>
      </c>
      <c r="AM84" s="197">
        <v>0</v>
      </c>
      <c r="AN84" s="197">
        <v>0</v>
      </c>
      <c r="AO84">
        <v>0</v>
      </c>
      <c r="AP84" s="197">
        <v>67.83</v>
      </c>
      <c r="AQ84" s="197">
        <v>9.75</v>
      </c>
      <c r="AR84" s="197">
        <v>0</v>
      </c>
      <c r="AS84" s="197">
        <v>0</v>
      </c>
      <c r="AT84">
        <v>0</v>
      </c>
      <c r="AU84">
        <v>0</v>
      </c>
      <c r="AV84" s="197">
        <v>0</v>
      </c>
      <c r="AW84" s="197">
        <v>0</v>
      </c>
      <c r="AX84" s="197">
        <v>0</v>
      </c>
      <c r="AY84" s="197">
        <v>0</v>
      </c>
      <c r="AZ84" s="197">
        <v>0</v>
      </c>
      <c r="BA84" s="197">
        <v>0</v>
      </c>
      <c r="BB84" s="197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0</v>
      </c>
      <c r="H85" s="197">
        <v>0</v>
      </c>
      <c r="I85" s="197">
        <v>0</v>
      </c>
      <c r="J85" s="197">
        <v>0</v>
      </c>
      <c r="K85" s="197">
        <v>158.38</v>
      </c>
      <c r="L85" s="197">
        <v>62.6</v>
      </c>
      <c r="M85" s="197">
        <v>0</v>
      </c>
      <c r="N85" s="197">
        <v>24.57</v>
      </c>
      <c r="O85" s="197">
        <v>48.35</v>
      </c>
      <c r="P85" s="197">
        <v>46.37</v>
      </c>
      <c r="Q85" s="197">
        <v>4.7300000000000004</v>
      </c>
      <c r="R85" s="197">
        <v>10.28</v>
      </c>
      <c r="S85" s="197">
        <v>6.43</v>
      </c>
      <c r="T85" s="197">
        <v>0</v>
      </c>
      <c r="U85" s="197">
        <v>233.87</v>
      </c>
      <c r="V85" s="197">
        <v>4.41</v>
      </c>
      <c r="W85" s="197">
        <v>10.65</v>
      </c>
      <c r="X85" s="197">
        <v>35.159999999999997</v>
      </c>
      <c r="Y85" s="197">
        <v>0</v>
      </c>
      <c r="Z85">
        <v>0</v>
      </c>
      <c r="AA85" s="197">
        <v>-0.11</v>
      </c>
      <c r="AB85" s="197">
        <v>0</v>
      </c>
      <c r="AC85" s="197">
        <v>0</v>
      </c>
      <c r="AD85" s="197">
        <v>0</v>
      </c>
      <c r="AE85" s="197">
        <v>18.899999999999999</v>
      </c>
      <c r="AF85" s="197">
        <v>0</v>
      </c>
      <c r="AG85" s="197">
        <v>0</v>
      </c>
      <c r="AH85" s="197">
        <v>0</v>
      </c>
      <c r="AI85" s="197">
        <v>55</v>
      </c>
      <c r="AJ85" s="197">
        <v>0</v>
      </c>
      <c r="AK85" s="197">
        <v>0</v>
      </c>
      <c r="AL85" s="197">
        <v>0</v>
      </c>
      <c r="AM85" s="197">
        <v>0</v>
      </c>
      <c r="AN85" s="197">
        <v>0</v>
      </c>
      <c r="AO85">
        <v>0</v>
      </c>
      <c r="AP85" s="197">
        <v>67.83</v>
      </c>
      <c r="AQ85" s="197">
        <v>9.75</v>
      </c>
      <c r="AR85" s="197">
        <v>0</v>
      </c>
      <c r="AS85" s="197">
        <v>0</v>
      </c>
      <c r="AT85">
        <v>0</v>
      </c>
      <c r="AU85">
        <v>0</v>
      </c>
      <c r="AV85" s="197">
        <v>0</v>
      </c>
      <c r="AW85" s="197">
        <v>0</v>
      </c>
      <c r="AX85" s="197">
        <v>0</v>
      </c>
      <c r="AY85" s="197">
        <v>0</v>
      </c>
      <c r="AZ85" s="197">
        <v>0</v>
      </c>
      <c r="BA85" s="197">
        <v>0</v>
      </c>
      <c r="BB85" s="197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0</v>
      </c>
      <c r="H86" s="197">
        <v>0</v>
      </c>
      <c r="I86" s="197">
        <v>0</v>
      </c>
      <c r="J86" s="197">
        <v>0</v>
      </c>
      <c r="K86" s="197">
        <v>158.38</v>
      </c>
      <c r="L86" s="197">
        <v>62.6</v>
      </c>
      <c r="M86" s="197">
        <v>0</v>
      </c>
      <c r="N86" s="197">
        <v>24.57</v>
      </c>
      <c r="O86" s="197">
        <v>48.35</v>
      </c>
      <c r="P86" s="197">
        <v>46.37</v>
      </c>
      <c r="Q86" s="197">
        <v>4.7300000000000004</v>
      </c>
      <c r="R86" s="197">
        <v>10.28</v>
      </c>
      <c r="S86" s="197">
        <v>6.43</v>
      </c>
      <c r="T86" s="197">
        <v>0</v>
      </c>
      <c r="U86" s="197">
        <v>233.87</v>
      </c>
      <c r="V86" s="197">
        <v>4.41</v>
      </c>
      <c r="W86" s="197">
        <v>10.65</v>
      </c>
      <c r="X86" s="197">
        <v>35.159999999999997</v>
      </c>
      <c r="Y86" s="197">
        <v>0</v>
      </c>
      <c r="Z86">
        <v>0</v>
      </c>
      <c r="AA86" s="197">
        <v>-0.11</v>
      </c>
      <c r="AB86" s="197">
        <v>0</v>
      </c>
      <c r="AC86" s="197">
        <v>0</v>
      </c>
      <c r="AD86" s="197">
        <v>0</v>
      </c>
      <c r="AE86" s="197">
        <v>18.899999999999999</v>
      </c>
      <c r="AF86" s="197">
        <v>0</v>
      </c>
      <c r="AG86" s="197">
        <v>0</v>
      </c>
      <c r="AH86" s="197">
        <v>0</v>
      </c>
      <c r="AI86" s="197">
        <v>55</v>
      </c>
      <c r="AJ86" s="197">
        <v>0</v>
      </c>
      <c r="AK86" s="197">
        <v>0</v>
      </c>
      <c r="AL86" s="197">
        <v>0</v>
      </c>
      <c r="AM86" s="197">
        <v>0</v>
      </c>
      <c r="AN86" s="197">
        <v>0</v>
      </c>
      <c r="AO86">
        <v>0</v>
      </c>
      <c r="AP86" s="197">
        <v>67.83</v>
      </c>
      <c r="AQ86" s="197">
        <v>9.75</v>
      </c>
      <c r="AR86" s="197">
        <v>0</v>
      </c>
      <c r="AS86" s="197">
        <v>0</v>
      </c>
      <c r="AT86">
        <v>0</v>
      </c>
      <c r="AU86">
        <v>0</v>
      </c>
      <c r="AV86" s="197">
        <v>0</v>
      </c>
      <c r="AW86" s="197">
        <v>0</v>
      </c>
      <c r="AX86" s="197">
        <v>0</v>
      </c>
      <c r="AY86" s="197">
        <v>0</v>
      </c>
      <c r="AZ86" s="197">
        <v>0</v>
      </c>
      <c r="BA86" s="197">
        <v>0</v>
      </c>
      <c r="BB86" s="197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0</v>
      </c>
      <c r="H87" s="197">
        <v>0</v>
      </c>
      <c r="I87" s="197">
        <v>0</v>
      </c>
      <c r="J87" s="197">
        <v>0</v>
      </c>
      <c r="K87" s="197">
        <v>158.38</v>
      </c>
      <c r="L87" s="197">
        <v>62.6</v>
      </c>
      <c r="M87" s="197">
        <v>0</v>
      </c>
      <c r="N87" s="197">
        <v>24.57</v>
      </c>
      <c r="O87" s="197">
        <v>48.35</v>
      </c>
      <c r="P87" s="197">
        <v>46.37</v>
      </c>
      <c r="Q87" s="197">
        <v>4.7300000000000004</v>
      </c>
      <c r="R87" s="197">
        <v>10.28</v>
      </c>
      <c r="S87" s="197">
        <v>6.43</v>
      </c>
      <c r="T87" s="197">
        <v>0</v>
      </c>
      <c r="U87" s="197">
        <v>233.87</v>
      </c>
      <c r="V87" s="197">
        <v>4.41</v>
      </c>
      <c r="W87" s="197">
        <v>10.65</v>
      </c>
      <c r="X87" s="197">
        <v>35.159999999999997</v>
      </c>
      <c r="Y87" s="197">
        <v>0</v>
      </c>
      <c r="Z87">
        <v>0</v>
      </c>
      <c r="AA87" s="197">
        <v>-0.11</v>
      </c>
      <c r="AB87" s="197">
        <v>0</v>
      </c>
      <c r="AC87" s="197">
        <v>0</v>
      </c>
      <c r="AD87" s="197">
        <v>0</v>
      </c>
      <c r="AE87" s="197">
        <v>18.899999999999999</v>
      </c>
      <c r="AF87" s="197">
        <v>0</v>
      </c>
      <c r="AG87" s="197">
        <v>0</v>
      </c>
      <c r="AH87" s="197">
        <v>0</v>
      </c>
      <c r="AI87" s="197">
        <v>55</v>
      </c>
      <c r="AJ87" s="197">
        <v>0</v>
      </c>
      <c r="AK87" s="197">
        <v>0</v>
      </c>
      <c r="AL87" s="197">
        <v>0</v>
      </c>
      <c r="AM87" s="197">
        <v>0</v>
      </c>
      <c r="AN87" s="197">
        <v>0</v>
      </c>
      <c r="AO87">
        <v>0</v>
      </c>
      <c r="AP87" s="197">
        <v>67.83</v>
      </c>
      <c r="AQ87" s="197">
        <v>9.75</v>
      </c>
      <c r="AR87" s="197">
        <v>0</v>
      </c>
      <c r="AS87" s="197">
        <v>0</v>
      </c>
      <c r="AT87">
        <v>0</v>
      </c>
      <c r="AU87">
        <v>0</v>
      </c>
      <c r="AV87" s="197">
        <v>0</v>
      </c>
      <c r="AW87" s="197">
        <v>0</v>
      </c>
      <c r="AX87" s="197">
        <v>0</v>
      </c>
      <c r="AY87" s="197">
        <v>0</v>
      </c>
      <c r="AZ87" s="197">
        <v>0</v>
      </c>
      <c r="BA87" s="197">
        <v>0</v>
      </c>
      <c r="BB87" s="19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0</v>
      </c>
      <c r="H88" s="197">
        <v>0</v>
      </c>
      <c r="I88" s="197">
        <v>0</v>
      </c>
      <c r="J88" s="197">
        <v>0</v>
      </c>
      <c r="K88" s="197">
        <v>158.38</v>
      </c>
      <c r="L88" s="197">
        <v>62.6</v>
      </c>
      <c r="M88" s="197">
        <v>0</v>
      </c>
      <c r="N88" s="197">
        <v>24.57</v>
      </c>
      <c r="O88" s="197">
        <v>48.35</v>
      </c>
      <c r="P88" s="197">
        <v>46.37</v>
      </c>
      <c r="Q88" s="197">
        <v>4.7300000000000004</v>
      </c>
      <c r="R88" s="197">
        <v>10.28</v>
      </c>
      <c r="S88" s="197">
        <v>6.43</v>
      </c>
      <c r="T88" s="197">
        <v>0</v>
      </c>
      <c r="U88" s="197">
        <v>233.87</v>
      </c>
      <c r="V88" s="197">
        <v>4.41</v>
      </c>
      <c r="W88" s="197">
        <v>10.65</v>
      </c>
      <c r="X88" s="197">
        <v>35.159999999999997</v>
      </c>
      <c r="Y88" s="197">
        <v>0</v>
      </c>
      <c r="Z88">
        <v>0</v>
      </c>
      <c r="AA88" s="197">
        <v>-0.11</v>
      </c>
      <c r="AB88" s="197">
        <v>0</v>
      </c>
      <c r="AC88" s="197">
        <v>0</v>
      </c>
      <c r="AD88" s="197">
        <v>0</v>
      </c>
      <c r="AE88" s="197">
        <v>18.899999999999999</v>
      </c>
      <c r="AF88" s="197">
        <v>0</v>
      </c>
      <c r="AG88" s="197">
        <v>0</v>
      </c>
      <c r="AH88" s="197">
        <v>0</v>
      </c>
      <c r="AI88" s="197">
        <v>55</v>
      </c>
      <c r="AJ88" s="197">
        <v>0</v>
      </c>
      <c r="AK88" s="197">
        <v>0</v>
      </c>
      <c r="AL88" s="197">
        <v>0</v>
      </c>
      <c r="AM88" s="197">
        <v>0</v>
      </c>
      <c r="AN88" s="197">
        <v>0</v>
      </c>
      <c r="AO88">
        <v>0</v>
      </c>
      <c r="AP88" s="197">
        <v>67.83</v>
      </c>
      <c r="AQ88" s="197">
        <v>9.75</v>
      </c>
      <c r="AR88" s="197">
        <v>0</v>
      </c>
      <c r="AS88" s="197">
        <v>0</v>
      </c>
      <c r="AT88">
        <v>0</v>
      </c>
      <c r="AU88">
        <v>0</v>
      </c>
      <c r="AV88" s="197">
        <v>0</v>
      </c>
      <c r="AW88" s="197">
        <v>0</v>
      </c>
      <c r="AX88" s="197">
        <v>0</v>
      </c>
      <c r="AY88" s="197">
        <v>0</v>
      </c>
      <c r="AZ88" s="197">
        <v>0</v>
      </c>
      <c r="BA88" s="197">
        <v>0</v>
      </c>
      <c r="BB88" s="197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0</v>
      </c>
      <c r="H89" s="197">
        <v>0</v>
      </c>
      <c r="I89" s="197">
        <v>0</v>
      </c>
      <c r="J89" s="197">
        <v>0</v>
      </c>
      <c r="K89" s="197">
        <v>158.38</v>
      </c>
      <c r="L89" s="197">
        <v>62.6</v>
      </c>
      <c r="M89" s="197">
        <v>0</v>
      </c>
      <c r="N89" s="197">
        <v>21.5</v>
      </c>
      <c r="O89" s="197">
        <v>48.35</v>
      </c>
      <c r="P89" s="197">
        <v>46.37</v>
      </c>
      <c r="Q89" s="197">
        <v>2.4300000000000002</v>
      </c>
      <c r="R89" s="197">
        <v>10.28</v>
      </c>
      <c r="S89" s="197">
        <v>3.15</v>
      </c>
      <c r="T89" s="197">
        <v>0</v>
      </c>
      <c r="U89" s="197">
        <v>233.87</v>
      </c>
      <c r="V89" s="197">
        <v>4.41</v>
      </c>
      <c r="W89" s="197">
        <v>10.65</v>
      </c>
      <c r="X89" s="197">
        <v>35.159999999999997</v>
      </c>
      <c r="Y89" s="197">
        <v>0</v>
      </c>
      <c r="Z89">
        <v>0</v>
      </c>
      <c r="AA89" s="197">
        <v>-0.11</v>
      </c>
      <c r="AB89" s="197">
        <v>0</v>
      </c>
      <c r="AC89" s="197">
        <v>0</v>
      </c>
      <c r="AD89" s="197">
        <v>0</v>
      </c>
      <c r="AE89" s="197">
        <v>18.899999999999999</v>
      </c>
      <c r="AF89" s="197">
        <v>0</v>
      </c>
      <c r="AG89" s="197">
        <v>0</v>
      </c>
      <c r="AH89" s="197">
        <v>0</v>
      </c>
      <c r="AI89" s="197">
        <v>45</v>
      </c>
      <c r="AJ89" s="197">
        <v>0</v>
      </c>
      <c r="AK89" s="197">
        <v>0</v>
      </c>
      <c r="AL89" s="197">
        <v>0</v>
      </c>
      <c r="AM89" s="197">
        <v>0</v>
      </c>
      <c r="AN89" s="197">
        <v>0</v>
      </c>
      <c r="AO89">
        <v>0</v>
      </c>
      <c r="AP89" s="197">
        <v>67.83</v>
      </c>
      <c r="AQ89" s="197">
        <v>9.75</v>
      </c>
      <c r="AR89" s="197">
        <v>0</v>
      </c>
      <c r="AS89" s="197">
        <v>0</v>
      </c>
      <c r="AT89">
        <v>0</v>
      </c>
      <c r="AU89">
        <v>0</v>
      </c>
      <c r="AV89" s="197">
        <v>0</v>
      </c>
      <c r="AW89" s="197">
        <v>0</v>
      </c>
      <c r="AX89" s="197">
        <v>0</v>
      </c>
      <c r="AY89" s="197">
        <v>0</v>
      </c>
      <c r="AZ89" s="197">
        <v>0</v>
      </c>
      <c r="BA89" s="197">
        <v>0</v>
      </c>
      <c r="BB89" s="197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0</v>
      </c>
      <c r="H90" s="197">
        <v>0</v>
      </c>
      <c r="I90" s="197">
        <v>0</v>
      </c>
      <c r="J90" s="197">
        <v>0</v>
      </c>
      <c r="K90" s="197">
        <v>158.38</v>
      </c>
      <c r="L90" s="197">
        <v>62.6</v>
      </c>
      <c r="M90" s="197">
        <v>0</v>
      </c>
      <c r="N90" s="197">
        <v>21.5</v>
      </c>
      <c r="O90" s="197">
        <v>48.35</v>
      </c>
      <c r="P90" s="197">
        <v>46.37</v>
      </c>
      <c r="Q90" s="197">
        <v>1.92</v>
      </c>
      <c r="R90" s="197">
        <v>10.28</v>
      </c>
      <c r="S90" s="197">
        <v>2.88</v>
      </c>
      <c r="T90" s="197">
        <v>0</v>
      </c>
      <c r="U90" s="197">
        <v>233.87</v>
      </c>
      <c r="V90" s="197">
        <v>4.41</v>
      </c>
      <c r="W90" s="197">
        <v>10.65</v>
      </c>
      <c r="X90" s="197">
        <v>35.159999999999997</v>
      </c>
      <c r="Y90" s="197">
        <v>0</v>
      </c>
      <c r="Z90">
        <v>0</v>
      </c>
      <c r="AA90" s="197">
        <v>-0.11</v>
      </c>
      <c r="AB90" s="197">
        <v>0</v>
      </c>
      <c r="AC90" s="197">
        <v>0</v>
      </c>
      <c r="AD90" s="197">
        <v>0</v>
      </c>
      <c r="AE90" s="197">
        <v>18.899999999999999</v>
      </c>
      <c r="AF90" s="197">
        <v>0</v>
      </c>
      <c r="AG90" s="197">
        <v>0</v>
      </c>
      <c r="AH90" s="197">
        <v>0</v>
      </c>
      <c r="AI90" s="197">
        <v>45</v>
      </c>
      <c r="AJ90" s="197">
        <v>0</v>
      </c>
      <c r="AK90" s="197">
        <v>0</v>
      </c>
      <c r="AL90" s="197">
        <v>0</v>
      </c>
      <c r="AM90" s="197">
        <v>0</v>
      </c>
      <c r="AN90" s="197">
        <v>0</v>
      </c>
      <c r="AO90">
        <v>0</v>
      </c>
      <c r="AP90" s="197">
        <v>67.83</v>
      </c>
      <c r="AQ90" s="197">
        <v>9.75</v>
      </c>
      <c r="AR90" s="197">
        <v>0</v>
      </c>
      <c r="AS90" s="197">
        <v>0</v>
      </c>
      <c r="AT90">
        <v>0</v>
      </c>
      <c r="AU90">
        <v>0</v>
      </c>
      <c r="AV90" s="197">
        <v>0</v>
      </c>
      <c r="AW90" s="197">
        <v>0</v>
      </c>
      <c r="AX90" s="197">
        <v>0</v>
      </c>
      <c r="AY90" s="197">
        <v>0</v>
      </c>
      <c r="AZ90" s="197">
        <v>0</v>
      </c>
      <c r="BA90" s="197">
        <v>0</v>
      </c>
      <c r="BB90" s="197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0</v>
      </c>
      <c r="H91" s="197">
        <v>0</v>
      </c>
      <c r="I91" s="197">
        <v>0</v>
      </c>
      <c r="J91" s="197">
        <v>0</v>
      </c>
      <c r="K91" s="197">
        <v>158.38</v>
      </c>
      <c r="L91" s="197">
        <v>19.190000000000001</v>
      </c>
      <c r="M91" s="197">
        <v>0</v>
      </c>
      <c r="N91" s="197">
        <v>21.5</v>
      </c>
      <c r="O91" s="197">
        <v>48.35</v>
      </c>
      <c r="P91" s="197">
        <v>46.37</v>
      </c>
      <c r="Q91" s="197">
        <v>1.92</v>
      </c>
      <c r="R91" s="197">
        <v>10.28</v>
      </c>
      <c r="S91" s="197">
        <v>2.88</v>
      </c>
      <c r="T91" s="197">
        <v>0</v>
      </c>
      <c r="U91" s="197">
        <v>233.87</v>
      </c>
      <c r="V91" s="197">
        <v>4.41</v>
      </c>
      <c r="W91" s="197">
        <v>10.65</v>
      </c>
      <c r="X91" s="197">
        <v>35.159999999999997</v>
      </c>
      <c r="Y91" s="197">
        <v>0</v>
      </c>
      <c r="Z91">
        <v>0</v>
      </c>
      <c r="AA91" s="197">
        <v>-0.11</v>
      </c>
      <c r="AB91" s="197">
        <v>0</v>
      </c>
      <c r="AC91" s="197">
        <v>0</v>
      </c>
      <c r="AD91" s="197">
        <v>0</v>
      </c>
      <c r="AE91" s="197">
        <v>18.899999999999999</v>
      </c>
      <c r="AF91" s="197">
        <v>0</v>
      </c>
      <c r="AG91" s="197">
        <v>0</v>
      </c>
      <c r="AH91" s="197">
        <v>0</v>
      </c>
      <c r="AI91" s="197">
        <v>45.71</v>
      </c>
      <c r="AJ91" s="197">
        <v>0</v>
      </c>
      <c r="AK91" s="197">
        <v>0</v>
      </c>
      <c r="AL91" s="197">
        <v>0</v>
      </c>
      <c r="AM91" s="197">
        <v>0</v>
      </c>
      <c r="AN91" s="197">
        <v>0</v>
      </c>
      <c r="AO91">
        <v>0</v>
      </c>
      <c r="AP91" s="197">
        <v>67.83</v>
      </c>
      <c r="AQ91" s="197">
        <v>9.75</v>
      </c>
      <c r="AR91" s="197">
        <v>0</v>
      </c>
      <c r="AS91" s="197">
        <v>0</v>
      </c>
      <c r="AT91">
        <v>0</v>
      </c>
      <c r="AU91">
        <v>0</v>
      </c>
      <c r="AV91" s="197">
        <v>0</v>
      </c>
      <c r="AW91" s="197">
        <v>0</v>
      </c>
      <c r="AX91" s="197">
        <v>0</v>
      </c>
      <c r="AY91" s="197">
        <v>0</v>
      </c>
      <c r="AZ91" s="197">
        <v>0</v>
      </c>
      <c r="BA91" s="197">
        <v>0</v>
      </c>
      <c r="BB91" s="197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0</v>
      </c>
      <c r="H92" s="197">
        <v>0</v>
      </c>
      <c r="I92" s="197">
        <v>0</v>
      </c>
      <c r="J92" s="197">
        <v>0</v>
      </c>
      <c r="K92" s="197">
        <v>158.38</v>
      </c>
      <c r="L92" s="197">
        <v>47.98</v>
      </c>
      <c r="M92" s="197">
        <v>0</v>
      </c>
      <c r="N92" s="197">
        <v>21.5</v>
      </c>
      <c r="O92" s="197">
        <v>48.35</v>
      </c>
      <c r="P92" s="197">
        <v>46.37</v>
      </c>
      <c r="Q92" s="197">
        <v>1.92</v>
      </c>
      <c r="R92" s="197">
        <v>10.28</v>
      </c>
      <c r="S92" s="197">
        <v>2.88</v>
      </c>
      <c r="T92" s="197">
        <v>0</v>
      </c>
      <c r="U92" s="197">
        <v>233.87</v>
      </c>
      <c r="V92" s="197">
        <v>4.41</v>
      </c>
      <c r="W92" s="197">
        <v>10.65</v>
      </c>
      <c r="X92" s="197">
        <v>35.159999999999997</v>
      </c>
      <c r="Y92" s="197">
        <v>0</v>
      </c>
      <c r="Z92">
        <v>0</v>
      </c>
      <c r="AA92" s="197">
        <v>-0.11</v>
      </c>
      <c r="AB92" s="197">
        <v>0</v>
      </c>
      <c r="AC92" s="197">
        <v>0</v>
      </c>
      <c r="AD92" s="197">
        <v>0</v>
      </c>
      <c r="AE92" s="197">
        <v>18.899999999999999</v>
      </c>
      <c r="AF92" s="197">
        <v>0</v>
      </c>
      <c r="AG92" s="197">
        <v>0</v>
      </c>
      <c r="AH92" s="197">
        <v>0</v>
      </c>
      <c r="AI92" s="197">
        <v>45.71</v>
      </c>
      <c r="AJ92" s="197">
        <v>0</v>
      </c>
      <c r="AK92" s="197">
        <v>0</v>
      </c>
      <c r="AL92" s="197">
        <v>0</v>
      </c>
      <c r="AM92" s="197">
        <v>0</v>
      </c>
      <c r="AN92" s="197">
        <v>0</v>
      </c>
      <c r="AO92">
        <v>0</v>
      </c>
      <c r="AP92" s="197">
        <v>67.83</v>
      </c>
      <c r="AQ92" s="197">
        <v>9.75</v>
      </c>
      <c r="AR92" s="197">
        <v>0</v>
      </c>
      <c r="AS92" s="197">
        <v>0</v>
      </c>
      <c r="AT92">
        <v>0</v>
      </c>
      <c r="AU92">
        <v>0</v>
      </c>
      <c r="AV92" s="197">
        <v>0</v>
      </c>
      <c r="AW92" s="197">
        <v>0</v>
      </c>
      <c r="AX92" s="197">
        <v>0</v>
      </c>
      <c r="AY92" s="197">
        <v>0</v>
      </c>
      <c r="AZ92" s="197">
        <v>0</v>
      </c>
      <c r="BA92" s="197">
        <v>0</v>
      </c>
      <c r="BB92" s="197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0</v>
      </c>
      <c r="H93" s="197">
        <v>0</v>
      </c>
      <c r="I93" s="197">
        <v>0</v>
      </c>
      <c r="J93" s="197">
        <v>0</v>
      </c>
      <c r="K93" s="197">
        <v>130.41</v>
      </c>
      <c r="L93" s="197">
        <v>19.190000000000001</v>
      </c>
      <c r="M93" s="197">
        <v>0</v>
      </c>
      <c r="N93" s="197">
        <v>21.5</v>
      </c>
      <c r="O93" s="197">
        <v>48.35</v>
      </c>
      <c r="P93" s="197">
        <v>46.37</v>
      </c>
      <c r="Q93" s="197">
        <v>1.92</v>
      </c>
      <c r="R93" s="197">
        <v>10.28</v>
      </c>
      <c r="S93" s="197">
        <v>2.88</v>
      </c>
      <c r="T93" s="197">
        <v>0</v>
      </c>
      <c r="U93" s="197">
        <v>233.87</v>
      </c>
      <c r="V93" s="197">
        <v>4.41</v>
      </c>
      <c r="W93" s="197">
        <v>10.73</v>
      </c>
      <c r="X93" s="197">
        <v>35.159999999999997</v>
      </c>
      <c r="Y93" s="197">
        <v>0</v>
      </c>
      <c r="Z93">
        <v>0</v>
      </c>
      <c r="AA93" s="197">
        <v>-0.11</v>
      </c>
      <c r="AB93" s="197">
        <v>0</v>
      </c>
      <c r="AC93" s="197">
        <v>0</v>
      </c>
      <c r="AD93" s="197">
        <v>0</v>
      </c>
      <c r="AE93" s="197">
        <v>18.899999999999999</v>
      </c>
      <c r="AF93" s="197">
        <v>0</v>
      </c>
      <c r="AG93" s="197">
        <v>0</v>
      </c>
      <c r="AH93" s="197">
        <v>0</v>
      </c>
      <c r="AI93" s="197">
        <v>45.71</v>
      </c>
      <c r="AJ93" s="197">
        <v>0</v>
      </c>
      <c r="AK93" s="197">
        <v>0</v>
      </c>
      <c r="AL93" s="197">
        <v>0</v>
      </c>
      <c r="AM93" s="197">
        <v>0</v>
      </c>
      <c r="AN93" s="197">
        <v>0</v>
      </c>
      <c r="AO93">
        <v>0</v>
      </c>
      <c r="AP93" s="197">
        <v>67.83</v>
      </c>
      <c r="AQ93" s="197">
        <v>9.75</v>
      </c>
      <c r="AR93" s="197">
        <v>0</v>
      </c>
      <c r="AS93" s="197">
        <v>0</v>
      </c>
      <c r="AT93">
        <v>0</v>
      </c>
      <c r="AU93">
        <v>0</v>
      </c>
      <c r="AV93" s="197">
        <v>0</v>
      </c>
      <c r="AW93" s="197">
        <v>0</v>
      </c>
      <c r="AX93" s="197">
        <v>0</v>
      </c>
      <c r="AY93" s="197">
        <v>0</v>
      </c>
      <c r="AZ93" s="197">
        <v>0</v>
      </c>
      <c r="BA93" s="197">
        <v>0</v>
      </c>
      <c r="BB93" s="197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0</v>
      </c>
      <c r="H94" s="197">
        <v>0</v>
      </c>
      <c r="I94" s="197">
        <v>0</v>
      </c>
      <c r="J94" s="197">
        <v>0</v>
      </c>
      <c r="K94" s="197">
        <v>129.56</v>
      </c>
      <c r="L94" s="197">
        <v>19.190000000000001</v>
      </c>
      <c r="M94" s="197">
        <v>0</v>
      </c>
      <c r="N94" s="197">
        <v>21.5</v>
      </c>
      <c r="O94" s="197">
        <v>48.35</v>
      </c>
      <c r="P94" s="197">
        <v>46.37</v>
      </c>
      <c r="Q94" s="197">
        <v>1.92</v>
      </c>
      <c r="R94" s="197">
        <v>10.28</v>
      </c>
      <c r="S94" s="197">
        <v>2.88</v>
      </c>
      <c r="T94" s="197">
        <v>0</v>
      </c>
      <c r="U94" s="197">
        <v>233.87</v>
      </c>
      <c r="V94" s="197">
        <v>4.41</v>
      </c>
      <c r="W94" s="197">
        <v>10.73</v>
      </c>
      <c r="X94" s="197">
        <v>35.159999999999997</v>
      </c>
      <c r="Y94" s="197">
        <v>0</v>
      </c>
      <c r="Z94">
        <v>0</v>
      </c>
      <c r="AA94" s="197">
        <v>-0.11</v>
      </c>
      <c r="AB94" s="197">
        <v>0</v>
      </c>
      <c r="AC94" s="197">
        <v>0</v>
      </c>
      <c r="AD94" s="197">
        <v>0</v>
      </c>
      <c r="AE94" s="197">
        <v>18.899999999999999</v>
      </c>
      <c r="AF94" s="197">
        <v>0</v>
      </c>
      <c r="AG94" s="197">
        <v>0</v>
      </c>
      <c r="AH94" s="197">
        <v>0</v>
      </c>
      <c r="AI94" s="197">
        <v>45.71</v>
      </c>
      <c r="AJ94" s="197">
        <v>0</v>
      </c>
      <c r="AK94" s="197">
        <v>0</v>
      </c>
      <c r="AL94" s="197">
        <v>0</v>
      </c>
      <c r="AM94" s="197">
        <v>0</v>
      </c>
      <c r="AN94" s="197">
        <v>0</v>
      </c>
      <c r="AO94">
        <v>0</v>
      </c>
      <c r="AP94" s="197">
        <v>67.83</v>
      </c>
      <c r="AQ94" s="197">
        <v>9.75</v>
      </c>
      <c r="AR94" s="197">
        <v>0</v>
      </c>
      <c r="AS94" s="197">
        <v>0</v>
      </c>
      <c r="AT94">
        <v>0</v>
      </c>
      <c r="AU94">
        <v>0</v>
      </c>
      <c r="AV94" s="197">
        <v>0</v>
      </c>
      <c r="AW94" s="197">
        <v>0</v>
      </c>
      <c r="AX94" s="197">
        <v>0</v>
      </c>
      <c r="AY94" s="197">
        <v>0</v>
      </c>
      <c r="AZ94" s="197">
        <v>0</v>
      </c>
      <c r="BA94" s="197">
        <v>0</v>
      </c>
      <c r="BB94" s="197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0</v>
      </c>
      <c r="H95" s="197">
        <v>0</v>
      </c>
      <c r="I95" s="197">
        <v>0</v>
      </c>
      <c r="J95" s="197">
        <v>0</v>
      </c>
      <c r="K95" s="197">
        <v>78.77</v>
      </c>
      <c r="L95" s="197">
        <v>19.190000000000001</v>
      </c>
      <c r="M95" s="197">
        <v>0</v>
      </c>
      <c r="N95" s="197">
        <v>21.5</v>
      </c>
      <c r="O95" s="197">
        <v>48.35</v>
      </c>
      <c r="P95" s="197">
        <v>46.37</v>
      </c>
      <c r="Q95" s="197">
        <v>1.92</v>
      </c>
      <c r="R95" s="197">
        <v>10.28</v>
      </c>
      <c r="S95" s="197">
        <v>2.88</v>
      </c>
      <c r="T95" s="197">
        <v>0</v>
      </c>
      <c r="U95" s="197">
        <v>233.87</v>
      </c>
      <c r="V95" s="197">
        <v>4.41</v>
      </c>
      <c r="W95" s="197">
        <v>10.73</v>
      </c>
      <c r="X95" s="197">
        <v>35.159999999999997</v>
      </c>
      <c r="Y95" s="197">
        <v>0</v>
      </c>
      <c r="Z95">
        <v>0</v>
      </c>
      <c r="AA95" s="197">
        <v>-0.11</v>
      </c>
      <c r="AB95" s="197">
        <v>0</v>
      </c>
      <c r="AC95" s="197">
        <v>0</v>
      </c>
      <c r="AD95" s="197">
        <v>0</v>
      </c>
      <c r="AE95" s="197">
        <v>18.899999999999999</v>
      </c>
      <c r="AF95" s="197">
        <v>0</v>
      </c>
      <c r="AG95" s="197">
        <v>0</v>
      </c>
      <c r="AH95" s="197">
        <v>0</v>
      </c>
      <c r="AI95" s="197">
        <v>45.71</v>
      </c>
      <c r="AJ95" s="197">
        <v>0</v>
      </c>
      <c r="AK95" s="197">
        <v>0</v>
      </c>
      <c r="AL95" s="197">
        <v>0</v>
      </c>
      <c r="AM95" s="197">
        <v>0</v>
      </c>
      <c r="AN95" s="197">
        <v>0</v>
      </c>
      <c r="AO95">
        <v>0</v>
      </c>
      <c r="AP95" s="197">
        <v>67.83</v>
      </c>
      <c r="AQ95" s="197">
        <v>9.75</v>
      </c>
      <c r="AR95" s="197">
        <v>0</v>
      </c>
      <c r="AS95" s="197">
        <v>0</v>
      </c>
      <c r="AT95">
        <v>0</v>
      </c>
      <c r="AU95">
        <v>0</v>
      </c>
      <c r="AV95" s="197">
        <v>0</v>
      </c>
      <c r="AW95" s="197">
        <v>0</v>
      </c>
      <c r="AX95" s="197">
        <v>0</v>
      </c>
      <c r="AY95" s="197">
        <v>0</v>
      </c>
      <c r="AZ95" s="197">
        <v>0</v>
      </c>
      <c r="BA95" s="197">
        <v>0</v>
      </c>
      <c r="BB95" s="197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0</v>
      </c>
      <c r="H96" s="197">
        <v>0</v>
      </c>
      <c r="I96" s="197">
        <v>0</v>
      </c>
      <c r="J96" s="197">
        <v>0</v>
      </c>
      <c r="K96" s="197">
        <v>78.72</v>
      </c>
      <c r="L96" s="197">
        <v>19.190000000000001</v>
      </c>
      <c r="M96" s="197">
        <v>0</v>
      </c>
      <c r="N96" s="197">
        <v>21.5</v>
      </c>
      <c r="O96" s="197">
        <v>48.35</v>
      </c>
      <c r="P96" s="197">
        <v>46.37</v>
      </c>
      <c r="Q96" s="197">
        <v>1.92</v>
      </c>
      <c r="R96" s="197">
        <v>10.28</v>
      </c>
      <c r="S96" s="197">
        <v>2.88</v>
      </c>
      <c r="T96" s="197">
        <v>0</v>
      </c>
      <c r="U96" s="197">
        <v>233.87</v>
      </c>
      <c r="V96" s="197">
        <v>4.41</v>
      </c>
      <c r="W96" s="197">
        <v>10.73</v>
      </c>
      <c r="X96" s="197">
        <v>35.159999999999997</v>
      </c>
      <c r="Y96" s="197">
        <v>0</v>
      </c>
      <c r="Z96">
        <v>0</v>
      </c>
      <c r="AA96" s="197">
        <v>-0.11</v>
      </c>
      <c r="AB96" s="197">
        <v>0</v>
      </c>
      <c r="AC96" s="197">
        <v>0</v>
      </c>
      <c r="AD96" s="197">
        <v>0</v>
      </c>
      <c r="AE96" s="197">
        <v>18.899999999999999</v>
      </c>
      <c r="AF96" s="197">
        <v>0</v>
      </c>
      <c r="AG96" s="197">
        <v>0</v>
      </c>
      <c r="AH96" s="197">
        <v>0</v>
      </c>
      <c r="AI96" s="197">
        <v>45.71</v>
      </c>
      <c r="AJ96" s="197">
        <v>0</v>
      </c>
      <c r="AK96" s="197">
        <v>0</v>
      </c>
      <c r="AL96" s="197">
        <v>0</v>
      </c>
      <c r="AM96" s="197">
        <v>0</v>
      </c>
      <c r="AN96" s="197">
        <v>0</v>
      </c>
      <c r="AO96">
        <v>0</v>
      </c>
      <c r="AP96" s="197">
        <v>67.83</v>
      </c>
      <c r="AQ96" s="197">
        <v>9.75</v>
      </c>
      <c r="AR96" s="197">
        <v>0</v>
      </c>
      <c r="AS96" s="197">
        <v>0</v>
      </c>
      <c r="AT96">
        <v>0</v>
      </c>
      <c r="AU96">
        <v>0</v>
      </c>
      <c r="AV96" s="197">
        <v>0</v>
      </c>
      <c r="AW96" s="197">
        <v>0</v>
      </c>
      <c r="AX96" s="197">
        <v>0</v>
      </c>
      <c r="AY96" s="197">
        <v>0</v>
      </c>
      <c r="AZ96" s="197">
        <v>0</v>
      </c>
      <c r="BA96" s="197">
        <v>0</v>
      </c>
      <c r="BB96" s="197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0</v>
      </c>
      <c r="H97" s="197">
        <v>0</v>
      </c>
      <c r="I97" s="197">
        <v>0</v>
      </c>
      <c r="J97" s="197">
        <v>0</v>
      </c>
      <c r="K97" s="197">
        <v>78.72</v>
      </c>
      <c r="L97" s="197">
        <v>19.190000000000001</v>
      </c>
      <c r="M97" s="197">
        <v>0</v>
      </c>
      <c r="N97" s="197">
        <v>21.5</v>
      </c>
      <c r="O97" s="197">
        <v>48.35</v>
      </c>
      <c r="P97" s="197">
        <v>46.37</v>
      </c>
      <c r="Q97" s="197">
        <v>1.92</v>
      </c>
      <c r="R97" s="197">
        <v>10.28</v>
      </c>
      <c r="S97" s="197">
        <v>2.88</v>
      </c>
      <c r="T97" s="197">
        <v>0</v>
      </c>
      <c r="U97" s="197">
        <v>233.87</v>
      </c>
      <c r="V97" s="197">
        <v>4.41</v>
      </c>
      <c r="W97" s="197">
        <v>10.73</v>
      </c>
      <c r="X97" s="197">
        <v>35.159999999999997</v>
      </c>
      <c r="Y97" s="197">
        <v>0</v>
      </c>
      <c r="Z97">
        <v>0</v>
      </c>
      <c r="AA97" s="197">
        <v>-0.11</v>
      </c>
      <c r="AB97" s="197">
        <v>0</v>
      </c>
      <c r="AC97" s="197">
        <v>0</v>
      </c>
      <c r="AD97" s="197">
        <v>0</v>
      </c>
      <c r="AE97" s="197">
        <v>18.899999999999999</v>
      </c>
      <c r="AF97" s="197">
        <v>0</v>
      </c>
      <c r="AG97" s="197">
        <v>0</v>
      </c>
      <c r="AH97" s="197">
        <v>0</v>
      </c>
      <c r="AI97" s="197">
        <v>48.43</v>
      </c>
      <c r="AJ97" s="197">
        <v>0</v>
      </c>
      <c r="AK97" s="197">
        <v>0</v>
      </c>
      <c r="AL97" s="197">
        <v>0</v>
      </c>
      <c r="AM97" s="197">
        <v>0</v>
      </c>
      <c r="AN97" s="197">
        <v>0</v>
      </c>
      <c r="AO97">
        <v>0</v>
      </c>
      <c r="AP97" s="197">
        <v>67.83</v>
      </c>
      <c r="AQ97" s="197">
        <v>9.75</v>
      </c>
      <c r="AR97" s="197">
        <v>0</v>
      </c>
      <c r="AS97" s="197">
        <v>0</v>
      </c>
      <c r="AT97">
        <v>0</v>
      </c>
      <c r="AU97">
        <v>0</v>
      </c>
      <c r="AV97" s="197">
        <v>0</v>
      </c>
      <c r="AW97" s="197">
        <v>0</v>
      </c>
      <c r="AX97" s="197">
        <v>0</v>
      </c>
      <c r="AY97" s="197">
        <v>0</v>
      </c>
      <c r="AZ97" s="197">
        <v>0</v>
      </c>
      <c r="BA97" s="197">
        <v>0</v>
      </c>
      <c r="BB97" s="1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0</v>
      </c>
      <c r="H98" s="197">
        <v>0</v>
      </c>
      <c r="I98" s="197">
        <v>0</v>
      </c>
      <c r="J98" s="197">
        <v>0</v>
      </c>
      <c r="K98" s="197">
        <v>78.72</v>
      </c>
      <c r="L98" s="197">
        <v>19.190000000000001</v>
      </c>
      <c r="M98" s="197">
        <v>0</v>
      </c>
      <c r="N98" s="197">
        <v>21.5</v>
      </c>
      <c r="O98" s="197">
        <v>48.35</v>
      </c>
      <c r="P98" s="197">
        <v>46.37</v>
      </c>
      <c r="Q98" s="197">
        <v>1.92</v>
      </c>
      <c r="R98" s="197">
        <v>10.28</v>
      </c>
      <c r="S98" s="197">
        <v>2.88</v>
      </c>
      <c r="T98" s="197">
        <v>0</v>
      </c>
      <c r="U98" s="197">
        <v>233.87</v>
      </c>
      <c r="V98" s="197">
        <v>4.41</v>
      </c>
      <c r="W98" s="197">
        <v>10.73</v>
      </c>
      <c r="X98" s="197">
        <v>35.159999999999997</v>
      </c>
      <c r="Y98" s="197">
        <v>0</v>
      </c>
      <c r="Z98">
        <v>0</v>
      </c>
      <c r="AA98" s="197">
        <v>-0.11</v>
      </c>
      <c r="AB98" s="197">
        <v>0</v>
      </c>
      <c r="AC98" s="197">
        <v>0</v>
      </c>
      <c r="AD98" s="197">
        <v>0</v>
      </c>
      <c r="AE98" s="197">
        <v>18.899999999999999</v>
      </c>
      <c r="AF98" s="197">
        <v>0</v>
      </c>
      <c r="AG98" s="197">
        <v>0</v>
      </c>
      <c r="AH98" s="197">
        <v>0</v>
      </c>
      <c r="AI98" s="197">
        <v>48.43</v>
      </c>
      <c r="AJ98" s="197">
        <v>0</v>
      </c>
      <c r="AK98" s="197">
        <v>0</v>
      </c>
      <c r="AL98" s="197">
        <v>0</v>
      </c>
      <c r="AM98" s="197">
        <v>0</v>
      </c>
      <c r="AN98" s="197">
        <v>0</v>
      </c>
      <c r="AO98">
        <v>0</v>
      </c>
      <c r="AP98" s="197">
        <v>67.83</v>
      </c>
      <c r="AQ98" s="197">
        <v>9.75</v>
      </c>
      <c r="AR98" s="197">
        <v>0</v>
      </c>
      <c r="AS98" s="197">
        <v>0</v>
      </c>
      <c r="AT98">
        <v>0</v>
      </c>
      <c r="AU98">
        <v>0</v>
      </c>
      <c r="AV98" s="197">
        <v>0</v>
      </c>
      <c r="AW98" s="197">
        <v>0</v>
      </c>
      <c r="AX98" s="197">
        <v>0</v>
      </c>
      <c r="AY98" s="197">
        <v>0</v>
      </c>
      <c r="AZ98" s="197">
        <v>0</v>
      </c>
      <c r="BA98" s="197">
        <v>0</v>
      </c>
      <c r="BB98" s="197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2.6689749999999992</v>
      </c>
      <c r="L99">
        <f t="shared" si="0"/>
        <v>0.76894999999999925</v>
      </c>
      <c r="M99">
        <f t="shared" si="0"/>
        <v>0</v>
      </c>
      <c r="N99">
        <f t="shared" si="0"/>
        <v>0.65896499999999991</v>
      </c>
      <c r="O99">
        <f t="shared" si="0"/>
        <v>1.1603999999999997</v>
      </c>
      <c r="P99">
        <f t="shared" si="0"/>
        <v>1.157879999999998</v>
      </c>
      <c r="Q99">
        <f t="shared" si="0"/>
        <v>6.4254999999999923E-2</v>
      </c>
      <c r="R99">
        <f t="shared" si="0"/>
        <v>0.19957999999999992</v>
      </c>
      <c r="S99">
        <f t="shared" si="0"/>
        <v>8.623249999999999E-2</v>
      </c>
      <c r="T99">
        <f t="shared" si="0"/>
        <v>0</v>
      </c>
      <c r="U99">
        <f t="shared" si="0"/>
        <v>5.6061699999999997</v>
      </c>
      <c r="V99">
        <f t="shared" si="0"/>
        <v>6.5162499999999984E-2</v>
      </c>
      <c r="W99">
        <f t="shared" si="0"/>
        <v>0.22227749999999982</v>
      </c>
      <c r="X99">
        <f t="shared" si="0"/>
        <v>0.84082749999999906</v>
      </c>
      <c r="Y99">
        <f t="shared" si="0"/>
        <v>0</v>
      </c>
      <c r="Z99">
        <f t="shared" si="0"/>
        <v>0</v>
      </c>
      <c r="AA99">
        <f t="shared" si="0"/>
        <v>-9.8999999999999956E-4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0.5584650000000001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1.1328524999999996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1.4155899999999995</v>
      </c>
      <c r="AQ99">
        <f t="shared" si="0"/>
        <v>0.3347800000000003</v>
      </c>
      <c r="AR99">
        <f t="shared" si="0"/>
        <v>0.2750674999999998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483</v>
      </c>
      <c r="L1" t="s">
        <v>18</v>
      </c>
      <c r="M1" t="s">
        <v>27</v>
      </c>
      <c r="N1" t="s">
        <v>28</v>
      </c>
      <c r="O1" t="s">
        <v>29</v>
      </c>
      <c r="P1" t="s">
        <v>484</v>
      </c>
      <c r="Q1" t="s">
        <v>485</v>
      </c>
      <c r="R1" t="s">
        <v>486</v>
      </c>
      <c r="S1" t="s">
        <v>487</v>
      </c>
      <c r="T1" t="s">
        <v>41</v>
      </c>
      <c r="U1" t="s">
        <v>31</v>
      </c>
      <c r="V1" t="s">
        <v>488</v>
      </c>
      <c r="W1" t="s">
        <v>489</v>
      </c>
      <c r="X1" t="s">
        <v>490</v>
      </c>
      <c r="Y1" t="s">
        <v>491</v>
      </c>
      <c r="AA1" t="s">
        <v>205</v>
      </c>
      <c r="AB1" t="s">
        <v>206</v>
      </c>
      <c r="AC1" t="s">
        <v>492</v>
      </c>
      <c r="AD1" t="s">
        <v>493</v>
      </c>
      <c r="AE1" t="s">
        <v>494</v>
      </c>
      <c r="AF1" t="s">
        <v>495</v>
      </c>
      <c r="AG1" t="s">
        <v>496</v>
      </c>
      <c r="AH1" t="s">
        <v>497</v>
      </c>
      <c r="AI1" t="s">
        <v>213</v>
      </c>
      <c r="AJ1" t="s">
        <v>214</v>
      </c>
      <c r="AK1" t="s">
        <v>498</v>
      </c>
      <c r="AL1" t="s">
        <v>499</v>
      </c>
      <c r="AM1" t="s">
        <v>500</v>
      </c>
      <c r="AN1" t="s">
        <v>501</v>
      </c>
      <c r="AP1" t="s">
        <v>502</v>
      </c>
      <c r="AQ1" t="s">
        <v>503</v>
      </c>
      <c r="AR1" t="s">
        <v>504</v>
      </c>
      <c r="AS1" t="s">
        <v>481</v>
      </c>
      <c r="AV1" t="s">
        <v>358</v>
      </c>
      <c r="AW1" t="s">
        <v>359</v>
      </c>
      <c r="AX1" t="s">
        <v>361</v>
      </c>
      <c r="AY1" t="s">
        <v>480</v>
      </c>
      <c r="AZ1" t="s">
        <v>447</v>
      </c>
      <c r="BA1" t="s">
        <v>453</v>
      </c>
      <c r="BB1" t="s">
        <v>457</v>
      </c>
    </row>
    <row r="2" spans="1:96">
      <c r="A2" s="216"/>
    </row>
    <row r="3" spans="1:96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0</v>
      </c>
      <c r="H3" s="197">
        <v>0</v>
      </c>
      <c r="I3" s="197">
        <v>0</v>
      </c>
      <c r="J3" s="197">
        <v>0</v>
      </c>
      <c r="K3" s="197">
        <v>9.0299999999999994</v>
      </c>
      <c r="L3" s="197">
        <v>555.19000000000005</v>
      </c>
      <c r="M3" s="197">
        <v>27.09</v>
      </c>
      <c r="N3" s="197">
        <v>34.78</v>
      </c>
      <c r="O3" s="197">
        <v>0</v>
      </c>
      <c r="P3" s="197">
        <v>30.25</v>
      </c>
      <c r="Q3" s="197">
        <v>5.88</v>
      </c>
      <c r="R3" s="197">
        <v>12.49</v>
      </c>
      <c r="S3" s="197">
        <v>7.77</v>
      </c>
      <c r="T3" s="197">
        <v>0</v>
      </c>
      <c r="U3" s="197">
        <v>51.01</v>
      </c>
      <c r="V3" s="197">
        <v>5.35</v>
      </c>
      <c r="W3" s="197">
        <v>12.33</v>
      </c>
      <c r="X3" s="197">
        <v>42.16</v>
      </c>
      <c r="Y3" s="197">
        <v>0</v>
      </c>
      <c r="Z3">
        <v>0</v>
      </c>
      <c r="AA3" s="197">
        <v>0</v>
      </c>
      <c r="AB3" s="197">
        <v>0</v>
      </c>
      <c r="AC3" s="197">
        <v>0</v>
      </c>
      <c r="AD3" s="197">
        <v>0</v>
      </c>
      <c r="AE3" s="197">
        <v>29.77</v>
      </c>
      <c r="AF3" s="197">
        <v>0</v>
      </c>
      <c r="AG3" s="197">
        <v>0</v>
      </c>
      <c r="AH3" s="197">
        <v>0</v>
      </c>
      <c r="AI3" s="197">
        <v>69.61</v>
      </c>
      <c r="AJ3" s="197">
        <v>0</v>
      </c>
      <c r="AK3" s="197">
        <v>0</v>
      </c>
      <c r="AL3" s="197">
        <v>0</v>
      </c>
      <c r="AM3" s="197">
        <v>0</v>
      </c>
      <c r="AN3" s="197">
        <v>0</v>
      </c>
      <c r="AO3">
        <v>0</v>
      </c>
      <c r="AP3" s="197">
        <v>74.56</v>
      </c>
      <c r="AQ3" s="197">
        <v>22.58</v>
      </c>
      <c r="AR3" s="197">
        <v>0</v>
      </c>
      <c r="AS3" s="197">
        <v>0</v>
      </c>
      <c r="AT3">
        <v>0</v>
      </c>
      <c r="AU3">
        <v>0</v>
      </c>
      <c r="AV3" s="197">
        <v>0</v>
      </c>
      <c r="AW3" s="197">
        <v>0</v>
      </c>
      <c r="AX3" s="197">
        <v>0</v>
      </c>
      <c r="AY3" s="197">
        <v>0</v>
      </c>
      <c r="AZ3" s="197">
        <v>0</v>
      </c>
      <c r="BA3" s="197">
        <v>0</v>
      </c>
      <c r="BB3" s="197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0</v>
      </c>
      <c r="H4" s="197">
        <v>0</v>
      </c>
      <c r="I4" s="197">
        <v>0</v>
      </c>
      <c r="J4" s="197">
        <v>0</v>
      </c>
      <c r="K4" s="197">
        <v>9.0299999999999994</v>
      </c>
      <c r="L4" s="197">
        <v>555.19000000000005</v>
      </c>
      <c r="M4" s="197">
        <v>27.09</v>
      </c>
      <c r="N4" s="197">
        <v>34.78</v>
      </c>
      <c r="O4" s="197">
        <v>0</v>
      </c>
      <c r="P4" s="197">
        <v>30.25</v>
      </c>
      <c r="Q4" s="197">
        <v>5.88</v>
      </c>
      <c r="R4" s="197">
        <v>12.49</v>
      </c>
      <c r="S4" s="197">
        <v>7.77</v>
      </c>
      <c r="T4" s="197">
        <v>0</v>
      </c>
      <c r="U4" s="197">
        <v>51.01</v>
      </c>
      <c r="V4" s="197">
        <v>5.35</v>
      </c>
      <c r="W4" s="197">
        <v>12.33</v>
      </c>
      <c r="X4" s="197">
        <v>42.16</v>
      </c>
      <c r="Y4" s="197">
        <v>0</v>
      </c>
      <c r="Z4">
        <v>0</v>
      </c>
      <c r="AA4" s="197">
        <v>0</v>
      </c>
      <c r="AB4" s="197">
        <v>0</v>
      </c>
      <c r="AC4" s="197">
        <v>0</v>
      </c>
      <c r="AD4" s="197">
        <v>0</v>
      </c>
      <c r="AE4" s="197">
        <v>29.77</v>
      </c>
      <c r="AF4" s="197">
        <v>0</v>
      </c>
      <c r="AG4" s="197">
        <v>0</v>
      </c>
      <c r="AH4" s="197">
        <v>0</v>
      </c>
      <c r="AI4" s="197">
        <v>69.61</v>
      </c>
      <c r="AJ4" s="197">
        <v>0</v>
      </c>
      <c r="AK4" s="197">
        <v>0</v>
      </c>
      <c r="AL4" s="197">
        <v>0</v>
      </c>
      <c r="AM4" s="197">
        <v>0</v>
      </c>
      <c r="AN4" s="197">
        <v>0</v>
      </c>
      <c r="AO4">
        <v>0</v>
      </c>
      <c r="AP4" s="197">
        <v>74.56</v>
      </c>
      <c r="AQ4" s="197">
        <v>22.58</v>
      </c>
      <c r="AR4" s="197">
        <v>0</v>
      </c>
      <c r="AS4" s="197">
        <v>0</v>
      </c>
      <c r="AT4">
        <v>0</v>
      </c>
      <c r="AU4">
        <v>0</v>
      </c>
      <c r="AV4" s="197">
        <v>0</v>
      </c>
      <c r="AW4" s="197">
        <v>0</v>
      </c>
      <c r="AX4" s="197">
        <v>0</v>
      </c>
      <c r="AY4" s="197">
        <v>0</v>
      </c>
      <c r="AZ4" s="197">
        <v>0</v>
      </c>
      <c r="BA4" s="197">
        <v>0</v>
      </c>
      <c r="BB4" s="197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0</v>
      </c>
      <c r="H5" s="197">
        <v>0</v>
      </c>
      <c r="I5" s="197">
        <v>0</v>
      </c>
      <c r="J5" s="197">
        <v>0</v>
      </c>
      <c r="K5" s="197">
        <v>9.0299999999999994</v>
      </c>
      <c r="L5" s="197">
        <v>555.19000000000005</v>
      </c>
      <c r="M5" s="197">
        <v>27.09</v>
      </c>
      <c r="N5" s="197">
        <v>34.78</v>
      </c>
      <c r="O5" s="197">
        <v>0</v>
      </c>
      <c r="P5" s="197">
        <v>30.25</v>
      </c>
      <c r="Q5" s="197">
        <v>5.88</v>
      </c>
      <c r="R5" s="197">
        <v>12.49</v>
      </c>
      <c r="S5" s="197">
        <v>7.77</v>
      </c>
      <c r="T5" s="197">
        <v>0</v>
      </c>
      <c r="U5" s="197">
        <v>51.01</v>
      </c>
      <c r="V5" s="197">
        <v>5.35</v>
      </c>
      <c r="W5" s="197">
        <v>12.33</v>
      </c>
      <c r="X5" s="197">
        <v>42.16</v>
      </c>
      <c r="Y5" s="197">
        <v>0</v>
      </c>
      <c r="Z5">
        <v>0</v>
      </c>
      <c r="AA5" s="197">
        <v>0</v>
      </c>
      <c r="AB5" s="197">
        <v>0</v>
      </c>
      <c r="AC5" s="197">
        <v>0</v>
      </c>
      <c r="AD5" s="197">
        <v>0</v>
      </c>
      <c r="AE5" s="197">
        <v>29.77</v>
      </c>
      <c r="AF5" s="197">
        <v>0</v>
      </c>
      <c r="AG5" s="197">
        <v>0</v>
      </c>
      <c r="AH5" s="197">
        <v>0</v>
      </c>
      <c r="AI5" s="197">
        <v>69.61</v>
      </c>
      <c r="AJ5" s="197">
        <v>0</v>
      </c>
      <c r="AK5" s="197">
        <v>0</v>
      </c>
      <c r="AL5" s="197">
        <v>0</v>
      </c>
      <c r="AM5" s="197">
        <v>0</v>
      </c>
      <c r="AN5" s="197">
        <v>0</v>
      </c>
      <c r="AO5">
        <v>0</v>
      </c>
      <c r="AP5" s="197">
        <v>74.56</v>
      </c>
      <c r="AQ5" s="197">
        <v>22.58</v>
      </c>
      <c r="AR5" s="197">
        <v>0</v>
      </c>
      <c r="AS5" s="197">
        <v>0</v>
      </c>
      <c r="AT5">
        <v>0</v>
      </c>
      <c r="AU5">
        <v>0</v>
      </c>
      <c r="AV5" s="197">
        <v>0</v>
      </c>
      <c r="AW5" s="197">
        <v>0</v>
      </c>
      <c r="AX5" s="197">
        <v>0</v>
      </c>
      <c r="AY5" s="197">
        <v>0</v>
      </c>
      <c r="AZ5" s="197">
        <v>0</v>
      </c>
      <c r="BA5" s="197">
        <v>0</v>
      </c>
      <c r="BB5" s="197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0</v>
      </c>
      <c r="H6" s="197">
        <v>0</v>
      </c>
      <c r="I6" s="197">
        <v>0</v>
      </c>
      <c r="J6" s="197">
        <v>0</v>
      </c>
      <c r="K6" s="197">
        <v>9.0299999999999994</v>
      </c>
      <c r="L6" s="197">
        <v>555.19000000000005</v>
      </c>
      <c r="M6" s="197">
        <v>27.09</v>
      </c>
      <c r="N6" s="197">
        <v>34.78</v>
      </c>
      <c r="O6" s="197">
        <v>0</v>
      </c>
      <c r="P6" s="197">
        <v>30.25</v>
      </c>
      <c r="Q6" s="197">
        <v>5.88</v>
      </c>
      <c r="R6" s="197">
        <v>12.49</v>
      </c>
      <c r="S6" s="197">
        <v>7.77</v>
      </c>
      <c r="T6" s="197">
        <v>0</v>
      </c>
      <c r="U6" s="197">
        <v>51.01</v>
      </c>
      <c r="V6" s="197">
        <v>5.35</v>
      </c>
      <c r="W6" s="197">
        <v>12.33</v>
      </c>
      <c r="X6" s="197">
        <v>42.16</v>
      </c>
      <c r="Y6" s="197">
        <v>0</v>
      </c>
      <c r="Z6">
        <v>0</v>
      </c>
      <c r="AA6" s="197">
        <v>0</v>
      </c>
      <c r="AB6" s="197">
        <v>0</v>
      </c>
      <c r="AC6" s="197">
        <v>0</v>
      </c>
      <c r="AD6" s="197">
        <v>0</v>
      </c>
      <c r="AE6" s="197">
        <v>29.77</v>
      </c>
      <c r="AF6" s="197">
        <v>0</v>
      </c>
      <c r="AG6" s="197">
        <v>0</v>
      </c>
      <c r="AH6" s="197">
        <v>0</v>
      </c>
      <c r="AI6" s="197">
        <v>69.61</v>
      </c>
      <c r="AJ6" s="197">
        <v>0</v>
      </c>
      <c r="AK6" s="197">
        <v>0</v>
      </c>
      <c r="AL6" s="197">
        <v>0</v>
      </c>
      <c r="AM6" s="197">
        <v>0</v>
      </c>
      <c r="AN6" s="197">
        <v>0</v>
      </c>
      <c r="AO6">
        <v>0</v>
      </c>
      <c r="AP6" s="197">
        <v>74.56</v>
      </c>
      <c r="AQ6" s="197">
        <v>22.58</v>
      </c>
      <c r="AR6" s="197">
        <v>0</v>
      </c>
      <c r="AS6" s="197">
        <v>0</v>
      </c>
      <c r="AT6">
        <v>0</v>
      </c>
      <c r="AU6">
        <v>0</v>
      </c>
      <c r="AV6" s="197">
        <v>0</v>
      </c>
      <c r="AW6" s="197">
        <v>0</v>
      </c>
      <c r="AX6" s="197">
        <v>0</v>
      </c>
      <c r="AY6" s="197">
        <v>0</v>
      </c>
      <c r="AZ6" s="197">
        <v>0</v>
      </c>
      <c r="BA6" s="197">
        <v>0</v>
      </c>
      <c r="BB6" s="197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0</v>
      </c>
      <c r="H7" s="197">
        <v>0</v>
      </c>
      <c r="I7" s="197">
        <v>0</v>
      </c>
      <c r="J7" s="197">
        <v>0</v>
      </c>
      <c r="K7" s="197">
        <v>9.0299999999999994</v>
      </c>
      <c r="L7" s="197">
        <v>555.19000000000005</v>
      </c>
      <c r="M7" s="197">
        <v>27.09</v>
      </c>
      <c r="N7" s="197">
        <v>34.78</v>
      </c>
      <c r="O7" s="197">
        <v>0</v>
      </c>
      <c r="P7" s="197">
        <v>30.25</v>
      </c>
      <c r="Q7" s="197">
        <v>5.88</v>
      </c>
      <c r="R7" s="197">
        <v>12.49</v>
      </c>
      <c r="S7" s="197">
        <v>7.77</v>
      </c>
      <c r="T7" s="197">
        <v>0</v>
      </c>
      <c r="U7" s="197">
        <v>51.01</v>
      </c>
      <c r="V7" s="197">
        <v>5.35</v>
      </c>
      <c r="W7" s="197">
        <v>12.33</v>
      </c>
      <c r="X7" s="197">
        <v>42.16</v>
      </c>
      <c r="Y7" s="197">
        <v>0</v>
      </c>
      <c r="Z7">
        <v>0</v>
      </c>
      <c r="AA7" s="197">
        <v>0</v>
      </c>
      <c r="AB7" s="197">
        <v>0</v>
      </c>
      <c r="AC7" s="197">
        <v>0</v>
      </c>
      <c r="AD7" s="197">
        <v>0</v>
      </c>
      <c r="AE7" s="197">
        <v>29.77</v>
      </c>
      <c r="AF7" s="197">
        <v>0</v>
      </c>
      <c r="AG7" s="197">
        <v>0</v>
      </c>
      <c r="AH7" s="197">
        <v>0</v>
      </c>
      <c r="AI7" s="197">
        <v>69.61</v>
      </c>
      <c r="AJ7" s="197">
        <v>0</v>
      </c>
      <c r="AK7" s="197">
        <v>0</v>
      </c>
      <c r="AL7" s="197">
        <v>0</v>
      </c>
      <c r="AM7" s="197">
        <v>0</v>
      </c>
      <c r="AN7" s="197">
        <v>0</v>
      </c>
      <c r="AO7">
        <v>0</v>
      </c>
      <c r="AP7" s="197">
        <v>74.56</v>
      </c>
      <c r="AQ7" s="197">
        <v>22.58</v>
      </c>
      <c r="AR7" s="197">
        <v>0</v>
      </c>
      <c r="AS7" s="197">
        <v>0</v>
      </c>
      <c r="AT7">
        <v>0</v>
      </c>
      <c r="AU7">
        <v>0</v>
      </c>
      <c r="AV7" s="197">
        <v>0</v>
      </c>
      <c r="AW7" s="197">
        <v>0</v>
      </c>
      <c r="AX7" s="197">
        <v>0</v>
      </c>
      <c r="AY7" s="197">
        <v>0</v>
      </c>
      <c r="AZ7" s="197">
        <v>0</v>
      </c>
      <c r="BA7" s="197">
        <v>0</v>
      </c>
      <c r="BB7" s="19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0</v>
      </c>
      <c r="H8" s="197">
        <v>0</v>
      </c>
      <c r="I8" s="197">
        <v>0</v>
      </c>
      <c r="J8" s="197">
        <v>0</v>
      </c>
      <c r="K8" s="197">
        <v>9.0299999999999994</v>
      </c>
      <c r="L8" s="197">
        <v>555.19000000000005</v>
      </c>
      <c r="M8" s="197">
        <v>27.09</v>
      </c>
      <c r="N8" s="197">
        <v>34.78</v>
      </c>
      <c r="O8" s="197">
        <v>0</v>
      </c>
      <c r="P8" s="197">
        <v>30.25</v>
      </c>
      <c r="Q8" s="197">
        <v>5.88</v>
      </c>
      <c r="R8" s="197">
        <v>12.49</v>
      </c>
      <c r="S8" s="197">
        <v>7.77</v>
      </c>
      <c r="T8" s="197">
        <v>0</v>
      </c>
      <c r="U8" s="197">
        <v>51.01</v>
      </c>
      <c r="V8" s="197">
        <v>5.35</v>
      </c>
      <c r="W8" s="197">
        <v>12.33</v>
      </c>
      <c r="X8" s="197">
        <v>42.16</v>
      </c>
      <c r="Y8" s="197">
        <v>0</v>
      </c>
      <c r="Z8">
        <v>0</v>
      </c>
      <c r="AA8" s="197">
        <v>0</v>
      </c>
      <c r="AB8" s="197">
        <v>0</v>
      </c>
      <c r="AC8" s="197">
        <v>0</v>
      </c>
      <c r="AD8" s="197">
        <v>0</v>
      </c>
      <c r="AE8" s="197">
        <v>29.77</v>
      </c>
      <c r="AF8" s="197">
        <v>0</v>
      </c>
      <c r="AG8" s="197">
        <v>0</v>
      </c>
      <c r="AH8" s="197">
        <v>0</v>
      </c>
      <c r="AI8" s="197">
        <v>69.61</v>
      </c>
      <c r="AJ8" s="197">
        <v>0</v>
      </c>
      <c r="AK8" s="197">
        <v>0</v>
      </c>
      <c r="AL8" s="197">
        <v>0</v>
      </c>
      <c r="AM8" s="197">
        <v>0</v>
      </c>
      <c r="AN8" s="197">
        <v>0</v>
      </c>
      <c r="AO8">
        <v>0</v>
      </c>
      <c r="AP8" s="197">
        <v>74.56</v>
      </c>
      <c r="AQ8" s="197">
        <v>22.58</v>
      </c>
      <c r="AR8" s="197">
        <v>0</v>
      </c>
      <c r="AS8" s="197">
        <v>0</v>
      </c>
      <c r="AT8">
        <v>0</v>
      </c>
      <c r="AU8">
        <v>0</v>
      </c>
      <c r="AV8" s="197">
        <v>0</v>
      </c>
      <c r="AW8" s="197">
        <v>0</v>
      </c>
      <c r="AX8" s="197">
        <v>0</v>
      </c>
      <c r="AY8" s="197">
        <v>0</v>
      </c>
      <c r="AZ8" s="197">
        <v>0</v>
      </c>
      <c r="BA8" s="197">
        <v>0</v>
      </c>
      <c r="BB8" s="197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0</v>
      </c>
      <c r="H9" s="197">
        <v>0</v>
      </c>
      <c r="I9" s="197">
        <v>0</v>
      </c>
      <c r="J9" s="197">
        <v>0</v>
      </c>
      <c r="K9" s="197">
        <v>9.0299999999999994</v>
      </c>
      <c r="L9" s="197">
        <v>555.19000000000005</v>
      </c>
      <c r="M9" s="197">
        <v>27.09</v>
      </c>
      <c r="N9" s="197">
        <v>34.78</v>
      </c>
      <c r="O9" s="197">
        <v>0</v>
      </c>
      <c r="P9" s="197">
        <v>30.25</v>
      </c>
      <c r="Q9" s="197">
        <v>5.88</v>
      </c>
      <c r="R9" s="197">
        <v>12.49</v>
      </c>
      <c r="S9" s="197">
        <v>7.77</v>
      </c>
      <c r="T9" s="197">
        <v>0</v>
      </c>
      <c r="U9" s="197">
        <v>51.01</v>
      </c>
      <c r="V9" s="197">
        <v>5.35</v>
      </c>
      <c r="W9" s="197">
        <v>12.33</v>
      </c>
      <c r="X9" s="197">
        <v>42.16</v>
      </c>
      <c r="Y9" s="197">
        <v>0</v>
      </c>
      <c r="Z9">
        <v>0</v>
      </c>
      <c r="AA9" s="197">
        <v>0</v>
      </c>
      <c r="AB9" s="197">
        <v>0</v>
      </c>
      <c r="AC9" s="197">
        <v>0</v>
      </c>
      <c r="AD9" s="197">
        <v>0</v>
      </c>
      <c r="AE9" s="197">
        <v>29.77</v>
      </c>
      <c r="AF9" s="197">
        <v>0</v>
      </c>
      <c r="AG9" s="197">
        <v>0</v>
      </c>
      <c r="AH9" s="197">
        <v>0</v>
      </c>
      <c r="AI9" s="197">
        <v>69.61</v>
      </c>
      <c r="AJ9" s="197">
        <v>0</v>
      </c>
      <c r="AK9" s="197">
        <v>0</v>
      </c>
      <c r="AL9" s="197">
        <v>0</v>
      </c>
      <c r="AM9" s="197">
        <v>0</v>
      </c>
      <c r="AN9" s="197">
        <v>0</v>
      </c>
      <c r="AO9">
        <v>0</v>
      </c>
      <c r="AP9" s="197">
        <v>74.56</v>
      </c>
      <c r="AQ9" s="197">
        <v>22.58</v>
      </c>
      <c r="AR9" s="197">
        <v>0</v>
      </c>
      <c r="AS9" s="197">
        <v>0</v>
      </c>
      <c r="AT9">
        <v>0</v>
      </c>
      <c r="AU9">
        <v>0</v>
      </c>
      <c r="AV9" s="197">
        <v>0</v>
      </c>
      <c r="AW9" s="197">
        <v>0</v>
      </c>
      <c r="AX9" s="197">
        <v>0</v>
      </c>
      <c r="AY9" s="197">
        <v>0</v>
      </c>
      <c r="AZ9" s="197">
        <v>0</v>
      </c>
      <c r="BA9" s="197">
        <v>0</v>
      </c>
      <c r="BB9" s="197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0</v>
      </c>
      <c r="H10" s="197">
        <v>0</v>
      </c>
      <c r="I10" s="197">
        <v>0</v>
      </c>
      <c r="J10" s="197">
        <v>0</v>
      </c>
      <c r="K10" s="197">
        <v>9.0299999999999994</v>
      </c>
      <c r="L10" s="197">
        <v>555.17999999999995</v>
      </c>
      <c r="M10" s="197">
        <v>27.09</v>
      </c>
      <c r="N10" s="197">
        <v>34.78</v>
      </c>
      <c r="O10" s="197">
        <v>0</v>
      </c>
      <c r="P10" s="197">
        <v>30.25</v>
      </c>
      <c r="Q10" s="197">
        <v>5.88</v>
      </c>
      <c r="R10" s="197">
        <v>12.49</v>
      </c>
      <c r="S10" s="197">
        <v>7.77</v>
      </c>
      <c r="T10" s="197">
        <v>0</v>
      </c>
      <c r="U10" s="197">
        <v>51.01</v>
      </c>
      <c r="V10" s="197">
        <v>5.35</v>
      </c>
      <c r="W10" s="197">
        <v>12.33</v>
      </c>
      <c r="X10" s="197">
        <v>42.16</v>
      </c>
      <c r="Y10" s="197">
        <v>0</v>
      </c>
      <c r="Z10">
        <v>0</v>
      </c>
      <c r="AA10" s="197">
        <v>0</v>
      </c>
      <c r="AB10" s="197">
        <v>0</v>
      </c>
      <c r="AC10" s="197">
        <v>0</v>
      </c>
      <c r="AD10" s="197">
        <v>0</v>
      </c>
      <c r="AE10" s="197">
        <v>29.77</v>
      </c>
      <c r="AF10" s="197">
        <v>0</v>
      </c>
      <c r="AG10" s="197">
        <v>0</v>
      </c>
      <c r="AH10" s="197">
        <v>0</v>
      </c>
      <c r="AI10" s="197">
        <v>69.61</v>
      </c>
      <c r="AJ10" s="197">
        <v>0</v>
      </c>
      <c r="AK10" s="197">
        <v>0</v>
      </c>
      <c r="AL10" s="197">
        <v>0</v>
      </c>
      <c r="AM10" s="197">
        <v>0</v>
      </c>
      <c r="AN10" s="197">
        <v>0</v>
      </c>
      <c r="AO10">
        <v>0</v>
      </c>
      <c r="AP10" s="197">
        <v>74.56</v>
      </c>
      <c r="AQ10" s="197">
        <v>22.58</v>
      </c>
      <c r="AR10" s="197">
        <v>0</v>
      </c>
      <c r="AS10" s="197">
        <v>0</v>
      </c>
      <c r="AT10">
        <v>0</v>
      </c>
      <c r="AU10">
        <v>0</v>
      </c>
      <c r="AV10" s="197">
        <v>0</v>
      </c>
      <c r="AW10" s="197">
        <v>0</v>
      </c>
      <c r="AX10" s="197">
        <v>0</v>
      </c>
      <c r="AY10" s="197">
        <v>0</v>
      </c>
      <c r="AZ10" s="197">
        <v>0</v>
      </c>
      <c r="BA10" s="197">
        <v>0</v>
      </c>
      <c r="BB10" s="197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0</v>
      </c>
      <c r="H11" s="197">
        <v>0</v>
      </c>
      <c r="I11" s="197">
        <v>0</v>
      </c>
      <c r="J11" s="197">
        <v>0</v>
      </c>
      <c r="K11" s="197">
        <v>9.0299999999999994</v>
      </c>
      <c r="L11" s="197">
        <v>555.19000000000005</v>
      </c>
      <c r="M11" s="197">
        <v>27.09</v>
      </c>
      <c r="N11" s="197">
        <v>34.78</v>
      </c>
      <c r="O11" s="197">
        <v>0</v>
      </c>
      <c r="P11" s="197">
        <v>30.25</v>
      </c>
      <c r="Q11" s="197">
        <v>5.88</v>
      </c>
      <c r="R11" s="197">
        <v>12.49</v>
      </c>
      <c r="S11" s="197">
        <v>7.77</v>
      </c>
      <c r="T11" s="197">
        <v>0</v>
      </c>
      <c r="U11" s="197">
        <v>51.01</v>
      </c>
      <c r="V11" s="197">
        <v>5.35</v>
      </c>
      <c r="W11" s="197">
        <v>12.33</v>
      </c>
      <c r="X11" s="197">
        <v>42.16</v>
      </c>
      <c r="Y11" s="197">
        <v>0</v>
      </c>
      <c r="Z11">
        <v>0</v>
      </c>
      <c r="AA11" s="197">
        <v>0</v>
      </c>
      <c r="AB11" s="197">
        <v>0</v>
      </c>
      <c r="AC11" s="197">
        <v>0</v>
      </c>
      <c r="AD11" s="197">
        <v>0</v>
      </c>
      <c r="AE11" s="197">
        <v>29.38</v>
      </c>
      <c r="AF11" s="197">
        <v>0</v>
      </c>
      <c r="AG11" s="197">
        <v>0</v>
      </c>
      <c r="AH11" s="197">
        <v>0</v>
      </c>
      <c r="AI11" s="197">
        <v>69.61</v>
      </c>
      <c r="AJ11" s="197">
        <v>0</v>
      </c>
      <c r="AK11" s="197">
        <v>0</v>
      </c>
      <c r="AL11" s="197">
        <v>0</v>
      </c>
      <c r="AM11" s="197">
        <v>0</v>
      </c>
      <c r="AN11" s="197">
        <v>0</v>
      </c>
      <c r="AO11">
        <v>0</v>
      </c>
      <c r="AP11" s="197">
        <v>74.56</v>
      </c>
      <c r="AQ11" s="197">
        <v>22.58</v>
      </c>
      <c r="AR11" s="197">
        <v>0</v>
      </c>
      <c r="AS11" s="197">
        <v>0</v>
      </c>
      <c r="AT11">
        <v>0</v>
      </c>
      <c r="AU11">
        <v>0</v>
      </c>
      <c r="AV11" s="197">
        <v>0</v>
      </c>
      <c r="AW11" s="197">
        <v>0</v>
      </c>
      <c r="AX11" s="197">
        <v>0</v>
      </c>
      <c r="AY11" s="197">
        <v>0</v>
      </c>
      <c r="AZ11" s="197">
        <v>0</v>
      </c>
      <c r="BA11" s="197">
        <v>0</v>
      </c>
      <c r="BB11" s="197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0</v>
      </c>
      <c r="H12" s="197">
        <v>0</v>
      </c>
      <c r="I12" s="197">
        <v>0</v>
      </c>
      <c r="J12" s="197">
        <v>0</v>
      </c>
      <c r="K12" s="197">
        <v>9.0299999999999994</v>
      </c>
      <c r="L12" s="197">
        <v>555.19000000000005</v>
      </c>
      <c r="M12" s="197">
        <v>27.09</v>
      </c>
      <c r="N12" s="197">
        <v>34.78</v>
      </c>
      <c r="O12" s="197">
        <v>0</v>
      </c>
      <c r="P12" s="197">
        <v>30.25</v>
      </c>
      <c r="Q12" s="197">
        <v>5.88</v>
      </c>
      <c r="R12" s="197">
        <v>12.49</v>
      </c>
      <c r="S12" s="197">
        <v>7.77</v>
      </c>
      <c r="T12" s="197">
        <v>0</v>
      </c>
      <c r="U12" s="197">
        <v>51.01</v>
      </c>
      <c r="V12" s="197">
        <v>5.35</v>
      </c>
      <c r="W12" s="197">
        <v>12.33</v>
      </c>
      <c r="X12" s="197">
        <v>42.16</v>
      </c>
      <c r="Y12" s="197">
        <v>0</v>
      </c>
      <c r="Z12">
        <v>0</v>
      </c>
      <c r="AA12" s="197">
        <v>0</v>
      </c>
      <c r="AB12" s="197">
        <v>0</v>
      </c>
      <c r="AC12" s="197">
        <v>0</v>
      </c>
      <c r="AD12" s="197">
        <v>0</v>
      </c>
      <c r="AE12" s="197">
        <v>29.38</v>
      </c>
      <c r="AF12" s="197">
        <v>0</v>
      </c>
      <c r="AG12" s="197">
        <v>0</v>
      </c>
      <c r="AH12" s="197">
        <v>0</v>
      </c>
      <c r="AI12" s="197">
        <v>69.61</v>
      </c>
      <c r="AJ12" s="197">
        <v>0</v>
      </c>
      <c r="AK12" s="197">
        <v>0</v>
      </c>
      <c r="AL12" s="197">
        <v>0</v>
      </c>
      <c r="AM12" s="197">
        <v>0</v>
      </c>
      <c r="AN12" s="197">
        <v>0</v>
      </c>
      <c r="AO12">
        <v>0</v>
      </c>
      <c r="AP12" s="197">
        <v>74.56</v>
      </c>
      <c r="AQ12" s="197">
        <v>22.58</v>
      </c>
      <c r="AR12" s="197">
        <v>0</v>
      </c>
      <c r="AS12" s="197">
        <v>0</v>
      </c>
      <c r="AT12">
        <v>0</v>
      </c>
      <c r="AU12">
        <v>0</v>
      </c>
      <c r="AV12" s="197">
        <v>0</v>
      </c>
      <c r="AW12" s="197">
        <v>0</v>
      </c>
      <c r="AX12" s="197">
        <v>0</v>
      </c>
      <c r="AY12" s="197">
        <v>0</v>
      </c>
      <c r="AZ12" s="197">
        <v>0</v>
      </c>
      <c r="BA12" s="197">
        <v>0</v>
      </c>
      <c r="BB12" s="197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0</v>
      </c>
      <c r="H13" s="197">
        <v>0</v>
      </c>
      <c r="I13" s="197">
        <v>0</v>
      </c>
      <c r="J13" s="197">
        <v>0</v>
      </c>
      <c r="K13" s="197">
        <v>9.0299999999999994</v>
      </c>
      <c r="L13" s="197">
        <v>555.19000000000005</v>
      </c>
      <c r="M13" s="197">
        <v>27.09</v>
      </c>
      <c r="N13" s="197">
        <v>34.78</v>
      </c>
      <c r="O13" s="197">
        <v>0</v>
      </c>
      <c r="P13" s="197">
        <v>30.25</v>
      </c>
      <c r="Q13" s="197">
        <v>5.88</v>
      </c>
      <c r="R13" s="197">
        <v>12.49</v>
      </c>
      <c r="S13" s="197">
        <v>7.77</v>
      </c>
      <c r="T13" s="197">
        <v>0</v>
      </c>
      <c r="U13" s="197">
        <v>51.01</v>
      </c>
      <c r="V13" s="197">
        <v>5.35</v>
      </c>
      <c r="W13" s="197">
        <v>12.69</v>
      </c>
      <c r="X13" s="197">
        <v>42.16</v>
      </c>
      <c r="Y13" s="197">
        <v>0</v>
      </c>
      <c r="Z13">
        <v>0</v>
      </c>
      <c r="AA13" s="197">
        <v>0</v>
      </c>
      <c r="AB13" s="197">
        <v>0</v>
      </c>
      <c r="AC13" s="197">
        <v>0</v>
      </c>
      <c r="AD13" s="197">
        <v>0</v>
      </c>
      <c r="AE13" s="197">
        <v>29.38</v>
      </c>
      <c r="AF13" s="197">
        <v>0</v>
      </c>
      <c r="AG13" s="197">
        <v>0</v>
      </c>
      <c r="AH13" s="197">
        <v>0</v>
      </c>
      <c r="AI13" s="197">
        <v>69.61</v>
      </c>
      <c r="AJ13" s="197">
        <v>0</v>
      </c>
      <c r="AK13" s="197">
        <v>0</v>
      </c>
      <c r="AL13" s="197">
        <v>0</v>
      </c>
      <c r="AM13" s="197">
        <v>0</v>
      </c>
      <c r="AN13" s="197">
        <v>0</v>
      </c>
      <c r="AO13">
        <v>0</v>
      </c>
      <c r="AP13" s="197">
        <v>74.56</v>
      </c>
      <c r="AQ13" s="197">
        <v>22.58</v>
      </c>
      <c r="AR13" s="197">
        <v>0</v>
      </c>
      <c r="AS13" s="197">
        <v>0</v>
      </c>
      <c r="AT13">
        <v>0</v>
      </c>
      <c r="AU13">
        <v>0</v>
      </c>
      <c r="AV13" s="197">
        <v>0</v>
      </c>
      <c r="AW13" s="197">
        <v>0</v>
      </c>
      <c r="AX13" s="197">
        <v>0</v>
      </c>
      <c r="AY13" s="197">
        <v>0</v>
      </c>
      <c r="AZ13" s="197">
        <v>0</v>
      </c>
      <c r="BA13" s="197">
        <v>0</v>
      </c>
      <c r="BB13" s="197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0</v>
      </c>
      <c r="H14" s="197">
        <v>0</v>
      </c>
      <c r="I14" s="197">
        <v>0</v>
      </c>
      <c r="J14" s="197">
        <v>0</v>
      </c>
      <c r="K14" s="197">
        <v>9.0299999999999994</v>
      </c>
      <c r="L14" s="197">
        <v>555.19000000000005</v>
      </c>
      <c r="M14" s="197">
        <v>27.09</v>
      </c>
      <c r="N14" s="197">
        <v>34.78</v>
      </c>
      <c r="O14" s="197">
        <v>0</v>
      </c>
      <c r="P14" s="197">
        <v>30.25</v>
      </c>
      <c r="Q14" s="197">
        <v>5.88</v>
      </c>
      <c r="R14" s="197">
        <v>12.49</v>
      </c>
      <c r="S14" s="197">
        <v>7.77</v>
      </c>
      <c r="T14" s="197">
        <v>0</v>
      </c>
      <c r="U14" s="197">
        <v>51.01</v>
      </c>
      <c r="V14" s="197">
        <v>5.35</v>
      </c>
      <c r="W14" s="197">
        <v>12.69</v>
      </c>
      <c r="X14" s="197">
        <v>42.16</v>
      </c>
      <c r="Y14" s="197">
        <v>0</v>
      </c>
      <c r="Z14">
        <v>0</v>
      </c>
      <c r="AA14" s="197">
        <v>0</v>
      </c>
      <c r="AB14" s="197">
        <v>0</v>
      </c>
      <c r="AC14" s="197">
        <v>0</v>
      </c>
      <c r="AD14" s="197">
        <v>0</v>
      </c>
      <c r="AE14" s="197">
        <v>29.38</v>
      </c>
      <c r="AF14" s="197">
        <v>0</v>
      </c>
      <c r="AG14" s="197">
        <v>0</v>
      </c>
      <c r="AH14" s="197">
        <v>0</v>
      </c>
      <c r="AI14" s="197">
        <v>69.61</v>
      </c>
      <c r="AJ14" s="197">
        <v>0</v>
      </c>
      <c r="AK14" s="197">
        <v>0</v>
      </c>
      <c r="AL14" s="197">
        <v>0</v>
      </c>
      <c r="AM14" s="197">
        <v>0</v>
      </c>
      <c r="AN14" s="197">
        <v>0</v>
      </c>
      <c r="AO14">
        <v>0</v>
      </c>
      <c r="AP14" s="197">
        <v>74.56</v>
      </c>
      <c r="AQ14" s="197">
        <v>22.58</v>
      </c>
      <c r="AR14" s="197">
        <v>0</v>
      </c>
      <c r="AS14" s="197">
        <v>0</v>
      </c>
      <c r="AT14">
        <v>0</v>
      </c>
      <c r="AU14">
        <v>0</v>
      </c>
      <c r="AV14" s="197">
        <v>0</v>
      </c>
      <c r="AW14" s="197">
        <v>0</v>
      </c>
      <c r="AX14" s="197">
        <v>0</v>
      </c>
      <c r="AY14" s="197">
        <v>0</v>
      </c>
      <c r="AZ14" s="197">
        <v>0</v>
      </c>
      <c r="BA14" s="197">
        <v>0</v>
      </c>
      <c r="BB14" s="197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9.0299999999999994</v>
      </c>
      <c r="L15" s="197">
        <v>555.19000000000005</v>
      </c>
      <c r="M15" s="197">
        <v>27.09</v>
      </c>
      <c r="N15" s="197">
        <v>34.78</v>
      </c>
      <c r="O15" s="197">
        <v>0</v>
      </c>
      <c r="P15" s="197">
        <v>30.25</v>
      </c>
      <c r="Q15" s="197">
        <v>2.88</v>
      </c>
      <c r="R15" s="197">
        <v>12.49</v>
      </c>
      <c r="S15" s="197">
        <v>3.84</v>
      </c>
      <c r="T15" s="197">
        <v>0</v>
      </c>
      <c r="U15" s="197">
        <v>51.01</v>
      </c>
      <c r="V15" s="197">
        <v>5.35</v>
      </c>
      <c r="W15" s="197">
        <v>12.69</v>
      </c>
      <c r="X15" s="197">
        <v>42.16</v>
      </c>
      <c r="Y15" s="197">
        <v>0</v>
      </c>
      <c r="Z15">
        <v>0</v>
      </c>
      <c r="AA15" s="197">
        <v>0</v>
      </c>
      <c r="AB15" s="197">
        <v>0</v>
      </c>
      <c r="AC15" s="197">
        <v>0</v>
      </c>
      <c r="AD15" s="197">
        <v>0</v>
      </c>
      <c r="AE15" s="197">
        <v>29.38</v>
      </c>
      <c r="AF15" s="197">
        <v>0</v>
      </c>
      <c r="AG15" s="197">
        <v>0</v>
      </c>
      <c r="AH15" s="197">
        <v>0</v>
      </c>
      <c r="AI15" s="197">
        <v>52.39</v>
      </c>
      <c r="AJ15" s="197">
        <v>0</v>
      </c>
      <c r="AK15" s="197">
        <v>0</v>
      </c>
      <c r="AL15" s="197">
        <v>0</v>
      </c>
      <c r="AM15" s="197">
        <v>0</v>
      </c>
      <c r="AN15" s="197">
        <v>0</v>
      </c>
      <c r="AO15">
        <v>0</v>
      </c>
      <c r="AP15" s="197">
        <v>74.56</v>
      </c>
      <c r="AQ15" s="197">
        <v>22.58</v>
      </c>
      <c r="AR15" s="197">
        <v>0</v>
      </c>
      <c r="AS15" s="197">
        <v>0</v>
      </c>
      <c r="AT15">
        <v>0</v>
      </c>
      <c r="AU15">
        <v>0</v>
      </c>
      <c r="AV15" s="197">
        <v>0</v>
      </c>
      <c r="AW15" s="197">
        <v>0</v>
      </c>
      <c r="AX15" s="197">
        <v>0</v>
      </c>
      <c r="AY15" s="197">
        <v>0</v>
      </c>
      <c r="AZ15" s="197">
        <v>0</v>
      </c>
      <c r="BA15" s="197">
        <v>0</v>
      </c>
      <c r="BB15" s="197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0</v>
      </c>
      <c r="H16" s="197">
        <v>0</v>
      </c>
      <c r="I16" s="197">
        <v>0</v>
      </c>
      <c r="J16" s="197">
        <v>0</v>
      </c>
      <c r="K16" s="197">
        <v>9.0299999999999994</v>
      </c>
      <c r="L16" s="197">
        <v>555.19000000000005</v>
      </c>
      <c r="M16" s="197">
        <v>27.09</v>
      </c>
      <c r="N16" s="197">
        <v>34.78</v>
      </c>
      <c r="O16" s="197">
        <v>0</v>
      </c>
      <c r="P16" s="197">
        <v>30.25</v>
      </c>
      <c r="Q16" s="197">
        <v>2.88</v>
      </c>
      <c r="R16" s="197">
        <v>12.49</v>
      </c>
      <c r="S16" s="197">
        <v>3.84</v>
      </c>
      <c r="T16" s="197">
        <v>0</v>
      </c>
      <c r="U16" s="197">
        <v>51.01</v>
      </c>
      <c r="V16" s="197">
        <v>5.35</v>
      </c>
      <c r="W16" s="197">
        <v>12.69</v>
      </c>
      <c r="X16" s="197">
        <v>42.16</v>
      </c>
      <c r="Y16" s="197">
        <v>0</v>
      </c>
      <c r="Z16">
        <v>0</v>
      </c>
      <c r="AA16" s="197">
        <v>0</v>
      </c>
      <c r="AB16" s="197">
        <v>0</v>
      </c>
      <c r="AC16" s="197">
        <v>0</v>
      </c>
      <c r="AD16" s="197">
        <v>0</v>
      </c>
      <c r="AE16" s="197">
        <v>29.38</v>
      </c>
      <c r="AF16" s="197">
        <v>0</v>
      </c>
      <c r="AG16" s="197">
        <v>0</v>
      </c>
      <c r="AH16" s="197">
        <v>0</v>
      </c>
      <c r="AI16" s="197">
        <v>52.39</v>
      </c>
      <c r="AJ16" s="197">
        <v>0</v>
      </c>
      <c r="AK16" s="197">
        <v>0</v>
      </c>
      <c r="AL16" s="197">
        <v>0</v>
      </c>
      <c r="AM16" s="197">
        <v>0</v>
      </c>
      <c r="AN16" s="197">
        <v>0</v>
      </c>
      <c r="AO16">
        <v>0</v>
      </c>
      <c r="AP16" s="197">
        <v>74.56</v>
      </c>
      <c r="AQ16" s="197">
        <v>22.58</v>
      </c>
      <c r="AR16" s="197">
        <v>0</v>
      </c>
      <c r="AS16" s="197">
        <v>0</v>
      </c>
      <c r="AT16">
        <v>0</v>
      </c>
      <c r="AU16">
        <v>0</v>
      </c>
      <c r="AV16" s="197">
        <v>0</v>
      </c>
      <c r="AW16" s="197">
        <v>0</v>
      </c>
      <c r="AX16" s="197">
        <v>0</v>
      </c>
      <c r="AY16" s="197">
        <v>0</v>
      </c>
      <c r="AZ16" s="197">
        <v>0</v>
      </c>
      <c r="BA16" s="197">
        <v>0</v>
      </c>
      <c r="BB16" s="197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9.0299999999999994</v>
      </c>
      <c r="L17" s="197">
        <v>508.65</v>
      </c>
      <c r="M17" s="197">
        <v>27.09</v>
      </c>
      <c r="N17" s="197">
        <v>34.78</v>
      </c>
      <c r="O17" s="197">
        <v>0</v>
      </c>
      <c r="P17" s="197">
        <v>30.25</v>
      </c>
      <c r="Q17" s="197">
        <v>2.88</v>
      </c>
      <c r="R17" s="197">
        <v>12.49</v>
      </c>
      <c r="S17" s="197">
        <v>3.84</v>
      </c>
      <c r="T17" s="197">
        <v>0</v>
      </c>
      <c r="U17" s="197">
        <v>51.01</v>
      </c>
      <c r="V17" s="197">
        <v>5.94</v>
      </c>
      <c r="W17" s="197">
        <v>12.69</v>
      </c>
      <c r="X17" s="197">
        <v>42.16</v>
      </c>
      <c r="Y17" s="197">
        <v>0</v>
      </c>
      <c r="Z17">
        <v>0</v>
      </c>
      <c r="AA17" s="197">
        <v>0</v>
      </c>
      <c r="AB17" s="197">
        <v>0</v>
      </c>
      <c r="AC17" s="197">
        <v>0</v>
      </c>
      <c r="AD17" s="197">
        <v>0</v>
      </c>
      <c r="AE17" s="197">
        <v>29.38</v>
      </c>
      <c r="AF17" s="197">
        <v>0</v>
      </c>
      <c r="AG17" s="197">
        <v>0</v>
      </c>
      <c r="AH17" s="197">
        <v>0</v>
      </c>
      <c r="AI17" s="197">
        <v>52.39</v>
      </c>
      <c r="AJ17" s="197">
        <v>0</v>
      </c>
      <c r="AK17" s="197">
        <v>0</v>
      </c>
      <c r="AL17" s="197">
        <v>0</v>
      </c>
      <c r="AM17" s="197">
        <v>0</v>
      </c>
      <c r="AN17" s="197">
        <v>0</v>
      </c>
      <c r="AO17">
        <v>0</v>
      </c>
      <c r="AP17" s="197">
        <v>74.56</v>
      </c>
      <c r="AQ17" s="197">
        <v>22.58</v>
      </c>
      <c r="AR17" s="197">
        <v>0</v>
      </c>
      <c r="AS17" s="197">
        <v>0</v>
      </c>
      <c r="AT17">
        <v>0</v>
      </c>
      <c r="AU17">
        <v>0</v>
      </c>
      <c r="AV17" s="197">
        <v>0</v>
      </c>
      <c r="AW17" s="197">
        <v>0</v>
      </c>
      <c r="AX17" s="197">
        <v>0</v>
      </c>
      <c r="AY17" s="197">
        <v>0</v>
      </c>
      <c r="AZ17" s="197">
        <v>0</v>
      </c>
      <c r="BA17" s="197">
        <v>0</v>
      </c>
      <c r="BB17" s="19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9.0299999999999994</v>
      </c>
      <c r="L18" s="197">
        <v>499.05</v>
      </c>
      <c r="M18" s="197">
        <v>27.09</v>
      </c>
      <c r="N18" s="197">
        <v>34.78</v>
      </c>
      <c r="O18" s="197">
        <v>0</v>
      </c>
      <c r="P18" s="197">
        <v>30.25</v>
      </c>
      <c r="Q18" s="197">
        <v>2.88</v>
      </c>
      <c r="R18" s="197">
        <v>12.49</v>
      </c>
      <c r="S18" s="197">
        <v>3.84</v>
      </c>
      <c r="T18" s="197">
        <v>0</v>
      </c>
      <c r="U18" s="197">
        <v>51.01</v>
      </c>
      <c r="V18" s="197">
        <v>5.94</v>
      </c>
      <c r="W18" s="197">
        <v>12.69</v>
      </c>
      <c r="X18" s="197">
        <v>42.16</v>
      </c>
      <c r="Y18" s="197">
        <v>0</v>
      </c>
      <c r="Z18">
        <v>0</v>
      </c>
      <c r="AA18" s="197">
        <v>0</v>
      </c>
      <c r="AB18" s="197">
        <v>0</v>
      </c>
      <c r="AC18" s="197">
        <v>0</v>
      </c>
      <c r="AD18" s="197">
        <v>0</v>
      </c>
      <c r="AE18" s="197">
        <v>29.38</v>
      </c>
      <c r="AF18" s="197">
        <v>0</v>
      </c>
      <c r="AG18" s="197">
        <v>0</v>
      </c>
      <c r="AH18" s="197">
        <v>0</v>
      </c>
      <c r="AI18" s="197">
        <v>52.39</v>
      </c>
      <c r="AJ18" s="197">
        <v>0</v>
      </c>
      <c r="AK18" s="197">
        <v>0</v>
      </c>
      <c r="AL18" s="197">
        <v>0</v>
      </c>
      <c r="AM18" s="197">
        <v>0</v>
      </c>
      <c r="AN18" s="197">
        <v>0</v>
      </c>
      <c r="AO18">
        <v>0</v>
      </c>
      <c r="AP18" s="197">
        <v>74.56</v>
      </c>
      <c r="AQ18" s="197">
        <v>22.58</v>
      </c>
      <c r="AR18" s="197">
        <v>0</v>
      </c>
      <c r="AS18" s="197">
        <v>0</v>
      </c>
      <c r="AT18">
        <v>0</v>
      </c>
      <c r="AU18">
        <v>0</v>
      </c>
      <c r="AV18" s="197">
        <v>0</v>
      </c>
      <c r="AW18" s="197">
        <v>0</v>
      </c>
      <c r="AX18" s="197">
        <v>0</v>
      </c>
      <c r="AY18" s="197">
        <v>0</v>
      </c>
      <c r="AZ18" s="197">
        <v>0</v>
      </c>
      <c r="BA18" s="197">
        <v>0</v>
      </c>
      <c r="BB18" s="197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0</v>
      </c>
      <c r="H19" s="197">
        <v>0</v>
      </c>
      <c r="I19" s="197">
        <v>0</v>
      </c>
      <c r="J19" s="197">
        <v>0</v>
      </c>
      <c r="K19" s="197">
        <v>9.0299999999999994</v>
      </c>
      <c r="L19" s="197">
        <v>470.26</v>
      </c>
      <c r="M19" s="197">
        <v>27.09</v>
      </c>
      <c r="N19" s="197">
        <v>34.78</v>
      </c>
      <c r="O19" s="197">
        <v>0</v>
      </c>
      <c r="P19" s="197">
        <v>30.25</v>
      </c>
      <c r="Q19" s="197">
        <v>2.88</v>
      </c>
      <c r="R19" s="197">
        <v>12.49</v>
      </c>
      <c r="S19" s="197">
        <v>3.84</v>
      </c>
      <c r="T19" s="197">
        <v>0</v>
      </c>
      <c r="U19" s="197">
        <v>51.35</v>
      </c>
      <c r="V19" s="197">
        <v>5.94</v>
      </c>
      <c r="W19" s="197">
        <v>12.69</v>
      </c>
      <c r="X19" s="197">
        <v>42.16</v>
      </c>
      <c r="Y19" s="197">
        <v>0</v>
      </c>
      <c r="Z19">
        <v>0</v>
      </c>
      <c r="AA19" s="197">
        <v>0</v>
      </c>
      <c r="AB19" s="197">
        <v>0</v>
      </c>
      <c r="AC19" s="197">
        <v>0</v>
      </c>
      <c r="AD19" s="197">
        <v>0</v>
      </c>
      <c r="AE19" s="197">
        <v>29.38</v>
      </c>
      <c r="AF19" s="197">
        <v>0</v>
      </c>
      <c r="AG19" s="197">
        <v>0</v>
      </c>
      <c r="AH19" s="197">
        <v>0</v>
      </c>
      <c r="AI19" s="197">
        <v>52.39</v>
      </c>
      <c r="AJ19" s="197">
        <v>0</v>
      </c>
      <c r="AK19" s="197">
        <v>0</v>
      </c>
      <c r="AL19" s="197">
        <v>0</v>
      </c>
      <c r="AM19" s="197">
        <v>0</v>
      </c>
      <c r="AN19" s="197">
        <v>0</v>
      </c>
      <c r="AO19">
        <v>0</v>
      </c>
      <c r="AP19" s="197">
        <v>74.56</v>
      </c>
      <c r="AQ19" s="197">
        <v>22.58</v>
      </c>
      <c r="AR19" s="197">
        <v>0</v>
      </c>
      <c r="AS19" s="197">
        <v>0</v>
      </c>
      <c r="AT19">
        <v>0</v>
      </c>
      <c r="AU19">
        <v>0</v>
      </c>
      <c r="AV19" s="197">
        <v>0</v>
      </c>
      <c r="AW19" s="197">
        <v>0</v>
      </c>
      <c r="AX19" s="197">
        <v>0</v>
      </c>
      <c r="AY19" s="197">
        <v>0</v>
      </c>
      <c r="AZ19" s="197">
        <v>0</v>
      </c>
      <c r="BA19" s="197">
        <v>0</v>
      </c>
      <c r="BB19" s="197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0</v>
      </c>
      <c r="H20" s="197">
        <v>0</v>
      </c>
      <c r="I20" s="197">
        <v>0</v>
      </c>
      <c r="J20" s="197">
        <v>0</v>
      </c>
      <c r="K20" s="197">
        <v>9.0299999999999994</v>
      </c>
      <c r="L20" s="197">
        <v>455.87</v>
      </c>
      <c r="M20" s="197">
        <v>27.09</v>
      </c>
      <c r="N20" s="197">
        <v>34.78</v>
      </c>
      <c r="O20" s="197">
        <v>0</v>
      </c>
      <c r="P20" s="197">
        <v>30.25</v>
      </c>
      <c r="Q20" s="197">
        <v>2.88</v>
      </c>
      <c r="R20" s="197">
        <v>12.49</v>
      </c>
      <c r="S20" s="197">
        <v>3.84</v>
      </c>
      <c r="T20" s="197">
        <v>0</v>
      </c>
      <c r="U20" s="197">
        <v>51.37</v>
      </c>
      <c r="V20" s="197">
        <v>5.94</v>
      </c>
      <c r="W20" s="197">
        <v>12.69</v>
      </c>
      <c r="X20" s="197">
        <v>42.16</v>
      </c>
      <c r="Y20" s="197">
        <v>0</v>
      </c>
      <c r="Z20">
        <v>0</v>
      </c>
      <c r="AA20" s="197">
        <v>0</v>
      </c>
      <c r="AB20" s="197">
        <v>0</v>
      </c>
      <c r="AC20" s="197">
        <v>0</v>
      </c>
      <c r="AD20" s="197">
        <v>0</v>
      </c>
      <c r="AE20" s="197">
        <v>29.38</v>
      </c>
      <c r="AF20" s="197">
        <v>0</v>
      </c>
      <c r="AG20" s="197">
        <v>0</v>
      </c>
      <c r="AH20" s="197">
        <v>0</v>
      </c>
      <c r="AI20" s="197">
        <v>52.39</v>
      </c>
      <c r="AJ20" s="197">
        <v>0</v>
      </c>
      <c r="AK20" s="197">
        <v>0</v>
      </c>
      <c r="AL20" s="197">
        <v>0</v>
      </c>
      <c r="AM20" s="197">
        <v>0</v>
      </c>
      <c r="AN20" s="197">
        <v>0</v>
      </c>
      <c r="AO20">
        <v>0</v>
      </c>
      <c r="AP20" s="197">
        <v>74.56</v>
      </c>
      <c r="AQ20" s="197">
        <v>22.58</v>
      </c>
      <c r="AR20" s="197">
        <v>0</v>
      </c>
      <c r="AS20" s="197">
        <v>0</v>
      </c>
      <c r="AT20">
        <v>0</v>
      </c>
      <c r="AU20">
        <v>0</v>
      </c>
      <c r="AV20" s="197">
        <v>0</v>
      </c>
      <c r="AW20" s="197">
        <v>0</v>
      </c>
      <c r="AX20" s="197">
        <v>0</v>
      </c>
      <c r="AY20" s="197">
        <v>0</v>
      </c>
      <c r="AZ20" s="197">
        <v>0</v>
      </c>
      <c r="BA20" s="197">
        <v>0</v>
      </c>
      <c r="BB20" s="197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0</v>
      </c>
      <c r="H21" s="197">
        <v>0</v>
      </c>
      <c r="I21" s="197">
        <v>0</v>
      </c>
      <c r="J21" s="197">
        <v>0</v>
      </c>
      <c r="K21" s="197">
        <v>8.94</v>
      </c>
      <c r="L21" s="197">
        <v>441.47</v>
      </c>
      <c r="M21" s="197">
        <v>27.09</v>
      </c>
      <c r="N21" s="197">
        <v>34.78</v>
      </c>
      <c r="O21" s="197">
        <v>0</v>
      </c>
      <c r="P21" s="197">
        <v>30.25</v>
      </c>
      <c r="Q21" s="197">
        <v>2.88</v>
      </c>
      <c r="R21" s="197">
        <v>12.49</v>
      </c>
      <c r="S21" s="197">
        <v>3.84</v>
      </c>
      <c r="T21" s="197">
        <v>0</v>
      </c>
      <c r="U21" s="197">
        <v>51.37</v>
      </c>
      <c r="V21" s="197">
        <v>5.94</v>
      </c>
      <c r="W21" s="197">
        <v>12.69</v>
      </c>
      <c r="X21" s="197">
        <v>42.16</v>
      </c>
      <c r="Y21" s="197">
        <v>0</v>
      </c>
      <c r="Z21">
        <v>0</v>
      </c>
      <c r="AA21" s="197">
        <v>0</v>
      </c>
      <c r="AB21" s="197">
        <v>0</v>
      </c>
      <c r="AC21" s="197">
        <v>0</v>
      </c>
      <c r="AD21" s="197">
        <v>0</v>
      </c>
      <c r="AE21" s="197">
        <v>29.38</v>
      </c>
      <c r="AF21" s="197">
        <v>0</v>
      </c>
      <c r="AG21" s="197">
        <v>0</v>
      </c>
      <c r="AH21" s="197">
        <v>0</v>
      </c>
      <c r="AI21" s="197">
        <v>52.39</v>
      </c>
      <c r="AJ21" s="197">
        <v>0</v>
      </c>
      <c r="AK21" s="197">
        <v>0</v>
      </c>
      <c r="AL21" s="197">
        <v>0</v>
      </c>
      <c r="AM21" s="197">
        <v>0</v>
      </c>
      <c r="AN21" s="197">
        <v>0</v>
      </c>
      <c r="AO21">
        <v>0</v>
      </c>
      <c r="AP21" s="197">
        <v>74.56</v>
      </c>
      <c r="AQ21" s="197">
        <v>22.58</v>
      </c>
      <c r="AR21" s="197">
        <v>0</v>
      </c>
      <c r="AS21" s="197">
        <v>0</v>
      </c>
      <c r="AT21">
        <v>0</v>
      </c>
      <c r="AU21">
        <v>0</v>
      </c>
      <c r="AV21" s="197">
        <v>0</v>
      </c>
      <c r="AW21" s="197">
        <v>0</v>
      </c>
      <c r="AX21" s="197">
        <v>0</v>
      </c>
      <c r="AY21" s="197">
        <v>0</v>
      </c>
      <c r="AZ21" s="197">
        <v>0</v>
      </c>
      <c r="BA21" s="197">
        <v>0</v>
      </c>
      <c r="BB21" s="197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0</v>
      </c>
      <c r="H22" s="197">
        <v>0</v>
      </c>
      <c r="I22" s="197">
        <v>0</v>
      </c>
      <c r="J22" s="197">
        <v>0</v>
      </c>
      <c r="K22" s="197">
        <v>9.0299999999999994</v>
      </c>
      <c r="L22" s="197">
        <v>436.67</v>
      </c>
      <c r="M22" s="197">
        <v>27.09</v>
      </c>
      <c r="N22" s="197">
        <v>34.78</v>
      </c>
      <c r="O22" s="197">
        <v>0</v>
      </c>
      <c r="P22" s="197">
        <v>30.25</v>
      </c>
      <c r="Q22" s="197">
        <v>2.88</v>
      </c>
      <c r="R22" s="197">
        <v>12.49</v>
      </c>
      <c r="S22" s="197">
        <v>3.84</v>
      </c>
      <c r="T22" s="197">
        <v>0</v>
      </c>
      <c r="U22" s="197">
        <v>51.37</v>
      </c>
      <c r="V22" s="197">
        <v>5.94</v>
      </c>
      <c r="W22" s="197">
        <v>12.69</v>
      </c>
      <c r="X22" s="197">
        <v>42.16</v>
      </c>
      <c r="Y22" s="197">
        <v>0</v>
      </c>
      <c r="Z22">
        <v>0</v>
      </c>
      <c r="AA22" s="197">
        <v>0</v>
      </c>
      <c r="AB22" s="197">
        <v>0</v>
      </c>
      <c r="AC22" s="197">
        <v>0</v>
      </c>
      <c r="AD22" s="197">
        <v>0</v>
      </c>
      <c r="AE22" s="197">
        <v>29.38</v>
      </c>
      <c r="AF22" s="197">
        <v>0</v>
      </c>
      <c r="AG22" s="197">
        <v>0</v>
      </c>
      <c r="AH22" s="197">
        <v>0</v>
      </c>
      <c r="AI22" s="197">
        <v>52.39</v>
      </c>
      <c r="AJ22" s="197">
        <v>0</v>
      </c>
      <c r="AK22" s="197">
        <v>0</v>
      </c>
      <c r="AL22" s="197">
        <v>0</v>
      </c>
      <c r="AM22" s="197">
        <v>0</v>
      </c>
      <c r="AN22" s="197">
        <v>0</v>
      </c>
      <c r="AO22">
        <v>0</v>
      </c>
      <c r="AP22" s="197">
        <v>74.56</v>
      </c>
      <c r="AQ22" s="197">
        <v>22.58</v>
      </c>
      <c r="AR22" s="197">
        <v>0</v>
      </c>
      <c r="AS22" s="197">
        <v>0</v>
      </c>
      <c r="AT22">
        <v>0</v>
      </c>
      <c r="AU22">
        <v>0</v>
      </c>
      <c r="AV22" s="197">
        <v>0</v>
      </c>
      <c r="AW22" s="197">
        <v>0</v>
      </c>
      <c r="AX22" s="197">
        <v>0</v>
      </c>
      <c r="AY22" s="197">
        <v>0</v>
      </c>
      <c r="AZ22" s="197">
        <v>0</v>
      </c>
      <c r="BA22" s="197">
        <v>0</v>
      </c>
      <c r="BB22" s="197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0</v>
      </c>
      <c r="H23" s="197">
        <v>0</v>
      </c>
      <c r="I23" s="197">
        <v>0</v>
      </c>
      <c r="J23" s="197">
        <v>0</v>
      </c>
      <c r="K23" s="197">
        <v>9.0299999999999994</v>
      </c>
      <c r="L23" s="197">
        <v>407.88</v>
      </c>
      <c r="M23" s="197">
        <v>27.09</v>
      </c>
      <c r="N23" s="197">
        <v>34.78</v>
      </c>
      <c r="O23" s="197">
        <v>0</v>
      </c>
      <c r="P23" s="197">
        <v>30.25</v>
      </c>
      <c r="Q23" s="197">
        <v>2.88</v>
      </c>
      <c r="R23" s="197">
        <v>12.49</v>
      </c>
      <c r="S23" s="197">
        <v>3.84</v>
      </c>
      <c r="T23" s="197">
        <v>0</v>
      </c>
      <c r="U23" s="197">
        <v>51.37</v>
      </c>
      <c r="V23" s="197">
        <v>5.94</v>
      </c>
      <c r="W23" s="197">
        <v>12.69</v>
      </c>
      <c r="X23" s="197">
        <v>42.16</v>
      </c>
      <c r="Y23" s="197">
        <v>0</v>
      </c>
      <c r="Z23">
        <v>0</v>
      </c>
      <c r="AA23" s="197">
        <v>0</v>
      </c>
      <c r="AB23" s="197">
        <v>0</v>
      </c>
      <c r="AC23" s="197">
        <v>0</v>
      </c>
      <c r="AD23" s="197">
        <v>0</v>
      </c>
      <c r="AE23" s="197">
        <v>29.38</v>
      </c>
      <c r="AF23" s="197">
        <v>0</v>
      </c>
      <c r="AG23" s="197">
        <v>0</v>
      </c>
      <c r="AH23" s="197">
        <v>0</v>
      </c>
      <c r="AI23" s="197">
        <v>52.39</v>
      </c>
      <c r="AJ23" s="197">
        <v>0</v>
      </c>
      <c r="AK23" s="197">
        <v>0</v>
      </c>
      <c r="AL23" s="197">
        <v>0</v>
      </c>
      <c r="AM23" s="197">
        <v>0</v>
      </c>
      <c r="AN23" s="197">
        <v>0</v>
      </c>
      <c r="AO23">
        <v>0</v>
      </c>
      <c r="AP23" s="197">
        <v>74.56</v>
      </c>
      <c r="AQ23" s="197">
        <v>22.58</v>
      </c>
      <c r="AR23" s="197">
        <v>0</v>
      </c>
      <c r="AS23" s="197">
        <v>0</v>
      </c>
      <c r="AT23">
        <v>0</v>
      </c>
      <c r="AU23">
        <v>0</v>
      </c>
      <c r="AV23" s="197">
        <v>0</v>
      </c>
      <c r="AW23" s="197">
        <v>0</v>
      </c>
      <c r="AX23" s="197">
        <v>0</v>
      </c>
      <c r="AY23" s="197">
        <v>0</v>
      </c>
      <c r="AZ23" s="197">
        <v>0</v>
      </c>
      <c r="BA23" s="197">
        <v>0</v>
      </c>
      <c r="BB23" s="197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0</v>
      </c>
      <c r="H24" s="197">
        <v>0</v>
      </c>
      <c r="I24" s="197">
        <v>0</v>
      </c>
      <c r="J24" s="197">
        <v>0</v>
      </c>
      <c r="K24" s="197">
        <v>9.41</v>
      </c>
      <c r="L24" s="197">
        <v>460.66</v>
      </c>
      <c r="M24" s="197">
        <v>27.09</v>
      </c>
      <c r="N24" s="197">
        <v>34.78</v>
      </c>
      <c r="O24" s="197">
        <v>0</v>
      </c>
      <c r="P24" s="197">
        <v>30.25</v>
      </c>
      <c r="Q24" s="197">
        <v>2.88</v>
      </c>
      <c r="R24" s="197">
        <v>12.49</v>
      </c>
      <c r="S24" s="197">
        <v>3.84</v>
      </c>
      <c r="T24" s="197">
        <v>0</v>
      </c>
      <c r="U24" s="197">
        <v>51.37</v>
      </c>
      <c r="V24" s="197">
        <v>5.96</v>
      </c>
      <c r="W24" s="197">
        <v>12.69</v>
      </c>
      <c r="X24" s="197">
        <v>42.16</v>
      </c>
      <c r="Y24" s="197">
        <v>0</v>
      </c>
      <c r="Z24">
        <v>0</v>
      </c>
      <c r="AA24" s="197">
        <v>0</v>
      </c>
      <c r="AB24" s="197">
        <v>0</v>
      </c>
      <c r="AC24" s="197">
        <v>0</v>
      </c>
      <c r="AD24" s="197">
        <v>0</v>
      </c>
      <c r="AE24" s="197">
        <v>29.38</v>
      </c>
      <c r="AF24" s="197">
        <v>0</v>
      </c>
      <c r="AG24" s="197">
        <v>0</v>
      </c>
      <c r="AH24" s="197">
        <v>0</v>
      </c>
      <c r="AI24" s="197">
        <v>52.39</v>
      </c>
      <c r="AJ24" s="197">
        <v>0</v>
      </c>
      <c r="AK24" s="197">
        <v>0</v>
      </c>
      <c r="AL24" s="197">
        <v>0</v>
      </c>
      <c r="AM24" s="197">
        <v>0</v>
      </c>
      <c r="AN24" s="197">
        <v>0</v>
      </c>
      <c r="AO24">
        <v>0</v>
      </c>
      <c r="AP24" s="197">
        <v>74.56</v>
      </c>
      <c r="AQ24" s="197">
        <v>22.58</v>
      </c>
      <c r="AR24" s="197">
        <v>0</v>
      </c>
      <c r="AS24" s="197">
        <v>0</v>
      </c>
      <c r="AT24">
        <v>0</v>
      </c>
      <c r="AU24">
        <v>0</v>
      </c>
      <c r="AV24" s="197">
        <v>0</v>
      </c>
      <c r="AW24" s="197">
        <v>0</v>
      </c>
      <c r="AX24" s="197">
        <v>0</v>
      </c>
      <c r="AY24" s="197">
        <v>0</v>
      </c>
      <c r="AZ24" s="197">
        <v>0</v>
      </c>
      <c r="BA24" s="197">
        <v>0</v>
      </c>
      <c r="BB24" s="197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0</v>
      </c>
      <c r="H25" s="197">
        <v>0</v>
      </c>
      <c r="I25" s="197">
        <v>0</v>
      </c>
      <c r="J25" s="197">
        <v>0</v>
      </c>
      <c r="K25" s="197">
        <v>9.0299999999999994</v>
      </c>
      <c r="L25" s="197">
        <v>436.67</v>
      </c>
      <c r="M25" s="197">
        <v>27.09</v>
      </c>
      <c r="N25" s="197">
        <v>34.78</v>
      </c>
      <c r="O25" s="197">
        <v>0</v>
      </c>
      <c r="P25" s="197">
        <v>30.25</v>
      </c>
      <c r="Q25" s="197">
        <v>2.88</v>
      </c>
      <c r="R25" s="197">
        <v>12.49</v>
      </c>
      <c r="S25" s="197">
        <v>3.84</v>
      </c>
      <c r="T25" s="197">
        <v>0</v>
      </c>
      <c r="U25" s="197">
        <v>51.37</v>
      </c>
      <c r="V25" s="197">
        <v>6.03</v>
      </c>
      <c r="W25" s="197">
        <v>12.69</v>
      </c>
      <c r="X25" s="197">
        <v>42.16</v>
      </c>
      <c r="Y25" s="197">
        <v>0</v>
      </c>
      <c r="Z25">
        <v>0</v>
      </c>
      <c r="AA25" s="197">
        <v>0</v>
      </c>
      <c r="AB25" s="197">
        <v>0</v>
      </c>
      <c r="AC25" s="197">
        <v>0</v>
      </c>
      <c r="AD25" s="197">
        <v>0</v>
      </c>
      <c r="AE25" s="197">
        <v>29.38</v>
      </c>
      <c r="AF25" s="197">
        <v>0</v>
      </c>
      <c r="AG25" s="197">
        <v>0</v>
      </c>
      <c r="AH25" s="197">
        <v>0</v>
      </c>
      <c r="AI25" s="197">
        <v>52.39</v>
      </c>
      <c r="AJ25" s="197">
        <v>0</v>
      </c>
      <c r="AK25" s="197">
        <v>0</v>
      </c>
      <c r="AL25" s="197">
        <v>0</v>
      </c>
      <c r="AM25" s="197">
        <v>0</v>
      </c>
      <c r="AN25" s="197">
        <v>0</v>
      </c>
      <c r="AO25">
        <v>0</v>
      </c>
      <c r="AP25" s="197">
        <v>74.56</v>
      </c>
      <c r="AQ25" s="197">
        <v>22.58</v>
      </c>
      <c r="AR25" s="197">
        <v>0</v>
      </c>
      <c r="AS25" s="197">
        <v>0</v>
      </c>
      <c r="AT25">
        <v>0</v>
      </c>
      <c r="AU25">
        <v>0</v>
      </c>
      <c r="AV25" s="197">
        <v>0</v>
      </c>
      <c r="AW25" s="197">
        <v>0</v>
      </c>
      <c r="AX25" s="197">
        <v>0</v>
      </c>
      <c r="AY25" s="197">
        <v>0</v>
      </c>
      <c r="AZ25" s="197">
        <v>0</v>
      </c>
      <c r="BA25" s="197">
        <v>0</v>
      </c>
      <c r="BB25" s="197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0</v>
      </c>
      <c r="H26" s="197">
        <v>0</v>
      </c>
      <c r="I26" s="197">
        <v>0</v>
      </c>
      <c r="J26" s="197">
        <v>0</v>
      </c>
      <c r="K26" s="197">
        <v>9.0299999999999994</v>
      </c>
      <c r="L26" s="197">
        <v>470.25</v>
      </c>
      <c r="M26" s="197">
        <v>27.09</v>
      </c>
      <c r="N26" s="197">
        <v>34.78</v>
      </c>
      <c r="O26" s="197">
        <v>0</v>
      </c>
      <c r="P26" s="197">
        <v>30.25</v>
      </c>
      <c r="Q26" s="197">
        <v>2.88</v>
      </c>
      <c r="R26" s="197">
        <v>12.49</v>
      </c>
      <c r="S26" s="197">
        <v>3.84</v>
      </c>
      <c r="T26" s="197">
        <v>0</v>
      </c>
      <c r="U26" s="197">
        <v>51.37</v>
      </c>
      <c r="V26" s="197">
        <v>6.01</v>
      </c>
      <c r="W26" s="197">
        <v>12.69</v>
      </c>
      <c r="X26" s="197">
        <v>42.16</v>
      </c>
      <c r="Y26" s="197">
        <v>0</v>
      </c>
      <c r="Z26">
        <v>0</v>
      </c>
      <c r="AA26" s="197">
        <v>0</v>
      </c>
      <c r="AB26" s="197">
        <v>0</v>
      </c>
      <c r="AC26" s="197">
        <v>0</v>
      </c>
      <c r="AD26" s="197">
        <v>0</v>
      </c>
      <c r="AE26" s="197">
        <v>29.38</v>
      </c>
      <c r="AF26" s="197">
        <v>0</v>
      </c>
      <c r="AG26" s="197">
        <v>0</v>
      </c>
      <c r="AH26" s="197">
        <v>0</v>
      </c>
      <c r="AI26" s="197">
        <v>52.39</v>
      </c>
      <c r="AJ26" s="197">
        <v>0</v>
      </c>
      <c r="AK26" s="197">
        <v>0</v>
      </c>
      <c r="AL26" s="197">
        <v>0</v>
      </c>
      <c r="AM26" s="197">
        <v>0</v>
      </c>
      <c r="AN26" s="197">
        <v>0</v>
      </c>
      <c r="AO26">
        <v>0</v>
      </c>
      <c r="AP26" s="197">
        <v>74.56</v>
      </c>
      <c r="AQ26" s="197">
        <v>22.58</v>
      </c>
      <c r="AR26" s="197">
        <v>0</v>
      </c>
      <c r="AS26" s="197">
        <v>0</v>
      </c>
      <c r="AT26">
        <v>0</v>
      </c>
      <c r="AU26">
        <v>0</v>
      </c>
      <c r="AV26" s="197">
        <v>0</v>
      </c>
      <c r="AW26" s="197">
        <v>0</v>
      </c>
      <c r="AX26" s="197">
        <v>0</v>
      </c>
      <c r="AY26" s="197">
        <v>0</v>
      </c>
      <c r="AZ26" s="197">
        <v>0</v>
      </c>
      <c r="BA26" s="197">
        <v>0</v>
      </c>
      <c r="BB26" s="197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0</v>
      </c>
      <c r="H27" s="197">
        <v>0</v>
      </c>
      <c r="I27" s="197">
        <v>0</v>
      </c>
      <c r="J27" s="197">
        <v>0</v>
      </c>
      <c r="K27" s="197">
        <v>9.0299999999999994</v>
      </c>
      <c r="L27" s="197">
        <v>555.19000000000005</v>
      </c>
      <c r="M27" s="197">
        <v>27.09</v>
      </c>
      <c r="N27" s="197">
        <v>34.78</v>
      </c>
      <c r="O27" s="197">
        <v>0</v>
      </c>
      <c r="P27" s="197">
        <v>30.25</v>
      </c>
      <c r="Q27" s="197">
        <v>5.88</v>
      </c>
      <c r="R27" s="197">
        <v>12.49</v>
      </c>
      <c r="S27" s="197">
        <v>7.77</v>
      </c>
      <c r="T27" s="197">
        <v>0</v>
      </c>
      <c r="U27" s="197">
        <v>51.37</v>
      </c>
      <c r="V27" s="197">
        <v>6.01</v>
      </c>
      <c r="W27" s="197">
        <v>12.15</v>
      </c>
      <c r="X27" s="197">
        <v>42.16</v>
      </c>
      <c r="Y27" s="197">
        <v>0</v>
      </c>
      <c r="Z27">
        <v>0</v>
      </c>
      <c r="AA27" s="197">
        <v>0</v>
      </c>
      <c r="AB27" s="197">
        <v>0</v>
      </c>
      <c r="AC27" s="197">
        <v>0</v>
      </c>
      <c r="AD27" s="197">
        <v>0</v>
      </c>
      <c r="AE27" s="197">
        <v>29.38</v>
      </c>
      <c r="AF27" s="197">
        <v>0</v>
      </c>
      <c r="AG27" s="197">
        <v>0</v>
      </c>
      <c r="AH27" s="197">
        <v>0</v>
      </c>
      <c r="AI27" s="197">
        <v>69.61</v>
      </c>
      <c r="AJ27" s="197">
        <v>0</v>
      </c>
      <c r="AK27" s="197">
        <v>0</v>
      </c>
      <c r="AL27" s="197">
        <v>0</v>
      </c>
      <c r="AM27" s="197">
        <v>0</v>
      </c>
      <c r="AN27" s="197">
        <v>0</v>
      </c>
      <c r="AO27">
        <v>0</v>
      </c>
      <c r="AP27" s="197">
        <v>74.56</v>
      </c>
      <c r="AQ27" s="197">
        <v>22.58</v>
      </c>
      <c r="AR27" s="197">
        <v>4.4400000000000004</v>
      </c>
      <c r="AS27" s="197">
        <v>0</v>
      </c>
      <c r="AT27">
        <v>0</v>
      </c>
      <c r="AU27">
        <v>0</v>
      </c>
      <c r="AV27" s="197">
        <v>0</v>
      </c>
      <c r="AW27" s="197">
        <v>0</v>
      </c>
      <c r="AX27" s="197">
        <v>0</v>
      </c>
      <c r="AY27" s="197">
        <v>0</v>
      </c>
      <c r="AZ27" s="197">
        <v>0</v>
      </c>
      <c r="BA27" s="197">
        <v>0</v>
      </c>
      <c r="BB27" s="19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0</v>
      </c>
      <c r="H28" s="197">
        <v>0</v>
      </c>
      <c r="I28" s="197">
        <v>0</v>
      </c>
      <c r="J28" s="197">
        <v>0</v>
      </c>
      <c r="K28" s="197">
        <v>9.0299999999999994</v>
      </c>
      <c r="L28" s="197">
        <v>555.19000000000005</v>
      </c>
      <c r="M28" s="197">
        <v>27.09</v>
      </c>
      <c r="N28" s="197">
        <v>34.78</v>
      </c>
      <c r="O28" s="197">
        <v>0</v>
      </c>
      <c r="P28" s="197">
        <v>30.25</v>
      </c>
      <c r="Q28" s="197">
        <v>5.88</v>
      </c>
      <c r="R28" s="197">
        <v>12.49</v>
      </c>
      <c r="S28" s="197">
        <v>7.77</v>
      </c>
      <c r="T28" s="197">
        <v>0</v>
      </c>
      <c r="U28" s="197">
        <v>51.37</v>
      </c>
      <c r="V28" s="197">
        <v>6.01</v>
      </c>
      <c r="W28" s="197">
        <v>12.15</v>
      </c>
      <c r="X28" s="197">
        <v>42.16</v>
      </c>
      <c r="Y28" s="197">
        <v>0</v>
      </c>
      <c r="Z28">
        <v>0</v>
      </c>
      <c r="AA28" s="197">
        <v>0</v>
      </c>
      <c r="AB28" s="197">
        <v>0</v>
      </c>
      <c r="AC28" s="197">
        <v>0</v>
      </c>
      <c r="AD28" s="197">
        <v>0</v>
      </c>
      <c r="AE28" s="197">
        <v>29.38</v>
      </c>
      <c r="AF28" s="197">
        <v>0</v>
      </c>
      <c r="AG28" s="197">
        <v>0</v>
      </c>
      <c r="AH28" s="197">
        <v>0</v>
      </c>
      <c r="AI28" s="197">
        <v>69.61</v>
      </c>
      <c r="AJ28" s="197">
        <v>0</v>
      </c>
      <c r="AK28" s="197">
        <v>0</v>
      </c>
      <c r="AL28" s="197">
        <v>0</v>
      </c>
      <c r="AM28" s="197">
        <v>0</v>
      </c>
      <c r="AN28" s="197">
        <v>0</v>
      </c>
      <c r="AO28">
        <v>0</v>
      </c>
      <c r="AP28" s="197">
        <v>74.56</v>
      </c>
      <c r="AQ28" s="197">
        <v>22.58</v>
      </c>
      <c r="AR28" s="197">
        <v>9.17</v>
      </c>
      <c r="AS28" s="197">
        <v>0</v>
      </c>
      <c r="AT28">
        <v>0</v>
      </c>
      <c r="AU28">
        <v>0</v>
      </c>
      <c r="AV28" s="197">
        <v>0</v>
      </c>
      <c r="AW28" s="197">
        <v>0</v>
      </c>
      <c r="AX28" s="197">
        <v>0</v>
      </c>
      <c r="AY28" s="197">
        <v>0</v>
      </c>
      <c r="AZ28" s="197">
        <v>0</v>
      </c>
      <c r="BA28" s="197">
        <v>0</v>
      </c>
      <c r="BB28" s="197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0</v>
      </c>
      <c r="H29" s="197">
        <v>0</v>
      </c>
      <c r="I29" s="197">
        <v>0</v>
      </c>
      <c r="J29" s="197">
        <v>0</v>
      </c>
      <c r="K29" s="197">
        <v>9.0299999999999994</v>
      </c>
      <c r="L29" s="197">
        <v>555.19000000000005</v>
      </c>
      <c r="M29" s="197">
        <v>27.09</v>
      </c>
      <c r="N29" s="197">
        <v>34.78</v>
      </c>
      <c r="O29" s="197">
        <v>0</v>
      </c>
      <c r="P29" s="197">
        <v>30.25</v>
      </c>
      <c r="Q29" s="197">
        <v>5.88</v>
      </c>
      <c r="R29" s="197">
        <v>12.49</v>
      </c>
      <c r="S29" s="197">
        <v>7.77</v>
      </c>
      <c r="T29" s="197">
        <v>0</v>
      </c>
      <c r="U29" s="197">
        <v>51.37</v>
      </c>
      <c r="V29" s="197">
        <v>6.1</v>
      </c>
      <c r="W29" s="197">
        <v>12.69</v>
      </c>
      <c r="X29" s="197">
        <v>42.16</v>
      </c>
      <c r="Y29" s="197">
        <v>0</v>
      </c>
      <c r="Z29">
        <v>0</v>
      </c>
      <c r="AA29" s="197">
        <v>0</v>
      </c>
      <c r="AB29" s="197">
        <v>0</v>
      </c>
      <c r="AC29" s="197">
        <v>0</v>
      </c>
      <c r="AD29" s="197">
        <v>0</v>
      </c>
      <c r="AE29" s="197">
        <v>29.38</v>
      </c>
      <c r="AF29" s="197">
        <v>0</v>
      </c>
      <c r="AG29" s="197">
        <v>0</v>
      </c>
      <c r="AH29" s="197">
        <v>0</v>
      </c>
      <c r="AI29" s="197">
        <v>69.61</v>
      </c>
      <c r="AJ29" s="197">
        <v>0</v>
      </c>
      <c r="AK29" s="197">
        <v>0</v>
      </c>
      <c r="AL29" s="197">
        <v>0</v>
      </c>
      <c r="AM29" s="197">
        <v>0</v>
      </c>
      <c r="AN29" s="197">
        <v>0</v>
      </c>
      <c r="AO29">
        <v>0</v>
      </c>
      <c r="AP29" s="197">
        <v>74.56</v>
      </c>
      <c r="AQ29" s="197">
        <v>22.58</v>
      </c>
      <c r="AR29" s="197">
        <v>12.58</v>
      </c>
      <c r="AS29" s="197">
        <v>0</v>
      </c>
      <c r="AT29">
        <v>0</v>
      </c>
      <c r="AU29">
        <v>0</v>
      </c>
      <c r="AV29" s="197">
        <v>0</v>
      </c>
      <c r="AW29" s="197">
        <v>0</v>
      </c>
      <c r="AX29" s="197">
        <v>0</v>
      </c>
      <c r="AY29" s="197">
        <v>0</v>
      </c>
      <c r="AZ29" s="197">
        <v>0</v>
      </c>
      <c r="BA29" s="197">
        <v>0</v>
      </c>
      <c r="BB29" s="197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0</v>
      </c>
      <c r="H30" s="197">
        <v>0</v>
      </c>
      <c r="I30" s="197">
        <v>0</v>
      </c>
      <c r="J30" s="197">
        <v>0</v>
      </c>
      <c r="K30" s="197">
        <v>9.0299999999999994</v>
      </c>
      <c r="L30" s="197">
        <v>555.19000000000005</v>
      </c>
      <c r="M30" s="197">
        <v>27.09</v>
      </c>
      <c r="N30" s="197">
        <v>34.78</v>
      </c>
      <c r="O30" s="197">
        <v>0</v>
      </c>
      <c r="P30" s="197">
        <v>30.25</v>
      </c>
      <c r="Q30" s="197">
        <v>5.88</v>
      </c>
      <c r="R30" s="197">
        <v>12.49</v>
      </c>
      <c r="S30" s="197">
        <v>7.77</v>
      </c>
      <c r="T30" s="197">
        <v>0</v>
      </c>
      <c r="U30" s="197">
        <v>51.37</v>
      </c>
      <c r="V30" s="197">
        <v>6.1</v>
      </c>
      <c r="W30" s="197">
        <v>12.69</v>
      </c>
      <c r="X30" s="197">
        <v>42.16</v>
      </c>
      <c r="Y30" s="197">
        <v>0</v>
      </c>
      <c r="Z30">
        <v>0</v>
      </c>
      <c r="AA30" s="197">
        <v>0</v>
      </c>
      <c r="AB30" s="197">
        <v>0</v>
      </c>
      <c r="AC30" s="197">
        <v>0</v>
      </c>
      <c r="AD30" s="197">
        <v>0</v>
      </c>
      <c r="AE30" s="197">
        <v>29.38</v>
      </c>
      <c r="AF30" s="197">
        <v>0</v>
      </c>
      <c r="AG30" s="197">
        <v>0</v>
      </c>
      <c r="AH30" s="197">
        <v>0</v>
      </c>
      <c r="AI30" s="197">
        <v>69.61</v>
      </c>
      <c r="AJ30" s="197">
        <v>0</v>
      </c>
      <c r="AK30" s="197">
        <v>0</v>
      </c>
      <c r="AL30" s="197">
        <v>0</v>
      </c>
      <c r="AM30" s="197">
        <v>0</v>
      </c>
      <c r="AN30" s="197">
        <v>0</v>
      </c>
      <c r="AO30">
        <v>0</v>
      </c>
      <c r="AP30" s="197">
        <v>74.56</v>
      </c>
      <c r="AQ30" s="197">
        <v>22.58</v>
      </c>
      <c r="AR30" s="197">
        <v>15.52</v>
      </c>
      <c r="AS30" s="197">
        <v>0</v>
      </c>
      <c r="AT30">
        <v>0</v>
      </c>
      <c r="AU30">
        <v>0</v>
      </c>
      <c r="AV30" s="197">
        <v>0</v>
      </c>
      <c r="AW30" s="197">
        <v>0</v>
      </c>
      <c r="AX30" s="197">
        <v>0</v>
      </c>
      <c r="AY30" s="197">
        <v>0</v>
      </c>
      <c r="AZ30" s="197">
        <v>0</v>
      </c>
      <c r="BA30" s="197">
        <v>0</v>
      </c>
      <c r="BB30" s="197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0</v>
      </c>
      <c r="H31" s="197">
        <v>0</v>
      </c>
      <c r="I31" s="197">
        <v>0</v>
      </c>
      <c r="J31" s="197">
        <v>0</v>
      </c>
      <c r="K31" s="197">
        <v>0</v>
      </c>
      <c r="L31" s="197">
        <v>470.26</v>
      </c>
      <c r="M31" s="197">
        <v>27.09</v>
      </c>
      <c r="N31" s="197">
        <v>34.78</v>
      </c>
      <c r="O31" s="197">
        <v>0</v>
      </c>
      <c r="P31" s="197">
        <v>30.25</v>
      </c>
      <c r="Q31" s="197">
        <v>2.88</v>
      </c>
      <c r="R31" s="197">
        <v>5.76</v>
      </c>
      <c r="S31" s="197">
        <v>3.84</v>
      </c>
      <c r="T31" s="197">
        <v>0</v>
      </c>
      <c r="U31" s="197">
        <v>51.37</v>
      </c>
      <c r="V31" s="197">
        <v>0</v>
      </c>
      <c r="W31" s="197">
        <v>12.69</v>
      </c>
      <c r="X31" s="197">
        <v>42.16</v>
      </c>
      <c r="Y31" s="197">
        <v>0</v>
      </c>
      <c r="Z31">
        <v>0</v>
      </c>
      <c r="AA31" s="197">
        <v>0</v>
      </c>
      <c r="AB31" s="197">
        <v>0</v>
      </c>
      <c r="AC31" s="197">
        <v>0</v>
      </c>
      <c r="AD31" s="197">
        <v>0</v>
      </c>
      <c r="AE31" s="197">
        <v>29.38</v>
      </c>
      <c r="AF31" s="197">
        <v>0</v>
      </c>
      <c r="AG31" s="197">
        <v>0</v>
      </c>
      <c r="AH31" s="197">
        <v>0</v>
      </c>
      <c r="AI31" s="197">
        <v>52.39</v>
      </c>
      <c r="AJ31" s="197">
        <v>0</v>
      </c>
      <c r="AK31" s="197">
        <v>0</v>
      </c>
      <c r="AL31" s="197">
        <v>0</v>
      </c>
      <c r="AM31" s="197">
        <v>0</v>
      </c>
      <c r="AN31" s="197">
        <v>0</v>
      </c>
      <c r="AO31">
        <v>0</v>
      </c>
      <c r="AP31" s="197">
        <v>74.56</v>
      </c>
      <c r="AQ31" s="197">
        <v>22.58</v>
      </c>
      <c r="AR31" s="197">
        <v>19.2</v>
      </c>
      <c r="AS31" s="197">
        <v>0</v>
      </c>
      <c r="AT31">
        <v>0</v>
      </c>
      <c r="AU31">
        <v>0</v>
      </c>
      <c r="AV31" s="197">
        <v>0</v>
      </c>
      <c r="AW31" s="197">
        <v>0</v>
      </c>
      <c r="AX31" s="197">
        <v>0</v>
      </c>
      <c r="AY31" s="197">
        <v>0</v>
      </c>
      <c r="AZ31" s="197">
        <v>0</v>
      </c>
      <c r="BA31" s="197">
        <v>0</v>
      </c>
      <c r="BB31" s="197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0</v>
      </c>
      <c r="H32" s="197">
        <v>0</v>
      </c>
      <c r="I32" s="197">
        <v>0</v>
      </c>
      <c r="J32" s="197">
        <v>0</v>
      </c>
      <c r="K32" s="197">
        <v>0</v>
      </c>
      <c r="L32" s="197">
        <v>374.29</v>
      </c>
      <c r="M32" s="197">
        <v>27.09</v>
      </c>
      <c r="N32" s="197">
        <v>34.78</v>
      </c>
      <c r="O32" s="197">
        <v>0</v>
      </c>
      <c r="P32" s="197">
        <v>30.25</v>
      </c>
      <c r="Q32" s="197">
        <v>2.88</v>
      </c>
      <c r="R32" s="197">
        <v>5.76</v>
      </c>
      <c r="S32" s="197">
        <v>3.84</v>
      </c>
      <c r="T32" s="197">
        <v>0</v>
      </c>
      <c r="U32" s="197">
        <v>51.37</v>
      </c>
      <c r="V32" s="197">
        <v>0</v>
      </c>
      <c r="W32" s="197">
        <v>12.69</v>
      </c>
      <c r="X32" s="197">
        <v>42.16</v>
      </c>
      <c r="Y32" s="197">
        <v>0</v>
      </c>
      <c r="Z32">
        <v>0</v>
      </c>
      <c r="AA32" s="197">
        <v>0</v>
      </c>
      <c r="AB32" s="197">
        <v>0</v>
      </c>
      <c r="AC32" s="197">
        <v>0</v>
      </c>
      <c r="AD32" s="197">
        <v>0</v>
      </c>
      <c r="AE32" s="197">
        <v>29.38</v>
      </c>
      <c r="AF32" s="197">
        <v>0</v>
      </c>
      <c r="AG32" s="197">
        <v>0</v>
      </c>
      <c r="AH32" s="197">
        <v>0</v>
      </c>
      <c r="AI32" s="197">
        <v>52.39</v>
      </c>
      <c r="AJ32" s="197">
        <v>0</v>
      </c>
      <c r="AK32" s="197">
        <v>0</v>
      </c>
      <c r="AL32" s="197">
        <v>0</v>
      </c>
      <c r="AM32" s="197">
        <v>0</v>
      </c>
      <c r="AN32" s="197">
        <v>0</v>
      </c>
      <c r="AO32">
        <v>0</v>
      </c>
      <c r="AP32" s="197">
        <v>74.56</v>
      </c>
      <c r="AQ32" s="197">
        <v>22.58</v>
      </c>
      <c r="AR32" s="197">
        <v>19.2</v>
      </c>
      <c r="AS32" s="197">
        <v>0</v>
      </c>
      <c r="AT32">
        <v>0</v>
      </c>
      <c r="AU32">
        <v>0</v>
      </c>
      <c r="AV32" s="197">
        <v>0</v>
      </c>
      <c r="AW32" s="197">
        <v>0</v>
      </c>
      <c r="AX32" s="197">
        <v>0</v>
      </c>
      <c r="AY32" s="197">
        <v>0</v>
      </c>
      <c r="AZ32" s="197">
        <v>0</v>
      </c>
      <c r="BA32" s="197">
        <v>0</v>
      </c>
      <c r="BB32" s="197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0</v>
      </c>
      <c r="H33" s="197">
        <v>0</v>
      </c>
      <c r="I33" s="197">
        <v>0</v>
      </c>
      <c r="J33" s="197">
        <v>0</v>
      </c>
      <c r="K33" s="197">
        <v>9.0299999999999994</v>
      </c>
      <c r="L33" s="197">
        <v>326.31</v>
      </c>
      <c r="M33" s="197">
        <v>27.09</v>
      </c>
      <c r="N33" s="197">
        <v>34.78</v>
      </c>
      <c r="O33" s="197">
        <v>0</v>
      </c>
      <c r="P33" s="197">
        <v>30.25</v>
      </c>
      <c r="Q33" s="197">
        <v>2.88</v>
      </c>
      <c r="R33" s="197">
        <v>12.49</v>
      </c>
      <c r="S33" s="197">
        <v>3.84</v>
      </c>
      <c r="T33" s="197">
        <v>0</v>
      </c>
      <c r="U33" s="197">
        <v>51.37</v>
      </c>
      <c r="V33" s="197">
        <v>6.1</v>
      </c>
      <c r="W33" s="197">
        <v>12.87</v>
      </c>
      <c r="X33" s="197">
        <v>42.16</v>
      </c>
      <c r="Y33" s="197">
        <v>0</v>
      </c>
      <c r="Z33">
        <v>0</v>
      </c>
      <c r="AA33" s="197">
        <v>0</v>
      </c>
      <c r="AB33" s="197">
        <v>0</v>
      </c>
      <c r="AC33" s="197">
        <v>0</v>
      </c>
      <c r="AD33" s="197">
        <v>0</v>
      </c>
      <c r="AE33" s="197">
        <v>29.38</v>
      </c>
      <c r="AF33" s="197">
        <v>0</v>
      </c>
      <c r="AG33" s="197">
        <v>0</v>
      </c>
      <c r="AH33" s="197">
        <v>0</v>
      </c>
      <c r="AI33" s="197">
        <v>52.39</v>
      </c>
      <c r="AJ33" s="197">
        <v>0</v>
      </c>
      <c r="AK33" s="197">
        <v>0</v>
      </c>
      <c r="AL33" s="197">
        <v>0</v>
      </c>
      <c r="AM33" s="197">
        <v>0</v>
      </c>
      <c r="AN33" s="197">
        <v>0</v>
      </c>
      <c r="AO33">
        <v>0</v>
      </c>
      <c r="AP33" s="197">
        <v>74.56</v>
      </c>
      <c r="AQ33" s="197">
        <v>22.58</v>
      </c>
      <c r="AR33" s="197">
        <v>19.2</v>
      </c>
      <c r="AS33" s="197">
        <v>0</v>
      </c>
      <c r="AT33">
        <v>0</v>
      </c>
      <c r="AU33">
        <v>0</v>
      </c>
      <c r="AV33" s="197">
        <v>0</v>
      </c>
      <c r="AW33" s="197">
        <v>0</v>
      </c>
      <c r="AX33" s="197">
        <v>0</v>
      </c>
      <c r="AY33" s="197">
        <v>0</v>
      </c>
      <c r="AZ33" s="197">
        <v>0</v>
      </c>
      <c r="BA33" s="197">
        <v>0</v>
      </c>
      <c r="BB33" s="197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0</v>
      </c>
      <c r="H34" s="197">
        <v>0</v>
      </c>
      <c r="I34" s="197">
        <v>0</v>
      </c>
      <c r="J34" s="197">
        <v>0</v>
      </c>
      <c r="K34" s="197">
        <v>9.0299999999999994</v>
      </c>
      <c r="L34" s="197">
        <v>326.31</v>
      </c>
      <c r="M34" s="197">
        <v>27.09</v>
      </c>
      <c r="N34" s="197">
        <v>34.78</v>
      </c>
      <c r="O34" s="197">
        <v>0</v>
      </c>
      <c r="P34" s="197">
        <v>30.25</v>
      </c>
      <c r="Q34" s="197">
        <v>2.88</v>
      </c>
      <c r="R34" s="197">
        <v>12.49</v>
      </c>
      <c r="S34" s="197">
        <v>3.84</v>
      </c>
      <c r="T34" s="197">
        <v>0</v>
      </c>
      <c r="U34" s="197">
        <v>51.37</v>
      </c>
      <c r="V34" s="197">
        <v>6.1</v>
      </c>
      <c r="W34" s="197">
        <v>12.87</v>
      </c>
      <c r="X34" s="197">
        <v>42.16</v>
      </c>
      <c r="Y34" s="197">
        <v>0</v>
      </c>
      <c r="Z34">
        <v>0</v>
      </c>
      <c r="AA34" s="197">
        <v>0</v>
      </c>
      <c r="AB34" s="197">
        <v>0</v>
      </c>
      <c r="AC34" s="197">
        <v>0</v>
      </c>
      <c r="AD34" s="197">
        <v>0</v>
      </c>
      <c r="AE34" s="197">
        <v>29.38</v>
      </c>
      <c r="AF34" s="197">
        <v>0</v>
      </c>
      <c r="AG34" s="197">
        <v>0</v>
      </c>
      <c r="AH34" s="197">
        <v>0</v>
      </c>
      <c r="AI34" s="197">
        <v>52.39</v>
      </c>
      <c r="AJ34" s="197">
        <v>0</v>
      </c>
      <c r="AK34" s="197">
        <v>0</v>
      </c>
      <c r="AL34" s="197">
        <v>0</v>
      </c>
      <c r="AM34" s="197">
        <v>0</v>
      </c>
      <c r="AN34" s="197">
        <v>0</v>
      </c>
      <c r="AO34">
        <v>0</v>
      </c>
      <c r="AP34" s="197">
        <v>74.56</v>
      </c>
      <c r="AQ34" s="197">
        <v>22.58</v>
      </c>
      <c r="AR34" s="197">
        <v>19.2</v>
      </c>
      <c r="AS34" s="197">
        <v>0</v>
      </c>
      <c r="AT34">
        <v>0</v>
      </c>
      <c r="AU34">
        <v>0</v>
      </c>
      <c r="AV34" s="197">
        <v>0</v>
      </c>
      <c r="AW34" s="197">
        <v>0</v>
      </c>
      <c r="AX34" s="197">
        <v>0</v>
      </c>
      <c r="AY34" s="197">
        <v>0</v>
      </c>
      <c r="AZ34" s="197">
        <v>0</v>
      </c>
      <c r="BA34" s="197">
        <v>0</v>
      </c>
      <c r="BB34" s="197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0</v>
      </c>
      <c r="H35" s="197">
        <v>0</v>
      </c>
      <c r="I35" s="197">
        <v>0</v>
      </c>
      <c r="J35" s="197">
        <v>0</v>
      </c>
      <c r="K35" s="197">
        <v>0</v>
      </c>
      <c r="L35" s="197">
        <v>315</v>
      </c>
      <c r="M35" s="197">
        <v>27.09</v>
      </c>
      <c r="N35" s="197">
        <v>34.78</v>
      </c>
      <c r="O35" s="197">
        <v>0</v>
      </c>
      <c r="P35" s="197">
        <v>30.25</v>
      </c>
      <c r="Q35" s="197">
        <v>3.52</v>
      </c>
      <c r="R35" s="197">
        <v>5.76</v>
      </c>
      <c r="S35" s="197">
        <v>4.18</v>
      </c>
      <c r="T35" s="197">
        <v>0</v>
      </c>
      <c r="U35" s="197">
        <v>51.37</v>
      </c>
      <c r="V35" s="197">
        <v>0</v>
      </c>
      <c r="W35" s="197">
        <v>12.87</v>
      </c>
      <c r="X35" s="197">
        <v>42.16</v>
      </c>
      <c r="Y35" s="197">
        <v>0</v>
      </c>
      <c r="Z35">
        <v>0</v>
      </c>
      <c r="AA35" s="197">
        <v>0</v>
      </c>
      <c r="AB35" s="197">
        <v>0</v>
      </c>
      <c r="AC35" s="197">
        <v>0</v>
      </c>
      <c r="AD35" s="197">
        <v>0</v>
      </c>
      <c r="AE35" s="197">
        <v>29.38</v>
      </c>
      <c r="AF35" s="197">
        <v>0</v>
      </c>
      <c r="AG35" s="197">
        <v>0</v>
      </c>
      <c r="AH35" s="197">
        <v>0</v>
      </c>
      <c r="AI35" s="197">
        <v>58.53</v>
      </c>
      <c r="AJ35" s="197">
        <v>0</v>
      </c>
      <c r="AK35" s="197">
        <v>0</v>
      </c>
      <c r="AL35" s="197">
        <v>0</v>
      </c>
      <c r="AM35" s="197">
        <v>0</v>
      </c>
      <c r="AN35" s="197">
        <v>0</v>
      </c>
      <c r="AO35">
        <v>0</v>
      </c>
      <c r="AP35" s="197">
        <v>57.58</v>
      </c>
      <c r="AQ35" s="197">
        <v>7.68</v>
      </c>
      <c r="AR35" s="197">
        <v>19.2</v>
      </c>
      <c r="AS35" s="197">
        <v>0</v>
      </c>
      <c r="AT35">
        <v>0</v>
      </c>
      <c r="AU35">
        <v>0</v>
      </c>
      <c r="AV35" s="197">
        <v>0</v>
      </c>
      <c r="AW35" s="197">
        <v>0</v>
      </c>
      <c r="AX35" s="197">
        <v>0</v>
      </c>
      <c r="AY35" s="197">
        <v>0</v>
      </c>
      <c r="AZ35" s="197">
        <v>0</v>
      </c>
      <c r="BA35" s="197">
        <v>0</v>
      </c>
      <c r="BB35" s="197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0</v>
      </c>
      <c r="H36" s="197">
        <v>0</v>
      </c>
      <c r="I36" s="197">
        <v>0</v>
      </c>
      <c r="J36" s="197">
        <v>0</v>
      </c>
      <c r="K36" s="197">
        <v>0</v>
      </c>
      <c r="L36" s="197">
        <v>315</v>
      </c>
      <c r="M36" s="197">
        <v>27.09</v>
      </c>
      <c r="N36" s="197">
        <v>34.78</v>
      </c>
      <c r="O36" s="197">
        <v>0</v>
      </c>
      <c r="P36" s="197">
        <v>30.25</v>
      </c>
      <c r="Q36" s="197">
        <v>3.52</v>
      </c>
      <c r="R36" s="197">
        <v>5.76</v>
      </c>
      <c r="S36" s="197">
        <v>4.18</v>
      </c>
      <c r="T36" s="197">
        <v>0</v>
      </c>
      <c r="U36" s="197">
        <v>51.37</v>
      </c>
      <c r="V36" s="197">
        <v>0</v>
      </c>
      <c r="W36" s="197">
        <v>12.87</v>
      </c>
      <c r="X36" s="197">
        <v>42.16</v>
      </c>
      <c r="Y36" s="197">
        <v>0</v>
      </c>
      <c r="Z36">
        <v>0</v>
      </c>
      <c r="AA36" s="197">
        <v>0</v>
      </c>
      <c r="AB36" s="197">
        <v>0</v>
      </c>
      <c r="AC36" s="197">
        <v>0</v>
      </c>
      <c r="AD36" s="197">
        <v>0</v>
      </c>
      <c r="AE36" s="197">
        <v>29.38</v>
      </c>
      <c r="AF36" s="197">
        <v>0</v>
      </c>
      <c r="AG36" s="197">
        <v>0</v>
      </c>
      <c r="AH36" s="197">
        <v>0</v>
      </c>
      <c r="AI36" s="197">
        <v>58.53</v>
      </c>
      <c r="AJ36" s="197">
        <v>0</v>
      </c>
      <c r="AK36" s="197">
        <v>0</v>
      </c>
      <c r="AL36" s="197">
        <v>0</v>
      </c>
      <c r="AM36" s="197">
        <v>0</v>
      </c>
      <c r="AN36" s="197">
        <v>0</v>
      </c>
      <c r="AO36">
        <v>0</v>
      </c>
      <c r="AP36" s="197">
        <v>74.56</v>
      </c>
      <c r="AQ36" s="197">
        <v>7.68</v>
      </c>
      <c r="AR36" s="197">
        <v>19.2</v>
      </c>
      <c r="AS36" s="197">
        <v>0</v>
      </c>
      <c r="AT36">
        <v>0</v>
      </c>
      <c r="AU36">
        <v>0</v>
      </c>
      <c r="AV36" s="197">
        <v>0</v>
      </c>
      <c r="AW36" s="197">
        <v>0</v>
      </c>
      <c r="AX36" s="197">
        <v>0</v>
      </c>
      <c r="AY36" s="197">
        <v>0</v>
      </c>
      <c r="AZ36" s="197">
        <v>0</v>
      </c>
      <c r="BA36" s="197">
        <v>0</v>
      </c>
      <c r="BB36" s="197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0</v>
      </c>
      <c r="H37" s="197">
        <v>0</v>
      </c>
      <c r="I37" s="197">
        <v>0</v>
      </c>
      <c r="J37" s="197">
        <v>0</v>
      </c>
      <c r="K37" s="197">
        <v>0</v>
      </c>
      <c r="L37" s="197">
        <v>315</v>
      </c>
      <c r="M37" s="197">
        <v>27.09</v>
      </c>
      <c r="N37" s="197">
        <v>34.78</v>
      </c>
      <c r="O37" s="197">
        <v>0</v>
      </c>
      <c r="P37" s="197">
        <v>30.25</v>
      </c>
      <c r="Q37" s="197">
        <v>3.52</v>
      </c>
      <c r="R37" s="197">
        <v>5.76</v>
      </c>
      <c r="S37" s="197">
        <v>4.18</v>
      </c>
      <c r="T37" s="197">
        <v>0</v>
      </c>
      <c r="U37" s="197">
        <v>51.37</v>
      </c>
      <c r="V37" s="197">
        <v>0</v>
      </c>
      <c r="W37" s="197">
        <v>12.87</v>
      </c>
      <c r="X37" s="197">
        <v>42.16</v>
      </c>
      <c r="Y37" s="197">
        <v>0</v>
      </c>
      <c r="Z37">
        <v>0</v>
      </c>
      <c r="AA37" s="197">
        <v>0</v>
      </c>
      <c r="AB37" s="197">
        <v>0</v>
      </c>
      <c r="AC37" s="197">
        <v>0</v>
      </c>
      <c r="AD37" s="197">
        <v>0</v>
      </c>
      <c r="AE37" s="197">
        <v>29.38</v>
      </c>
      <c r="AF37" s="197">
        <v>0</v>
      </c>
      <c r="AG37" s="197">
        <v>0</v>
      </c>
      <c r="AH37" s="197">
        <v>0</v>
      </c>
      <c r="AI37" s="197">
        <v>58.53</v>
      </c>
      <c r="AJ37" s="197">
        <v>0</v>
      </c>
      <c r="AK37" s="197">
        <v>0</v>
      </c>
      <c r="AL37" s="197">
        <v>0</v>
      </c>
      <c r="AM37" s="197">
        <v>0</v>
      </c>
      <c r="AN37" s="197">
        <v>0</v>
      </c>
      <c r="AO37">
        <v>0</v>
      </c>
      <c r="AP37" s="197">
        <v>74.56</v>
      </c>
      <c r="AQ37" s="197">
        <v>7.68</v>
      </c>
      <c r="AR37" s="197">
        <v>20.2</v>
      </c>
      <c r="AS37" s="197">
        <v>0</v>
      </c>
      <c r="AT37">
        <v>0</v>
      </c>
      <c r="AU37">
        <v>0</v>
      </c>
      <c r="AV37" s="197">
        <v>0</v>
      </c>
      <c r="AW37" s="197">
        <v>0</v>
      </c>
      <c r="AX37" s="197">
        <v>0</v>
      </c>
      <c r="AY37" s="197">
        <v>0</v>
      </c>
      <c r="AZ37" s="197">
        <v>0</v>
      </c>
      <c r="BA37" s="197">
        <v>0</v>
      </c>
      <c r="BB37" s="19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0</v>
      </c>
      <c r="H38" s="197">
        <v>0</v>
      </c>
      <c r="I38" s="197">
        <v>0</v>
      </c>
      <c r="J38" s="197">
        <v>0</v>
      </c>
      <c r="K38" s="197">
        <v>0</v>
      </c>
      <c r="L38" s="197">
        <v>315</v>
      </c>
      <c r="M38" s="197">
        <v>27.09</v>
      </c>
      <c r="N38" s="197">
        <v>34.78</v>
      </c>
      <c r="O38" s="197">
        <v>0</v>
      </c>
      <c r="P38" s="197">
        <v>30.25</v>
      </c>
      <c r="Q38" s="197">
        <v>3.52</v>
      </c>
      <c r="R38" s="197">
        <v>5.76</v>
      </c>
      <c r="S38" s="197">
        <v>4.18</v>
      </c>
      <c r="T38" s="197">
        <v>0</v>
      </c>
      <c r="U38" s="197">
        <v>51.37</v>
      </c>
      <c r="V38" s="197">
        <v>0</v>
      </c>
      <c r="W38" s="197">
        <v>12.87</v>
      </c>
      <c r="X38" s="197">
        <v>42.16</v>
      </c>
      <c r="Y38" s="197">
        <v>0</v>
      </c>
      <c r="Z38">
        <v>0</v>
      </c>
      <c r="AA38" s="197">
        <v>0</v>
      </c>
      <c r="AB38" s="197">
        <v>0</v>
      </c>
      <c r="AC38" s="197">
        <v>0</v>
      </c>
      <c r="AD38" s="197">
        <v>0</v>
      </c>
      <c r="AE38" s="197">
        <v>29.38</v>
      </c>
      <c r="AF38" s="197">
        <v>0</v>
      </c>
      <c r="AG38" s="197">
        <v>0</v>
      </c>
      <c r="AH38" s="197">
        <v>0</v>
      </c>
      <c r="AI38" s="197">
        <v>58.53</v>
      </c>
      <c r="AJ38" s="197">
        <v>0</v>
      </c>
      <c r="AK38" s="197">
        <v>0</v>
      </c>
      <c r="AL38" s="197">
        <v>0</v>
      </c>
      <c r="AM38" s="197">
        <v>0</v>
      </c>
      <c r="AN38" s="197">
        <v>0</v>
      </c>
      <c r="AO38">
        <v>0</v>
      </c>
      <c r="AP38" s="197">
        <v>57.58</v>
      </c>
      <c r="AQ38" s="197">
        <v>7.68</v>
      </c>
      <c r="AR38" s="197">
        <v>20.2</v>
      </c>
      <c r="AS38" s="197">
        <v>0</v>
      </c>
      <c r="AT38">
        <v>0</v>
      </c>
      <c r="AU38">
        <v>0</v>
      </c>
      <c r="AV38" s="197">
        <v>0</v>
      </c>
      <c r="AW38" s="197">
        <v>0</v>
      </c>
      <c r="AX38" s="197">
        <v>0</v>
      </c>
      <c r="AY38" s="197">
        <v>0</v>
      </c>
      <c r="AZ38" s="197">
        <v>0</v>
      </c>
      <c r="BA38" s="197">
        <v>0</v>
      </c>
      <c r="BB38" s="197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0</v>
      </c>
      <c r="H39" s="197">
        <v>0</v>
      </c>
      <c r="I39" s="197">
        <v>0</v>
      </c>
      <c r="J39" s="197">
        <v>0</v>
      </c>
      <c r="K39" s="197">
        <v>0</v>
      </c>
      <c r="L39" s="197">
        <v>315</v>
      </c>
      <c r="M39" s="197">
        <v>27.09</v>
      </c>
      <c r="N39" s="197">
        <v>34.78</v>
      </c>
      <c r="O39" s="197">
        <v>0</v>
      </c>
      <c r="P39" s="197">
        <v>30.25</v>
      </c>
      <c r="Q39" s="197">
        <v>3.52</v>
      </c>
      <c r="R39" s="197">
        <v>5.76</v>
      </c>
      <c r="S39" s="197">
        <v>4.1900000000000004</v>
      </c>
      <c r="T39" s="197">
        <v>0</v>
      </c>
      <c r="U39" s="197">
        <v>51.37</v>
      </c>
      <c r="V39" s="197">
        <v>0</v>
      </c>
      <c r="W39" s="197">
        <v>12.87</v>
      </c>
      <c r="X39" s="197">
        <v>42.16</v>
      </c>
      <c r="Y39" s="197">
        <v>0</v>
      </c>
      <c r="Z39">
        <v>0</v>
      </c>
      <c r="AA39" s="197">
        <v>0</v>
      </c>
      <c r="AB39" s="197">
        <v>0</v>
      </c>
      <c r="AC39" s="197">
        <v>0</v>
      </c>
      <c r="AD39" s="197">
        <v>0</v>
      </c>
      <c r="AE39" s="197">
        <v>29.38</v>
      </c>
      <c r="AF39" s="197">
        <v>0</v>
      </c>
      <c r="AG39" s="197">
        <v>0</v>
      </c>
      <c r="AH39" s="197">
        <v>0</v>
      </c>
      <c r="AI39" s="197">
        <v>58.53</v>
      </c>
      <c r="AJ39" s="197">
        <v>0</v>
      </c>
      <c r="AK39" s="197">
        <v>0</v>
      </c>
      <c r="AL39" s="197">
        <v>0</v>
      </c>
      <c r="AM39" s="197">
        <v>0</v>
      </c>
      <c r="AN39" s="197">
        <v>0</v>
      </c>
      <c r="AO39">
        <v>0</v>
      </c>
      <c r="AP39" s="197">
        <v>74.56</v>
      </c>
      <c r="AQ39" s="197">
        <v>7.68</v>
      </c>
      <c r="AR39" s="197">
        <v>21.2</v>
      </c>
      <c r="AS39" s="197">
        <v>0</v>
      </c>
      <c r="AT39">
        <v>0</v>
      </c>
      <c r="AU39">
        <v>0</v>
      </c>
      <c r="AV39" s="197">
        <v>0</v>
      </c>
      <c r="AW39" s="197">
        <v>0</v>
      </c>
      <c r="AX39" s="197">
        <v>0</v>
      </c>
      <c r="AY39" s="197">
        <v>0</v>
      </c>
      <c r="AZ39" s="197">
        <v>0</v>
      </c>
      <c r="BA39" s="197">
        <v>0</v>
      </c>
      <c r="BB39" s="197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0</v>
      </c>
      <c r="H40" s="197">
        <v>0</v>
      </c>
      <c r="I40" s="197">
        <v>0</v>
      </c>
      <c r="J40" s="197">
        <v>0</v>
      </c>
      <c r="K40" s="197">
        <v>0</v>
      </c>
      <c r="L40" s="197">
        <v>315</v>
      </c>
      <c r="M40" s="197">
        <v>27.09</v>
      </c>
      <c r="N40" s="197">
        <v>34.78</v>
      </c>
      <c r="O40" s="197">
        <v>0</v>
      </c>
      <c r="P40" s="197">
        <v>30.25</v>
      </c>
      <c r="Q40" s="197">
        <v>3.52</v>
      </c>
      <c r="R40" s="197">
        <v>5.76</v>
      </c>
      <c r="S40" s="197">
        <v>4.1900000000000004</v>
      </c>
      <c r="T40" s="197">
        <v>0</v>
      </c>
      <c r="U40" s="197">
        <v>51.37</v>
      </c>
      <c r="V40" s="197">
        <v>0</v>
      </c>
      <c r="W40" s="197">
        <v>12.87</v>
      </c>
      <c r="X40" s="197">
        <v>42.16</v>
      </c>
      <c r="Y40" s="197">
        <v>0</v>
      </c>
      <c r="Z40">
        <v>0</v>
      </c>
      <c r="AA40" s="197">
        <v>0</v>
      </c>
      <c r="AB40" s="197">
        <v>0</v>
      </c>
      <c r="AC40" s="197">
        <v>0</v>
      </c>
      <c r="AD40" s="197">
        <v>0</v>
      </c>
      <c r="AE40" s="197">
        <v>29.38</v>
      </c>
      <c r="AF40" s="197">
        <v>0</v>
      </c>
      <c r="AG40" s="197">
        <v>0</v>
      </c>
      <c r="AH40" s="197">
        <v>0</v>
      </c>
      <c r="AI40" s="197">
        <v>58.53</v>
      </c>
      <c r="AJ40" s="197">
        <v>0</v>
      </c>
      <c r="AK40" s="197">
        <v>0</v>
      </c>
      <c r="AL40" s="197">
        <v>0</v>
      </c>
      <c r="AM40" s="197">
        <v>0</v>
      </c>
      <c r="AN40" s="197">
        <v>0</v>
      </c>
      <c r="AO40">
        <v>0</v>
      </c>
      <c r="AP40" s="197">
        <v>74.56</v>
      </c>
      <c r="AQ40" s="197">
        <v>7.68</v>
      </c>
      <c r="AR40" s="197">
        <v>21.2</v>
      </c>
      <c r="AS40" s="197">
        <v>0</v>
      </c>
      <c r="AT40">
        <v>0</v>
      </c>
      <c r="AU40">
        <v>0</v>
      </c>
      <c r="AV40" s="197">
        <v>0</v>
      </c>
      <c r="AW40" s="197">
        <v>0</v>
      </c>
      <c r="AX40" s="197">
        <v>0</v>
      </c>
      <c r="AY40" s="197">
        <v>0</v>
      </c>
      <c r="AZ40" s="197">
        <v>0</v>
      </c>
      <c r="BA40" s="197">
        <v>0</v>
      </c>
      <c r="BB40" s="197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0</v>
      </c>
      <c r="H41" s="197">
        <v>0</v>
      </c>
      <c r="I41" s="197">
        <v>0</v>
      </c>
      <c r="J41" s="197">
        <v>0</v>
      </c>
      <c r="K41" s="197">
        <v>0</v>
      </c>
      <c r="L41" s="197">
        <v>315</v>
      </c>
      <c r="M41" s="197">
        <v>27.09</v>
      </c>
      <c r="N41" s="197">
        <v>34.78</v>
      </c>
      <c r="O41" s="197">
        <v>0</v>
      </c>
      <c r="P41" s="197">
        <v>30.25</v>
      </c>
      <c r="Q41" s="197">
        <v>3.52</v>
      </c>
      <c r="R41" s="197">
        <v>5.76</v>
      </c>
      <c r="S41" s="197">
        <v>4.1900000000000004</v>
      </c>
      <c r="T41" s="197">
        <v>0</v>
      </c>
      <c r="U41" s="197">
        <v>51.37</v>
      </c>
      <c r="V41" s="197">
        <v>6.1</v>
      </c>
      <c r="W41" s="197">
        <v>12.87</v>
      </c>
      <c r="X41" s="197">
        <v>42.16</v>
      </c>
      <c r="Y41" s="197">
        <v>0</v>
      </c>
      <c r="Z41">
        <v>0</v>
      </c>
      <c r="AA41" s="197">
        <v>0</v>
      </c>
      <c r="AB41" s="197">
        <v>0</v>
      </c>
      <c r="AC41" s="197">
        <v>0</v>
      </c>
      <c r="AD41" s="197">
        <v>0</v>
      </c>
      <c r="AE41" s="197">
        <v>29.38</v>
      </c>
      <c r="AF41" s="197">
        <v>0</v>
      </c>
      <c r="AG41" s="197">
        <v>0</v>
      </c>
      <c r="AH41" s="197">
        <v>0</v>
      </c>
      <c r="AI41" s="197">
        <v>58.53</v>
      </c>
      <c r="AJ41" s="197">
        <v>0</v>
      </c>
      <c r="AK41" s="197">
        <v>0</v>
      </c>
      <c r="AL41" s="197">
        <v>0</v>
      </c>
      <c r="AM41" s="197">
        <v>0</v>
      </c>
      <c r="AN41" s="197">
        <v>0</v>
      </c>
      <c r="AO41">
        <v>0</v>
      </c>
      <c r="AP41" s="197">
        <v>74.56</v>
      </c>
      <c r="AQ41" s="197">
        <v>22.58</v>
      </c>
      <c r="AR41" s="197">
        <v>21.2</v>
      </c>
      <c r="AS41" s="197">
        <v>0</v>
      </c>
      <c r="AT41">
        <v>0</v>
      </c>
      <c r="AU41">
        <v>0</v>
      </c>
      <c r="AV41" s="197">
        <v>0</v>
      </c>
      <c r="AW41" s="197">
        <v>0</v>
      </c>
      <c r="AX41" s="197">
        <v>0</v>
      </c>
      <c r="AY41" s="197">
        <v>0</v>
      </c>
      <c r="AZ41" s="197">
        <v>0</v>
      </c>
      <c r="BA41" s="197">
        <v>0</v>
      </c>
      <c r="BB41" s="197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0</v>
      </c>
      <c r="H42" s="197">
        <v>0</v>
      </c>
      <c r="I42" s="197">
        <v>0</v>
      </c>
      <c r="J42" s="197">
        <v>0</v>
      </c>
      <c r="K42" s="197">
        <v>0</v>
      </c>
      <c r="L42" s="197">
        <v>315</v>
      </c>
      <c r="M42" s="197">
        <v>27.09</v>
      </c>
      <c r="N42" s="197">
        <v>34.78</v>
      </c>
      <c r="O42" s="197">
        <v>0</v>
      </c>
      <c r="P42" s="197">
        <v>30.25</v>
      </c>
      <c r="Q42" s="197">
        <v>3.52</v>
      </c>
      <c r="R42" s="197">
        <v>5.76</v>
      </c>
      <c r="S42" s="197">
        <v>4.1900000000000004</v>
      </c>
      <c r="T42" s="197">
        <v>0</v>
      </c>
      <c r="U42" s="197">
        <v>51.37</v>
      </c>
      <c r="V42" s="197">
        <v>6.1</v>
      </c>
      <c r="W42" s="197">
        <v>12.87</v>
      </c>
      <c r="X42" s="197">
        <v>42.16</v>
      </c>
      <c r="Y42" s="197">
        <v>0</v>
      </c>
      <c r="Z42">
        <v>0</v>
      </c>
      <c r="AA42" s="197">
        <v>0</v>
      </c>
      <c r="AB42" s="197">
        <v>0</v>
      </c>
      <c r="AC42" s="197">
        <v>0</v>
      </c>
      <c r="AD42" s="197">
        <v>0</v>
      </c>
      <c r="AE42" s="197">
        <v>29.38</v>
      </c>
      <c r="AF42" s="197">
        <v>0</v>
      </c>
      <c r="AG42" s="197">
        <v>0</v>
      </c>
      <c r="AH42" s="197">
        <v>0</v>
      </c>
      <c r="AI42" s="197">
        <v>58.53</v>
      </c>
      <c r="AJ42" s="197">
        <v>0</v>
      </c>
      <c r="AK42" s="197">
        <v>0</v>
      </c>
      <c r="AL42" s="197">
        <v>0</v>
      </c>
      <c r="AM42" s="197">
        <v>0</v>
      </c>
      <c r="AN42" s="197">
        <v>0</v>
      </c>
      <c r="AO42">
        <v>0</v>
      </c>
      <c r="AP42" s="197">
        <v>74.56</v>
      </c>
      <c r="AQ42" s="197">
        <v>22.58</v>
      </c>
      <c r="AR42" s="197">
        <v>21.2</v>
      </c>
      <c r="AS42" s="197">
        <v>0</v>
      </c>
      <c r="AT42">
        <v>0</v>
      </c>
      <c r="AU42">
        <v>0</v>
      </c>
      <c r="AV42" s="197">
        <v>0</v>
      </c>
      <c r="AW42" s="197">
        <v>0</v>
      </c>
      <c r="AX42" s="197">
        <v>0</v>
      </c>
      <c r="AY42" s="197">
        <v>0</v>
      </c>
      <c r="AZ42" s="197">
        <v>0</v>
      </c>
      <c r="BA42" s="197">
        <v>0</v>
      </c>
      <c r="BB42" s="197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0</v>
      </c>
      <c r="L43" s="197">
        <v>315</v>
      </c>
      <c r="M43" s="197">
        <v>27.09</v>
      </c>
      <c r="N43" s="197">
        <v>34.78</v>
      </c>
      <c r="O43" s="197">
        <v>0</v>
      </c>
      <c r="P43" s="197">
        <v>30.25</v>
      </c>
      <c r="Q43" s="197">
        <v>3.52</v>
      </c>
      <c r="R43" s="197">
        <v>5.76</v>
      </c>
      <c r="S43" s="197">
        <v>4.1900000000000004</v>
      </c>
      <c r="T43" s="197">
        <v>0</v>
      </c>
      <c r="U43" s="197">
        <v>51.37</v>
      </c>
      <c r="V43" s="197">
        <v>6.1</v>
      </c>
      <c r="W43" s="197">
        <v>12.76</v>
      </c>
      <c r="X43" s="197">
        <v>42.16</v>
      </c>
      <c r="Y43" s="197">
        <v>0</v>
      </c>
      <c r="Z43">
        <v>0</v>
      </c>
      <c r="AA43" s="197">
        <v>0</v>
      </c>
      <c r="AB43" s="197">
        <v>0</v>
      </c>
      <c r="AC43" s="197">
        <v>0</v>
      </c>
      <c r="AD43" s="197">
        <v>0</v>
      </c>
      <c r="AE43" s="197">
        <v>29.38</v>
      </c>
      <c r="AF43" s="197">
        <v>0</v>
      </c>
      <c r="AG43" s="197">
        <v>0</v>
      </c>
      <c r="AH43" s="197">
        <v>0</v>
      </c>
      <c r="AI43" s="197">
        <v>58.53</v>
      </c>
      <c r="AJ43" s="197">
        <v>0</v>
      </c>
      <c r="AK43" s="197">
        <v>0</v>
      </c>
      <c r="AL43" s="197">
        <v>0</v>
      </c>
      <c r="AM43" s="197">
        <v>0</v>
      </c>
      <c r="AN43" s="197">
        <v>0</v>
      </c>
      <c r="AO43">
        <v>0</v>
      </c>
      <c r="AP43" s="197">
        <v>74.56</v>
      </c>
      <c r="AQ43" s="197">
        <v>22.58</v>
      </c>
      <c r="AR43" s="197">
        <v>21.2</v>
      </c>
      <c r="AS43" s="197">
        <v>0</v>
      </c>
      <c r="AT43">
        <v>0</v>
      </c>
      <c r="AU43">
        <v>0</v>
      </c>
      <c r="AV43" s="197">
        <v>0</v>
      </c>
      <c r="AW43" s="197">
        <v>0</v>
      </c>
      <c r="AX43" s="197">
        <v>0</v>
      </c>
      <c r="AY43" s="197">
        <v>0</v>
      </c>
      <c r="AZ43" s="197">
        <v>0</v>
      </c>
      <c r="BA43" s="197">
        <v>0</v>
      </c>
      <c r="BB43" s="197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0</v>
      </c>
      <c r="H44" s="197">
        <v>0</v>
      </c>
      <c r="I44" s="197">
        <v>0</v>
      </c>
      <c r="J44" s="197">
        <v>0</v>
      </c>
      <c r="K44" s="197">
        <v>0</v>
      </c>
      <c r="L44" s="197">
        <v>315</v>
      </c>
      <c r="M44" s="197">
        <v>27.09</v>
      </c>
      <c r="N44" s="197">
        <v>34.78</v>
      </c>
      <c r="O44" s="197">
        <v>0</v>
      </c>
      <c r="P44" s="197">
        <v>30.25</v>
      </c>
      <c r="Q44" s="197">
        <v>3.52</v>
      </c>
      <c r="R44" s="197">
        <v>5.76</v>
      </c>
      <c r="S44" s="197">
        <v>4.1900000000000004</v>
      </c>
      <c r="T44" s="197">
        <v>0</v>
      </c>
      <c r="U44" s="197">
        <v>51.37</v>
      </c>
      <c r="V44" s="197">
        <v>6.1</v>
      </c>
      <c r="W44" s="197">
        <v>12.76</v>
      </c>
      <c r="X44" s="197">
        <v>42.16</v>
      </c>
      <c r="Y44" s="197">
        <v>0</v>
      </c>
      <c r="Z44">
        <v>0</v>
      </c>
      <c r="AA44" s="197">
        <v>0</v>
      </c>
      <c r="AB44" s="197">
        <v>0</v>
      </c>
      <c r="AC44" s="197">
        <v>0</v>
      </c>
      <c r="AD44" s="197">
        <v>0</v>
      </c>
      <c r="AE44" s="197">
        <v>29.38</v>
      </c>
      <c r="AF44" s="197">
        <v>0</v>
      </c>
      <c r="AG44" s="197">
        <v>0</v>
      </c>
      <c r="AH44" s="197">
        <v>0</v>
      </c>
      <c r="AI44" s="197">
        <v>58.53</v>
      </c>
      <c r="AJ44" s="197">
        <v>0</v>
      </c>
      <c r="AK44" s="197">
        <v>0</v>
      </c>
      <c r="AL44" s="197">
        <v>0</v>
      </c>
      <c r="AM44" s="197">
        <v>0</v>
      </c>
      <c r="AN44" s="197">
        <v>0</v>
      </c>
      <c r="AO44">
        <v>0</v>
      </c>
      <c r="AP44" s="197">
        <v>74.56</v>
      </c>
      <c r="AQ44" s="197">
        <v>22.58</v>
      </c>
      <c r="AR44" s="197">
        <v>21.2</v>
      </c>
      <c r="AS44" s="197">
        <v>0</v>
      </c>
      <c r="AT44">
        <v>0</v>
      </c>
      <c r="AU44">
        <v>0</v>
      </c>
      <c r="AV44" s="197">
        <v>0</v>
      </c>
      <c r="AW44" s="197">
        <v>0</v>
      </c>
      <c r="AX44" s="197">
        <v>0</v>
      </c>
      <c r="AY44" s="197">
        <v>0</v>
      </c>
      <c r="AZ44" s="197">
        <v>0</v>
      </c>
      <c r="BA44" s="197">
        <v>0</v>
      </c>
      <c r="BB44" s="197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0</v>
      </c>
      <c r="H45" s="197">
        <v>0</v>
      </c>
      <c r="I45" s="197">
        <v>0</v>
      </c>
      <c r="J45" s="197">
        <v>0</v>
      </c>
      <c r="K45" s="197">
        <v>0</v>
      </c>
      <c r="L45" s="197">
        <v>315</v>
      </c>
      <c r="M45" s="197">
        <v>27.09</v>
      </c>
      <c r="N45" s="197">
        <v>34.78</v>
      </c>
      <c r="O45" s="197">
        <v>0</v>
      </c>
      <c r="P45" s="197">
        <v>30.25</v>
      </c>
      <c r="Q45" s="197">
        <v>3.52</v>
      </c>
      <c r="R45" s="197">
        <v>5.76</v>
      </c>
      <c r="S45" s="197">
        <v>4.1900000000000004</v>
      </c>
      <c r="T45" s="197">
        <v>0</v>
      </c>
      <c r="U45" s="197">
        <v>51.37</v>
      </c>
      <c r="V45" s="197">
        <v>6.1</v>
      </c>
      <c r="W45" s="197">
        <v>12.76</v>
      </c>
      <c r="X45" s="197">
        <v>42.16</v>
      </c>
      <c r="Y45" s="197">
        <v>0</v>
      </c>
      <c r="Z45">
        <v>0</v>
      </c>
      <c r="AA45" s="197">
        <v>0</v>
      </c>
      <c r="AB45" s="197">
        <v>0</v>
      </c>
      <c r="AC45" s="197">
        <v>0</v>
      </c>
      <c r="AD45" s="197">
        <v>0</v>
      </c>
      <c r="AE45" s="197">
        <v>29.38</v>
      </c>
      <c r="AF45" s="197">
        <v>0</v>
      </c>
      <c r="AG45" s="197">
        <v>0</v>
      </c>
      <c r="AH45" s="197">
        <v>0</v>
      </c>
      <c r="AI45" s="197">
        <v>58.53</v>
      </c>
      <c r="AJ45" s="197">
        <v>0</v>
      </c>
      <c r="AK45" s="197">
        <v>0</v>
      </c>
      <c r="AL45" s="197">
        <v>0</v>
      </c>
      <c r="AM45" s="197">
        <v>0</v>
      </c>
      <c r="AN45" s="197">
        <v>0</v>
      </c>
      <c r="AO45">
        <v>0</v>
      </c>
      <c r="AP45" s="197">
        <v>74.56</v>
      </c>
      <c r="AQ45" s="197">
        <v>22.58</v>
      </c>
      <c r="AR45" s="197">
        <v>21.2</v>
      </c>
      <c r="AS45" s="197">
        <v>0</v>
      </c>
      <c r="AT45">
        <v>0</v>
      </c>
      <c r="AU45">
        <v>0</v>
      </c>
      <c r="AV45" s="197">
        <v>0</v>
      </c>
      <c r="AW45" s="197">
        <v>0</v>
      </c>
      <c r="AX45" s="197">
        <v>0</v>
      </c>
      <c r="AY45" s="197">
        <v>0</v>
      </c>
      <c r="AZ45" s="197">
        <v>0</v>
      </c>
      <c r="BA45" s="197">
        <v>0</v>
      </c>
      <c r="BB45" s="197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0</v>
      </c>
      <c r="H46" s="197">
        <v>0</v>
      </c>
      <c r="I46" s="197">
        <v>0</v>
      </c>
      <c r="J46" s="197">
        <v>0</v>
      </c>
      <c r="K46" s="197">
        <v>9.0299999999999994</v>
      </c>
      <c r="L46" s="197">
        <v>315</v>
      </c>
      <c r="M46" s="197">
        <v>27.09</v>
      </c>
      <c r="N46" s="197">
        <v>34.78</v>
      </c>
      <c r="O46" s="197">
        <v>0</v>
      </c>
      <c r="P46" s="197">
        <v>30.25</v>
      </c>
      <c r="Q46" s="197">
        <v>3.52</v>
      </c>
      <c r="R46" s="197">
        <v>12.49</v>
      </c>
      <c r="S46" s="197">
        <v>4.1900000000000004</v>
      </c>
      <c r="T46" s="197">
        <v>0</v>
      </c>
      <c r="U46" s="197">
        <v>51.37</v>
      </c>
      <c r="V46" s="197">
        <v>6.1</v>
      </c>
      <c r="W46" s="197">
        <v>12.76</v>
      </c>
      <c r="X46" s="197">
        <v>42.16</v>
      </c>
      <c r="Y46" s="197">
        <v>0</v>
      </c>
      <c r="Z46">
        <v>0</v>
      </c>
      <c r="AA46" s="197">
        <v>0</v>
      </c>
      <c r="AB46" s="197">
        <v>0</v>
      </c>
      <c r="AC46" s="197">
        <v>0</v>
      </c>
      <c r="AD46" s="197">
        <v>0</v>
      </c>
      <c r="AE46" s="197">
        <v>29.38</v>
      </c>
      <c r="AF46" s="197">
        <v>0</v>
      </c>
      <c r="AG46" s="197">
        <v>0</v>
      </c>
      <c r="AH46" s="197">
        <v>0</v>
      </c>
      <c r="AI46" s="197">
        <v>58.53</v>
      </c>
      <c r="AJ46" s="197">
        <v>0</v>
      </c>
      <c r="AK46" s="197">
        <v>0</v>
      </c>
      <c r="AL46" s="197">
        <v>0</v>
      </c>
      <c r="AM46" s="197">
        <v>0</v>
      </c>
      <c r="AN46" s="197">
        <v>0</v>
      </c>
      <c r="AO46">
        <v>0</v>
      </c>
      <c r="AP46" s="197">
        <v>74.56</v>
      </c>
      <c r="AQ46" s="197">
        <v>22.58</v>
      </c>
      <c r="AR46" s="197">
        <v>21.2</v>
      </c>
      <c r="AS46" s="197">
        <v>0</v>
      </c>
      <c r="AT46">
        <v>0</v>
      </c>
      <c r="AU46">
        <v>0</v>
      </c>
      <c r="AV46" s="197">
        <v>0</v>
      </c>
      <c r="AW46" s="197">
        <v>0</v>
      </c>
      <c r="AX46" s="197">
        <v>0</v>
      </c>
      <c r="AY46" s="197">
        <v>0</v>
      </c>
      <c r="AZ46" s="197">
        <v>0</v>
      </c>
      <c r="BA46" s="197">
        <v>0</v>
      </c>
      <c r="BB46" s="197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0</v>
      </c>
      <c r="H47" s="197">
        <v>0</v>
      </c>
      <c r="I47" s="197">
        <v>0</v>
      </c>
      <c r="J47" s="197">
        <v>0</v>
      </c>
      <c r="K47" s="197">
        <v>9.0299999999999994</v>
      </c>
      <c r="L47" s="197">
        <v>315</v>
      </c>
      <c r="M47" s="197">
        <v>27.09</v>
      </c>
      <c r="N47" s="197">
        <v>34.78</v>
      </c>
      <c r="O47" s="197">
        <v>0</v>
      </c>
      <c r="P47" s="197">
        <v>30.25</v>
      </c>
      <c r="Q47" s="197">
        <v>3.52</v>
      </c>
      <c r="R47" s="197">
        <v>12.49</v>
      </c>
      <c r="S47" s="197">
        <v>4.1900000000000004</v>
      </c>
      <c r="T47" s="197">
        <v>0</v>
      </c>
      <c r="U47" s="197">
        <v>51.37</v>
      </c>
      <c r="V47" s="197">
        <v>6.1</v>
      </c>
      <c r="W47" s="197">
        <v>12.76</v>
      </c>
      <c r="X47" s="197">
        <v>42.16</v>
      </c>
      <c r="Y47" s="197">
        <v>0</v>
      </c>
      <c r="Z47">
        <v>0</v>
      </c>
      <c r="AA47" s="197">
        <v>0</v>
      </c>
      <c r="AB47" s="197">
        <v>0</v>
      </c>
      <c r="AC47" s="197">
        <v>0</v>
      </c>
      <c r="AD47" s="197">
        <v>0</v>
      </c>
      <c r="AE47" s="197">
        <v>29.38</v>
      </c>
      <c r="AF47" s="197">
        <v>0</v>
      </c>
      <c r="AG47" s="197">
        <v>0</v>
      </c>
      <c r="AH47" s="197">
        <v>0</v>
      </c>
      <c r="AI47" s="197">
        <v>58.53</v>
      </c>
      <c r="AJ47" s="197">
        <v>0</v>
      </c>
      <c r="AK47" s="197">
        <v>0</v>
      </c>
      <c r="AL47" s="197">
        <v>0</v>
      </c>
      <c r="AM47" s="197">
        <v>0</v>
      </c>
      <c r="AN47" s="197">
        <v>0</v>
      </c>
      <c r="AO47">
        <v>0</v>
      </c>
      <c r="AP47" s="197">
        <v>74.56</v>
      </c>
      <c r="AQ47" s="197">
        <v>22.58</v>
      </c>
      <c r="AR47" s="197">
        <v>21.2</v>
      </c>
      <c r="AS47" s="197">
        <v>0</v>
      </c>
      <c r="AT47">
        <v>0</v>
      </c>
      <c r="AU47">
        <v>0</v>
      </c>
      <c r="AV47" s="197">
        <v>0</v>
      </c>
      <c r="AW47" s="197">
        <v>0</v>
      </c>
      <c r="AX47" s="197">
        <v>0</v>
      </c>
      <c r="AY47" s="197">
        <v>0</v>
      </c>
      <c r="AZ47" s="197">
        <v>0</v>
      </c>
      <c r="BA47" s="197">
        <v>0</v>
      </c>
      <c r="BB47" s="19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0</v>
      </c>
      <c r="H48" s="197">
        <v>0</v>
      </c>
      <c r="I48" s="197">
        <v>0</v>
      </c>
      <c r="J48" s="197">
        <v>0</v>
      </c>
      <c r="K48" s="197">
        <v>9.0299999999999994</v>
      </c>
      <c r="L48" s="197">
        <v>326.3</v>
      </c>
      <c r="M48" s="197">
        <v>27.09</v>
      </c>
      <c r="N48" s="197">
        <v>34.78</v>
      </c>
      <c r="O48" s="197">
        <v>0</v>
      </c>
      <c r="P48" s="197">
        <v>30.25</v>
      </c>
      <c r="Q48" s="197">
        <v>3.52</v>
      </c>
      <c r="R48" s="197">
        <v>12.49</v>
      </c>
      <c r="S48" s="197">
        <v>4.1900000000000004</v>
      </c>
      <c r="T48" s="197">
        <v>0</v>
      </c>
      <c r="U48" s="197">
        <v>51.37</v>
      </c>
      <c r="V48" s="197">
        <v>6.1</v>
      </c>
      <c r="W48" s="197">
        <v>12.76</v>
      </c>
      <c r="X48" s="197">
        <v>42.16</v>
      </c>
      <c r="Y48" s="197">
        <v>0</v>
      </c>
      <c r="Z48">
        <v>0</v>
      </c>
      <c r="AA48" s="197">
        <v>0</v>
      </c>
      <c r="AB48" s="197">
        <v>0</v>
      </c>
      <c r="AC48" s="197">
        <v>0</v>
      </c>
      <c r="AD48" s="197">
        <v>0</v>
      </c>
      <c r="AE48" s="197">
        <v>29.38</v>
      </c>
      <c r="AF48" s="197">
        <v>0</v>
      </c>
      <c r="AG48" s="197">
        <v>0</v>
      </c>
      <c r="AH48" s="197">
        <v>0</v>
      </c>
      <c r="AI48" s="197">
        <v>58.53</v>
      </c>
      <c r="AJ48" s="197">
        <v>0</v>
      </c>
      <c r="AK48" s="197">
        <v>0</v>
      </c>
      <c r="AL48" s="197">
        <v>0</v>
      </c>
      <c r="AM48" s="197">
        <v>0</v>
      </c>
      <c r="AN48" s="197">
        <v>0</v>
      </c>
      <c r="AO48">
        <v>0</v>
      </c>
      <c r="AP48" s="197">
        <v>74.56</v>
      </c>
      <c r="AQ48" s="197">
        <v>22.58</v>
      </c>
      <c r="AR48" s="197">
        <v>21.2</v>
      </c>
      <c r="AS48" s="197">
        <v>0</v>
      </c>
      <c r="AT48">
        <v>0</v>
      </c>
      <c r="AU48">
        <v>0</v>
      </c>
      <c r="AV48" s="197">
        <v>0</v>
      </c>
      <c r="AW48" s="197">
        <v>0</v>
      </c>
      <c r="AX48" s="197">
        <v>0</v>
      </c>
      <c r="AY48" s="197">
        <v>0</v>
      </c>
      <c r="AZ48" s="197">
        <v>0</v>
      </c>
      <c r="BA48" s="197">
        <v>0</v>
      </c>
      <c r="BB48" s="197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9.0299999999999994</v>
      </c>
      <c r="L49" s="197">
        <v>326.3</v>
      </c>
      <c r="M49" s="197">
        <v>27.09</v>
      </c>
      <c r="N49" s="197">
        <v>34.78</v>
      </c>
      <c r="O49" s="197">
        <v>0</v>
      </c>
      <c r="P49" s="197">
        <v>30.25</v>
      </c>
      <c r="Q49" s="197">
        <v>3.52</v>
      </c>
      <c r="R49" s="197">
        <v>12.49</v>
      </c>
      <c r="S49" s="197">
        <v>4.1900000000000004</v>
      </c>
      <c r="T49" s="197">
        <v>0</v>
      </c>
      <c r="U49" s="197">
        <v>51.37</v>
      </c>
      <c r="V49" s="197">
        <v>6.1</v>
      </c>
      <c r="W49" s="197">
        <v>13.23</v>
      </c>
      <c r="X49" s="197">
        <v>42.16</v>
      </c>
      <c r="Y49" s="197">
        <v>0</v>
      </c>
      <c r="Z49">
        <v>0</v>
      </c>
      <c r="AA49" s="197">
        <v>0</v>
      </c>
      <c r="AB49" s="197">
        <v>0</v>
      </c>
      <c r="AC49" s="197">
        <v>0</v>
      </c>
      <c r="AD49" s="197">
        <v>0</v>
      </c>
      <c r="AE49" s="197">
        <v>28.53</v>
      </c>
      <c r="AF49" s="197">
        <v>0</v>
      </c>
      <c r="AG49" s="197">
        <v>0</v>
      </c>
      <c r="AH49" s="197">
        <v>0</v>
      </c>
      <c r="AI49" s="197">
        <v>58.53</v>
      </c>
      <c r="AJ49" s="197">
        <v>0</v>
      </c>
      <c r="AK49" s="197">
        <v>0</v>
      </c>
      <c r="AL49" s="197">
        <v>0</v>
      </c>
      <c r="AM49" s="197">
        <v>0</v>
      </c>
      <c r="AN49" s="197">
        <v>0</v>
      </c>
      <c r="AO49">
        <v>0</v>
      </c>
      <c r="AP49" s="197">
        <v>74.58</v>
      </c>
      <c r="AQ49" s="197">
        <v>22.59</v>
      </c>
      <c r="AR49" s="197">
        <v>21.2</v>
      </c>
      <c r="AS49" s="197">
        <v>0</v>
      </c>
      <c r="AT49">
        <v>0</v>
      </c>
      <c r="AU49">
        <v>0</v>
      </c>
      <c r="AV49" s="197">
        <v>0</v>
      </c>
      <c r="AW49" s="197">
        <v>0</v>
      </c>
      <c r="AX49" s="197">
        <v>0</v>
      </c>
      <c r="AY49" s="197">
        <v>0</v>
      </c>
      <c r="AZ49" s="197">
        <v>0</v>
      </c>
      <c r="BA49" s="197">
        <v>0</v>
      </c>
      <c r="BB49" s="197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0</v>
      </c>
      <c r="H50" s="197">
        <v>0</v>
      </c>
      <c r="I50" s="197">
        <v>0</v>
      </c>
      <c r="J50" s="197">
        <v>0</v>
      </c>
      <c r="K50" s="197">
        <v>9.0299999999999994</v>
      </c>
      <c r="L50" s="197">
        <v>335.9</v>
      </c>
      <c r="M50" s="197">
        <v>27.09</v>
      </c>
      <c r="N50" s="197">
        <v>34.78</v>
      </c>
      <c r="O50" s="197">
        <v>0</v>
      </c>
      <c r="P50" s="197">
        <v>30.25</v>
      </c>
      <c r="Q50" s="197">
        <v>3.52</v>
      </c>
      <c r="R50" s="197">
        <v>12.49</v>
      </c>
      <c r="S50" s="197">
        <v>4.1900000000000004</v>
      </c>
      <c r="T50" s="197">
        <v>0</v>
      </c>
      <c r="U50" s="197">
        <v>51.37</v>
      </c>
      <c r="V50" s="197">
        <v>6.1</v>
      </c>
      <c r="W50" s="197">
        <v>13.22</v>
      </c>
      <c r="X50" s="197">
        <v>42.46</v>
      </c>
      <c r="Y50" s="197">
        <v>0</v>
      </c>
      <c r="Z50">
        <v>0</v>
      </c>
      <c r="AA50" s="197">
        <v>0</v>
      </c>
      <c r="AB50" s="197">
        <v>0</v>
      </c>
      <c r="AC50" s="197">
        <v>0</v>
      </c>
      <c r="AD50" s="197">
        <v>0</v>
      </c>
      <c r="AE50" s="197">
        <v>28.53</v>
      </c>
      <c r="AF50" s="197">
        <v>0</v>
      </c>
      <c r="AG50" s="197">
        <v>0</v>
      </c>
      <c r="AH50" s="197">
        <v>0</v>
      </c>
      <c r="AI50" s="197">
        <v>58.53</v>
      </c>
      <c r="AJ50" s="197">
        <v>0</v>
      </c>
      <c r="AK50" s="197">
        <v>0</v>
      </c>
      <c r="AL50" s="197">
        <v>0</v>
      </c>
      <c r="AM50" s="197">
        <v>0</v>
      </c>
      <c r="AN50" s="197">
        <v>0</v>
      </c>
      <c r="AO50">
        <v>0</v>
      </c>
      <c r="AP50" s="197">
        <v>74.58</v>
      </c>
      <c r="AQ50" s="197">
        <v>22.59</v>
      </c>
      <c r="AR50" s="197">
        <v>21.2</v>
      </c>
      <c r="AS50" s="197">
        <v>0</v>
      </c>
      <c r="AT50">
        <v>0</v>
      </c>
      <c r="AU50">
        <v>0</v>
      </c>
      <c r="AV50" s="197">
        <v>0</v>
      </c>
      <c r="AW50" s="197">
        <v>0</v>
      </c>
      <c r="AX50" s="197">
        <v>0</v>
      </c>
      <c r="AY50" s="197">
        <v>0</v>
      </c>
      <c r="AZ50" s="197">
        <v>0</v>
      </c>
      <c r="BA50" s="197">
        <v>0</v>
      </c>
      <c r="BB50" s="197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197">
        <v>0</v>
      </c>
      <c r="I51" s="197">
        <v>0</v>
      </c>
      <c r="J51" s="197">
        <v>0</v>
      </c>
      <c r="K51" s="197">
        <v>9.0299999999999994</v>
      </c>
      <c r="L51" s="197">
        <v>340.7</v>
      </c>
      <c r="M51" s="197">
        <v>27.09</v>
      </c>
      <c r="N51" s="197">
        <v>34.78</v>
      </c>
      <c r="O51" s="197">
        <v>0</v>
      </c>
      <c r="P51" s="197">
        <v>30.25</v>
      </c>
      <c r="Q51" s="197">
        <v>3.52</v>
      </c>
      <c r="R51" s="197">
        <v>12.49</v>
      </c>
      <c r="S51" s="197">
        <v>4.1900000000000004</v>
      </c>
      <c r="T51" s="197">
        <v>0</v>
      </c>
      <c r="U51" s="197">
        <v>51.37</v>
      </c>
      <c r="V51" s="197">
        <v>6.1</v>
      </c>
      <c r="W51" s="197">
        <v>13.22</v>
      </c>
      <c r="X51" s="197">
        <v>42.46</v>
      </c>
      <c r="Y51" s="197">
        <v>0</v>
      </c>
      <c r="Z51">
        <v>0</v>
      </c>
      <c r="AA51" s="197">
        <v>0</v>
      </c>
      <c r="AB51" s="197">
        <v>0</v>
      </c>
      <c r="AC51" s="197">
        <v>0</v>
      </c>
      <c r="AD51" s="197">
        <v>0</v>
      </c>
      <c r="AE51" s="197">
        <v>28.53</v>
      </c>
      <c r="AF51" s="197">
        <v>0</v>
      </c>
      <c r="AG51" s="197">
        <v>0</v>
      </c>
      <c r="AH51" s="197">
        <v>0</v>
      </c>
      <c r="AI51" s="197">
        <v>57.27</v>
      </c>
      <c r="AJ51" s="197">
        <v>0</v>
      </c>
      <c r="AK51" s="197">
        <v>0</v>
      </c>
      <c r="AL51" s="197">
        <v>0</v>
      </c>
      <c r="AM51" s="197">
        <v>0</v>
      </c>
      <c r="AN51" s="197">
        <v>0</v>
      </c>
      <c r="AO51">
        <v>0</v>
      </c>
      <c r="AP51" s="197">
        <v>74.56</v>
      </c>
      <c r="AQ51" s="197">
        <v>22.58</v>
      </c>
      <c r="AR51" s="197">
        <v>21.2</v>
      </c>
      <c r="AS51" s="197">
        <v>0</v>
      </c>
      <c r="AT51">
        <v>0</v>
      </c>
      <c r="AU51">
        <v>0</v>
      </c>
      <c r="AV51" s="197">
        <v>0</v>
      </c>
      <c r="AW51" s="197">
        <v>0</v>
      </c>
      <c r="AX51" s="197">
        <v>0</v>
      </c>
      <c r="AY51" s="197">
        <v>0</v>
      </c>
      <c r="AZ51" s="197">
        <v>0</v>
      </c>
      <c r="BA51" s="197">
        <v>0</v>
      </c>
      <c r="BB51" s="197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0</v>
      </c>
      <c r="H52" s="197">
        <v>0</v>
      </c>
      <c r="I52" s="197">
        <v>0</v>
      </c>
      <c r="J52" s="197">
        <v>0</v>
      </c>
      <c r="K52" s="197">
        <v>9.0299999999999994</v>
      </c>
      <c r="L52" s="197">
        <v>355.09</v>
      </c>
      <c r="M52" s="197">
        <v>27.09</v>
      </c>
      <c r="N52" s="197">
        <v>34.78</v>
      </c>
      <c r="O52" s="197">
        <v>0</v>
      </c>
      <c r="P52" s="197">
        <v>30.25</v>
      </c>
      <c r="Q52" s="197">
        <v>3.52</v>
      </c>
      <c r="R52" s="197">
        <v>12.49</v>
      </c>
      <c r="S52" s="197">
        <v>4.1900000000000004</v>
      </c>
      <c r="T52" s="197">
        <v>0</v>
      </c>
      <c r="U52" s="197">
        <v>51.37</v>
      </c>
      <c r="V52" s="197">
        <v>6.1</v>
      </c>
      <c r="W52" s="197">
        <v>13.22</v>
      </c>
      <c r="X52" s="197">
        <v>42.46</v>
      </c>
      <c r="Y52" s="197">
        <v>0</v>
      </c>
      <c r="Z52">
        <v>0</v>
      </c>
      <c r="AA52" s="197">
        <v>0</v>
      </c>
      <c r="AB52" s="197">
        <v>0</v>
      </c>
      <c r="AC52" s="197">
        <v>0</v>
      </c>
      <c r="AD52" s="197">
        <v>0</v>
      </c>
      <c r="AE52" s="197">
        <v>28.53</v>
      </c>
      <c r="AF52" s="197">
        <v>0</v>
      </c>
      <c r="AG52" s="197">
        <v>0</v>
      </c>
      <c r="AH52" s="197">
        <v>0</v>
      </c>
      <c r="AI52" s="197">
        <v>57.27</v>
      </c>
      <c r="AJ52" s="197">
        <v>0</v>
      </c>
      <c r="AK52" s="197">
        <v>0</v>
      </c>
      <c r="AL52" s="197">
        <v>0</v>
      </c>
      <c r="AM52" s="197">
        <v>0</v>
      </c>
      <c r="AN52" s="197">
        <v>0</v>
      </c>
      <c r="AO52">
        <v>0</v>
      </c>
      <c r="AP52" s="197">
        <v>74.56</v>
      </c>
      <c r="AQ52" s="197">
        <v>22.58</v>
      </c>
      <c r="AR52" s="197">
        <v>21.2</v>
      </c>
      <c r="AS52" s="197">
        <v>0</v>
      </c>
      <c r="AT52">
        <v>0</v>
      </c>
      <c r="AU52">
        <v>0</v>
      </c>
      <c r="AV52" s="197">
        <v>0</v>
      </c>
      <c r="AW52" s="197">
        <v>0</v>
      </c>
      <c r="AX52" s="197">
        <v>0</v>
      </c>
      <c r="AY52" s="197">
        <v>0</v>
      </c>
      <c r="AZ52" s="197">
        <v>0</v>
      </c>
      <c r="BA52" s="197">
        <v>0</v>
      </c>
      <c r="BB52" s="197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0</v>
      </c>
      <c r="H53" s="197">
        <v>0</v>
      </c>
      <c r="I53" s="197">
        <v>0</v>
      </c>
      <c r="J53" s="197">
        <v>0</v>
      </c>
      <c r="K53" s="197">
        <v>9.0299999999999994</v>
      </c>
      <c r="L53" s="197">
        <v>374.29</v>
      </c>
      <c r="M53" s="197">
        <v>27.09</v>
      </c>
      <c r="N53" s="197">
        <v>34.78</v>
      </c>
      <c r="O53" s="197">
        <v>0</v>
      </c>
      <c r="P53" s="197">
        <v>30.25</v>
      </c>
      <c r="Q53" s="197">
        <v>3.51</v>
      </c>
      <c r="R53" s="197">
        <v>12.49</v>
      </c>
      <c r="S53" s="197">
        <v>4.1900000000000004</v>
      </c>
      <c r="T53" s="197">
        <v>0</v>
      </c>
      <c r="U53" s="197">
        <v>51.37</v>
      </c>
      <c r="V53" s="197">
        <v>6.1</v>
      </c>
      <c r="W53" s="197">
        <v>13.22</v>
      </c>
      <c r="X53" s="197">
        <v>42.46</v>
      </c>
      <c r="Y53" s="197">
        <v>0</v>
      </c>
      <c r="Z53">
        <v>0</v>
      </c>
      <c r="AA53" s="197">
        <v>0</v>
      </c>
      <c r="AB53" s="197">
        <v>0</v>
      </c>
      <c r="AC53" s="197">
        <v>0</v>
      </c>
      <c r="AD53" s="197">
        <v>0</v>
      </c>
      <c r="AE53" s="197">
        <v>28.53</v>
      </c>
      <c r="AF53" s="197">
        <v>0</v>
      </c>
      <c r="AG53" s="197">
        <v>0</v>
      </c>
      <c r="AH53" s="197">
        <v>0</v>
      </c>
      <c r="AI53" s="197">
        <v>57.27</v>
      </c>
      <c r="AJ53" s="197">
        <v>0</v>
      </c>
      <c r="AK53" s="197">
        <v>0</v>
      </c>
      <c r="AL53" s="197">
        <v>0</v>
      </c>
      <c r="AM53" s="197">
        <v>0</v>
      </c>
      <c r="AN53" s="197">
        <v>0</v>
      </c>
      <c r="AO53">
        <v>0</v>
      </c>
      <c r="AP53" s="197">
        <v>74.56</v>
      </c>
      <c r="AQ53" s="197">
        <v>22.58</v>
      </c>
      <c r="AR53" s="197">
        <v>21.2</v>
      </c>
      <c r="AS53" s="197">
        <v>0</v>
      </c>
      <c r="AT53">
        <v>0</v>
      </c>
      <c r="AU53">
        <v>0</v>
      </c>
      <c r="AV53" s="197">
        <v>0</v>
      </c>
      <c r="AW53" s="197">
        <v>0</v>
      </c>
      <c r="AX53" s="197">
        <v>0</v>
      </c>
      <c r="AY53" s="197">
        <v>0</v>
      </c>
      <c r="AZ53" s="197">
        <v>0</v>
      </c>
      <c r="BA53" s="197">
        <v>0</v>
      </c>
      <c r="BB53" s="197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0</v>
      </c>
      <c r="H54" s="197">
        <v>0</v>
      </c>
      <c r="I54" s="197">
        <v>0</v>
      </c>
      <c r="J54" s="197">
        <v>0</v>
      </c>
      <c r="K54" s="197">
        <v>9.0299999999999994</v>
      </c>
      <c r="L54" s="197">
        <v>350.76</v>
      </c>
      <c r="M54" s="197">
        <v>27.09</v>
      </c>
      <c r="N54" s="197">
        <v>34.78</v>
      </c>
      <c r="O54" s="197">
        <v>0</v>
      </c>
      <c r="P54" s="197">
        <v>30.25</v>
      </c>
      <c r="Q54" s="197">
        <v>3.51</v>
      </c>
      <c r="R54" s="197">
        <v>12.49</v>
      </c>
      <c r="S54" s="197">
        <v>4.1900000000000004</v>
      </c>
      <c r="T54" s="197">
        <v>0</v>
      </c>
      <c r="U54" s="197">
        <v>51.37</v>
      </c>
      <c r="V54" s="197">
        <v>6.1</v>
      </c>
      <c r="W54" s="197">
        <v>13.22</v>
      </c>
      <c r="X54" s="197">
        <v>42.46</v>
      </c>
      <c r="Y54" s="197">
        <v>0</v>
      </c>
      <c r="Z54">
        <v>0</v>
      </c>
      <c r="AA54" s="197">
        <v>0</v>
      </c>
      <c r="AB54" s="197">
        <v>0</v>
      </c>
      <c r="AC54" s="197">
        <v>0</v>
      </c>
      <c r="AD54" s="197">
        <v>0</v>
      </c>
      <c r="AE54" s="197">
        <v>28.53</v>
      </c>
      <c r="AF54" s="197">
        <v>0</v>
      </c>
      <c r="AG54" s="197">
        <v>0</v>
      </c>
      <c r="AH54" s="197">
        <v>0</v>
      </c>
      <c r="AI54" s="197">
        <v>57.27</v>
      </c>
      <c r="AJ54" s="197">
        <v>0</v>
      </c>
      <c r="AK54" s="197">
        <v>0</v>
      </c>
      <c r="AL54" s="197">
        <v>0</v>
      </c>
      <c r="AM54" s="197">
        <v>0</v>
      </c>
      <c r="AN54" s="197">
        <v>0</v>
      </c>
      <c r="AO54">
        <v>0</v>
      </c>
      <c r="AP54" s="197">
        <v>74.56</v>
      </c>
      <c r="AQ54" s="197">
        <v>22.58</v>
      </c>
      <c r="AR54" s="197">
        <v>21.2</v>
      </c>
      <c r="AS54" s="197">
        <v>0</v>
      </c>
      <c r="AT54">
        <v>0</v>
      </c>
      <c r="AU54">
        <v>0</v>
      </c>
      <c r="AV54" s="197">
        <v>0</v>
      </c>
      <c r="AW54" s="197">
        <v>0</v>
      </c>
      <c r="AX54" s="197">
        <v>0</v>
      </c>
      <c r="AY54" s="197">
        <v>0</v>
      </c>
      <c r="AZ54" s="197">
        <v>0</v>
      </c>
      <c r="BA54" s="197">
        <v>0</v>
      </c>
      <c r="BB54" s="197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0</v>
      </c>
      <c r="H55" s="197">
        <v>0</v>
      </c>
      <c r="I55" s="197">
        <v>0</v>
      </c>
      <c r="J55" s="197">
        <v>0</v>
      </c>
      <c r="K55" s="197">
        <v>9.0399999999999991</v>
      </c>
      <c r="L55" s="197">
        <v>315</v>
      </c>
      <c r="M55" s="197">
        <v>27.09</v>
      </c>
      <c r="N55" s="197">
        <v>34.78</v>
      </c>
      <c r="O55" s="197">
        <v>0</v>
      </c>
      <c r="P55" s="197">
        <v>30.25</v>
      </c>
      <c r="Q55" s="197">
        <v>3.51</v>
      </c>
      <c r="R55" s="197">
        <v>12.49</v>
      </c>
      <c r="S55" s="197">
        <v>4.1900000000000004</v>
      </c>
      <c r="T55" s="197">
        <v>0</v>
      </c>
      <c r="U55" s="197">
        <v>51.37</v>
      </c>
      <c r="V55" s="197">
        <v>6.1</v>
      </c>
      <c r="W55" s="197">
        <v>13.22</v>
      </c>
      <c r="X55" s="197">
        <v>42.46</v>
      </c>
      <c r="Y55" s="197">
        <v>0</v>
      </c>
      <c r="Z55">
        <v>0</v>
      </c>
      <c r="AA55" s="197">
        <v>0</v>
      </c>
      <c r="AB55" s="197">
        <v>0</v>
      </c>
      <c r="AC55" s="197">
        <v>0</v>
      </c>
      <c r="AD55" s="197">
        <v>0</v>
      </c>
      <c r="AE55" s="197">
        <v>28.53</v>
      </c>
      <c r="AF55" s="197">
        <v>0</v>
      </c>
      <c r="AG55" s="197">
        <v>0</v>
      </c>
      <c r="AH55" s="197">
        <v>0</v>
      </c>
      <c r="AI55" s="197">
        <v>57.27</v>
      </c>
      <c r="AJ55" s="197">
        <v>0</v>
      </c>
      <c r="AK55" s="197">
        <v>0</v>
      </c>
      <c r="AL55" s="197">
        <v>0</v>
      </c>
      <c r="AM55" s="197">
        <v>0</v>
      </c>
      <c r="AN55" s="197">
        <v>0</v>
      </c>
      <c r="AO55">
        <v>0</v>
      </c>
      <c r="AP55" s="197">
        <v>74.56</v>
      </c>
      <c r="AQ55" s="197">
        <v>22.58</v>
      </c>
      <c r="AR55" s="197">
        <v>21.2</v>
      </c>
      <c r="AS55" s="197">
        <v>0</v>
      </c>
      <c r="AT55">
        <v>0</v>
      </c>
      <c r="AU55">
        <v>0</v>
      </c>
      <c r="AV55" s="197">
        <v>0</v>
      </c>
      <c r="AW55" s="197">
        <v>0</v>
      </c>
      <c r="AX55" s="197">
        <v>0</v>
      </c>
      <c r="AY55" s="197">
        <v>0</v>
      </c>
      <c r="AZ55" s="197">
        <v>0</v>
      </c>
      <c r="BA55" s="197">
        <v>0</v>
      </c>
      <c r="BB55" s="197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0</v>
      </c>
      <c r="H56" s="197">
        <v>0</v>
      </c>
      <c r="I56" s="197">
        <v>0</v>
      </c>
      <c r="J56" s="197">
        <v>0</v>
      </c>
      <c r="K56" s="197">
        <v>9.0299999999999994</v>
      </c>
      <c r="L56" s="197">
        <v>315</v>
      </c>
      <c r="M56" s="197">
        <v>27.09</v>
      </c>
      <c r="N56" s="197">
        <v>34.78</v>
      </c>
      <c r="O56" s="197">
        <v>0</v>
      </c>
      <c r="P56" s="197">
        <v>30.25</v>
      </c>
      <c r="Q56" s="197">
        <v>3.51</v>
      </c>
      <c r="R56" s="197">
        <v>12.49</v>
      </c>
      <c r="S56" s="197">
        <v>4.1900000000000004</v>
      </c>
      <c r="T56" s="197">
        <v>0</v>
      </c>
      <c r="U56" s="197">
        <v>51.37</v>
      </c>
      <c r="V56" s="197">
        <v>6.1</v>
      </c>
      <c r="W56" s="197">
        <v>13.22</v>
      </c>
      <c r="X56" s="197">
        <v>42.46</v>
      </c>
      <c r="Y56" s="197">
        <v>0</v>
      </c>
      <c r="Z56">
        <v>0</v>
      </c>
      <c r="AA56" s="197">
        <v>0</v>
      </c>
      <c r="AB56" s="197">
        <v>0</v>
      </c>
      <c r="AC56" s="197">
        <v>0</v>
      </c>
      <c r="AD56" s="197">
        <v>0</v>
      </c>
      <c r="AE56" s="197">
        <v>28.53</v>
      </c>
      <c r="AF56" s="197">
        <v>0</v>
      </c>
      <c r="AG56" s="197">
        <v>0</v>
      </c>
      <c r="AH56" s="197">
        <v>0</v>
      </c>
      <c r="AI56" s="197">
        <v>57.27</v>
      </c>
      <c r="AJ56" s="197">
        <v>0</v>
      </c>
      <c r="AK56" s="197">
        <v>0</v>
      </c>
      <c r="AL56" s="197">
        <v>0</v>
      </c>
      <c r="AM56" s="197">
        <v>0</v>
      </c>
      <c r="AN56" s="197">
        <v>0</v>
      </c>
      <c r="AO56">
        <v>0</v>
      </c>
      <c r="AP56" s="197">
        <v>74.56</v>
      </c>
      <c r="AQ56" s="197">
        <v>22.58</v>
      </c>
      <c r="AR56" s="197">
        <v>21.2</v>
      </c>
      <c r="AS56" s="197">
        <v>0</v>
      </c>
      <c r="AT56">
        <v>0</v>
      </c>
      <c r="AU56">
        <v>0</v>
      </c>
      <c r="AV56" s="197">
        <v>0</v>
      </c>
      <c r="AW56" s="197">
        <v>0</v>
      </c>
      <c r="AX56" s="197">
        <v>0</v>
      </c>
      <c r="AY56" s="197">
        <v>0</v>
      </c>
      <c r="AZ56" s="197">
        <v>0</v>
      </c>
      <c r="BA56" s="197">
        <v>0</v>
      </c>
      <c r="BB56" s="197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0</v>
      </c>
      <c r="H57" s="197">
        <v>0</v>
      </c>
      <c r="I57" s="197">
        <v>0</v>
      </c>
      <c r="J57" s="197">
        <v>0</v>
      </c>
      <c r="K57" s="197">
        <v>9.0299999999999994</v>
      </c>
      <c r="L57" s="197">
        <v>410.76</v>
      </c>
      <c r="M57" s="197">
        <v>27.09</v>
      </c>
      <c r="N57" s="197">
        <v>34.78</v>
      </c>
      <c r="O57" s="197">
        <v>0</v>
      </c>
      <c r="P57" s="197">
        <v>30.25</v>
      </c>
      <c r="Q57" s="197">
        <v>5.88</v>
      </c>
      <c r="R57" s="197">
        <v>12.49</v>
      </c>
      <c r="S57" s="197">
        <v>7.77</v>
      </c>
      <c r="T57" s="197">
        <v>0</v>
      </c>
      <c r="U57" s="197">
        <v>51.37</v>
      </c>
      <c r="V57" s="197">
        <v>6.1</v>
      </c>
      <c r="W57" s="197">
        <v>13.22</v>
      </c>
      <c r="X57" s="197">
        <v>42.46</v>
      </c>
      <c r="Y57" s="197">
        <v>0</v>
      </c>
      <c r="Z57">
        <v>0</v>
      </c>
      <c r="AA57" s="197">
        <v>0</v>
      </c>
      <c r="AB57" s="197">
        <v>0</v>
      </c>
      <c r="AC57" s="197">
        <v>0</v>
      </c>
      <c r="AD57" s="197">
        <v>0</v>
      </c>
      <c r="AE57" s="197">
        <v>28.53</v>
      </c>
      <c r="AF57" s="197">
        <v>0</v>
      </c>
      <c r="AG57" s="197">
        <v>0</v>
      </c>
      <c r="AH57" s="197">
        <v>0</v>
      </c>
      <c r="AI57" s="197">
        <v>69.61</v>
      </c>
      <c r="AJ57" s="197">
        <v>0</v>
      </c>
      <c r="AK57" s="197">
        <v>0</v>
      </c>
      <c r="AL57" s="197">
        <v>0</v>
      </c>
      <c r="AM57" s="197">
        <v>0</v>
      </c>
      <c r="AN57" s="197">
        <v>0</v>
      </c>
      <c r="AO57">
        <v>0</v>
      </c>
      <c r="AP57" s="197">
        <v>74.56</v>
      </c>
      <c r="AQ57" s="197">
        <v>22.58</v>
      </c>
      <c r="AR57" s="197">
        <v>21.2</v>
      </c>
      <c r="AS57" s="197">
        <v>0</v>
      </c>
      <c r="AT57">
        <v>0</v>
      </c>
      <c r="AU57">
        <v>0</v>
      </c>
      <c r="AV57" s="197">
        <v>0</v>
      </c>
      <c r="AW57" s="197">
        <v>0</v>
      </c>
      <c r="AX57" s="197">
        <v>0</v>
      </c>
      <c r="AY57" s="197">
        <v>0</v>
      </c>
      <c r="AZ57" s="197">
        <v>0</v>
      </c>
      <c r="BA57" s="197">
        <v>0</v>
      </c>
      <c r="BB57" s="19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0</v>
      </c>
      <c r="H58" s="197">
        <v>0</v>
      </c>
      <c r="I58" s="197">
        <v>0</v>
      </c>
      <c r="J58" s="197">
        <v>0</v>
      </c>
      <c r="K58" s="197">
        <v>9.0299999999999994</v>
      </c>
      <c r="L58" s="197">
        <v>555.19000000000005</v>
      </c>
      <c r="M58" s="197">
        <v>27.09</v>
      </c>
      <c r="N58" s="197">
        <v>34.78</v>
      </c>
      <c r="O58" s="197">
        <v>0</v>
      </c>
      <c r="P58" s="197">
        <v>30.25</v>
      </c>
      <c r="Q58" s="197">
        <v>5.88</v>
      </c>
      <c r="R58" s="197">
        <v>12.49</v>
      </c>
      <c r="S58" s="197">
        <v>7.77</v>
      </c>
      <c r="T58" s="197">
        <v>0</v>
      </c>
      <c r="U58" s="197">
        <v>51.37</v>
      </c>
      <c r="V58" s="197">
        <v>6.1</v>
      </c>
      <c r="W58" s="197">
        <v>13.22</v>
      </c>
      <c r="X58" s="197">
        <v>42.46</v>
      </c>
      <c r="Y58" s="197">
        <v>0</v>
      </c>
      <c r="Z58">
        <v>0</v>
      </c>
      <c r="AA58" s="197">
        <v>0</v>
      </c>
      <c r="AB58" s="197">
        <v>0</v>
      </c>
      <c r="AC58" s="197">
        <v>0</v>
      </c>
      <c r="AD58" s="197">
        <v>0</v>
      </c>
      <c r="AE58" s="197">
        <v>28.15</v>
      </c>
      <c r="AF58" s="197">
        <v>0</v>
      </c>
      <c r="AG58" s="197">
        <v>0</v>
      </c>
      <c r="AH58" s="197">
        <v>0</v>
      </c>
      <c r="AI58" s="197">
        <v>69.61</v>
      </c>
      <c r="AJ58" s="197">
        <v>0</v>
      </c>
      <c r="AK58" s="197">
        <v>0</v>
      </c>
      <c r="AL58" s="197">
        <v>0</v>
      </c>
      <c r="AM58" s="197">
        <v>0</v>
      </c>
      <c r="AN58" s="197">
        <v>0</v>
      </c>
      <c r="AO58">
        <v>0</v>
      </c>
      <c r="AP58" s="197">
        <v>74.56</v>
      </c>
      <c r="AQ58" s="197">
        <v>22.58</v>
      </c>
      <c r="AR58" s="197">
        <v>21.2</v>
      </c>
      <c r="AS58" s="197">
        <v>0</v>
      </c>
      <c r="AT58">
        <v>0</v>
      </c>
      <c r="AU58">
        <v>0</v>
      </c>
      <c r="AV58" s="197">
        <v>0</v>
      </c>
      <c r="AW58" s="197">
        <v>0</v>
      </c>
      <c r="AX58" s="197">
        <v>0</v>
      </c>
      <c r="AY58" s="197">
        <v>0</v>
      </c>
      <c r="AZ58" s="197">
        <v>0</v>
      </c>
      <c r="BA58" s="197">
        <v>0</v>
      </c>
      <c r="BB58" s="197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0</v>
      </c>
      <c r="H59" s="197">
        <v>0</v>
      </c>
      <c r="I59" s="197">
        <v>0</v>
      </c>
      <c r="J59" s="197">
        <v>0</v>
      </c>
      <c r="K59" s="197">
        <v>9.0299999999999994</v>
      </c>
      <c r="L59" s="197">
        <v>555.19000000000005</v>
      </c>
      <c r="M59" s="197">
        <v>27.09</v>
      </c>
      <c r="N59" s="197">
        <v>34.78</v>
      </c>
      <c r="O59" s="197">
        <v>0</v>
      </c>
      <c r="P59" s="197">
        <v>30.25</v>
      </c>
      <c r="Q59" s="197">
        <v>5.88</v>
      </c>
      <c r="R59" s="197">
        <v>12.49</v>
      </c>
      <c r="S59" s="197">
        <v>7.77</v>
      </c>
      <c r="T59" s="197">
        <v>0</v>
      </c>
      <c r="U59" s="197">
        <v>51.37</v>
      </c>
      <c r="V59" s="197">
        <v>6.1</v>
      </c>
      <c r="W59" s="197">
        <v>13.22</v>
      </c>
      <c r="X59" s="197">
        <v>42.46</v>
      </c>
      <c r="Y59" s="197">
        <v>0</v>
      </c>
      <c r="Z59">
        <v>0</v>
      </c>
      <c r="AA59" s="197">
        <v>0</v>
      </c>
      <c r="AB59" s="197">
        <v>0</v>
      </c>
      <c r="AC59" s="197">
        <v>0</v>
      </c>
      <c r="AD59" s="197">
        <v>0</v>
      </c>
      <c r="AE59" s="197">
        <v>28.15</v>
      </c>
      <c r="AF59" s="197">
        <v>0</v>
      </c>
      <c r="AG59" s="197">
        <v>0</v>
      </c>
      <c r="AH59" s="197">
        <v>0</v>
      </c>
      <c r="AI59" s="197">
        <v>69.61</v>
      </c>
      <c r="AJ59" s="197">
        <v>0</v>
      </c>
      <c r="AK59" s="197">
        <v>0</v>
      </c>
      <c r="AL59" s="197">
        <v>0</v>
      </c>
      <c r="AM59" s="197">
        <v>0</v>
      </c>
      <c r="AN59" s="197">
        <v>0</v>
      </c>
      <c r="AO59">
        <v>0</v>
      </c>
      <c r="AP59" s="197">
        <v>74.56</v>
      </c>
      <c r="AQ59" s="197">
        <v>22.58</v>
      </c>
      <c r="AR59" s="197">
        <v>21.2</v>
      </c>
      <c r="AS59" s="197">
        <v>0</v>
      </c>
      <c r="AT59">
        <v>0</v>
      </c>
      <c r="AU59">
        <v>0</v>
      </c>
      <c r="AV59" s="197">
        <v>0</v>
      </c>
      <c r="AW59" s="197">
        <v>0</v>
      </c>
      <c r="AX59" s="197">
        <v>0</v>
      </c>
      <c r="AY59" s="197">
        <v>0</v>
      </c>
      <c r="AZ59" s="197">
        <v>0</v>
      </c>
      <c r="BA59" s="197">
        <v>0</v>
      </c>
      <c r="BB59" s="197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0</v>
      </c>
      <c r="H60" s="197">
        <v>0</v>
      </c>
      <c r="I60" s="197">
        <v>0</v>
      </c>
      <c r="J60" s="197">
        <v>0</v>
      </c>
      <c r="K60" s="197">
        <v>9.0299999999999994</v>
      </c>
      <c r="L60" s="197">
        <v>555.19000000000005</v>
      </c>
      <c r="M60" s="197">
        <v>27.09</v>
      </c>
      <c r="N60" s="197">
        <v>34.78</v>
      </c>
      <c r="O60" s="197">
        <v>0</v>
      </c>
      <c r="P60" s="197">
        <v>30.25</v>
      </c>
      <c r="Q60" s="197">
        <v>5.88</v>
      </c>
      <c r="R60" s="197">
        <v>12.49</v>
      </c>
      <c r="S60" s="197">
        <v>7.77</v>
      </c>
      <c r="T60" s="197">
        <v>0</v>
      </c>
      <c r="U60" s="197">
        <v>51.37</v>
      </c>
      <c r="V60" s="197">
        <v>6.1</v>
      </c>
      <c r="W60" s="197">
        <v>13.22</v>
      </c>
      <c r="X60" s="197">
        <v>42.46</v>
      </c>
      <c r="Y60" s="197">
        <v>0</v>
      </c>
      <c r="Z60">
        <v>0</v>
      </c>
      <c r="AA60" s="197">
        <v>0</v>
      </c>
      <c r="AB60" s="197">
        <v>0</v>
      </c>
      <c r="AC60" s="197">
        <v>0</v>
      </c>
      <c r="AD60" s="197">
        <v>0</v>
      </c>
      <c r="AE60" s="197">
        <v>28.15</v>
      </c>
      <c r="AF60" s="197">
        <v>0</v>
      </c>
      <c r="AG60" s="197">
        <v>0</v>
      </c>
      <c r="AH60" s="197">
        <v>0</v>
      </c>
      <c r="AI60" s="197">
        <v>69.61</v>
      </c>
      <c r="AJ60" s="197">
        <v>0</v>
      </c>
      <c r="AK60" s="197">
        <v>0</v>
      </c>
      <c r="AL60" s="197">
        <v>0</v>
      </c>
      <c r="AM60" s="197">
        <v>0</v>
      </c>
      <c r="AN60" s="197">
        <v>0</v>
      </c>
      <c r="AO60">
        <v>0</v>
      </c>
      <c r="AP60" s="197">
        <v>74.56</v>
      </c>
      <c r="AQ60" s="197">
        <v>22.58</v>
      </c>
      <c r="AR60" s="197">
        <v>21.2</v>
      </c>
      <c r="AS60" s="197">
        <v>0</v>
      </c>
      <c r="AT60">
        <v>0</v>
      </c>
      <c r="AU60">
        <v>0</v>
      </c>
      <c r="AV60" s="197">
        <v>0</v>
      </c>
      <c r="AW60" s="197">
        <v>0</v>
      </c>
      <c r="AX60" s="197">
        <v>0</v>
      </c>
      <c r="AY60" s="197">
        <v>0</v>
      </c>
      <c r="AZ60" s="197">
        <v>0</v>
      </c>
      <c r="BA60" s="197">
        <v>0</v>
      </c>
      <c r="BB60" s="197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0</v>
      </c>
      <c r="H61" s="197">
        <v>0</v>
      </c>
      <c r="I61" s="197">
        <v>0</v>
      </c>
      <c r="J61" s="197">
        <v>0</v>
      </c>
      <c r="K61" s="197">
        <v>9.0299999999999994</v>
      </c>
      <c r="L61" s="197">
        <v>555.17999999999995</v>
      </c>
      <c r="M61" s="197">
        <v>27.09</v>
      </c>
      <c r="N61" s="197">
        <v>34.78</v>
      </c>
      <c r="O61" s="197">
        <v>0</v>
      </c>
      <c r="P61" s="197">
        <v>30.25</v>
      </c>
      <c r="Q61" s="197">
        <v>3.51</v>
      </c>
      <c r="R61" s="197">
        <v>12.49</v>
      </c>
      <c r="S61" s="197">
        <v>4.18</v>
      </c>
      <c r="T61" s="197">
        <v>0</v>
      </c>
      <c r="U61" s="197">
        <v>51.37</v>
      </c>
      <c r="V61" s="197">
        <v>6.1</v>
      </c>
      <c r="W61" s="197">
        <v>13.22</v>
      </c>
      <c r="X61" s="197">
        <v>42.46</v>
      </c>
      <c r="Y61" s="197">
        <v>0</v>
      </c>
      <c r="Z61">
        <v>0</v>
      </c>
      <c r="AA61" s="197">
        <v>0</v>
      </c>
      <c r="AB61" s="197">
        <v>0</v>
      </c>
      <c r="AC61" s="197">
        <v>0</v>
      </c>
      <c r="AD61" s="197">
        <v>0</v>
      </c>
      <c r="AE61" s="197">
        <v>28.15</v>
      </c>
      <c r="AF61" s="197">
        <v>0</v>
      </c>
      <c r="AG61" s="197">
        <v>0</v>
      </c>
      <c r="AH61" s="197">
        <v>0</v>
      </c>
      <c r="AI61" s="197">
        <v>57.27</v>
      </c>
      <c r="AJ61" s="197">
        <v>0</v>
      </c>
      <c r="AK61" s="197">
        <v>0</v>
      </c>
      <c r="AL61" s="197">
        <v>0</v>
      </c>
      <c r="AM61" s="197">
        <v>0</v>
      </c>
      <c r="AN61" s="197">
        <v>0</v>
      </c>
      <c r="AO61">
        <v>0</v>
      </c>
      <c r="AP61" s="197">
        <v>74.59</v>
      </c>
      <c r="AQ61" s="197">
        <v>22.59</v>
      </c>
      <c r="AR61" s="197">
        <v>21.2</v>
      </c>
      <c r="AS61" s="197">
        <v>0</v>
      </c>
      <c r="AT61">
        <v>0</v>
      </c>
      <c r="AU61">
        <v>0</v>
      </c>
      <c r="AV61" s="197">
        <v>0</v>
      </c>
      <c r="AW61" s="197">
        <v>0</v>
      </c>
      <c r="AX61" s="197">
        <v>0</v>
      </c>
      <c r="AY61" s="197">
        <v>0</v>
      </c>
      <c r="AZ61" s="197">
        <v>0</v>
      </c>
      <c r="BA61" s="197">
        <v>0</v>
      </c>
      <c r="BB61" s="197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0</v>
      </c>
      <c r="H62" s="197">
        <v>0</v>
      </c>
      <c r="I62" s="197">
        <v>0</v>
      </c>
      <c r="J62" s="197">
        <v>0</v>
      </c>
      <c r="K62" s="197">
        <v>9.0299999999999994</v>
      </c>
      <c r="L62" s="197">
        <v>555.17999999999995</v>
      </c>
      <c r="M62" s="197">
        <v>27.09</v>
      </c>
      <c r="N62" s="197">
        <v>34.78</v>
      </c>
      <c r="O62" s="197">
        <v>0</v>
      </c>
      <c r="P62" s="197">
        <v>30.25</v>
      </c>
      <c r="Q62" s="197">
        <v>3.51</v>
      </c>
      <c r="R62" s="197">
        <v>12.49</v>
      </c>
      <c r="S62" s="197">
        <v>4.18</v>
      </c>
      <c r="T62" s="197">
        <v>0</v>
      </c>
      <c r="U62" s="197">
        <v>51.37</v>
      </c>
      <c r="V62" s="197">
        <v>6.1</v>
      </c>
      <c r="W62" s="197">
        <v>13.22</v>
      </c>
      <c r="X62" s="197">
        <v>42.46</v>
      </c>
      <c r="Y62" s="197">
        <v>0</v>
      </c>
      <c r="Z62">
        <v>0</v>
      </c>
      <c r="AA62" s="197">
        <v>0</v>
      </c>
      <c r="AB62" s="197">
        <v>0</v>
      </c>
      <c r="AC62" s="197">
        <v>0</v>
      </c>
      <c r="AD62" s="197">
        <v>0</v>
      </c>
      <c r="AE62" s="197">
        <v>28.15</v>
      </c>
      <c r="AF62" s="197">
        <v>0</v>
      </c>
      <c r="AG62" s="197">
        <v>0</v>
      </c>
      <c r="AH62" s="197">
        <v>0</v>
      </c>
      <c r="AI62" s="197">
        <v>57.27</v>
      </c>
      <c r="AJ62" s="197">
        <v>0</v>
      </c>
      <c r="AK62" s="197">
        <v>0</v>
      </c>
      <c r="AL62" s="197">
        <v>0</v>
      </c>
      <c r="AM62" s="197">
        <v>0</v>
      </c>
      <c r="AN62" s="197">
        <v>0</v>
      </c>
      <c r="AO62">
        <v>0</v>
      </c>
      <c r="AP62" s="197">
        <v>74.59</v>
      </c>
      <c r="AQ62" s="197">
        <v>22.59</v>
      </c>
      <c r="AR62" s="197">
        <v>21.2</v>
      </c>
      <c r="AS62" s="197">
        <v>0</v>
      </c>
      <c r="AT62">
        <v>0</v>
      </c>
      <c r="AU62">
        <v>0</v>
      </c>
      <c r="AV62" s="197">
        <v>0</v>
      </c>
      <c r="AW62" s="197">
        <v>0</v>
      </c>
      <c r="AX62" s="197">
        <v>0</v>
      </c>
      <c r="AY62" s="197">
        <v>0</v>
      </c>
      <c r="AZ62" s="197">
        <v>0</v>
      </c>
      <c r="BA62" s="197">
        <v>0</v>
      </c>
      <c r="BB62" s="197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0</v>
      </c>
      <c r="H63" s="197">
        <v>0</v>
      </c>
      <c r="I63" s="197">
        <v>0</v>
      </c>
      <c r="J63" s="197">
        <v>0</v>
      </c>
      <c r="K63" s="197">
        <v>9.0299999999999994</v>
      </c>
      <c r="L63" s="197">
        <v>459.7</v>
      </c>
      <c r="M63" s="197">
        <v>27.09</v>
      </c>
      <c r="N63" s="197">
        <v>34.78</v>
      </c>
      <c r="O63" s="197">
        <v>0</v>
      </c>
      <c r="P63" s="197">
        <v>30.25</v>
      </c>
      <c r="Q63" s="197">
        <v>3.51</v>
      </c>
      <c r="R63" s="197">
        <v>12.49</v>
      </c>
      <c r="S63" s="197">
        <v>4.18</v>
      </c>
      <c r="T63" s="197">
        <v>0</v>
      </c>
      <c r="U63" s="197">
        <v>51.37</v>
      </c>
      <c r="V63" s="197">
        <v>6.1</v>
      </c>
      <c r="W63" s="197">
        <v>13.22</v>
      </c>
      <c r="X63" s="197">
        <v>42.46</v>
      </c>
      <c r="Y63" s="197">
        <v>0</v>
      </c>
      <c r="Z63">
        <v>0</v>
      </c>
      <c r="AA63" s="197">
        <v>-0.15</v>
      </c>
      <c r="AB63" s="197">
        <v>0</v>
      </c>
      <c r="AC63" s="197">
        <v>0</v>
      </c>
      <c r="AD63" s="197">
        <v>0</v>
      </c>
      <c r="AE63" s="197">
        <v>28.15</v>
      </c>
      <c r="AF63" s="197">
        <v>0</v>
      </c>
      <c r="AG63" s="197">
        <v>0</v>
      </c>
      <c r="AH63" s="197">
        <v>0</v>
      </c>
      <c r="AI63" s="197">
        <v>57.27</v>
      </c>
      <c r="AJ63" s="197">
        <v>0</v>
      </c>
      <c r="AK63" s="197">
        <v>0</v>
      </c>
      <c r="AL63" s="197">
        <v>0</v>
      </c>
      <c r="AM63" s="197">
        <v>0</v>
      </c>
      <c r="AN63" s="197">
        <v>0</v>
      </c>
      <c r="AO63">
        <v>0</v>
      </c>
      <c r="AP63" s="197">
        <v>74.56</v>
      </c>
      <c r="AQ63" s="197">
        <v>22.58</v>
      </c>
      <c r="AR63" s="197">
        <v>21.2</v>
      </c>
      <c r="AS63" s="197">
        <v>0</v>
      </c>
      <c r="AT63">
        <v>0</v>
      </c>
      <c r="AU63">
        <v>0</v>
      </c>
      <c r="AV63" s="197">
        <v>0</v>
      </c>
      <c r="AW63" s="197">
        <v>0</v>
      </c>
      <c r="AX63" s="197">
        <v>0</v>
      </c>
      <c r="AY63" s="197">
        <v>0</v>
      </c>
      <c r="AZ63" s="197">
        <v>0</v>
      </c>
      <c r="BA63" s="197">
        <v>0</v>
      </c>
      <c r="BB63" s="197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0</v>
      </c>
      <c r="H64" s="197">
        <v>0</v>
      </c>
      <c r="I64" s="197">
        <v>0</v>
      </c>
      <c r="J64" s="197">
        <v>0</v>
      </c>
      <c r="K64" s="197">
        <v>9.3800000000000008</v>
      </c>
      <c r="L64" s="197">
        <v>459.7</v>
      </c>
      <c r="M64" s="197">
        <v>27.09</v>
      </c>
      <c r="N64" s="197">
        <v>34.78</v>
      </c>
      <c r="O64" s="197">
        <v>0</v>
      </c>
      <c r="P64" s="197">
        <v>30.25</v>
      </c>
      <c r="Q64" s="197">
        <v>3.51</v>
      </c>
      <c r="R64" s="197">
        <v>12.49</v>
      </c>
      <c r="S64" s="197">
        <v>4.18</v>
      </c>
      <c r="T64" s="197">
        <v>0</v>
      </c>
      <c r="U64" s="197">
        <v>51.37</v>
      </c>
      <c r="V64" s="197">
        <v>6.1</v>
      </c>
      <c r="W64" s="197">
        <v>13.22</v>
      </c>
      <c r="X64" s="197">
        <v>42.46</v>
      </c>
      <c r="Y64" s="197">
        <v>0</v>
      </c>
      <c r="Z64">
        <v>0</v>
      </c>
      <c r="AA64" s="197">
        <v>-0.15</v>
      </c>
      <c r="AB64" s="197">
        <v>0</v>
      </c>
      <c r="AC64" s="197">
        <v>0</v>
      </c>
      <c r="AD64" s="197">
        <v>0</v>
      </c>
      <c r="AE64" s="197">
        <v>28.15</v>
      </c>
      <c r="AF64" s="197">
        <v>0</v>
      </c>
      <c r="AG64" s="197">
        <v>0</v>
      </c>
      <c r="AH64" s="197">
        <v>0</v>
      </c>
      <c r="AI64" s="197">
        <v>57.27</v>
      </c>
      <c r="AJ64" s="197">
        <v>0</v>
      </c>
      <c r="AK64" s="197">
        <v>0</v>
      </c>
      <c r="AL64" s="197">
        <v>0</v>
      </c>
      <c r="AM64" s="197">
        <v>0</v>
      </c>
      <c r="AN64" s="197">
        <v>0</v>
      </c>
      <c r="AO64">
        <v>0</v>
      </c>
      <c r="AP64" s="197">
        <v>74.56</v>
      </c>
      <c r="AQ64" s="197">
        <v>22.58</v>
      </c>
      <c r="AR64" s="197">
        <v>21.2</v>
      </c>
      <c r="AS64" s="197">
        <v>0</v>
      </c>
      <c r="AT64">
        <v>0</v>
      </c>
      <c r="AU64">
        <v>0</v>
      </c>
      <c r="AV64" s="197">
        <v>0</v>
      </c>
      <c r="AW64" s="197">
        <v>0</v>
      </c>
      <c r="AX64" s="197">
        <v>0</v>
      </c>
      <c r="AY64" s="197">
        <v>0</v>
      </c>
      <c r="AZ64" s="197">
        <v>0</v>
      </c>
      <c r="BA64" s="197">
        <v>0</v>
      </c>
      <c r="BB64" s="197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0</v>
      </c>
      <c r="H65" s="197">
        <v>0</v>
      </c>
      <c r="I65" s="197">
        <v>0</v>
      </c>
      <c r="J65" s="197">
        <v>0</v>
      </c>
      <c r="K65" s="197">
        <v>9.3800000000000008</v>
      </c>
      <c r="L65" s="197">
        <v>450.1</v>
      </c>
      <c r="M65" s="197">
        <v>27.09</v>
      </c>
      <c r="N65" s="197">
        <v>34.78</v>
      </c>
      <c r="O65" s="197">
        <v>0</v>
      </c>
      <c r="P65" s="197">
        <v>30.25</v>
      </c>
      <c r="Q65" s="197">
        <v>3.51</v>
      </c>
      <c r="R65" s="197">
        <v>12.48</v>
      </c>
      <c r="S65" s="197">
        <v>4.18</v>
      </c>
      <c r="T65" s="197">
        <v>0</v>
      </c>
      <c r="U65" s="197">
        <v>51.37</v>
      </c>
      <c r="V65" s="197">
        <v>6.1</v>
      </c>
      <c r="W65" s="197">
        <v>13.22</v>
      </c>
      <c r="X65" s="197">
        <v>42.46</v>
      </c>
      <c r="Y65" s="197">
        <v>0</v>
      </c>
      <c r="Z65">
        <v>0</v>
      </c>
      <c r="AA65" s="197">
        <v>-0.15</v>
      </c>
      <c r="AB65" s="197">
        <v>0</v>
      </c>
      <c r="AC65" s="197">
        <v>0</v>
      </c>
      <c r="AD65" s="197">
        <v>0</v>
      </c>
      <c r="AE65" s="197">
        <v>28.92</v>
      </c>
      <c r="AF65" s="197">
        <v>0</v>
      </c>
      <c r="AG65" s="197">
        <v>0</v>
      </c>
      <c r="AH65" s="197">
        <v>0</v>
      </c>
      <c r="AI65" s="197">
        <v>57.27</v>
      </c>
      <c r="AJ65" s="197">
        <v>0</v>
      </c>
      <c r="AK65" s="197">
        <v>0</v>
      </c>
      <c r="AL65" s="197">
        <v>0</v>
      </c>
      <c r="AM65" s="197">
        <v>0</v>
      </c>
      <c r="AN65" s="197">
        <v>0</v>
      </c>
      <c r="AO65">
        <v>0</v>
      </c>
      <c r="AP65" s="197">
        <v>74.56</v>
      </c>
      <c r="AQ65" s="197">
        <v>22.58</v>
      </c>
      <c r="AR65" s="197">
        <v>21.2</v>
      </c>
      <c r="AS65" s="197">
        <v>0</v>
      </c>
      <c r="AT65">
        <v>0</v>
      </c>
      <c r="AU65">
        <v>0</v>
      </c>
      <c r="AV65" s="197">
        <v>0</v>
      </c>
      <c r="AW65" s="197">
        <v>0</v>
      </c>
      <c r="AX65" s="197">
        <v>0</v>
      </c>
      <c r="AY65" s="197">
        <v>0</v>
      </c>
      <c r="AZ65" s="197">
        <v>0</v>
      </c>
      <c r="BA65" s="197">
        <v>0</v>
      </c>
      <c r="BB65" s="197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0</v>
      </c>
      <c r="H66" s="197">
        <v>0</v>
      </c>
      <c r="I66" s="197">
        <v>0</v>
      </c>
      <c r="J66" s="197">
        <v>0</v>
      </c>
      <c r="K66" s="197">
        <v>9.3800000000000008</v>
      </c>
      <c r="L66" s="197">
        <v>450.1</v>
      </c>
      <c r="M66" s="197">
        <v>27.09</v>
      </c>
      <c r="N66" s="197">
        <v>34.78</v>
      </c>
      <c r="O66" s="197">
        <v>0</v>
      </c>
      <c r="P66" s="197">
        <v>30.25</v>
      </c>
      <c r="Q66" s="197">
        <v>3.51</v>
      </c>
      <c r="R66" s="197">
        <v>12.48</v>
      </c>
      <c r="S66" s="197">
        <v>4.18</v>
      </c>
      <c r="T66" s="197">
        <v>0</v>
      </c>
      <c r="U66" s="197">
        <v>51.37</v>
      </c>
      <c r="V66" s="197">
        <v>6.1</v>
      </c>
      <c r="W66" s="197">
        <v>13.22</v>
      </c>
      <c r="X66" s="197">
        <v>42.46</v>
      </c>
      <c r="Y66" s="197">
        <v>0</v>
      </c>
      <c r="Z66">
        <v>0</v>
      </c>
      <c r="AA66" s="197">
        <v>-0.15</v>
      </c>
      <c r="AB66" s="197">
        <v>0</v>
      </c>
      <c r="AC66" s="197">
        <v>0</v>
      </c>
      <c r="AD66" s="197">
        <v>0</v>
      </c>
      <c r="AE66" s="197">
        <v>28.92</v>
      </c>
      <c r="AF66" s="197">
        <v>0</v>
      </c>
      <c r="AG66" s="197">
        <v>0</v>
      </c>
      <c r="AH66" s="197">
        <v>0</v>
      </c>
      <c r="AI66" s="197">
        <v>57.27</v>
      </c>
      <c r="AJ66" s="197">
        <v>0</v>
      </c>
      <c r="AK66" s="197">
        <v>0</v>
      </c>
      <c r="AL66" s="197">
        <v>0</v>
      </c>
      <c r="AM66" s="197">
        <v>0</v>
      </c>
      <c r="AN66" s="197">
        <v>0</v>
      </c>
      <c r="AO66">
        <v>0</v>
      </c>
      <c r="AP66" s="197">
        <v>74.56</v>
      </c>
      <c r="AQ66" s="197">
        <v>22.58</v>
      </c>
      <c r="AR66" s="197">
        <v>21.2</v>
      </c>
      <c r="AS66" s="197">
        <v>0</v>
      </c>
      <c r="AT66">
        <v>0</v>
      </c>
      <c r="AU66">
        <v>0</v>
      </c>
      <c r="AV66" s="197">
        <v>0</v>
      </c>
      <c r="AW66" s="197">
        <v>0</v>
      </c>
      <c r="AX66" s="197">
        <v>0</v>
      </c>
      <c r="AY66" s="197">
        <v>0</v>
      </c>
      <c r="AZ66" s="197">
        <v>0</v>
      </c>
      <c r="BA66" s="197">
        <v>0</v>
      </c>
      <c r="BB66" s="197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0</v>
      </c>
      <c r="H67" s="197">
        <v>0</v>
      </c>
      <c r="I67" s="197">
        <v>0</v>
      </c>
      <c r="J67" s="197">
        <v>0</v>
      </c>
      <c r="K67" s="197">
        <v>9.3699999999999992</v>
      </c>
      <c r="L67" s="197">
        <v>450.1</v>
      </c>
      <c r="M67" s="197">
        <v>27.09</v>
      </c>
      <c r="N67" s="197">
        <v>34.78</v>
      </c>
      <c r="O67" s="197">
        <v>0</v>
      </c>
      <c r="P67" s="197">
        <v>30.25</v>
      </c>
      <c r="Q67" s="197">
        <v>3.51</v>
      </c>
      <c r="R67" s="197">
        <v>12.48</v>
      </c>
      <c r="S67" s="197">
        <v>4.18</v>
      </c>
      <c r="T67" s="197">
        <v>0</v>
      </c>
      <c r="U67" s="197">
        <v>51.37</v>
      </c>
      <c r="V67" s="197">
        <v>6.1</v>
      </c>
      <c r="W67" s="197">
        <v>13.22</v>
      </c>
      <c r="X67" s="197">
        <v>42.46</v>
      </c>
      <c r="Y67" s="197">
        <v>0</v>
      </c>
      <c r="Z67">
        <v>0</v>
      </c>
      <c r="AA67" s="197">
        <v>-0.15</v>
      </c>
      <c r="AB67" s="197">
        <v>0</v>
      </c>
      <c r="AC67" s="197">
        <v>0</v>
      </c>
      <c r="AD67" s="197">
        <v>0</v>
      </c>
      <c r="AE67" s="197">
        <v>29.31</v>
      </c>
      <c r="AF67" s="197">
        <v>0</v>
      </c>
      <c r="AG67" s="197">
        <v>0</v>
      </c>
      <c r="AH67" s="197">
        <v>0</v>
      </c>
      <c r="AI67" s="197">
        <v>57.27</v>
      </c>
      <c r="AJ67" s="197">
        <v>0</v>
      </c>
      <c r="AK67" s="197">
        <v>0</v>
      </c>
      <c r="AL67" s="197">
        <v>0</v>
      </c>
      <c r="AM67" s="197">
        <v>0</v>
      </c>
      <c r="AN67" s="197">
        <v>0</v>
      </c>
      <c r="AO67">
        <v>0</v>
      </c>
      <c r="AP67" s="197">
        <v>74.56</v>
      </c>
      <c r="AQ67" s="197">
        <v>22.58</v>
      </c>
      <c r="AR67" s="197">
        <v>21.2</v>
      </c>
      <c r="AS67" s="197">
        <v>0</v>
      </c>
      <c r="AT67">
        <v>0</v>
      </c>
      <c r="AU67">
        <v>0</v>
      </c>
      <c r="AV67" s="197">
        <v>0</v>
      </c>
      <c r="AW67" s="197">
        <v>0</v>
      </c>
      <c r="AX67" s="197">
        <v>0</v>
      </c>
      <c r="AY67" s="197">
        <v>0</v>
      </c>
      <c r="AZ67" s="197">
        <v>0</v>
      </c>
      <c r="BA67" s="197">
        <v>0</v>
      </c>
      <c r="BB67" s="19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0</v>
      </c>
      <c r="H68" s="197">
        <v>0</v>
      </c>
      <c r="I68" s="197">
        <v>0</v>
      </c>
      <c r="J68" s="197">
        <v>0</v>
      </c>
      <c r="K68" s="197">
        <v>9.41</v>
      </c>
      <c r="L68" s="197">
        <v>429.95</v>
      </c>
      <c r="M68" s="197">
        <v>27.09</v>
      </c>
      <c r="N68" s="197">
        <v>34.78</v>
      </c>
      <c r="O68" s="197">
        <v>0</v>
      </c>
      <c r="P68" s="197">
        <v>30.25</v>
      </c>
      <c r="Q68" s="197">
        <v>3.51</v>
      </c>
      <c r="R68" s="197">
        <v>12.48</v>
      </c>
      <c r="S68" s="197">
        <v>4.18</v>
      </c>
      <c r="T68" s="197">
        <v>0</v>
      </c>
      <c r="U68" s="197">
        <v>51.37</v>
      </c>
      <c r="V68" s="197">
        <v>6.1</v>
      </c>
      <c r="W68" s="197">
        <v>13.22</v>
      </c>
      <c r="X68" s="197">
        <v>42.46</v>
      </c>
      <c r="Y68" s="197">
        <v>0</v>
      </c>
      <c r="Z68">
        <v>0</v>
      </c>
      <c r="AA68" s="197">
        <v>-0.15</v>
      </c>
      <c r="AB68" s="197">
        <v>0</v>
      </c>
      <c r="AC68" s="197">
        <v>0</v>
      </c>
      <c r="AD68" s="197">
        <v>0</v>
      </c>
      <c r="AE68" s="197">
        <v>42.13</v>
      </c>
      <c r="AF68" s="197">
        <v>0</v>
      </c>
      <c r="AG68" s="197">
        <v>0</v>
      </c>
      <c r="AH68" s="197">
        <v>0</v>
      </c>
      <c r="AI68" s="197">
        <v>57.27</v>
      </c>
      <c r="AJ68" s="197">
        <v>0</v>
      </c>
      <c r="AK68" s="197">
        <v>0</v>
      </c>
      <c r="AL68" s="197">
        <v>0</v>
      </c>
      <c r="AM68" s="197">
        <v>0</v>
      </c>
      <c r="AN68" s="197">
        <v>0</v>
      </c>
      <c r="AO68">
        <v>0</v>
      </c>
      <c r="AP68" s="197">
        <v>74.56</v>
      </c>
      <c r="AQ68" s="197">
        <v>22.58</v>
      </c>
      <c r="AR68" s="197">
        <v>21.2</v>
      </c>
      <c r="AS68" s="197">
        <v>0</v>
      </c>
      <c r="AT68">
        <v>0</v>
      </c>
      <c r="AU68">
        <v>0</v>
      </c>
      <c r="AV68" s="197">
        <v>0</v>
      </c>
      <c r="AW68" s="197">
        <v>0</v>
      </c>
      <c r="AX68" s="197">
        <v>0</v>
      </c>
      <c r="AY68" s="197">
        <v>0</v>
      </c>
      <c r="AZ68" s="197">
        <v>0</v>
      </c>
      <c r="BA68" s="197">
        <v>0</v>
      </c>
      <c r="BB68" s="197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0</v>
      </c>
      <c r="H69" s="197">
        <v>0</v>
      </c>
      <c r="I69" s="197">
        <v>0</v>
      </c>
      <c r="J69" s="197">
        <v>0</v>
      </c>
      <c r="K69" s="197">
        <v>9.25</v>
      </c>
      <c r="L69" s="197">
        <v>429.95</v>
      </c>
      <c r="M69" s="197">
        <v>27.09</v>
      </c>
      <c r="N69" s="197">
        <v>34.78</v>
      </c>
      <c r="O69" s="197">
        <v>0</v>
      </c>
      <c r="P69" s="197">
        <v>30.25</v>
      </c>
      <c r="Q69" s="197">
        <v>3.51</v>
      </c>
      <c r="R69" s="197">
        <v>12.48</v>
      </c>
      <c r="S69" s="197">
        <v>4.18</v>
      </c>
      <c r="T69" s="197">
        <v>0</v>
      </c>
      <c r="U69" s="197">
        <v>51.37</v>
      </c>
      <c r="V69" s="197">
        <v>6.1</v>
      </c>
      <c r="W69" s="197">
        <v>13.22</v>
      </c>
      <c r="X69" s="197">
        <v>42.46</v>
      </c>
      <c r="Y69" s="197">
        <v>0</v>
      </c>
      <c r="Z69">
        <v>0</v>
      </c>
      <c r="AA69" s="197">
        <v>-0.15</v>
      </c>
      <c r="AB69" s="197">
        <v>0</v>
      </c>
      <c r="AC69" s="197">
        <v>0</v>
      </c>
      <c r="AD69" s="197">
        <v>0</v>
      </c>
      <c r="AE69" s="197">
        <v>42.13</v>
      </c>
      <c r="AF69" s="197">
        <v>0</v>
      </c>
      <c r="AG69" s="197">
        <v>0</v>
      </c>
      <c r="AH69" s="197">
        <v>0</v>
      </c>
      <c r="AI69" s="197">
        <v>57.27</v>
      </c>
      <c r="AJ69" s="197">
        <v>0</v>
      </c>
      <c r="AK69" s="197">
        <v>0</v>
      </c>
      <c r="AL69" s="197">
        <v>0</v>
      </c>
      <c r="AM69" s="197">
        <v>0</v>
      </c>
      <c r="AN69" s="197">
        <v>0</v>
      </c>
      <c r="AO69">
        <v>0</v>
      </c>
      <c r="AP69" s="197">
        <v>74.56</v>
      </c>
      <c r="AQ69" s="197">
        <v>22.58</v>
      </c>
      <c r="AR69" s="197">
        <v>19.89</v>
      </c>
      <c r="AS69" s="197">
        <v>0</v>
      </c>
      <c r="AT69">
        <v>0</v>
      </c>
      <c r="AU69">
        <v>0</v>
      </c>
      <c r="AV69" s="197">
        <v>0</v>
      </c>
      <c r="AW69" s="197">
        <v>0</v>
      </c>
      <c r="AX69" s="197">
        <v>0</v>
      </c>
      <c r="AY69" s="197">
        <v>0</v>
      </c>
      <c r="AZ69" s="197">
        <v>0</v>
      </c>
      <c r="BA69" s="197">
        <v>0</v>
      </c>
      <c r="BB69" s="197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0</v>
      </c>
      <c r="H70" s="197">
        <v>0</v>
      </c>
      <c r="I70" s="197">
        <v>0</v>
      </c>
      <c r="J70" s="197">
        <v>0</v>
      </c>
      <c r="K70" s="197">
        <v>9.0299999999999994</v>
      </c>
      <c r="L70" s="197">
        <v>429.95</v>
      </c>
      <c r="M70" s="197">
        <v>27.09</v>
      </c>
      <c r="N70" s="197">
        <v>34.78</v>
      </c>
      <c r="O70" s="197">
        <v>0</v>
      </c>
      <c r="P70" s="197">
        <v>30.25</v>
      </c>
      <c r="Q70" s="197">
        <v>3.51</v>
      </c>
      <c r="R70" s="197">
        <v>12.48</v>
      </c>
      <c r="S70" s="197">
        <v>4.17</v>
      </c>
      <c r="T70" s="197">
        <v>0</v>
      </c>
      <c r="U70" s="197">
        <v>51.37</v>
      </c>
      <c r="V70" s="197">
        <v>6.1</v>
      </c>
      <c r="W70" s="197">
        <v>13.22</v>
      </c>
      <c r="X70" s="197">
        <v>42.46</v>
      </c>
      <c r="Y70" s="197">
        <v>0</v>
      </c>
      <c r="Z70">
        <v>0</v>
      </c>
      <c r="AA70" s="197">
        <v>-0.15</v>
      </c>
      <c r="AB70" s="197">
        <v>0</v>
      </c>
      <c r="AC70" s="197">
        <v>0</v>
      </c>
      <c r="AD70" s="197">
        <v>0</v>
      </c>
      <c r="AE70" s="197">
        <v>42.68</v>
      </c>
      <c r="AF70" s="197">
        <v>0</v>
      </c>
      <c r="AG70" s="197">
        <v>0</v>
      </c>
      <c r="AH70" s="197">
        <v>0</v>
      </c>
      <c r="AI70" s="197">
        <v>57.27</v>
      </c>
      <c r="AJ70" s="197">
        <v>0</v>
      </c>
      <c r="AK70" s="197">
        <v>0</v>
      </c>
      <c r="AL70" s="197">
        <v>0</v>
      </c>
      <c r="AM70" s="197">
        <v>0</v>
      </c>
      <c r="AN70" s="197">
        <v>0</v>
      </c>
      <c r="AO70">
        <v>0</v>
      </c>
      <c r="AP70" s="197">
        <v>74.56</v>
      </c>
      <c r="AQ70" s="197">
        <v>22.58</v>
      </c>
      <c r="AR70" s="197">
        <v>18.11</v>
      </c>
      <c r="AS70" s="197">
        <v>0</v>
      </c>
      <c r="AT70">
        <v>0</v>
      </c>
      <c r="AU70">
        <v>0</v>
      </c>
      <c r="AV70" s="197">
        <v>0</v>
      </c>
      <c r="AW70" s="197">
        <v>0</v>
      </c>
      <c r="AX70" s="197">
        <v>0</v>
      </c>
      <c r="AY70" s="197">
        <v>0</v>
      </c>
      <c r="AZ70" s="197">
        <v>0</v>
      </c>
      <c r="BA70" s="197">
        <v>0</v>
      </c>
      <c r="BB70" s="197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0</v>
      </c>
      <c r="H71" s="197">
        <v>0</v>
      </c>
      <c r="I71" s="197">
        <v>0</v>
      </c>
      <c r="J71" s="197">
        <v>0</v>
      </c>
      <c r="K71" s="197">
        <v>9.41</v>
      </c>
      <c r="L71" s="197">
        <v>429.95</v>
      </c>
      <c r="M71" s="197">
        <v>27.09</v>
      </c>
      <c r="N71" s="197">
        <v>32.83</v>
      </c>
      <c r="O71" s="197">
        <v>0</v>
      </c>
      <c r="P71" s="197">
        <v>30.25</v>
      </c>
      <c r="Q71" s="197">
        <v>3.4</v>
      </c>
      <c r="R71" s="197">
        <v>12.48</v>
      </c>
      <c r="S71" s="197">
        <v>4.17</v>
      </c>
      <c r="T71" s="197">
        <v>0</v>
      </c>
      <c r="U71" s="197">
        <v>51.37</v>
      </c>
      <c r="V71" s="197">
        <v>5.36</v>
      </c>
      <c r="W71" s="197">
        <v>12.53</v>
      </c>
      <c r="X71" s="197">
        <v>42.46</v>
      </c>
      <c r="Y71" s="197">
        <v>0</v>
      </c>
      <c r="Z71">
        <v>0</v>
      </c>
      <c r="AA71" s="197">
        <v>-0.15</v>
      </c>
      <c r="AB71" s="197">
        <v>0</v>
      </c>
      <c r="AC71" s="197">
        <v>0</v>
      </c>
      <c r="AD71" s="197">
        <v>0</v>
      </c>
      <c r="AE71" s="197">
        <v>42.13</v>
      </c>
      <c r="AF71" s="197">
        <v>0</v>
      </c>
      <c r="AG71" s="197">
        <v>0</v>
      </c>
      <c r="AH71" s="197">
        <v>0</v>
      </c>
      <c r="AI71" s="197">
        <v>57.27</v>
      </c>
      <c r="AJ71" s="197">
        <v>0</v>
      </c>
      <c r="AK71" s="197">
        <v>0</v>
      </c>
      <c r="AL71" s="197">
        <v>0</v>
      </c>
      <c r="AM71" s="197">
        <v>0</v>
      </c>
      <c r="AN71" s="197">
        <v>0</v>
      </c>
      <c r="AO71">
        <v>0</v>
      </c>
      <c r="AP71" s="197">
        <v>74.56</v>
      </c>
      <c r="AQ71" s="197">
        <v>22.58</v>
      </c>
      <c r="AR71" s="197">
        <v>14.33</v>
      </c>
      <c r="AS71" s="197">
        <v>0</v>
      </c>
      <c r="AT71">
        <v>0</v>
      </c>
      <c r="AU71">
        <v>0</v>
      </c>
      <c r="AV71" s="197">
        <v>0</v>
      </c>
      <c r="AW71" s="197">
        <v>0</v>
      </c>
      <c r="AX71" s="197">
        <v>0</v>
      </c>
      <c r="AY71" s="197">
        <v>0</v>
      </c>
      <c r="AZ71" s="197">
        <v>0</v>
      </c>
      <c r="BA71" s="197">
        <v>0</v>
      </c>
      <c r="BB71" s="197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0</v>
      </c>
      <c r="H72" s="197">
        <v>0</v>
      </c>
      <c r="I72" s="197">
        <v>0</v>
      </c>
      <c r="J72" s="197">
        <v>0</v>
      </c>
      <c r="K72" s="197">
        <v>9.41</v>
      </c>
      <c r="L72" s="197">
        <v>429.95</v>
      </c>
      <c r="M72" s="197">
        <v>27.09</v>
      </c>
      <c r="N72" s="197">
        <v>32.83</v>
      </c>
      <c r="O72" s="197">
        <v>0</v>
      </c>
      <c r="P72" s="197">
        <v>30.25</v>
      </c>
      <c r="Q72" s="197">
        <v>3.4</v>
      </c>
      <c r="R72" s="197">
        <v>12.49</v>
      </c>
      <c r="S72" s="197">
        <v>4.17</v>
      </c>
      <c r="T72" s="197">
        <v>0</v>
      </c>
      <c r="U72" s="197">
        <v>51.37</v>
      </c>
      <c r="V72" s="197">
        <v>6.11</v>
      </c>
      <c r="W72" s="197">
        <v>12.88</v>
      </c>
      <c r="X72" s="197">
        <v>42.46</v>
      </c>
      <c r="Y72" s="197">
        <v>0</v>
      </c>
      <c r="Z72">
        <v>0</v>
      </c>
      <c r="AA72" s="197">
        <v>-0.15</v>
      </c>
      <c r="AB72" s="197">
        <v>0</v>
      </c>
      <c r="AC72" s="197">
        <v>0</v>
      </c>
      <c r="AD72" s="197">
        <v>0</v>
      </c>
      <c r="AE72" s="197">
        <v>43.79</v>
      </c>
      <c r="AF72" s="197">
        <v>0</v>
      </c>
      <c r="AG72" s="197">
        <v>0</v>
      </c>
      <c r="AH72" s="197">
        <v>0</v>
      </c>
      <c r="AI72" s="197">
        <v>57.27</v>
      </c>
      <c r="AJ72" s="197">
        <v>0</v>
      </c>
      <c r="AK72" s="197">
        <v>0</v>
      </c>
      <c r="AL72" s="197">
        <v>0</v>
      </c>
      <c r="AM72" s="197">
        <v>0</v>
      </c>
      <c r="AN72" s="197">
        <v>0</v>
      </c>
      <c r="AO72">
        <v>0</v>
      </c>
      <c r="AP72" s="197">
        <v>74.56</v>
      </c>
      <c r="AQ72" s="197">
        <v>22.58</v>
      </c>
      <c r="AR72" s="197">
        <v>9.7899999999999991</v>
      </c>
      <c r="AS72" s="197">
        <v>0</v>
      </c>
      <c r="AT72">
        <v>0</v>
      </c>
      <c r="AU72">
        <v>0</v>
      </c>
      <c r="AV72" s="197">
        <v>0</v>
      </c>
      <c r="AW72" s="197">
        <v>0</v>
      </c>
      <c r="AX72" s="197">
        <v>0</v>
      </c>
      <c r="AY72" s="197">
        <v>0</v>
      </c>
      <c r="AZ72" s="197">
        <v>0</v>
      </c>
      <c r="BA72" s="197">
        <v>0</v>
      </c>
      <c r="BB72" s="197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0</v>
      </c>
      <c r="H73" s="197">
        <v>0</v>
      </c>
      <c r="I73" s="197">
        <v>0</v>
      </c>
      <c r="J73" s="197">
        <v>0</v>
      </c>
      <c r="K73" s="197">
        <v>9.0299999999999994</v>
      </c>
      <c r="L73" s="197">
        <v>489.45</v>
      </c>
      <c r="M73" s="197">
        <v>27.09</v>
      </c>
      <c r="N73" s="197">
        <v>32.83</v>
      </c>
      <c r="O73" s="197">
        <v>0</v>
      </c>
      <c r="P73" s="197">
        <v>30.25</v>
      </c>
      <c r="Q73" s="197">
        <v>5.81</v>
      </c>
      <c r="R73" s="197">
        <v>12.49</v>
      </c>
      <c r="S73" s="197">
        <v>7.77</v>
      </c>
      <c r="T73" s="197">
        <v>0</v>
      </c>
      <c r="U73" s="197">
        <v>51.37</v>
      </c>
      <c r="V73" s="197">
        <v>6.11</v>
      </c>
      <c r="W73" s="197">
        <v>12.87</v>
      </c>
      <c r="X73" s="197">
        <v>42.46</v>
      </c>
      <c r="Y73" s="197">
        <v>0</v>
      </c>
      <c r="Z73">
        <v>0</v>
      </c>
      <c r="AA73" s="197">
        <v>-0.15</v>
      </c>
      <c r="AB73" s="197">
        <v>0</v>
      </c>
      <c r="AC73" s="197">
        <v>0</v>
      </c>
      <c r="AD73" s="197">
        <v>0</v>
      </c>
      <c r="AE73" s="197">
        <v>47.27</v>
      </c>
      <c r="AF73" s="197">
        <v>0</v>
      </c>
      <c r="AG73" s="197">
        <v>0</v>
      </c>
      <c r="AH73" s="197">
        <v>0</v>
      </c>
      <c r="AI73" s="197">
        <v>69.61</v>
      </c>
      <c r="AJ73" s="197">
        <v>0</v>
      </c>
      <c r="AK73" s="197">
        <v>0</v>
      </c>
      <c r="AL73" s="197">
        <v>0</v>
      </c>
      <c r="AM73" s="197">
        <v>0</v>
      </c>
      <c r="AN73" s="197">
        <v>0</v>
      </c>
      <c r="AO73">
        <v>0</v>
      </c>
      <c r="AP73" s="197">
        <v>74.56</v>
      </c>
      <c r="AQ73" s="197">
        <v>22.58</v>
      </c>
      <c r="AR73" s="197">
        <v>4.53</v>
      </c>
      <c r="AS73" s="197">
        <v>0</v>
      </c>
      <c r="AT73">
        <v>0</v>
      </c>
      <c r="AU73">
        <v>0</v>
      </c>
      <c r="AV73" s="197">
        <v>0</v>
      </c>
      <c r="AW73" s="197">
        <v>0</v>
      </c>
      <c r="AX73" s="197">
        <v>0</v>
      </c>
      <c r="AY73" s="197">
        <v>0</v>
      </c>
      <c r="AZ73" s="197">
        <v>0</v>
      </c>
      <c r="BA73" s="197">
        <v>0</v>
      </c>
      <c r="BB73" s="197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0</v>
      </c>
      <c r="H74" s="197">
        <v>0</v>
      </c>
      <c r="I74" s="197">
        <v>0</v>
      </c>
      <c r="J74" s="197">
        <v>0</v>
      </c>
      <c r="K74" s="197">
        <v>9.0299999999999994</v>
      </c>
      <c r="L74" s="197">
        <v>529.76</v>
      </c>
      <c r="M74" s="197">
        <v>27.09</v>
      </c>
      <c r="N74" s="197">
        <v>32.83</v>
      </c>
      <c r="O74" s="197">
        <v>0</v>
      </c>
      <c r="P74" s="197">
        <v>30.25</v>
      </c>
      <c r="Q74" s="197">
        <v>5.81</v>
      </c>
      <c r="R74" s="197">
        <v>12.49</v>
      </c>
      <c r="S74" s="197">
        <v>7.77</v>
      </c>
      <c r="T74" s="197">
        <v>0</v>
      </c>
      <c r="U74" s="197">
        <v>51.37</v>
      </c>
      <c r="V74" s="197">
        <v>6.11</v>
      </c>
      <c r="W74" s="197">
        <v>12.87</v>
      </c>
      <c r="X74" s="197">
        <v>42.46</v>
      </c>
      <c r="Y74" s="197">
        <v>0</v>
      </c>
      <c r="Z74">
        <v>0</v>
      </c>
      <c r="AA74" s="197">
        <v>-0.15</v>
      </c>
      <c r="AB74" s="197">
        <v>0</v>
      </c>
      <c r="AC74" s="197">
        <v>0</v>
      </c>
      <c r="AD74" s="197">
        <v>0</v>
      </c>
      <c r="AE74" s="197">
        <v>47.27</v>
      </c>
      <c r="AF74" s="197">
        <v>0</v>
      </c>
      <c r="AG74" s="197">
        <v>0</v>
      </c>
      <c r="AH74" s="197">
        <v>0</v>
      </c>
      <c r="AI74" s="197">
        <v>69.61</v>
      </c>
      <c r="AJ74" s="197">
        <v>0</v>
      </c>
      <c r="AK74" s="197">
        <v>0</v>
      </c>
      <c r="AL74" s="197">
        <v>0</v>
      </c>
      <c r="AM74" s="197">
        <v>0</v>
      </c>
      <c r="AN74" s="197">
        <v>0</v>
      </c>
      <c r="AO74">
        <v>0</v>
      </c>
      <c r="AP74" s="197">
        <v>74.56</v>
      </c>
      <c r="AQ74" s="197">
        <v>22.58</v>
      </c>
      <c r="AR74" s="197">
        <v>1.85</v>
      </c>
      <c r="AS74" s="197">
        <v>0</v>
      </c>
      <c r="AT74">
        <v>0</v>
      </c>
      <c r="AU74">
        <v>0</v>
      </c>
      <c r="AV74" s="197">
        <v>0</v>
      </c>
      <c r="AW74" s="197">
        <v>0</v>
      </c>
      <c r="AX74" s="197">
        <v>0</v>
      </c>
      <c r="AY74" s="197">
        <v>0</v>
      </c>
      <c r="AZ74" s="197">
        <v>0</v>
      </c>
      <c r="BA74" s="197">
        <v>0</v>
      </c>
      <c r="BB74" s="197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0</v>
      </c>
      <c r="H75" s="197">
        <v>0</v>
      </c>
      <c r="I75" s="197">
        <v>0</v>
      </c>
      <c r="J75" s="197">
        <v>0</v>
      </c>
      <c r="K75" s="197">
        <v>9.0299999999999994</v>
      </c>
      <c r="L75" s="197">
        <v>555.19000000000005</v>
      </c>
      <c r="M75" s="197">
        <v>27.09</v>
      </c>
      <c r="N75" s="197">
        <v>32.83</v>
      </c>
      <c r="O75" s="197">
        <v>0</v>
      </c>
      <c r="P75" s="197">
        <v>28.7</v>
      </c>
      <c r="Q75" s="197">
        <v>5.72</v>
      </c>
      <c r="R75" s="197">
        <v>12.49</v>
      </c>
      <c r="S75" s="197">
        <v>7.77</v>
      </c>
      <c r="T75" s="197">
        <v>0</v>
      </c>
      <c r="U75" s="197">
        <v>51.37</v>
      </c>
      <c r="V75" s="197">
        <v>6.11</v>
      </c>
      <c r="W75" s="197">
        <v>12.87</v>
      </c>
      <c r="X75" s="197">
        <v>42.46</v>
      </c>
      <c r="Y75" s="197">
        <v>0</v>
      </c>
      <c r="Z75">
        <v>0</v>
      </c>
      <c r="AA75" s="197">
        <v>-0.15</v>
      </c>
      <c r="AB75" s="197">
        <v>0</v>
      </c>
      <c r="AC75" s="197">
        <v>0</v>
      </c>
      <c r="AD75" s="197">
        <v>0</v>
      </c>
      <c r="AE75" s="197">
        <v>47.27</v>
      </c>
      <c r="AF75" s="197">
        <v>0</v>
      </c>
      <c r="AG75" s="197">
        <v>0</v>
      </c>
      <c r="AH75" s="197">
        <v>0</v>
      </c>
      <c r="AI75" s="197">
        <v>69.61</v>
      </c>
      <c r="AJ75" s="197">
        <v>0</v>
      </c>
      <c r="AK75" s="197">
        <v>0</v>
      </c>
      <c r="AL75" s="197">
        <v>0</v>
      </c>
      <c r="AM75" s="197">
        <v>0</v>
      </c>
      <c r="AN75" s="197">
        <v>0</v>
      </c>
      <c r="AO75">
        <v>0</v>
      </c>
      <c r="AP75" s="197">
        <v>74.56</v>
      </c>
      <c r="AQ75" s="197">
        <v>22.58</v>
      </c>
      <c r="AR75" s="197">
        <v>0</v>
      </c>
      <c r="AS75" s="197">
        <v>0</v>
      </c>
      <c r="AT75">
        <v>0</v>
      </c>
      <c r="AU75">
        <v>0</v>
      </c>
      <c r="AV75" s="197">
        <v>0</v>
      </c>
      <c r="AW75" s="197">
        <v>0</v>
      </c>
      <c r="AX75" s="197">
        <v>0</v>
      </c>
      <c r="AY75" s="197">
        <v>0</v>
      </c>
      <c r="AZ75" s="197">
        <v>0</v>
      </c>
      <c r="BA75" s="197">
        <v>0</v>
      </c>
      <c r="BB75" s="197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0</v>
      </c>
      <c r="H76" s="197">
        <v>0</v>
      </c>
      <c r="I76" s="197">
        <v>0</v>
      </c>
      <c r="J76" s="197">
        <v>0</v>
      </c>
      <c r="K76" s="197">
        <v>9.0299999999999994</v>
      </c>
      <c r="L76" s="197">
        <v>555.19000000000005</v>
      </c>
      <c r="M76" s="197">
        <v>27.09</v>
      </c>
      <c r="N76" s="197">
        <v>32.83</v>
      </c>
      <c r="O76" s="197">
        <v>0</v>
      </c>
      <c r="P76" s="197">
        <v>28.7</v>
      </c>
      <c r="Q76" s="197">
        <v>5.72</v>
      </c>
      <c r="R76" s="197">
        <v>12.49</v>
      </c>
      <c r="S76" s="197">
        <v>7.77</v>
      </c>
      <c r="T76" s="197">
        <v>0</v>
      </c>
      <c r="U76" s="197">
        <v>51.37</v>
      </c>
      <c r="V76" s="197">
        <v>6.11</v>
      </c>
      <c r="W76" s="197">
        <v>12.87</v>
      </c>
      <c r="X76" s="197">
        <v>42.46</v>
      </c>
      <c r="Y76" s="197">
        <v>0</v>
      </c>
      <c r="Z76">
        <v>0</v>
      </c>
      <c r="AA76" s="197">
        <v>-0.15</v>
      </c>
      <c r="AB76" s="197">
        <v>0</v>
      </c>
      <c r="AC76" s="197">
        <v>0</v>
      </c>
      <c r="AD76" s="197">
        <v>0</v>
      </c>
      <c r="AE76" s="197">
        <v>47.27</v>
      </c>
      <c r="AF76" s="197">
        <v>0</v>
      </c>
      <c r="AG76" s="197">
        <v>0</v>
      </c>
      <c r="AH76" s="197">
        <v>0</v>
      </c>
      <c r="AI76" s="197">
        <v>69.61</v>
      </c>
      <c r="AJ76" s="197">
        <v>0</v>
      </c>
      <c r="AK76" s="197">
        <v>0</v>
      </c>
      <c r="AL76" s="197">
        <v>0</v>
      </c>
      <c r="AM76" s="197">
        <v>0</v>
      </c>
      <c r="AN76" s="197">
        <v>0</v>
      </c>
      <c r="AO76">
        <v>0</v>
      </c>
      <c r="AP76" s="197">
        <v>74.56</v>
      </c>
      <c r="AQ76" s="197">
        <v>22.58</v>
      </c>
      <c r="AR76" s="197">
        <v>0</v>
      </c>
      <c r="AS76" s="197">
        <v>0</v>
      </c>
      <c r="AT76">
        <v>0</v>
      </c>
      <c r="AU76">
        <v>0</v>
      </c>
      <c r="AV76" s="197">
        <v>0</v>
      </c>
      <c r="AW76" s="197">
        <v>0</v>
      </c>
      <c r="AX76" s="197">
        <v>0</v>
      </c>
      <c r="AY76" s="197">
        <v>0</v>
      </c>
      <c r="AZ76" s="197">
        <v>0</v>
      </c>
      <c r="BA76" s="197">
        <v>0</v>
      </c>
      <c r="BB76" s="197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0</v>
      </c>
      <c r="H77" s="197">
        <v>0</v>
      </c>
      <c r="I77" s="197">
        <v>0</v>
      </c>
      <c r="J77" s="197">
        <v>0</v>
      </c>
      <c r="K77" s="197">
        <v>9.0299999999999994</v>
      </c>
      <c r="L77" s="197">
        <v>555.19000000000005</v>
      </c>
      <c r="M77" s="197">
        <v>27.09</v>
      </c>
      <c r="N77" s="197">
        <v>32.83</v>
      </c>
      <c r="O77" s="197">
        <v>0</v>
      </c>
      <c r="P77" s="197">
        <v>28.7</v>
      </c>
      <c r="Q77" s="197">
        <v>5.72</v>
      </c>
      <c r="R77" s="197">
        <v>12.49</v>
      </c>
      <c r="S77" s="197">
        <v>7.77</v>
      </c>
      <c r="T77" s="197">
        <v>0</v>
      </c>
      <c r="U77" s="197">
        <v>51.37</v>
      </c>
      <c r="V77" s="197">
        <v>6.11</v>
      </c>
      <c r="W77" s="197">
        <v>12.87</v>
      </c>
      <c r="X77" s="197">
        <v>42.46</v>
      </c>
      <c r="Y77" s="197">
        <v>0</v>
      </c>
      <c r="Z77">
        <v>0</v>
      </c>
      <c r="AA77" s="197">
        <v>-0.15</v>
      </c>
      <c r="AB77" s="197">
        <v>0</v>
      </c>
      <c r="AC77" s="197">
        <v>0</v>
      </c>
      <c r="AD77" s="197">
        <v>0</v>
      </c>
      <c r="AE77" s="197">
        <v>47.27</v>
      </c>
      <c r="AF77" s="197">
        <v>0</v>
      </c>
      <c r="AG77" s="197">
        <v>0</v>
      </c>
      <c r="AH77" s="197">
        <v>0</v>
      </c>
      <c r="AI77" s="197">
        <v>69.61</v>
      </c>
      <c r="AJ77" s="197">
        <v>0</v>
      </c>
      <c r="AK77" s="197">
        <v>0</v>
      </c>
      <c r="AL77" s="197">
        <v>0</v>
      </c>
      <c r="AM77" s="197">
        <v>0</v>
      </c>
      <c r="AN77" s="197">
        <v>0</v>
      </c>
      <c r="AO77">
        <v>0</v>
      </c>
      <c r="AP77" s="197">
        <v>74.56</v>
      </c>
      <c r="AQ77" s="197">
        <v>22.58</v>
      </c>
      <c r="AR77" s="197">
        <v>0</v>
      </c>
      <c r="AS77" s="197">
        <v>0</v>
      </c>
      <c r="AT77">
        <v>0</v>
      </c>
      <c r="AU77">
        <v>0</v>
      </c>
      <c r="AV77" s="197">
        <v>0</v>
      </c>
      <c r="AW77" s="197">
        <v>0</v>
      </c>
      <c r="AX77" s="197">
        <v>0</v>
      </c>
      <c r="AY77" s="197">
        <v>0</v>
      </c>
      <c r="AZ77" s="197">
        <v>0</v>
      </c>
      <c r="BA77" s="197">
        <v>0</v>
      </c>
      <c r="BB77" s="19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0</v>
      </c>
      <c r="H78" s="197">
        <v>0</v>
      </c>
      <c r="I78" s="197">
        <v>0</v>
      </c>
      <c r="J78" s="197">
        <v>0</v>
      </c>
      <c r="K78" s="197">
        <v>9.0299999999999994</v>
      </c>
      <c r="L78" s="197">
        <v>555.19000000000005</v>
      </c>
      <c r="M78" s="197">
        <v>27.09</v>
      </c>
      <c r="N78" s="197">
        <v>32.83</v>
      </c>
      <c r="O78" s="197">
        <v>0</v>
      </c>
      <c r="P78" s="197">
        <v>28.7</v>
      </c>
      <c r="Q78" s="197">
        <v>5.72</v>
      </c>
      <c r="R78" s="197">
        <v>12.49</v>
      </c>
      <c r="S78" s="197">
        <v>7.77</v>
      </c>
      <c r="T78" s="197">
        <v>0</v>
      </c>
      <c r="U78" s="197">
        <v>51.37</v>
      </c>
      <c r="V78" s="197">
        <v>6.11</v>
      </c>
      <c r="W78" s="197">
        <v>12.87</v>
      </c>
      <c r="X78" s="197">
        <v>42.46</v>
      </c>
      <c r="Y78" s="197">
        <v>0</v>
      </c>
      <c r="Z78">
        <v>0</v>
      </c>
      <c r="AA78" s="197">
        <v>-0.15</v>
      </c>
      <c r="AB78" s="197">
        <v>0</v>
      </c>
      <c r="AC78" s="197">
        <v>0</v>
      </c>
      <c r="AD78" s="197">
        <v>0</v>
      </c>
      <c r="AE78" s="197">
        <v>47.27</v>
      </c>
      <c r="AF78" s="197">
        <v>0</v>
      </c>
      <c r="AG78" s="197">
        <v>0</v>
      </c>
      <c r="AH78" s="197">
        <v>0</v>
      </c>
      <c r="AI78" s="197">
        <v>69.61</v>
      </c>
      <c r="AJ78" s="197">
        <v>0</v>
      </c>
      <c r="AK78" s="197">
        <v>0</v>
      </c>
      <c r="AL78" s="197">
        <v>0</v>
      </c>
      <c r="AM78" s="197">
        <v>0</v>
      </c>
      <c r="AN78" s="197">
        <v>0</v>
      </c>
      <c r="AO78">
        <v>0</v>
      </c>
      <c r="AP78" s="197">
        <v>74.56</v>
      </c>
      <c r="AQ78" s="197">
        <v>22.58</v>
      </c>
      <c r="AR78" s="197">
        <v>0</v>
      </c>
      <c r="AS78" s="197">
        <v>0</v>
      </c>
      <c r="AT78">
        <v>0</v>
      </c>
      <c r="AU78">
        <v>0</v>
      </c>
      <c r="AV78" s="197">
        <v>0</v>
      </c>
      <c r="AW78" s="197">
        <v>0</v>
      </c>
      <c r="AX78" s="197">
        <v>0</v>
      </c>
      <c r="AY78" s="197">
        <v>0</v>
      </c>
      <c r="AZ78" s="197">
        <v>0</v>
      </c>
      <c r="BA78" s="197">
        <v>0</v>
      </c>
      <c r="BB78" s="197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0</v>
      </c>
      <c r="H79" s="197">
        <v>0</v>
      </c>
      <c r="I79" s="197">
        <v>0</v>
      </c>
      <c r="J79" s="197">
        <v>0</v>
      </c>
      <c r="K79" s="197">
        <v>8.99</v>
      </c>
      <c r="L79" s="197">
        <v>555.17999999999995</v>
      </c>
      <c r="M79" s="197">
        <v>27.09</v>
      </c>
      <c r="N79" s="197">
        <v>29.68</v>
      </c>
      <c r="O79" s="197">
        <v>0</v>
      </c>
      <c r="P79" s="197">
        <v>28.7</v>
      </c>
      <c r="Q79" s="197">
        <v>5.72</v>
      </c>
      <c r="R79" s="197">
        <v>12.49</v>
      </c>
      <c r="S79" s="197">
        <v>7.77</v>
      </c>
      <c r="T79" s="197">
        <v>0</v>
      </c>
      <c r="U79" s="197">
        <v>51.37</v>
      </c>
      <c r="V79" s="197">
        <v>6.11</v>
      </c>
      <c r="W79" s="197">
        <v>12.87</v>
      </c>
      <c r="X79" s="197">
        <v>42.46</v>
      </c>
      <c r="Y79" s="197">
        <v>0</v>
      </c>
      <c r="Z79">
        <v>0</v>
      </c>
      <c r="AA79" s="197">
        <v>-0.15</v>
      </c>
      <c r="AB79" s="197">
        <v>0</v>
      </c>
      <c r="AC79" s="197">
        <v>0</v>
      </c>
      <c r="AD79" s="197">
        <v>0</v>
      </c>
      <c r="AE79" s="197">
        <v>47.27</v>
      </c>
      <c r="AF79" s="197">
        <v>0</v>
      </c>
      <c r="AG79" s="197">
        <v>0</v>
      </c>
      <c r="AH79" s="197">
        <v>0</v>
      </c>
      <c r="AI79" s="197">
        <v>69.61</v>
      </c>
      <c r="AJ79" s="197">
        <v>0</v>
      </c>
      <c r="AK79" s="197">
        <v>0</v>
      </c>
      <c r="AL79" s="197">
        <v>0</v>
      </c>
      <c r="AM79" s="197">
        <v>0</v>
      </c>
      <c r="AN79" s="197">
        <v>0</v>
      </c>
      <c r="AO79">
        <v>0</v>
      </c>
      <c r="AP79" s="197">
        <v>74.56</v>
      </c>
      <c r="AQ79" s="197">
        <v>22.58</v>
      </c>
      <c r="AR79" s="197">
        <v>0</v>
      </c>
      <c r="AS79" s="197">
        <v>0</v>
      </c>
      <c r="AT79">
        <v>0</v>
      </c>
      <c r="AU79">
        <v>0</v>
      </c>
      <c r="AV79" s="197">
        <v>0</v>
      </c>
      <c r="AW79" s="197">
        <v>0</v>
      </c>
      <c r="AX79" s="197">
        <v>0</v>
      </c>
      <c r="AY79" s="197">
        <v>0</v>
      </c>
      <c r="AZ79" s="197">
        <v>0</v>
      </c>
      <c r="BA79" s="197">
        <v>0</v>
      </c>
      <c r="BB79" s="197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0</v>
      </c>
      <c r="H80" s="197">
        <v>0</v>
      </c>
      <c r="I80" s="197">
        <v>0</v>
      </c>
      <c r="J80" s="197">
        <v>0</v>
      </c>
      <c r="K80" s="197">
        <v>9.0299999999999994</v>
      </c>
      <c r="L80" s="197">
        <v>555.17999999999995</v>
      </c>
      <c r="M80" s="197">
        <v>27.09</v>
      </c>
      <c r="N80" s="197">
        <v>29.68</v>
      </c>
      <c r="O80" s="197">
        <v>0</v>
      </c>
      <c r="P80" s="197">
        <v>28.7</v>
      </c>
      <c r="Q80" s="197">
        <v>5.72</v>
      </c>
      <c r="R80" s="197">
        <v>12.49</v>
      </c>
      <c r="S80" s="197">
        <v>7.77</v>
      </c>
      <c r="T80" s="197">
        <v>0</v>
      </c>
      <c r="U80" s="197">
        <v>51.37</v>
      </c>
      <c r="V80" s="197">
        <v>6.11</v>
      </c>
      <c r="W80" s="197">
        <v>12.87</v>
      </c>
      <c r="X80" s="197">
        <v>42.46</v>
      </c>
      <c r="Y80" s="197">
        <v>0</v>
      </c>
      <c r="Z80">
        <v>0</v>
      </c>
      <c r="AA80" s="197">
        <v>-0.15</v>
      </c>
      <c r="AB80" s="197">
        <v>0</v>
      </c>
      <c r="AC80" s="197">
        <v>0</v>
      </c>
      <c r="AD80" s="197">
        <v>0</v>
      </c>
      <c r="AE80" s="197">
        <v>47.27</v>
      </c>
      <c r="AF80" s="197">
        <v>0</v>
      </c>
      <c r="AG80" s="197">
        <v>0</v>
      </c>
      <c r="AH80" s="197">
        <v>0</v>
      </c>
      <c r="AI80" s="197">
        <v>69.61</v>
      </c>
      <c r="AJ80" s="197">
        <v>0</v>
      </c>
      <c r="AK80" s="197">
        <v>0</v>
      </c>
      <c r="AL80" s="197">
        <v>0</v>
      </c>
      <c r="AM80" s="197">
        <v>0</v>
      </c>
      <c r="AN80" s="197">
        <v>0</v>
      </c>
      <c r="AO80">
        <v>0</v>
      </c>
      <c r="AP80" s="197">
        <v>74.56</v>
      </c>
      <c r="AQ80" s="197">
        <v>22.58</v>
      </c>
      <c r="AR80" s="197">
        <v>0</v>
      </c>
      <c r="AS80" s="197">
        <v>0</v>
      </c>
      <c r="AT80">
        <v>0</v>
      </c>
      <c r="AU80">
        <v>0</v>
      </c>
      <c r="AV80" s="197">
        <v>0</v>
      </c>
      <c r="AW80" s="197">
        <v>0</v>
      </c>
      <c r="AX80" s="197">
        <v>0</v>
      </c>
      <c r="AY80" s="197">
        <v>0</v>
      </c>
      <c r="AZ80" s="197">
        <v>0</v>
      </c>
      <c r="BA80" s="197">
        <v>0</v>
      </c>
      <c r="BB80" s="197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0</v>
      </c>
      <c r="H81" s="197">
        <v>0</v>
      </c>
      <c r="I81" s="197">
        <v>0</v>
      </c>
      <c r="J81" s="197">
        <v>0</v>
      </c>
      <c r="K81" s="197">
        <v>9.0299999999999994</v>
      </c>
      <c r="L81" s="197">
        <v>555.17999999999995</v>
      </c>
      <c r="M81" s="197">
        <v>27.09</v>
      </c>
      <c r="N81" s="197">
        <v>29.68</v>
      </c>
      <c r="O81" s="197">
        <v>0</v>
      </c>
      <c r="P81" s="197">
        <v>28.7</v>
      </c>
      <c r="Q81" s="197">
        <v>5.72</v>
      </c>
      <c r="R81" s="197">
        <v>12.49</v>
      </c>
      <c r="S81" s="197">
        <v>7.77</v>
      </c>
      <c r="T81" s="197">
        <v>0</v>
      </c>
      <c r="U81" s="197">
        <v>51.37</v>
      </c>
      <c r="V81" s="197">
        <v>6.11</v>
      </c>
      <c r="W81" s="197">
        <v>12.87</v>
      </c>
      <c r="X81" s="197">
        <v>42.46</v>
      </c>
      <c r="Y81" s="197">
        <v>0</v>
      </c>
      <c r="Z81">
        <v>0</v>
      </c>
      <c r="AA81" s="197">
        <v>-0.15</v>
      </c>
      <c r="AB81" s="197">
        <v>0</v>
      </c>
      <c r="AC81" s="197">
        <v>0</v>
      </c>
      <c r="AD81" s="197">
        <v>0</v>
      </c>
      <c r="AE81" s="197">
        <v>47.27</v>
      </c>
      <c r="AF81" s="197">
        <v>0</v>
      </c>
      <c r="AG81" s="197">
        <v>0</v>
      </c>
      <c r="AH81" s="197">
        <v>0</v>
      </c>
      <c r="AI81" s="197">
        <v>69.61</v>
      </c>
      <c r="AJ81" s="197">
        <v>0</v>
      </c>
      <c r="AK81" s="197">
        <v>0</v>
      </c>
      <c r="AL81" s="197">
        <v>0</v>
      </c>
      <c r="AM81" s="197">
        <v>0</v>
      </c>
      <c r="AN81" s="197">
        <v>0</v>
      </c>
      <c r="AO81">
        <v>0</v>
      </c>
      <c r="AP81" s="197">
        <v>74.56</v>
      </c>
      <c r="AQ81" s="197">
        <v>22.58</v>
      </c>
      <c r="AR81" s="197">
        <v>0</v>
      </c>
      <c r="AS81" s="197">
        <v>0</v>
      </c>
      <c r="AT81">
        <v>0</v>
      </c>
      <c r="AU81">
        <v>0</v>
      </c>
      <c r="AV81" s="197">
        <v>0</v>
      </c>
      <c r="AW81" s="197">
        <v>0</v>
      </c>
      <c r="AX81" s="197">
        <v>0</v>
      </c>
      <c r="AY81" s="197">
        <v>0</v>
      </c>
      <c r="AZ81" s="197">
        <v>0</v>
      </c>
      <c r="BA81" s="197">
        <v>0</v>
      </c>
      <c r="BB81" s="197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0</v>
      </c>
      <c r="H82" s="197">
        <v>0</v>
      </c>
      <c r="I82" s="197">
        <v>0</v>
      </c>
      <c r="J82" s="197">
        <v>0</v>
      </c>
      <c r="K82" s="197">
        <v>9.0299999999999994</v>
      </c>
      <c r="L82" s="197">
        <v>555.17999999999995</v>
      </c>
      <c r="M82" s="197">
        <v>27.09</v>
      </c>
      <c r="N82" s="197">
        <v>29.68</v>
      </c>
      <c r="O82" s="197">
        <v>0</v>
      </c>
      <c r="P82" s="197">
        <v>28.7</v>
      </c>
      <c r="Q82" s="197">
        <v>2.79</v>
      </c>
      <c r="R82" s="197">
        <v>12.49</v>
      </c>
      <c r="S82" s="197">
        <v>3.69</v>
      </c>
      <c r="T82" s="197">
        <v>0</v>
      </c>
      <c r="U82" s="197">
        <v>51.37</v>
      </c>
      <c r="V82" s="197">
        <v>6.11</v>
      </c>
      <c r="W82" s="197">
        <v>12.87</v>
      </c>
      <c r="X82" s="197">
        <v>42.46</v>
      </c>
      <c r="Y82" s="197">
        <v>0</v>
      </c>
      <c r="Z82">
        <v>0</v>
      </c>
      <c r="AA82" s="197">
        <v>-0.15</v>
      </c>
      <c r="AB82" s="197">
        <v>0</v>
      </c>
      <c r="AC82" s="197">
        <v>0</v>
      </c>
      <c r="AD82" s="197">
        <v>0</v>
      </c>
      <c r="AE82" s="197">
        <v>47.27</v>
      </c>
      <c r="AF82" s="197">
        <v>0</v>
      </c>
      <c r="AG82" s="197">
        <v>0</v>
      </c>
      <c r="AH82" s="197">
        <v>0</v>
      </c>
      <c r="AI82" s="197">
        <v>56.75</v>
      </c>
      <c r="AJ82" s="197">
        <v>0</v>
      </c>
      <c r="AK82" s="197">
        <v>0</v>
      </c>
      <c r="AL82" s="197">
        <v>0</v>
      </c>
      <c r="AM82" s="197">
        <v>0</v>
      </c>
      <c r="AN82" s="197">
        <v>0</v>
      </c>
      <c r="AO82">
        <v>0</v>
      </c>
      <c r="AP82" s="197">
        <v>74.56</v>
      </c>
      <c r="AQ82" s="197">
        <v>22.58</v>
      </c>
      <c r="AR82" s="197">
        <v>0</v>
      </c>
      <c r="AS82" s="197">
        <v>0</v>
      </c>
      <c r="AT82">
        <v>0</v>
      </c>
      <c r="AU82">
        <v>0</v>
      </c>
      <c r="AV82" s="197">
        <v>0</v>
      </c>
      <c r="AW82" s="197">
        <v>0</v>
      </c>
      <c r="AX82" s="197">
        <v>0</v>
      </c>
      <c r="AY82" s="197">
        <v>0</v>
      </c>
      <c r="AZ82" s="197">
        <v>0</v>
      </c>
      <c r="BA82" s="197">
        <v>0</v>
      </c>
      <c r="BB82" s="197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0</v>
      </c>
      <c r="H83" s="197">
        <v>0</v>
      </c>
      <c r="I83" s="197">
        <v>0</v>
      </c>
      <c r="J83" s="197">
        <v>0</v>
      </c>
      <c r="K83" s="197">
        <v>9.0299999999999994</v>
      </c>
      <c r="L83" s="197">
        <v>555.17999999999995</v>
      </c>
      <c r="M83" s="197">
        <v>27.09</v>
      </c>
      <c r="N83" s="197">
        <v>29.68</v>
      </c>
      <c r="O83" s="197">
        <v>0</v>
      </c>
      <c r="P83" s="197">
        <v>28.7</v>
      </c>
      <c r="Q83" s="197">
        <v>2.79</v>
      </c>
      <c r="R83" s="197">
        <v>12.49</v>
      </c>
      <c r="S83" s="197">
        <v>3.69</v>
      </c>
      <c r="T83" s="197">
        <v>0</v>
      </c>
      <c r="U83" s="197">
        <v>51.37</v>
      </c>
      <c r="V83" s="197">
        <v>6.11</v>
      </c>
      <c r="W83" s="197">
        <v>12.87</v>
      </c>
      <c r="X83" s="197">
        <v>42.46</v>
      </c>
      <c r="Y83" s="197">
        <v>0</v>
      </c>
      <c r="Z83">
        <v>0</v>
      </c>
      <c r="AA83" s="197">
        <v>-0.15</v>
      </c>
      <c r="AB83" s="197">
        <v>0</v>
      </c>
      <c r="AC83" s="197">
        <v>0</v>
      </c>
      <c r="AD83" s="197">
        <v>0</v>
      </c>
      <c r="AE83" s="197">
        <v>48.2</v>
      </c>
      <c r="AF83" s="197">
        <v>0</v>
      </c>
      <c r="AG83" s="197">
        <v>0</v>
      </c>
      <c r="AH83" s="197">
        <v>0</v>
      </c>
      <c r="AI83" s="197">
        <v>56.75</v>
      </c>
      <c r="AJ83" s="197">
        <v>0</v>
      </c>
      <c r="AK83" s="197">
        <v>0</v>
      </c>
      <c r="AL83" s="197">
        <v>0</v>
      </c>
      <c r="AM83" s="197">
        <v>0</v>
      </c>
      <c r="AN83" s="197">
        <v>0</v>
      </c>
      <c r="AO83">
        <v>0</v>
      </c>
      <c r="AP83" s="197">
        <v>74.56</v>
      </c>
      <c r="AQ83" s="197">
        <v>11.78</v>
      </c>
      <c r="AR83" s="197">
        <v>0</v>
      </c>
      <c r="AS83" s="197">
        <v>0</v>
      </c>
      <c r="AT83">
        <v>0</v>
      </c>
      <c r="AU83">
        <v>0</v>
      </c>
      <c r="AV83" s="197">
        <v>0</v>
      </c>
      <c r="AW83" s="197">
        <v>0</v>
      </c>
      <c r="AX83" s="197">
        <v>0</v>
      </c>
      <c r="AY83" s="197">
        <v>0</v>
      </c>
      <c r="AZ83" s="197">
        <v>0</v>
      </c>
      <c r="BA83" s="197">
        <v>0</v>
      </c>
      <c r="BB83" s="197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0</v>
      </c>
      <c r="H84" s="197">
        <v>0</v>
      </c>
      <c r="I84" s="197">
        <v>0</v>
      </c>
      <c r="J84" s="197">
        <v>0</v>
      </c>
      <c r="K84" s="197">
        <v>9.0299999999999994</v>
      </c>
      <c r="L84" s="197">
        <v>555.17999999999995</v>
      </c>
      <c r="M84" s="197">
        <v>27.09</v>
      </c>
      <c r="N84" s="197">
        <v>29.68</v>
      </c>
      <c r="O84" s="197">
        <v>0</v>
      </c>
      <c r="P84" s="197">
        <v>28.7</v>
      </c>
      <c r="Q84" s="197">
        <v>2.79</v>
      </c>
      <c r="R84" s="197">
        <v>12.49</v>
      </c>
      <c r="S84" s="197">
        <v>3.69</v>
      </c>
      <c r="T84" s="197">
        <v>0</v>
      </c>
      <c r="U84" s="197">
        <v>51.37</v>
      </c>
      <c r="V84" s="197">
        <v>6.11</v>
      </c>
      <c r="W84" s="197">
        <v>12.87</v>
      </c>
      <c r="X84" s="197">
        <v>42.46</v>
      </c>
      <c r="Y84" s="197">
        <v>0</v>
      </c>
      <c r="Z84">
        <v>0</v>
      </c>
      <c r="AA84" s="197">
        <v>-0.15</v>
      </c>
      <c r="AB84" s="197">
        <v>0</v>
      </c>
      <c r="AC84" s="197">
        <v>0</v>
      </c>
      <c r="AD84" s="197">
        <v>0</v>
      </c>
      <c r="AE84" s="197">
        <v>48.2</v>
      </c>
      <c r="AF84" s="197">
        <v>0</v>
      </c>
      <c r="AG84" s="197">
        <v>0</v>
      </c>
      <c r="AH84" s="197">
        <v>0</v>
      </c>
      <c r="AI84" s="197">
        <v>56.75</v>
      </c>
      <c r="AJ84" s="197">
        <v>0</v>
      </c>
      <c r="AK84" s="197">
        <v>0</v>
      </c>
      <c r="AL84" s="197">
        <v>0</v>
      </c>
      <c r="AM84" s="197">
        <v>0</v>
      </c>
      <c r="AN84" s="197">
        <v>0</v>
      </c>
      <c r="AO84">
        <v>0</v>
      </c>
      <c r="AP84" s="197">
        <v>74.56</v>
      </c>
      <c r="AQ84" s="197">
        <v>11.78</v>
      </c>
      <c r="AR84" s="197">
        <v>0</v>
      </c>
      <c r="AS84" s="197">
        <v>0</v>
      </c>
      <c r="AT84">
        <v>0</v>
      </c>
      <c r="AU84">
        <v>0</v>
      </c>
      <c r="AV84" s="197">
        <v>0</v>
      </c>
      <c r="AW84" s="197">
        <v>0</v>
      </c>
      <c r="AX84" s="197">
        <v>0</v>
      </c>
      <c r="AY84" s="197">
        <v>0</v>
      </c>
      <c r="AZ84" s="197">
        <v>0</v>
      </c>
      <c r="BA84" s="197">
        <v>0</v>
      </c>
      <c r="BB84" s="197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0</v>
      </c>
      <c r="H85" s="197">
        <v>0</v>
      </c>
      <c r="I85" s="197">
        <v>0</v>
      </c>
      <c r="J85" s="197">
        <v>0</v>
      </c>
      <c r="K85" s="197">
        <v>9.0299999999999994</v>
      </c>
      <c r="L85" s="197">
        <v>555.17999999999995</v>
      </c>
      <c r="M85" s="197">
        <v>27.09</v>
      </c>
      <c r="N85" s="197">
        <v>29.68</v>
      </c>
      <c r="O85" s="197">
        <v>0</v>
      </c>
      <c r="P85" s="197">
        <v>28.7</v>
      </c>
      <c r="Q85" s="197">
        <v>5.72</v>
      </c>
      <c r="R85" s="197">
        <v>12.49</v>
      </c>
      <c r="S85" s="197">
        <v>7.77</v>
      </c>
      <c r="T85" s="197">
        <v>0</v>
      </c>
      <c r="U85" s="197">
        <v>51.37</v>
      </c>
      <c r="V85" s="197">
        <v>6.11</v>
      </c>
      <c r="W85" s="197">
        <v>12.87</v>
      </c>
      <c r="X85" s="197">
        <v>42.46</v>
      </c>
      <c r="Y85" s="197">
        <v>0</v>
      </c>
      <c r="Z85">
        <v>0</v>
      </c>
      <c r="AA85" s="197">
        <v>-0.15</v>
      </c>
      <c r="AB85" s="197">
        <v>0</v>
      </c>
      <c r="AC85" s="197">
        <v>0</v>
      </c>
      <c r="AD85" s="197">
        <v>0</v>
      </c>
      <c r="AE85" s="197">
        <v>48.2</v>
      </c>
      <c r="AF85" s="197">
        <v>0</v>
      </c>
      <c r="AG85" s="197">
        <v>0</v>
      </c>
      <c r="AH85" s="197">
        <v>0</v>
      </c>
      <c r="AI85" s="197">
        <v>69.61</v>
      </c>
      <c r="AJ85" s="197">
        <v>0</v>
      </c>
      <c r="AK85" s="197">
        <v>0</v>
      </c>
      <c r="AL85" s="197">
        <v>0</v>
      </c>
      <c r="AM85" s="197">
        <v>0</v>
      </c>
      <c r="AN85" s="197">
        <v>0</v>
      </c>
      <c r="AO85">
        <v>0</v>
      </c>
      <c r="AP85" s="197">
        <v>74.56</v>
      </c>
      <c r="AQ85" s="197">
        <v>11.78</v>
      </c>
      <c r="AR85" s="197">
        <v>0</v>
      </c>
      <c r="AS85" s="197">
        <v>0</v>
      </c>
      <c r="AT85">
        <v>0</v>
      </c>
      <c r="AU85">
        <v>0</v>
      </c>
      <c r="AV85" s="197">
        <v>0</v>
      </c>
      <c r="AW85" s="197">
        <v>0</v>
      </c>
      <c r="AX85" s="197">
        <v>0</v>
      </c>
      <c r="AY85" s="197">
        <v>0</v>
      </c>
      <c r="AZ85" s="197">
        <v>0</v>
      </c>
      <c r="BA85" s="197">
        <v>0</v>
      </c>
      <c r="BB85" s="197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0</v>
      </c>
      <c r="H86" s="197">
        <v>0</v>
      </c>
      <c r="I86" s="197">
        <v>0</v>
      </c>
      <c r="J86" s="197">
        <v>0</v>
      </c>
      <c r="K86" s="197">
        <v>9.0299999999999994</v>
      </c>
      <c r="L86" s="197">
        <v>555.17999999999995</v>
      </c>
      <c r="M86" s="197">
        <v>27.09</v>
      </c>
      <c r="N86" s="197">
        <v>29.68</v>
      </c>
      <c r="O86" s="197">
        <v>0</v>
      </c>
      <c r="P86" s="197">
        <v>28.7</v>
      </c>
      <c r="Q86" s="197">
        <v>5.72</v>
      </c>
      <c r="R86" s="197">
        <v>12.49</v>
      </c>
      <c r="S86" s="197">
        <v>7.77</v>
      </c>
      <c r="T86" s="197">
        <v>0</v>
      </c>
      <c r="U86" s="197">
        <v>51.37</v>
      </c>
      <c r="V86" s="197">
        <v>6.11</v>
      </c>
      <c r="W86" s="197">
        <v>12.87</v>
      </c>
      <c r="X86" s="197">
        <v>42.46</v>
      </c>
      <c r="Y86" s="197">
        <v>0</v>
      </c>
      <c r="Z86">
        <v>0</v>
      </c>
      <c r="AA86" s="197">
        <v>-0.15</v>
      </c>
      <c r="AB86" s="197">
        <v>0</v>
      </c>
      <c r="AC86" s="197">
        <v>0</v>
      </c>
      <c r="AD86" s="197">
        <v>0</v>
      </c>
      <c r="AE86" s="197">
        <v>48.2</v>
      </c>
      <c r="AF86" s="197">
        <v>0</v>
      </c>
      <c r="AG86" s="197">
        <v>0</v>
      </c>
      <c r="AH86" s="197">
        <v>0</v>
      </c>
      <c r="AI86" s="197">
        <v>69.61</v>
      </c>
      <c r="AJ86" s="197">
        <v>0</v>
      </c>
      <c r="AK86" s="197">
        <v>0</v>
      </c>
      <c r="AL86" s="197">
        <v>0</v>
      </c>
      <c r="AM86" s="197">
        <v>0</v>
      </c>
      <c r="AN86" s="197">
        <v>0</v>
      </c>
      <c r="AO86">
        <v>0</v>
      </c>
      <c r="AP86" s="197">
        <v>74.56</v>
      </c>
      <c r="AQ86" s="197">
        <v>11.78</v>
      </c>
      <c r="AR86" s="197">
        <v>0</v>
      </c>
      <c r="AS86" s="197">
        <v>0</v>
      </c>
      <c r="AT86">
        <v>0</v>
      </c>
      <c r="AU86">
        <v>0</v>
      </c>
      <c r="AV86" s="197">
        <v>0</v>
      </c>
      <c r="AW86" s="197">
        <v>0</v>
      </c>
      <c r="AX86" s="197">
        <v>0</v>
      </c>
      <c r="AY86" s="197">
        <v>0</v>
      </c>
      <c r="AZ86" s="197">
        <v>0</v>
      </c>
      <c r="BA86" s="197">
        <v>0</v>
      </c>
      <c r="BB86" s="197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0</v>
      </c>
      <c r="H87" s="197">
        <v>0</v>
      </c>
      <c r="I87" s="197">
        <v>0</v>
      </c>
      <c r="J87" s="197">
        <v>0</v>
      </c>
      <c r="K87" s="197">
        <v>9.0299999999999994</v>
      </c>
      <c r="L87" s="197">
        <v>555.17999999999995</v>
      </c>
      <c r="M87" s="197">
        <v>27.09</v>
      </c>
      <c r="N87" s="197">
        <v>29.68</v>
      </c>
      <c r="O87" s="197">
        <v>0</v>
      </c>
      <c r="P87" s="197">
        <v>28.7</v>
      </c>
      <c r="Q87" s="197">
        <v>5.72</v>
      </c>
      <c r="R87" s="197">
        <v>12.49</v>
      </c>
      <c r="S87" s="197">
        <v>7.77</v>
      </c>
      <c r="T87" s="197">
        <v>0</v>
      </c>
      <c r="U87" s="197">
        <v>51.37</v>
      </c>
      <c r="V87" s="197">
        <v>6.11</v>
      </c>
      <c r="W87" s="197">
        <v>12.87</v>
      </c>
      <c r="X87" s="197">
        <v>42.46</v>
      </c>
      <c r="Y87" s="197">
        <v>0</v>
      </c>
      <c r="Z87">
        <v>0</v>
      </c>
      <c r="AA87" s="197">
        <v>-0.15</v>
      </c>
      <c r="AB87" s="197">
        <v>0</v>
      </c>
      <c r="AC87" s="197">
        <v>0</v>
      </c>
      <c r="AD87" s="197">
        <v>0</v>
      </c>
      <c r="AE87" s="197">
        <v>48.2</v>
      </c>
      <c r="AF87" s="197">
        <v>0</v>
      </c>
      <c r="AG87" s="197">
        <v>0</v>
      </c>
      <c r="AH87" s="197">
        <v>0</v>
      </c>
      <c r="AI87" s="197">
        <v>69.61</v>
      </c>
      <c r="AJ87" s="197">
        <v>0</v>
      </c>
      <c r="AK87" s="197">
        <v>0</v>
      </c>
      <c r="AL87" s="197">
        <v>0</v>
      </c>
      <c r="AM87" s="197">
        <v>0</v>
      </c>
      <c r="AN87" s="197">
        <v>0</v>
      </c>
      <c r="AO87">
        <v>0</v>
      </c>
      <c r="AP87" s="197">
        <v>74.56</v>
      </c>
      <c r="AQ87" s="197">
        <v>11.78</v>
      </c>
      <c r="AR87" s="197">
        <v>0</v>
      </c>
      <c r="AS87" s="197">
        <v>0</v>
      </c>
      <c r="AT87">
        <v>0</v>
      </c>
      <c r="AU87">
        <v>0</v>
      </c>
      <c r="AV87" s="197">
        <v>0</v>
      </c>
      <c r="AW87" s="197">
        <v>0</v>
      </c>
      <c r="AX87" s="197">
        <v>0</v>
      </c>
      <c r="AY87" s="197">
        <v>0</v>
      </c>
      <c r="AZ87" s="197">
        <v>0</v>
      </c>
      <c r="BA87" s="197">
        <v>0</v>
      </c>
      <c r="BB87" s="19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0</v>
      </c>
      <c r="H88" s="197">
        <v>0</v>
      </c>
      <c r="I88" s="197">
        <v>0</v>
      </c>
      <c r="J88" s="197">
        <v>0</v>
      </c>
      <c r="K88" s="197">
        <v>9.0299999999999994</v>
      </c>
      <c r="L88" s="197">
        <v>555.17999999999995</v>
      </c>
      <c r="M88" s="197">
        <v>27.09</v>
      </c>
      <c r="N88" s="197">
        <v>29.68</v>
      </c>
      <c r="O88" s="197">
        <v>0</v>
      </c>
      <c r="P88" s="197">
        <v>28.7</v>
      </c>
      <c r="Q88" s="197">
        <v>5.72</v>
      </c>
      <c r="R88" s="197">
        <v>12.49</v>
      </c>
      <c r="S88" s="197">
        <v>7.77</v>
      </c>
      <c r="T88" s="197">
        <v>0</v>
      </c>
      <c r="U88" s="197">
        <v>51.37</v>
      </c>
      <c r="V88" s="197">
        <v>6.11</v>
      </c>
      <c r="W88" s="197">
        <v>12.87</v>
      </c>
      <c r="X88" s="197">
        <v>42.46</v>
      </c>
      <c r="Y88" s="197">
        <v>0</v>
      </c>
      <c r="Z88">
        <v>0</v>
      </c>
      <c r="AA88" s="197">
        <v>-0.15</v>
      </c>
      <c r="AB88" s="197">
        <v>0</v>
      </c>
      <c r="AC88" s="197">
        <v>0</v>
      </c>
      <c r="AD88" s="197">
        <v>0</v>
      </c>
      <c r="AE88" s="197">
        <v>48.2</v>
      </c>
      <c r="AF88" s="197">
        <v>0</v>
      </c>
      <c r="AG88" s="197">
        <v>0</v>
      </c>
      <c r="AH88" s="197">
        <v>0</v>
      </c>
      <c r="AI88" s="197">
        <v>69.61</v>
      </c>
      <c r="AJ88" s="197">
        <v>0</v>
      </c>
      <c r="AK88" s="197">
        <v>0</v>
      </c>
      <c r="AL88" s="197">
        <v>0</v>
      </c>
      <c r="AM88" s="197">
        <v>0</v>
      </c>
      <c r="AN88" s="197">
        <v>0</v>
      </c>
      <c r="AO88">
        <v>0</v>
      </c>
      <c r="AP88" s="197">
        <v>74.56</v>
      </c>
      <c r="AQ88" s="197">
        <v>11.78</v>
      </c>
      <c r="AR88" s="197">
        <v>0</v>
      </c>
      <c r="AS88" s="197">
        <v>0</v>
      </c>
      <c r="AT88">
        <v>0</v>
      </c>
      <c r="AU88">
        <v>0</v>
      </c>
      <c r="AV88" s="197">
        <v>0</v>
      </c>
      <c r="AW88" s="197">
        <v>0</v>
      </c>
      <c r="AX88" s="197">
        <v>0</v>
      </c>
      <c r="AY88" s="197">
        <v>0</v>
      </c>
      <c r="AZ88" s="197">
        <v>0</v>
      </c>
      <c r="BA88" s="197">
        <v>0</v>
      </c>
      <c r="BB88" s="197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0</v>
      </c>
      <c r="H89" s="197">
        <v>0</v>
      </c>
      <c r="I89" s="197">
        <v>0</v>
      </c>
      <c r="J89" s="197">
        <v>0</v>
      </c>
      <c r="K89" s="197">
        <v>9.0299999999999994</v>
      </c>
      <c r="L89" s="197">
        <v>555.17999999999995</v>
      </c>
      <c r="M89" s="197">
        <v>27.09</v>
      </c>
      <c r="N89" s="197">
        <v>25.97</v>
      </c>
      <c r="O89" s="197">
        <v>0</v>
      </c>
      <c r="P89" s="197">
        <v>28.7</v>
      </c>
      <c r="Q89" s="197">
        <v>5.96</v>
      </c>
      <c r="R89" s="197">
        <v>12.49</v>
      </c>
      <c r="S89" s="197">
        <v>8.1</v>
      </c>
      <c r="T89" s="197">
        <v>0</v>
      </c>
      <c r="U89" s="197">
        <v>51.37</v>
      </c>
      <c r="V89" s="197">
        <v>6.11</v>
      </c>
      <c r="W89" s="197">
        <v>12.87</v>
      </c>
      <c r="X89" s="197">
        <v>42.46</v>
      </c>
      <c r="Y89" s="197">
        <v>0</v>
      </c>
      <c r="Z89">
        <v>0</v>
      </c>
      <c r="AA89" s="197">
        <v>-0.15</v>
      </c>
      <c r="AB89" s="197">
        <v>0</v>
      </c>
      <c r="AC89" s="197">
        <v>0</v>
      </c>
      <c r="AD89" s="197">
        <v>0</v>
      </c>
      <c r="AE89" s="197">
        <v>48.2</v>
      </c>
      <c r="AF89" s="197">
        <v>0</v>
      </c>
      <c r="AG89" s="197">
        <v>0</v>
      </c>
      <c r="AH89" s="197">
        <v>0</v>
      </c>
      <c r="AI89" s="197">
        <v>69.61</v>
      </c>
      <c r="AJ89" s="197">
        <v>0</v>
      </c>
      <c r="AK89" s="197">
        <v>0</v>
      </c>
      <c r="AL89" s="197">
        <v>0</v>
      </c>
      <c r="AM89" s="197">
        <v>0</v>
      </c>
      <c r="AN89" s="197">
        <v>0</v>
      </c>
      <c r="AO89">
        <v>0</v>
      </c>
      <c r="AP89" s="197">
        <v>74.56</v>
      </c>
      <c r="AQ89" s="197">
        <v>11.78</v>
      </c>
      <c r="AR89" s="197">
        <v>0</v>
      </c>
      <c r="AS89" s="197">
        <v>0</v>
      </c>
      <c r="AT89">
        <v>0</v>
      </c>
      <c r="AU89">
        <v>0</v>
      </c>
      <c r="AV89" s="197">
        <v>0</v>
      </c>
      <c r="AW89" s="197">
        <v>0</v>
      </c>
      <c r="AX89" s="197">
        <v>0</v>
      </c>
      <c r="AY89" s="197">
        <v>0</v>
      </c>
      <c r="AZ89" s="197">
        <v>0</v>
      </c>
      <c r="BA89" s="197">
        <v>0</v>
      </c>
      <c r="BB89" s="197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0</v>
      </c>
      <c r="H90" s="197">
        <v>0</v>
      </c>
      <c r="I90" s="197">
        <v>0</v>
      </c>
      <c r="J90" s="197">
        <v>0</v>
      </c>
      <c r="K90" s="197">
        <v>9.0299999999999994</v>
      </c>
      <c r="L90" s="197">
        <v>555.17999999999995</v>
      </c>
      <c r="M90" s="197">
        <v>27.09</v>
      </c>
      <c r="N90" s="197">
        <v>25.97</v>
      </c>
      <c r="O90" s="197">
        <v>0</v>
      </c>
      <c r="P90" s="197">
        <v>28.7</v>
      </c>
      <c r="Q90" s="197">
        <v>5.73</v>
      </c>
      <c r="R90" s="197">
        <v>12.49</v>
      </c>
      <c r="S90" s="197">
        <v>7.77</v>
      </c>
      <c r="T90" s="197">
        <v>0</v>
      </c>
      <c r="U90" s="197">
        <v>51.37</v>
      </c>
      <c r="V90" s="197">
        <v>6.11</v>
      </c>
      <c r="W90" s="197">
        <v>12.87</v>
      </c>
      <c r="X90" s="197">
        <v>42.46</v>
      </c>
      <c r="Y90" s="197">
        <v>0</v>
      </c>
      <c r="Z90">
        <v>0</v>
      </c>
      <c r="AA90" s="197">
        <v>-0.15</v>
      </c>
      <c r="AB90" s="197">
        <v>0</v>
      </c>
      <c r="AC90" s="197">
        <v>0</v>
      </c>
      <c r="AD90" s="197">
        <v>0</v>
      </c>
      <c r="AE90" s="197">
        <v>48.2</v>
      </c>
      <c r="AF90" s="197">
        <v>0</v>
      </c>
      <c r="AG90" s="197">
        <v>0</v>
      </c>
      <c r="AH90" s="197">
        <v>0</v>
      </c>
      <c r="AI90" s="197">
        <v>69.61</v>
      </c>
      <c r="AJ90" s="197">
        <v>0</v>
      </c>
      <c r="AK90" s="197">
        <v>0</v>
      </c>
      <c r="AL90" s="197">
        <v>0</v>
      </c>
      <c r="AM90" s="197">
        <v>0</v>
      </c>
      <c r="AN90" s="197">
        <v>0</v>
      </c>
      <c r="AO90">
        <v>0</v>
      </c>
      <c r="AP90" s="197">
        <v>74.56</v>
      </c>
      <c r="AQ90" s="197">
        <v>11.78</v>
      </c>
      <c r="AR90" s="197">
        <v>0</v>
      </c>
      <c r="AS90" s="197">
        <v>0</v>
      </c>
      <c r="AT90">
        <v>0</v>
      </c>
      <c r="AU90">
        <v>0</v>
      </c>
      <c r="AV90" s="197">
        <v>0</v>
      </c>
      <c r="AW90" s="197">
        <v>0</v>
      </c>
      <c r="AX90" s="197">
        <v>0</v>
      </c>
      <c r="AY90" s="197">
        <v>0</v>
      </c>
      <c r="AZ90" s="197">
        <v>0</v>
      </c>
      <c r="BA90" s="197">
        <v>0</v>
      </c>
      <c r="BB90" s="197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0</v>
      </c>
      <c r="H91" s="197">
        <v>0</v>
      </c>
      <c r="I91" s="197">
        <v>0</v>
      </c>
      <c r="J91" s="197">
        <v>0</v>
      </c>
      <c r="K91" s="197">
        <v>9.0299999999999994</v>
      </c>
      <c r="L91" s="197">
        <v>555.17999999999995</v>
      </c>
      <c r="M91" s="197">
        <v>27.09</v>
      </c>
      <c r="N91" s="197">
        <v>25.97</v>
      </c>
      <c r="O91" s="197">
        <v>0</v>
      </c>
      <c r="P91" s="197">
        <v>28.7</v>
      </c>
      <c r="Q91" s="197">
        <v>5.74</v>
      </c>
      <c r="R91" s="197">
        <v>12.49</v>
      </c>
      <c r="S91" s="197">
        <v>7.77</v>
      </c>
      <c r="T91" s="197">
        <v>0</v>
      </c>
      <c r="U91" s="197">
        <v>51.37</v>
      </c>
      <c r="V91" s="197">
        <v>6.11</v>
      </c>
      <c r="W91" s="197">
        <v>12.87</v>
      </c>
      <c r="X91" s="197">
        <v>42.46</v>
      </c>
      <c r="Y91" s="197">
        <v>0</v>
      </c>
      <c r="Z91">
        <v>0</v>
      </c>
      <c r="AA91" s="197">
        <v>-0.15</v>
      </c>
      <c r="AB91" s="197">
        <v>0</v>
      </c>
      <c r="AC91" s="197">
        <v>0</v>
      </c>
      <c r="AD91" s="197">
        <v>0</v>
      </c>
      <c r="AE91" s="197">
        <v>48.2</v>
      </c>
      <c r="AF91" s="197">
        <v>0</v>
      </c>
      <c r="AG91" s="197">
        <v>0</v>
      </c>
      <c r="AH91" s="197">
        <v>0</v>
      </c>
      <c r="AI91" s="197">
        <v>69.61</v>
      </c>
      <c r="AJ91" s="197">
        <v>0</v>
      </c>
      <c r="AK91" s="197">
        <v>0</v>
      </c>
      <c r="AL91" s="197">
        <v>0</v>
      </c>
      <c r="AM91" s="197">
        <v>0</v>
      </c>
      <c r="AN91" s="197">
        <v>0</v>
      </c>
      <c r="AO91">
        <v>0</v>
      </c>
      <c r="AP91" s="197">
        <v>74.56</v>
      </c>
      <c r="AQ91" s="197">
        <v>11.78</v>
      </c>
      <c r="AR91" s="197">
        <v>0</v>
      </c>
      <c r="AS91" s="197">
        <v>0</v>
      </c>
      <c r="AT91">
        <v>0</v>
      </c>
      <c r="AU91">
        <v>0</v>
      </c>
      <c r="AV91" s="197">
        <v>0</v>
      </c>
      <c r="AW91" s="197">
        <v>0</v>
      </c>
      <c r="AX91" s="197">
        <v>0</v>
      </c>
      <c r="AY91" s="197">
        <v>0</v>
      </c>
      <c r="AZ91" s="197">
        <v>0</v>
      </c>
      <c r="BA91" s="197">
        <v>0</v>
      </c>
      <c r="BB91" s="197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0</v>
      </c>
      <c r="H92" s="197">
        <v>0</v>
      </c>
      <c r="I92" s="197">
        <v>0</v>
      </c>
      <c r="J92" s="197">
        <v>0</v>
      </c>
      <c r="K92" s="197">
        <v>9.0299999999999994</v>
      </c>
      <c r="L92" s="197">
        <v>555.19000000000005</v>
      </c>
      <c r="M92" s="197">
        <v>27.09</v>
      </c>
      <c r="N92" s="197">
        <v>25.97</v>
      </c>
      <c r="O92" s="197">
        <v>0</v>
      </c>
      <c r="P92" s="197">
        <v>28.7</v>
      </c>
      <c r="Q92" s="197">
        <v>5.74</v>
      </c>
      <c r="R92" s="197">
        <v>12.49</v>
      </c>
      <c r="S92" s="197">
        <v>7.77</v>
      </c>
      <c r="T92" s="197">
        <v>0</v>
      </c>
      <c r="U92" s="197">
        <v>51.37</v>
      </c>
      <c r="V92" s="197">
        <v>6.11</v>
      </c>
      <c r="W92" s="197">
        <v>12.87</v>
      </c>
      <c r="X92" s="197">
        <v>42.46</v>
      </c>
      <c r="Y92" s="197">
        <v>0</v>
      </c>
      <c r="Z92">
        <v>0</v>
      </c>
      <c r="AA92" s="197">
        <v>-0.15</v>
      </c>
      <c r="AB92" s="197">
        <v>0</v>
      </c>
      <c r="AC92" s="197">
        <v>0</v>
      </c>
      <c r="AD92" s="197">
        <v>0</v>
      </c>
      <c r="AE92" s="197">
        <v>48.2</v>
      </c>
      <c r="AF92" s="197">
        <v>0</v>
      </c>
      <c r="AG92" s="197">
        <v>0</v>
      </c>
      <c r="AH92" s="197">
        <v>0</v>
      </c>
      <c r="AI92" s="197">
        <v>69.61</v>
      </c>
      <c r="AJ92" s="197">
        <v>0</v>
      </c>
      <c r="AK92" s="197">
        <v>0</v>
      </c>
      <c r="AL92" s="197">
        <v>0</v>
      </c>
      <c r="AM92" s="197">
        <v>0</v>
      </c>
      <c r="AN92" s="197">
        <v>0</v>
      </c>
      <c r="AO92">
        <v>0</v>
      </c>
      <c r="AP92" s="197">
        <v>74.56</v>
      </c>
      <c r="AQ92" s="197">
        <v>11.78</v>
      </c>
      <c r="AR92" s="197">
        <v>0</v>
      </c>
      <c r="AS92" s="197">
        <v>0</v>
      </c>
      <c r="AT92">
        <v>0</v>
      </c>
      <c r="AU92">
        <v>0</v>
      </c>
      <c r="AV92" s="197">
        <v>0</v>
      </c>
      <c r="AW92" s="197">
        <v>0</v>
      </c>
      <c r="AX92" s="197">
        <v>0</v>
      </c>
      <c r="AY92" s="197">
        <v>0</v>
      </c>
      <c r="AZ92" s="197">
        <v>0</v>
      </c>
      <c r="BA92" s="197">
        <v>0</v>
      </c>
      <c r="BB92" s="197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0</v>
      </c>
      <c r="H93" s="197">
        <v>0</v>
      </c>
      <c r="I93" s="197">
        <v>0</v>
      </c>
      <c r="J93" s="197">
        <v>0</v>
      </c>
      <c r="K93" s="197">
        <v>9.09</v>
      </c>
      <c r="L93" s="197">
        <v>555.17999999999995</v>
      </c>
      <c r="M93" s="197">
        <v>27.09</v>
      </c>
      <c r="N93" s="197">
        <v>25.97</v>
      </c>
      <c r="O93" s="197">
        <v>0</v>
      </c>
      <c r="P93" s="197">
        <v>28.7</v>
      </c>
      <c r="Q93" s="197">
        <v>5.74</v>
      </c>
      <c r="R93" s="197">
        <v>12.48</v>
      </c>
      <c r="S93" s="197">
        <v>7.77</v>
      </c>
      <c r="T93" s="197">
        <v>0</v>
      </c>
      <c r="U93" s="197">
        <v>51.37</v>
      </c>
      <c r="V93" s="197">
        <v>6.1</v>
      </c>
      <c r="W93" s="197">
        <v>12.95</v>
      </c>
      <c r="X93" s="197">
        <v>43.18</v>
      </c>
      <c r="Y93" s="197">
        <v>0</v>
      </c>
      <c r="Z93">
        <v>0</v>
      </c>
      <c r="AA93" s="197">
        <v>-0.15</v>
      </c>
      <c r="AB93" s="197">
        <v>0</v>
      </c>
      <c r="AC93" s="197">
        <v>0</v>
      </c>
      <c r="AD93" s="197">
        <v>0</v>
      </c>
      <c r="AE93" s="197">
        <v>48.2</v>
      </c>
      <c r="AF93" s="197">
        <v>0</v>
      </c>
      <c r="AG93" s="197">
        <v>0</v>
      </c>
      <c r="AH93" s="197">
        <v>0</v>
      </c>
      <c r="AI93" s="197">
        <v>69.61</v>
      </c>
      <c r="AJ93" s="197">
        <v>0</v>
      </c>
      <c r="AK93" s="197">
        <v>0</v>
      </c>
      <c r="AL93" s="197">
        <v>0</v>
      </c>
      <c r="AM93" s="197">
        <v>0</v>
      </c>
      <c r="AN93" s="197">
        <v>0</v>
      </c>
      <c r="AO93">
        <v>0</v>
      </c>
      <c r="AP93" s="197">
        <v>74.56</v>
      </c>
      <c r="AQ93" s="197">
        <v>11.78</v>
      </c>
      <c r="AR93" s="197">
        <v>0</v>
      </c>
      <c r="AS93" s="197">
        <v>0</v>
      </c>
      <c r="AT93">
        <v>0</v>
      </c>
      <c r="AU93">
        <v>0</v>
      </c>
      <c r="AV93" s="197">
        <v>0</v>
      </c>
      <c r="AW93" s="197">
        <v>0</v>
      </c>
      <c r="AX93" s="197">
        <v>0</v>
      </c>
      <c r="AY93" s="197">
        <v>0</v>
      </c>
      <c r="AZ93" s="197">
        <v>0</v>
      </c>
      <c r="BA93" s="197">
        <v>0</v>
      </c>
      <c r="BB93" s="197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0</v>
      </c>
      <c r="H94" s="197">
        <v>0</v>
      </c>
      <c r="I94" s="197">
        <v>0</v>
      </c>
      <c r="J94" s="197">
        <v>0</v>
      </c>
      <c r="K94" s="197">
        <v>9.0299999999999994</v>
      </c>
      <c r="L94" s="197">
        <v>555.17999999999995</v>
      </c>
      <c r="M94" s="197">
        <v>27.09</v>
      </c>
      <c r="N94" s="197">
        <v>25.97</v>
      </c>
      <c r="O94" s="197">
        <v>0</v>
      </c>
      <c r="P94" s="197">
        <v>28.7</v>
      </c>
      <c r="Q94" s="197">
        <v>5.74</v>
      </c>
      <c r="R94" s="197">
        <v>12.48</v>
      </c>
      <c r="S94" s="197">
        <v>7.77</v>
      </c>
      <c r="T94" s="197">
        <v>0</v>
      </c>
      <c r="U94" s="197">
        <v>51.37</v>
      </c>
      <c r="V94" s="197">
        <v>6.1</v>
      </c>
      <c r="W94" s="197">
        <v>12.95</v>
      </c>
      <c r="X94" s="197">
        <v>43.18</v>
      </c>
      <c r="Y94" s="197">
        <v>0</v>
      </c>
      <c r="Z94">
        <v>0</v>
      </c>
      <c r="AA94" s="197">
        <v>-0.15</v>
      </c>
      <c r="AB94" s="197">
        <v>0</v>
      </c>
      <c r="AC94" s="197">
        <v>0</v>
      </c>
      <c r="AD94" s="197">
        <v>0</v>
      </c>
      <c r="AE94" s="197">
        <v>48.2</v>
      </c>
      <c r="AF94" s="197">
        <v>0</v>
      </c>
      <c r="AG94" s="197">
        <v>0</v>
      </c>
      <c r="AH94" s="197">
        <v>0</v>
      </c>
      <c r="AI94" s="197">
        <v>69.61</v>
      </c>
      <c r="AJ94" s="197">
        <v>0</v>
      </c>
      <c r="AK94" s="197">
        <v>0</v>
      </c>
      <c r="AL94" s="197">
        <v>0</v>
      </c>
      <c r="AM94" s="197">
        <v>0</v>
      </c>
      <c r="AN94" s="197">
        <v>0</v>
      </c>
      <c r="AO94">
        <v>0</v>
      </c>
      <c r="AP94" s="197">
        <v>74.56</v>
      </c>
      <c r="AQ94" s="197">
        <v>11.78</v>
      </c>
      <c r="AR94" s="197">
        <v>0</v>
      </c>
      <c r="AS94" s="197">
        <v>0</v>
      </c>
      <c r="AT94">
        <v>0</v>
      </c>
      <c r="AU94">
        <v>0</v>
      </c>
      <c r="AV94" s="197">
        <v>0</v>
      </c>
      <c r="AW94" s="197">
        <v>0</v>
      </c>
      <c r="AX94" s="197">
        <v>0</v>
      </c>
      <c r="AY94" s="197">
        <v>0</v>
      </c>
      <c r="AZ94" s="197">
        <v>0</v>
      </c>
      <c r="BA94" s="197">
        <v>0</v>
      </c>
      <c r="BB94" s="197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0</v>
      </c>
      <c r="H95" s="197">
        <v>0</v>
      </c>
      <c r="I95" s="197">
        <v>0</v>
      </c>
      <c r="J95" s="197">
        <v>0</v>
      </c>
      <c r="K95" s="197">
        <v>9.26</v>
      </c>
      <c r="L95" s="197">
        <v>555.17999999999995</v>
      </c>
      <c r="M95" s="197">
        <v>27.09</v>
      </c>
      <c r="N95" s="197">
        <v>25.97</v>
      </c>
      <c r="O95" s="197">
        <v>0</v>
      </c>
      <c r="P95" s="197">
        <v>28.7</v>
      </c>
      <c r="Q95" s="197">
        <v>5.74</v>
      </c>
      <c r="R95" s="197">
        <v>12.48</v>
      </c>
      <c r="S95" s="197">
        <v>7.77</v>
      </c>
      <c r="T95" s="197">
        <v>0</v>
      </c>
      <c r="U95" s="197">
        <v>51.37</v>
      </c>
      <c r="V95" s="197">
        <v>6.1</v>
      </c>
      <c r="W95" s="197">
        <v>12.95</v>
      </c>
      <c r="X95" s="197">
        <v>43.18</v>
      </c>
      <c r="Y95" s="197">
        <v>0</v>
      </c>
      <c r="Z95">
        <v>0</v>
      </c>
      <c r="AA95" s="197">
        <v>-0.15</v>
      </c>
      <c r="AB95" s="197">
        <v>0</v>
      </c>
      <c r="AC95" s="197">
        <v>0</v>
      </c>
      <c r="AD95" s="197">
        <v>0</v>
      </c>
      <c r="AE95" s="197">
        <v>48.2</v>
      </c>
      <c r="AF95" s="197">
        <v>0</v>
      </c>
      <c r="AG95" s="197">
        <v>0</v>
      </c>
      <c r="AH95" s="197">
        <v>0</v>
      </c>
      <c r="AI95" s="197">
        <v>69.61</v>
      </c>
      <c r="AJ95" s="197">
        <v>0</v>
      </c>
      <c r="AK95" s="197">
        <v>0</v>
      </c>
      <c r="AL95" s="197">
        <v>0</v>
      </c>
      <c r="AM95" s="197">
        <v>0</v>
      </c>
      <c r="AN95" s="197">
        <v>0</v>
      </c>
      <c r="AO95">
        <v>0</v>
      </c>
      <c r="AP95" s="197">
        <v>74.56</v>
      </c>
      <c r="AQ95" s="197">
        <v>11.78</v>
      </c>
      <c r="AR95" s="197">
        <v>0</v>
      </c>
      <c r="AS95" s="197">
        <v>0</v>
      </c>
      <c r="AT95">
        <v>0</v>
      </c>
      <c r="AU95">
        <v>0</v>
      </c>
      <c r="AV95" s="197">
        <v>0</v>
      </c>
      <c r="AW95" s="197">
        <v>0</v>
      </c>
      <c r="AX95" s="197">
        <v>0</v>
      </c>
      <c r="AY95" s="197">
        <v>0</v>
      </c>
      <c r="AZ95" s="197">
        <v>0</v>
      </c>
      <c r="BA95" s="197">
        <v>0</v>
      </c>
      <c r="BB95" s="197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0</v>
      </c>
      <c r="H96" s="197">
        <v>0</v>
      </c>
      <c r="I96" s="197">
        <v>0</v>
      </c>
      <c r="J96" s="197">
        <v>0</v>
      </c>
      <c r="K96" s="197">
        <v>9.26</v>
      </c>
      <c r="L96" s="197">
        <v>555.17999999999995</v>
      </c>
      <c r="M96" s="197">
        <v>27.09</v>
      </c>
      <c r="N96" s="197">
        <v>25.97</v>
      </c>
      <c r="O96" s="197">
        <v>0</v>
      </c>
      <c r="P96" s="197">
        <v>28.7</v>
      </c>
      <c r="Q96" s="197">
        <v>5.74</v>
      </c>
      <c r="R96" s="197">
        <v>12.48</v>
      </c>
      <c r="S96" s="197">
        <v>7.77</v>
      </c>
      <c r="T96" s="197">
        <v>0</v>
      </c>
      <c r="U96" s="197">
        <v>51.37</v>
      </c>
      <c r="V96" s="197">
        <v>6.1</v>
      </c>
      <c r="W96" s="197">
        <v>12.95</v>
      </c>
      <c r="X96" s="197">
        <v>43.18</v>
      </c>
      <c r="Y96" s="197">
        <v>0</v>
      </c>
      <c r="Z96">
        <v>0</v>
      </c>
      <c r="AA96" s="197">
        <v>-0.15</v>
      </c>
      <c r="AB96" s="197">
        <v>0</v>
      </c>
      <c r="AC96" s="197">
        <v>0</v>
      </c>
      <c r="AD96" s="197">
        <v>0</v>
      </c>
      <c r="AE96" s="197">
        <v>48.2</v>
      </c>
      <c r="AF96" s="197">
        <v>0</v>
      </c>
      <c r="AG96" s="197">
        <v>0</v>
      </c>
      <c r="AH96" s="197">
        <v>0</v>
      </c>
      <c r="AI96" s="197">
        <v>69.61</v>
      </c>
      <c r="AJ96" s="197">
        <v>0</v>
      </c>
      <c r="AK96" s="197">
        <v>0</v>
      </c>
      <c r="AL96" s="197">
        <v>0</v>
      </c>
      <c r="AM96" s="197">
        <v>0</v>
      </c>
      <c r="AN96" s="197">
        <v>0</v>
      </c>
      <c r="AO96">
        <v>0</v>
      </c>
      <c r="AP96" s="197">
        <v>74.56</v>
      </c>
      <c r="AQ96" s="197">
        <v>11.78</v>
      </c>
      <c r="AR96" s="197">
        <v>0</v>
      </c>
      <c r="AS96" s="197">
        <v>0</v>
      </c>
      <c r="AT96">
        <v>0</v>
      </c>
      <c r="AU96">
        <v>0</v>
      </c>
      <c r="AV96" s="197">
        <v>0</v>
      </c>
      <c r="AW96" s="197">
        <v>0</v>
      </c>
      <c r="AX96" s="197">
        <v>0</v>
      </c>
      <c r="AY96" s="197">
        <v>0</v>
      </c>
      <c r="AZ96" s="197">
        <v>0</v>
      </c>
      <c r="BA96" s="197">
        <v>0</v>
      </c>
      <c r="BB96" s="197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0</v>
      </c>
      <c r="H97" s="197">
        <v>0</v>
      </c>
      <c r="I97" s="197">
        <v>0</v>
      </c>
      <c r="J97" s="197">
        <v>0</v>
      </c>
      <c r="K97" s="197">
        <v>9.26</v>
      </c>
      <c r="L97" s="197">
        <v>555.17999999999995</v>
      </c>
      <c r="M97" s="197">
        <v>27.09</v>
      </c>
      <c r="N97" s="197">
        <v>25.97</v>
      </c>
      <c r="O97" s="197">
        <v>0</v>
      </c>
      <c r="P97" s="197">
        <v>28.7</v>
      </c>
      <c r="Q97" s="197">
        <v>5.74</v>
      </c>
      <c r="R97" s="197">
        <v>12.48</v>
      </c>
      <c r="S97" s="197">
        <v>7.77</v>
      </c>
      <c r="T97" s="197">
        <v>0</v>
      </c>
      <c r="U97" s="197">
        <v>51.37</v>
      </c>
      <c r="V97" s="197">
        <v>6.1</v>
      </c>
      <c r="W97" s="197">
        <v>12.95</v>
      </c>
      <c r="X97" s="197">
        <v>43.18</v>
      </c>
      <c r="Y97" s="197">
        <v>0</v>
      </c>
      <c r="Z97">
        <v>0</v>
      </c>
      <c r="AA97" s="197">
        <v>-0.15</v>
      </c>
      <c r="AB97" s="197">
        <v>0</v>
      </c>
      <c r="AC97" s="197">
        <v>0</v>
      </c>
      <c r="AD97" s="197">
        <v>0</v>
      </c>
      <c r="AE97" s="197">
        <v>48.2</v>
      </c>
      <c r="AF97" s="197">
        <v>0</v>
      </c>
      <c r="AG97" s="197">
        <v>0</v>
      </c>
      <c r="AH97" s="197">
        <v>0</v>
      </c>
      <c r="AI97" s="197">
        <v>58.53</v>
      </c>
      <c r="AJ97" s="197">
        <v>0</v>
      </c>
      <c r="AK97" s="197">
        <v>0</v>
      </c>
      <c r="AL97" s="197">
        <v>0</v>
      </c>
      <c r="AM97" s="197">
        <v>0</v>
      </c>
      <c r="AN97" s="197">
        <v>0</v>
      </c>
      <c r="AO97">
        <v>0</v>
      </c>
      <c r="AP97" s="197">
        <v>74.56</v>
      </c>
      <c r="AQ97" s="197">
        <v>11.78</v>
      </c>
      <c r="AR97" s="197">
        <v>0</v>
      </c>
      <c r="AS97" s="197">
        <v>0</v>
      </c>
      <c r="AT97">
        <v>0</v>
      </c>
      <c r="AU97">
        <v>0</v>
      </c>
      <c r="AV97" s="197">
        <v>0</v>
      </c>
      <c r="AW97" s="197">
        <v>0</v>
      </c>
      <c r="AX97" s="197">
        <v>0</v>
      </c>
      <c r="AY97" s="197">
        <v>0</v>
      </c>
      <c r="AZ97" s="197">
        <v>0</v>
      </c>
      <c r="BA97" s="197">
        <v>0</v>
      </c>
      <c r="BB97" s="1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0</v>
      </c>
      <c r="H98" s="197">
        <v>0</v>
      </c>
      <c r="I98" s="197">
        <v>0</v>
      </c>
      <c r="J98" s="197">
        <v>0</v>
      </c>
      <c r="K98" s="197">
        <v>9.26</v>
      </c>
      <c r="L98" s="197">
        <v>555.17999999999995</v>
      </c>
      <c r="M98" s="197">
        <v>27.09</v>
      </c>
      <c r="N98" s="197">
        <v>25.97</v>
      </c>
      <c r="O98" s="197">
        <v>0</v>
      </c>
      <c r="P98" s="197">
        <v>28.7</v>
      </c>
      <c r="Q98" s="197">
        <v>5.74</v>
      </c>
      <c r="R98" s="197">
        <v>12.48</v>
      </c>
      <c r="S98" s="197">
        <v>7.77</v>
      </c>
      <c r="T98" s="197">
        <v>0</v>
      </c>
      <c r="U98" s="197">
        <v>51.37</v>
      </c>
      <c r="V98" s="197">
        <v>6.1</v>
      </c>
      <c r="W98" s="197">
        <v>12.95</v>
      </c>
      <c r="X98" s="197">
        <v>43.18</v>
      </c>
      <c r="Y98" s="197">
        <v>0</v>
      </c>
      <c r="Z98">
        <v>0</v>
      </c>
      <c r="AA98" s="197">
        <v>-0.15</v>
      </c>
      <c r="AB98" s="197">
        <v>0</v>
      </c>
      <c r="AC98" s="197">
        <v>0</v>
      </c>
      <c r="AD98" s="197">
        <v>0</v>
      </c>
      <c r="AE98" s="197">
        <v>48.2</v>
      </c>
      <c r="AF98" s="197">
        <v>0</v>
      </c>
      <c r="AG98" s="197">
        <v>0</v>
      </c>
      <c r="AH98" s="197">
        <v>0</v>
      </c>
      <c r="AI98" s="197">
        <v>58.53</v>
      </c>
      <c r="AJ98" s="197">
        <v>0</v>
      </c>
      <c r="AK98" s="197">
        <v>0</v>
      </c>
      <c r="AL98" s="197">
        <v>0</v>
      </c>
      <c r="AM98" s="197">
        <v>0</v>
      </c>
      <c r="AN98" s="197">
        <v>0</v>
      </c>
      <c r="AO98">
        <v>0</v>
      </c>
      <c r="AP98" s="197">
        <v>74.56</v>
      </c>
      <c r="AQ98" s="197">
        <v>11.78</v>
      </c>
      <c r="AR98" s="197">
        <v>0</v>
      </c>
      <c r="AS98" s="197">
        <v>0</v>
      </c>
      <c r="AT98">
        <v>0</v>
      </c>
      <c r="AU98">
        <v>0</v>
      </c>
      <c r="AV98" s="197">
        <v>0</v>
      </c>
      <c r="AW98" s="197">
        <v>0</v>
      </c>
      <c r="AX98" s="197">
        <v>0</v>
      </c>
      <c r="AY98" s="197">
        <v>0</v>
      </c>
      <c r="AZ98" s="197">
        <v>0</v>
      </c>
      <c r="BA98" s="197">
        <v>0</v>
      </c>
      <c r="BB98" s="197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0.18836999999999976</v>
      </c>
      <c r="L99">
        <f t="shared" si="0"/>
        <v>11.290517500000002</v>
      </c>
      <c r="M99">
        <f t="shared" si="0"/>
        <v>0.65016000000000007</v>
      </c>
      <c r="N99">
        <f t="shared" si="0"/>
        <v>0.796044999999999</v>
      </c>
      <c r="O99">
        <f t="shared" si="0"/>
        <v>0</v>
      </c>
      <c r="P99">
        <f t="shared" si="0"/>
        <v>0.71669999999999889</v>
      </c>
      <c r="Q99">
        <f t="shared" si="0"/>
        <v>0.10587500000000008</v>
      </c>
      <c r="R99">
        <f t="shared" si="0"/>
        <v>0.27785500000000013</v>
      </c>
      <c r="S99">
        <f t="shared" si="0"/>
        <v>0.13730499999999993</v>
      </c>
      <c r="T99">
        <f t="shared" si="0"/>
        <v>0</v>
      </c>
      <c r="U99">
        <f t="shared" si="0"/>
        <v>1.2314349999999981</v>
      </c>
      <c r="V99">
        <f t="shared" si="0"/>
        <v>0.13104250000000017</v>
      </c>
      <c r="W99">
        <f t="shared" si="0"/>
        <v>0.30815999999999993</v>
      </c>
      <c r="X99">
        <f t="shared" si="0"/>
        <v>1.0165950000000006</v>
      </c>
      <c r="Y99">
        <f t="shared" si="0"/>
        <v>0</v>
      </c>
      <c r="Z99">
        <f t="shared" si="0"/>
        <v>0</v>
      </c>
      <c r="AA99">
        <f t="shared" si="0"/>
        <v>-1.3500000000000005E-3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0.83808249999999973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1.4867249999999992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1.7809750000000033</v>
      </c>
      <c r="AQ99">
        <f t="shared" si="0"/>
        <v>0.47637999999999942</v>
      </c>
      <c r="AR99">
        <f t="shared" si="0"/>
        <v>0.22545250000000014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3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483</v>
      </c>
      <c r="L1" t="s">
        <v>18</v>
      </c>
      <c r="M1" t="s">
        <v>27</v>
      </c>
      <c r="N1" t="s">
        <v>28</v>
      </c>
      <c r="O1" t="s">
        <v>29</v>
      </c>
      <c r="P1" t="s">
        <v>484</v>
      </c>
      <c r="Q1" t="s">
        <v>485</v>
      </c>
      <c r="R1" t="s">
        <v>486</v>
      </c>
      <c r="S1" t="s">
        <v>487</v>
      </c>
      <c r="T1" t="s">
        <v>41</v>
      </c>
      <c r="U1" t="s">
        <v>31</v>
      </c>
      <c r="V1" t="s">
        <v>488</v>
      </c>
      <c r="W1" t="s">
        <v>489</v>
      </c>
      <c r="X1" t="s">
        <v>490</v>
      </c>
      <c r="Y1" t="s">
        <v>491</v>
      </c>
      <c r="AA1" t="s">
        <v>205</v>
      </c>
      <c r="AB1" t="s">
        <v>206</v>
      </c>
      <c r="AC1" t="s">
        <v>492</v>
      </c>
      <c r="AD1" t="s">
        <v>493</v>
      </c>
      <c r="AE1" t="s">
        <v>494</v>
      </c>
      <c r="AF1" t="s">
        <v>495</v>
      </c>
      <c r="AG1" t="s">
        <v>496</v>
      </c>
      <c r="AH1" t="s">
        <v>497</v>
      </c>
      <c r="AI1" t="s">
        <v>213</v>
      </c>
      <c r="AJ1" t="s">
        <v>214</v>
      </c>
      <c r="AK1" t="s">
        <v>498</v>
      </c>
      <c r="AL1" t="s">
        <v>499</v>
      </c>
      <c r="AM1" t="s">
        <v>500</v>
      </c>
      <c r="AN1" t="s">
        <v>501</v>
      </c>
      <c r="AP1" t="s">
        <v>502</v>
      </c>
      <c r="AQ1" t="s">
        <v>503</v>
      </c>
      <c r="AR1" t="s">
        <v>504</v>
      </c>
      <c r="AS1" t="s">
        <v>481</v>
      </c>
      <c r="AV1" t="s">
        <v>358</v>
      </c>
      <c r="AW1" t="s">
        <v>359</v>
      </c>
      <c r="AX1" t="s">
        <v>361</v>
      </c>
      <c r="AY1" t="s">
        <v>480</v>
      </c>
      <c r="AZ1" t="s">
        <v>447</v>
      </c>
      <c r="BA1" t="s">
        <v>453</v>
      </c>
      <c r="BB1" t="s">
        <v>457</v>
      </c>
    </row>
    <row r="2" spans="1:96">
      <c r="A2" s="216"/>
    </row>
    <row r="3" spans="1:96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0</v>
      </c>
      <c r="H3" s="197">
        <v>0</v>
      </c>
      <c r="I3" s="197">
        <v>0</v>
      </c>
      <c r="J3" s="197">
        <v>0</v>
      </c>
      <c r="K3" s="197">
        <v>0</v>
      </c>
      <c r="L3" s="197">
        <v>0</v>
      </c>
      <c r="M3" s="197">
        <v>0</v>
      </c>
      <c r="N3" s="197">
        <v>0</v>
      </c>
      <c r="O3" s="197">
        <v>0</v>
      </c>
      <c r="P3" s="197">
        <v>0</v>
      </c>
      <c r="Q3" s="197">
        <v>0</v>
      </c>
      <c r="R3" s="197">
        <v>0</v>
      </c>
      <c r="S3" s="197">
        <v>0</v>
      </c>
      <c r="T3" s="197">
        <v>0</v>
      </c>
      <c r="U3" s="197">
        <v>0</v>
      </c>
      <c r="V3" s="197">
        <v>0</v>
      </c>
      <c r="W3" s="197">
        <v>0</v>
      </c>
      <c r="X3" s="197">
        <v>0</v>
      </c>
      <c r="Y3" s="197">
        <v>0</v>
      </c>
      <c r="Z3">
        <v>0</v>
      </c>
      <c r="AA3" s="197">
        <v>0</v>
      </c>
      <c r="AB3" s="197">
        <v>0</v>
      </c>
      <c r="AC3" s="197">
        <v>0</v>
      </c>
      <c r="AD3" s="197">
        <v>0</v>
      </c>
      <c r="AE3" s="197">
        <v>46.37</v>
      </c>
      <c r="AF3" s="197">
        <v>0</v>
      </c>
      <c r="AG3" s="197">
        <v>0</v>
      </c>
      <c r="AH3" s="197">
        <v>0</v>
      </c>
      <c r="AI3" s="197">
        <v>19</v>
      </c>
      <c r="AJ3" s="197">
        <v>0</v>
      </c>
      <c r="AK3" s="197">
        <v>0</v>
      </c>
      <c r="AL3" s="197">
        <v>0</v>
      </c>
      <c r="AM3" s="197">
        <v>0</v>
      </c>
      <c r="AN3" s="197">
        <v>0</v>
      </c>
      <c r="AO3">
        <v>0</v>
      </c>
      <c r="AP3" s="197">
        <v>0</v>
      </c>
      <c r="AQ3" s="197">
        <v>0</v>
      </c>
      <c r="AR3" s="197">
        <v>0</v>
      </c>
      <c r="AS3" s="197">
        <v>0</v>
      </c>
      <c r="AT3">
        <v>0</v>
      </c>
      <c r="AU3">
        <v>0</v>
      </c>
      <c r="AV3" s="197">
        <v>0</v>
      </c>
      <c r="AW3" s="197">
        <v>0</v>
      </c>
      <c r="AX3" s="197">
        <v>0</v>
      </c>
      <c r="AY3" s="197">
        <v>0</v>
      </c>
      <c r="AZ3" s="197">
        <v>0</v>
      </c>
      <c r="BA3" s="197">
        <v>0</v>
      </c>
      <c r="BB3" s="197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0</v>
      </c>
      <c r="H4" s="197">
        <v>0</v>
      </c>
      <c r="I4" s="197">
        <v>0</v>
      </c>
      <c r="J4" s="197">
        <v>0</v>
      </c>
      <c r="K4" s="197">
        <v>0</v>
      </c>
      <c r="L4" s="197">
        <v>0</v>
      </c>
      <c r="M4" s="197">
        <v>0</v>
      </c>
      <c r="N4" s="197">
        <v>0</v>
      </c>
      <c r="O4" s="197">
        <v>0</v>
      </c>
      <c r="P4" s="197">
        <v>0</v>
      </c>
      <c r="Q4" s="197">
        <v>0</v>
      </c>
      <c r="R4" s="197">
        <v>0</v>
      </c>
      <c r="S4" s="197">
        <v>0</v>
      </c>
      <c r="T4" s="197">
        <v>0</v>
      </c>
      <c r="U4" s="197">
        <v>0</v>
      </c>
      <c r="V4" s="197">
        <v>0</v>
      </c>
      <c r="W4" s="197">
        <v>0</v>
      </c>
      <c r="X4" s="197">
        <v>0</v>
      </c>
      <c r="Y4" s="197">
        <v>0</v>
      </c>
      <c r="Z4">
        <v>0</v>
      </c>
      <c r="AA4" s="197">
        <v>0</v>
      </c>
      <c r="AB4" s="197">
        <v>0</v>
      </c>
      <c r="AC4" s="197">
        <v>0</v>
      </c>
      <c r="AD4" s="197">
        <v>0</v>
      </c>
      <c r="AE4" s="197">
        <v>46.37</v>
      </c>
      <c r="AF4" s="197">
        <v>0</v>
      </c>
      <c r="AG4" s="197">
        <v>0</v>
      </c>
      <c r="AH4" s="197">
        <v>0</v>
      </c>
      <c r="AI4" s="197">
        <v>19</v>
      </c>
      <c r="AJ4" s="197">
        <v>0</v>
      </c>
      <c r="AK4" s="197">
        <v>0</v>
      </c>
      <c r="AL4" s="197">
        <v>0</v>
      </c>
      <c r="AM4" s="197">
        <v>0</v>
      </c>
      <c r="AN4" s="197">
        <v>0</v>
      </c>
      <c r="AO4">
        <v>0</v>
      </c>
      <c r="AP4" s="197">
        <v>0</v>
      </c>
      <c r="AQ4" s="197">
        <v>0</v>
      </c>
      <c r="AR4" s="197">
        <v>0</v>
      </c>
      <c r="AS4" s="197">
        <v>0</v>
      </c>
      <c r="AT4">
        <v>0</v>
      </c>
      <c r="AU4">
        <v>0</v>
      </c>
      <c r="AV4" s="197">
        <v>0</v>
      </c>
      <c r="AW4" s="197">
        <v>0</v>
      </c>
      <c r="AX4" s="197">
        <v>0</v>
      </c>
      <c r="AY4" s="197">
        <v>0</v>
      </c>
      <c r="AZ4" s="197">
        <v>0</v>
      </c>
      <c r="BA4" s="197">
        <v>0</v>
      </c>
      <c r="BB4" s="197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0</v>
      </c>
      <c r="H5" s="197">
        <v>0</v>
      </c>
      <c r="I5" s="197">
        <v>0</v>
      </c>
      <c r="J5" s="197">
        <v>0</v>
      </c>
      <c r="K5" s="197">
        <v>0</v>
      </c>
      <c r="L5" s="197">
        <v>0</v>
      </c>
      <c r="M5" s="197">
        <v>0</v>
      </c>
      <c r="N5" s="197">
        <v>0</v>
      </c>
      <c r="O5" s="197">
        <v>0</v>
      </c>
      <c r="P5" s="197">
        <v>0</v>
      </c>
      <c r="Q5" s="197">
        <v>0</v>
      </c>
      <c r="R5" s="197">
        <v>0</v>
      </c>
      <c r="S5" s="197">
        <v>0</v>
      </c>
      <c r="T5" s="197">
        <v>0</v>
      </c>
      <c r="U5" s="197">
        <v>0</v>
      </c>
      <c r="V5" s="197">
        <v>0</v>
      </c>
      <c r="W5" s="197">
        <v>0</v>
      </c>
      <c r="X5" s="197">
        <v>0</v>
      </c>
      <c r="Y5" s="197">
        <v>0</v>
      </c>
      <c r="Z5">
        <v>0</v>
      </c>
      <c r="AA5" s="197">
        <v>0</v>
      </c>
      <c r="AB5" s="197">
        <v>0</v>
      </c>
      <c r="AC5" s="197">
        <v>0</v>
      </c>
      <c r="AD5" s="197">
        <v>0</v>
      </c>
      <c r="AE5" s="197">
        <v>46.37</v>
      </c>
      <c r="AF5" s="197">
        <v>0</v>
      </c>
      <c r="AG5" s="197">
        <v>0</v>
      </c>
      <c r="AH5" s="197">
        <v>0</v>
      </c>
      <c r="AI5" s="197">
        <v>19</v>
      </c>
      <c r="AJ5" s="197">
        <v>0</v>
      </c>
      <c r="AK5" s="197">
        <v>0</v>
      </c>
      <c r="AL5" s="197">
        <v>0</v>
      </c>
      <c r="AM5" s="197">
        <v>0</v>
      </c>
      <c r="AN5" s="197">
        <v>0</v>
      </c>
      <c r="AO5">
        <v>0</v>
      </c>
      <c r="AP5" s="197">
        <v>0</v>
      </c>
      <c r="AQ5" s="197">
        <v>0</v>
      </c>
      <c r="AR5" s="197">
        <v>0</v>
      </c>
      <c r="AS5" s="197">
        <v>0</v>
      </c>
      <c r="AT5">
        <v>0</v>
      </c>
      <c r="AU5">
        <v>0</v>
      </c>
      <c r="AV5" s="197">
        <v>0</v>
      </c>
      <c r="AW5" s="197">
        <v>0</v>
      </c>
      <c r="AX5" s="197">
        <v>0</v>
      </c>
      <c r="AY5" s="197">
        <v>0</v>
      </c>
      <c r="AZ5" s="197">
        <v>0</v>
      </c>
      <c r="BA5" s="197">
        <v>0</v>
      </c>
      <c r="BB5" s="197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0</v>
      </c>
      <c r="H6" s="197">
        <v>0</v>
      </c>
      <c r="I6" s="197">
        <v>0</v>
      </c>
      <c r="J6" s="197">
        <v>0</v>
      </c>
      <c r="K6" s="197">
        <v>0</v>
      </c>
      <c r="L6" s="197">
        <v>0</v>
      </c>
      <c r="M6" s="197">
        <v>0</v>
      </c>
      <c r="N6" s="197">
        <v>0</v>
      </c>
      <c r="O6" s="197">
        <v>0</v>
      </c>
      <c r="P6" s="197">
        <v>0</v>
      </c>
      <c r="Q6" s="197">
        <v>0</v>
      </c>
      <c r="R6" s="197">
        <v>0</v>
      </c>
      <c r="S6" s="197">
        <v>0</v>
      </c>
      <c r="T6" s="197">
        <v>0</v>
      </c>
      <c r="U6" s="197">
        <v>0</v>
      </c>
      <c r="V6" s="197">
        <v>0</v>
      </c>
      <c r="W6" s="197">
        <v>0</v>
      </c>
      <c r="X6" s="197">
        <v>0</v>
      </c>
      <c r="Y6" s="197">
        <v>0</v>
      </c>
      <c r="Z6">
        <v>0</v>
      </c>
      <c r="AA6" s="197">
        <v>0</v>
      </c>
      <c r="AB6" s="197">
        <v>0</v>
      </c>
      <c r="AC6" s="197">
        <v>0</v>
      </c>
      <c r="AD6" s="197">
        <v>0</v>
      </c>
      <c r="AE6" s="197">
        <v>46.37</v>
      </c>
      <c r="AF6" s="197">
        <v>0</v>
      </c>
      <c r="AG6" s="197">
        <v>0</v>
      </c>
      <c r="AH6" s="197">
        <v>0</v>
      </c>
      <c r="AI6" s="197">
        <v>19</v>
      </c>
      <c r="AJ6" s="197">
        <v>0</v>
      </c>
      <c r="AK6" s="197">
        <v>0</v>
      </c>
      <c r="AL6" s="197">
        <v>0</v>
      </c>
      <c r="AM6" s="197">
        <v>0</v>
      </c>
      <c r="AN6" s="197">
        <v>0</v>
      </c>
      <c r="AO6">
        <v>0</v>
      </c>
      <c r="AP6" s="197">
        <v>0</v>
      </c>
      <c r="AQ6" s="197">
        <v>0</v>
      </c>
      <c r="AR6" s="197">
        <v>0</v>
      </c>
      <c r="AS6" s="197">
        <v>0</v>
      </c>
      <c r="AT6">
        <v>0</v>
      </c>
      <c r="AU6">
        <v>0</v>
      </c>
      <c r="AV6" s="197">
        <v>0</v>
      </c>
      <c r="AW6" s="197">
        <v>0</v>
      </c>
      <c r="AX6" s="197">
        <v>0</v>
      </c>
      <c r="AY6" s="197">
        <v>0</v>
      </c>
      <c r="AZ6" s="197">
        <v>0</v>
      </c>
      <c r="BA6" s="197">
        <v>0</v>
      </c>
      <c r="BB6" s="197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0</v>
      </c>
      <c r="H7" s="197">
        <v>0</v>
      </c>
      <c r="I7" s="197">
        <v>0</v>
      </c>
      <c r="J7" s="197">
        <v>0</v>
      </c>
      <c r="K7" s="197">
        <v>0</v>
      </c>
      <c r="L7" s="197">
        <v>0</v>
      </c>
      <c r="M7" s="197">
        <v>0</v>
      </c>
      <c r="N7" s="197">
        <v>0</v>
      </c>
      <c r="O7" s="197">
        <v>0</v>
      </c>
      <c r="P7" s="197">
        <v>0</v>
      </c>
      <c r="Q7" s="197">
        <v>0</v>
      </c>
      <c r="R7" s="197">
        <v>0</v>
      </c>
      <c r="S7" s="197">
        <v>0</v>
      </c>
      <c r="T7" s="197">
        <v>0</v>
      </c>
      <c r="U7" s="197">
        <v>0</v>
      </c>
      <c r="V7" s="197">
        <v>0</v>
      </c>
      <c r="W7" s="197">
        <v>0</v>
      </c>
      <c r="X7" s="197">
        <v>0</v>
      </c>
      <c r="Y7" s="197">
        <v>0</v>
      </c>
      <c r="Z7">
        <v>0</v>
      </c>
      <c r="AA7" s="197">
        <v>0</v>
      </c>
      <c r="AB7" s="197">
        <v>0</v>
      </c>
      <c r="AC7" s="197">
        <v>0</v>
      </c>
      <c r="AD7" s="197">
        <v>0</v>
      </c>
      <c r="AE7" s="197">
        <v>46.37</v>
      </c>
      <c r="AF7" s="197">
        <v>0</v>
      </c>
      <c r="AG7" s="197">
        <v>0</v>
      </c>
      <c r="AH7" s="197">
        <v>0</v>
      </c>
      <c r="AI7" s="197">
        <v>19</v>
      </c>
      <c r="AJ7" s="197">
        <v>0</v>
      </c>
      <c r="AK7" s="197">
        <v>0</v>
      </c>
      <c r="AL7" s="197">
        <v>0</v>
      </c>
      <c r="AM7" s="197">
        <v>0</v>
      </c>
      <c r="AN7" s="197">
        <v>0</v>
      </c>
      <c r="AO7">
        <v>0</v>
      </c>
      <c r="AP7" s="197">
        <v>0</v>
      </c>
      <c r="AQ7" s="197">
        <v>0</v>
      </c>
      <c r="AR7" s="197">
        <v>0</v>
      </c>
      <c r="AS7" s="197">
        <v>0</v>
      </c>
      <c r="AT7">
        <v>0</v>
      </c>
      <c r="AU7">
        <v>0</v>
      </c>
      <c r="AV7" s="197">
        <v>0</v>
      </c>
      <c r="AW7" s="197">
        <v>0</v>
      </c>
      <c r="AX7" s="197">
        <v>0</v>
      </c>
      <c r="AY7" s="197">
        <v>0</v>
      </c>
      <c r="AZ7" s="197">
        <v>0</v>
      </c>
      <c r="BA7" s="197">
        <v>0</v>
      </c>
      <c r="BB7" s="19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0</v>
      </c>
      <c r="H8" s="197">
        <v>0</v>
      </c>
      <c r="I8" s="197">
        <v>0</v>
      </c>
      <c r="J8" s="197">
        <v>0</v>
      </c>
      <c r="K8" s="197">
        <v>0</v>
      </c>
      <c r="L8" s="197">
        <v>0</v>
      </c>
      <c r="M8" s="197">
        <v>0</v>
      </c>
      <c r="N8" s="197">
        <v>0</v>
      </c>
      <c r="O8" s="197">
        <v>0</v>
      </c>
      <c r="P8" s="197">
        <v>0</v>
      </c>
      <c r="Q8" s="197">
        <v>0</v>
      </c>
      <c r="R8" s="197">
        <v>0</v>
      </c>
      <c r="S8" s="197">
        <v>0</v>
      </c>
      <c r="T8" s="197">
        <v>0</v>
      </c>
      <c r="U8" s="197">
        <v>0</v>
      </c>
      <c r="V8" s="197">
        <v>0</v>
      </c>
      <c r="W8" s="197">
        <v>0</v>
      </c>
      <c r="X8" s="197">
        <v>0</v>
      </c>
      <c r="Y8" s="197">
        <v>0</v>
      </c>
      <c r="Z8">
        <v>0</v>
      </c>
      <c r="AA8" s="197">
        <v>0</v>
      </c>
      <c r="AB8" s="197">
        <v>0</v>
      </c>
      <c r="AC8" s="197">
        <v>0</v>
      </c>
      <c r="AD8" s="197">
        <v>0</v>
      </c>
      <c r="AE8" s="197">
        <v>46.37</v>
      </c>
      <c r="AF8" s="197">
        <v>0</v>
      </c>
      <c r="AG8" s="197">
        <v>0</v>
      </c>
      <c r="AH8" s="197">
        <v>0</v>
      </c>
      <c r="AI8" s="197">
        <v>19</v>
      </c>
      <c r="AJ8" s="197">
        <v>0</v>
      </c>
      <c r="AK8" s="197">
        <v>0</v>
      </c>
      <c r="AL8" s="197">
        <v>0</v>
      </c>
      <c r="AM8" s="197">
        <v>0</v>
      </c>
      <c r="AN8" s="197">
        <v>0</v>
      </c>
      <c r="AO8">
        <v>0</v>
      </c>
      <c r="AP8" s="197">
        <v>0</v>
      </c>
      <c r="AQ8" s="197">
        <v>0</v>
      </c>
      <c r="AR8" s="197">
        <v>0</v>
      </c>
      <c r="AS8" s="197">
        <v>0</v>
      </c>
      <c r="AT8">
        <v>0</v>
      </c>
      <c r="AU8">
        <v>0</v>
      </c>
      <c r="AV8" s="197">
        <v>0</v>
      </c>
      <c r="AW8" s="197">
        <v>0</v>
      </c>
      <c r="AX8" s="197">
        <v>0</v>
      </c>
      <c r="AY8" s="197">
        <v>0</v>
      </c>
      <c r="AZ8" s="197">
        <v>0</v>
      </c>
      <c r="BA8" s="197">
        <v>0</v>
      </c>
      <c r="BB8" s="197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0</v>
      </c>
      <c r="H9" s="197">
        <v>0</v>
      </c>
      <c r="I9" s="197">
        <v>0</v>
      </c>
      <c r="J9" s="197">
        <v>0</v>
      </c>
      <c r="K9" s="197">
        <v>0</v>
      </c>
      <c r="L9" s="197">
        <v>0</v>
      </c>
      <c r="M9" s="197">
        <v>0</v>
      </c>
      <c r="N9" s="197">
        <v>0</v>
      </c>
      <c r="O9" s="197">
        <v>0</v>
      </c>
      <c r="P9" s="197">
        <v>0</v>
      </c>
      <c r="Q9" s="197">
        <v>0</v>
      </c>
      <c r="R9" s="197">
        <v>0</v>
      </c>
      <c r="S9" s="197">
        <v>0</v>
      </c>
      <c r="T9" s="197">
        <v>0</v>
      </c>
      <c r="U9" s="197">
        <v>0</v>
      </c>
      <c r="V9" s="197">
        <v>0</v>
      </c>
      <c r="W9" s="197">
        <v>0</v>
      </c>
      <c r="X9" s="197">
        <v>0</v>
      </c>
      <c r="Y9" s="197">
        <v>0</v>
      </c>
      <c r="Z9">
        <v>0</v>
      </c>
      <c r="AA9" s="197">
        <v>0</v>
      </c>
      <c r="AB9" s="197">
        <v>0</v>
      </c>
      <c r="AC9" s="197">
        <v>0</v>
      </c>
      <c r="AD9" s="197">
        <v>0</v>
      </c>
      <c r="AE9" s="197">
        <v>46.37</v>
      </c>
      <c r="AF9" s="197">
        <v>0</v>
      </c>
      <c r="AG9" s="197">
        <v>0</v>
      </c>
      <c r="AH9" s="197">
        <v>0</v>
      </c>
      <c r="AI9" s="197">
        <v>19</v>
      </c>
      <c r="AJ9" s="197">
        <v>0</v>
      </c>
      <c r="AK9" s="197">
        <v>0</v>
      </c>
      <c r="AL9" s="197">
        <v>0</v>
      </c>
      <c r="AM9" s="197">
        <v>0</v>
      </c>
      <c r="AN9" s="197">
        <v>0</v>
      </c>
      <c r="AO9">
        <v>0</v>
      </c>
      <c r="AP9" s="197">
        <v>0</v>
      </c>
      <c r="AQ9" s="197">
        <v>0</v>
      </c>
      <c r="AR9" s="197">
        <v>0</v>
      </c>
      <c r="AS9" s="197">
        <v>0</v>
      </c>
      <c r="AT9">
        <v>0</v>
      </c>
      <c r="AU9">
        <v>0</v>
      </c>
      <c r="AV9" s="197">
        <v>0</v>
      </c>
      <c r="AW9" s="197">
        <v>0</v>
      </c>
      <c r="AX9" s="197">
        <v>0</v>
      </c>
      <c r="AY9" s="197">
        <v>0</v>
      </c>
      <c r="AZ9" s="197">
        <v>0</v>
      </c>
      <c r="BA9" s="197">
        <v>0</v>
      </c>
      <c r="BB9" s="197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0</v>
      </c>
      <c r="H10" s="197">
        <v>0</v>
      </c>
      <c r="I10" s="197">
        <v>0</v>
      </c>
      <c r="J10" s="197">
        <v>0</v>
      </c>
      <c r="K10" s="197">
        <v>0</v>
      </c>
      <c r="L10" s="197">
        <v>0</v>
      </c>
      <c r="M10" s="197">
        <v>0</v>
      </c>
      <c r="N10" s="197">
        <v>0</v>
      </c>
      <c r="O10" s="197">
        <v>0</v>
      </c>
      <c r="P10" s="197">
        <v>0</v>
      </c>
      <c r="Q10" s="197">
        <v>0</v>
      </c>
      <c r="R10" s="197">
        <v>0</v>
      </c>
      <c r="S10" s="197">
        <v>0</v>
      </c>
      <c r="T10" s="197">
        <v>0</v>
      </c>
      <c r="U10" s="197">
        <v>0</v>
      </c>
      <c r="V10" s="197">
        <v>0</v>
      </c>
      <c r="W10" s="197">
        <v>0</v>
      </c>
      <c r="X10" s="197">
        <v>0</v>
      </c>
      <c r="Y10" s="197">
        <v>0</v>
      </c>
      <c r="Z10">
        <v>0</v>
      </c>
      <c r="AA10" s="197">
        <v>0</v>
      </c>
      <c r="AB10" s="197">
        <v>0</v>
      </c>
      <c r="AC10" s="197">
        <v>0</v>
      </c>
      <c r="AD10" s="197">
        <v>0</v>
      </c>
      <c r="AE10" s="197">
        <v>46.37</v>
      </c>
      <c r="AF10" s="197">
        <v>0</v>
      </c>
      <c r="AG10" s="197">
        <v>0</v>
      </c>
      <c r="AH10" s="197">
        <v>0</v>
      </c>
      <c r="AI10" s="197">
        <v>19</v>
      </c>
      <c r="AJ10" s="197">
        <v>0</v>
      </c>
      <c r="AK10" s="197">
        <v>0</v>
      </c>
      <c r="AL10" s="197">
        <v>0</v>
      </c>
      <c r="AM10" s="197">
        <v>0</v>
      </c>
      <c r="AN10" s="197">
        <v>0</v>
      </c>
      <c r="AO10">
        <v>0</v>
      </c>
      <c r="AP10" s="197">
        <v>0</v>
      </c>
      <c r="AQ10" s="197">
        <v>0</v>
      </c>
      <c r="AR10" s="197">
        <v>0</v>
      </c>
      <c r="AS10" s="197">
        <v>0</v>
      </c>
      <c r="AT10">
        <v>0</v>
      </c>
      <c r="AU10">
        <v>0</v>
      </c>
      <c r="AV10" s="197">
        <v>0</v>
      </c>
      <c r="AW10" s="197">
        <v>0</v>
      </c>
      <c r="AX10" s="197">
        <v>0</v>
      </c>
      <c r="AY10" s="197">
        <v>0</v>
      </c>
      <c r="AZ10" s="197">
        <v>0</v>
      </c>
      <c r="BA10" s="197">
        <v>0</v>
      </c>
      <c r="BB10" s="197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0</v>
      </c>
      <c r="H11" s="197">
        <v>0</v>
      </c>
      <c r="I11" s="197">
        <v>0</v>
      </c>
      <c r="J11" s="197">
        <v>0</v>
      </c>
      <c r="K11" s="197">
        <v>0</v>
      </c>
      <c r="L11" s="197">
        <v>0</v>
      </c>
      <c r="M11" s="197">
        <v>0</v>
      </c>
      <c r="N11" s="197">
        <v>0</v>
      </c>
      <c r="O11" s="197">
        <v>0</v>
      </c>
      <c r="P11" s="197">
        <v>0</v>
      </c>
      <c r="Q11" s="197">
        <v>0</v>
      </c>
      <c r="R11" s="197">
        <v>0</v>
      </c>
      <c r="S11" s="197">
        <v>0</v>
      </c>
      <c r="T11" s="197">
        <v>0</v>
      </c>
      <c r="U11" s="197">
        <v>0</v>
      </c>
      <c r="V11" s="197">
        <v>0</v>
      </c>
      <c r="W11" s="197">
        <v>0</v>
      </c>
      <c r="X11" s="197">
        <v>0</v>
      </c>
      <c r="Y11" s="197">
        <v>0</v>
      </c>
      <c r="Z11">
        <v>0</v>
      </c>
      <c r="AA11" s="197">
        <v>0</v>
      </c>
      <c r="AB11" s="197">
        <v>0</v>
      </c>
      <c r="AC11" s="197">
        <v>0</v>
      </c>
      <c r="AD11" s="197">
        <v>0</v>
      </c>
      <c r="AE11" s="197">
        <v>45.77</v>
      </c>
      <c r="AF11" s="197">
        <v>0</v>
      </c>
      <c r="AG11" s="197">
        <v>0</v>
      </c>
      <c r="AH11" s="197">
        <v>0</v>
      </c>
      <c r="AI11" s="197">
        <v>19</v>
      </c>
      <c r="AJ11" s="197">
        <v>0</v>
      </c>
      <c r="AK11" s="197">
        <v>0</v>
      </c>
      <c r="AL11" s="197">
        <v>0</v>
      </c>
      <c r="AM11" s="197">
        <v>0</v>
      </c>
      <c r="AN11" s="197">
        <v>0</v>
      </c>
      <c r="AO11">
        <v>0</v>
      </c>
      <c r="AP11" s="197">
        <v>0</v>
      </c>
      <c r="AQ11" s="197">
        <v>0</v>
      </c>
      <c r="AR11" s="197">
        <v>0</v>
      </c>
      <c r="AS11" s="197">
        <v>0</v>
      </c>
      <c r="AT11">
        <v>0</v>
      </c>
      <c r="AU11">
        <v>0</v>
      </c>
      <c r="AV11" s="197">
        <v>0</v>
      </c>
      <c r="AW11" s="197">
        <v>0</v>
      </c>
      <c r="AX11" s="197">
        <v>0</v>
      </c>
      <c r="AY11" s="197">
        <v>0</v>
      </c>
      <c r="AZ11" s="197">
        <v>0</v>
      </c>
      <c r="BA11" s="197">
        <v>0</v>
      </c>
      <c r="BB11" s="197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0</v>
      </c>
      <c r="H12" s="197">
        <v>0</v>
      </c>
      <c r="I12" s="197">
        <v>0</v>
      </c>
      <c r="J12" s="197">
        <v>0</v>
      </c>
      <c r="K12" s="197">
        <v>0</v>
      </c>
      <c r="L12" s="197">
        <v>0</v>
      </c>
      <c r="M12" s="197">
        <v>0</v>
      </c>
      <c r="N12" s="197">
        <v>0</v>
      </c>
      <c r="O12" s="197">
        <v>0</v>
      </c>
      <c r="P12" s="197">
        <v>0</v>
      </c>
      <c r="Q12" s="197">
        <v>0</v>
      </c>
      <c r="R12" s="197">
        <v>0</v>
      </c>
      <c r="S12" s="197">
        <v>0</v>
      </c>
      <c r="T12" s="197">
        <v>0</v>
      </c>
      <c r="U12" s="197">
        <v>0</v>
      </c>
      <c r="V12" s="197">
        <v>0</v>
      </c>
      <c r="W12" s="197">
        <v>0</v>
      </c>
      <c r="X12" s="197">
        <v>0</v>
      </c>
      <c r="Y12" s="197">
        <v>0</v>
      </c>
      <c r="Z12">
        <v>0</v>
      </c>
      <c r="AA12" s="197">
        <v>0</v>
      </c>
      <c r="AB12" s="197">
        <v>0</v>
      </c>
      <c r="AC12" s="197">
        <v>0</v>
      </c>
      <c r="AD12" s="197">
        <v>0</v>
      </c>
      <c r="AE12" s="197">
        <v>45.77</v>
      </c>
      <c r="AF12" s="197">
        <v>0</v>
      </c>
      <c r="AG12" s="197">
        <v>0</v>
      </c>
      <c r="AH12" s="197">
        <v>0</v>
      </c>
      <c r="AI12" s="197">
        <v>19</v>
      </c>
      <c r="AJ12" s="197">
        <v>0</v>
      </c>
      <c r="AK12" s="197">
        <v>0</v>
      </c>
      <c r="AL12" s="197">
        <v>0</v>
      </c>
      <c r="AM12" s="197">
        <v>0</v>
      </c>
      <c r="AN12" s="197">
        <v>0</v>
      </c>
      <c r="AO12">
        <v>0</v>
      </c>
      <c r="AP12" s="197">
        <v>0</v>
      </c>
      <c r="AQ12" s="197">
        <v>0</v>
      </c>
      <c r="AR12" s="197">
        <v>0</v>
      </c>
      <c r="AS12" s="197">
        <v>0</v>
      </c>
      <c r="AT12">
        <v>0</v>
      </c>
      <c r="AU12">
        <v>0</v>
      </c>
      <c r="AV12" s="197">
        <v>0</v>
      </c>
      <c r="AW12" s="197">
        <v>0</v>
      </c>
      <c r="AX12" s="197">
        <v>0</v>
      </c>
      <c r="AY12" s="197">
        <v>0</v>
      </c>
      <c r="AZ12" s="197">
        <v>0</v>
      </c>
      <c r="BA12" s="197">
        <v>0</v>
      </c>
      <c r="BB12" s="197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0</v>
      </c>
      <c r="H13" s="197">
        <v>0</v>
      </c>
      <c r="I13" s="197">
        <v>0</v>
      </c>
      <c r="J13" s="197">
        <v>0</v>
      </c>
      <c r="K13" s="197">
        <v>0</v>
      </c>
      <c r="L13" s="197">
        <v>0</v>
      </c>
      <c r="M13" s="197">
        <v>0</v>
      </c>
      <c r="N13" s="197">
        <v>0</v>
      </c>
      <c r="O13" s="197">
        <v>0</v>
      </c>
      <c r="P13" s="197">
        <v>0</v>
      </c>
      <c r="Q13" s="197">
        <v>0</v>
      </c>
      <c r="R13" s="197">
        <v>0</v>
      </c>
      <c r="S13" s="197">
        <v>0</v>
      </c>
      <c r="T13" s="197">
        <v>0</v>
      </c>
      <c r="U13" s="197">
        <v>0</v>
      </c>
      <c r="V13" s="197">
        <v>0</v>
      </c>
      <c r="W13" s="197">
        <v>0</v>
      </c>
      <c r="X13" s="197">
        <v>0</v>
      </c>
      <c r="Y13" s="197">
        <v>0</v>
      </c>
      <c r="Z13">
        <v>0</v>
      </c>
      <c r="AA13" s="197">
        <v>0</v>
      </c>
      <c r="AB13" s="197">
        <v>0</v>
      </c>
      <c r="AC13" s="197">
        <v>0</v>
      </c>
      <c r="AD13" s="197">
        <v>0</v>
      </c>
      <c r="AE13" s="197">
        <v>45.77</v>
      </c>
      <c r="AF13" s="197">
        <v>0</v>
      </c>
      <c r="AG13" s="197">
        <v>0</v>
      </c>
      <c r="AH13" s="197">
        <v>0</v>
      </c>
      <c r="AI13" s="197">
        <v>19</v>
      </c>
      <c r="AJ13" s="197">
        <v>0</v>
      </c>
      <c r="AK13" s="197">
        <v>0</v>
      </c>
      <c r="AL13" s="197">
        <v>0</v>
      </c>
      <c r="AM13" s="197">
        <v>0</v>
      </c>
      <c r="AN13" s="197">
        <v>0</v>
      </c>
      <c r="AO13">
        <v>0</v>
      </c>
      <c r="AP13" s="197">
        <v>0</v>
      </c>
      <c r="AQ13" s="197">
        <v>0</v>
      </c>
      <c r="AR13" s="197">
        <v>0</v>
      </c>
      <c r="AS13" s="197">
        <v>0</v>
      </c>
      <c r="AT13">
        <v>0</v>
      </c>
      <c r="AU13">
        <v>0</v>
      </c>
      <c r="AV13" s="197">
        <v>0</v>
      </c>
      <c r="AW13" s="197">
        <v>0</v>
      </c>
      <c r="AX13" s="197">
        <v>0</v>
      </c>
      <c r="AY13" s="197">
        <v>0</v>
      </c>
      <c r="AZ13" s="197">
        <v>0</v>
      </c>
      <c r="BA13" s="197">
        <v>0</v>
      </c>
      <c r="BB13" s="197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0</v>
      </c>
      <c r="H14" s="197">
        <v>0</v>
      </c>
      <c r="I14" s="197">
        <v>0</v>
      </c>
      <c r="J14" s="197">
        <v>0</v>
      </c>
      <c r="K14" s="197">
        <v>0</v>
      </c>
      <c r="L14" s="197">
        <v>0</v>
      </c>
      <c r="M14" s="197">
        <v>0</v>
      </c>
      <c r="N14" s="197">
        <v>0</v>
      </c>
      <c r="O14" s="197">
        <v>0</v>
      </c>
      <c r="P14" s="197">
        <v>0</v>
      </c>
      <c r="Q14" s="197">
        <v>0</v>
      </c>
      <c r="R14" s="197">
        <v>0</v>
      </c>
      <c r="S14" s="197">
        <v>0</v>
      </c>
      <c r="T14" s="197">
        <v>0</v>
      </c>
      <c r="U14" s="197">
        <v>0</v>
      </c>
      <c r="V14" s="197">
        <v>0</v>
      </c>
      <c r="W14" s="197">
        <v>0</v>
      </c>
      <c r="X14" s="197">
        <v>0</v>
      </c>
      <c r="Y14" s="197">
        <v>0</v>
      </c>
      <c r="Z14">
        <v>0</v>
      </c>
      <c r="AA14" s="197">
        <v>0</v>
      </c>
      <c r="AB14" s="197">
        <v>0</v>
      </c>
      <c r="AC14" s="197">
        <v>0</v>
      </c>
      <c r="AD14" s="197">
        <v>0</v>
      </c>
      <c r="AE14" s="197">
        <v>45.77</v>
      </c>
      <c r="AF14" s="197">
        <v>0</v>
      </c>
      <c r="AG14" s="197">
        <v>0</v>
      </c>
      <c r="AH14" s="197">
        <v>0</v>
      </c>
      <c r="AI14" s="197">
        <v>19</v>
      </c>
      <c r="AJ14" s="197">
        <v>0</v>
      </c>
      <c r="AK14" s="197">
        <v>0</v>
      </c>
      <c r="AL14" s="197">
        <v>0</v>
      </c>
      <c r="AM14" s="197">
        <v>0</v>
      </c>
      <c r="AN14" s="197">
        <v>0</v>
      </c>
      <c r="AO14">
        <v>0</v>
      </c>
      <c r="AP14" s="197">
        <v>0</v>
      </c>
      <c r="AQ14" s="197">
        <v>0</v>
      </c>
      <c r="AR14" s="197">
        <v>0</v>
      </c>
      <c r="AS14" s="197">
        <v>0</v>
      </c>
      <c r="AT14">
        <v>0</v>
      </c>
      <c r="AU14">
        <v>0</v>
      </c>
      <c r="AV14" s="197">
        <v>0</v>
      </c>
      <c r="AW14" s="197">
        <v>0</v>
      </c>
      <c r="AX14" s="197">
        <v>0</v>
      </c>
      <c r="AY14" s="197">
        <v>0</v>
      </c>
      <c r="AZ14" s="197">
        <v>0</v>
      </c>
      <c r="BA14" s="197">
        <v>0</v>
      </c>
      <c r="BB14" s="197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0</v>
      </c>
      <c r="L15" s="197">
        <v>0</v>
      </c>
      <c r="M15" s="197">
        <v>0</v>
      </c>
      <c r="N15" s="197">
        <v>0</v>
      </c>
      <c r="O15" s="197">
        <v>0</v>
      </c>
      <c r="P15" s="197">
        <v>0</v>
      </c>
      <c r="Q15" s="197">
        <v>0</v>
      </c>
      <c r="R15" s="197">
        <v>0</v>
      </c>
      <c r="S15" s="197">
        <v>0</v>
      </c>
      <c r="T15" s="197">
        <v>0</v>
      </c>
      <c r="U15" s="197">
        <v>0</v>
      </c>
      <c r="V15" s="197">
        <v>0</v>
      </c>
      <c r="W15" s="197">
        <v>0</v>
      </c>
      <c r="X15" s="197">
        <v>0</v>
      </c>
      <c r="Y15" s="197">
        <v>0</v>
      </c>
      <c r="Z15">
        <v>0</v>
      </c>
      <c r="AA15" s="197">
        <v>0</v>
      </c>
      <c r="AB15" s="197">
        <v>0</v>
      </c>
      <c r="AC15" s="197">
        <v>0</v>
      </c>
      <c r="AD15" s="197">
        <v>0</v>
      </c>
      <c r="AE15" s="197">
        <v>45.77</v>
      </c>
      <c r="AF15" s="197">
        <v>0</v>
      </c>
      <c r="AG15" s="197">
        <v>0</v>
      </c>
      <c r="AH15" s="197">
        <v>0</v>
      </c>
      <c r="AI15" s="197">
        <v>19</v>
      </c>
      <c r="AJ15" s="197">
        <v>0</v>
      </c>
      <c r="AK15" s="197">
        <v>0</v>
      </c>
      <c r="AL15" s="197">
        <v>0</v>
      </c>
      <c r="AM15" s="197">
        <v>0</v>
      </c>
      <c r="AN15" s="197">
        <v>0</v>
      </c>
      <c r="AO15">
        <v>0</v>
      </c>
      <c r="AP15" s="197">
        <v>0</v>
      </c>
      <c r="AQ15" s="197">
        <v>0</v>
      </c>
      <c r="AR15" s="197">
        <v>0</v>
      </c>
      <c r="AS15" s="197">
        <v>0</v>
      </c>
      <c r="AT15">
        <v>0</v>
      </c>
      <c r="AU15">
        <v>0</v>
      </c>
      <c r="AV15" s="197">
        <v>0</v>
      </c>
      <c r="AW15" s="197">
        <v>0</v>
      </c>
      <c r="AX15" s="197">
        <v>0</v>
      </c>
      <c r="AY15" s="197">
        <v>0</v>
      </c>
      <c r="AZ15" s="197">
        <v>0</v>
      </c>
      <c r="BA15" s="197">
        <v>0</v>
      </c>
      <c r="BB15" s="197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0</v>
      </c>
      <c r="H16" s="197">
        <v>0</v>
      </c>
      <c r="I16" s="197">
        <v>0</v>
      </c>
      <c r="J16" s="197">
        <v>0</v>
      </c>
      <c r="K16" s="197">
        <v>0</v>
      </c>
      <c r="L16" s="197">
        <v>0</v>
      </c>
      <c r="M16" s="197">
        <v>0</v>
      </c>
      <c r="N16" s="197">
        <v>0</v>
      </c>
      <c r="O16" s="197">
        <v>0</v>
      </c>
      <c r="P16" s="197">
        <v>0</v>
      </c>
      <c r="Q16" s="197">
        <v>0</v>
      </c>
      <c r="R16" s="197">
        <v>0</v>
      </c>
      <c r="S16" s="197">
        <v>0</v>
      </c>
      <c r="T16" s="197">
        <v>0</v>
      </c>
      <c r="U16" s="197">
        <v>0</v>
      </c>
      <c r="V16" s="197">
        <v>0</v>
      </c>
      <c r="W16" s="197">
        <v>0</v>
      </c>
      <c r="X16" s="197">
        <v>0</v>
      </c>
      <c r="Y16" s="197">
        <v>0</v>
      </c>
      <c r="Z16">
        <v>0</v>
      </c>
      <c r="AA16" s="197">
        <v>0</v>
      </c>
      <c r="AB16" s="197">
        <v>0</v>
      </c>
      <c r="AC16" s="197">
        <v>0</v>
      </c>
      <c r="AD16" s="197">
        <v>0</v>
      </c>
      <c r="AE16" s="197">
        <v>45.77</v>
      </c>
      <c r="AF16" s="197">
        <v>0</v>
      </c>
      <c r="AG16" s="197">
        <v>0</v>
      </c>
      <c r="AH16" s="197">
        <v>0</v>
      </c>
      <c r="AI16" s="197">
        <v>19</v>
      </c>
      <c r="AJ16" s="197">
        <v>0</v>
      </c>
      <c r="AK16" s="197">
        <v>0</v>
      </c>
      <c r="AL16" s="197">
        <v>0</v>
      </c>
      <c r="AM16" s="197">
        <v>0</v>
      </c>
      <c r="AN16" s="197">
        <v>0</v>
      </c>
      <c r="AO16">
        <v>0</v>
      </c>
      <c r="AP16" s="197">
        <v>0</v>
      </c>
      <c r="AQ16" s="197">
        <v>0</v>
      </c>
      <c r="AR16" s="197">
        <v>0</v>
      </c>
      <c r="AS16" s="197">
        <v>0</v>
      </c>
      <c r="AT16">
        <v>0</v>
      </c>
      <c r="AU16">
        <v>0</v>
      </c>
      <c r="AV16" s="197">
        <v>0</v>
      </c>
      <c r="AW16" s="197">
        <v>0</v>
      </c>
      <c r="AX16" s="197">
        <v>0</v>
      </c>
      <c r="AY16" s="197">
        <v>0</v>
      </c>
      <c r="AZ16" s="197">
        <v>0</v>
      </c>
      <c r="BA16" s="197">
        <v>0</v>
      </c>
      <c r="BB16" s="197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0</v>
      </c>
      <c r="L17" s="197">
        <v>0</v>
      </c>
      <c r="M17" s="197">
        <v>0</v>
      </c>
      <c r="N17" s="197">
        <v>0</v>
      </c>
      <c r="O17" s="197">
        <v>0</v>
      </c>
      <c r="P17" s="197">
        <v>0</v>
      </c>
      <c r="Q17" s="197">
        <v>0</v>
      </c>
      <c r="R17" s="197">
        <v>0</v>
      </c>
      <c r="S17" s="197">
        <v>0</v>
      </c>
      <c r="T17" s="197">
        <v>0</v>
      </c>
      <c r="U17" s="197">
        <v>0</v>
      </c>
      <c r="V17" s="197">
        <v>0</v>
      </c>
      <c r="W17" s="197">
        <v>0</v>
      </c>
      <c r="X17" s="197">
        <v>0</v>
      </c>
      <c r="Y17" s="197">
        <v>0</v>
      </c>
      <c r="Z17">
        <v>0</v>
      </c>
      <c r="AA17" s="197">
        <v>0</v>
      </c>
      <c r="AB17" s="197">
        <v>0</v>
      </c>
      <c r="AC17" s="197">
        <v>0</v>
      </c>
      <c r="AD17" s="197">
        <v>0</v>
      </c>
      <c r="AE17" s="197">
        <v>45.77</v>
      </c>
      <c r="AF17" s="197">
        <v>0</v>
      </c>
      <c r="AG17" s="197">
        <v>0</v>
      </c>
      <c r="AH17" s="197">
        <v>0</v>
      </c>
      <c r="AI17" s="197">
        <v>19</v>
      </c>
      <c r="AJ17" s="197">
        <v>0</v>
      </c>
      <c r="AK17" s="197">
        <v>0</v>
      </c>
      <c r="AL17" s="197">
        <v>0</v>
      </c>
      <c r="AM17" s="197">
        <v>0</v>
      </c>
      <c r="AN17" s="197">
        <v>0</v>
      </c>
      <c r="AO17">
        <v>0</v>
      </c>
      <c r="AP17" s="197">
        <v>0</v>
      </c>
      <c r="AQ17" s="197">
        <v>0</v>
      </c>
      <c r="AR17" s="197">
        <v>0</v>
      </c>
      <c r="AS17" s="197">
        <v>0</v>
      </c>
      <c r="AT17">
        <v>0</v>
      </c>
      <c r="AU17">
        <v>0</v>
      </c>
      <c r="AV17" s="197">
        <v>0</v>
      </c>
      <c r="AW17" s="197">
        <v>0</v>
      </c>
      <c r="AX17" s="197">
        <v>0</v>
      </c>
      <c r="AY17" s="197">
        <v>0</v>
      </c>
      <c r="AZ17" s="197">
        <v>0</v>
      </c>
      <c r="BA17" s="197">
        <v>0</v>
      </c>
      <c r="BB17" s="19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  <c r="Q18" s="197">
        <v>0</v>
      </c>
      <c r="R18" s="197">
        <v>0</v>
      </c>
      <c r="S18" s="197">
        <v>0</v>
      </c>
      <c r="T18" s="197">
        <v>0</v>
      </c>
      <c r="U18" s="197">
        <v>0</v>
      </c>
      <c r="V18" s="197">
        <v>0</v>
      </c>
      <c r="W18" s="197">
        <v>0</v>
      </c>
      <c r="X18" s="197">
        <v>0</v>
      </c>
      <c r="Y18" s="197">
        <v>0</v>
      </c>
      <c r="Z18">
        <v>0</v>
      </c>
      <c r="AA18" s="197">
        <v>0</v>
      </c>
      <c r="AB18" s="197">
        <v>0</v>
      </c>
      <c r="AC18" s="197">
        <v>0</v>
      </c>
      <c r="AD18" s="197">
        <v>0</v>
      </c>
      <c r="AE18" s="197">
        <v>45.77</v>
      </c>
      <c r="AF18" s="197">
        <v>0</v>
      </c>
      <c r="AG18" s="197">
        <v>0</v>
      </c>
      <c r="AH18" s="197">
        <v>0</v>
      </c>
      <c r="AI18" s="197">
        <v>19</v>
      </c>
      <c r="AJ18" s="197">
        <v>0</v>
      </c>
      <c r="AK18" s="197">
        <v>0</v>
      </c>
      <c r="AL18" s="197">
        <v>0</v>
      </c>
      <c r="AM18" s="197">
        <v>0</v>
      </c>
      <c r="AN18" s="197">
        <v>0</v>
      </c>
      <c r="AO18">
        <v>0</v>
      </c>
      <c r="AP18" s="197">
        <v>0</v>
      </c>
      <c r="AQ18" s="197">
        <v>0</v>
      </c>
      <c r="AR18" s="197">
        <v>0</v>
      </c>
      <c r="AS18" s="197">
        <v>0</v>
      </c>
      <c r="AT18">
        <v>0</v>
      </c>
      <c r="AU18">
        <v>0</v>
      </c>
      <c r="AV18" s="197">
        <v>0</v>
      </c>
      <c r="AW18" s="197">
        <v>0</v>
      </c>
      <c r="AX18" s="197">
        <v>0</v>
      </c>
      <c r="AY18" s="197">
        <v>0</v>
      </c>
      <c r="AZ18" s="197">
        <v>0</v>
      </c>
      <c r="BA18" s="197">
        <v>0</v>
      </c>
      <c r="BB18" s="197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0</v>
      </c>
      <c r="H19" s="197">
        <v>0</v>
      </c>
      <c r="I19" s="197">
        <v>0</v>
      </c>
      <c r="J19" s="197">
        <v>0</v>
      </c>
      <c r="K19" s="197">
        <v>0</v>
      </c>
      <c r="L19" s="197">
        <v>0</v>
      </c>
      <c r="M19" s="197">
        <v>0</v>
      </c>
      <c r="N19" s="197">
        <v>0</v>
      </c>
      <c r="O19" s="197">
        <v>0</v>
      </c>
      <c r="P19" s="197">
        <v>0</v>
      </c>
      <c r="Q19" s="197">
        <v>0</v>
      </c>
      <c r="R19" s="197">
        <v>0</v>
      </c>
      <c r="S19" s="197">
        <v>0</v>
      </c>
      <c r="T19" s="197">
        <v>0</v>
      </c>
      <c r="U19" s="197">
        <v>0</v>
      </c>
      <c r="V19" s="197">
        <v>0</v>
      </c>
      <c r="W19" s="197">
        <v>0</v>
      </c>
      <c r="X19" s="197">
        <v>0</v>
      </c>
      <c r="Y19" s="197">
        <v>0</v>
      </c>
      <c r="Z19">
        <v>0</v>
      </c>
      <c r="AA19" s="197">
        <v>0</v>
      </c>
      <c r="AB19" s="197">
        <v>0</v>
      </c>
      <c r="AC19" s="197">
        <v>0</v>
      </c>
      <c r="AD19" s="197">
        <v>0</v>
      </c>
      <c r="AE19" s="197">
        <v>45.77</v>
      </c>
      <c r="AF19" s="197">
        <v>0</v>
      </c>
      <c r="AG19" s="197">
        <v>0</v>
      </c>
      <c r="AH19" s="197">
        <v>0</v>
      </c>
      <c r="AI19" s="197">
        <v>19</v>
      </c>
      <c r="AJ19" s="197">
        <v>0</v>
      </c>
      <c r="AK19" s="197">
        <v>0</v>
      </c>
      <c r="AL19" s="197">
        <v>0</v>
      </c>
      <c r="AM19" s="197">
        <v>0</v>
      </c>
      <c r="AN19" s="197">
        <v>0</v>
      </c>
      <c r="AO19">
        <v>0</v>
      </c>
      <c r="AP19" s="197">
        <v>0</v>
      </c>
      <c r="AQ19" s="197">
        <v>0</v>
      </c>
      <c r="AR19" s="197">
        <v>0</v>
      </c>
      <c r="AS19" s="197">
        <v>0</v>
      </c>
      <c r="AT19">
        <v>0</v>
      </c>
      <c r="AU19">
        <v>0</v>
      </c>
      <c r="AV19" s="197">
        <v>0</v>
      </c>
      <c r="AW19" s="197">
        <v>0</v>
      </c>
      <c r="AX19" s="197">
        <v>0</v>
      </c>
      <c r="AY19" s="197">
        <v>0</v>
      </c>
      <c r="AZ19" s="197">
        <v>0</v>
      </c>
      <c r="BA19" s="197">
        <v>0</v>
      </c>
      <c r="BB19" s="197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0</v>
      </c>
      <c r="H20" s="197">
        <v>0</v>
      </c>
      <c r="I20" s="197">
        <v>0</v>
      </c>
      <c r="J20" s="197">
        <v>0</v>
      </c>
      <c r="K20" s="197">
        <v>0</v>
      </c>
      <c r="L20" s="197">
        <v>0</v>
      </c>
      <c r="M20" s="197">
        <v>0</v>
      </c>
      <c r="N20" s="197">
        <v>0</v>
      </c>
      <c r="O20" s="197">
        <v>0</v>
      </c>
      <c r="P20" s="197">
        <v>0</v>
      </c>
      <c r="Q20" s="197">
        <v>0</v>
      </c>
      <c r="R20" s="197">
        <v>0</v>
      </c>
      <c r="S20" s="197">
        <v>0</v>
      </c>
      <c r="T20" s="197">
        <v>0</v>
      </c>
      <c r="U20" s="197">
        <v>0</v>
      </c>
      <c r="V20" s="197">
        <v>0</v>
      </c>
      <c r="W20" s="197">
        <v>0</v>
      </c>
      <c r="X20" s="197">
        <v>0</v>
      </c>
      <c r="Y20" s="197">
        <v>0</v>
      </c>
      <c r="Z20">
        <v>0</v>
      </c>
      <c r="AA20" s="197">
        <v>0</v>
      </c>
      <c r="AB20" s="197">
        <v>0</v>
      </c>
      <c r="AC20" s="197">
        <v>0</v>
      </c>
      <c r="AD20" s="197">
        <v>0</v>
      </c>
      <c r="AE20" s="197">
        <v>45.77</v>
      </c>
      <c r="AF20" s="197">
        <v>0</v>
      </c>
      <c r="AG20" s="197">
        <v>0</v>
      </c>
      <c r="AH20" s="197">
        <v>0</v>
      </c>
      <c r="AI20" s="197">
        <v>19</v>
      </c>
      <c r="AJ20" s="197">
        <v>0</v>
      </c>
      <c r="AK20" s="197">
        <v>0</v>
      </c>
      <c r="AL20" s="197">
        <v>0</v>
      </c>
      <c r="AM20" s="197">
        <v>0</v>
      </c>
      <c r="AN20" s="197">
        <v>0</v>
      </c>
      <c r="AO20">
        <v>0</v>
      </c>
      <c r="AP20" s="197">
        <v>0</v>
      </c>
      <c r="AQ20" s="197">
        <v>0</v>
      </c>
      <c r="AR20" s="197">
        <v>0</v>
      </c>
      <c r="AS20" s="197">
        <v>0</v>
      </c>
      <c r="AT20">
        <v>0</v>
      </c>
      <c r="AU20">
        <v>0</v>
      </c>
      <c r="AV20" s="197">
        <v>0</v>
      </c>
      <c r="AW20" s="197">
        <v>0</v>
      </c>
      <c r="AX20" s="197">
        <v>0</v>
      </c>
      <c r="AY20" s="197">
        <v>0</v>
      </c>
      <c r="AZ20" s="197">
        <v>0</v>
      </c>
      <c r="BA20" s="197">
        <v>0</v>
      </c>
      <c r="BB20" s="197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0</v>
      </c>
      <c r="H21" s="197">
        <v>0</v>
      </c>
      <c r="I21" s="197">
        <v>0</v>
      </c>
      <c r="J21" s="197">
        <v>0</v>
      </c>
      <c r="K21" s="197">
        <v>0</v>
      </c>
      <c r="L21" s="197">
        <v>0</v>
      </c>
      <c r="M21" s="197">
        <v>0</v>
      </c>
      <c r="N21" s="197">
        <v>0</v>
      </c>
      <c r="O21" s="197">
        <v>0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>
        <v>0</v>
      </c>
      <c r="AA21" s="197">
        <v>0</v>
      </c>
      <c r="AB21" s="197">
        <v>0</v>
      </c>
      <c r="AC21" s="197">
        <v>0</v>
      </c>
      <c r="AD21" s="197">
        <v>0</v>
      </c>
      <c r="AE21" s="197">
        <v>45.77</v>
      </c>
      <c r="AF21" s="197">
        <v>0</v>
      </c>
      <c r="AG21" s="197">
        <v>0</v>
      </c>
      <c r="AH21" s="197">
        <v>0</v>
      </c>
      <c r="AI21" s="197">
        <v>19</v>
      </c>
      <c r="AJ21" s="197">
        <v>0</v>
      </c>
      <c r="AK21" s="197">
        <v>0</v>
      </c>
      <c r="AL21" s="197">
        <v>0</v>
      </c>
      <c r="AM21" s="197">
        <v>0</v>
      </c>
      <c r="AN21" s="197">
        <v>0</v>
      </c>
      <c r="AO21">
        <v>0</v>
      </c>
      <c r="AP21" s="197">
        <v>0</v>
      </c>
      <c r="AQ21" s="197">
        <v>0</v>
      </c>
      <c r="AR21" s="197">
        <v>0</v>
      </c>
      <c r="AS21" s="197">
        <v>0</v>
      </c>
      <c r="AT21">
        <v>0</v>
      </c>
      <c r="AU21">
        <v>0</v>
      </c>
      <c r="AV21" s="197">
        <v>0</v>
      </c>
      <c r="AW21" s="197">
        <v>0</v>
      </c>
      <c r="AX21" s="197">
        <v>0</v>
      </c>
      <c r="AY21" s="197">
        <v>0</v>
      </c>
      <c r="AZ21" s="197">
        <v>0</v>
      </c>
      <c r="BA21" s="197">
        <v>0</v>
      </c>
      <c r="BB21" s="197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0</v>
      </c>
      <c r="H22" s="197">
        <v>0</v>
      </c>
      <c r="I22" s="197">
        <v>0</v>
      </c>
      <c r="J22" s="197">
        <v>0</v>
      </c>
      <c r="K22" s="197">
        <v>0</v>
      </c>
      <c r="L22" s="197">
        <v>0</v>
      </c>
      <c r="M22" s="197">
        <v>0</v>
      </c>
      <c r="N22" s="197">
        <v>0</v>
      </c>
      <c r="O22" s="197">
        <v>0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>
        <v>0</v>
      </c>
      <c r="AA22" s="197">
        <v>0</v>
      </c>
      <c r="AB22" s="197">
        <v>0</v>
      </c>
      <c r="AC22" s="197">
        <v>0</v>
      </c>
      <c r="AD22" s="197">
        <v>0</v>
      </c>
      <c r="AE22" s="197">
        <v>45.77</v>
      </c>
      <c r="AF22" s="197">
        <v>0</v>
      </c>
      <c r="AG22" s="197">
        <v>0</v>
      </c>
      <c r="AH22" s="197">
        <v>0</v>
      </c>
      <c r="AI22" s="197">
        <v>19</v>
      </c>
      <c r="AJ22" s="197">
        <v>0</v>
      </c>
      <c r="AK22" s="197">
        <v>0</v>
      </c>
      <c r="AL22" s="197">
        <v>0</v>
      </c>
      <c r="AM22" s="197">
        <v>0</v>
      </c>
      <c r="AN22" s="197">
        <v>0</v>
      </c>
      <c r="AO22">
        <v>0</v>
      </c>
      <c r="AP22" s="197">
        <v>0</v>
      </c>
      <c r="AQ22" s="197">
        <v>0</v>
      </c>
      <c r="AR22" s="197">
        <v>0</v>
      </c>
      <c r="AS22" s="197">
        <v>0</v>
      </c>
      <c r="AT22">
        <v>0</v>
      </c>
      <c r="AU22">
        <v>0</v>
      </c>
      <c r="AV22" s="197">
        <v>0</v>
      </c>
      <c r="AW22" s="197">
        <v>0</v>
      </c>
      <c r="AX22" s="197">
        <v>0</v>
      </c>
      <c r="AY22" s="197">
        <v>0</v>
      </c>
      <c r="AZ22" s="197">
        <v>0</v>
      </c>
      <c r="BA22" s="197">
        <v>0</v>
      </c>
      <c r="BB22" s="197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0</v>
      </c>
      <c r="H23" s="197">
        <v>0</v>
      </c>
      <c r="I23" s="197">
        <v>0</v>
      </c>
      <c r="J23" s="197">
        <v>0</v>
      </c>
      <c r="K23" s="197">
        <v>0</v>
      </c>
      <c r="L23" s="197">
        <v>0</v>
      </c>
      <c r="M23" s="197">
        <v>0</v>
      </c>
      <c r="N23" s="197">
        <v>0</v>
      </c>
      <c r="O23" s="197">
        <v>0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>
        <v>0</v>
      </c>
      <c r="AA23" s="197">
        <v>0</v>
      </c>
      <c r="AB23" s="197">
        <v>0</v>
      </c>
      <c r="AC23" s="197">
        <v>0</v>
      </c>
      <c r="AD23" s="197">
        <v>0</v>
      </c>
      <c r="AE23" s="197">
        <v>45.77</v>
      </c>
      <c r="AF23" s="197">
        <v>0</v>
      </c>
      <c r="AG23" s="197">
        <v>0</v>
      </c>
      <c r="AH23" s="197">
        <v>0</v>
      </c>
      <c r="AI23" s="197">
        <v>19</v>
      </c>
      <c r="AJ23" s="197">
        <v>0</v>
      </c>
      <c r="AK23" s="197">
        <v>0</v>
      </c>
      <c r="AL23" s="197">
        <v>0</v>
      </c>
      <c r="AM23" s="197">
        <v>0</v>
      </c>
      <c r="AN23" s="197">
        <v>0</v>
      </c>
      <c r="AO23">
        <v>0</v>
      </c>
      <c r="AP23" s="197">
        <v>0</v>
      </c>
      <c r="AQ23" s="197">
        <v>0</v>
      </c>
      <c r="AR23" s="197">
        <v>0</v>
      </c>
      <c r="AS23" s="197">
        <v>0</v>
      </c>
      <c r="AT23">
        <v>0</v>
      </c>
      <c r="AU23">
        <v>0</v>
      </c>
      <c r="AV23" s="197">
        <v>0</v>
      </c>
      <c r="AW23" s="197">
        <v>0</v>
      </c>
      <c r="AX23" s="197">
        <v>0</v>
      </c>
      <c r="AY23" s="197">
        <v>0</v>
      </c>
      <c r="AZ23" s="197">
        <v>0</v>
      </c>
      <c r="BA23" s="197">
        <v>0</v>
      </c>
      <c r="BB23" s="197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0</v>
      </c>
      <c r="H24" s="197">
        <v>0</v>
      </c>
      <c r="I24" s="197">
        <v>0</v>
      </c>
      <c r="J24" s="197">
        <v>0</v>
      </c>
      <c r="K24" s="197">
        <v>0</v>
      </c>
      <c r="L24" s="197">
        <v>0</v>
      </c>
      <c r="M24" s="197">
        <v>0</v>
      </c>
      <c r="N24" s="197">
        <v>0</v>
      </c>
      <c r="O24" s="197">
        <v>0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>
        <v>0</v>
      </c>
      <c r="AA24" s="197">
        <v>0</v>
      </c>
      <c r="AB24" s="197">
        <v>0</v>
      </c>
      <c r="AC24" s="197">
        <v>0</v>
      </c>
      <c r="AD24" s="197">
        <v>0</v>
      </c>
      <c r="AE24" s="197">
        <v>45.77</v>
      </c>
      <c r="AF24" s="197">
        <v>0</v>
      </c>
      <c r="AG24" s="197">
        <v>0</v>
      </c>
      <c r="AH24" s="197">
        <v>0</v>
      </c>
      <c r="AI24" s="197">
        <v>19</v>
      </c>
      <c r="AJ24" s="197">
        <v>0</v>
      </c>
      <c r="AK24" s="197">
        <v>0</v>
      </c>
      <c r="AL24" s="197">
        <v>0</v>
      </c>
      <c r="AM24" s="197">
        <v>0</v>
      </c>
      <c r="AN24" s="197">
        <v>0</v>
      </c>
      <c r="AO24">
        <v>0</v>
      </c>
      <c r="AP24" s="197">
        <v>0</v>
      </c>
      <c r="AQ24" s="197">
        <v>0</v>
      </c>
      <c r="AR24" s="197">
        <v>0</v>
      </c>
      <c r="AS24" s="197">
        <v>0</v>
      </c>
      <c r="AT24">
        <v>0</v>
      </c>
      <c r="AU24">
        <v>0</v>
      </c>
      <c r="AV24" s="197">
        <v>0</v>
      </c>
      <c r="AW24" s="197">
        <v>0</v>
      </c>
      <c r="AX24" s="197">
        <v>0</v>
      </c>
      <c r="AY24" s="197">
        <v>0</v>
      </c>
      <c r="AZ24" s="197">
        <v>0</v>
      </c>
      <c r="BA24" s="197">
        <v>0</v>
      </c>
      <c r="BB24" s="197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0</v>
      </c>
      <c r="H25" s="197">
        <v>0</v>
      </c>
      <c r="I25" s="197">
        <v>0</v>
      </c>
      <c r="J25" s="197">
        <v>0</v>
      </c>
      <c r="K25" s="197">
        <v>0</v>
      </c>
      <c r="L25" s="197">
        <v>0</v>
      </c>
      <c r="M25" s="197">
        <v>0</v>
      </c>
      <c r="N25" s="197">
        <v>0</v>
      </c>
      <c r="O25" s="197">
        <v>0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>
        <v>0</v>
      </c>
      <c r="AA25" s="197">
        <v>0</v>
      </c>
      <c r="AB25" s="197">
        <v>0</v>
      </c>
      <c r="AC25" s="197">
        <v>0</v>
      </c>
      <c r="AD25" s="197">
        <v>0</v>
      </c>
      <c r="AE25" s="197">
        <v>45.77</v>
      </c>
      <c r="AF25" s="197">
        <v>0</v>
      </c>
      <c r="AG25" s="197">
        <v>0</v>
      </c>
      <c r="AH25" s="197">
        <v>0</v>
      </c>
      <c r="AI25" s="197">
        <v>19</v>
      </c>
      <c r="AJ25" s="197">
        <v>0</v>
      </c>
      <c r="AK25" s="197">
        <v>0</v>
      </c>
      <c r="AL25" s="197">
        <v>0</v>
      </c>
      <c r="AM25" s="197">
        <v>0</v>
      </c>
      <c r="AN25" s="197">
        <v>0</v>
      </c>
      <c r="AO25">
        <v>0</v>
      </c>
      <c r="AP25" s="197">
        <v>0</v>
      </c>
      <c r="AQ25" s="197">
        <v>0</v>
      </c>
      <c r="AR25" s="197">
        <v>0</v>
      </c>
      <c r="AS25" s="197">
        <v>0</v>
      </c>
      <c r="AT25">
        <v>0</v>
      </c>
      <c r="AU25">
        <v>0</v>
      </c>
      <c r="AV25" s="197">
        <v>0</v>
      </c>
      <c r="AW25" s="197">
        <v>0</v>
      </c>
      <c r="AX25" s="197">
        <v>0</v>
      </c>
      <c r="AY25" s="197">
        <v>0</v>
      </c>
      <c r="AZ25" s="197">
        <v>0</v>
      </c>
      <c r="BA25" s="197">
        <v>0</v>
      </c>
      <c r="BB25" s="197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0</v>
      </c>
      <c r="H26" s="197">
        <v>0</v>
      </c>
      <c r="I26" s="197">
        <v>0</v>
      </c>
      <c r="J26" s="197">
        <v>0</v>
      </c>
      <c r="K26" s="197">
        <v>0</v>
      </c>
      <c r="L26" s="197">
        <v>0</v>
      </c>
      <c r="M26" s="197">
        <v>0</v>
      </c>
      <c r="N26" s="197">
        <v>0</v>
      </c>
      <c r="O26" s="197">
        <v>0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>
        <v>0</v>
      </c>
      <c r="AA26" s="197">
        <v>0</v>
      </c>
      <c r="AB26" s="197">
        <v>0</v>
      </c>
      <c r="AC26" s="197">
        <v>0</v>
      </c>
      <c r="AD26" s="197">
        <v>0</v>
      </c>
      <c r="AE26" s="197">
        <v>45.77</v>
      </c>
      <c r="AF26" s="197">
        <v>0</v>
      </c>
      <c r="AG26" s="197">
        <v>0</v>
      </c>
      <c r="AH26" s="197">
        <v>0</v>
      </c>
      <c r="AI26" s="197">
        <v>19</v>
      </c>
      <c r="AJ26" s="197">
        <v>0</v>
      </c>
      <c r="AK26" s="197">
        <v>0</v>
      </c>
      <c r="AL26" s="197">
        <v>0</v>
      </c>
      <c r="AM26" s="197">
        <v>0</v>
      </c>
      <c r="AN26" s="197">
        <v>0</v>
      </c>
      <c r="AO26">
        <v>0</v>
      </c>
      <c r="AP26" s="197">
        <v>0</v>
      </c>
      <c r="AQ26" s="197">
        <v>0</v>
      </c>
      <c r="AR26" s="197">
        <v>0</v>
      </c>
      <c r="AS26" s="197">
        <v>0</v>
      </c>
      <c r="AT26">
        <v>0</v>
      </c>
      <c r="AU26">
        <v>0</v>
      </c>
      <c r="AV26" s="197">
        <v>0</v>
      </c>
      <c r="AW26" s="197">
        <v>0</v>
      </c>
      <c r="AX26" s="197">
        <v>0</v>
      </c>
      <c r="AY26" s="197">
        <v>0</v>
      </c>
      <c r="AZ26" s="197">
        <v>0</v>
      </c>
      <c r="BA26" s="197">
        <v>0</v>
      </c>
      <c r="BB26" s="197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0</v>
      </c>
      <c r="H27" s="197">
        <v>0</v>
      </c>
      <c r="I27" s="197">
        <v>0</v>
      </c>
      <c r="J27" s="197">
        <v>0</v>
      </c>
      <c r="K27" s="197">
        <v>0</v>
      </c>
      <c r="L27" s="197">
        <v>0</v>
      </c>
      <c r="M27" s="197">
        <v>0</v>
      </c>
      <c r="N27" s="197">
        <v>0</v>
      </c>
      <c r="O27" s="197">
        <v>0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>
        <v>0</v>
      </c>
      <c r="AA27" s="197">
        <v>0</v>
      </c>
      <c r="AB27" s="197">
        <v>0</v>
      </c>
      <c r="AC27" s="197">
        <v>0</v>
      </c>
      <c r="AD27" s="197">
        <v>0</v>
      </c>
      <c r="AE27" s="197">
        <v>45.77</v>
      </c>
      <c r="AF27" s="197">
        <v>0</v>
      </c>
      <c r="AG27" s="197">
        <v>0</v>
      </c>
      <c r="AH27" s="197">
        <v>0</v>
      </c>
      <c r="AI27" s="197">
        <v>19</v>
      </c>
      <c r="AJ27" s="197">
        <v>0</v>
      </c>
      <c r="AK27" s="197">
        <v>0</v>
      </c>
      <c r="AL27" s="197">
        <v>0</v>
      </c>
      <c r="AM27" s="197">
        <v>0</v>
      </c>
      <c r="AN27" s="197">
        <v>0</v>
      </c>
      <c r="AO27">
        <v>0</v>
      </c>
      <c r="AP27" s="197">
        <v>0</v>
      </c>
      <c r="AQ27" s="197">
        <v>0</v>
      </c>
      <c r="AR27" s="197">
        <v>0</v>
      </c>
      <c r="AS27" s="197">
        <v>0</v>
      </c>
      <c r="AT27">
        <v>0</v>
      </c>
      <c r="AU27">
        <v>0</v>
      </c>
      <c r="AV27" s="197">
        <v>0</v>
      </c>
      <c r="AW27" s="197">
        <v>0</v>
      </c>
      <c r="AX27" s="197">
        <v>0</v>
      </c>
      <c r="AY27" s="197">
        <v>0</v>
      </c>
      <c r="AZ27" s="197">
        <v>0</v>
      </c>
      <c r="BA27" s="197">
        <v>0</v>
      </c>
      <c r="BB27" s="19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0</v>
      </c>
      <c r="H28" s="197">
        <v>0</v>
      </c>
      <c r="I28" s="197">
        <v>0</v>
      </c>
      <c r="J28" s="197">
        <v>0</v>
      </c>
      <c r="K28" s="197">
        <v>0</v>
      </c>
      <c r="L28" s="197">
        <v>0</v>
      </c>
      <c r="M28" s="197">
        <v>0</v>
      </c>
      <c r="N28" s="197">
        <v>0</v>
      </c>
      <c r="O28" s="197">
        <v>0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>
        <v>0</v>
      </c>
      <c r="AA28" s="197">
        <v>0</v>
      </c>
      <c r="AB28" s="197">
        <v>0</v>
      </c>
      <c r="AC28" s="197">
        <v>0</v>
      </c>
      <c r="AD28" s="197">
        <v>0</v>
      </c>
      <c r="AE28" s="197">
        <v>45.77</v>
      </c>
      <c r="AF28" s="197">
        <v>0</v>
      </c>
      <c r="AG28" s="197">
        <v>0</v>
      </c>
      <c r="AH28" s="197">
        <v>0</v>
      </c>
      <c r="AI28" s="197">
        <v>19</v>
      </c>
      <c r="AJ28" s="197">
        <v>0</v>
      </c>
      <c r="AK28" s="197">
        <v>0</v>
      </c>
      <c r="AL28" s="197">
        <v>0</v>
      </c>
      <c r="AM28" s="197">
        <v>0</v>
      </c>
      <c r="AN28" s="197">
        <v>0</v>
      </c>
      <c r="AO28">
        <v>0</v>
      </c>
      <c r="AP28" s="197">
        <v>0</v>
      </c>
      <c r="AQ28" s="197">
        <v>0</v>
      </c>
      <c r="AR28" s="197">
        <v>0</v>
      </c>
      <c r="AS28" s="197">
        <v>0</v>
      </c>
      <c r="AT28">
        <v>0</v>
      </c>
      <c r="AU28">
        <v>0</v>
      </c>
      <c r="AV28" s="197">
        <v>0</v>
      </c>
      <c r="AW28" s="197">
        <v>0</v>
      </c>
      <c r="AX28" s="197">
        <v>0</v>
      </c>
      <c r="AY28" s="197">
        <v>0</v>
      </c>
      <c r="AZ28" s="197">
        <v>0</v>
      </c>
      <c r="BA28" s="197">
        <v>0</v>
      </c>
      <c r="BB28" s="197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0</v>
      </c>
      <c r="H29" s="197">
        <v>0</v>
      </c>
      <c r="I29" s="197">
        <v>0</v>
      </c>
      <c r="J29" s="197">
        <v>0</v>
      </c>
      <c r="K29" s="197">
        <v>0</v>
      </c>
      <c r="L29" s="197">
        <v>0</v>
      </c>
      <c r="M29" s="197">
        <v>0</v>
      </c>
      <c r="N29" s="197">
        <v>0</v>
      </c>
      <c r="O29" s="197">
        <v>0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>
        <v>0</v>
      </c>
      <c r="AA29" s="197">
        <v>0</v>
      </c>
      <c r="AB29" s="197">
        <v>0</v>
      </c>
      <c r="AC29" s="197">
        <v>0</v>
      </c>
      <c r="AD29" s="197">
        <v>0</v>
      </c>
      <c r="AE29" s="197">
        <v>45.77</v>
      </c>
      <c r="AF29" s="197">
        <v>0</v>
      </c>
      <c r="AG29" s="197">
        <v>0</v>
      </c>
      <c r="AH29" s="197">
        <v>0</v>
      </c>
      <c r="AI29" s="197">
        <v>19</v>
      </c>
      <c r="AJ29" s="197">
        <v>0</v>
      </c>
      <c r="AK29" s="197">
        <v>0</v>
      </c>
      <c r="AL29" s="197">
        <v>0</v>
      </c>
      <c r="AM29" s="197">
        <v>0</v>
      </c>
      <c r="AN29" s="197">
        <v>0</v>
      </c>
      <c r="AO29">
        <v>0</v>
      </c>
      <c r="AP29" s="197">
        <v>0</v>
      </c>
      <c r="AQ29" s="197">
        <v>0</v>
      </c>
      <c r="AR29" s="197">
        <v>0</v>
      </c>
      <c r="AS29" s="197">
        <v>0</v>
      </c>
      <c r="AT29">
        <v>0</v>
      </c>
      <c r="AU29">
        <v>0</v>
      </c>
      <c r="AV29" s="197">
        <v>0</v>
      </c>
      <c r="AW29" s="197">
        <v>0</v>
      </c>
      <c r="AX29" s="197">
        <v>0</v>
      </c>
      <c r="AY29" s="197">
        <v>0</v>
      </c>
      <c r="AZ29" s="197">
        <v>0</v>
      </c>
      <c r="BA29" s="197">
        <v>0</v>
      </c>
      <c r="BB29" s="197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0</v>
      </c>
      <c r="H30" s="197">
        <v>0</v>
      </c>
      <c r="I30" s="197">
        <v>0</v>
      </c>
      <c r="J30" s="197">
        <v>0</v>
      </c>
      <c r="K30" s="197">
        <v>0</v>
      </c>
      <c r="L30" s="197">
        <v>0</v>
      </c>
      <c r="M30" s="197">
        <v>0</v>
      </c>
      <c r="N30" s="197">
        <v>0</v>
      </c>
      <c r="O30" s="197">
        <v>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>
        <v>0</v>
      </c>
      <c r="AA30" s="197">
        <v>0</v>
      </c>
      <c r="AB30" s="197">
        <v>0</v>
      </c>
      <c r="AC30" s="197">
        <v>0</v>
      </c>
      <c r="AD30" s="197">
        <v>0</v>
      </c>
      <c r="AE30" s="197">
        <v>45.77</v>
      </c>
      <c r="AF30" s="197">
        <v>0</v>
      </c>
      <c r="AG30" s="197">
        <v>0</v>
      </c>
      <c r="AH30" s="197">
        <v>0</v>
      </c>
      <c r="AI30" s="197">
        <v>19</v>
      </c>
      <c r="AJ30" s="197">
        <v>0</v>
      </c>
      <c r="AK30" s="197">
        <v>0</v>
      </c>
      <c r="AL30" s="197">
        <v>0</v>
      </c>
      <c r="AM30" s="197">
        <v>0</v>
      </c>
      <c r="AN30" s="197">
        <v>0</v>
      </c>
      <c r="AO30">
        <v>0</v>
      </c>
      <c r="AP30" s="197">
        <v>0</v>
      </c>
      <c r="AQ30" s="197">
        <v>0</v>
      </c>
      <c r="AR30" s="197">
        <v>0</v>
      </c>
      <c r="AS30" s="197">
        <v>0</v>
      </c>
      <c r="AT30">
        <v>0</v>
      </c>
      <c r="AU30">
        <v>0</v>
      </c>
      <c r="AV30" s="197">
        <v>0</v>
      </c>
      <c r="AW30" s="197">
        <v>0</v>
      </c>
      <c r="AX30" s="197">
        <v>0</v>
      </c>
      <c r="AY30" s="197">
        <v>0</v>
      </c>
      <c r="AZ30" s="197">
        <v>0</v>
      </c>
      <c r="BA30" s="197">
        <v>0</v>
      </c>
      <c r="BB30" s="197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0</v>
      </c>
      <c r="H31" s="197">
        <v>0</v>
      </c>
      <c r="I31" s="197">
        <v>0</v>
      </c>
      <c r="J31" s="197">
        <v>0</v>
      </c>
      <c r="K31" s="197">
        <v>0</v>
      </c>
      <c r="L31" s="197">
        <v>0</v>
      </c>
      <c r="M31" s="197">
        <v>0</v>
      </c>
      <c r="N31" s="197">
        <v>0</v>
      </c>
      <c r="O31" s="197">
        <v>0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>
        <v>0</v>
      </c>
      <c r="AA31" s="197">
        <v>0</v>
      </c>
      <c r="AB31" s="197">
        <v>0</v>
      </c>
      <c r="AC31" s="197">
        <v>0</v>
      </c>
      <c r="AD31" s="197">
        <v>0</v>
      </c>
      <c r="AE31" s="197">
        <v>45.77</v>
      </c>
      <c r="AF31" s="197">
        <v>0</v>
      </c>
      <c r="AG31" s="197">
        <v>0</v>
      </c>
      <c r="AH31" s="197">
        <v>0</v>
      </c>
      <c r="AI31" s="197">
        <v>19</v>
      </c>
      <c r="AJ31" s="197">
        <v>0</v>
      </c>
      <c r="AK31" s="197">
        <v>0</v>
      </c>
      <c r="AL31" s="197">
        <v>0</v>
      </c>
      <c r="AM31" s="197">
        <v>0</v>
      </c>
      <c r="AN31" s="197">
        <v>0</v>
      </c>
      <c r="AO31">
        <v>0</v>
      </c>
      <c r="AP31" s="197">
        <v>0</v>
      </c>
      <c r="AQ31" s="197">
        <v>0</v>
      </c>
      <c r="AR31" s="197">
        <v>0</v>
      </c>
      <c r="AS31" s="197">
        <v>0</v>
      </c>
      <c r="AT31">
        <v>0</v>
      </c>
      <c r="AU31">
        <v>0</v>
      </c>
      <c r="AV31" s="197">
        <v>0</v>
      </c>
      <c r="AW31" s="197">
        <v>0</v>
      </c>
      <c r="AX31" s="197">
        <v>0</v>
      </c>
      <c r="AY31" s="197">
        <v>0</v>
      </c>
      <c r="AZ31" s="197">
        <v>0</v>
      </c>
      <c r="BA31" s="197">
        <v>0</v>
      </c>
      <c r="BB31" s="197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0</v>
      </c>
      <c r="H32" s="197">
        <v>0</v>
      </c>
      <c r="I32" s="197">
        <v>0</v>
      </c>
      <c r="J32" s="197">
        <v>0</v>
      </c>
      <c r="K32" s="197">
        <v>0</v>
      </c>
      <c r="L32" s="197">
        <v>0</v>
      </c>
      <c r="M32" s="197">
        <v>0</v>
      </c>
      <c r="N32" s="197">
        <v>0</v>
      </c>
      <c r="O32" s="197">
        <v>0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>
        <v>0</v>
      </c>
      <c r="AA32" s="197">
        <v>0</v>
      </c>
      <c r="AB32" s="197">
        <v>0</v>
      </c>
      <c r="AC32" s="197">
        <v>0</v>
      </c>
      <c r="AD32" s="197">
        <v>0</v>
      </c>
      <c r="AE32" s="197">
        <v>45.77</v>
      </c>
      <c r="AF32" s="197">
        <v>0</v>
      </c>
      <c r="AG32" s="197">
        <v>0</v>
      </c>
      <c r="AH32" s="197">
        <v>0</v>
      </c>
      <c r="AI32" s="197">
        <v>19</v>
      </c>
      <c r="AJ32" s="197">
        <v>0</v>
      </c>
      <c r="AK32" s="197">
        <v>0</v>
      </c>
      <c r="AL32" s="197">
        <v>0</v>
      </c>
      <c r="AM32" s="197">
        <v>0</v>
      </c>
      <c r="AN32" s="197">
        <v>0</v>
      </c>
      <c r="AO32">
        <v>0</v>
      </c>
      <c r="AP32" s="197">
        <v>0</v>
      </c>
      <c r="AQ32" s="197">
        <v>0</v>
      </c>
      <c r="AR32" s="197">
        <v>0</v>
      </c>
      <c r="AS32" s="197">
        <v>0</v>
      </c>
      <c r="AT32">
        <v>0</v>
      </c>
      <c r="AU32">
        <v>0</v>
      </c>
      <c r="AV32" s="197">
        <v>0</v>
      </c>
      <c r="AW32" s="197">
        <v>0</v>
      </c>
      <c r="AX32" s="197">
        <v>0</v>
      </c>
      <c r="AY32" s="197">
        <v>0</v>
      </c>
      <c r="AZ32" s="197">
        <v>0</v>
      </c>
      <c r="BA32" s="197">
        <v>0</v>
      </c>
      <c r="BB32" s="197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0</v>
      </c>
      <c r="H33" s="197">
        <v>0</v>
      </c>
      <c r="I33" s="197">
        <v>0</v>
      </c>
      <c r="J33" s="197">
        <v>0</v>
      </c>
      <c r="K33" s="197">
        <v>0</v>
      </c>
      <c r="L33" s="197">
        <v>0</v>
      </c>
      <c r="M33" s="197">
        <v>0</v>
      </c>
      <c r="N33" s="197">
        <v>0</v>
      </c>
      <c r="O33" s="197">
        <v>0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>
        <v>0</v>
      </c>
      <c r="AA33" s="197">
        <v>0</v>
      </c>
      <c r="AB33" s="197">
        <v>0</v>
      </c>
      <c r="AC33" s="197">
        <v>0</v>
      </c>
      <c r="AD33" s="197">
        <v>0</v>
      </c>
      <c r="AE33" s="197">
        <v>45.77</v>
      </c>
      <c r="AF33" s="197">
        <v>0</v>
      </c>
      <c r="AG33" s="197">
        <v>0</v>
      </c>
      <c r="AH33" s="197">
        <v>0</v>
      </c>
      <c r="AI33" s="197">
        <v>19</v>
      </c>
      <c r="AJ33" s="197">
        <v>0</v>
      </c>
      <c r="AK33" s="197">
        <v>0</v>
      </c>
      <c r="AL33" s="197">
        <v>0</v>
      </c>
      <c r="AM33" s="197">
        <v>0</v>
      </c>
      <c r="AN33" s="197">
        <v>0</v>
      </c>
      <c r="AO33">
        <v>0</v>
      </c>
      <c r="AP33" s="197">
        <v>0</v>
      </c>
      <c r="AQ33" s="197">
        <v>0</v>
      </c>
      <c r="AR33" s="197">
        <v>0</v>
      </c>
      <c r="AS33" s="197">
        <v>0</v>
      </c>
      <c r="AT33">
        <v>0</v>
      </c>
      <c r="AU33">
        <v>0</v>
      </c>
      <c r="AV33" s="197">
        <v>0</v>
      </c>
      <c r="AW33" s="197">
        <v>0</v>
      </c>
      <c r="AX33" s="197">
        <v>0</v>
      </c>
      <c r="AY33" s="197">
        <v>0</v>
      </c>
      <c r="AZ33" s="197">
        <v>0</v>
      </c>
      <c r="BA33" s="197">
        <v>0</v>
      </c>
      <c r="BB33" s="197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0</v>
      </c>
      <c r="H34" s="197">
        <v>0</v>
      </c>
      <c r="I34" s="197">
        <v>0</v>
      </c>
      <c r="J34" s="197">
        <v>0</v>
      </c>
      <c r="K34" s="197">
        <v>0</v>
      </c>
      <c r="L34" s="197">
        <v>0</v>
      </c>
      <c r="M34" s="197">
        <v>0</v>
      </c>
      <c r="N34" s="197">
        <v>0</v>
      </c>
      <c r="O34" s="197">
        <v>0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>
        <v>0</v>
      </c>
      <c r="AA34" s="197">
        <v>0</v>
      </c>
      <c r="AB34" s="197">
        <v>0</v>
      </c>
      <c r="AC34" s="197">
        <v>0</v>
      </c>
      <c r="AD34" s="197">
        <v>0</v>
      </c>
      <c r="AE34" s="197">
        <v>45.77</v>
      </c>
      <c r="AF34" s="197">
        <v>0</v>
      </c>
      <c r="AG34" s="197">
        <v>0</v>
      </c>
      <c r="AH34" s="197">
        <v>0</v>
      </c>
      <c r="AI34" s="197">
        <v>19</v>
      </c>
      <c r="AJ34" s="197">
        <v>0</v>
      </c>
      <c r="AK34" s="197">
        <v>0</v>
      </c>
      <c r="AL34" s="197">
        <v>0</v>
      </c>
      <c r="AM34" s="197">
        <v>0</v>
      </c>
      <c r="AN34" s="197">
        <v>0</v>
      </c>
      <c r="AO34">
        <v>0</v>
      </c>
      <c r="AP34" s="197">
        <v>0</v>
      </c>
      <c r="AQ34" s="197">
        <v>0</v>
      </c>
      <c r="AR34" s="197">
        <v>0</v>
      </c>
      <c r="AS34" s="197">
        <v>0</v>
      </c>
      <c r="AT34">
        <v>0</v>
      </c>
      <c r="AU34">
        <v>0</v>
      </c>
      <c r="AV34" s="197">
        <v>0</v>
      </c>
      <c r="AW34" s="197">
        <v>0</v>
      </c>
      <c r="AX34" s="197">
        <v>0</v>
      </c>
      <c r="AY34" s="197">
        <v>0</v>
      </c>
      <c r="AZ34" s="197">
        <v>0</v>
      </c>
      <c r="BA34" s="197">
        <v>0</v>
      </c>
      <c r="BB34" s="197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0</v>
      </c>
      <c r="H35" s="197">
        <v>0</v>
      </c>
      <c r="I35" s="197">
        <v>0</v>
      </c>
      <c r="J35" s="197">
        <v>0</v>
      </c>
      <c r="K35" s="197">
        <v>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>
        <v>0</v>
      </c>
      <c r="AA35" s="197">
        <v>0</v>
      </c>
      <c r="AB35" s="197">
        <v>0</v>
      </c>
      <c r="AC35" s="197">
        <v>0</v>
      </c>
      <c r="AD35" s="197">
        <v>0</v>
      </c>
      <c r="AE35" s="197">
        <v>45.77</v>
      </c>
      <c r="AF35" s="197">
        <v>0</v>
      </c>
      <c r="AG35" s="197">
        <v>0</v>
      </c>
      <c r="AH35" s="197">
        <v>0</v>
      </c>
      <c r="AI35" s="197">
        <v>19.63</v>
      </c>
      <c r="AJ35" s="197">
        <v>0</v>
      </c>
      <c r="AK35" s="197">
        <v>0</v>
      </c>
      <c r="AL35" s="197">
        <v>0</v>
      </c>
      <c r="AM35" s="197">
        <v>0</v>
      </c>
      <c r="AN35" s="197">
        <v>0</v>
      </c>
      <c r="AO35">
        <v>0</v>
      </c>
      <c r="AP35" s="197">
        <v>0</v>
      </c>
      <c r="AQ35" s="197">
        <v>0</v>
      </c>
      <c r="AR35" s="197">
        <v>0</v>
      </c>
      <c r="AS35" s="197">
        <v>0</v>
      </c>
      <c r="AT35">
        <v>0</v>
      </c>
      <c r="AU35">
        <v>0</v>
      </c>
      <c r="AV35" s="197">
        <v>0</v>
      </c>
      <c r="AW35" s="197">
        <v>0</v>
      </c>
      <c r="AX35" s="197">
        <v>0</v>
      </c>
      <c r="AY35" s="197">
        <v>0</v>
      </c>
      <c r="AZ35" s="197">
        <v>0</v>
      </c>
      <c r="BA35" s="197">
        <v>0</v>
      </c>
      <c r="BB35" s="197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0</v>
      </c>
      <c r="H36" s="197">
        <v>0</v>
      </c>
      <c r="I36" s="197">
        <v>0</v>
      </c>
      <c r="J36" s="197">
        <v>0</v>
      </c>
      <c r="K36" s="197">
        <v>0</v>
      </c>
      <c r="L36" s="197">
        <v>0</v>
      </c>
      <c r="M36" s="197">
        <v>0</v>
      </c>
      <c r="N36" s="197">
        <v>0</v>
      </c>
      <c r="O36" s="197">
        <v>0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>
        <v>0</v>
      </c>
      <c r="AA36" s="197">
        <v>0</v>
      </c>
      <c r="AB36" s="197">
        <v>0</v>
      </c>
      <c r="AC36" s="197">
        <v>0</v>
      </c>
      <c r="AD36" s="197">
        <v>0</v>
      </c>
      <c r="AE36" s="197">
        <v>45.77</v>
      </c>
      <c r="AF36" s="197">
        <v>0</v>
      </c>
      <c r="AG36" s="197">
        <v>0</v>
      </c>
      <c r="AH36" s="197">
        <v>0</v>
      </c>
      <c r="AI36" s="197">
        <v>19.63</v>
      </c>
      <c r="AJ36" s="197">
        <v>0</v>
      </c>
      <c r="AK36" s="197">
        <v>0</v>
      </c>
      <c r="AL36" s="197">
        <v>0</v>
      </c>
      <c r="AM36" s="197">
        <v>0</v>
      </c>
      <c r="AN36" s="197">
        <v>0</v>
      </c>
      <c r="AO36">
        <v>0</v>
      </c>
      <c r="AP36" s="197">
        <v>0</v>
      </c>
      <c r="AQ36" s="197">
        <v>0</v>
      </c>
      <c r="AR36" s="197">
        <v>0</v>
      </c>
      <c r="AS36" s="197">
        <v>0</v>
      </c>
      <c r="AT36">
        <v>0</v>
      </c>
      <c r="AU36">
        <v>0</v>
      </c>
      <c r="AV36" s="197">
        <v>0</v>
      </c>
      <c r="AW36" s="197">
        <v>0</v>
      </c>
      <c r="AX36" s="197">
        <v>0</v>
      </c>
      <c r="AY36" s="197">
        <v>0</v>
      </c>
      <c r="AZ36" s="197">
        <v>0</v>
      </c>
      <c r="BA36" s="197">
        <v>0</v>
      </c>
      <c r="BB36" s="197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0</v>
      </c>
      <c r="H37" s="197">
        <v>0</v>
      </c>
      <c r="I37" s="197">
        <v>0</v>
      </c>
      <c r="J37" s="197">
        <v>0</v>
      </c>
      <c r="K37" s="197">
        <v>0</v>
      </c>
      <c r="L37" s="197">
        <v>0</v>
      </c>
      <c r="M37" s="197">
        <v>0</v>
      </c>
      <c r="N37" s="197">
        <v>0</v>
      </c>
      <c r="O37" s="197">
        <v>0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>
        <v>0</v>
      </c>
      <c r="AA37" s="197">
        <v>0</v>
      </c>
      <c r="AB37" s="197">
        <v>0</v>
      </c>
      <c r="AC37" s="197">
        <v>0</v>
      </c>
      <c r="AD37" s="197">
        <v>0</v>
      </c>
      <c r="AE37" s="197">
        <v>45.77</v>
      </c>
      <c r="AF37" s="197">
        <v>0</v>
      </c>
      <c r="AG37" s="197">
        <v>0</v>
      </c>
      <c r="AH37" s="197">
        <v>0</v>
      </c>
      <c r="AI37" s="197">
        <v>19.63</v>
      </c>
      <c r="AJ37" s="197">
        <v>0</v>
      </c>
      <c r="AK37" s="197">
        <v>0</v>
      </c>
      <c r="AL37" s="197">
        <v>0</v>
      </c>
      <c r="AM37" s="197">
        <v>0</v>
      </c>
      <c r="AN37" s="197">
        <v>0</v>
      </c>
      <c r="AO37">
        <v>0</v>
      </c>
      <c r="AP37" s="197">
        <v>0</v>
      </c>
      <c r="AQ37" s="197">
        <v>0</v>
      </c>
      <c r="AR37" s="197">
        <v>0</v>
      </c>
      <c r="AS37" s="197">
        <v>0</v>
      </c>
      <c r="AT37">
        <v>0</v>
      </c>
      <c r="AU37">
        <v>0</v>
      </c>
      <c r="AV37" s="197">
        <v>0</v>
      </c>
      <c r="AW37" s="197">
        <v>0</v>
      </c>
      <c r="AX37" s="197">
        <v>0</v>
      </c>
      <c r="AY37" s="197">
        <v>0</v>
      </c>
      <c r="AZ37" s="197">
        <v>0</v>
      </c>
      <c r="BA37" s="197">
        <v>0</v>
      </c>
      <c r="BB37" s="19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0</v>
      </c>
      <c r="H38" s="197">
        <v>0</v>
      </c>
      <c r="I38" s="197">
        <v>0</v>
      </c>
      <c r="J38" s="197">
        <v>0</v>
      </c>
      <c r="K38" s="197">
        <v>0</v>
      </c>
      <c r="L38" s="197">
        <v>0</v>
      </c>
      <c r="M38" s="197">
        <v>0</v>
      </c>
      <c r="N38" s="197">
        <v>0</v>
      </c>
      <c r="O38" s="197">
        <v>0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>
        <v>0</v>
      </c>
      <c r="AA38" s="197">
        <v>0</v>
      </c>
      <c r="AB38" s="197">
        <v>0</v>
      </c>
      <c r="AC38" s="197">
        <v>0</v>
      </c>
      <c r="AD38" s="197">
        <v>0</v>
      </c>
      <c r="AE38" s="197">
        <v>45.77</v>
      </c>
      <c r="AF38" s="197">
        <v>0</v>
      </c>
      <c r="AG38" s="197">
        <v>0</v>
      </c>
      <c r="AH38" s="197">
        <v>0</v>
      </c>
      <c r="AI38" s="197">
        <v>19.63</v>
      </c>
      <c r="AJ38" s="197">
        <v>0</v>
      </c>
      <c r="AK38" s="197">
        <v>0</v>
      </c>
      <c r="AL38" s="197">
        <v>0</v>
      </c>
      <c r="AM38" s="197">
        <v>0</v>
      </c>
      <c r="AN38" s="197">
        <v>0</v>
      </c>
      <c r="AO38">
        <v>0</v>
      </c>
      <c r="AP38" s="197">
        <v>0</v>
      </c>
      <c r="AQ38" s="197">
        <v>0</v>
      </c>
      <c r="AR38" s="197">
        <v>0</v>
      </c>
      <c r="AS38" s="197">
        <v>0</v>
      </c>
      <c r="AT38">
        <v>0</v>
      </c>
      <c r="AU38">
        <v>0</v>
      </c>
      <c r="AV38" s="197">
        <v>0</v>
      </c>
      <c r="AW38" s="197">
        <v>0</v>
      </c>
      <c r="AX38" s="197">
        <v>0</v>
      </c>
      <c r="AY38" s="197">
        <v>0</v>
      </c>
      <c r="AZ38" s="197">
        <v>0</v>
      </c>
      <c r="BA38" s="197">
        <v>0</v>
      </c>
      <c r="BB38" s="197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0</v>
      </c>
      <c r="H39" s="197">
        <v>0</v>
      </c>
      <c r="I39" s="197">
        <v>0</v>
      </c>
      <c r="J39" s="197">
        <v>0</v>
      </c>
      <c r="K39" s="197">
        <v>0</v>
      </c>
      <c r="L39" s="197">
        <v>0</v>
      </c>
      <c r="M39" s="197">
        <v>0</v>
      </c>
      <c r="N39" s="197">
        <v>0</v>
      </c>
      <c r="O39" s="197">
        <v>0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>
        <v>0</v>
      </c>
      <c r="AA39" s="197">
        <v>0</v>
      </c>
      <c r="AB39" s="197">
        <v>0</v>
      </c>
      <c r="AC39" s="197">
        <v>0</v>
      </c>
      <c r="AD39" s="197">
        <v>0</v>
      </c>
      <c r="AE39" s="197">
        <v>45.77</v>
      </c>
      <c r="AF39" s="197">
        <v>0</v>
      </c>
      <c r="AG39" s="197">
        <v>0</v>
      </c>
      <c r="AH39" s="197">
        <v>0</v>
      </c>
      <c r="AI39" s="197">
        <v>19.63</v>
      </c>
      <c r="AJ39" s="197">
        <v>0</v>
      </c>
      <c r="AK39" s="197">
        <v>0</v>
      </c>
      <c r="AL39" s="197">
        <v>0</v>
      </c>
      <c r="AM39" s="197">
        <v>0</v>
      </c>
      <c r="AN39" s="197">
        <v>0</v>
      </c>
      <c r="AO39">
        <v>0</v>
      </c>
      <c r="AP39" s="197">
        <v>0</v>
      </c>
      <c r="AQ39" s="197">
        <v>0</v>
      </c>
      <c r="AR39" s="197">
        <v>0</v>
      </c>
      <c r="AS39" s="197">
        <v>0</v>
      </c>
      <c r="AT39">
        <v>0</v>
      </c>
      <c r="AU39">
        <v>0</v>
      </c>
      <c r="AV39" s="197">
        <v>0</v>
      </c>
      <c r="AW39" s="197">
        <v>0</v>
      </c>
      <c r="AX39" s="197">
        <v>0</v>
      </c>
      <c r="AY39" s="197">
        <v>0</v>
      </c>
      <c r="AZ39" s="197">
        <v>0</v>
      </c>
      <c r="BA39" s="197">
        <v>0</v>
      </c>
      <c r="BB39" s="197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0</v>
      </c>
      <c r="H40" s="197">
        <v>0</v>
      </c>
      <c r="I40" s="197">
        <v>0</v>
      </c>
      <c r="J40" s="197">
        <v>0</v>
      </c>
      <c r="K40" s="197">
        <v>0</v>
      </c>
      <c r="L40" s="197">
        <v>0</v>
      </c>
      <c r="M40" s="197">
        <v>0</v>
      </c>
      <c r="N40" s="197">
        <v>0</v>
      </c>
      <c r="O40" s="197">
        <v>0</v>
      </c>
      <c r="P40" s="197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>
        <v>0</v>
      </c>
      <c r="AA40" s="197">
        <v>0</v>
      </c>
      <c r="AB40" s="197">
        <v>0</v>
      </c>
      <c r="AC40" s="197">
        <v>0</v>
      </c>
      <c r="AD40" s="197">
        <v>0</v>
      </c>
      <c r="AE40" s="197">
        <v>45.77</v>
      </c>
      <c r="AF40" s="197">
        <v>0</v>
      </c>
      <c r="AG40" s="197">
        <v>0</v>
      </c>
      <c r="AH40" s="197">
        <v>0</v>
      </c>
      <c r="AI40" s="197">
        <v>19.63</v>
      </c>
      <c r="AJ40" s="197">
        <v>0</v>
      </c>
      <c r="AK40" s="197">
        <v>0</v>
      </c>
      <c r="AL40" s="197">
        <v>0</v>
      </c>
      <c r="AM40" s="197">
        <v>0</v>
      </c>
      <c r="AN40" s="197">
        <v>0</v>
      </c>
      <c r="AO40">
        <v>0</v>
      </c>
      <c r="AP40" s="197">
        <v>0</v>
      </c>
      <c r="AQ40" s="197">
        <v>0</v>
      </c>
      <c r="AR40" s="197">
        <v>0</v>
      </c>
      <c r="AS40" s="197">
        <v>0</v>
      </c>
      <c r="AT40">
        <v>0</v>
      </c>
      <c r="AU40">
        <v>0</v>
      </c>
      <c r="AV40" s="197">
        <v>0</v>
      </c>
      <c r="AW40" s="197">
        <v>0</v>
      </c>
      <c r="AX40" s="197">
        <v>0</v>
      </c>
      <c r="AY40" s="197">
        <v>0</v>
      </c>
      <c r="AZ40" s="197">
        <v>0</v>
      </c>
      <c r="BA40" s="197">
        <v>0</v>
      </c>
      <c r="BB40" s="197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0</v>
      </c>
      <c r="H41" s="197">
        <v>0</v>
      </c>
      <c r="I41" s="197">
        <v>0</v>
      </c>
      <c r="J41" s="197">
        <v>0</v>
      </c>
      <c r="K41" s="197">
        <v>0</v>
      </c>
      <c r="L41" s="197">
        <v>0</v>
      </c>
      <c r="M41" s="197">
        <v>0</v>
      </c>
      <c r="N41" s="197">
        <v>0</v>
      </c>
      <c r="O41" s="197">
        <v>0</v>
      </c>
      <c r="P41" s="197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>
        <v>0</v>
      </c>
      <c r="AA41" s="197">
        <v>0</v>
      </c>
      <c r="AB41" s="197">
        <v>0</v>
      </c>
      <c r="AC41" s="197">
        <v>0</v>
      </c>
      <c r="AD41" s="197">
        <v>0</v>
      </c>
      <c r="AE41" s="197">
        <v>45.77</v>
      </c>
      <c r="AF41" s="197">
        <v>0</v>
      </c>
      <c r="AG41" s="197">
        <v>0</v>
      </c>
      <c r="AH41" s="197">
        <v>0</v>
      </c>
      <c r="AI41" s="197">
        <v>19.63</v>
      </c>
      <c r="AJ41" s="197">
        <v>0</v>
      </c>
      <c r="AK41" s="197">
        <v>0</v>
      </c>
      <c r="AL41" s="197">
        <v>0</v>
      </c>
      <c r="AM41" s="197">
        <v>0</v>
      </c>
      <c r="AN41" s="197">
        <v>0</v>
      </c>
      <c r="AO41">
        <v>0</v>
      </c>
      <c r="AP41" s="197">
        <v>0</v>
      </c>
      <c r="AQ41" s="197">
        <v>0</v>
      </c>
      <c r="AR41" s="197">
        <v>0</v>
      </c>
      <c r="AS41" s="197">
        <v>0</v>
      </c>
      <c r="AT41">
        <v>0</v>
      </c>
      <c r="AU41">
        <v>0</v>
      </c>
      <c r="AV41" s="197">
        <v>0</v>
      </c>
      <c r="AW41" s="197">
        <v>0</v>
      </c>
      <c r="AX41" s="197">
        <v>0</v>
      </c>
      <c r="AY41" s="197">
        <v>0</v>
      </c>
      <c r="AZ41" s="197">
        <v>0</v>
      </c>
      <c r="BA41" s="197">
        <v>0</v>
      </c>
      <c r="BB41" s="197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0</v>
      </c>
      <c r="H42" s="197">
        <v>0</v>
      </c>
      <c r="I42" s="197">
        <v>0</v>
      </c>
      <c r="J42" s="197">
        <v>0</v>
      </c>
      <c r="K42" s="197">
        <v>0</v>
      </c>
      <c r="L42" s="197">
        <v>0</v>
      </c>
      <c r="M42" s="197">
        <v>0</v>
      </c>
      <c r="N42" s="197">
        <v>0</v>
      </c>
      <c r="O42" s="197">
        <v>0</v>
      </c>
      <c r="P42" s="197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>
        <v>0</v>
      </c>
      <c r="AA42" s="197">
        <v>0</v>
      </c>
      <c r="AB42" s="197">
        <v>0</v>
      </c>
      <c r="AC42" s="197">
        <v>0</v>
      </c>
      <c r="AD42" s="197">
        <v>0</v>
      </c>
      <c r="AE42" s="197">
        <v>45.77</v>
      </c>
      <c r="AF42" s="197">
        <v>0</v>
      </c>
      <c r="AG42" s="197">
        <v>0</v>
      </c>
      <c r="AH42" s="197">
        <v>0</v>
      </c>
      <c r="AI42" s="197">
        <v>19.63</v>
      </c>
      <c r="AJ42" s="197">
        <v>0</v>
      </c>
      <c r="AK42" s="197">
        <v>0</v>
      </c>
      <c r="AL42" s="197">
        <v>0</v>
      </c>
      <c r="AM42" s="197">
        <v>0</v>
      </c>
      <c r="AN42" s="197">
        <v>0</v>
      </c>
      <c r="AO42">
        <v>0</v>
      </c>
      <c r="AP42" s="197">
        <v>0</v>
      </c>
      <c r="AQ42" s="197">
        <v>0</v>
      </c>
      <c r="AR42" s="197">
        <v>0</v>
      </c>
      <c r="AS42" s="197">
        <v>0</v>
      </c>
      <c r="AT42">
        <v>0</v>
      </c>
      <c r="AU42">
        <v>0</v>
      </c>
      <c r="AV42" s="197">
        <v>0</v>
      </c>
      <c r="AW42" s="197">
        <v>0</v>
      </c>
      <c r="AX42" s="197">
        <v>0</v>
      </c>
      <c r="AY42" s="197">
        <v>0</v>
      </c>
      <c r="AZ42" s="197">
        <v>0</v>
      </c>
      <c r="BA42" s="197">
        <v>0</v>
      </c>
      <c r="BB42" s="197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0</v>
      </c>
      <c r="L43" s="197">
        <v>0</v>
      </c>
      <c r="M43" s="197">
        <v>0</v>
      </c>
      <c r="N43" s="197">
        <v>0</v>
      </c>
      <c r="O43" s="197">
        <v>0</v>
      </c>
      <c r="P43" s="197">
        <v>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  <c r="Y43" s="197">
        <v>0</v>
      </c>
      <c r="Z43">
        <v>0</v>
      </c>
      <c r="AA43" s="197">
        <v>0</v>
      </c>
      <c r="AB43" s="197">
        <v>0</v>
      </c>
      <c r="AC43" s="197">
        <v>0</v>
      </c>
      <c r="AD43" s="197">
        <v>0</v>
      </c>
      <c r="AE43" s="197">
        <v>45.77</v>
      </c>
      <c r="AF43" s="197">
        <v>0</v>
      </c>
      <c r="AG43" s="197">
        <v>0</v>
      </c>
      <c r="AH43" s="197">
        <v>0</v>
      </c>
      <c r="AI43" s="197">
        <v>19.63</v>
      </c>
      <c r="AJ43" s="197">
        <v>0</v>
      </c>
      <c r="AK43" s="197">
        <v>0</v>
      </c>
      <c r="AL43" s="197">
        <v>0</v>
      </c>
      <c r="AM43" s="197">
        <v>0</v>
      </c>
      <c r="AN43" s="197">
        <v>0</v>
      </c>
      <c r="AO43">
        <v>0</v>
      </c>
      <c r="AP43" s="197">
        <v>0</v>
      </c>
      <c r="AQ43" s="197">
        <v>0</v>
      </c>
      <c r="AR43" s="197">
        <v>0</v>
      </c>
      <c r="AS43" s="197">
        <v>0</v>
      </c>
      <c r="AT43">
        <v>0</v>
      </c>
      <c r="AU43">
        <v>0</v>
      </c>
      <c r="AV43" s="197">
        <v>0</v>
      </c>
      <c r="AW43" s="197">
        <v>0</v>
      </c>
      <c r="AX43" s="197">
        <v>0</v>
      </c>
      <c r="AY43" s="197">
        <v>0</v>
      </c>
      <c r="AZ43" s="197">
        <v>0</v>
      </c>
      <c r="BA43" s="197">
        <v>0</v>
      </c>
      <c r="BB43" s="197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0</v>
      </c>
      <c r="H44" s="197">
        <v>0</v>
      </c>
      <c r="I44" s="197">
        <v>0</v>
      </c>
      <c r="J44" s="197">
        <v>0</v>
      </c>
      <c r="K44" s="197">
        <v>0</v>
      </c>
      <c r="L44" s="197">
        <v>0</v>
      </c>
      <c r="M44" s="197">
        <v>0</v>
      </c>
      <c r="N44" s="197">
        <v>0</v>
      </c>
      <c r="O44" s="197">
        <v>0</v>
      </c>
      <c r="P44" s="197">
        <v>0</v>
      </c>
      <c r="Q44" s="197">
        <v>0</v>
      </c>
      <c r="R44" s="197">
        <v>0</v>
      </c>
      <c r="S44" s="197">
        <v>0</v>
      </c>
      <c r="T44" s="197">
        <v>0</v>
      </c>
      <c r="U44" s="197">
        <v>0</v>
      </c>
      <c r="V44" s="197">
        <v>0</v>
      </c>
      <c r="W44" s="197">
        <v>0</v>
      </c>
      <c r="X44" s="197">
        <v>0</v>
      </c>
      <c r="Y44" s="197">
        <v>0</v>
      </c>
      <c r="Z44">
        <v>0</v>
      </c>
      <c r="AA44" s="197">
        <v>0</v>
      </c>
      <c r="AB44" s="197">
        <v>0</v>
      </c>
      <c r="AC44" s="197">
        <v>0</v>
      </c>
      <c r="AD44" s="197">
        <v>0</v>
      </c>
      <c r="AE44" s="197">
        <v>45.77</v>
      </c>
      <c r="AF44" s="197">
        <v>0</v>
      </c>
      <c r="AG44" s="197">
        <v>0</v>
      </c>
      <c r="AH44" s="197">
        <v>0</v>
      </c>
      <c r="AI44" s="197">
        <v>19.63</v>
      </c>
      <c r="AJ44" s="197">
        <v>0</v>
      </c>
      <c r="AK44" s="197">
        <v>0</v>
      </c>
      <c r="AL44" s="197">
        <v>0</v>
      </c>
      <c r="AM44" s="197">
        <v>0</v>
      </c>
      <c r="AN44" s="197">
        <v>0</v>
      </c>
      <c r="AO44">
        <v>0</v>
      </c>
      <c r="AP44" s="197">
        <v>0</v>
      </c>
      <c r="AQ44" s="197">
        <v>0</v>
      </c>
      <c r="AR44" s="197">
        <v>0</v>
      </c>
      <c r="AS44" s="197">
        <v>0</v>
      </c>
      <c r="AT44">
        <v>0</v>
      </c>
      <c r="AU44">
        <v>0</v>
      </c>
      <c r="AV44" s="197">
        <v>0</v>
      </c>
      <c r="AW44" s="197">
        <v>0</v>
      </c>
      <c r="AX44" s="197">
        <v>0</v>
      </c>
      <c r="AY44" s="197">
        <v>0</v>
      </c>
      <c r="AZ44" s="197">
        <v>0</v>
      </c>
      <c r="BA44" s="197">
        <v>0</v>
      </c>
      <c r="BB44" s="197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0</v>
      </c>
      <c r="H45" s="197">
        <v>0</v>
      </c>
      <c r="I45" s="197">
        <v>0</v>
      </c>
      <c r="J45" s="197">
        <v>0</v>
      </c>
      <c r="K45" s="197">
        <v>0</v>
      </c>
      <c r="L45" s="197">
        <v>0</v>
      </c>
      <c r="M45" s="197">
        <v>0</v>
      </c>
      <c r="N45" s="197">
        <v>0</v>
      </c>
      <c r="O45" s="197">
        <v>0</v>
      </c>
      <c r="P45" s="197">
        <v>0</v>
      </c>
      <c r="Q45" s="197">
        <v>0</v>
      </c>
      <c r="R45" s="197">
        <v>0</v>
      </c>
      <c r="S45" s="197">
        <v>0</v>
      </c>
      <c r="T45" s="197">
        <v>0</v>
      </c>
      <c r="U45" s="197">
        <v>0</v>
      </c>
      <c r="V45" s="197">
        <v>0</v>
      </c>
      <c r="W45" s="197">
        <v>0</v>
      </c>
      <c r="X45" s="197">
        <v>0</v>
      </c>
      <c r="Y45" s="197">
        <v>0</v>
      </c>
      <c r="Z45">
        <v>0</v>
      </c>
      <c r="AA45" s="197">
        <v>0</v>
      </c>
      <c r="AB45" s="197">
        <v>0</v>
      </c>
      <c r="AC45" s="197">
        <v>0</v>
      </c>
      <c r="AD45" s="197">
        <v>0</v>
      </c>
      <c r="AE45" s="197">
        <v>45.77</v>
      </c>
      <c r="AF45" s="197">
        <v>0</v>
      </c>
      <c r="AG45" s="197">
        <v>0</v>
      </c>
      <c r="AH45" s="197">
        <v>0</v>
      </c>
      <c r="AI45" s="197">
        <v>19.63</v>
      </c>
      <c r="AJ45" s="197">
        <v>0</v>
      </c>
      <c r="AK45" s="197">
        <v>0</v>
      </c>
      <c r="AL45" s="197">
        <v>0</v>
      </c>
      <c r="AM45" s="197">
        <v>0</v>
      </c>
      <c r="AN45" s="197">
        <v>0</v>
      </c>
      <c r="AO45">
        <v>0</v>
      </c>
      <c r="AP45" s="197">
        <v>0</v>
      </c>
      <c r="AQ45" s="197">
        <v>0</v>
      </c>
      <c r="AR45" s="197">
        <v>0</v>
      </c>
      <c r="AS45" s="197">
        <v>0</v>
      </c>
      <c r="AT45">
        <v>0</v>
      </c>
      <c r="AU45">
        <v>0</v>
      </c>
      <c r="AV45" s="197">
        <v>0</v>
      </c>
      <c r="AW45" s="197">
        <v>0</v>
      </c>
      <c r="AX45" s="197">
        <v>0</v>
      </c>
      <c r="AY45" s="197">
        <v>0</v>
      </c>
      <c r="AZ45" s="197">
        <v>0</v>
      </c>
      <c r="BA45" s="197">
        <v>0</v>
      </c>
      <c r="BB45" s="197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0</v>
      </c>
      <c r="H46" s="197">
        <v>0</v>
      </c>
      <c r="I46" s="197">
        <v>0</v>
      </c>
      <c r="J46" s="197">
        <v>0</v>
      </c>
      <c r="K46" s="197">
        <v>0</v>
      </c>
      <c r="L46" s="197">
        <v>0</v>
      </c>
      <c r="M46" s="197">
        <v>0</v>
      </c>
      <c r="N46" s="197">
        <v>0</v>
      </c>
      <c r="O46" s="197">
        <v>0</v>
      </c>
      <c r="P46" s="197">
        <v>0</v>
      </c>
      <c r="Q46" s="197">
        <v>0</v>
      </c>
      <c r="R46" s="197">
        <v>0</v>
      </c>
      <c r="S46" s="197">
        <v>0</v>
      </c>
      <c r="T46" s="197">
        <v>0</v>
      </c>
      <c r="U46" s="197">
        <v>0</v>
      </c>
      <c r="V46" s="197">
        <v>0</v>
      </c>
      <c r="W46" s="197">
        <v>0</v>
      </c>
      <c r="X46" s="197">
        <v>0</v>
      </c>
      <c r="Y46" s="197">
        <v>0</v>
      </c>
      <c r="Z46">
        <v>0</v>
      </c>
      <c r="AA46" s="197">
        <v>0</v>
      </c>
      <c r="AB46" s="197">
        <v>0</v>
      </c>
      <c r="AC46" s="197">
        <v>0</v>
      </c>
      <c r="AD46" s="197">
        <v>0</v>
      </c>
      <c r="AE46" s="197">
        <v>45.77</v>
      </c>
      <c r="AF46" s="197">
        <v>0</v>
      </c>
      <c r="AG46" s="197">
        <v>0</v>
      </c>
      <c r="AH46" s="197">
        <v>0</v>
      </c>
      <c r="AI46" s="197">
        <v>19.63</v>
      </c>
      <c r="AJ46" s="197">
        <v>0</v>
      </c>
      <c r="AK46" s="197">
        <v>0</v>
      </c>
      <c r="AL46" s="197">
        <v>0</v>
      </c>
      <c r="AM46" s="197">
        <v>0</v>
      </c>
      <c r="AN46" s="197">
        <v>0</v>
      </c>
      <c r="AO46">
        <v>0</v>
      </c>
      <c r="AP46" s="197">
        <v>0</v>
      </c>
      <c r="AQ46" s="197">
        <v>0</v>
      </c>
      <c r="AR46" s="197">
        <v>0</v>
      </c>
      <c r="AS46" s="197">
        <v>0</v>
      </c>
      <c r="AT46">
        <v>0</v>
      </c>
      <c r="AU46">
        <v>0</v>
      </c>
      <c r="AV46" s="197">
        <v>0</v>
      </c>
      <c r="AW46" s="197">
        <v>0</v>
      </c>
      <c r="AX46" s="197">
        <v>0</v>
      </c>
      <c r="AY46" s="197">
        <v>0</v>
      </c>
      <c r="AZ46" s="197">
        <v>0</v>
      </c>
      <c r="BA46" s="197">
        <v>0</v>
      </c>
      <c r="BB46" s="197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0</v>
      </c>
      <c r="H47" s="197">
        <v>0</v>
      </c>
      <c r="I47" s="197">
        <v>0</v>
      </c>
      <c r="J47" s="197">
        <v>0</v>
      </c>
      <c r="K47" s="197">
        <v>0</v>
      </c>
      <c r="L47" s="197">
        <v>0</v>
      </c>
      <c r="M47" s="197">
        <v>0</v>
      </c>
      <c r="N47" s="197">
        <v>0</v>
      </c>
      <c r="O47" s="197">
        <v>0</v>
      </c>
      <c r="P47" s="197">
        <v>0</v>
      </c>
      <c r="Q47" s="197">
        <v>0</v>
      </c>
      <c r="R47" s="197">
        <v>0</v>
      </c>
      <c r="S47" s="197">
        <v>0</v>
      </c>
      <c r="T47" s="197">
        <v>0</v>
      </c>
      <c r="U47" s="197">
        <v>0</v>
      </c>
      <c r="V47" s="197">
        <v>0</v>
      </c>
      <c r="W47" s="197">
        <v>0</v>
      </c>
      <c r="X47" s="197">
        <v>0</v>
      </c>
      <c r="Y47" s="197">
        <v>0</v>
      </c>
      <c r="Z47">
        <v>0</v>
      </c>
      <c r="AA47" s="197">
        <v>0</v>
      </c>
      <c r="AB47" s="197">
        <v>0</v>
      </c>
      <c r="AC47" s="197">
        <v>0</v>
      </c>
      <c r="AD47" s="197">
        <v>0</v>
      </c>
      <c r="AE47" s="197">
        <v>45.77</v>
      </c>
      <c r="AF47" s="197">
        <v>0</v>
      </c>
      <c r="AG47" s="197">
        <v>0</v>
      </c>
      <c r="AH47" s="197">
        <v>0</v>
      </c>
      <c r="AI47" s="197">
        <v>19.63</v>
      </c>
      <c r="AJ47" s="197">
        <v>0</v>
      </c>
      <c r="AK47" s="197">
        <v>0</v>
      </c>
      <c r="AL47" s="197">
        <v>0</v>
      </c>
      <c r="AM47" s="197">
        <v>0</v>
      </c>
      <c r="AN47" s="197">
        <v>0</v>
      </c>
      <c r="AO47">
        <v>0</v>
      </c>
      <c r="AP47" s="197">
        <v>0</v>
      </c>
      <c r="AQ47" s="197">
        <v>0</v>
      </c>
      <c r="AR47" s="197">
        <v>0</v>
      </c>
      <c r="AS47" s="197">
        <v>0</v>
      </c>
      <c r="AT47">
        <v>0</v>
      </c>
      <c r="AU47">
        <v>0</v>
      </c>
      <c r="AV47" s="197">
        <v>0</v>
      </c>
      <c r="AW47" s="197">
        <v>0</v>
      </c>
      <c r="AX47" s="197">
        <v>0</v>
      </c>
      <c r="AY47" s="197">
        <v>0</v>
      </c>
      <c r="AZ47" s="197">
        <v>0</v>
      </c>
      <c r="BA47" s="197">
        <v>0</v>
      </c>
      <c r="BB47" s="19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0</v>
      </c>
      <c r="H48" s="197">
        <v>0</v>
      </c>
      <c r="I48" s="197">
        <v>0</v>
      </c>
      <c r="J48" s="197">
        <v>0</v>
      </c>
      <c r="K48" s="197">
        <v>0</v>
      </c>
      <c r="L48" s="197">
        <v>0</v>
      </c>
      <c r="M48" s="197">
        <v>0</v>
      </c>
      <c r="N48" s="197">
        <v>0</v>
      </c>
      <c r="O48" s="197">
        <v>0</v>
      </c>
      <c r="P48" s="197">
        <v>0</v>
      </c>
      <c r="Q48" s="197">
        <v>0</v>
      </c>
      <c r="R48" s="197">
        <v>0</v>
      </c>
      <c r="S48" s="197">
        <v>0</v>
      </c>
      <c r="T48" s="197">
        <v>0</v>
      </c>
      <c r="U48" s="197">
        <v>0</v>
      </c>
      <c r="V48" s="197">
        <v>0</v>
      </c>
      <c r="W48" s="197">
        <v>0</v>
      </c>
      <c r="X48" s="197">
        <v>0</v>
      </c>
      <c r="Y48" s="197">
        <v>0</v>
      </c>
      <c r="Z48">
        <v>0</v>
      </c>
      <c r="AA48" s="197">
        <v>0</v>
      </c>
      <c r="AB48" s="197">
        <v>0</v>
      </c>
      <c r="AC48" s="197">
        <v>0</v>
      </c>
      <c r="AD48" s="197">
        <v>0</v>
      </c>
      <c r="AE48" s="197">
        <v>45.77</v>
      </c>
      <c r="AF48" s="197">
        <v>0</v>
      </c>
      <c r="AG48" s="197">
        <v>0</v>
      </c>
      <c r="AH48" s="197">
        <v>0</v>
      </c>
      <c r="AI48" s="197">
        <v>19.63</v>
      </c>
      <c r="AJ48" s="197">
        <v>0</v>
      </c>
      <c r="AK48" s="197">
        <v>0</v>
      </c>
      <c r="AL48" s="197">
        <v>0</v>
      </c>
      <c r="AM48" s="197">
        <v>0</v>
      </c>
      <c r="AN48" s="197">
        <v>0</v>
      </c>
      <c r="AO48">
        <v>0</v>
      </c>
      <c r="AP48" s="197">
        <v>0</v>
      </c>
      <c r="AQ48" s="197">
        <v>0</v>
      </c>
      <c r="AR48" s="197">
        <v>0</v>
      </c>
      <c r="AS48" s="197">
        <v>0</v>
      </c>
      <c r="AT48">
        <v>0</v>
      </c>
      <c r="AU48">
        <v>0</v>
      </c>
      <c r="AV48" s="197">
        <v>0</v>
      </c>
      <c r="AW48" s="197">
        <v>0</v>
      </c>
      <c r="AX48" s="197">
        <v>0</v>
      </c>
      <c r="AY48" s="197">
        <v>0</v>
      </c>
      <c r="AZ48" s="197">
        <v>0</v>
      </c>
      <c r="BA48" s="197">
        <v>0</v>
      </c>
      <c r="BB48" s="197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0</v>
      </c>
      <c r="L49" s="197">
        <v>0</v>
      </c>
      <c r="M49" s="197">
        <v>0</v>
      </c>
      <c r="N49" s="197">
        <v>0</v>
      </c>
      <c r="O49" s="197">
        <v>0</v>
      </c>
      <c r="P49" s="197">
        <v>0</v>
      </c>
      <c r="Q49" s="197">
        <v>0</v>
      </c>
      <c r="R49" s="197">
        <v>0</v>
      </c>
      <c r="S49" s="197">
        <v>0</v>
      </c>
      <c r="T49" s="197">
        <v>0</v>
      </c>
      <c r="U49" s="197">
        <v>0</v>
      </c>
      <c r="V49" s="197">
        <v>0</v>
      </c>
      <c r="W49" s="197">
        <v>0</v>
      </c>
      <c r="X49" s="197">
        <v>0</v>
      </c>
      <c r="Y49" s="197">
        <v>0</v>
      </c>
      <c r="Z49">
        <v>0</v>
      </c>
      <c r="AA49" s="197">
        <v>0</v>
      </c>
      <c r="AB49" s="197">
        <v>0</v>
      </c>
      <c r="AC49" s="197">
        <v>0</v>
      </c>
      <c r="AD49" s="197">
        <v>0</v>
      </c>
      <c r="AE49" s="197">
        <v>44.44</v>
      </c>
      <c r="AF49" s="197">
        <v>0</v>
      </c>
      <c r="AG49" s="197">
        <v>0</v>
      </c>
      <c r="AH49" s="197">
        <v>0</v>
      </c>
      <c r="AI49" s="197">
        <v>19.63</v>
      </c>
      <c r="AJ49" s="197">
        <v>0</v>
      </c>
      <c r="AK49" s="197">
        <v>0</v>
      </c>
      <c r="AL49" s="197">
        <v>0</v>
      </c>
      <c r="AM49" s="197">
        <v>0</v>
      </c>
      <c r="AN49" s="197">
        <v>0</v>
      </c>
      <c r="AO49">
        <v>0</v>
      </c>
      <c r="AP49" s="197">
        <v>0</v>
      </c>
      <c r="AQ49" s="197">
        <v>0</v>
      </c>
      <c r="AR49" s="197">
        <v>0</v>
      </c>
      <c r="AS49" s="197">
        <v>0</v>
      </c>
      <c r="AT49">
        <v>0</v>
      </c>
      <c r="AU49">
        <v>0</v>
      </c>
      <c r="AV49" s="197">
        <v>0</v>
      </c>
      <c r="AW49" s="197">
        <v>0</v>
      </c>
      <c r="AX49" s="197">
        <v>0</v>
      </c>
      <c r="AY49" s="197">
        <v>0</v>
      </c>
      <c r="AZ49" s="197">
        <v>0</v>
      </c>
      <c r="BA49" s="197">
        <v>0</v>
      </c>
      <c r="BB49" s="197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0</v>
      </c>
      <c r="H50" s="197">
        <v>0</v>
      </c>
      <c r="I50" s="197">
        <v>0</v>
      </c>
      <c r="J50" s="197">
        <v>0</v>
      </c>
      <c r="K50" s="197">
        <v>0</v>
      </c>
      <c r="L50" s="197">
        <v>0</v>
      </c>
      <c r="M50" s="197">
        <v>0</v>
      </c>
      <c r="N50" s="197">
        <v>0</v>
      </c>
      <c r="O50" s="197">
        <v>0</v>
      </c>
      <c r="P50" s="197">
        <v>0</v>
      </c>
      <c r="Q50" s="197">
        <v>0</v>
      </c>
      <c r="R50" s="197">
        <v>0</v>
      </c>
      <c r="S50" s="197">
        <v>0</v>
      </c>
      <c r="T50" s="197">
        <v>0</v>
      </c>
      <c r="U50" s="197">
        <v>0</v>
      </c>
      <c r="V50" s="197">
        <v>0</v>
      </c>
      <c r="W50" s="197">
        <v>0</v>
      </c>
      <c r="X50" s="197">
        <v>0</v>
      </c>
      <c r="Y50" s="197">
        <v>0</v>
      </c>
      <c r="Z50">
        <v>0</v>
      </c>
      <c r="AA50" s="197">
        <v>0</v>
      </c>
      <c r="AB50" s="197">
        <v>0</v>
      </c>
      <c r="AC50" s="197">
        <v>0</v>
      </c>
      <c r="AD50" s="197">
        <v>0</v>
      </c>
      <c r="AE50" s="197">
        <v>44.44</v>
      </c>
      <c r="AF50" s="197">
        <v>0</v>
      </c>
      <c r="AG50" s="197">
        <v>0</v>
      </c>
      <c r="AH50" s="197">
        <v>0</v>
      </c>
      <c r="AI50" s="197">
        <v>19.63</v>
      </c>
      <c r="AJ50" s="197">
        <v>0</v>
      </c>
      <c r="AK50" s="197">
        <v>0</v>
      </c>
      <c r="AL50" s="197">
        <v>0</v>
      </c>
      <c r="AM50" s="197">
        <v>0</v>
      </c>
      <c r="AN50" s="197">
        <v>0</v>
      </c>
      <c r="AO50">
        <v>0</v>
      </c>
      <c r="AP50" s="197">
        <v>0</v>
      </c>
      <c r="AQ50" s="197">
        <v>0</v>
      </c>
      <c r="AR50" s="197">
        <v>0</v>
      </c>
      <c r="AS50" s="197">
        <v>0</v>
      </c>
      <c r="AT50">
        <v>0</v>
      </c>
      <c r="AU50">
        <v>0</v>
      </c>
      <c r="AV50" s="197">
        <v>0</v>
      </c>
      <c r="AW50" s="197">
        <v>0</v>
      </c>
      <c r="AX50" s="197">
        <v>0</v>
      </c>
      <c r="AY50" s="197">
        <v>0</v>
      </c>
      <c r="AZ50" s="197">
        <v>0</v>
      </c>
      <c r="BA50" s="197">
        <v>0</v>
      </c>
      <c r="BB50" s="197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197">
        <v>0</v>
      </c>
      <c r="I51" s="197">
        <v>0</v>
      </c>
      <c r="J51" s="197">
        <v>0</v>
      </c>
      <c r="K51" s="197">
        <v>0</v>
      </c>
      <c r="L51" s="197">
        <v>0</v>
      </c>
      <c r="M51" s="197">
        <v>0</v>
      </c>
      <c r="N51" s="197">
        <v>0</v>
      </c>
      <c r="O51" s="197">
        <v>0</v>
      </c>
      <c r="P51" s="197">
        <v>0</v>
      </c>
      <c r="Q51" s="197">
        <v>0</v>
      </c>
      <c r="R51" s="197">
        <v>0</v>
      </c>
      <c r="S51" s="197">
        <v>0</v>
      </c>
      <c r="T51" s="197">
        <v>0</v>
      </c>
      <c r="U51" s="197">
        <v>0</v>
      </c>
      <c r="V51" s="197">
        <v>0</v>
      </c>
      <c r="W51" s="197">
        <v>0</v>
      </c>
      <c r="X51" s="197">
        <v>0</v>
      </c>
      <c r="Y51" s="197">
        <v>0</v>
      </c>
      <c r="Z51">
        <v>0</v>
      </c>
      <c r="AA51" s="197">
        <v>0</v>
      </c>
      <c r="AB51" s="197">
        <v>0</v>
      </c>
      <c r="AC51" s="197">
        <v>0</v>
      </c>
      <c r="AD51" s="197">
        <v>0</v>
      </c>
      <c r="AE51" s="197">
        <v>44.44</v>
      </c>
      <c r="AF51" s="197">
        <v>0</v>
      </c>
      <c r="AG51" s="197">
        <v>0</v>
      </c>
      <c r="AH51" s="197">
        <v>0</v>
      </c>
      <c r="AI51" s="197">
        <v>19.21</v>
      </c>
      <c r="AJ51" s="197">
        <v>0</v>
      </c>
      <c r="AK51" s="197">
        <v>0</v>
      </c>
      <c r="AL51" s="197">
        <v>0</v>
      </c>
      <c r="AM51" s="197">
        <v>0</v>
      </c>
      <c r="AN51" s="197">
        <v>0</v>
      </c>
      <c r="AO51">
        <v>0</v>
      </c>
      <c r="AP51" s="197">
        <v>0</v>
      </c>
      <c r="AQ51" s="197">
        <v>0</v>
      </c>
      <c r="AR51" s="197">
        <v>0</v>
      </c>
      <c r="AS51" s="197">
        <v>0</v>
      </c>
      <c r="AT51">
        <v>0</v>
      </c>
      <c r="AU51">
        <v>0</v>
      </c>
      <c r="AV51" s="197">
        <v>0</v>
      </c>
      <c r="AW51" s="197">
        <v>0</v>
      </c>
      <c r="AX51" s="197">
        <v>0</v>
      </c>
      <c r="AY51" s="197">
        <v>0</v>
      </c>
      <c r="AZ51" s="197">
        <v>0</v>
      </c>
      <c r="BA51" s="197">
        <v>0</v>
      </c>
      <c r="BB51" s="197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0</v>
      </c>
      <c r="H52" s="197">
        <v>0</v>
      </c>
      <c r="I52" s="197">
        <v>0</v>
      </c>
      <c r="J52" s="197">
        <v>0</v>
      </c>
      <c r="K52" s="197">
        <v>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7">
        <v>0</v>
      </c>
      <c r="Y52" s="197">
        <v>0</v>
      </c>
      <c r="Z52">
        <v>0</v>
      </c>
      <c r="AA52" s="197">
        <v>0</v>
      </c>
      <c r="AB52" s="197">
        <v>0</v>
      </c>
      <c r="AC52" s="197">
        <v>0</v>
      </c>
      <c r="AD52" s="197">
        <v>0</v>
      </c>
      <c r="AE52" s="197">
        <v>44.44</v>
      </c>
      <c r="AF52" s="197">
        <v>0</v>
      </c>
      <c r="AG52" s="197">
        <v>0</v>
      </c>
      <c r="AH52" s="197">
        <v>0</v>
      </c>
      <c r="AI52" s="197">
        <v>19.21</v>
      </c>
      <c r="AJ52" s="197">
        <v>0</v>
      </c>
      <c r="AK52" s="197">
        <v>0</v>
      </c>
      <c r="AL52" s="197">
        <v>0</v>
      </c>
      <c r="AM52" s="197">
        <v>0</v>
      </c>
      <c r="AN52" s="197">
        <v>0</v>
      </c>
      <c r="AO52">
        <v>0</v>
      </c>
      <c r="AP52" s="197">
        <v>0</v>
      </c>
      <c r="AQ52" s="197">
        <v>0</v>
      </c>
      <c r="AR52" s="197">
        <v>0</v>
      </c>
      <c r="AS52" s="197">
        <v>0</v>
      </c>
      <c r="AT52">
        <v>0</v>
      </c>
      <c r="AU52">
        <v>0</v>
      </c>
      <c r="AV52" s="197">
        <v>0</v>
      </c>
      <c r="AW52" s="197">
        <v>0</v>
      </c>
      <c r="AX52" s="197">
        <v>0</v>
      </c>
      <c r="AY52" s="197">
        <v>0</v>
      </c>
      <c r="AZ52" s="197">
        <v>0</v>
      </c>
      <c r="BA52" s="197">
        <v>0</v>
      </c>
      <c r="BB52" s="197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0</v>
      </c>
      <c r="H53" s="197">
        <v>0</v>
      </c>
      <c r="I53" s="197">
        <v>0</v>
      </c>
      <c r="J53" s="197">
        <v>0</v>
      </c>
      <c r="K53" s="197">
        <v>0</v>
      </c>
      <c r="L53" s="197">
        <v>0</v>
      </c>
      <c r="M53" s="197">
        <v>0</v>
      </c>
      <c r="N53" s="197">
        <v>0</v>
      </c>
      <c r="O53" s="197">
        <v>0</v>
      </c>
      <c r="P53" s="197">
        <v>0</v>
      </c>
      <c r="Q53" s="197">
        <v>0</v>
      </c>
      <c r="R53" s="197">
        <v>0</v>
      </c>
      <c r="S53" s="197">
        <v>0</v>
      </c>
      <c r="T53" s="197">
        <v>0</v>
      </c>
      <c r="U53" s="197">
        <v>0</v>
      </c>
      <c r="V53" s="197">
        <v>0</v>
      </c>
      <c r="W53" s="197">
        <v>0</v>
      </c>
      <c r="X53" s="197">
        <v>0</v>
      </c>
      <c r="Y53" s="197">
        <v>0</v>
      </c>
      <c r="Z53">
        <v>0</v>
      </c>
      <c r="AA53" s="197">
        <v>0</v>
      </c>
      <c r="AB53" s="197">
        <v>0</v>
      </c>
      <c r="AC53" s="197">
        <v>0</v>
      </c>
      <c r="AD53" s="197">
        <v>0</v>
      </c>
      <c r="AE53" s="197">
        <v>44.44</v>
      </c>
      <c r="AF53" s="197">
        <v>0</v>
      </c>
      <c r="AG53" s="197">
        <v>0</v>
      </c>
      <c r="AH53" s="197">
        <v>0</v>
      </c>
      <c r="AI53" s="197">
        <v>19.21</v>
      </c>
      <c r="AJ53" s="197">
        <v>0</v>
      </c>
      <c r="AK53" s="197">
        <v>0</v>
      </c>
      <c r="AL53" s="197">
        <v>0</v>
      </c>
      <c r="AM53" s="197">
        <v>0</v>
      </c>
      <c r="AN53" s="197">
        <v>0</v>
      </c>
      <c r="AO53">
        <v>0</v>
      </c>
      <c r="AP53" s="197">
        <v>0</v>
      </c>
      <c r="AQ53" s="197">
        <v>0</v>
      </c>
      <c r="AR53" s="197">
        <v>0</v>
      </c>
      <c r="AS53" s="197">
        <v>0</v>
      </c>
      <c r="AT53">
        <v>0</v>
      </c>
      <c r="AU53">
        <v>0</v>
      </c>
      <c r="AV53" s="197">
        <v>0</v>
      </c>
      <c r="AW53" s="197">
        <v>0</v>
      </c>
      <c r="AX53" s="197">
        <v>0</v>
      </c>
      <c r="AY53" s="197">
        <v>0</v>
      </c>
      <c r="AZ53" s="197">
        <v>0</v>
      </c>
      <c r="BA53" s="197">
        <v>0</v>
      </c>
      <c r="BB53" s="197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0</v>
      </c>
      <c r="H54" s="197">
        <v>0</v>
      </c>
      <c r="I54" s="197">
        <v>0</v>
      </c>
      <c r="J54" s="197">
        <v>0</v>
      </c>
      <c r="K54" s="197">
        <v>0</v>
      </c>
      <c r="L54" s="197">
        <v>0</v>
      </c>
      <c r="M54" s="197">
        <v>0</v>
      </c>
      <c r="N54" s="197">
        <v>0</v>
      </c>
      <c r="O54" s="197">
        <v>0</v>
      </c>
      <c r="P54" s="197">
        <v>0</v>
      </c>
      <c r="Q54" s="197">
        <v>0</v>
      </c>
      <c r="R54" s="197">
        <v>0</v>
      </c>
      <c r="S54" s="197">
        <v>0</v>
      </c>
      <c r="T54" s="197">
        <v>0</v>
      </c>
      <c r="U54" s="197">
        <v>0</v>
      </c>
      <c r="V54" s="197">
        <v>0</v>
      </c>
      <c r="W54" s="197">
        <v>0</v>
      </c>
      <c r="X54" s="197">
        <v>0</v>
      </c>
      <c r="Y54" s="197">
        <v>0</v>
      </c>
      <c r="Z54">
        <v>0</v>
      </c>
      <c r="AA54" s="197">
        <v>0</v>
      </c>
      <c r="AB54" s="197">
        <v>0</v>
      </c>
      <c r="AC54" s="197">
        <v>0</v>
      </c>
      <c r="AD54" s="197">
        <v>0</v>
      </c>
      <c r="AE54" s="197">
        <v>44.44</v>
      </c>
      <c r="AF54" s="197">
        <v>0</v>
      </c>
      <c r="AG54" s="197">
        <v>0</v>
      </c>
      <c r="AH54" s="197">
        <v>0</v>
      </c>
      <c r="AI54" s="197">
        <v>19.21</v>
      </c>
      <c r="AJ54" s="197">
        <v>0</v>
      </c>
      <c r="AK54" s="197">
        <v>0</v>
      </c>
      <c r="AL54" s="197">
        <v>0</v>
      </c>
      <c r="AM54" s="197">
        <v>0</v>
      </c>
      <c r="AN54" s="197">
        <v>0</v>
      </c>
      <c r="AO54">
        <v>0</v>
      </c>
      <c r="AP54" s="197">
        <v>0</v>
      </c>
      <c r="AQ54" s="197">
        <v>0</v>
      </c>
      <c r="AR54" s="197">
        <v>0</v>
      </c>
      <c r="AS54" s="197">
        <v>0</v>
      </c>
      <c r="AT54">
        <v>0</v>
      </c>
      <c r="AU54">
        <v>0</v>
      </c>
      <c r="AV54" s="197">
        <v>0</v>
      </c>
      <c r="AW54" s="197">
        <v>0</v>
      </c>
      <c r="AX54" s="197">
        <v>0</v>
      </c>
      <c r="AY54" s="197">
        <v>0</v>
      </c>
      <c r="AZ54" s="197">
        <v>0</v>
      </c>
      <c r="BA54" s="197">
        <v>0</v>
      </c>
      <c r="BB54" s="197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0</v>
      </c>
      <c r="H55" s="197">
        <v>0</v>
      </c>
      <c r="I55" s="197">
        <v>0</v>
      </c>
      <c r="J55" s="197">
        <v>0</v>
      </c>
      <c r="K55" s="197">
        <v>0</v>
      </c>
      <c r="L55" s="197">
        <v>0</v>
      </c>
      <c r="M55" s="197">
        <v>0</v>
      </c>
      <c r="N55" s="197">
        <v>0</v>
      </c>
      <c r="O55" s="197">
        <v>0</v>
      </c>
      <c r="P55" s="197">
        <v>0</v>
      </c>
      <c r="Q55" s="197">
        <v>0</v>
      </c>
      <c r="R55" s="197">
        <v>0</v>
      </c>
      <c r="S55" s="197">
        <v>0</v>
      </c>
      <c r="T55" s="197">
        <v>0</v>
      </c>
      <c r="U55" s="197">
        <v>0</v>
      </c>
      <c r="V55" s="197">
        <v>0</v>
      </c>
      <c r="W55" s="197">
        <v>0</v>
      </c>
      <c r="X55" s="197">
        <v>0</v>
      </c>
      <c r="Y55" s="197">
        <v>0</v>
      </c>
      <c r="Z55">
        <v>0</v>
      </c>
      <c r="AA55" s="197">
        <v>0</v>
      </c>
      <c r="AB55" s="197">
        <v>0</v>
      </c>
      <c r="AC55" s="197">
        <v>0</v>
      </c>
      <c r="AD55" s="197">
        <v>0</v>
      </c>
      <c r="AE55" s="197">
        <v>44.44</v>
      </c>
      <c r="AF55" s="197">
        <v>0</v>
      </c>
      <c r="AG55" s="197">
        <v>0</v>
      </c>
      <c r="AH55" s="197">
        <v>0</v>
      </c>
      <c r="AI55" s="197">
        <v>19.21</v>
      </c>
      <c r="AJ55" s="197">
        <v>0</v>
      </c>
      <c r="AK55" s="197">
        <v>0</v>
      </c>
      <c r="AL55" s="197">
        <v>0</v>
      </c>
      <c r="AM55" s="197">
        <v>0</v>
      </c>
      <c r="AN55" s="197">
        <v>0</v>
      </c>
      <c r="AO55">
        <v>0</v>
      </c>
      <c r="AP55" s="197">
        <v>0</v>
      </c>
      <c r="AQ55" s="197">
        <v>0</v>
      </c>
      <c r="AR55" s="197">
        <v>0</v>
      </c>
      <c r="AS55" s="197">
        <v>0</v>
      </c>
      <c r="AT55">
        <v>0</v>
      </c>
      <c r="AU55">
        <v>0</v>
      </c>
      <c r="AV55" s="197">
        <v>0</v>
      </c>
      <c r="AW55" s="197">
        <v>0</v>
      </c>
      <c r="AX55" s="197">
        <v>0</v>
      </c>
      <c r="AY55" s="197">
        <v>0</v>
      </c>
      <c r="AZ55" s="197">
        <v>0</v>
      </c>
      <c r="BA55" s="197">
        <v>0</v>
      </c>
      <c r="BB55" s="197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0</v>
      </c>
      <c r="H56" s="197">
        <v>0</v>
      </c>
      <c r="I56" s="197">
        <v>0</v>
      </c>
      <c r="J56" s="197">
        <v>0</v>
      </c>
      <c r="K56" s="197">
        <v>0</v>
      </c>
      <c r="L56" s="197">
        <v>0</v>
      </c>
      <c r="M56" s="197">
        <v>0</v>
      </c>
      <c r="N56" s="197">
        <v>0</v>
      </c>
      <c r="O56" s="197">
        <v>0</v>
      </c>
      <c r="P56" s="197">
        <v>0</v>
      </c>
      <c r="Q56" s="197">
        <v>0</v>
      </c>
      <c r="R56" s="197">
        <v>0</v>
      </c>
      <c r="S56" s="197">
        <v>0</v>
      </c>
      <c r="T56" s="197">
        <v>0</v>
      </c>
      <c r="U56" s="197">
        <v>0</v>
      </c>
      <c r="V56" s="197">
        <v>0</v>
      </c>
      <c r="W56" s="197">
        <v>0</v>
      </c>
      <c r="X56" s="197">
        <v>0</v>
      </c>
      <c r="Y56" s="197">
        <v>0</v>
      </c>
      <c r="Z56">
        <v>0</v>
      </c>
      <c r="AA56" s="197">
        <v>0</v>
      </c>
      <c r="AB56" s="197">
        <v>0</v>
      </c>
      <c r="AC56" s="197">
        <v>0</v>
      </c>
      <c r="AD56" s="197">
        <v>0</v>
      </c>
      <c r="AE56" s="197">
        <v>44.44</v>
      </c>
      <c r="AF56" s="197">
        <v>0</v>
      </c>
      <c r="AG56" s="197">
        <v>0</v>
      </c>
      <c r="AH56" s="197">
        <v>0</v>
      </c>
      <c r="AI56" s="197">
        <v>19.21</v>
      </c>
      <c r="AJ56" s="197">
        <v>0</v>
      </c>
      <c r="AK56" s="197">
        <v>0</v>
      </c>
      <c r="AL56" s="197">
        <v>0</v>
      </c>
      <c r="AM56" s="197">
        <v>0</v>
      </c>
      <c r="AN56" s="197">
        <v>0</v>
      </c>
      <c r="AO56">
        <v>0</v>
      </c>
      <c r="AP56" s="197">
        <v>0</v>
      </c>
      <c r="AQ56" s="197">
        <v>0</v>
      </c>
      <c r="AR56" s="197">
        <v>0</v>
      </c>
      <c r="AS56" s="197">
        <v>0</v>
      </c>
      <c r="AT56">
        <v>0</v>
      </c>
      <c r="AU56">
        <v>0</v>
      </c>
      <c r="AV56" s="197">
        <v>0</v>
      </c>
      <c r="AW56" s="197">
        <v>0</v>
      </c>
      <c r="AX56" s="197">
        <v>0</v>
      </c>
      <c r="AY56" s="197">
        <v>0</v>
      </c>
      <c r="AZ56" s="197">
        <v>0</v>
      </c>
      <c r="BA56" s="197">
        <v>0</v>
      </c>
      <c r="BB56" s="197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0</v>
      </c>
      <c r="H57" s="197">
        <v>0</v>
      </c>
      <c r="I57" s="197">
        <v>0</v>
      </c>
      <c r="J57" s="197">
        <v>0</v>
      </c>
      <c r="K57" s="197">
        <v>0</v>
      </c>
      <c r="L57" s="197">
        <v>0</v>
      </c>
      <c r="M57" s="197">
        <v>0</v>
      </c>
      <c r="N57" s="197">
        <v>0</v>
      </c>
      <c r="O57" s="197">
        <v>0</v>
      </c>
      <c r="P57" s="197">
        <v>0</v>
      </c>
      <c r="Q57" s="197">
        <v>0</v>
      </c>
      <c r="R57" s="197">
        <v>0</v>
      </c>
      <c r="S57" s="197">
        <v>0</v>
      </c>
      <c r="T57" s="197">
        <v>0</v>
      </c>
      <c r="U57" s="197">
        <v>0</v>
      </c>
      <c r="V57" s="197">
        <v>0</v>
      </c>
      <c r="W57" s="197">
        <v>0</v>
      </c>
      <c r="X57" s="197">
        <v>0</v>
      </c>
      <c r="Y57" s="197">
        <v>0</v>
      </c>
      <c r="Z57">
        <v>0</v>
      </c>
      <c r="AA57" s="197">
        <v>0</v>
      </c>
      <c r="AB57" s="197">
        <v>0</v>
      </c>
      <c r="AC57" s="197">
        <v>0</v>
      </c>
      <c r="AD57" s="197">
        <v>0</v>
      </c>
      <c r="AE57" s="197">
        <v>44.44</v>
      </c>
      <c r="AF57" s="197">
        <v>0</v>
      </c>
      <c r="AG57" s="197">
        <v>0</v>
      </c>
      <c r="AH57" s="197">
        <v>0</v>
      </c>
      <c r="AI57" s="197">
        <v>19</v>
      </c>
      <c r="AJ57" s="197">
        <v>0</v>
      </c>
      <c r="AK57" s="197">
        <v>0</v>
      </c>
      <c r="AL57" s="197">
        <v>0</v>
      </c>
      <c r="AM57" s="197">
        <v>0</v>
      </c>
      <c r="AN57" s="197">
        <v>0</v>
      </c>
      <c r="AO57">
        <v>0</v>
      </c>
      <c r="AP57" s="197">
        <v>0</v>
      </c>
      <c r="AQ57" s="197">
        <v>0</v>
      </c>
      <c r="AR57" s="197">
        <v>0</v>
      </c>
      <c r="AS57" s="197">
        <v>0</v>
      </c>
      <c r="AT57">
        <v>0</v>
      </c>
      <c r="AU57">
        <v>0</v>
      </c>
      <c r="AV57" s="197">
        <v>0</v>
      </c>
      <c r="AW57" s="197">
        <v>0</v>
      </c>
      <c r="AX57" s="197">
        <v>0</v>
      </c>
      <c r="AY57" s="197">
        <v>0</v>
      </c>
      <c r="AZ57" s="197">
        <v>0</v>
      </c>
      <c r="BA57" s="197">
        <v>0</v>
      </c>
      <c r="BB57" s="19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0</v>
      </c>
      <c r="H58" s="197">
        <v>0</v>
      </c>
      <c r="I58" s="197">
        <v>0</v>
      </c>
      <c r="J58" s="197">
        <v>0</v>
      </c>
      <c r="K58" s="197">
        <v>0</v>
      </c>
      <c r="L58" s="197">
        <v>0</v>
      </c>
      <c r="M58" s="197">
        <v>0</v>
      </c>
      <c r="N58" s="197">
        <v>0</v>
      </c>
      <c r="O58" s="197">
        <v>0</v>
      </c>
      <c r="P58" s="197">
        <v>0</v>
      </c>
      <c r="Q58" s="197">
        <v>0</v>
      </c>
      <c r="R58" s="197">
        <v>0</v>
      </c>
      <c r="S58" s="197">
        <v>0</v>
      </c>
      <c r="T58" s="197">
        <v>0</v>
      </c>
      <c r="U58" s="197">
        <v>0</v>
      </c>
      <c r="V58" s="197">
        <v>0</v>
      </c>
      <c r="W58" s="197">
        <v>0</v>
      </c>
      <c r="X58" s="197">
        <v>0</v>
      </c>
      <c r="Y58" s="197">
        <v>0</v>
      </c>
      <c r="Z58">
        <v>0</v>
      </c>
      <c r="AA58" s="197">
        <v>0</v>
      </c>
      <c r="AB58" s="197">
        <v>0</v>
      </c>
      <c r="AC58" s="197">
        <v>0</v>
      </c>
      <c r="AD58" s="197">
        <v>0</v>
      </c>
      <c r="AE58" s="197">
        <v>43.84</v>
      </c>
      <c r="AF58" s="197">
        <v>0</v>
      </c>
      <c r="AG58" s="197">
        <v>0</v>
      </c>
      <c r="AH58" s="197">
        <v>0</v>
      </c>
      <c r="AI58" s="197">
        <v>19</v>
      </c>
      <c r="AJ58" s="197">
        <v>0</v>
      </c>
      <c r="AK58" s="197">
        <v>0</v>
      </c>
      <c r="AL58" s="197">
        <v>0</v>
      </c>
      <c r="AM58" s="197">
        <v>0</v>
      </c>
      <c r="AN58" s="197">
        <v>0</v>
      </c>
      <c r="AO58">
        <v>0</v>
      </c>
      <c r="AP58" s="197">
        <v>0</v>
      </c>
      <c r="AQ58" s="197">
        <v>0</v>
      </c>
      <c r="AR58" s="197">
        <v>0</v>
      </c>
      <c r="AS58" s="197">
        <v>0</v>
      </c>
      <c r="AT58">
        <v>0</v>
      </c>
      <c r="AU58">
        <v>0</v>
      </c>
      <c r="AV58" s="197">
        <v>0</v>
      </c>
      <c r="AW58" s="197">
        <v>0</v>
      </c>
      <c r="AX58" s="197">
        <v>0</v>
      </c>
      <c r="AY58" s="197">
        <v>0</v>
      </c>
      <c r="AZ58" s="197">
        <v>0</v>
      </c>
      <c r="BA58" s="197">
        <v>0</v>
      </c>
      <c r="BB58" s="197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0</v>
      </c>
      <c r="H59" s="197">
        <v>0</v>
      </c>
      <c r="I59" s="197">
        <v>0</v>
      </c>
      <c r="J59" s="197">
        <v>0</v>
      </c>
      <c r="K59" s="197">
        <v>0</v>
      </c>
      <c r="L59" s="197">
        <v>0</v>
      </c>
      <c r="M59" s="197">
        <v>0</v>
      </c>
      <c r="N59" s="197">
        <v>0</v>
      </c>
      <c r="O59" s="197">
        <v>0</v>
      </c>
      <c r="P59" s="197">
        <v>0</v>
      </c>
      <c r="Q59" s="197">
        <v>0</v>
      </c>
      <c r="R59" s="197">
        <v>0</v>
      </c>
      <c r="S59" s="197">
        <v>0</v>
      </c>
      <c r="T59" s="197">
        <v>0</v>
      </c>
      <c r="U59" s="197">
        <v>0</v>
      </c>
      <c r="V59" s="197">
        <v>0</v>
      </c>
      <c r="W59" s="197">
        <v>0</v>
      </c>
      <c r="X59" s="197">
        <v>0</v>
      </c>
      <c r="Y59" s="197">
        <v>0</v>
      </c>
      <c r="Z59">
        <v>0</v>
      </c>
      <c r="AA59" s="197">
        <v>0</v>
      </c>
      <c r="AB59" s="197">
        <v>0</v>
      </c>
      <c r="AC59" s="197">
        <v>0</v>
      </c>
      <c r="AD59" s="197">
        <v>0</v>
      </c>
      <c r="AE59" s="197">
        <v>43.84</v>
      </c>
      <c r="AF59" s="197">
        <v>0</v>
      </c>
      <c r="AG59" s="197">
        <v>0</v>
      </c>
      <c r="AH59" s="197">
        <v>0</v>
      </c>
      <c r="AI59" s="197">
        <v>19</v>
      </c>
      <c r="AJ59" s="197">
        <v>0</v>
      </c>
      <c r="AK59" s="197">
        <v>0</v>
      </c>
      <c r="AL59" s="197">
        <v>0</v>
      </c>
      <c r="AM59" s="197">
        <v>0</v>
      </c>
      <c r="AN59" s="197">
        <v>0</v>
      </c>
      <c r="AO59">
        <v>0</v>
      </c>
      <c r="AP59" s="197">
        <v>0</v>
      </c>
      <c r="AQ59" s="197">
        <v>0</v>
      </c>
      <c r="AR59" s="197">
        <v>0</v>
      </c>
      <c r="AS59" s="197">
        <v>0</v>
      </c>
      <c r="AT59">
        <v>0</v>
      </c>
      <c r="AU59">
        <v>0</v>
      </c>
      <c r="AV59" s="197">
        <v>0</v>
      </c>
      <c r="AW59" s="197">
        <v>0</v>
      </c>
      <c r="AX59" s="197">
        <v>0</v>
      </c>
      <c r="AY59" s="197">
        <v>0</v>
      </c>
      <c r="AZ59" s="197">
        <v>0</v>
      </c>
      <c r="BA59" s="197">
        <v>0</v>
      </c>
      <c r="BB59" s="197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0</v>
      </c>
      <c r="H60" s="197">
        <v>0</v>
      </c>
      <c r="I60" s="197">
        <v>0</v>
      </c>
      <c r="J60" s="197">
        <v>0</v>
      </c>
      <c r="K60" s="197">
        <v>0</v>
      </c>
      <c r="L60" s="197">
        <v>0</v>
      </c>
      <c r="M60" s="197">
        <v>0</v>
      </c>
      <c r="N60" s="197">
        <v>0</v>
      </c>
      <c r="O60" s="197">
        <v>0</v>
      </c>
      <c r="P60" s="197">
        <v>0</v>
      </c>
      <c r="Q60" s="197">
        <v>0</v>
      </c>
      <c r="R60" s="197">
        <v>0</v>
      </c>
      <c r="S60" s="197">
        <v>0</v>
      </c>
      <c r="T60" s="197">
        <v>0</v>
      </c>
      <c r="U60" s="197">
        <v>0</v>
      </c>
      <c r="V60" s="197">
        <v>0</v>
      </c>
      <c r="W60" s="197">
        <v>0</v>
      </c>
      <c r="X60" s="197">
        <v>0</v>
      </c>
      <c r="Y60" s="197">
        <v>0</v>
      </c>
      <c r="Z60">
        <v>0</v>
      </c>
      <c r="AA60" s="197">
        <v>0</v>
      </c>
      <c r="AB60" s="197">
        <v>0</v>
      </c>
      <c r="AC60" s="197">
        <v>0</v>
      </c>
      <c r="AD60" s="197">
        <v>0</v>
      </c>
      <c r="AE60" s="197">
        <v>43.84</v>
      </c>
      <c r="AF60" s="197">
        <v>0</v>
      </c>
      <c r="AG60" s="197">
        <v>0</v>
      </c>
      <c r="AH60" s="197">
        <v>0</v>
      </c>
      <c r="AI60" s="197">
        <v>19</v>
      </c>
      <c r="AJ60" s="197">
        <v>0</v>
      </c>
      <c r="AK60" s="197">
        <v>0</v>
      </c>
      <c r="AL60" s="197">
        <v>0</v>
      </c>
      <c r="AM60" s="197">
        <v>0</v>
      </c>
      <c r="AN60" s="197">
        <v>0</v>
      </c>
      <c r="AO60">
        <v>0</v>
      </c>
      <c r="AP60" s="197">
        <v>0</v>
      </c>
      <c r="AQ60" s="197">
        <v>0</v>
      </c>
      <c r="AR60" s="197">
        <v>0</v>
      </c>
      <c r="AS60" s="197">
        <v>0</v>
      </c>
      <c r="AT60">
        <v>0</v>
      </c>
      <c r="AU60">
        <v>0</v>
      </c>
      <c r="AV60" s="197">
        <v>0</v>
      </c>
      <c r="AW60" s="197">
        <v>0</v>
      </c>
      <c r="AX60" s="197">
        <v>0</v>
      </c>
      <c r="AY60" s="197">
        <v>0</v>
      </c>
      <c r="AZ60" s="197">
        <v>0</v>
      </c>
      <c r="BA60" s="197">
        <v>0</v>
      </c>
      <c r="BB60" s="197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0</v>
      </c>
      <c r="H61" s="197">
        <v>0</v>
      </c>
      <c r="I61" s="197">
        <v>0</v>
      </c>
      <c r="J61" s="197">
        <v>0</v>
      </c>
      <c r="K61" s="197">
        <v>0</v>
      </c>
      <c r="L61" s="197">
        <v>0</v>
      </c>
      <c r="M61" s="197">
        <v>0</v>
      </c>
      <c r="N61" s="197">
        <v>0</v>
      </c>
      <c r="O61" s="197">
        <v>0</v>
      </c>
      <c r="P61" s="197">
        <v>0</v>
      </c>
      <c r="Q61" s="197">
        <v>0</v>
      </c>
      <c r="R61" s="197">
        <v>0</v>
      </c>
      <c r="S61" s="197">
        <v>0</v>
      </c>
      <c r="T61" s="197">
        <v>0</v>
      </c>
      <c r="U61" s="197">
        <v>0</v>
      </c>
      <c r="V61" s="197">
        <v>0</v>
      </c>
      <c r="W61" s="197">
        <v>0</v>
      </c>
      <c r="X61" s="197">
        <v>0</v>
      </c>
      <c r="Y61" s="197">
        <v>0</v>
      </c>
      <c r="Z61">
        <v>0</v>
      </c>
      <c r="AA61" s="197">
        <v>0</v>
      </c>
      <c r="AB61" s="197">
        <v>0</v>
      </c>
      <c r="AC61" s="197">
        <v>0</v>
      </c>
      <c r="AD61" s="197">
        <v>0</v>
      </c>
      <c r="AE61" s="197">
        <v>43.84</v>
      </c>
      <c r="AF61" s="197">
        <v>0</v>
      </c>
      <c r="AG61" s="197">
        <v>0</v>
      </c>
      <c r="AH61" s="197">
        <v>0</v>
      </c>
      <c r="AI61" s="197">
        <v>19.21</v>
      </c>
      <c r="AJ61" s="197">
        <v>0</v>
      </c>
      <c r="AK61" s="197">
        <v>0</v>
      </c>
      <c r="AL61" s="197">
        <v>0</v>
      </c>
      <c r="AM61" s="197">
        <v>0</v>
      </c>
      <c r="AN61" s="197">
        <v>0</v>
      </c>
      <c r="AO61">
        <v>0</v>
      </c>
      <c r="AP61" s="197">
        <v>0</v>
      </c>
      <c r="AQ61" s="197">
        <v>0</v>
      </c>
      <c r="AR61" s="197">
        <v>0</v>
      </c>
      <c r="AS61" s="197">
        <v>0</v>
      </c>
      <c r="AT61">
        <v>0</v>
      </c>
      <c r="AU61">
        <v>0</v>
      </c>
      <c r="AV61" s="197">
        <v>0</v>
      </c>
      <c r="AW61" s="197">
        <v>0</v>
      </c>
      <c r="AX61" s="197">
        <v>0</v>
      </c>
      <c r="AY61" s="197">
        <v>0</v>
      </c>
      <c r="AZ61" s="197">
        <v>0</v>
      </c>
      <c r="BA61" s="197">
        <v>0</v>
      </c>
      <c r="BB61" s="197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0</v>
      </c>
      <c r="H62" s="197">
        <v>0</v>
      </c>
      <c r="I62" s="197">
        <v>0</v>
      </c>
      <c r="J62" s="197">
        <v>0</v>
      </c>
      <c r="K62" s="197">
        <v>0</v>
      </c>
      <c r="L62" s="197">
        <v>0</v>
      </c>
      <c r="M62" s="197">
        <v>0</v>
      </c>
      <c r="N62" s="197">
        <v>0</v>
      </c>
      <c r="O62" s="197">
        <v>0</v>
      </c>
      <c r="P62" s="197">
        <v>0</v>
      </c>
      <c r="Q62" s="197">
        <v>0</v>
      </c>
      <c r="R62" s="197">
        <v>0</v>
      </c>
      <c r="S62" s="197">
        <v>0</v>
      </c>
      <c r="T62" s="197">
        <v>0</v>
      </c>
      <c r="U62" s="197">
        <v>0</v>
      </c>
      <c r="V62" s="197">
        <v>0</v>
      </c>
      <c r="W62" s="197">
        <v>0</v>
      </c>
      <c r="X62" s="197">
        <v>0</v>
      </c>
      <c r="Y62" s="197">
        <v>0</v>
      </c>
      <c r="Z62">
        <v>0</v>
      </c>
      <c r="AA62" s="197">
        <v>0</v>
      </c>
      <c r="AB62" s="197">
        <v>0</v>
      </c>
      <c r="AC62" s="197">
        <v>0</v>
      </c>
      <c r="AD62" s="197">
        <v>0</v>
      </c>
      <c r="AE62" s="197">
        <v>43.84</v>
      </c>
      <c r="AF62" s="197">
        <v>0</v>
      </c>
      <c r="AG62" s="197">
        <v>0</v>
      </c>
      <c r="AH62" s="197">
        <v>0</v>
      </c>
      <c r="AI62" s="197">
        <v>19.21</v>
      </c>
      <c r="AJ62" s="197">
        <v>0</v>
      </c>
      <c r="AK62" s="197">
        <v>0</v>
      </c>
      <c r="AL62" s="197">
        <v>0</v>
      </c>
      <c r="AM62" s="197">
        <v>0</v>
      </c>
      <c r="AN62" s="197">
        <v>0</v>
      </c>
      <c r="AO62">
        <v>0</v>
      </c>
      <c r="AP62" s="197">
        <v>0</v>
      </c>
      <c r="AQ62" s="197">
        <v>0</v>
      </c>
      <c r="AR62" s="197">
        <v>0</v>
      </c>
      <c r="AS62" s="197">
        <v>0</v>
      </c>
      <c r="AT62">
        <v>0</v>
      </c>
      <c r="AU62">
        <v>0</v>
      </c>
      <c r="AV62" s="197">
        <v>0</v>
      </c>
      <c r="AW62" s="197">
        <v>0</v>
      </c>
      <c r="AX62" s="197">
        <v>0</v>
      </c>
      <c r="AY62" s="197">
        <v>0</v>
      </c>
      <c r="AZ62" s="197">
        <v>0</v>
      </c>
      <c r="BA62" s="197">
        <v>0</v>
      </c>
      <c r="BB62" s="197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0</v>
      </c>
      <c r="H63" s="197">
        <v>0</v>
      </c>
      <c r="I63" s="197">
        <v>0</v>
      </c>
      <c r="J63" s="197">
        <v>0</v>
      </c>
      <c r="K63" s="197">
        <v>0</v>
      </c>
      <c r="L63" s="197">
        <v>0</v>
      </c>
      <c r="M63" s="197">
        <v>0</v>
      </c>
      <c r="N63" s="197">
        <v>0</v>
      </c>
      <c r="O63" s="197">
        <v>0</v>
      </c>
      <c r="P63" s="197">
        <v>0</v>
      </c>
      <c r="Q63" s="197">
        <v>0</v>
      </c>
      <c r="R63" s="197">
        <v>0</v>
      </c>
      <c r="S63" s="197">
        <v>0</v>
      </c>
      <c r="T63" s="197">
        <v>0</v>
      </c>
      <c r="U63" s="197">
        <v>0</v>
      </c>
      <c r="V63" s="197">
        <v>0</v>
      </c>
      <c r="W63" s="197">
        <v>0</v>
      </c>
      <c r="X63" s="197">
        <v>0</v>
      </c>
      <c r="Y63" s="197">
        <v>0</v>
      </c>
      <c r="Z63">
        <v>0</v>
      </c>
      <c r="AA63" s="197">
        <v>-0.02</v>
      </c>
      <c r="AB63" s="197">
        <v>0</v>
      </c>
      <c r="AC63" s="197">
        <v>0</v>
      </c>
      <c r="AD63" s="197">
        <v>0</v>
      </c>
      <c r="AE63" s="197">
        <v>43.84</v>
      </c>
      <c r="AF63" s="197">
        <v>0</v>
      </c>
      <c r="AG63" s="197">
        <v>0</v>
      </c>
      <c r="AH63" s="197">
        <v>0</v>
      </c>
      <c r="AI63" s="197">
        <v>19.21</v>
      </c>
      <c r="AJ63" s="197">
        <v>0</v>
      </c>
      <c r="AK63" s="197">
        <v>0</v>
      </c>
      <c r="AL63" s="197">
        <v>0</v>
      </c>
      <c r="AM63" s="197">
        <v>0</v>
      </c>
      <c r="AN63" s="197">
        <v>0</v>
      </c>
      <c r="AO63">
        <v>0</v>
      </c>
      <c r="AP63" s="197">
        <v>0</v>
      </c>
      <c r="AQ63" s="197">
        <v>0</v>
      </c>
      <c r="AR63" s="197">
        <v>0</v>
      </c>
      <c r="AS63" s="197">
        <v>0</v>
      </c>
      <c r="AT63">
        <v>0</v>
      </c>
      <c r="AU63">
        <v>0</v>
      </c>
      <c r="AV63" s="197">
        <v>0</v>
      </c>
      <c r="AW63" s="197">
        <v>0</v>
      </c>
      <c r="AX63" s="197">
        <v>0</v>
      </c>
      <c r="AY63" s="197">
        <v>0</v>
      </c>
      <c r="AZ63" s="197">
        <v>0</v>
      </c>
      <c r="BA63" s="197">
        <v>0</v>
      </c>
      <c r="BB63" s="197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0</v>
      </c>
      <c r="H64" s="197">
        <v>0</v>
      </c>
      <c r="I64" s="197">
        <v>0</v>
      </c>
      <c r="J64" s="197">
        <v>0</v>
      </c>
      <c r="K64" s="197">
        <v>0</v>
      </c>
      <c r="L64" s="197">
        <v>0</v>
      </c>
      <c r="M64" s="197">
        <v>0</v>
      </c>
      <c r="N64" s="197">
        <v>0</v>
      </c>
      <c r="O64" s="197">
        <v>0</v>
      </c>
      <c r="P64" s="197">
        <v>0</v>
      </c>
      <c r="Q64" s="197">
        <v>0</v>
      </c>
      <c r="R64" s="197">
        <v>0</v>
      </c>
      <c r="S64" s="197">
        <v>0</v>
      </c>
      <c r="T64" s="197">
        <v>0</v>
      </c>
      <c r="U64" s="197">
        <v>0</v>
      </c>
      <c r="V64" s="197">
        <v>0</v>
      </c>
      <c r="W64" s="197">
        <v>0</v>
      </c>
      <c r="X64" s="197">
        <v>0</v>
      </c>
      <c r="Y64" s="197">
        <v>0</v>
      </c>
      <c r="Z64">
        <v>0</v>
      </c>
      <c r="AA64" s="197">
        <v>-0.02</v>
      </c>
      <c r="AB64" s="197">
        <v>0</v>
      </c>
      <c r="AC64" s="197">
        <v>0</v>
      </c>
      <c r="AD64" s="197">
        <v>0</v>
      </c>
      <c r="AE64" s="197">
        <v>43.84</v>
      </c>
      <c r="AF64" s="197">
        <v>0</v>
      </c>
      <c r="AG64" s="197">
        <v>0</v>
      </c>
      <c r="AH64" s="197">
        <v>0</v>
      </c>
      <c r="AI64" s="197">
        <v>19.21</v>
      </c>
      <c r="AJ64" s="197">
        <v>0</v>
      </c>
      <c r="AK64" s="197">
        <v>0</v>
      </c>
      <c r="AL64" s="197">
        <v>0</v>
      </c>
      <c r="AM64" s="197">
        <v>0</v>
      </c>
      <c r="AN64" s="197">
        <v>0</v>
      </c>
      <c r="AO64">
        <v>0</v>
      </c>
      <c r="AP64" s="197">
        <v>0</v>
      </c>
      <c r="AQ64" s="197">
        <v>0</v>
      </c>
      <c r="AR64" s="197">
        <v>0</v>
      </c>
      <c r="AS64" s="197">
        <v>0</v>
      </c>
      <c r="AT64">
        <v>0</v>
      </c>
      <c r="AU64">
        <v>0</v>
      </c>
      <c r="AV64" s="197">
        <v>0</v>
      </c>
      <c r="AW64" s="197">
        <v>0</v>
      </c>
      <c r="AX64" s="197">
        <v>0</v>
      </c>
      <c r="AY64" s="197">
        <v>0</v>
      </c>
      <c r="AZ64" s="197">
        <v>0</v>
      </c>
      <c r="BA64" s="197">
        <v>0</v>
      </c>
      <c r="BB64" s="197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0</v>
      </c>
      <c r="H65" s="197">
        <v>0</v>
      </c>
      <c r="I65" s="197">
        <v>0</v>
      </c>
      <c r="J65" s="197">
        <v>0</v>
      </c>
      <c r="K65" s="197">
        <v>0</v>
      </c>
      <c r="L65" s="197">
        <v>0</v>
      </c>
      <c r="M65" s="197">
        <v>0</v>
      </c>
      <c r="N65" s="197">
        <v>0</v>
      </c>
      <c r="O65" s="197">
        <v>0</v>
      </c>
      <c r="P65" s="197">
        <v>0</v>
      </c>
      <c r="Q65" s="197">
        <v>0</v>
      </c>
      <c r="R65" s="197">
        <v>0</v>
      </c>
      <c r="S65" s="197">
        <v>0</v>
      </c>
      <c r="T65" s="197">
        <v>0</v>
      </c>
      <c r="U65" s="197">
        <v>0</v>
      </c>
      <c r="V65" s="197">
        <v>0</v>
      </c>
      <c r="W65" s="197">
        <v>0</v>
      </c>
      <c r="X65" s="197">
        <v>0</v>
      </c>
      <c r="Y65" s="197">
        <v>0</v>
      </c>
      <c r="Z65">
        <v>0</v>
      </c>
      <c r="AA65" s="197">
        <v>-0.02</v>
      </c>
      <c r="AB65" s="197">
        <v>0</v>
      </c>
      <c r="AC65" s="197">
        <v>0</v>
      </c>
      <c r="AD65" s="197">
        <v>0</v>
      </c>
      <c r="AE65" s="197">
        <v>45.23</v>
      </c>
      <c r="AF65" s="197">
        <v>0</v>
      </c>
      <c r="AG65" s="197">
        <v>0</v>
      </c>
      <c r="AH65" s="197">
        <v>0</v>
      </c>
      <c r="AI65" s="197">
        <v>19.21</v>
      </c>
      <c r="AJ65" s="197">
        <v>0</v>
      </c>
      <c r="AK65" s="197">
        <v>0</v>
      </c>
      <c r="AL65" s="197">
        <v>0</v>
      </c>
      <c r="AM65" s="197">
        <v>0</v>
      </c>
      <c r="AN65" s="197">
        <v>0</v>
      </c>
      <c r="AO65">
        <v>0</v>
      </c>
      <c r="AP65" s="197">
        <v>0</v>
      </c>
      <c r="AQ65" s="197">
        <v>0</v>
      </c>
      <c r="AR65" s="197">
        <v>0</v>
      </c>
      <c r="AS65" s="197">
        <v>0</v>
      </c>
      <c r="AT65">
        <v>0</v>
      </c>
      <c r="AU65">
        <v>0</v>
      </c>
      <c r="AV65" s="197">
        <v>0</v>
      </c>
      <c r="AW65" s="197">
        <v>0</v>
      </c>
      <c r="AX65" s="197">
        <v>0</v>
      </c>
      <c r="AY65" s="197">
        <v>0</v>
      </c>
      <c r="AZ65" s="197">
        <v>0</v>
      </c>
      <c r="BA65" s="197">
        <v>0</v>
      </c>
      <c r="BB65" s="197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0</v>
      </c>
      <c r="H66" s="197">
        <v>0</v>
      </c>
      <c r="I66" s="197">
        <v>0</v>
      </c>
      <c r="J66" s="197">
        <v>0</v>
      </c>
      <c r="K66" s="197">
        <v>0</v>
      </c>
      <c r="L66" s="197">
        <v>0</v>
      </c>
      <c r="M66" s="197">
        <v>0</v>
      </c>
      <c r="N66" s="197">
        <v>0</v>
      </c>
      <c r="O66" s="197">
        <v>0</v>
      </c>
      <c r="P66" s="197">
        <v>0</v>
      </c>
      <c r="Q66" s="197">
        <v>0</v>
      </c>
      <c r="R66" s="197">
        <v>0</v>
      </c>
      <c r="S66" s="197">
        <v>0</v>
      </c>
      <c r="T66" s="197">
        <v>0</v>
      </c>
      <c r="U66" s="197">
        <v>0</v>
      </c>
      <c r="V66" s="197">
        <v>0</v>
      </c>
      <c r="W66" s="197">
        <v>0</v>
      </c>
      <c r="X66" s="197">
        <v>0</v>
      </c>
      <c r="Y66" s="197">
        <v>0</v>
      </c>
      <c r="Z66">
        <v>0</v>
      </c>
      <c r="AA66" s="197">
        <v>-0.02</v>
      </c>
      <c r="AB66" s="197">
        <v>0</v>
      </c>
      <c r="AC66" s="197">
        <v>0</v>
      </c>
      <c r="AD66" s="197">
        <v>0</v>
      </c>
      <c r="AE66" s="197">
        <v>45.23</v>
      </c>
      <c r="AF66" s="197">
        <v>0</v>
      </c>
      <c r="AG66" s="197">
        <v>0</v>
      </c>
      <c r="AH66" s="197">
        <v>0</v>
      </c>
      <c r="AI66" s="197">
        <v>19.21</v>
      </c>
      <c r="AJ66" s="197">
        <v>0</v>
      </c>
      <c r="AK66" s="197">
        <v>0</v>
      </c>
      <c r="AL66" s="197">
        <v>0</v>
      </c>
      <c r="AM66" s="197">
        <v>0</v>
      </c>
      <c r="AN66" s="197">
        <v>0</v>
      </c>
      <c r="AO66">
        <v>0</v>
      </c>
      <c r="AP66" s="197">
        <v>0</v>
      </c>
      <c r="AQ66" s="197">
        <v>0</v>
      </c>
      <c r="AR66" s="197">
        <v>0</v>
      </c>
      <c r="AS66" s="197">
        <v>0</v>
      </c>
      <c r="AT66">
        <v>0</v>
      </c>
      <c r="AU66">
        <v>0</v>
      </c>
      <c r="AV66" s="197">
        <v>0</v>
      </c>
      <c r="AW66" s="197">
        <v>0</v>
      </c>
      <c r="AX66" s="197">
        <v>0</v>
      </c>
      <c r="AY66" s="197">
        <v>0</v>
      </c>
      <c r="AZ66" s="197">
        <v>0</v>
      </c>
      <c r="BA66" s="197">
        <v>0</v>
      </c>
      <c r="BB66" s="197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0</v>
      </c>
      <c r="H67" s="197">
        <v>0</v>
      </c>
      <c r="I67" s="197">
        <v>0</v>
      </c>
      <c r="J67" s="197">
        <v>0</v>
      </c>
      <c r="K67" s="197">
        <v>0</v>
      </c>
      <c r="L67" s="197">
        <v>0</v>
      </c>
      <c r="M67" s="197">
        <v>0</v>
      </c>
      <c r="N67" s="197">
        <v>0</v>
      </c>
      <c r="O67" s="197">
        <v>0</v>
      </c>
      <c r="P67" s="197">
        <v>0</v>
      </c>
      <c r="Q67" s="197">
        <v>0</v>
      </c>
      <c r="R67" s="197">
        <v>0</v>
      </c>
      <c r="S67" s="197">
        <v>0</v>
      </c>
      <c r="T67" s="197">
        <v>0</v>
      </c>
      <c r="U67" s="197">
        <v>0</v>
      </c>
      <c r="V67" s="197">
        <v>0</v>
      </c>
      <c r="W67" s="197">
        <v>0</v>
      </c>
      <c r="X67" s="197">
        <v>0</v>
      </c>
      <c r="Y67" s="197">
        <v>0</v>
      </c>
      <c r="Z67">
        <v>0</v>
      </c>
      <c r="AA67" s="197">
        <v>-0.02</v>
      </c>
      <c r="AB67" s="197">
        <v>0</v>
      </c>
      <c r="AC67" s="197">
        <v>0</v>
      </c>
      <c r="AD67" s="197">
        <v>0</v>
      </c>
      <c r="AE67" s="197">
        <v>45.84</v>
      </c>
      <c r="AF67" s="197">
        <v>0</v>
      </c>
      <c r="AG67" s="197">
        <v>0</v>
      </c>
      <c r="AH67" s="197">
        <v>0</v>
      </c>
      <c r="AI67" s="197">
        <v>19.21</v>
      </c>
      <c r="AJ67" s="197">
        <v>0</v>
      </c>
      <c r="AK67" s="197">
        <v>0</v>
      </c>
      <c r="AL67" s="197">
        <v>0</v>
      </c>
      <c r="AM67" s="197">
        <v>0</v>
      </c>
      <c r="AN67" s="197">
        <v>0</v>
      </c>
      <c r="AO67">
        <v>0</v>
      </c>
      <c r="AP67" s="197">
        <v>0</v>
      </c>
      <c r="AQ67" s="197">
        <v>0</v>
      </c>
      <c r="AR67" s="197">
        <v>0</v>
      </c>
      <c r="AS67" s="197">
        <v>0</v>
      </c>
      <c r="AT67">
        <v>0</v>
      </c>
      <c r="AU67">
        <v>0</v>
      </c>
      <c r="AV67" s="197">
        <v>0</v>
      </c>
      <c r="AW67" s="197">
        <v>0</v>
      </c>
      <c r="AX67" s="197">
        <v>0</v>
      </c>
      <c r="AY67" s="197">
        <v>0</v>
      </c>
      <c r="AZ67" s="197">
        <v>0</v>
      </c>
      <c r="BA67" s="197">
        <v>0</v>
      </c>
      <c r="BB67" s="19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0</v>
      </c>
      <c r="H68" s="197">
        <v>0</v>
      </c>
      <c r="I68" s="197">
        <v>0</v>
      </c>
      <c r="J68" s="197">
        <v>0</v>
      </c>
      <c r="K68" s="197">
        <v>0</v>
      </c>
      <c r="L68" s="197">
        <v>0</v>
      </c>
      <c r="M68" s="197">
        <v>0</v>
      </c>
      <c r="N68" s="197">
        <v>0</v>
      </c>
      <c r="O68" s="197">
        <v>0</v>
      </c>
      <c r="P68" s="197">
        <v>0</v>
      </c>
      <c r="Q68" s="197">
        <v>0</v>
      </c>
      <c r="R68" s="197">
        <v>0</v>
      </c>
      <c r="S68" s="197">
        <v>0</v>
      </c>
      <c r="T68" s="197">
        <v>0</v>
      </c>
      <c r="U68" s="197">
        <v>0</v>
      </c>
      <c r="V68" s="197">
        <v>0</v>
      </c>
      <c r="W68" s="197">
        <v>0</v>
      </c>
      <c r="X68" s="197">
        <v>0</v>
      </c>
      <c r="Y68" s="197">
        <v>0</v>
      </c>
      <c r="Z68">
        <v>0</v>
      </c>
      <c r="AA68" s="197">
        <v>-0.02</v>
      </c>
      <c r="AB68" s="197">
        <v>0</v>
      </c>
      <c r="AC68" s="197">
        <v>0</v>
      </c>
      <c r="AD68" s="197">
        <v>0</v>
      </c>
      <c r="AE68" s="197">
        <v>37.17</v>
      </c>
      <c r="AF68" s="197">
        <v>0</v>
      </c>
      <c r="AG68" s="197">
        <v>0</v>
      </c>
      <c r="AH68" s="197">
        <v>0</v>
      </c>
      <c r="AI68" s="197">
        <v>19.21</v>
      </c>
      <c r="AJ68" s="197">
        <v>0</v>
      </c>
      <c r="AK68" s="197">
        <v>0</v>
      </c>
      <c r="AL68" s="197">
        <v>0</v>
      </c>
      <c r="AM68" s="197">
        <v>0</v>
      </c>
      <c r="AN68" s="197">
        <v>0</v>
      </c>
      <c r="AO68">
        <v>0</v>
      </c>
      <c r="AP68" s="197">
        <v>0</v>
      </c>
      <c r="AQ68" s="197">
        <v>0</v>
      </c>
      <c r="AR68" s="197">
        <v>0</v>
      </c>
      <c r="AS68" s="197">
        <v>0</v>
      </c>
      <c r="AT68">
        <v>0</v>
      </c>
      <c r="AU68">
        <v>0</v>
      </c>
      <c r="AV68" s="197">
        <v>0</v>
      </c>
      <c r="AW68" s="197">
        <v>0</v>
      </c>
      <c r="AX68" s="197">
        <v>0</v>
      </c>
      <c r="AY68" s="197">
        <v>0</v>
      </c>
      <c r="AZ68" s="197">
        <v>0</v>
      </c>
      <c r="BA68" s="197">
        <v>0</v>
      </c>
      <c r="BB68" s="197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0</v>
      </c>
      <c r="H69" s="197">
        <v>0</v>
      </c>
      <c r="I69" s="197">
        <v>0</v>
      </c>
      <c r="J69" s="197">
        <v>0</v>
      </c>
      <c r="K69" s="197">
        <v>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7">
        <v>0</v>
      </c>
      <c r="Y69" s="197">
        <v>0</v>
      </c>
      <c r="Z69">
        <v>0</v>
      </c>
      <c r="AA69" s="197">
        <v>-0.02</v>
      </c>
      <c r="AB69" s="197">
        <v>0</v>
      </c>
      <c r="AC69" s="197">
        <v>0</v>
      </c>
      <c r="AD69" s="197">
        <v>0</v>
      </c>
      <c r="AE69" s="197">
        <v>37.17</v>
      </c>
      <c r="AF69" s="197">
        <v>0</v>
      </c>
      <c r="AG69" s="197">
        <v>0</v>
      </c>
      <c r="AH69" s="197">
        <v>0</v>
      </c>
      <c r="AI69" s="197">
        <v>19.21</v>
      </c>
      <c r="AJ69" s="197">
        <v>0</v>
      </c>
      <c r="AK69" s="197">
        <v>0</v>
      </c>
      <c r="AL69" s="197">
        <v>0</v>
      </c>
      <c r="AM69" s="197">
        <v>0</v>
      </c>
      <c r="AN69" s="197">
        <v>0</v>
      </c>
      <c r="AO69">
        <v>0</v>
      </c>
      <c r="AP69" s="197">
        <v>0</v>
      </c>
      <c r="AQ69" s="197">
        <v>0</v>
      </c>
      <c r="AR69" s="197">
        <v>0</v>
      </c>
      <c r="AS69" s="197">
        <v>0</v>
      </c>
      <c r="AT69">
        <v>0</v>
      </c>
      <c r="AU69">
        <v>0</v>
      </c>
      <c r="AV69" s="197">
        <v>0</v>
      </c>
      <c r="AW69" s="197">
        <v>0</v>
      </c>
      <c r="AX69" s="197">
        <v>0</v>
      </c>
      <c r="AY69" s="197">
        <v>0</v>
      </c>
      <c r="AZ69" s="197">
        <v>0</v>
      </c>
      <c r="BA69" s="197">
        <v>0</v>
      </c>
      <c r="BB69" s="197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0</v>
      </c>
      <c r="H70" s="197">
        <v>0</v>
      </c>
      <c r="I70" s="197">
        <v>0</v>
      </c>
      <c r="J70" s="197">
        <v>0</v>
      </c>
      <c r="K70" s="197">
        <v>0</v>
      </c>
      <c r="L70" s="197">
        <v>0</v>
      </c>
      <c r="M70" s="197">
        <v>0</v>
      </c>
      <c r="N70" s="197">
        <v>0</v>
      </c>
      <c r="O70" s="197">
        <v>0</v>
      </c>
      <c r="P70" s="197">
        <v>0</v>
      </c>
      <c r="Q70" s="197">
        <v>0</v>
      </c>
      <c r="R70" s="197">
        <v>0</v>
      </c>
      <c r="S70" s="197">
        <v>0</v>
      </c>
      <c r="T70" s="197">
        <v>0</v>
      </c>
      <c r="U70" s="197">
        <v>0</v>
      </c>
      <c r="V70" s="197">
        <v>0</v>
      </c>
      <c r="W70" s="197">
        <v>0</v>
      </c>
      <c r="X70" s="197">
        <v>0</v>
      </c>
      <c r="Y70" s="197">
        <v>0</v>
      </c>
      <c r="Z70">
        <v>0</v>
      </c>
      <c r="AA70" s="197">
        <v>-0.02</v>
      </c>
      <c r="AB70" s="197">
        <v>0</v>
      </c>
      <c r="AC70" s="197">
        <v>0</v>
      </c>
      <c r="AD70" s="197">
        <v>0</v>
      </c>
      <c r="AE70" s="197">
        <v>37.659999999999997</v>
      </c>
      <c r="AF70" s="197">
        <v>0</v>
      </c>
      <c r="AG70" s="197">
        <v>0</v>
      </c>
      <c r="AH70" s="197">
        <v>0</v>
      </c>
      <c r="AI70" s="197">
        <v>19.21</v>
      </c>
      <c r="AJ70" s="197">
        <v>0</v>
      </c>
      <c r="AK70" s="197">
        <v>0</v>
      </c>
      <c r="AL70" s="197">
        <v>0</v>
      </c>
      <c r="AM70" s="197">
        <v>0</v>
      </c>
      <c r="AN70" s="197">
        <v>0</v>
      </c>
      <c r="AO70">
        <v>0</v>
      </c>
      <c r="AP70" s="197">
        <v>0</v>
      </c>
      <c r="AQ70" s="197">
        <v>0</v>
      </c>
      <c r="AR70" s="197">
        <v>0</v>
      </c>
      <c r="AS70" s="197">
        <v>0</v>
      </c>
      <c r="AT70">
        <v>0</v>
      </c>
      <c r="AU70">
        <v>0</v>
      </c>
      <c r="AV70" s="197">
        <v>0</v>
      </c>
      <c r="AW70" s="197">
        <v>0</v>
      </c>
      <c r="AX70" s="197">
        <v>0</v>
      </c>
      <c r="AY70" s="197">
        <v>0</v>
      </c>
      <c r="AZ70" s="197">
        <v>0</v>
      </c>
      <c r="BA70" s="197">
        <v>0</v>
      </c>
      <c r="BB70" s="197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0</v>
      </c>
      <c r="H71" s="197">
        <v>0</v>
      </c>
      <c r="I71" s="197">
        <v>0</v>
      </c>
      <c r="J71" s="197">
        <v>0</v>
      </c>
      <c r="K71" s="197">
        <v>0</v>
      </c>
      <c r="L71" s="197">
        <v>0</v>
      </c>
      <c r="M71" s="197">
        <v>0</v>
      </c>
      <c r="N71" s="197">
        <v>0</v>
      </c>
      <c r="O71" s="197">
        <v>0</v>
      </c>
      <c r="P71" s="197">
        <v>0</v>
      </c>
      <c r="Q71" s="197">
        <v>0</v>
      </c>
      <c r="R71" s="197">
        <v>0</v>
      </c>
      <c r="S71" s="197">
        <v>0</v>
      </c>
      <c r="T71" s="197">
        <v>0</v>
      </c>
      <c r="U71" s="197">
        <v>0</v>
      </c>
      <c r="V71" s="197">
        <v>0</v>
      </c>
      <c r="W71" s="197">
        <v>0</v>
      </c>
      <c r="X71" s="197">
        <v>0</v>
      </c>
      <c r="Y71" s="197">
        <v>0</v>
      </c>
      <c r="Z71">
        <v>0</v>
      </c>
      <c r="AA71" s="197">
        <v>-0.02</v>
      </c>
      <c r="AB71" s="197">
        <v>0</v>
      </c>
      <c r="AC71" s="197">
        <v>0</v>
      </c>
      <c r="AD71" s="197">
        <v>0</v>
      </c>
      <c r="AE71" s="197">
        <v>37.17</v>
      </c>
      <c r="AF71" s="197">
        <v>0</v>
      </c>
      <c r="AG71" s="197">
        <v>0</v>
      </c>
      <c r="AH71" s="197">
        <v>0</v>
      </c>
      <c r="AI71" s="197">
        <v>19.21</v>
      </c>
      <c r="AJ71" s="197">
        <v>0</v>
      </c>
      <c r="AK71" s="197">
        <v>0</v>
      </c>
      <c r="AL71" s="197">
        <v>0</v>
      </c>
      <c r="AM71" s="197">
        <v>0</v>
      </c>
      <c r="AN71" s="197">
        <v>0</v>
      </c>
      <c r="AO71">
        <v>0</v>
      </c>
      <c r="AP71" s="197">
        <v>0</v>
      </c>
      <c r="AQ71" s="197">
        <v>0</v>
      </c>
      <c r="AR71" s="197">
        <v>0</v>
      </c>
      <c r="AS71" s="197">
        <v>0</v>
      </c>
      <c r="AT71">
        <v>0</v>
      </c>
      <c r="AU71">
        <v>0</v>
      </c>
      <c r="AV71" s="197">
        <v>0</v>
      </c>
      <c r="AW71" s="197">
        <v>0</v>
      </c>
      <c r="AX71" s="197">
        <v>0</v>
      </c>
      <c r="AY71" s="197">
        <v>0</v>
      </c>
      <c r="AZ71" s="197">
        <v>0</v>
      </c>
      <c r="BA71" s="197">
        <v>0</v>
      </c>
      <c r="BB71" s="197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0</v>
      </c>
      <c r="H72" s="197">
        <v>0</v>
      </c>
      <c r="I72" s="197">
        <v>0</v>
      </c>
      <c r="J72" s="197">
        <v>0</v>
      </c>
      <c r="K72" s="197">
        <v>0</v>
      </c>
      <c r="L72" s="197">
        <v>0</v>
      </c>
      <c r="M72" s="197">
        <v>0</v>
      </c>
      <c r="N72" s="197">
        <v>0</v>
      </c>
      <c r="O72" s="197">
        <v>0</v>
      </c>
      <c r="P72" s="197">
        <v>0</v>
      </c>
      <c r="Q72" s="197">
        <v>0</v>
      </c>
      <c r="R72" s="197">
        <v>0</v>
      </c>
      <c r="S72" s="197">
        <v>0</v>
      </c>
      <c r="T72" s="197">
        <v>0</v>
      </c>
      <c r="U72" s="197">
        <v>0</v>
      </c>
      <c r="V72" s="197">
        <v>0</v>
      </c>
      <c r="W72" s="197">
        <v>0</v>
      </c>
      <c r="X72" s="197">
        <v>0</v>
      </c>
      <c r="Y72" s="197">
        <v>0</v>
      </c>
      <c r="Z72">
        <v>0</v>
      </c>
      <c r="AA72" s="197">
        <v>-0.02</v>
      </c>
      <c r="AB72" s="197">
        <v>0</v>
      </c>
      <c r="AC72" s="197">
        <v>0</v>
      </c>
      <c r="AD72" s="197">
        <v>0</v>
      </c>
      <c r="AE72" s="197">
        <v>38.64</v>
      </c>
      <c r="AF72" s="197">
        <v>0</v>
      </c>
      <c r="AG72" s="197">
        <v>0</v>
      </c>
      <c r="AH72" s="197">
        <v>0</v>
      </c>
      <c r="AI72" s="197">
        <v>19.21</v>
      </c>
      <c r="AJ72" s="197">
        <v>0</v>
      </c>
      <c r="AK72" s="197">
        <v>0</v>
      </c>
      <c r="AL72" s="197">
        <v>0</v>
      </c>
      <c r="AM72" s="197">
        <v>0</v>
      </c>
      <c r="AN72" s="197">
        <v>0</v>
      </c>
      <c r="AO72">
        <v>0</v>
      </c>
      <c r="AP72" s="197">
        <v>0</v>
      </c>
      <c r="AQ72" s="197">
        <v>0</v>
      </c>
      <c r="AR72" s="197">
        <v>0</v>
      </c>
      <c r="AS72" s="197">
        <v>0</v>
      </c>
      <c r="AT72">
        <v>0</v>
      </c>
      <c r="AU72">
        <v>0</v>
      </c>
      <c r="AV72" s="197">
        <v>0</v>
      </c>
      <c r="AW72" s="197">
        <v>0</v>
      </c>
      <c r="AX72" s="197">
        <v>0</v>
      </c>
      <c r="AY72" s="197">
        <v>0</v>
      </c>
      <c r="AZ72" s="197">
        <v>0</v>
      </c>
      <c r="BA72" s="197">
        <v>0</v>
      </c>
      <c r="BB72" s="197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0</v>
      </c>
      <c r="H73" s="197">
        <v>0</v>
      </c>
      <c r="I73" s="197">
        <v>0</v>
      </c>
      <c r="J73" s="197">
        <v>0</v>
      </c>
      <c r="K73" s="197">
        <v>0</v>
      </c>
      <c r="L73" s="197">
        <v>0</v>
      </c>
      <c r="M73" s="197">
        <v>0</v>
      </c>
      <c r="N73" s="197">
        <v>0</v>
      </c>
      <c r="O73" s="197">
        <v>0</v>
      </c>
      <c r="P73" s="197">
        <v>0</v>
      </c>
      <c r="Q73" s="197">
        <v>0</v>
      </c>
      <c r="R73" s="197">
        <v>0</v>
      </c>
      <c r="S73" s="197">
        <v>0</v>
      </c>
      <c r="T73" s="197">
        <v>0</v>
      </c>
      <c r="U73" s="197">
        <v>0</v>
      </c>
      <c r="V73" s="197">
        <v>0</v>
      </c>
      <c r="W73" s="197">
        <v>0</v>
      </c>
      <c r="X73" s="197">
        <v>0</v>
      </c>
      <c r="Y73" s="197">
        <v>0</v>
      </c>
      <c r="Z73">
        <v>0</v>
      </c>
      <c r="AA73" s="197">
        <v>-0.02</v>
      </c>
      <c r="AB73" s="197">
        <v>0</v>
      </c>
      <c r="AC73" s="197">
        <v>0</v>
      </c>
      <c r="AD73" s="197">
        <v>0</v>
      </c>
      <c r="AE73" s="197">
        <v>41.71</v>
      </c>
      <c r="AF73" s="197">
        <v>0</v>
      </c>
      <c r="AG73" s="197">
        <v>0</v>
      </c>
      <c r="AH73" s="197">
        <v>0</v>
      </c>
      <c r="AI73" s="197">
        <v>19</v>
      </c>
      <c r="AJ73" s="197">
        <v>0</v>
      </c>
      <c r="AK73" s="197">
        <v>0</v>
      </c>
      <c r="AL73" s="197">
        <v>0</v>
      </c>
      <c r="AM73" s="197">
        <v>0</v>
      </c>
      <c r="AN73" s="197">
        <v>0</v>
      </c>
      <c r="AO73">
        <v>0</v>
      </c>
      <c r="AP73" s="197">
        <v>0</v>
      </c>
      <c r="AQ73" s="197">
        <v>0</v>
      </c>
      <c r="AR73" s="197">
        <v>0</v>
      </c>
      <c r="AS73" s="197">
        <v>0</v>
      </c>
      <c r="AT73">
        <v>0</v>
      </c>
      <c r="AU73">
        <v>0</v>
      </c>
      <c r="AV73" s="197">
        <v>0</v>
      </c>
      <c r="AW73" s="197">
        <v>0</v>
      </c>
      <c r="AX73" s="197">
        <v>0</v>
      </c>
      <c r="AY73" s="197">
        <v>0</v>
      </c>
      <c r="AZ73" s="197">
        <v>0</v>
      </c>
      <c r="BA73" s="197">
        <v>0</v>
      </c>
      <c r="BB73" s="197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0</v>
      </c>
      <c r="H74" s="197">
        <v>0</v>
      </c>
      <c r="I74" s="197">
        <v>0</v>
      </c>
      <c r="J74" s="197">
        <v>0</v>
      </c>
      <c r="K74" s="197">
        <v>0</v>
      </c>
      <c r="L74" s="197">
        <v>0</v>
      </c>
      <c r="M74" s="197">
        <v>0</v>
      </c>
      <c r="N74" s="197">
        <v>0</v>
      </c>
      <c r="O74" s="197">
        <v>0</v>
      </c>
      <c r="P74" s="197">
        <v>0</v>
      </c>
      <c r="Q74" s="197">
        <v>0</v>
      </c>
      <c r="R74" s="197">
        <v>0</v>
      </c>
      <c r="S74" s="197">
        <v>0</v>
      </c>
      <c r="T74" s="197">
        <v>0</v>
      </c>
      <c r="U74" s="197">
        <v>0</v>
      </c>
      <c r="V74" s="197">
        <v>0</v>
      </c>
      <c r="W74" s="197">
        <v>0</v>
      </c>
      <c r="X74" s="197">
        <v>0</v>
      </c>
      <c r="Y74" s="197">
        <v>0</v>
      </c>
      <c r="Z74">
        <v>0</v>
      </c>
      <c r="AA74" s="197">
        <v>-0.02</v>
      </c>
      <c r="AB74" s="197">
        <v>0</v>
      </c>
      <c r="AC74" s="197">
        <v>0</v>
      </c>
      <c r="AD74" s="197">
        <v>0</v>
      </c>
      <c r="AE74" s="197">
        <v>41.71</v>
      </c>
      <c r="AF74" s="197">
        <v>0</v>
      </c>
      <c r="AG74" s="197">
        <v>0</v>
      </c>
      <c r="AH74" s="197">
        <v>0</v>
      </c>
      <c r="AI74" s="197">
        <v>19</v>
      </c>
      <c r="AJ74" s="197">
        <v>0</v>
      </c>
      <c r="AK74" s="197">
        <v>0</v>
      </c>
      <c r="AL74" s="197">
        <v>0</v>
      </c>
      <c r="AM74" s="197">
        <v>0</v>
      </c>
      <c r="AN74" s="197">
        <v>0</v>
      </c>
      <c r="AO74">
        <v>0</v>
      </c>
      <c r="AP74" s="197">
        <v>0</v>
      </c>
      <c r="AQ74" s="197">
        <v>0</v>
      </c>
      <c r="AR74" s="197">
        <v>0</v>
      </c>
      <c r="AS74" s="197">
        <v>0</v>
      </c>
      <c r="AT74">
        <v>0</v>
      </c>
      <c r="AU74">
        <v>0</v>
      </c>
      <c r="AV74" s="197">
        <v>0</v>
      </c>
      <c r="AW74" s="197">
        <v>0</v>
      </c>
      <c r="AX74" s="197">
        <v>0</v>
      </c>
      <c r="AY74" s="197">
        <v>0</v>
      </c>
      <c r="AZ74" s="197">
        <v>0</v>
      </c>
      <c r="BA74" s="197">
        <v>0</v>
      </c>
      <c r="BB74" s="197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0</v>
      </c>
      <c r="H75" s="197">
        <v>0</v>
      </c>
      <c r="I75" s="197">
        <v>0</v>
      </c>
      <c r="J75" s="197">
        <v>0</v>
      </c>
      <c r="K75" s="197">
        <v>0</v>
      </c>
      <c r="L75" s="197">
        <v>0</v>
      </c>
      <c r="M75" s="197">
        <v>0</v>
      </c>
      <c r="N75" s="197">
        <v>0</v>
      </c>
      <c r="O75" s="197">
        <v>0</v>
      </c>
      <c r="P75" s="197">
        <v>0</v>
      </c>
      <c r="Q75" s="197">
        <v>0</v>
      </c>
      <c r="R75" s="197">
        <v>0</v>
      </c>
      <c r="S75" s="197">
        <v>0</v>
      </c>
      <c r="T75" s="197">
        <v>0</v>
      </c>
      <c r="U75" s="197">
        <v>0</v>
      </c>
      <c r="V75" s="197">
        <v>0</v>
      </c>
      <c r="W75" s="197">
        <v>0</v>
      </c>
      <c r="X75" s="197">
        <v>0</v>
      </c>
      <c r="Y75" s="197">
        <v>0</v>
      </c>
      <c r="Z75">
        <v>0</v>
      </c>
      <c r="AA75" s="197">
        <v>-0.02</v>
      </c>
      <c r="AB75" s="197">
        <v>0</v>
      </c>
      <c r="AC75" s="197">
        <v>0</v>
      </c>
      <c r="AD75" s="197">
        <v>0</v>
      </c>
      <c r="AE75" s="197">
        <v>41.71</v>
      </c>
      <c r="AF75" s="197">
        <v>0</v>
      </c>
      <c r="AG75" s="197">
        <v>0</v>
      </c>
      <c r="AH75" s="197">
        <v>0</v>
      </c>
      <c r="AI75" s="197">
        <v>19</v>
      </c>
      <c r="AJ75" s="197">
        <v>0</v>
      </c>
      <c r="AK75" s="197">
        <v>0</v>
      </c>
      <c r="AL75" s="197">
        <v>0</v>
      </c>
      <c r="AM75" s="197">
        <v>0</v>
      </c>
      <c r="AN75" s="197">
        <v>0</v>
      </c>
      <c r="AO75">
        <v>0</v>
      </c>
      <c r="AP75" s="197">
        <v>0</v>
      </c>
      <c r="AQ75" s="197">
        <v>0</v>
      </c>
      <c r="AR75" s="197">
        <v>0</v>
      </c>
      <c r="AS75" s="197">
        <v>0</v>
      </c>
      <c r="AT75">
        <v>0</v>
      </c>
      <c r="AU75">
        <v>0</v>
      </c>
      <c r="AV75" s="197">
        <v>0</v>
      </c>
      <c r="AW75" s="197">
        <v>0</v>
      </c>
      <c r="AX75" s="197">
        <v>0</v>
      </c>
      <c r="AY75" s="197">
        <v>0</v>
      </c>
      <c r="AZ75" s="197">
        <v>0</v>
      </c>
      <c r="BA75" s="197">
        <v>0</v>
      </c>
      <c r="BB75" s="197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0</v>
      </c>
      <c r="H76" s="197">
        <v>0</v>
      </c>
      <c r="I76" s="197">
        <v>0</v>
      </c>
      <c r="J76" s="197">
        <v>0</v>
      </c>
      <c r="K76" s="197">
        <v>0</v>
      </c>
      <c r="L76" s="197">
        <v>0</v>
      </c>
      <c r="M76" s="197">
        <v>0</v>
      </c>
      <c r="N76" s="197">
        <v>0</v>
      </c>
      <c r="O76" s="197">
        <v>0</v>
      </c>
      <c r="P76" s="197">
        <v>0</v>
      </c>
      <c r="Q76" s="197">
        <v>0</v>
      </c>
      <c r="R76" s="197">
        <v>0</v>
      </c>
      <c r="S76" s="197">
        <v>0</v>
      </c>
      <c r="T76" s="197">
        <v>0</v>
      </c>
      <c r="U76" s="197">
        <v>0</v>
      </c>
      <c r="V76" s="197">
        <v>0</v>
      </c>
      <c r="W76" s="197">
        <v>0</v>
      </c>
      <c r="X76" s="197">
        <v>0</v>
      </c>
      <c r="Y76" s="197">
        <v>0</v>
      </c>
      <c r="Z76">
        <v>0</v>
      </c>
      <c r="AA76" s="197">
        <v>-0.02</v>
      </c>
      <c r="AB76" s="197">
        <v>0</v>
      </c>
      <c r="AC76" s="197">
        <v>0</v>
      </c>
      <c r="AD76" s="197">
        <v>0</v>
      </c>
      <c r="AE76" s="197">
        <v>41.71</v>
      </c>
      <c r="AF76" s="197">
        <v>0</v>
      </c>
      <c r="AG76" s="197">
        <v>0</v>
      </c>
      <c r="AH76" s="197">
        <v>0</v>
      </c>
      <c r="AI76" s="197">
        <v>19</v>
      </c>
      <c r="AJ76" s="197">
        <v>0</v>
      </c>
      <c r="AK76" s="197">
        <v>0</v>
      </c>
      <c r="AL76" s="197">
        <v>0</v>
      </c>
      <c r="AM76" s="197">
        <v>0</v>
      </c>
      <c r="AN76" s="197">
        <v>0</v>
      </c>
      <c r="AO76">
        <v>0</v>
      </c>
      <c r="AP76" s="197">
        <v>0</v>
      </c>
      <c r="AQ76" s="197">
        <v>0</v>
      </c>
      <c r="AR76" s="197">
        <v>0</v>
      </c>
      <c r="AS76" s="197">
        <v>0</v>
      </c>
      <c r="AT76">
        <v>0</v>
      </c>
      <c r="AU76">
        <v>0</v>
      </c>
      <c r="AV76" s="197">
        <v>0</v>
      </c>
      <c r="AW76" s="197">
        <v>0</v>
      </c>
      <c r="AX76" s="197">
        <v>0</v>
      </c>
      <c r="AY76" s="197">
        <v>0</v>
      </c>
      <c r="AZ76" s="197">
        <v>0</v>
      </c>
      <c r="BA76" s="197">
        <v>0</v>
      </c>
      <c r="BB76" s="197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0</v>
      </c>
      <c r="H77" s="197">
        <v>0</v>
      </c>
      <c r="I77" s="197">
        <v>0</v>
      </c>
      <c r="J77" s="197">
        <v>0</v>
      </c>
      <c r="K77" s="197">
        <v>0</v>
      </c>
      <c r="L77" s="197">
        <v>0</v>
      </c>
      <c r="M77" s="197">
        <v>0</v>
      </c>
      <c r="N77" s="197">
        <v>0</v>
      </c>
      <c r="O77" s="197">
        <v>0</v>
      </c>
      <c r="P77" s="197">
        <v>0</v>
      </c>
      <c r="Q77" s="197">
        <v>0</v>
      </c>
      <c r="R77" s="197">
        <v>0</v>
      </c>
      <c r="S77" s="197">
        <v>0</v>
      </c>
      <c r="T77" s="197">
        <v>0</v>
      </c>
      <c r="U77" s="197">
        <v>0</v>
      </c>
      <c r="V77" s="197">
        <v>0</v>
      </c>
      <c r="W77" s="197">
        <v>0</v>
      </c>
      <c r="X77" s="197">
        <v>0</v>
      </c>
      <c r="Y77" s="197">
        <v>0</v>
      </c>
      <c r="Z77">
        <v>0</v>
      </c>
      <c r="AA77" s="197">
        <v>-0.02</v>
      </c>
      <c r="AB77" s="197">
        <v>0</v>
      </c>
      <c r="AC77" s="197">
        <v>0</v>
      </c>
      <c r="AD77" s="197">
        <v>0</v>
      </c>
      <c r="AE77" s="197">
        <v>41.71</v>
      </c>
      <c r="AF77" s="197">
        <v>0</v>
      </c>
      <c r="AG77" s="197">
        <v>0</v>
      </c>
      <c r="AH77" s="197">
        <v>0</v>
      </c>
      <c r="AI77" s="197">
        <v>19</v>
      </c>
      <c r="AJ77" s="197">
        <v>0</v>
      </c>
      <c r="AK77" s="197">
        <v>0</v>
      </c>
      <c r="AL77" s="197">
        <v>0</v>
      </c>
      <c r="AM77" s="197">
        <v>0</v>
      </c>
      <c r="AN77" s="197">
        <v>0</v>
      </c>
      <c r="AO77">
        <v>0</v>
      </c>
      <c r="AP77" s="197">
        <v>0</v>
      </c>
      <c r="AQ77" s="197">
        <v>0</v>
      </c>
      <c r="AR77" s="197">
        <v>0</v>
      </c>
      <c r="AS77" s="197">
        <v>0</v>
      </c>
      <c r="AT77">
        <v>0</v>
      </c>
      <c r="AU77">
        <v>0</v>
      </c>
      <c r="AV77" s="197">
        <v>0</v>
      </c>
      <c r="AW77" s="197">
        <v>0</v>
      </c>
      <c r="AX77" s="197">
        <v>0</v>
      </c>
      <c r="AY77" s="197">
        <v>0</v>
      </c>
      <c r="AZ77" s="197">
        <v>0</v>
      </c>
      <c r="BA77" s="197">
        <v>0</v>
      </c>
      <c r="BB77" s="19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0</v>
      </c>
      <c r="H78" s="197">
        <v>0</v>
      </c>
      <c r="I78" s="197">
        <v>0</v>
      </c>
      <c r="J78" s="197">
        <v>0</v>
      </c>
      <c r="K78" s="197">
        <v>0</v>
      </c>
      <c r="L78" s="197">
        <v>0</v>
      </c>
      <c r="M78" s="197">
        <v>0</v>
      </c>
      <c r="N78" s="197">
        <v>0</v>
      </c>
      <c r="O78" s="197">
        <v>0</v>
      </c>
      <c r="P78" s="197">
        <v>0</v>
      </c>
      <c r="Q78" s="197">
        <v>0</v>
      </c>
      <c r="R78" s="197">
        <v>0</v>
      </c>
      <c r="S78" s="197">
        <v>0</v>
      </c>
      <c r="T78" s="197">
        <v>0</v>
      </c>
      <c r="U78" s="197">
        <v>0</v>
      </c>
      <c r="V78" s="197">
        <v>0</v>
      </c>
      <c r="W78" s="197">
        <v>0</v>
      </c>
      <c r="X78" s="197">
        <v>0</v>
      </c>
      <c r="Y78" s="197">
        <v>0</v>
      </c>
      <c r="Z78">
        <v>0</v>
      </c>
      <c r="AA78" s="197">
        <v>-0.02</v>
      </c>
      <c r="AB78" s="197">
        <v>0</v>
      </c>
      <c r="AC78" s="197">
        <v>0</v>
      </c>
      <c r="AD78" s="197">
        <v>0</v>
      </c>
      <c r="AE78" s="197">
        <v>41.71</v>
      </c>
      <c r="AF78" s="197">
        <v>0</v>
      </c>
      <c r="AG78" s="197">
        <v>0</v>
      </c>
      <c r="AH78" s="197">
        <v>0</v>
      </c>
      <c r="AI78" s="197">
        <v>19</v>
      </c>
      <c r="AJ78" s="197">
        <v>0</v>
      </c>
      <c r="AK78" s="197">
        <v>0</v>
      </c>
      <c r="AL78" s="197">
        <v>0</v>
      </c>
      <c r="AM78" s="197">
        <v>0</v>
      </c>
      <c r="AN78" s="197">
        <v>0</v>
      </c>
      <c r="AO78">
        <v>0</v>
      </c>
      <c r="AP78" s="197">
        <v>0</v>
      </c>
      <c r="AQ78" s="197">
        <v>0</v>
      </c>
      <c r="AR78" s="197">
        <v>0</v>
      </c>
      <c r="AS78" s="197">
        <v>0</v>
      </c>
      <c r="AT78">
        <v>0</v>
      </c>
      <c r="AU78">
        <v>0</v>
      </c>
      <c r="AV78" s="197">
        <v>0</v>
      </c>
      <c r="AW78" s="197">
        <v>0</v>
      </c>
      <c r="AX78" s="197">
        <v>0</v>
      </c>
      <c r="AY78" s="197">
        <v>0</v>
      </c>
      <c r="AZ78" s="197">
        <v>0</v>
      </c>
      <c r="BA78" s="197">
        <v>0</v>
      </c>
      <c r="BB78" s="197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0</v>
      </c>
      <c r="H79" s="197">
        <v>0</v>
      </c>
      <c r="I79" s="197">
        <v>0</v>
      </c>
      <c r="J79" s="197">
        <v>0</v>
      </c>
      <c r="K79" s="197">
        <v>0</v>
      </c>
      <c r="L79" s="197">
        <v>0</v>
      </c>
      <c r="M79" s="197">
        <v>0</v>
      </c>
      <c r="N79" s="197">
        <v>0</v>
      </c>
      <c r="O79" s="197">
        <v>0</v>
      </c>
      <c r="P79" s="197">
        <v>0</v>
      </c>
      <c r="Q79" s="197">
        <v>0</v>
      </c>
      <c r="R79" s="197">
        <v>0</v>
      </c>
      <c r="S79" s="197">
        <v>0</v>
      </c>
      <c r="T79" s="197">
        <v>0</v>
      </c>
      <c r="U79" s="197">
        <v>0</v>
      </c>
      <c r="V79" s="197">
        <v>0</v>
      </c>
      <c r="W79" s="197">
        <v>0</v>
      </c>
      <c r="X79" s="197">
        <v>0</v>
      </c>
      <c r="Y79" s="197">
        <v>0</v>
      </c>
      <c r="Z79">
        <v>0</v>
      </c>
      <c r="AA79" s="197">
        <v>-0.02</v>
      </c>
      <c r="AB79" s="197">
        <v>0</v>
      </c>
      <c r="AC79" s="197">
        <v>0</v>
      </c>
      <c r="AD79" s="197">
        <v>0</v>
      </c>
      <c r="AE79" s="197">
        <v>41.71</v>
      </c>
      <c r="AF79" s="197">
        <v>0</v>
      </c>
      <c r="AG79" s="197">
        <v>0</v>
      </c>
      <c r="AH79" s="197">
        <v>0</v>
      </c>
      <c r="AI79" s="197">
        <v>19</v>
      </c>
      <c r="AJ79" s="197">
        <v>0</v>
      </c>
      <c r="AK79" s="197">
        <v>0</v>
      </c>
      <c r="AL79" s="197">
        <v>0</v>
      </c>
      <c r="AM79" s="197">
        <v>0</v>
      </c>
      <c r="AN79" s="197">
        <v>0</v>
      </c>
      <c r="AO79">
        <v>0</v>
      </c>
      <c r="AP79" s="197">
        <v>0</v>
      </c>
      <c r="AQ79" s="197">
        <v>0</v>
      </c>
      <c r="AR79" s="197">
        <v>0</v>
      </c>
      <c r="AS79" s="197">
        <v>0</v>
      </c>
      <c r="AT79">
        <v>0</v>
      </c>
      <c r="AU79">
        <v>0</v>
      </c>
      <c r="AV79" s="197">
        <v>0</v>
      </c>
      <c r="AW79" s="197">
        <v>0</v>
      </c>
      <c r="AX79" s="197">
        <v>0</v>
      </c>
      <c r="AY79" s="197">
        <v>0</v>
      </c>
      <c r="AZ79" s="197">
        <v>0</v>
      </c>
      <c r="BA79" s="197">
        <v>0</v>
      </c>
      <c r="BB79" s="197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0</v>
      </c>
      <c r="H80" s="197">
        <v>0</v>
      </c>
      <c r="I80" s="197">
        <v>0</v>
      </c>
      <c r="J80" s="197">
        <v>0</v>
      </c>
      <c r="K80" s="197">
        <v>0</v>
      </c>
      <c r="L80" s="197">
        <v>0</v>
      </c>
      <c r="M80" s="197">
        <v>0</v>
      </c>
      <c r="N80" s="197">
        <v>0</v>
      </c>
      <c r="O80" s="197">
        <v>0</v>
      </c>
      <c r="P80" s="197">
        <v>0</v>
      </c>
      <c r="Q80" s="197">
        <v>0</v>
      </c>
      <c r="R80" s="197">
        <v>0</v>
      </c>
      <c r="S80" s="197">
        <v>0</v>
      </c>
      <c r="T80" s="197">
        <v>0</v>
      </c>
      <c r="U80" s="197">
        <v>0</v>
      </c>
      <c r="V80" s="197">
        <v>0</v>
      </c>
      <c r="W80" s="197">
        <v>0</v>
      </c>
      <c r="X80" s="197">
        <v>0</v>
      </c>
      <c r="Y80" s="197">
        <v>0</v>
      </c>
      <c r="Z80">
        <v>0</v>
      </c>
      <c r="AA80" s="197">
        <v>-0.02</v>
      </c>
      <c r="AB80" s="197">
        <v>0</v>
      </c>
      <c r="AC80" s="197">
        <v>0</v>
      </c>
      <c r="AD80" s="197">
        <v>0</v>
      </c>
      <c r="AE80" s="197">
        <v>41.71</v>
      </c>
      <c r="AF80" s="197">
        <v>0</v>
      </c>
      <c r="AG80" s="197">
        <v>0</v>
      </c>
      <c r="AH80" s="197">
        <v>0</v>
      </c>
      <c r="AI80" s="197">
        <v>19</v>
      </c>
      <c r="AJ80" s="197">
        <v>0</v>
      </c>
      <c r="AK80" s="197">
        <v>0</v>
      </c>
      <c r="AL80" s="197">
        <v>0</v>
      </c>
      <c r="AM80" s="197">
        <v>0</v>
      </c>
      <c r="AN80" s="197">
        <v>0</v>
      </c>
      <c r="AO80">
        <v>0</v>
      </c>
      <c r="AP80" s="197">
        <v>0</v>
      </c>
      <c r="AQ80" s="197">
        <v>0</v>
      </c>
      <c r="AR80" s="197">
        <v>0</v>
      </c>
      <c r="AS80" s="197">
        <v>0</v>
      </c>
      <c r="AT80">
        <v>0</v>
      </c>
      <c r="AU80">
        <v>0</v>
      </c>
      <c r="AV80" s="197">
        <v>0</v>
      </c>
      <c r="AW80" s="197">
        <v>0</v>
      </c>
      <c r="AX80" s="197">
        <v>0</v>
      </c>
      <c r="AY80" s="197">
        <v>0</v>
      </c>
      <c r="AZ80" s="197">
        <v>0</v>
      </c>
      <c r="BA80" s="197">
        <v>0</v>
      </c>
      <c r="BB80" s="197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0</v>
      </c>
      <c r="H81" s="197">
        <v>0</v>
      </c>
      <c r="I81" s="197">
        <v>0</v>
      </c>
      <c r="J81" s="197">
        <v>0</v>
      </c>
      <c r="K81" s="197">
        <v>0</v>
      </c>
      <c r="L81" s="197">
        <v>0</v>
      </c>
      <c r="M81" s="197">
        <v>0</v>
      </c>
      <c r="N81" s="197">
        <v>0</v>
      </c>
      <c r="O81" s="197">
        <v>0</v>
      </c>
      <c r="P81" s="197">
        <v>0</v>
      </c>
      <c r="Q81" s="197">
        <v>0</v>
      </c>
      <c r="R81" s="197">
        <v>0</v>
      </c>
      <c r="S81" s="197">
        <v>0</v>
      </c>
      <c r="T81" s="197">
        <v>0</v>
      </c>
      <c r="U81" s="197">
        <v>0</v>
      </c>
      <c r="V81" s="197">
        <v>0</v>
      </c>
      <c r="W81" s="197">
        <v>0</v>
      </c>
      <c r="X81" s="197">
        <v>0</v>
      </c>
      <c r="Y81" s="197">
        <v>0</v>
      </c>
      <c r="Z81">
        <v>0</v>
      </c>
      <c r="AA81" s="197">
        <v>-0.02</v>
      </c>
      <c r="AB81" s="197">
        <v>0</v>
      </c>
      <c r="AC81" s="197">
        <v>0</v>
      </c>
      <c r="AD81" s="197">
        <v>0</v>
      </c>
      <c r="AE81" s="197">
        <v>41.71</v>
      </c>
      <c r="AF81" s="197">
        <v>0</v>
      </c>
      <c r="AG81" s="197">
        <v>0</v>
      </c>
      <c r="AH81" s="197">
        <v>0</v>
      </c>
      <c r="AI81" s="197">
        <v>19</v>
      </c>
      <c r="AJ81" s="197">
        <v>0</v>
      </c>
      <c r="AK81" s="197">
        <v>0</v>
      </c>
      <c r="AL81" s="197">
        <v>0</v>
      </c>
      <c r="AM81" s="197">
        <v>0</v>
      </c>
      <c r="AN81" s="197">
        <v>0</v>
      </c>
      <c r="AO81">
        <v>0</v>
      </c>
      <c r="AP81" s="197">
        <v>0</v>
      </c>
      <c r="AQ81" s="197">
        <v>0</v>
      </c>
      <c r="AR81" s="197">
        <v>0</v>
      </c>
      <c r="AS81" s="197">
        <v>0</v>
      </c>
      <c r="AT81">
        <v>0</v>
      </c>
      <c r="AU81">
        <v>0</v>
      </c>
      <c r="AV81" s="197">
        <v>0</v>
      </c>
      <c r="AW81" s="197">
        <v>0</v>
      </c>
      <c r="AX81" s="197">
        <v>0</v>
      </c>
      <c r="AY81" s="197">
        <v>0</v>
      </c>
      <c r="AZ81" s="197">
        <v>0</v>
      </c>
      <c r="BA81" s="197">
        <v>0</v>
      </c>
      <c r="BB81" s="197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0</v>
      </c>
      <c r="H82" s="197">
        <v>0</v>
      </c>
      <c r="I82" s="197">
        <v>0</v>
      </c>
      <c r="J82" s="197">
        <v>0</v>
      </c>
      <c r="K82" s="197">
        <v>0</v>
      </c>
      <c r="L82" s="197">
        <v>0</v>
      </c>
      <c r="M82" s="197">
        <v>0</v>
      </c>
      <c r="N82" s="197">
        <v>0</v>
      </c>
      <c r="O82" s="197">
        <v>0</v>
      </c>
      <c r="P82" s="197">
        <v>0</v>
      </c>
      <c r="Q82" s="197">
        <v>0</v>
      </c>
      <c r="R82" s="197">
        <v>0</v>
      </c>
      <c r="S82" s="197">
        <v>0</v>
      </c>
      <c r="T82" s="197">
        <v>0</v>
      </c>
      <c r="U82" s="197">
        <v>0</v>
      </c>
      <c r="V82" s="197">
        <v>0</v>
      </c>
      <c r="W82" s="197">
        <v>0</v>
      </c>
      <c r="X82" s="197">
        <v>0</v>
      </c>
      <c r="Y82" s="197">
        <v>0</v>
      </c>
      <c r="Z82">
        <v>0</v>
      </c>
      <c r="AA82" s="197">
        <v>-0.02</v>
      </c>
      <c r="AB82" s="197">
        <v>0</v>
      </c>
      <c r="AC82" s="197">
        <v>0</v>
      </c>
      <c r="AD82" s="197">
        <v>0</v>
      </c>
      <c r="AE82" s="197">
        <v>41.71</v>
      </c>
      <c r="AF82" s="197">
        <v>0</v>
      </c>
      <c r="AG82" s="197">
        <v>0</v>
      </c>
      <c r="AH82" s="197">
        <v>0</v>
      </c>
      <c r="AI82" s="197">
        <v>19.03</v>
      </c>
      <c r="AJ82" s="197">
        <v>0</v>
      </c>
      <c r="AK82" s="197">
        <v>0</v>
      </c>
      <c r="AL82" s="197">
        <v>0</v>
      </c>
      <c r="AM82" s="197">
        <v>0</v>
      </c>
      <c r="AN82" s="197">
        <v>0</v>
      </c>
      <c r="AO82">
        <v>0</v>
      </c>
      <c r="AP82" s="197">
        <v>0</v>
      </c>
      <c r="AQ82" s="197">
        <v>0</v>
      </c>
      <c r="AR82" s="197">
        <v>0</v>
      </c>
      <c r="AS82" s="197">
        <v>0</v>
      </c>
      <c r="AT82">
        <v>0</v>
      </c>
      <c r="AU82">
        <v>0</v>
      </c>
      <c r="AV82" s="197">
        <v>0</v>
      </c>
      <c r="AW82" s="197">
        <v>0</v>
      </c>
      <c r="AX82" s="197">
        <v>0</v>
      </c>
      <c r="AY82" s="197">
        <v>0</v>
      </c>
      <c r="AZ82" s="197">
        <v>0</v>
      </c>
      <c r="BA82" s="197">
        <v>0</v>
      </c>
      <c r="BB82" s="197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0</v>
      </c>
      <c r="H83" s="197">
        <v>0</v>
      </c>
      <c r="I83" s="197">
        <v>0</v>
      </c>
      <c r="J83" s="197">
        <v>0</v>
      </c>
      <c r="K83" s="197">
        <v>0</v>
      </c>
      <c r="L83" s="197">
        <v>0</v>
      </c>
      <c r="M83" s="197">
        <v>0</v>
      </c>
      <c r="N83" s="197">
        <v>0</v>
      </c>
      <c r="O83" s="197">
        <v>0</v>
      </c>
      <c r="P83" s="197">
        <v>0</v>
      </c>
      <c r="Q83" s="197">
        <v>0</v>
      </c>
      <c r="R83" s="197">
        <v>0</v>
      </c>
      <c r="S83" s="197">
        <v>0</v>
      </c>
      <c r="T83" s="197">
        <v>0</v>
      </c>
      <c r="U83" s="197">
        <v>0</v>
      </c>
      <c r="V83" s="197">
        <v>0</v>
      </c>
      <c r="W83" s="197">
        <v>0</v>
      </c>
      <c r="X83" s="197">
        <v>0</v>
      </c>
      <c r="Y83" s="197">
        <v>0</v>
      </c>
      <c r="Z83">
        <v>0</v>
      </c>
      <c r="AA83" s="197">
        <v>-0.02</v>
      </c>
      <c r="AB83" s="197">
        <v>0</v>
      </c>
      <c r="AC83" s="197">
        <v>0</v>
      </c>
      <c r="AD83" s="197">
        <v>0</v>
      </c>
      <c r="AE83" s="197">
        <v>42.53</v>
      </c>
      <c r="AF83" s="197">
        <v>0</v>
      </c>
      <c r="AG83" s="197">
        <v>0</v>
      </c>
      <c r="AH83" s="197">
        <v>0</v>
      </c>
      <c r="AI83" s="197">
        <v>19.03</v>
      </c>
      <c r="AJ83" s="197">
        <v>0</v>
      </c>
      <c r="AK83" s="197">
        <v>0</v>
      </c>
      <c r="AL83" s="197">
        <v>0</v>
      </c>
      <c r="AM83" s="197">
        <v>0</v>
      </c>
      <c r="AN83" s="197">
        <v>0</v>
      </c>
      <c r="AO83">
        <v>0</v>
      </c>
      <c r="AP83" s="197">
        <v>0</v>
      </c>
      <c r="AQ83" s="197">
        <v>0</v>
      </c>
      <c r="AR83" s="197">
        <v>0</v>
      </c>
      <c r="AS83" s="197">
        <v>0</v>
      </c>
      <c r="AT83">
        <v>0</v>
      </c>
      <c r="AU83">
        <v>0</v>
      </c>
      <c r="AV83" s="197">
        <v>0</v>
      </c>
      <c r="AW83" s="197">
        <v>0</v>
      </c>
      <c r="AX83" s="197">
        <v>0</v>
      </c>
      <c r="AY83" s="197">
        <v>0</v>
      </c>
      <c r="AZ83" s="197">
        <v>0</v>
      </c>
      <c r="BA83" s="197">
        <v>0</v>
      </c>
      <c r="BB83" s="197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0</v>
      </c>
      <c r="H84" s="197">
        <v>0</v>
      </c>
      <c r="I84" s="197">
        <v>0</v>
      </c>
      <c r="J84" s="197">
        <v>0</v>
      </c>
      <c r="K84" s="197">
        <v>0</v>
      </c>
      <c r="L84" s="197">
        <v>0</v>
      </c>
      <c r="M84" s="197">
        <v>0</v>
      </c>
      <c r="N84" s="197">
        <v>0</v>
      </c>
      <c r="O84" s="197">
        <v>0</v>
      </c>
      <c r="P84" s="197">
        <v>0</v>
      </c>
      <c r="Q84" s="197">
        <v>0</v>
      </c>
      <c r="R84" s="197">
        <v>0</v>
      </c>
      <c r="S84" s="197">
        <v>0</v>
      </c>
      <c r="T84" s="197">
        <v>0</v>
      </c>
      <c r="U84" s="197">
        <v>0</v>
      </c>
      <c r="V84" s="197">
        <v>0</v>
      </c>
      <c r="W84" s="197">
        <v>0</v>
      </c>
      <c r="X84" s="197">
        <v>0</v>
      </c>
      <c r="Y84" s="197">
        <v>0</v>
      </c>
      <c r="Z84">
        <v>0</v>
      </c>
      <c r="AA84" s="197">
        <v>-0.02</v>
      </c>
      <c r="AB84" s="197">
        <v>0</v>
      </c>
      <c r="AC84" s="197">
        <v>0</v>
      </c>
      <c r="AD84" s="197">
        <v>0</v>
      </c>
      <c r="AE84" s="197">
        <v>42.53</v>
      </c>
      <c r="AF84" s="197">
        <v>0</v>
      </c>
      <c r="AG84" s="197">
        <v>0</v>
      </c>
      <c r="AH84" s="197">
        <v>0</v>
      </c>
      <c r="AI84" s="197">
        <v>19.03</v>
      </c>
      <c r="AJ84" s="197">
        <v>0</v>
      </c>
      <c r="AK84" s="197">
        <v>0</v>
      </c>
      <c r="AL84" s="197">
        <v>0</v>
      </c>
      <c r="AM84" s="197">
        <v>0</v>
      </c>
      <c r="AN84" s="197">
        <v>0</v>
      </c>
      <c r="AO84">
        <v>0</v>
      </c>
      <c r="AP84" s="197">
        <v>0</v>
      </c>
      <c r="AQ84" s="197">
        <v>0</v>
      </c>
      <c r="AR84" s="197">
        <v>0</v>
      </c>
      <c r="AS84" s="197">
        <v>0</v>
      </c>
      <c r="AT84">
        <v>0</v>
      </c>
      <c r="AU84">
        <v>0</v>
      </c>
      <c r="AV84" s="197">
        <v>0</v>
      </c>
      <c r="AW84" s="197">
        <v>0</v>
      </c>
      <c r="AX84" s="197">
        <v>0</v>
      </c>
      <c r="AY84" s="197">
        <v>0</v>
      </c>
      <c r="AZ84" s="197">
        <v>0</v>
      </c>
      <c r="BA84" s="197">
        <v>0</v>
      </c>
      <c r="BB84" s="197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0</v>
      </c>
      <c r="H85" s="197">
        <v>0</v>
      </c>
      <c r="I85" s="197">
        <v>0</v>
      </c>
      <c r="J85" s="197">
        <v>0</v>
      </c>
      <c r="K85" s="197">
        <v>0</v>
      </c>
      <c r="L85" s="197">
        <v>0</v>
      </c>
      <c r="M85" s="197">
        <v>0</v>
      </c>
      <c r="N85" s="197">
        <v>0</v>
      </c>
      <c r="O85" s="197">
        <v>0</v>
      </c>
      <c r="P85" s="197">
        <v>0</v>
      </c>
      <c r="Q85" s="197">
        <v>0</v>
      </c>
      <c r="R85" s="197">
        <v>0</v>
      </c>
      <c r="S85" s="197">
        <v>0</v>
      </c>
      <c r="T85" s="197">
        <v>0</v>
      </c>
      <c r="U85" s="197">
        <v>0</v>
      </c>
      <c r="V85" s="197">
        <v>0</v>
      </c>
      <c r="W85" s="197">
        <v>0</v>
      </c>
      <c r="X85" s="197">
        <v>0</v>
      </c>
      <c r="Y85" s="197">
        <v>0</v>
      </c>
      <c r="Z85">
        <v>0</v>
      </c>
      <c r="AA85" s="197">
        <v>-0.02</v>
      </c>
      <c r="AB85" s="197">
        <v>0</v>
      </c>
      <c r="AC85" s="197">
        <v>0</v>
      </c>
      <c r="AD85" s="197">
        <v>0</v>
      </c>
      <c r="AE85" s="197">
        <v>42.53</v>
      </c>
      <c r="AF85" s="197">
        <v>0</v>
      </c>
      <c r="AG85" s="197">
        <v>0</v>
      </c>
      <c r="AH85" s="197">
        <v>0</v>
      </c>
      <c r="AI85" s="197">
        <v>19</v>
      </c>
      <c r="AJ85" s="197">
        <v>0</v>
      </c>
      <c r="AK85" s="197">
        <v>0</v>
      </c>
      <c r="AL85" s="197">
        <v>0</v>
      </c>
      <c r="AM85" s="197">
        <v>0</v>
      </c>
      <c r="AN85" s="197">
        <v>0</v>
      </c>
      <c r="AO85">
        <v>0</v>
      </c>
      <c r="AP85" s="197">
        <v>0</v>
      </c>
      <c r="AQ85" s="197">
        <v>0</v>
      </c>
      <c r="AR85" s="197">
        <v>0</v>
      </c>
      <c r="AS85" s="197">
        <v>0</v>
      </c>
      <c r="AT85">
        <v>0</v>
      </c>
      <c r="AU85">
        <v>0</v>
      </c>
      <c r="AV85" s="197">
        <v>0</v>
      </c>
      <c r="AW85" s="197">
        <v>0</v>
      </c>
      <c r="AX85" s="197">
        <v>0</v>
      </c>
      <c r="AY85" s="197">
        <v>0</v>
      </c>
      <c r="AZ85" s="197">
        <v>0</v>
      </c>
      <c r="BA85" s="197">
        <v>0</v>
      </c>
      <c r="BB85" s="197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0</v>
      </c>
      <c r="H86" s="197">
        <v>0</v>
      </c>
      <c r="I86" s="197">
        <v>0</v>
      </c>
      <c r="J86" s="197">
        <v>0</v>
      </c>
      <c r="K86" s="197">
        <v>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7">
        <v>0</v>
      </c>
      <c r="Y86" s="197">
        <v>0</v>
      </c>
      <c r="Z86">
        <v>0</v>
      </c>
      <c r="AA86" s="197">
        <v>-0.02</v>
      </c>
      <c r="AB86" s="197">
        <v>0</v>
      </c>
      <c r="AC86" s="197">
        <v>0</v>
      </c>
      <c r="AD86" s="197">
        <v>0</v>
      </c>
      <c r="AE86" s="197">
        <v>42.53</v>
      </c>
      <c r="AF86" s="197">
        <v>0</v>
      </c>
      <c r="AG86" s="197">
        <v>0</v>
      </c>
      <c r="AH86" s="197">
        <v>0</v>
      </c>
      <c r="AI86" s="197">
        <v>19</v>
      </c>
      <c r="AJ86" s="197">
        <v>0</v>
      </c>
      <c r="AK86" s="197">
        <v>0</v>
      </c>
      <c r="AL86" s="197">
        <v>0</v>
      </c>
      <c r="AM86" s="197">
        <v>0</v>
      </c>
      <c r="AN86" s="197">
        <v>0</v>
      </c>
      <c r="AO86">
        <v>0</v>
      </c>
      <c r="AP86" s="197">
        <v>0</v>
      </c>
      <c r="AQ86" s="197">
        <v>0</v>
      </c>
      <c r="AR86" s="197">
        <v>0</v>
      </c>
      <c r="AS86" s="197">
        <v>0</v>
      </c>
      <c r="AT86">
        <v>0</v>
      </c>
      <c r="AU86">
        <v>0</v>
      </c>
      <c r="AV86" s="197">
        <v>0</v>
      </c>
      <c r="AW86" s="197">
        <v>0</v>
      </c>
      <c r="AX86" s="197">
        <v>0</v>
      </c>
      <c r="AY86" s="197">
        <v>0</v>
      </c>
      <c r="AZ86" s="197">
        <v>0</v>
      </c>
      <c r="BA86" s="197">
        <v>0</v>
      </c>
      <c r="BB86" s="197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0</v>
      </c>
      <c r="H87" s="197">
        <v>0</v>
      </c>
      <c r="I87" s="197">
        <v>0</v>
      </c>
      <c r="J87" s="197">
        <v>0</v>
      </c>
      <c r="K87" s="197">
        <v>0</v>
      </c>
      <c r="L87" s="197">
        <v>0</v>
      </c>
      <c r="M87" s="197">
        <v>0</v>
      </c>
      <c r="N87" s="197">
        <v>0</v>
      </c>
      <c r="O87" s="197">
        <v>0</v>
      </c>
      <c r="P87" s="197">
        <v>0</v>
      </c>
      <c r="Q87" s="197">
        <v>0</v>
      </c>
      <c r="R87" s="197">
        <v>0</v>
      </c>
      <c r="S87" s="197">
        <v>0</v>
      </c>
      <c r="T87" s="197">
        <v>0</v>
      </c>
      <c r="U87" s="197">
        <v>0</v>
      </c>
      <c r="V87" s="197">
        <v>0</v>
      </c>
      <c r="W87" s="197">
        <v>0</v>
      </c>
      <c r="X87" s="197">
        <v>0</v>
      </c>
      <c r="Y87" s="197">
        <v>0</v>
      </c>
      <c r="Z87">
        <v>0</v>
      </c>
      <c r="AA87" s="197">
        <v>-0.02</v>
      </c>
      <c r="AB87" s="197">
        <v>0</v>
      </c>
      <c r="AC87" s="197">
        <v>0</v>
      </c>
      <c r="AD87" s="197">
        <v>0</v>
      </c>
      <c r="AE87" s="197">
        <v>42.53</v>
      </c>
      <c r="AF87" s="197">
        <v>0</v>
      </c>
      <c r="AG87" s="197">
        <v>0</v>
      </c>
      <c r="AH87" s="197">
        <v>0</v>
      </c>
      <c r="AI87" s="197">
        <v>19</v>
      </c>
      <c r="AJ87" s="197">
        <v>0</v>
      </c>
      <c r="AK87" s="197">
        <v>0</v>
      </c>
      <c r="AL87" s="197">
        <v>0</v>
      </c>
      <c r="AM87" s="197">
        <v>0</v>
      </c>
      <c r="AN87" s="197">
        <v>0</v>
      </c>
      <c r="AO87">
        <v>0</v>
      </c>
      <c r="AP87" s="197">
        <v>0</v>
      </c>
      <c r="AQ87" s="197">
        <v>0</v>
      </c>
      <c r="AR87" s="197">
        <v>0</v>
      </c>
      <c r="AS87" s="197">
        <v>0</v>
      </c>
      <c r="AT87">
        <v>0</v>
      </c>
      <c r="AU87">
        <v>0</v>
      </c>
      <c r="AV87" s="197">
        <v>0</v>
      </c>
      <c r="AW87" s="197">
        <v>0</v>
      </c>
      <c r="AX87" s="197">
        <v>0</v>
      </c>
      <c r="AY87" s="197">
        <v>0</v>
      </c>
      <c r="AZ87" s="197">
        <v>0</v>
      </c>
      <c r="BA87" s="197">
        <v>0</v>
      </c>
      <c r="BB87" s="19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0</v>
      </c>
      <c r="H88" s="197">
        <v>0</v>
      </c>
      <c r="I88" s="197">
        <v>0</v>
      </c>
      <c r="J88" s="197">
        <v>0</v>
      </c>
      <c r="K88" s="197">
        <v>0</v>
      </c>
      <c r="L88" s="197">
        <v>0</v>
      </c>
      <c r="M88" s="197">
        <v>0</v>
      </c>
      <c r="N88" s="197">
        <v>0</v>
      </c>
      <c r="O88" s="197">
        <v>0</v>
      </c>
      <c r="P88" s="197">
        <v>0</v>
      </c>
      <c r="Q88" s="197">
        <v>0</v>
      </c>
      <c r="R88" s="197">
        <v>0</v>
      </c>
      <c r="S88" s="197">
        <v>0</v>
      </c>
      <c r="T88" s="197">
        <v>0</v>
      </c>
      <c r="U88" s="197">
        <v>0</v>
      </c>
      <c r="V88" s="197">
        <v>0</v>
      </c>
      <c r="W88" s="197">
        <v>0</v>
      </c>
      <c r="X88" s="197">
        <v>0</v>
      </c>
      <c r="Y88" s="197">
        <v>0</v>
      </c>
      <c r="Z88">
        <v>0</v>
      </c>
      <c r="AA88" s="197">
        <v>-0.02</v>
      </c>
      <c r="AB88" s="197">
        <v>0</v>
      </c>
      <c r="AC88" s="197">
        <v>0</v>
      </c>
      <c r="AD88" s="197">
        <v>0</v>
      </c>
      <c r="AE88" s="197">
        <v>42.53</v>
      </c>
      <c r="AF88" s="197">
        <v>0</v>
      </c>
      <c r="AG88" s="197">
        <v>0</v>
      </c>
      <c r="AH88" s="197">
        <v>0</v>
      </c>
      <c r="AI88" s="197">
        <v>19</v>
      </c>
      <c r="AJ88" s="197">
        <v>0</v>
      </c>
      <c r="AK88" s="197">
        <v>0</v>
      </c>
      <c r="AL88" s="197">
        <v>0</v>
      </c>
      <c r="AM88" s="197">
        <v>0</v>
      </c>
      <c r="AN88" s="197">
        <v>0</v>
      </c>
      <c r="AO88">
        <v>0</v>
      </c>
      <c r="AP88" s="197">
        <v>0</v>
      </c>
      <c r="AQ88" s="197">
        <v>0</v>
      </c>
      <c r="AR88" s="197">
        <v>0</v>
      </c>
      <c r="AS88" s="197">
        <v>0</v>
      </c>
      <c r="AT88">
        <v>0</v>
      </c>
      <c r="AU88">
        <v>0</v>
      </c>
      <c r="AV88" s="197">
        <v>0</v>
      </c>
      <c r="AW88" s="197">
        <v>0</v>
      </c>
      <c r="AX88" s="197">
        <v>0</v>
      </c>
      <c r="AY88" s="197">
        <v>0</v>
      </c>
      <c r="AZ88" s="197">
        <v>0</v>
      </c>
      <c r="BA88" s="197">
        <v>0</v>
      </c>
      <c r="BB88" s="197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0</v>
      </c>
      <c r="H89" s="197">
        <v>0</v>
      </c>
      <c r="I89" s="197">
        <v>0</v>
      </c>
      <c r="J89" s="197">
        <v>0</v>
      </c>
      <c r="K89" s="197">
        <v>0</v>
      </c>
      <c r="L89" s="197">
        <v>0</v>
      </c>
      <c r="M89" s="197">
        <v>0</v>
      </c>
      <c r="N89" s="197">
        <v>0</v>
      </c>
      <c r="O89" s="197">
        <v>0</v>
      </c>
      <c r="P89" s="197">
        <v>0</v>
      </c>
      <c r="Q89" s="197">
        <v>0</v>
      </c>
      <c r="R89" s="197">
        <v>0</v>
      </c>
      <c r="S89" s="197">
        <v>0</v>
      </c>
      <c r="T89" s="197">
        <v>0</v>
      </c>
      <c r="U89" s="197">
        <v>0</v>
      </c>
      <c r="V89" s="197">
        <v>0</v>
      </c>
      <c r="W89" s="197">
        <v>0</v>
      </c>
      <c r="X89" s="197">
        <v>0</v>
      </c>
      <c r="Y89" s="197">
        <v>0</v>
      </c>
      <c r="Z89">
        <v>0</v>
      </c>
      <c r="AA89" s="197">
        <v>-0.02</v>
      </c>
      <c r="AB89" s="197">
        <v>0</v>
      </c>
      <c r="AC89" s="197">
        <v>0</v>
      </c>
      <c r="AD89" s="197">
        <v>0</v>
      </c>
      <c r="AE89" s="197">
        <v>42.53</v>
      </c>
      <c r="AF89" s="197">
        <v>0</v>
      </c>
      <c r="AG89" s="197">
        <v>0</v>
      </c>
      <c r="AH89" s="197">
        <v>0</v>
      </c>
      <c r="AI89" s="197">
        <v>19</v>
      </c>
      <c r="AJ89" s="197">
        <v>0</v>
      </c>
      <c r="AK89" s="197">
        <v>0</v>
      </c>
      <c r="AL89" s="197">
        <v>0</v>
      </c>
      <c r="AM89" s="197">
        <v>0</v>
      </c>
      <c r="AN89" s="197">
        <v>0</v>
      </c>
      <c r="AO89">
        <v>0</v>
      </c>
      <c r="AP89" s="197">
        <v>0</v>
      </c>
      <c r="AQ89" s="197">
        <v>0</v>
      </c>
      <c r="AR89" s="197">
        <v>0</v>
      </c>
      <c r="AS89" s="197">
        <v>0</v>
      </c>
      <c r="AT89">
        <v>0</v>
      </c>
      <c r="AU89">
        <v>0</v>
      </c>
      <c r="AV89" s="197">
        <v>0</v>
      </c>
      <c r="AW89" s="197">
        <v>0</v>
      </c>
      <c r="AX89" s="197">
        <v>0</v>
      </c>
      <c r="AY89" s="197">
        <v>0</v>
      </c>
      <c r="AZ89" s="197">
        <v>0</v>
      </c>
      <c r="BA89" s="197">
        <v>0</v>
      </c>
      <c r="BB89" s="197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0</v>
      </c>
      <c r="H90" s="197">
        <v>0</v>
      </c>
      <c r="I90" s="197">
        <v>0</v>
      </c>
      <c r="J90" s="197">
        <v>0</v>
      </c>
      <c r="K90" s="197">
        <v>0</v>
      </c>
      <c r="L90" s="197">
        <v>0</v>
      </c>
      <c r="M90" s="197">
        <v>0</v>
      </c>
      <c r="N90" s="197">
        <v>0</v>
      </c>
      <c r="O90" s="197">
        <v>0</v>
      </c>
      <c r="P90" s="197">
        <v>0</v>
      </c>
      <c r="Q90" s="197">
        <v>0</v>
      </c>
      <c r="R90" s="197">
        <v>0</v>
      </c>
      <c r="S90" s="197">
        <v>0</v>
      </c>
      <c r="T90" s="197">
        <v>0</v>
      </c>
      <c r="U90" s="197">
        <v>0</v>
      </c>
      <c r="V90" s="197">
        <v>0</v>
      </c>
      <c r="W90" s="197">
        <v>0</v>
      </c>
      <c r="X90" s="197">
        <v>0</v>
      </c>
      <c r="Y90" s="197">
        <v>0</v>
      </c>
      <c r="Z90">
        <v>0</v>
      </c>
      <c r="AA90" s="197">
        <v>-0.02</v>
      </c>
      <c r="AB90" s="197">
        <v>0</v>
      </c>
      <c r="AC90" s="197">
        <v>0</v>
      </c>
      <c r="AD90" s="197">
        <v>0</v>
      </c>
      <c r="AE90" s="197">
        <v>42.53</v>
      </c>
      <c r="AF90" s="197">
        <v>0</v>
      </c>
      <c r="AG90" s="197">
        <v>0</v>
      </c>
      <c r="AH90" s="197">
        <v>0</v>
      </c>
      <c r="AI90" s="197">
        <v>19</v>
      </c>
      <c r="AJ90" s="197">
        <v>0</v>
      </c>
      <c r="AK90" s="197">
        <v>0</v>
      </c>
      <c r="AL90" s="197">
        <v>0</v>
      </c>
      <c r="AM90" s="197">
        <v>0</v>
      </c>
      <c r="AN90" s="197">
        <v>0</v>
      </c>
      <c r="AO90">
        <v>0</v>
      </c>
      <c r="AP90" s="197">
        <v>0</v>
      </c>
      <c r="AQ90" s="197">
        <v>0</v>
      </c>
      <c r="AR90" s="197">
        <v>0</v>
      </c>
      <c r="AS90" s="197">
        <v>0</v>
      </c>
      <c r="AT90">
        <v>0</v>
      </c>
      <c r="AU90">
        <v>0</v>
      </c>
      <c r="AV90" s="197">
        <v>0</v>
      </c>
      <c r="AW90" s="197">
        <v>0</v>
      </c>
      <c r="AX90" s="197">
        <v>0</v>
      </c>
      <c r="AY90" s="197">
        <v>0</v>
      </c>
      <c r="AZ90" s="197">
        <v>0</v>
      </c>
      <c r="BA90" s="197">
        <v>0</v>
      </c>
      <c r="BB90" s="197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0</v>
      </c>
      <c r="H91" s="197">
        <v>0</v>
      </c>
      <c r="I91" s="197">
        <v>0</v>
      </c>
      <c r="J91" s="197">
        <v>0</v>
      </c>
      <c r="K91" s="197">
        <v>0</v>
      </c>
      <c r="L91" s="197">
        <v>0</v>
      </c>
      <c r="M91" s="197">
        <v>0</v>
      </c>
      <c r="N91" s="197">
        <v>0</v>
      </c>
      <c r="O91" s="197">
        <v>0</v>
      </c>
      <c r="P91" s="197">
        <v>0</v>
      </c>
      <c r="Q91" s="197">
        <v>0</v>
      </c>
      <c r="R91" s="197">
        <v>0</v>
      </c>
      <c r="S91" s="197">
        <v>0</v>
      </c>
      <c r="T91" s="197">
        <v>0</v>
      </c>
      <c r="U91" s="197">
        <v>0</v>
      </c>
      <c r="V91" s="197">
        <v>0</v>
      </c>
      <c r="W91" s="197">
        <v>0</v>
      </c>
      <c r="X91" s="197">
        <v>0</v>
      </c>
      <c r="Y91" s="197">
        <v>0</v>
      </c>
      <c r="Z91">
        <v>0</v>
      </c>
      <c r="AA91" s="197">
        <v>-0.02</v>
      </c>
      <c r="AB91" s="197">
        <v>0</v>
      </c>
      <c r="AC91" s="197">
        <v>0</v>
      </c>
      <c r="AD91" s="197">
        <v>0</v>
      </c>
      <c r="AE91" s="197">
        <v>42.53</v>
      </c>
      <c r="AF91" s="197">
        <v>0</v>
      </c>
      <c r="AG91" s="197">
        <v>0</v>
      </c>
      <c r="AH91" s="197">
        <v>0</v>
      </c>
      <c r="AI91" s="197">
        <v>19</v>
      </c>
      <c r="AJ91" s="197">
        <v>0</v>
      </c>
      <c r="AK91" s="197">
        <v>0</v>
      </c>
      <c r="AL91" s="197">
        <v>0</v>
      </c>
      <c r="AM91" s="197">
        <v>0</v>
      </c>
      <c r="AN91" s="197">
        <v>0</v>
      </c>
      <c r="AO91">
        <v>0</v>
      </c>
      <c r="AP91" s="197">
        <v>0</v>
      </c>
      <c r="AQ91" s="197">
        <v>0</v>
      </c>
      <c r="AR91" s="197">
        <v>0</v>
      </c>
      <c r="AS91" s="197">
        <v>0</v>
      </c>
      <c r="AT91">
        <v>0</v>
      </c>
      <c r="AU91">
        <v>0</v>
      </c>
      <c r="AV91" s="197">
        <v>0</v>
      </c>
      <c r="AW91" s="197">
        <v>0</v>
      </c>
      <c r="AX91" s="197">
        <v>0</v>
      </c>
      <c r="AY91" s="197">
        <v>0</v>
      </c>
      <c r="AZ91" s="197">
        <v>0</v>
      </c>
      <c r="BA91" s="197">
        <v>0</v>
      </c>
      <c r="BB91" s="197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0</v>
      </c>
      <c r="H92" s="197">
        <v>0</v>
      </c>
      <c r="I92" s="197">
        <v>0</v>
      </c>
      <c r="J92" s="197">
        <v>0</v>
      </c>
      <c r="K92" s="197">
        <v>0</v>
      </c>
      <c r="L92" s="197">
        <v>0</v>
      </c>
      <c r="M92" s="197">
        <v>0</v>
      </c>
      <c r="N92" s="197">
        <v>0</v>
      </c>
      <c r="O92" s="197">
        <v>0</v>
      </c>
      <c r="P92" s="197">
        <v>0</v>
      </c>
      <c r="Q92" s="197">
        <v>0</v>
      </c>
      <c r="R92" s="197">
        <v>0</v>
      </c>
      <c r="S92" s="197">
        <v>0</v>
      </c>
      <c r="T92" s="197">
        <v>0</v>
      </c>
      <c r="U92" s="197">
        <v>0</v>
      </c>
      <c r="V92" s="197">
        <v>0</v>
      </c>
      <c r="W92" s="197">
        <v>0</v>
      </c>
      <c r="X92" s="197">
        <v>0</v>
      </c>
      <c r="Y92" s="197">
        <v>0</v>
      </c>
      <c r="Z92">
        <v>0</v>
      </c>
      <c r="AA92" s="197">
        <v>-0.02</v>
      </c>
      <c r="AB92" s="197">
        <v>0</v>
      </c>
      <c r="AC92" s="197">
        <v>0</v>
      </c>
      <c r="AD92" s="197">
        <v>0</v>
      </c>
      <c r="AE92" s="197">
        <v>42.53</v>
      </c>
      <c r="AF92" s="197">
        <v>0</v>
      </c>
      <c r="AG92" s="197">
        <v>0</v>
      </c>
      <c r="AH92" s="197">
        <v>0</v>
      </c>
      <c r="AI92" s="197">
        <v>19</v>
      </c>
      <c r="AJ92" s="197">
        <v>0</v>
      </c>
      <c r="AK92" s="197">
        <v>0</v>
      </c>
      <c r="AL92" s="197">
        <v>0</v>
      </c>
      <c r="AM92" s="197">
        <v>0</v>
      </c>
      <c r="AN92" s="197">
        <v>0</v>
      </c>
      <c r="AO92">
        <v>0</v>
      </c>
      <c r="AP92" s="197">
        <v>0</v>
      </c>
      <c r="AQ92" s="197">
        <v>0</v>
      </c>
      <c r="AR92" s="197">
        <v>0</v>
      </c>
      <c r="AS92" s="197">
        <v>0</v>
      </c>
      <c r="AT92">
        <v>0</v>
      </c>
      <c r="AU92">
        <v>0</v>
      </c>
      <c r="AV92" s="197">
        <v>0</v>
      </c>
      <c r="AW92" s="197">
        <v>0</v>
      </c>
      <c r="AX92" s="197">
        <v>0</v>
      </c>
      <c r="AY92" s="197">
        <v>0</v>
      </c>
      <c r="AZ92" s="197">
        <v>0</v>
      </c>
      <c r="BA92" s="197">
        <v>0</v>
      </c>
      <c r="BB92" s="197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0</v>
      </c>
      <c r="H93" s="197">
        <v>0</v>
      </c>
      <c r="I93" s="197">
        <v>0</v>
      </c>
      <c r="J93" s="197">
        <v>0</v>
      </c>
      <c r="K93" s="197">
        <v>0</v>
      </c>
      <c r="L93" s="197">
        <v>0</v>
      </c>
      <c r="M93" s="197">
        <v>0</v>
      </c>
      <c r="N93" s="197">
        <v>0</v>
      </c>
      <c r="O93" s="197">
        <v>0</v>
      </c>
      <c r="P93" s="197">
        <v>0</v>
      </c>
      <c r="Q93" s="197">
        <v>0</v>
      </c>
      <c r="R93" s="197">
        <v>0</v>
      </c>
      <c r="S93" s="197">
        <v>0</v>
      </c>
      <c r="T93" s="197">
        <v>0</v>
      </c>
      <c r="U93" s="197">
        <v>0</v>
      </c>
      <c r="V93" s="197">
        <v>0</v>
      </c>
      <c r="W93" s="197">
        <v>0</v>
      </c>
      <c r="X93" s="197">
        <v>0</v>
      </c>
      <c r="Y93" s="197">
        <v>0</v>
      </c>
      <c r="Z93">
        <v>0</v>
      </c>
      <c r="AA93" s="197">
        <v>-0.02</v>
      </c>
      <c r="AB93" s="197">
        <v>0</v>
      </c>
      <c r="AC93" s="197">
        <v>0</v>
      </c>
      <c r="AD93" s="197">
        <v>0</v>
      </c>
      <c r="AE93" s="197">
        <v>42.53</v>
      </c>
      <c r="AF93" s="197">
        <v>0</v>
      </c>
      <c r="AG93" s="197">
        <v>0</v>
      </c>
      <c r="AH93" s="197">
        <v>0</v>
      </c>
      <c r="AI93" s="197">
        <v>19</v>
      </c>
      <c r="AJ93" s="197">
        <v>0</v>
      </c>
      <c r="AK93" s="197">
        <v>0</v>
      </c>
      <c r="AL93" s="197">
        <v>0</v>
      </c>
      <c r="AM93" s="197">
        <v>0</v>
      </c>
      <c r="AN93" s="197">
        <v>0</v>
      </c>
      <c r="AO93">
        <v>0</v>
      </c>
      <c r="AP93" s="197">
        <v>0</v>
      </c>
      <c r="AQ93" s="197">
        <v>0</v>
      </c>
      <c r="AR93" s="197">
        <v>0</v>
      </c>
      <c r="AS93" s="197">
        <v>0</v>
      </c>
      <c r="AT93">
        <v>0</v>
      </c>
      <c r="AU93">
        <v>0</v>
      </c>
      <c r="AV93" s="197">
        <v>0</v>
      </c>
      <c r="AW93" s="197">
        <v>0</v>
      </c>
      <c r="AX93" s="197">
        <v>0</v>
      </c>
      <c r="AY93" s="197">
        <v>0</v>
      </c>
      <c r="AZ93" s="197">
        <v>0</v>
      </c>
      <c r="BA93" s="197">
        <v>0</v>
      </c>
      <c r="BB93" s="197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0</v>
      </c>
      <c r="H94" s="197">
        <v>0</v>
      </c>
      <c r="I94" s="197">
        <v>0</v>
      </c>
      <c r="J94" s="197">
        <v>0</v>
      </c>
      <c r="K94" s="197">
        <v>0</v>
      </c>
      <c r="L94" s="197">
        <v>0</v>
      </c>
      <c r="M94" s="197">
        <v>0</v>
      </c>
      <c r="N94" s="197">
        <v>0</v>
      </c>
      <c r="O94" s="197">
        <v>0</v>
      </c>
      <c r="P94" s="197">
        <v>0</v>
      </c>
      <c r="Q94" s="197">
        <v>0</v>
      </c>
      <c r="R94" s="197">
        <v>0</v>
      </c>
      <c r="S94" s="197">
        <v>0</v>
      </c>
      <c r="T94" s="197">
        <v>0</v>
      </c>
      <c r="U94" s="197">
        <v>0</v>
      </c>
      <c r="V94" s="197">
        <v>0</v>
      </c>
      <c r="W94" s="197">
        <v>0</v>
      </c>
      <c r="X94" s="197">
        <v>0</v>
      </c>
      <c r="Y94" s="197">
        <v>0</v>
      </c>
      <c r="Z94">
        <v>0</v>
      </c>
      <c r="AA94" s="197">
        <v>-0.02</v>
      </c>
      <c r="AB94" s="197">
        <v>0</v>
      </c>
      <c r="AC94" s="197">
        <v>0</v>
      </c>
      <c r="AD94" s="197">
        <v>0</v>
      </c>
      <c r="AE94" s="197">
        <v>42.53</v>
      </c>
      <c r="AF94" s="197">
        <v>0</v>
      </c>
      <c r="AG94" s="197">
        <v>0</v>
      </c>
      <c r="AH94" s="197">
        <v>0</v>
      </c>
      <c r="AI94" s="197">
        <v>19</v>
      </c>
      <c r="AJ94" s="197">
        <v>0</v>
      </c>
      <c r="AK94" s="197">
        <v>0</v>
      </c>
      <c r="AL94" s="197">
        <v>0</v>
      </c>
      <c r="AM94" s="197">
        <v>0</v>
      </c>
      <c r="AN94" s="197">
        <v>0</v>
      </c>
      <c r="AO94">
        <v>0</v>
      </c>
      <c r="AP94" s="197">
        <v>0</v>
      </c>
      <c r="AQ94" s="197">
        <v>0</v>
      </c>
      <c r="AR94" s="197">
        <v>0</v>
      </c>
      <c r="AS94" s="197">
        <v>0</v>
      </c>
      <c r="AT94">
        <v>0</v>
      </c>
      <c r="AU94">
        <v>0</v>
      </c>
      <c r="AV94" s="197">
        <v>0</v>
      </c>
      <c r="AW94" s="197">
        <v>0</v>
      </c>
      <c r="AX94" s="197">
        <v>0</v>
      </c>
      <c r="AY94" s="197">
        <v>0</v>
      </c>
      <c r="AZ94" s="197">
        <v>0</v>
      </c>
      <c r="BA94" s="197">
        <v>0</v>
      </c>
      <c r="BB94" s="197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0</v>
      </c>
      <c r="H95" s="197">
        <v>0</v>
      </c>
      <c r="I95" s="197">
        <v>0</v>
      </c>
      <c r="J95" s="197">
        <v>0</v>
      </c>
      <c r="K95" s="197">
        <v>0</v>
      </c>
      <c r="L95" s="197">
        <v>0</v>
      </c>
      <c r="M95" s="197">
        <v>0</v>
      </c>
      <c r="N95" s="197">
        <v>0</v>
      </c>
      <c r="O95" s="197">
        <v>0</v>
      </c>
      <c r="P95" s="197">
        <v>0</v>
      </c>
      <c r="Q95" s="197">
        <v>0</v>
      </c>
      <c r="R95" s="197">
        <v>0</v>
      </c>
      <c r="S95" s="197">
        <v>0</v>
      </c>
      <c r="T95" s="197">
        <v>0</v>
      </c>
      <c r="U95" s="197">
        <v>0</v>
      </c>
      <c r="V95" s="197">
        <v>0</v>
      </c>
      <c r="W95" s="197">
        <v>0</v>
      </c>
      <c r="X95" s="197">
        <v>0</v>
      </c>
      <c r="Y95" s="197">
        <v>0</v>
      </c>
      <c r="Z95">
        <v>0</v>
      </c>
      <c r="AA95" s="197">
        <v>-0.02</v>
      </c>
      <c r="AB95" s="197">
        <v>0</v>
      </c>
      <c r="AC95" s="197">
        <v>0</v>
      </c>
      <c r="AD95" s="197">
        <v>0</v>
      </c>
      <c r="AE95" s="197">
        <v>42.53</v>
      </c>
      <c r="AF95" s="197">
        <v>0</v>
      </c>
      <c r="AG95" s="197">
        <v>0</v>
      </c>
      <c r="AH95" s="197">
        <v>0</v>
      </c>
      <c r="AI95" s="197">
        <v>19</v>
      </c>
      <c r="AJ95" s="197">
        <v>0</v>
      </c>
      <c r="AK95" s="197">
        <v>0</v>
      </c>
      <c r="AL95" s="197">
        <v>0</v>
      </c>
      <c r="AM95" s="197">
        <v>0</v>
      </c>
      <c r="AN95" s="197">
        <v>0</v>
      </c>
      <c r="AO95">
        <v>0</v>
      </c>
      <c r="AP95" s="197">
        <v>0</v>
      </c>
      <c r="AQ95" s="197">
        <v>0</v>
      </c>
      <c r="AR95" s="197">
        <v>0</v>
      </c>
      <c r="AS95" s="197">
        <v>0</v>
      </c>
      <c r="AT95">
        <v>0</v>
      </c>
      <c r="AU95">
        <v>0</v>
      </c>
      <c r="AV95" s="197">
        <v>0</v>
      </c>
      <c r="AW95" s="197">
        <v>0</v>
      </c>
      <c r="AX95" s="197">
        <v>0</v>
      </c>
      <c r="AY95" s="197">
        <v>0</v>
      </c>
      <c r="AZ95" s="197">
        <v>0</v>
      </c>
      <c r="BA95" s="197">
        <v>0</v>
      </c>
      <c r="BB95" s="197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0</v>
      </c>
      <c r="H96" s="197">
        <v>0</v>
      </c>
      <c r="I96" s="197">
        <v>0</v>
      </c>
      <c r="J96" s="197">
        <v>0</v>
      </c>
      <c r="K96" s="197">
        <v>0</v>
      </c>
      <c r="L96" s="197">
        <v>0</v>
      </c>
      <c r="M96" s="197">
        <v>0</v>
      </c>
      <c r="N96" s="197">
        <v>0</v>
      </c>
      <c r="O96" s="197">
        <v>0</v>
      </c>
      <c r="P96" s="197">
        <v>0</v>
      </c>
      <c r="Q96" s="197">
        <v>0</v>
      </c>
      <c r="R96" s="197">
        <v>0</v>
      </c>
      <c r="S96" s="197">
        <v>0</v>
      </c>
      <c r="T96" s="197">
        <v>0</v>
      </c>
      <c r="U96" s="197">
        <v>0</v>
      </c>
      <c r="V96" s="197">
        <v>0</v>
      </c>
      <c r="W96" s="197">
        <v>0</v>
      </c>
      <c r="X96" s="197">
        <v>0</v>
      </c>
      <c r="Y96" s="197">
        <v>0</v>
      </c>
      <c r="Z96">
        <v>0</v>
      </c>
      <c r="AA96" s="197">
        <v>-0.02</v>
      </c>
      <c r="AB96" s="197">
        <v>0</v>
      </c>
      <c r="AC96" s="197">
        <v>0</v>
      </c>
      <c r="AD96" s="197">
        <v>0</v>
      </c>
      <c r="AE96" s="197">
        <v>42.53</v>
      </c>
      <c r="AF96" s="197">
        <v>0</v>
      </c>
      <c r="AG96" s="197">
        <v>0</v>
      </c>
      <c r="AH96" s="197">
        <v>0</v>
      </c>
      <c r="AI96" s="197">
        <v>19</v>
      </c>
      <c r="AJ96" s="197">
        <v>0</v>
      </c>
      <c r="AK96" s="197">
        <v>0</v>
      </c>
      <c r="AL96" s="197">
        <v>0</v>
      </c>
      <c r="AM96" s="197">
        <v>0</v>
      </c>
      <c r="AN96" s="197">
        <v>0</v>
      </c>
      <c r="AO96">
        <v>0</v>
      </c>
      <c r="AP96" s="197">
        <v>0</v>
      </c>
      <c r="AQ96" s="197">
        <v>0</v>
      </c>
      <c r="AR96" s="197">
        <v>0</v>
      </c>
      <c r="AS96" s="197">
        <v>0</v>
      </c>
      <c r="AT96">
        <v>0</v>
      </c>
      <c r="AU96">
        <v>0</v>
      </c>
      <c r="AV96" s="197">
        <v>0</v>
      </c>
      <c r="AW96" s="197">
        <v>0</v>
      </c>
      <c r="AX96" s="197">
        <v>0</v>
      </c>
      <c r="AY96" s="197">
        <v>0</v>
      </c>
      <c r="AZ96" s="197">
        <v>0</v>
      </c>
      <c r="BA96" s="197">
        <v>0</v>
      </c>
      <c r="BB96" s="197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0</v>
      </c>
      <c r="H97" s="197">
        <v>0</v>
      </c>
      <c r="I97" s="197">
        <v>0</v>
      </c>
      <c r="J97" s="197">
        <v>0</v>
      </c>
      <c r="K97" s="197">
        <v>0</v>
      </c>
      <c r="L97" s="197">
        <v>0</v>
      </c>
      <c r="M97" s="197">
        <v>0</v>
      </c>
      <c r="N97" s="197">
        <v>0</v>
      </c>
      <c r="O97" s="197">
        <v>0</v>
      </c>
      <c r="P97" s="197">
        <v>0</v>
      </c>
      <c r="Q97" s="197">
        <v>0</v>
      </c>
      <c r="R97" s="197">
        <v>0</v>
      </c>
      <c r="S97" s="197">
        <v>0</v>
      </c>
      <c r="T97" s="197">
        <v>0</v>
      </c>
      <c r="U97" s="197">
        <v>0</v>
      </c>
      <c r="V97" s="197">
        <v>0</v>
      </c>
      <c r="W97" s="197">
        <v>0</v>
      </c>
      <c r="X97" s="197">
        <v>0</v>
      </c>
      <c r="Y97" s="197">
        <v>0</v>
      </c>
      <c r="Z97">
        <v>0</v>
      </c>
      <c r="AA97" s="197">
        <v>-0.02</v>
      </c>
      <c r="AB97" s="197">
        <v>0</v>
      </c>
      <c r="AC97" s="197">
        <v>0</v>
      </c>
      <c r="AD97" s="197">
        <v>0</v>
      </c>
      <c r="AE97" s="197">
        <v>42.53</v>
      </c>
      <c r="AF97" s="197">
        <v>0</v>
      </c>
      <c r="AG97" s="197">
        <v>0</v>
      </c>
      <c r="AH97" s="197">
        <v>0</v>
      </c>
      <c r="AI97" s="197">
        <v>19.63</v>
      </c>
      <c r="AJ97" s="197">
        <v>0</v>
      </c>
      <c r="AK97" s="197">
        <v>0</v>
      </c>
      <c r="AL97" s="197">
        <v>0</v>
      </c>
      <c r="AM97" s="197">
        <v>0</v>
      </c>
      <c r="AN97" s="197">
        <v>0</v>
      </c>
      <c r="AO97">
        <v>0</v>
      </c>
      <c r="AP97" s="197">
        <v>0</v>
      </c>
      <c r="AQ97" s="197">
        <v>0</v>
      </c>
      <c r="AR97" s="197">
        <v>0</v>
      </c>
      <c r="AS97" s="197">
        <v>0</v>
      </c>
      <c r="AT97">
        <v>0</v>
      </c>
      <c r="AU97">
        <v>0</v>
      </c>
      <c r="AV97" s="197">
        <v>0</v>
      </c>
      <c r="AW97" s="197">
        <v>0</v>
      </c>
      <c r="AX97" s="197">
        <v>0</v>
      </c>
      <c r="AY97" s="197">
        <v>0</v>
      </c>
      <c r="AZ97" s="197">
        <v>0</v>
      </c>
      <c r="BA97" s="197">
        <v>0</v>
      </c>
      <c r="BB97" s="1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0</v>
      </c>
      <c r="H98" s="197">
        <v>0</v>
      </c>
      <c r="I98" s="197">
        <v>0</v>
      </c>
      <c r="J98" s="197">
        <v>0</v>
      </c>
      <c r="K98" s="197">
        <v>0</v>
      </c>
      <c r="L98" s="197">
        <v>0</v>
      </c>
      <c r="M98" s="197">
        <v>0</v>
      </c>
      <c r="N98" s="197">
        <v>0</v>
      </c>
      <c r="O98" s="197">
        <v>0</v>
      </c>
      <c r="P98" s="197">
        <v>0</v>
      </c>
      <c r="Q98" s="197">
        <v>0</v>
      </c>
      <c r="R98" s="197">
        <v>0</v>
      </c>
      <c r="S98" s="197">
        <v>0</v>
      </c>
      <c r="T98" s="197">
        <v>0</v>
      </c>
      <c r="U98" s="197">
        <v>0</v>
      </c>
      <c r="V98" s="197">
        <v>0</v>
      </c>
      <c r="W98" s="197">
        <v>0</v>
      </c>
      <c r="X98" s="197">
        <v>0</v>
      </c>
      <c r="Y98" s="197">
        <v>0</v>
      </c>
      <c r="Z98">
        <v>0</v>
      </c>
      <c r="AA98" s="197">
        <v>-0.02</v>
      </c>
      <c r="AB98" s="197">
        <v>0</v>
      </c>
      <c r="AC98" s="197">
        <v>0</v>
      </c>
      <c r="AD98" s="197">
        <v>0</v>
      </c>
      <c r="AE98" s="197">
        <v>42.53</v>
      </c>
      <c r="AF98" s="197">
        <v>0</v>
      </c>
      <c r="AG98" s="197">
        <v>0</v>
      </c>
      <c r="AH98" s="197">
        <v>0</v>
      </c>
      <c r="AI98" s="197">
        <v>19.63</v>
      </c>
      <c r="AJ98" s="197">
        <v>0</v>
      </c>
      <c r="AK98" s="197">
        <v>0</v>
      </c>
      <c r="AL98" s="197">
        <v>0</v>
      </c>
      <c r="AM98" s="197">
        <v>0</v>
      </c>
      <c r="AN98" s="197">
        <v>0</v>
      </c>
      <c r="AO98">
        <v>0</v>
      </c>
      <c r="AP98" s="197">
        <v>0</v>
      </c>
      <c r="AQ98" s="197">
        <v>0</v>
      </c>
      <c r="AR98" s="197">
        <v>0</v>
      </c>
      <c r="AS98" s="197">
        <v>0</v>
      </c>
      <c r="AT98">
        <v>0</v>
      </c>
      <c r="AU98">
        <v>0</v>
      </c>
      <c r="AV98" s="197">
        <v>0</v>
      </c>
      <c r="AW98" s="197">
        <v>0</v>
      </c>
      <c r="AX98" s="197">
        <v>0</v>
      </c>
      <c r="AY98" s="197">
        <v>0</v>
      </c>
      <c r="AZ98" s="197">
        <v>0</v>
      </c>
      <c r="BA98" s="197">
        <v>0</v>
      </c>
      <c r="BB98" s="197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-1.8000000000000007E-4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1.0596875000000008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0.45980250000000017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4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78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483</v>
      </c>
      <c r="L1" t="s">
        <v>18</v>
      </c>
      <c r="M1" t="s">
        <v>27</v>
      </c>
      <c r="N1" t="s">
        <v>28</v>
      </c>
      <c r="O1" t="s">
        <v>29</v>
      </c>
      <c r="P1" t="s">
        <v>484</v>
      </c>
      <c r="Q1" t="s">
        <v>485</v>
      </c>
      <c r="R1" t="s">
        <v>486</v>
      </c>
      <c r="S1" t="s">
        <v>487</v>
      </c>
      <c r="T1" t="s">
        <v>41</v>
      </c>
      <c r="U1" t="s">
        <v>31</v>
      </c>
      <c r="V1" t="s">
        <v>488</v>
      </c>
      <c r="W1" t="s">
        <v>489</v>
      </c>
      <c r="X1" t="s">
        <v>490</v>
      </c>
      <c r="Y1" t="s">
        <v>491</v>
      </c>
      <c r="AA1" t="s">
        <v>205</v>
      </c>
      <c r="AB1" t="s">
        <v>206</v>
      </c>
      <c r="AC1" t="s">
        <v>492</v>
      </c>
      <c r="AD1" t="s">
        <v>493</v>
      </c>
      <c r="AE1" t="s">
        <v>494</v>
      </c>
      <c r="AF1" t="s">
        <v>495</v>
      </c>
      <c r="AG1" t="s">
        <v>496</v>
      </c>
      <c r="AH1" t="s">
        <v>497</v>
      </c>
      <c r="AI1" t="s">
        <v>213</v>
      </c>
      <c r="AJ1" t="s">
        <v>214</v>
      </c>
      <c r="AK1" t="s">
        <v>498</v>
      </c>
      <c r="AL1" t="s">
        <v>499</v>
      </c>
      <c r="AM1" t="s">
        <v>500</v>
      </c>
      <c r="AN1" t="s">
        <v>501</v>
      </c>
      <c r="AP1" t="s">
        <v>502</v>
      </c>
      <c r="AQ1" t="s">
        <v>503</v>
      </c>
      <c r="AR1" t="s">
        <v>504</v>
      </c>
      <c r="AS1" t="s">
        <v>481</v>
      </c>
      <c r="AV1" t="s">
        <v>358</v>
      </c>
      <c r="AW1" t="s">
        <v>359</v>
      </c>
      <c r="AX1" t="s">
        <v>361</v>
      </c>
      <c r="AY1" t="s">
        <v>480</v>
      </c>
      <c r="AZ1" t="s">
        <v>447</v>
      </c>
      <c r="BA1" t="s">
        <v>453</v>
      </c>
      <c r="BB1" t="s">
        <v>457</v>
      </c>
    </row>
    <row r="2" spans="1:96">
      <c r="A2" s="216"/>
    </row>
    <row r="3" spans="1:96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0</v>
      </c>
      <c r="H3" s="197">
        <v>0</v>
      </c>
      <c r="I3" s="197">
        <v>0</v>
      </c>
      <c r="J3" s="197">
        <v>0</v>
      </c>
      <c r="K3" s="197">
        <v>0</v>
      </c>
      <c r="L3" s="197">
        <v>0</v>
      </c>
      <c r="M3" s="197">
        <v>0</v>
      </c>
      <c r="N3" s="197">
        <v>0</v>
      </c>
      <c r="O3" s="197">
        <v>0</v>
      </c>
      <c r="P3" s="197">
        <v>0</v>
      </c>
      <c r="Q3" s="197">
        <v>0</v>
      </c>
      <c r="R3" s="197">
        <v>0</v>
      </c>
      <c r="S3" s="197">
        <v>0</v>
      </c>
      <c r="T3" s="197">
        <v>0</v>
      </c>
      <c r="U3" s="197">
        <v>0</v>
      </c>
      <c r="V3" s="197">
        <v>0</v>
      </c>
      <c r="W3" s="197">
        <v>0</v>
      </c>
      <c r="X3" s="197">
        <v>0</v>
      </c>
      <c r="Y3" s="197">
        <v>0</v>
      </c>
      <c r="Z3">
        <v>0</v>
      </c>
      <c r="AA3" s="197">
        <v>0</v>
      </c>
      <c r="AB3" s="197">
        <v>0</v>
      </c>
      <c r="AC3" s="197">
        <v>0</v>
      </c>
      <c r="AD3" s="197">
        <v>0</v>
      </c>
      <c r="AE3" s="197">
        <v>9.36</v>
      </c>
      <c r="AF3" s="197">
        <v>0</v>
      </c>
      <c r="AG3" s="197">
        <v>0</v>
      </c>
      <c r="AH3" s="197">
        <v>0</v>
      </c>
      <c r="AI3" s="197">
        <v>5.84</v>
      </c>
      <c r="AJ3" s="197">
        <v>0</v>
      </c>
      <c r="AK3" s="197">
        <v>0</v>
      </c>
      <c r="AL3" s="197">
        <v>0</v>
      </c>
      <c r="AM3" s="197">
        <v>0</v>
      </c>
      <c r="AN3" s="197">
        <v>0</v>
      </c>
      <c r="AO3">
        <v>0</v>
      </c>
      <c r="AP3" s="197">
        <v>0</v>
      </c>
      <c r="AQ3" s="197">
        <v>0</v>
      </c>
      <c r="AR3" s="197">
        <v>0</v>
      </c>
      <c r="AS3" s="197">
        <v>0</v>
      </c>
      <c r="AT3">
        <v>0</v>
      </c>
      <c r="AU3">
        <v>0</v>
      </c>
      <c r="AV3" s="197">
        <v>0</v>
      </c>
      <c r="AW3" s="197">
        <v>0</v>
      </c>
      <c r="AX3" s="197">
        <v>0</v>
      </c>
      <c r="AY3" s="197">
        <v>0</v>
      </c>
      <c r="AZ3" s="197">
        <v>0</v>
      </c>
      <c r="BA3" s="197">
        <v>0</v>
      </c>
      <c r="BB3" s="197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0</v>
      </c>
      <c r="H4" s="197">
        <v>0</v>
      </c>
      <c r="I4" s="197">
        <v>0</v>
      </c>
      <c r="J4" s="197">
        <v>0</v>
      </c>
      <c r="K4" s="197">
        <v>0</v>
      </c>
      <c r="L4" s="197">
        <v>0</v>
      </c>
      <c r="M4" s="197">
        <v>0</v>
      </c>
      <c r="N4" s="197">
        <v>0</v>
      </c>
      <c r="O4" s="197">
        <v>0</v>
      </c>
      <c r="P4" s="197">
        <v>0</v>
      </c>
      <c r="Q4" s="197">
        <v>0</v>
      </c>
      <c r="R4" s="197">
        <v>0</v>
      </c>
      <c r="S4" s="197">
        <v>0</v>
      </c>
      <c r="T4" s="197">
        <v>0</v>
      </c>
      <c r="U4" s="197">
        <v>0</v>
      </c>
      <c r="V4" s="197">
        <v>0</v>
      </c>
      <c r="W4" s="197">
        <v>0</v>
      </c>
      <c r="X4" s="197">
        <v>0</v>
      </c>
      <c r="Y4" s="197">
        <v>0</v>
      </c>
      <c r="Z4">
        <v>0</v>
      </c>
      <c r="AA4" s="197">
        <v>0</v>
      </c>
      <c r="AB4" s="197">
        <v>0</v>
      </c>
      <c r="AC4" s="197">
        <v>0</v>
      </c>
      <c r="AD4" s="197">
        <v>0</v>
      </c>
      <c r="AE4" s="197">
        <v>9.36</v>
      </c>
      <c r="AF4" s="197">
        <v>0</v>
      </c>
      <c r="AG4" s="197">
        <v>0</v>
      </c>
      <c r="AH4" s="197">
        <v>0</v>
      </c>
      <c r="AI4" s="197">
        <v>5.84</v>
      </c>
      <c r="AJ4" s="197">
        <v>0</v>
      </c>
      <c r="AK4" s="197">
        <v>0</v>
      </c>
      <c r="AL4" s="197">
        <v>0</v>
      </c>
      <c r="AM4" s="197">
        <v>0</v>
      </c>
      <c r="AN4" s="197">
        <v>0</v>
      </c>
      <c r="AO4">
        <v>0</v>
      </c>
      <c r="AP4" s="197">
        <v>0</v>
      </c>
      <c r="AQ4" s="197">
        <v>0</v>
      </c>
      <c r="AR4" s="197">
        <v>0</v>
      </c>
      <c r="AS4" s="197">
        <v>0</v>
      </c>
      <c r="AT4">
        <v>0</v>
      </c>
      <c r="AU4">
        <v>0</v>
      </c>
      <c r="AV4" s="197">
        <v>0</v>
      </c>
      <c r="AW4" s="197">
        <v>0</v>
      </c>
      <c r="AX4" s="197">
        <v>0</v>
      </c>
      <c r="AY4" s="197">
        <v>0</v>
      </c>
      <c r="AZ4" s="197">
        <v>0</v>
      </c>
      <c r="BA4" s="197">
        <v>0</v>
      </c>
      <c r="BB4" s="197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0</v>
      </c>
      <c r="H5" s="197">
        <v>0</v>
      </c>
      <c r="I5" s="197">
        <v>0</v>
      </c>
      <c r="J5" s="197">
        <v>0</v>
      </c>
      <c r="K5" s="197">
        <v>0</v>
      </c>
      <c r="L5" s="197">
        <v>0</v>
      </c>
      <c r="M5" s="197">
        <v>0</v>
      </c>
      <c r="N5" s="197">
        <v>0</v>
      </c>
      <c r="O5" s="197">
        <v>0</v>
      </c>
      <c r="P5" s="197">
        <v>0</v>
      </c>
      <c r="Q5" s="197">
        <v>0</v>
      </c>
      <c r="R5" s="197">
        <v>0</v>
      </c>
      <c r="S5" s="197">
        <v>0</v>
      </c>
      <c r="T5" s="197">
        <v>0</v>
      </c>
      <c r="U5" s="197">
        <v>0</v>
      </c>
      <c r="V5" s="197">
        <v>0</v>
      </c>
      <c r="W5" s="197">
        <v>0</v>
      </c>
      <c r="X5" s="197">
        <v>0</v>
      </c>
      <c r="Y5" s="197">
        <v>0</v>
      </c>
      <c r="Z5">
        <v>0</v>
      </c>
      <c r="AA5" s="197">
        <v>0</v>
      </c>
      <c r="AB5" s="197">
        <v>0</v>
      </c>
      <c r="AC5" s="197">
        <v>0</v>
      </c>
      <c r="AD5" s="197">
        <v>0</v>
      </c>
      <c r="AE5" s="197">
        <v>9.36</v>
      </c>
      <c r="AF5" s="197">
        <v>0</v>
      </c>
      <c r="AG5" s="197">
        <v>0</v>
      </c>
      <c r="AH5" s="197">
        <v>0</v>
      </c>
      <c r="AI5" s="197">
        <v>5.84</v>
      </c>
      <c r="AJ5" s="197">
        <v>0</v>
      </c>
      <c r="AK5" s="197">
        <v>0</v>
      </c>
      <c r="AL5" s="197">
        <v>0</v>
      </c>
      <c r="AM5" s="197">
        <v>0</v>
      </c>
      <c r="AN5" s="197">
        <v>0</v>
      </c>
      <c r="AO5">
        <v>0</v>
      </c>
      <c r="AP5" s="197">
        <v>0</v>
      </c>
      <c r="AQ5" s="197">
        <v>0</v>
      </c>
      <c r="AR5" s="197">
        <v>0</v>
      </c>
      <c r="AS5" s="197">
        <v>0</v>
      </c>
      <c r="AT5">
        <v>0</v>
      </c>
      <c r="AU5">
        <v>0</v>
      </c>
      <c r="AV5" s="197">
        <v>0</v>
      </c>
      <c r="AW5" s="197">
        <v>0</v>
      </c>
      <c r="AX5" s="197">
        <v>0</v>
      </c>
      <c r="AY5" s="197">
        <v>0</v>
      </c>
      <c r="AZ5" s="197">
        <v>0</v>
      </c>
      <c r="BA5" s="197">
        <v>0</v>
      </c>
      <c r="BB5" s="197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0</v>
      </c>
      <c r="H6" s="197">
        <v>0</v>
      </c>
      <c r="I6" s="197">
        <v>0</v>
      </c>
      <c r="J6" s="197">
        <v>0</v>
      </c>
      <c r="K6" s="197">
        <v>0</v>
      </c>
      <c r="L6" s="197">
        <v>0</v>
      </c>
      <c r="M6" s="197">
        <v>0</v>
      </c>
      <c r="N6" s="197">
        <v>0</v>
      </c>
      <c r="O6" s="197">
        <v>0</v>
      </c>
      <c r="P6" s="197">
        <v>0</v>
      </c>
      <c r="Q6" s="197">
        <v>0</v>
      </c>
      <c r="R6" s="197">
        <v>0</v>
      </c>
      <c r="S6" s="197">
        <v>0</v>
      </c>
      <c r="T6" s="197">
        <v>0</v>
      </c>
      <c r="U6" s="197">
        <v>0</v>
      </c>
      <c r="V6" s="197">
        <v>0</v>
      </c>
      <c r="W6" s="197">
        <v>0</v>
      </c>
      <c r="X6" s="197">
        <v>0</v>
      </c>
      <c r="Y6" s="197">
        <v>0</v>
      </c>
      <c r="Z6">
        <v>0</v>
      </c>
      <c r="AA6" s="197">
        <v>0</v>
      </c>
      <c r="AB6" s="197">
        <v>0</v>
      </c>
      <c r="AC6" s="197">
        <v>0</v>
      </c>
      <c r="AD6" s="197">
        <v>0</v>
      </c>
      <c r="AE6" s="197">
        <v>9.36</v>
      </c>
      <c r="AF6" s="197">
        <v>0</v>
      </c>
      <c r="AG6" s="197">
        <v>0</v>
      </c>
      <c r="AH6" s="197">
        <v>0</v>
      </c>
      <c r="AI6" s="197">
        <v>5.84</v>
      </c>
      <c r="AJ6" s="197">
        <v>0</v>
      </c>
      <c r="AK6" s="197">
        <v>0</v>
      </c>
      <c r="AL6" s="197">
        <v>0</v>
      </c>
      <c r="AM6" s="197">
        <v>0</v>
      </c>
      <c r="AN6" s="197">
        <v>0</v>
      </c>
      <c r="AO6">
        <v>0</v>
      </c>
      <c r="AP6" s="197">
        <v>0</v>
      </c>
      <c r="AQ6" s="197">
        <v>0</v>
      </c>
      <c r="AR6" s="197">
        <v>0</v>
      </c>
      <c r="AS6" s="197">
        <v>0</v>
      </c>
      <c r="AT6">
        <v>0</v>
      </c>
      <c r="AU6">
        <v>0</v>
      </c>
      <c r="AV6" s="197">
        <v>0</v>
      </c>
      <c r="AW6" s="197">
        <v>0</v>
      </c>
      <c r="AX6" s="197">
        <v>0</v>
      </c>
      <c r="AY6" s="197">
        <v>0</v>
      </c>
      <c r="AZ6" s="197">
        <v>0</v>
      </c>
      <c r="BA6" s="197">
        <v>0</v>
      </c>
      <c r="BB6" s="197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0</v>
      </c>
      <c r="H7" s="197">
        <v>0</v>
      </c>
      <c r="I7" s="197">
        <v>0</v>
      </c>
      <c r="J7" s="197">
        <v>0</v>
      </c>
      <c r="K7" s="197">
        <v>0</v>
      </c>
      <c r="L7" s="197">
        <v>0</v>
      </c>
      <c r="M7" s="197">
        <v>0</v>
      </c>
      <c r="N7" s="197">
        <v>0</v>
      </c>
      <c r="O7" s="197">
        <v>0</v>
      </c>
      <c r="P7" s="197">
        <v>0</v>
      </c>
      <c r="Q7" s="197">
        <v>0</v>
      </c>
      <c r="R7" s="197">
        <v>0</v>
      </c>
      <c r="S7" s="197">
        <v>0</v>
      </c>
      <c r="T7" s="197">
        <v>0</v>
      </c>
      <c r="U7" s="197">
        <v>0</v>
      </c>
      <c r="V7" s="197">
        <v>0</v>
      </c>
      <c r="W7" s="197">
        <v>0</v>
      </c>
      <c r="X7" s="197">
        <v>0</v>
      </c>
      <c r="Y7" s="197">
        <v>0</v>
      </c>
      <c r="Z7">
        <v>0</v>
      </c>
      <c r="AA7" s="197">
        <v>0</v>
      </c>
      <c r="AB7" s="197">
        <v>0</v>
      </c>
      <c r="AC7" s="197">
        <v>0</v>
      </c>
      <c r="AD7" s="197">
        <v>0</v>
      </c>
      <c r="AE7" s="197">
        <v>9.36</v>
      </c>
      <c r="AF7" s="197">
        <v>0</v>
      </c>
      <c r="AG7" s="197">
        <v>0</v>
      </c>
      <c r="AH7" s="197">
        <v>0</v>
      </c>
      <c r="AI7" s="197">
        <v>5.84</v>
      </c>
      <c r="AJ7" s="197">
        <v>0</v>
      </c>
      <c r="AK7" s="197">
        <v>0</v>
      </c>
      <c r="AL7" s="197">
        <v>0</v>
      </c>
      <c r="AM7" s="197">
        <v>0</v>
      </c>
      <c r="AN7" s="197">
        <v>0</v>
      </c>
      <c r="AO7">
        <v>0</v>
      </c>
      <c r="AP7" s="197">
        <v>0</v>
      </c>
      <c r="AQ7" s="197">
        <v>0</v>
      </c>
      <c r="AR7" s="197">
        <v>0</v>
      </c>
      <c r="AS7" s="197">
        <v>0</v>
      </c>
      <c r="AT7">
        <v>0</v>
      </c>
      <c r="AU7">
        <v>0</v>
      </c>
      <c r="AV7" s="197">
        <v>0</v>
      </c>
      <c r="AW7" s="197">
        <v>0</v>
      </c>
      <c r="AX7" s="197">
        <v>0</v>
      </c>
      <c r="AY7" s="197">
        <v>0</v>
      </c>
      <c r="AZ7" s="197">
        <v>0</v>
      </c>
      <c r="BA7" s="197">
        <v>0</v>
      </c>
      <c r="BB7" s="19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0</v>
      </c>
      <c r="H8" s="197">
        <v>0</v>
      </c>
      <c r="I8" s="197">
        <v>0</v>
      </c>
      <c r="J8" s="197">
        <v>0</v>
      </c>
      <c r="K8" s="197">
        <v>0</v>
      </c>
      <c r="L8" s="197">
        <v>0</v>
      </c>
      <c r="M8" s="197">
        <v>0</v>
      </c>
      <c r="N8" s="197">
        <v>0</v>
      </c>
      <c r="O8" s="197">
        <v>0</v>
      </c>
      <c r="P8" s="197">
        <v>0</v>
      </c>
      <c r="Q8" s="197">
        <v>0</v>
      </c>
      <c r="R8" s="197">
        <v>0</v>
      </c>
      <c r="S8" s="197">
        <v>0</v>
      </c>
      <c r="T8" s="197">
        <v>0</v>
      </c>
      <c r="U8" s="197">
        <v>0</v>
      </c>
      <c r="V8" s="197">
        <v>0</v>
      </c>
      <c r="W8" s="197">
        <v>0</v>
      </c>
      <c r="X8" s="197">
        <v>0</v>
      </c>
      <c r="Y8" s="197">
        <v>0</v>
      </c>
      <c r="Z8">
        <v>0</v>
      </c>
      <c r="AA8" s="197">
        <v>0</v>
      </c>
      <c r="AB8" s="197">
        <v>0</v>
      </c>
      <c r="AC8" s="197">
        <v>0</v>
      </c>
      <c r="AD8" s="197">
        <v>0</v>
      </c>
      <c r="AE8" s="197">
        <v>9.36</v>
      </c>
      <c r="AF8" s="197">
        <v>0</v>
      </c>
      <c r="AG8" s="197">
        <v>0</v>
      </c>
      <c r="AH8" s="197">
        <v>0</v>
      </c>
      <c r="AI8" s="197">
        <v>5.84</v>
      </c>
      <c r="AJ8" s="197">
        <v>0</v>
      </c>
      <c r="AK8" s="197">
        <v>0</v>
      </c>
      <c r="AL8" s="197">
        <v>0</v>
      </c>
      <c r="AM8" s="197">
        <v>0</v>
      </c>
      <c r="AN8" s="197">
        <v>0</v>
      </c>
      <c r="AO8">
        <v>0</v>
      </c>
      <c r="AP8" s="197">
        <v>0</v>
      </c>
      <c r="AQ8" s="197">
        <v>0</v>
      </c>
      <c r="AR8" s="197">
        <v>0</v>
      </c>
      <c r="AS8" s="197">
        <v>0</v>
      </c>
      <c r="AT8">
        <v>0</v>
      </c>
      <c r="AU8">
        <v>0</v>
      </c>
      <c r="AV8" s="197">
        <v>0</v>
      </c>
      <c r="AW8" s="197">
        <v>0</v>
      </c>
      <c r="AX8" s="197">
        <v>0</v>
      </c>
      <c r="AY8" s="197">
        <v>0</v>
      </c>
      <c r="AZ8" s="197">
        <v>0</v>
      </c>
      <c r="BA8" s="197">
        <v>0</v>
      </c>
      <c r="BB8" s="197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0</v>
      </c>
      <c r="H9" s="197">
        <v>0</v>
      </c>
      <c r="I9" s="197">
        <v>0</v>
      </c>
      <c r="J9" s="197">
        <v>0</v>
      </c>
      <c r="K9" s="197">
        <v>0</v>
      </c>
      <c r="L9" s="197">
        <v>0</v>
      </c>
      <c r="M9" s="197">
        <v>0</v>
      </c>
      <c r="N9" s="197">
        <v>0</v>
      </c>
      <c r="O9" s="197">
        <v>0</v>
      </c>
      <c r="P9" s="197">
        <v>0</v>
      </c>
      <c r="Q9" s="197">
        <v>0</v>
      </c>
      <c r="R9" s="197">
        <v>0</v>
      </c>
      <c r="S9" s="197">
        <v>0</v>
      </c>
      <c r="T9" s="197">
        <v>0</v>
      </c>
      <c r="U9" s="197">
        <v>0</v>
      </c>
      <c r="V9" s="197">
        <v>0</v>
      </c>
      <c r="W9" s="197">
        <v>0</v>
      </c>
      <c r="X9" s="197">
        <v>0</v>
      </c>
      <c r="Y9" s="197">
        <v>0</v>
      </c>
      <c r="Z9">
        <v>0</v>
      </c>
      <c r="AA9" s="197">
        <v>0</v>
      </c>
      <c r="AB9" s="197">
        <v>0</v>
      </c>
      <c r="AC9" s="197">
        <v>0</v>
      </c>
      <c r="AD9" s="197">
        <v>0</v>
      </c>
      <c r="AE9" s="197">
        <v>9.36</v>
      </c>
      <c r="AF9" s="197">
        <v>0</v>
      </c>
      <c r="AG9" s="197">
        <v>0</v>
      </c>
      <c r="AH9" s="197">
        <v>0</v>
      </c>
      <c r="AI9" s="197">
        <v>5.84</v>
      </c>
      <c r="AJ9" s="197">
        <v>0</v>
      </c>
      <c r="AK9" s="197">
        <v>0</v>
      </c>
      <c r="AL9" s="197">
        <v>0</v>
      </c>
      <c r="AM9" s="197">
        <v>0</v>
      </c>
      <c r="AN9" s="197">
        <v>0</v>
      </c>
      <c r="AO9">
        <v>0</v>
      </c>
      <c r="AP9" s="197">
        <v>0</v>
      </c>
      <c r="AQ9" s="197">
        <v>0</v>
      </c>
      <c r="AR9" s="197">
        <v>0</v>
      </c>
      <c r="AS9" s="197">
        <v>0</v>
      </c>
      <c r="AT9">
        <v>0</v>
      </c>
      <c r="AU9">
        <v>0</v>
      </c>
      <c r="AV9" s="197">
        <v>0</v>
      </c>
      <c r="AW9" s="197">
        <v>0</v>
      </c>
      <c r="AX9" s="197">
        <v>0</v>
      </c>
      <c r="AY9" s="197">
        <v>0</v>
      </c>
      <c r="AZ9" s="197">
        <v>0</v>
      </c>
      <c r="BA9" s="197">
        <v>0</v>
      </c>
      <c r="BB9" s="197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0</v>
      </c>
      <c r="H10" s="197">
        <v>0</v>
      </c>
      <c r="I10" s="197">
        <v>0</v>
      </c>
      <c r="J10" s="197">
        <v>0</v>
      </c>
      <c r="K10" s="197">
        <v>0</v>
      </c>
      <c r="L10" s="197">
        <v>0</v>
      </c>
      <c r="M10" s="197">
        <v>0</v>
      </c>
      <c r="N10" s="197">
        <v>0</v>
      </c>
      <c r="O10" s="197">
        <v>0</v>
      </c>
      <c r="P10" s="197">
        <v>0</v>
      </c>
      <c r="Q10" s="197">
        <v>0</v>
      </c>
      <c r="R10" s="197">
        <v>0</v>
      </c>
      <c r="S10" s="197">
        <v>0</v>
      </c>
      <c r="T10" s="197">
        <v>0</v>
      </c>
      <c r="U10" s="197">
        <v>0</v>
      </c>
      <c r="V10" s="197">
        <v>0</v>
      </c>
      <c r="W10" s="197">
        <v>0</v>
      </c>
      <c r="X10" s="197">
        <v>0</v>
      </c>
      <c r="Y10" s="197">
        <v>0</v>
      </c>
      <c r="Z10">
        <v>0</v>
      </c>
      <c r="AA10" s="197">
        <v>0</v>
      </c>
      <c r="AB10" s="197">
        <v>0</v>
      </c>
      <c r="AC10" s="197">
        <v>0</v>
      </c>
      <c r="AD10" s="197">
        <v>0</v>
      </c>
      <c r="AE10" s="197">
        <v>9.36</v>
      </c>
      <c r="AF10" s="197">
        <v>0</v>
      </c>
      <c r="AG10" s="197">
        <v>0</v>
      </c>
      <c r="AH10" s="197">
        <v>0</v>
      </c>
      <c r="AI10" s="197">
        <v>5.84</v>
      </c>
      <c r="AJ10" s="197">
        <v>0</v>
      </c>
      <c r="AK10" s="197">
        <v>0</v>
      </c>
      <c r="AL10" s="197">
        <v>0</v>
      </c>
      <c r="AM10" s="197">
        <v>0</v>
      </c>
      <c r="AN10" s="197">
        <v>0</v>
      </c>
      <c r="AO10">
        <v>0</v>
      </c>
      <c r="AP10" s="197">
        <v>0</v>
      </c>
      <c r="AQ10" s="197">
        <v>0</v>
      </c>
      <c r="AR10" s="197">
        <v>0</v>
      </c>
      <c r="AS10" s="197">
        <v>0</v>
      </c>
      <c r="AT10">
        <v>0</v>
      </c>
      <c r="AU10">
        <v>0</v>
      </c>
      <c r="AV10" s="197">
        <v>0</v>
      </c>
      <c r="AW10" s="197">
        <v>0</v>
      </c>
      <c r="AX10" s="197">
        <v>0</v>
      </c>
      <c r="AY10" s="197">
        <v>0</v>
      </c>
      <c r="AZ10" s="197">
        <v>0</v>
      </c>
      <c r="BA10" s="197">
        <v>0</v>
      </c>
      <c r="BB10" s="197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0</v>
      </c>
      <c r="H11" s="197">
        <v>0</v>
      </c>
      <c r="I11" s="197">
        <v>0</v>
      </c>
      <c r="J11" s="197">
        <v>0</v>
      </c>
      <c r="K11" s="197">
        <v>0</v>
      </c>
      <c r="L11" s="197">
        <v>0</v>
      </c>
      <c r="M11" s="197">
        <v>0</v>
      </c>
      <c r="N11" s="197">
        <v>0</v>
      </c>
      <c r="O11" s="197">
        <v>0</v>
      </c>
      <c r="P11" s="197">
        <v>0</v>
      </c>
      <c r="Q11" s="197">
        <v>0</v>
      </c>
      <c r="R11" s="197">
        <v>0</v>
      </c>
      <c r="S11" s="197">
        <v>0</v>
      </c>
      <c r="T11" s="197">
        <v>0</v>
      </c>
      <c r="U11" s="197">
        <v>0</v>
      </c>
      <c r="V11" s="197">
        <v>0</v>
      </c>
      <c r="W11" s="197">
        <v>0</v>
      </c>
      <c r="X11" s="197">
        <v>0</v>
      </c>
      <c r="Y11" s="197">
        <v>0</v>
      </c>
      <c r="Z11">
        <v>0</v>
      </c>
      <c r="AA11" s="197">
        <v>0</v>
      </c>
      <c r="AB11" s="197">
        <v>0</v>
      </c>
      <c r="AC11" s="197">
        <v>0</v>
      </c>
      <c r="AD11" s="197">
        <v>0</v>
      </c>
      <c r="AE11" s="197">
        <v>9.24</v>
      </c>
      <c r="AF11" s="197">
        <v>0</v>
      </c>
      <c r="AG11" s="197">
        <v>0</v>
      </c>
      <c r="AH11" s="197">
        <v>0</v>
      </c>
      <c r="AI11" s="197">
        <v>5.84</v>
      </c>
      <c r="AJ11" s="197">
        <v>0</v>
      </c>
      <c r="AK11" s="197">
        <v>0</v>
      </c>
      <c r="AL11" s="197">
        <v>0</v>
      </c>
      <c r="AM11" s="197">
        <v>0</v>
      </c>
      <c r="AN11" s="197">
        <v>0</v>
      </c>
      <c r="AO11">
        <v>0</v>
      </c>
      <c r="AP11" s="197">
        <v>0</v>
      </c>
      <c r="AQ11" s="197">
        <v>0</v>
      </c>
      <c r="AR11" s="197">
        <v>0</v>
      </c>
      <c r="AS11" s="197">
        <v>0</v>
      </c>
      <c r="AT11">
        <v>0</v>
      </c>
      <c r="AU11">
        <v>0</v>
      </c>
      <c r="AV11" s="197">
        <v>0</v>
      </c>
      <c r="AW11" s="197">
        <v>0</v>
      </c>
      <c r="AX11" s="197">
        <v>0</v>
      </c>
      <c r="AY11" s="197">
        <v>0</v>
      </c>
      <c r="AZ11" s="197">
        <v>0</v>
      </c>
      <c r="BA11" s="197">
        <v>0</v>
      </c>
      <c r="BB11" s="197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0</v>
      </c>
      <c r="H12" s="197">
        <v>0</v>
      </c>
      <c r="I12" s="197">
        <v>0</v>
      </c>
      <c r="J12" s="197">
        <v>0</v>
      </c>
      <c r="K12" s="197">
        <v>0</v>
      </c>
      <c r="L12" s="197">
        <v>0</v>
      </c>
      <c r="M12" s="197">
        <v>0</v>
      </c>
      <c r="N12" s="197">
        <v>0</v>
      </c>
      <c r="O12" s="197">
        <v>0</v>
      </c>
      <c r="P12" s="197">
        <v>0</v>
      </c>
      <c r="Q12" s="197">
        <v>0</v>
      </c>
      <c r="R12" s="197">
        <v>0</v>
      </c>
      <c r="S12" s="197">
        <v>0</v>
      </c>
      <c r="T12" s="197">
        <v>0</v>
      </c>
      <c r="U12" s="197">
        <v>0</v>
      </c>
      <c r="V12" s="197">
        <v>0</v>
      </c>
      <c r="W12" s="197">
        <v>0</v>
      </c>
      <c r="X12" s="197">
        <v>0</v>
      </c>
      <c r="Y12" s="197">
        <v>0</v>
      </c>
      <c r="Z12">
        <v>0</v>
      </c>
      <c r="AA12" s="197">
        <v>0</v>
      </c>
      <c r="AB12" s="197">
        <v>0</v>
      </c>
      <c r="AC12" s="197">
        <v>0</v>
      </c>
      <c r="AD12" s="197">
        <v>0</v>
      </c>
      <c r="AE12" s="197">
        <v>9.24</v>
      </c>
      <c r="AF12" s="197">
        <v>0</v>
      </c>
      <c r="AG12" s="197">
        <v>0</v>
      </c>
      <c r="AH12" s="197">
        <v>0</v>
      </c>
      <c r="AI12" s="197">
        <v>5.84</v>
      </c>
      <c r="AJ12" s="197">
        <v>0</v>
      </c>
      <c r="AK12" s="197">
        <v>0</v>
      </c>
      <c r="AL12" s="197">
        <v>0</v>
      </c>
      <c r="AM12" s="197">
        <v>0</v>
      </c>
      <c r="AN12" s="197">
        <v>0</v>
      </c>
      <c r="AO12">
        <v>0</v>
      </c>
      <c r="AP12" s="197">
        <v>0</v>
      </c>
      <c r="AQ12" s="197">
        <v>0</v>
      </c>
      <c r="AR12" s="197">
        <v>0</v>
      </c>
      <c r="AS12" s="197">
        <v>0</v>
      </c>
      <c r="AT12">
        <v>0</v>
      </c>
      <c r="AU12">
        <v>0</v>
      </c>
      <c r="AV12" s="197">
        <v>0</v>
      </c>
      <c r="AW12" s="197">
        <v>0</v>
      </c>
      <c r="AX12" s="197">
        <v>0</v>
      </c>
      <c r="AY12" s="197">
        <v>0</v>
      </c>
      <c r="AZ12" s="197">
        <v>0</v>
      </c>
      <c r="BA12" s="197">
        <v>0</v>
      </c>
      <c r="BB12" s="197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0</v>
      </c>
      <c r="H13" s="197">
        <v>0</v>
      </c>
      <c r="I13" s="197">
        <v>0</v>
      </c>
      <c r="J13" s="197">
        <v>0</v>
      </c>
      <c r="K13" s="197">
        <v>0</v>
      </c>
      <c r="L13" s="197">
        <v>0</v>
      </c>
      <c r="M13" s="197">
        <v>0</v>
      </c>
      <c r="N13" s="197">
        <v>0</v>
      </c>
      <c r="O13" s="197">
        <v>0</v>
      </c>
      <c r="P13" s="197">
        <v>0</v>
      </c>
      <c r="Q13" s="197">
        <v>0</v>
      </c>
      <c r="R13" s="197">
        <v>0</v>
      </c>
      <c r="S13" s="197">
        <v>0</v>
      </c>
      <c r="T13" s="197">
        <v>0</v>
      </c>
      <c r="U13" s="197">
        <v>0</v>
      </c>
      <c r="V13" s="197">
        <v>0</v>
      </c>
      <c r="W13" s="197">
        <v>0</v>
      </c>
      <c r="X13" s="197">
        <v>0</v>
      </c>
      <c r="Y13" s="197">
        <v>0</v>
      </c>
      <c r="Z13">
        <v>0</v>
      </c>
      <c r="AA13" s="197">
        <v>0</v>
      </c>
      <c r="AB13" s="197">
        <v>0</v>
      </c>
      <c r="AC13" s="197">
        <v>0</v>
      </c>
      <c r="AD13" s="197">
        <v>0</v>
      </c>
      <c r="AE13" s="197">
        <v>9.24</v>
      </c>
      <c r="AF13" s="197">
        <v>0</v>
      </c>
      <c r="AG13" s="197">
        <v>0</v>
      </c>
      <c r="AH13" s="197">
        <v>0</v>
      </c>
      <c r="AI13" s="197">
        <v>5.84</v>
      </c>
      <c r="AJ13" s="197">
        <v>0</v>
      </c>
      <c r="AK13" s="197">
        <v>0</v>
      </c>
      <c r="AL13" s="197">
        <v>0</v>
      </c>
      <c r="AM13" s="197">
        <v>0</v>
      </c>
      <c r="AN13" s="197">
        <v>0</v>
      </c>
      <c r="AO13">
        <v>0</v>
      </c>
      <c r="AP13" s="197">
        <v>0</v>
      </c>
      <c r="AQ13" s="197">
        <v>0</v>
      </c>
      <c r="AR13" s="197">
        <v>0</v>
      </c>
      <c r="AS13" s="197">
        <v>0</v>
      </c>
      <c r="AT13">
        <v>0</v>
      </c>
      <c r="AU13">
        <v>0</v>
      </c>
      <c r="AV13" s="197">
        <v>0</v>
      </c>
      <c r="AW13" s="197">
        <v>0</v>
      </c>
      <c r="AX13" s="197">
        <v>0</v>
      </c>
      <c r="AY13" s="197">
        <v>0</v>
      </c>
      <c r="AZ13" s="197">
        <v>0</v>
      </c>
      <c r="BA13" s="197">
        <v>0</v>
      </c>
      <c r="BB13" s="197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0</v>
      </c>
      <c r="H14" s="197">
        <v>0</v>
      </c>
      <c r="I14" s="197">
        <v>0</v>
      </c>
      <c r="J14" s="197">
        <v>0</v>
      </c>
      <c r="K14" s="197">
        <v>0</v>
      </c>
      <c r="L14" s="197">
        <v>0</v>
      </c>
      <c r="M14" s="197">
        <v>0</v>
      </c>
      <c r="N14" s="197">
        <v>0</v>
      </c>
      <c r="O14" s="197">
        <v>0</v>
      </c>
      <c r="P14" s="197">
        <v>0</v>
      </c>
      <c r="Q14" s="197">
        <v>0</v>
      </c>
      <c r="R14" s="197">
        <v>0</v>
      </c>
      <c r="S14" s="197">
        <v>0</v>
      </c>
      <c r="T14" s="197">
        <v>0</v>
      </c>
      <c r="U14" s="197">
        <v>0</v>
      </c>
      <c r="V14" s="197">
        <v>0</v>
      </c>
      <c r="W14" s="197">
        <v>0</v>
      </c>
      <c r="X14" s="197">
        <v>0</v>
      </c>
      <c r="Y14" s="197">
        <v>0</v>
      </c>
      <c r="Z14">
        <v>0</v>
      </c>
      <c r="AA14" s="197">
        <v>0</v>
      </c>
      <c r="AB14" s="197">
        <v>0</v>
      </c>
      <c r="AC14" s="197">
        <v>0</v>
      </c>
      <c r="AD14" s="197">
        <v>0</v>
      </c>
      <c r="AE14" s="197">
        <v>9.24</v>
      </c>
      <c r="AF14" s="197">
        <v>0</v>
      </c>
      <c r="AG14" s="197">
        <v>0</v>
      </c>
      <c r="AH14" s="197">
        <v>0</v>
      </c>
      <c r="AI14" s="197">
        <v>5.84</v>
      </c>
      <c r="AJ14" s="197">
        <v>0</v>
      </c>
      <c r="AK14" s="197">
        <v>0</v>
      </c>
      <c r="AL14" s="197">
        <v>0</v>
      </c>
      <c r="AM14" s="197">
        <v>0</v>
      </c>
      <c r="AN14" s="197">
        <v>0</v>
      </c>
      <c r="AO14">
        <v>0</v>
      </c>
      <c r="AP14" s="197">
        <v>0</v>
      </c>
      <c r="AQ14" s="197">
        <v>0</v>
      </c>
      <c r="AR14" s="197">
        <v>0</v>
      </c>
      <c r="AS14" s="197">
        <v>0</v>
      </c>
      <c r="AT14">
        <v>0</v>
      </c>
      <c r="AU14">
        <v>0</v>
      </c>
      <c r="AV14" s="197">
        <v>0</v>
      </c>
      <c r="AW14" s="197">
        <v>0</v>
      </c>
      <c r="AX14" s="197">
        <v>0</v>
      </c>
      <c r="AY14" s="197">
        <v>0</v>
      </c>
      <c r="AZ14" s="197">
        <v>0</v>
      </c>
      <c r="BA14" s="197">
        <v>0</v>
      </c>
      <c r="BB14" s="197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0</v>
      </c>
      <c r="L15" s="197">
        <v>0</v>
      </c>
      <c r="M15" s="197">
        <v>0</v>
      </c>
      <c r="N15" s="197">
        <v>0</v>
      </c>
      <c r="O15" s="197">
        <v>0</v>
      </c>
      <c r="P15" s="197">
        <v>0</v>
      </c>
      <c r="Q15" s="197">
        <v>0</v>
      </c>
      <c r="R15" s="197">
        <v>0</v>
      </c>
      <c r="S15" s="197">
        <v>0</v>
      </c>
      <c r="T15" s="197">
        <v>0</v>
      </c>
      <c r="U15" s="197">
        <v>0</v>
      </c>
      <c r="V15" s="197">
        <v>0</v>
      </c>
      <c r="W15" s="197">
        <v>0</v>
      </c>
      <c r="X15" s="197">
        <v>0</v>
      </c>
      <c r="Y15" s="197">
        <v>0</v>
      </c>
      <c r="Z15">
        <v>0</v>
      </c>
      <c r="AA15" s="197">
        <v>0</v>
      </c>
      <c r="AB15" s="197">
        <v>0</v>
      </c>
      <c r="AC15" s="197">
        <v>0</v>
      </c>
      <c r="AD15" s="197">
        <v>0</v>
      </c>
      <c r="AE15" s="197">
        <v>9.24</v>
      </c>
      <c r="AF15" s="197">
        <v>0</v>
      </c>
      <c r="AG15" s="197">
        <v>0</v>
      </c>
      <c r="AH15" s="197">
        <v>0</v>
      </c>
      <c r="AI15" s="197">
        <v>5.84</v>
      </c>
      <c r="AJ15" s="197">
        <v>0</v>
      </c>
      <c r="AK15" s="197">
        <v>0</v>
      </c>
      <c r="AL15" s="197">
        <v>0</v>
      </c>
      <c r="AM15" s="197">
        <v>0</v>
      </c>
      <c r="AN15" s="197">
        <v>0</v>
      </c>
      <c r="AO15">
        <v>0</v>
      </c>
      <c r="AP15" s="197">
        <v>0</v>
      </c>
      <c r="AQ15" s="197">
        <v>0</v>
      </c>
      <c r="AR15" s="197">
        <v>0</v>
      </c>
      <c r="AS15" s="197">
        <v>0</v>
      </c>
      <c r="AT15">
        <v>0</v>
      </c>
      <c r="AU15">
        <v>0</v>
      </c>
      <c r="AV15" s="197">
        <v>0</v>
      </c>
      <c r="AW15" s="197">
        <v>0</v>
      </c>
      <c r="AX15" s="197">
        <v>0</v>
      </c>
      <c r="AY15" s="197">
        <v>0</v>
      </c>
      <c r="AZ15" s="197">
        <v>0</v>
      </c>
      <c r="BA15" s="197">
        <v>0</v>
      </c>
      <c r="BB15" s="197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0</v>
      </c>
      <c r="H16" s="197">
        <v>0</v>
      </c>
      <c r="I16" s="197">
        <v>0</v>
      </c>
      <c r="J16" s="197">
        <v>0</v>
      </c>
      <c r="K16" s="197">
        <v>0</v>
      </c>
      <c r="L16" s="197">
        <v>0</v>
      </c>
      <c r="M16" s="197">
        <v>0</v>
      </c>
      <c r="N16" s="197">
        <v>0</v>
      </c>
      <c r="O16" s="197">
        <v>0</v>
      </c>
      <c r="P16" s="197">
        <v>0</v>
      </c>
      <c r="Q16" s="197">
        <v>0</v>
      </c>
      <c r="R16" s="197">
        <v>0</v>
      </c>
      <c r="S16" s="197">
        <v>0</v>
      </c>
      <c r="T16" s="197">
        <v>0</v>
      </c>
      <c r="U16" s="197">
        <v>0</v>
      </c>
      <c r="V16" s="197">
        <v>0</v>
      </c>
      <c r="W16" s="197">
        <v>0</v>
      </c>
      <c r="X16" s="197">
        <v>0</v>
      </c>
      <c r="Y16" s="197">
        <v>0</v>
      </c>
      <c r="Z16">
        <v>0</v>
      </c>
      <c r="AA16" s="197">
        <v>0</v>
      </c>
      <c r="AB16" s="197">
        <v>0</v>
      </c>
      <c r="AC16" s="197">
        <v>0</v>
      </c>
      <c r="AD16" s="197">
        <v>0</v>
      </c>
      <c r="AE16" s="197">
        <v>9.24</v>
      </c>
      <c r="AF16" s="197">
        <v>0</v>
      </c>
      <c r="AG16" s="197">
        <v>0</v>
      </c>
      <c r="AH16" s="197">
        <v>0</v>
      </c>
      <c r="AI16" s="197">
        <v>5.84</v>
      </c>
      <c r="AJ16" s="197">
        <v>0</v>
      </c>
      <c r="AK16" s="197">
        <v>0</v>
      </c>
      <c r="AL16" s="197">
        <v>0</v>
      </c>
      <c r="AM16" s="197">
        <v>0</v>
      </c>
      <c r="AN16" s="197">
        <v>0</v>
      </c>
      <c r="AO16">
        <v>0</v>
      </c>
      <c r="AP16" s="197">
        <v>0</v>
      </c>
      <c r="AQ16" s="197">
        <v>0</v>
      </c>
      <c r="AR16" s="197">
        <v>0</v>
      </c>
      <c r="AS16" s="197">
        <v>0</v>
      </c>
      <c r="AT16">
        <v>0</v>
      </c>
      <c r="AU16">
        <v>0</v>
      </c>
      <c r="AV16" s="197">
        <v>0</v>
      </c>
      <c r="AW16" s="197">
        <v>0</v>
      </c>
      <c r="AX16" s="197">
        <v>0</v>
      </c>
      <c r="AY16" s="197">
        <v>0</v>
      </c>
      <c r="AZ16" s="197">
        <v>0</v>
      </c>
      <c r="BA16" s="197">
        <v>0</v>
      </c>
      <c r="BB16" s="197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0</v>
      </c>
      <c r="L17" s="197">
        <v>0</v>
      </c>
      <c r="M17" s="197">
        <v>0</v>
      </c>
      <c r="N17" s="197">
        <v>0</v>
      </c>
      <c r="O17" s="197">
        <v>0</v>
      </c>
      <c r="P17" s="197">
        <v>0</v>
      </c>
      <c r="Q17" s="197">
        <v>0</v>
      </c>
      <c r="R17" s="197">
        <v>0</v>
      </c>
      <c r="S17" s="197">
        <v>0</v>
      </c>
      <c r="T17" s="197">
        <v>0</v>
      </c>
      <c r="U17" s="197">
        <v>0</v>
      </c>
      <c r="V17" s="197">
        <v>0</v>
      </c>
      <c r="W17" s="197">
        <v>0</v>
      </c>
      <c r="X17" s="197">
        <v>0</v>
      </c>
      <c r="Y17" s="197">
        <v>0</v>
      </c>
      <c r="Z17">
        <v>0</v>
      </c>
      <c r="AA17" s="197">
        <v>0</v>
      </c>
      <c r="AB17" s="197">
        <v>0</v>
      </c>
      <c r="AC17" s="197">
        <v>0</v>
      </c>
      <c r="AD17" s="197">
        <v>0</v>
      </c>
      <c r="AE17" s="197">
        <v>9.24</v>
      </c>
      <c r="AF17" s="197">
        <v>0</v>
      </c>
      <c r="AG17" s="197">
        <v>0</v>
      </c>
      <c r="AH17" s="197">
        <v>0</v>
      </c>
      <c r="AI17" s="197">
        <v>5.84</v>
      </c>
      <c r="AJ17" s="197">
        <v>0</v>
      </c>
      <c r="AK17" s="197">
        <v>0</v>
      </c>
      <c r="AL17" s="197">
        <v>0</v>
      </c>
      <c r="AM17" s="197">
        <v>0</v>
      </c>
      <c r="AN17" s="197">
        <v>0</v>
      </c>
      <c r="AO17">
        <v>0</v>
      </c>
      <c r="AP17" s="197">
        <v>0</v>
      </c>
      <c r="AQ17" s="197">
        <v>0</v>
      </c>
      <c r="AR17" s="197">
        <v>0</v>
      </c>
      <c r="AS17" s="197">
        <v>0</v>
      </c>
      <c r="AT17">
        <v>0</v>
      </c>
      <c r="AU17">
        <v>0</v>
      </c>
      <c r="AV17" s="197">
        <v>0</v>
      </c>
      <c r="AW17" s="197">
        <v>0</v>
      </c>
      <c r="AX17" s="197">
        <v>0</v>
      </c>
      <c r="AY17" s="197">
        <v>0</v>
      </c>
      <c r="AZ17" s="197">
        <v>0</v>
      </c>
      <c r="BA17" s="197">
        <v>0</v>
      </c>
      <c r="BB17" s="19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  <c r="Q18" s="197">
        <v>0</v>
      </c>
      <c r="R18" s="197">
        <v>0</v>
      </c>
      <c r="S18" s="197">
        <v>0</v>
      </c>
      <c r="T18" s="197">
        <v>0</v>
      </c>
      <c r="U18" s="197">
        <v>0</v>
      </c>
      <c r="V18" s="197">
        <v>0</v>
      </c>
      <c r="W18" s="197">
        <v>0</v>
      </c>
      <c r="X18" s="197">
        <v>0</v>
      </c>
      <c r="Y18" s="197">
        <v>0</v>
      </c>
      <c r="Z18">
        <v>0</v>
      </c>
      <c r="AA18" s="197">
        <v>0</v>
      </c>
      <c r="AB18" s="197">
        <v>0</v>
      </c>
      <c r="AC18" s="197">
        <v>0</v>
      </c>
      <c r="AD18" s="197">
        <v>0</v>
      </c>
      <c r="AE18" s="197">
        <v>9.24</v>
      </c>
      <c r="AF18" s="197">
        <v>0</v>
      </c>
      <c r="AG18" s="197">
        <v>0</v>
      </c>
      <c r="AH18" s="197">
        <v>0</v>
      </c>
      <c r="AI18" s="197">
        <v>5.84</v>
      </c>
      <c r="AJ18" s="197">
        <v>0</v>
      </c>
      <c r="AK18" s="197">
        <v>0</v>
      </c>
      <c r="AL18" s="197">
        <v>0</v>
      </c>
      <c r="AM18" s="197">
        <v>0</v>
      </c>
      <c r="AN18" s="197">
        <v>0</v>
      </c>
      <c r="AO18">
        <v>0</v>
      </c>
      <c r="AP18" s="197">
        <v>0</v>
      </c>
      <c r="AQ18" s="197">
        <v>0</v>
      </c>
      <c r="AR18" s="197">
        <v>0</v>
      </c>
      <c r="AS18" s="197">
        <v>0</v>
      </c>
      <c r="AT18">
        <v>0</v>
      </c>
      <c r="AU18">
        <v>0</v>
      </c>
      <c r="AV18" s="197">
        <v>0</v>
      </c>
      <c r="AW18" s="197">
        <v>0</v>
      </c>
      <c r="AX18" s="197">
        <v>0</v>
      </c>
      <c r="AY18" s="197">
        <v>0</v>
      </c>
      <c r="AZ18" s="197">
        <v>0</v>
      </c>
      <c r="BA18" s="197">
        <v>0</v>
      </c>
      <c r="BB18" s="197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0</v>
      </c>
      <c r="H19" s="197">
        <v>0</v>
      </c>
      <c r="I19" s="197">
        <v>0</v>
      </c>
      <c r="J19" s="197">
        <v>0</v>
      </c>
      <c r="K19" s="197">
        <v>0</v>
      </c>
      <c r="L19" s="197">
        <v>0</v>
      </c>
      <c r="M19" s="197">
        <v>0</v>
      </c>
      <c r="N19" s="197">
        <v>0</v>
      </c>
      <c r="O19" s="197">
        <v>0</v>
      </c>
      <c r="P19" s="197">
        <v>0</v>
      </c>
      <c r="Q19" s="197">
        <v>0</v>
      </c>
      <c r="R19" s="197">
        <v>0</v>
      </c>
      <c r="S19" s="197">
        <v>0</v>
      </c>
      <c r="T19" s="197">
        <v>0</v>
      </c>
      <c r="U19" s="197">
        <v>0</v>
      </c>
      <c r="V19" s="197">
        <v>0</v>
      </c>
      <c r="W19" s="197">
        <v>0</v>
      </c>
      <c r="X19" s="197">
        <v>0</v>
      </c>
      <c r="Y19" s="197">
        <v>0</v>
      </c>
      <c r="Z19">
        <v>0</v>
      </c>
      <c r="AA19" s="197">
        <v>0</v>
      </c>
      <c r="AB19" s="197">
        <v>0</v>
      </c>
      <c r="AC19" s="197">
        <v>0</v>
      </c>
      <c r="AD19" s="197">
        <v>0</v>
      </c>
      <c r="AE19" s="197">
        <v>9.24</v>
      </c>
      <c r="AF19" s="197">
        <v>0</v>
      </c>
      <c r="AG19" s="197">
        <v>0</v>
      </c>
      <c r="AH19" s="197">
        <v>0</v>
      </c>
      <c r="AI19" s="197">
        <v>5.84</v>
      </c>
      <c r="AJ19" s="197">
        <v>0</v>
      </c>
      <c r="AK19" s="197">
        <v>0</v>
      </c>
      <c r="AL19" s="197">
        <v>0</v>
      </c>
      <c r="AM19" s="197">
        <v>0</v>
      </c>
      <c r="AN19" s="197">
        <v>0</v>
      </c>
      <c r="AO19">
        <v>0</v>
      </c>
      <c r="AP19" s="197">
        <v>0</v>
      </c>
      <c r="AQ19" s="197">
        <v>0</v>
      </c>
      <c r="AR19" s="197">
        <v>0</v>
      </c>
      <c r="AS19" s="197">
        <v>0</v>
      </c>
      <c r="AT19">
        <v>0</v>
      </c>
      <c r="AU19">
        <v>0</v>
      </c>
      <c r="AV19" s="197">
        <v>0</v>
      </c>
      <c r="AW19" s="197">
        <v>0</v>
      </c>
      <c r="AX19" s="197">
        <v>0</v>
      </c>
      <c r="AY19" s="197">
        <v>0</v>
      </c>
      <c r="AZ19" s="197">
        <v>0</v>
      </c>
      <c r="BA19" s="197">
        <v>0</v>
      </c>
      <c r="BB19" s="197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0</v>
      </c>
      <c r="H20" s="197">
        <v>0</v>
      </c>
      <c r="I20" s="197">
        <v>0</v>
      </c>
      <c r="J20" s="197">
        <v>0</v>
      </c>
      <c r="K20" s="197">
        <v>0</v>
      </c>
      <c r="L20" s="197">
        <v>0</v>
      </c>
      <c r="M20" s="197">
        <v>0</v>
      </c>
      <c r="N20" s="197">
        <v>0</v>
      </c>
      <c r="O20" s="197">
        <v>0</v>
      </c>
      <c r="P20" s="197">
        <v>0</v>
      </c>
      <c r="Q20" s="197">
        <v>0</v>
      </c>
      <c r="R20" s="197">
        <v>0</v>
      </c>
      <c r="S20" s="197">
        <v>0</v>
      </c>
      <c r="T20" s="197">
        <v>0</v>
      </c>
      <c r="U20" s="197">
        <v>0</v>
      </c>
      <c r="V20" s="197">
        <v>0</v>
      </c>
      <c r="W20" s="197">
        <v>0</v>
      </c>
      <c r="X20" s="197">
        <v>0</v>
      </c>
      <c r="Y20" s="197">
        <v>0</v>
      </c>
      <c r="Z20">
        <v>0</v>
      </c>
      <c r="AA20" s="197">
        <v>0</v>
      </c>
      <c r="AB20" s="197">
        <v>0</v>
      </c>
      <c r="AC20" s="197">
        <v>0</v>
      </c>
      <c r="AD20" s="197">
        <v>0</v>
      </c>
      <c r="AE20" s="197">
        <v>9.24</v>
      </c>
      <c r="AF20" s="197">
        <v>0</v>
      </c>
      <c r="AG20" s="197">
        <v>0</v>
      </c>
      <c r="AH20" s="197">
        <v>0</v>
      </c>
      <c r="AI20" s="197">
        <v>5.84</v>
      </c>
      <c r="AJ20" s="197">
        <v>0</v>
      </c>
      <c r="AK20" s="197">
        <v>0</v>
      </c>
      <c r="AL20" s="197">
        <v>0</v>
      </c>
      <c r="AM20" s="197">
        <v>0</v>
      </c>
      <c r="AN20" s="197">
        <v>0</v>
      </c>
      <c r="AO20">
        <v>0</v>
      </c>
      <c r="AP20" s="197">
        <v>0</v>
      </c>
      <c r="AQ20" s="197">
        <v>0</v>
      </c>
      <c r="AR20" s="197">
        <v>0</v>
      </c>
      <c r="AS20" s="197">
        <v>0</v>
      </c>
      <c r="AT20">
        <v>0</v>
      </c>
      <c r="AU20">
        <v>0</v>
      </c>
      <c r="AV20" s="197">
        <v>0</v>
      </c>
      <c r="AW20" s="197">
        <v>0</v>
      </c>
      <c r="AX20" s="197">
        <v>0</v>
      </c>
      <c r="AY20" s="197">
        <v>0</v>
      </c>
      <c r="AZ20" s="197">
        <v>0</v>
      </c>
      <c r="BA20" s="197">
        <v>0</v>
      </c>
      <c r="BB20" s="197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0</v>
      </c>
      <c r="H21" s="197">
        <v>0</v>
      </c>
      <c r="I21" s="197">
        <v>0</v>
      </c>
      <c r="J21" s="197">
        <v>0</v>
      </c>
      <c r="K21" s="197">
        <v>0</v>
      </c>
      <c r="L21" s="197">
        <v>0</v>
      </c>
      <c r="M21" s="197">
        <v>0</v>
      </c>
      <c r="N21" s="197">
        <v>0</v>
      </c>
      <c r="O21" s="197">
        <v>0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>
        <v>0</v>
      </c>
      <c r="AA21" s="197">
        <v>0</v>
      </c>
      <c r="AB21" s="197">
        <v>0</v>
      </c>
      <c r="AC21" s="197">
        <v>0</v>
      </c>
      <c r="AD21" s="197">
        <v>0</v>
      </c>
      <c r="AE21" s="197">
        <v>9.24</v>
      </c>
      <c r="AF21" s="197">
        <v>0</v>
      </c>
      <c r="AG21" s="197">
        <v>0</v>
      </c>
      <c r="AH21" s="197">
        <v>0</v>
      </c>
      <c r="AI21" s="197">
        <v>5.84</v>
      </c>
      <c r="AJ21" s="197">
        <v>0</v>
      </c>
      <c r="AK21" s="197">
        <v>0</v>
      </c>
      <c r="AL21" s="197">
        <v>0</v>
      </c>
      <c r="AM21" s="197">
        <v>0</v>
      </c>
      <c r="AN21" s="197">
        <v>0</v>
      </c>
      <c r="AO21">
        <v>0</v>
      </c>
      <c r="AP21" s="197">
        <v>0</v>
      </c>
      <c r="AQ21" s="197">
        <v>0</v>
      </c>
      <c r="AR21" s="197">
        <v>0</v>
      </c>
      <c r="AS21" s="197">
        <v>0</v>
      </c>
      <c r="AT21">
        <v>0</v>
      </c>
      <c r="AU21">
        <v>0</v>
      </c>
      <c r="AV21" s="197">
        <v>0</v>
      </c>
      <c r="AW21" s="197">
        <v>0</v>
      </c>
      <c r="AX21" s="197">
        <v>0</v>
      </c>
      <c r="AY21" s="197">
        <v>0</v>
      </c>
      <c r="AZ21" s="197">
        <v>0</v>
      </c>
      <c r="BA21" s="197">
        <v>0</v>
      </c>
      <c r="BB21" s="197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0</v>
      </c>
      <c r="H22" s="197">
        <v>0</v>
      </c>
      <c r="I22" s="197">
        <v>0</v>
      </c>
      <c r="J22" s="197">
        <v>0</v>
      </c>
      <c r="K22" s="197">
        <v>0</v>
      </c>
      <c r="L22" s="197">
        <v>0</v>
      </c>
      <c r="M22" s="197">
        <v>0</v>
      </c>
      <c r="N22" s="197">
        <v>0</v>
      </c>
      <c r="O22" s="197">
        <v>0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>
        <v>0</v>
      </c>
      <c r="AA22" s="197">
        <v>0</v>
      </c>
      <c r="AB22" s="197">
        <v>0</v>
      </c>
      <c r="AC22" s="197">
        <v>0</v>
      </c>
      <c r="AD22" s="197">
        <v>0</v>
      </c>
      <c r="AE22" s="197">
        <v>9.24</v>
      </c>
      <c r="AF22" s="197">
        <v>0</v>
      </c>
      <c r="AG22" s="197">
        <v>0</v>
      </c>
      <c r="AH22" s="197">
        <v>0</v>
      </c>
      <c r="AI22" s="197">
        <v>5.84</v>
      </c>
      <c r="AJ22" s="197">
        <v>0</v>
      </c>
      <c r="AK22" s="197">
        <v>0</v>
      </c>
      <c r="AL22" s="197">
        <v>0</v>
      </c>
      <c r="AM22" s="197">
        <v>0</v>
      </c>
      <c r="AN22" s="197">
        <v>0</v>
      </c>
      <c r="AO22">
        <v>0</v>
      </c>
      <c r="AP22" s="197">
        <v>0</v>
      </c>
      <c r="AQ22" s="197">
        <v>0</v>
      </c>
      <c r="AR22" s="197">
        <v>0</v>
      </c>
      <c r="AS22" s="197">
        <v>0</v>
      </c>
      <c r="AT22">
        <v>0</v>
      </c>
      <c r="AU22">
        <v>0</v>
      </c>
      <c r="AV22" s="197">
        <v>0</v>
      </c>
      <c r="AW22" s="197">
        <v>0</v>
      </c>
      <c r="AX22" s="197">
        <v>0</v>
      </c>
      <c r="AY22" s="197">
        <v>0</v>
      </c>
      <c r="AZ22" s="197">
        <v>0</v>
      </c>
      <c r="BA22" s="197">
        <v>0</v>
      </c>
      <c r="BB22" s="197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0</v>
      </c>
      <c r="H23" s="197">
        <v>0</v>
      </c>
      <c r="I23" s="197">
        <v>0</v>
      </c>
      <c r="J23" s="197">
        <v>0</v>
      </c>
      <c r="K23" s="197">
        <v>0</v>
      </c>
      <c r="L23" s="197">
        <v>0</v>
      </c>
      <c r="M23" s="197">
        <v>0</v>
      </c>
      <c r="N23" s="197">
        <v>0</v>
      </c>
      <c r="O23" s="197">
        <v>0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>
        <v>0</v>
      </c>
      <c r="AA23" s="197">
        <v>0</v>
      </c>
      <c r="AB23" s="197">
        <v>0</v>
      </c>
      <c r="AC23" s="197">
        <v>0</v>
      </c>
      <c r="AD23" s="197">
        <v>0</v>
      </c>
      <c r="AE23" s="197">
        <v>9.24</v>
      </c>
      <c r="AF23" s="197">
        <v>0</v>
      </c>
      <c r="AG23" s="197">
        <v>0</v>
      </c>
      <c r="AH23" s="197">
        <v>0</v>
      </c>
      <c r="AI23" s="197">
        <v>5.84</v>
      </c>
      <c r="AJ23" s="197">
        <v>0</v>
      </c>
      <c r="AK23" s="197">
        <v>0</v>
      </c>
      <c r="AL23" s="197">
        <v>0</v>
      </c>
      <c r="AM23" s="197">
        <v>0</v>
      </c>
      <c r="AN23" s="197">
        <v>0</v>
      </c>
      <c r="AO23">
        <v>0</v>
      </c>
      <c r="AP23" s="197">
        <v>0</v>
      </c>
      <c r="AQ23" s="197">
        <v>0</v>
      </c>
      <c r="AR23" s="197">
        <v>0</v>
      </c>
      <c r="AS23" s="197">
        <v>0</v>
      </c>
      <c r="AT23">
        <v>0</v>
      </c>
      <c r="AU23">
        <v>0</v>
      </c>
      <c r="AV23" s="197">
        <v>0</v>
      </c>
      <c r="AW23" s="197">
        <v>0</v>
      </c>
      <c r="AX23" s="197">
        <v>0</v>
      </c>
      <c r="AY23" s="197">
        <v>0</v>
      </c>
      <c r="AZ23" s="197">
        <v>0</v>
      </c>
      <c r="BA23" s="197">
        <v>0</v>
      </c>
      <c r="BB23" s="197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0</v>
      </c>
      <c r="H24" s="197">
        <v>0</v>
      </c>
      <c r="I24" s="197">
        <v>0</v>
      </c>
      <c r="J24" s="197">
        <v>0</v>
      </c>
      <c r="K24" s="197">
        <v>0</v>
      </c>
      <c r="L24" s="197">
        <v>0</v>
      </c>
      <c r="M24" s="197">
        <v>0</v>
      </c>
      <c r="N24" s="197">
        <v>0</v>
      </c>
      <c r="O24" s="197">
        <v>0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>
        <v>0</v>
      </c>
      <c r="AA24" s="197">
        <v>0</v>
      </c>
      <c r="AB24" s="197">
        <v>0</v>
      </c>
      <c r="AC24" s="197">
        <v>0</v>
      </c>
      <c r="AD24" s="197">
        <v>0</v>
      </c>
      <c r="AE24" s="197">
        <v>9.24</v>
      </c>
      <c r="AF24" s="197">
        <v>0</v>
      </c>
      <c r="AG24" s="197">
        <v>0</v>
      </c>
      <c r="AH24" s="197">
        <v>0</v>
      </c>
      <c r="AI24" s="197">
        <v>5.84</v>
      </c>
      <c r="AJ24" s="197">
        <v>0</v>
      </c>
      <c r="AK24" s="197">
        <v>0</v>
      </c>
      <c r="AL24" s="197">
        <v>0</v>
      </c>
      <c r="AM24" s="197">
        <v>0</v>
      </c>
      <c r="AN24" s="197">
        <v>0</v>
      </c>
      <c r="AO24">
        <v>0</v>
      </c>
      <c r="AP24" s="197">
        <v>0</v>
      </c>
      <c r="AQ24" s="197">
        <v>0</v>
      </c>
      <c r="AR24" s="197">
        <v>0</v>
      </c>
      <c r="AS24" s="197">
        <v>0</v>
      </c>
      <c r="AT24">
        <v>0</v>
      </c>
      <c r="AU24">
        <v>0</v>
      </c>
      <c r="AV24" s="197">
        <v>0</v>
      </c>
      <c r="AW24" s="197">
        <v>0</v>
      </c>
      <c r="AX24" s="197">
        <v>0</v>
      </c>
      <c r="AY24" s="197">
        <v>0</v>
      </c>
      <c r="AZ24" s="197">
        <v>0</v>
      </c>
      <c r="BA24" s="197">
        <v>0</v>
      </c>
      <c r="BB24" s="197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0</v>
      </c>
      <c r="H25" s="197">
        <v>0</v>
      </c>
      <c r="I25" s="197">
        <v>0</v>
      </c>
      <c r="J25" s="197">
        <v>0</v>
      </c>
      <c r="K25" s="197">
        <v>0</v>
      </c>
      <c r="L25" s="197">
        <v>0</v>
      </c>
      <c r="M25" s="197">
        <v>0</v>
      </c>
      <c r="N25" s="197">
        <v>0</v>
      </c>
      <c r="O25" s="197">
        <v>0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>
        <v>0</v>
      </c>
      <c r="AA25" s="197">
        <v>0</v>
      </c>
      <c r="AB25" s="197">
        <v>0</v>
      </c>
      <c r="AC25" s="197">
        <v>0</v>
      </c>
      <c r="AD25" s="197">
        <v>0</v>
      </c>
      <c r="AE25" s="197">
        <v>9.24</v>
      </c>
      <c r="AF25" s="197">
        <v>0</v>
      </c>
      <c r="AG25" s="197">
        <v>0</v>
      </c>
      <c r="AH25" s="197">
        <v>0</v>
      </c>
      <c r="AI25" s="197">
        <v>5.84</v>
      </c>
      <c r="AJ25" s="197">
        <v>0</v>
      </c>
      <c r="AK25" s="197">
        <v>0</v>
      </c>
      <c r="AL25" s="197">
        <v>0</v>
      </c>
      <c r="AM25" s="197">
        <v>0</v>
      </c>
      <c r="AN25" s="197">
        <v>0</v>
      </c>
      <c r="AO25">
        <v>0</v>
      </c>
      <c r="AP25" s="197">
        <v>0</v>
      </c>
      <c r="AQ25" s="197">
        <v>0</v>
      </c>
      <c r="AR25" s="197">
        <v>0</v>
      </c>
      <c r="AS25" s="197">
        <v>0</v>
      </c>
      <c r="AT25">
        <v>0</v>
      </c>
      <c r="AU25">
        <v>0</v>
      </c>
      <c r="AV25" s="197">
        <v>0</v>
      </c>
      <c r="AW25" s="197">
        <v>0</v>
      </c>
      <c r="AX25" s="197">
        <v>0</v>
      </c>
      <c r="AY25" s="197">
        <v>0</v>
      </c>
      <c r="AZ25" s="197">
        <v>0</v>
      </c>
      <c r="BA25" s="197">
        <v>0</v>
      </c>
      <c r="BB25" s="197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0</v>
      </c>
      <c r="H26" s="197">
        <v>0</v>
      </c>
      <c r="I26" s="197">
        <v>0</v>
      </c>
      <c r="J26" s="197">
        <v>0</v>
      </c>
      <c r="K26" s="197">
        <v>0</v>
      </c>
      <c r="L26" s="197">
        <v>0</v>
      </c>
      <c r="M26" s="197">
        <v>0</v>
      </c>
      <c r="N26" s="197">
        <v>0</v>
      </c>
      <c r="O26" s="197">
        <v>0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>
        <v>0</v>
      </c>
      <c r="AA26" s="197">
        <v>0</v>
      </c>
      <c r="AB26" s="197">
        <v>0</v>
      </c>
      <c r="AC26" s="197">
        <v>0</v>
      </c>
      <c r="AD26" s="197">
        <v>0</v>
      </c>
      <c r="AE26" s="197">
        <v>9.24</v>
      </c>
      <c r="AF26" s="197">
        <v>0</v>
      </c>
      <c r="AG26" s="197">
        <v>0</v>
      </c>
      <c r="AH26" s="197">
        <v>0</v>
      </c>
      <c r="AI26" s="197">
        <v>5.84</v>
      </c>
      <c r="AJ26" s="197">
        <v>0</v>
      </c>
      <c r="AK26" s="197">
        <v>0</v>
      </c>
      <c r="AL26" s="197">
        <v>0</v>
      </c>
      <c r="AM26" s="197">
        <v>0</v>
      </c>
      <c r="AN26" s="197">
        <v>0</v>
      </c>
      <c r="AO26">
        <v>0</v>
      </c>
      <c r="AP26" s="197">
        <v>0</v>
      </c>
      <c r="AQ26" s="197">
        <v>0</v>
      </c>
      <c r="AR26" s="197">
        <v>0</v>
      </c>
      <c r="AS26" s="197">
        <v>0</v>
      </c>
      <c r="AT26">
        <v>0</v>
      </c>
      <c r="AU26">
        <v>0</v>
      </c>
      <c r="AV26" s="197">
        <v>0</v>
      </c>
      <c r="AW26" s="197">
        <v>0</v>
      </c>
      <c r="AX26" s="197">
        <v>0</v>
      </c>
      <c r="AY26" s="197">
        <v>0</v>
      </c>
      <c r="AZ26" s="197">
        <v>0</v>
      </c>
      <c r="BA26" s="197">
        <v>0</v>
      </c>
      <c r="BB26" s="197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0</v>
      </c>
      <c r="H27" s="197">
        <v>0</v>
      </c>
      <c r="I27" s="197">
        <v>0</v>
      </c>
      <c r="J27" s="197">
        <v>0</v>
      </c>
      <c r="K27" s="197">
        <v>0</v>
      </c>
      <c r="L27" s="197">
        <v>0</v>
      </c>
      <c r="M27" s="197">
        <v>0</v>
      </c>
      <c r="N27" s="197">
        <v>0</v>
      </c>
      <c r="O27" s="197">
        <v>0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>
        <v>0</v>
      </c>
      <c r="AA27" s="197">
        <v>0</v>
      </c>
      <c r="AB27" s="197">
        <v>0</v>
      </c>
      <c r="AC27" s="197">
        <v>0</v>
      </c>
      <c r="AD27" s="197">
        <v>0</v>
      </c>
      <c r="AE27" s="197">
        <v>9.24</v>
      </c>
      <c r="AF27" s="197">
        <v>0</v>
      </c>
      <c r="AG27" s="197">
        <v>0</v>
      </c>
      <c r="AH27" s="197">
        <v>0</v>
      </c>
      <c r="AI27" s="197">
        <v>5.84</v>
      </c>
      <c r="AJ27" s="197">
        <v>0</v>
      </c>
      <c r="AK27" s="197">
        <v>0</v>
      </c>
      <c r="AL27" s="197">
        <v>0</v>
      </c>
      <c r="AM27" s="197">
        <v>0</v>
      </c>
      <c r="AN27" s="197">
        <v>0</v>
      </c>
      <c r="AO27">
        <v>0</v>
      </c>
      <c r="AP27" s="197">
        <v>0</v>
      </c>
      <c r="AQ27" s="197">
        <v>0</v>
      </c>
      <c r="AR27" s="197">
        <v>0</v>
      </c>
      <c r="AS27" s="197">
        <v>0</v>
      </c>
      <c r="AT27">
        <v>0</v>
      </c>
      <c r="AU27">
        <v>0</v>
      </c>
      <c r="AV27" s="197">
        <v>0</v>
      </c>
      <c r="AW27" s="197">
        <v>0</v>
      </c>
      <c r="AX27" s="197">
        <v>0</v>
      </c>
      <c r="AY27" s="197">
        <v>0</v>
      </c>
      <c r="AZ27" s="197">
        <v>0</v>
      </c>
      <c r="BA27" s="197">
        <v>0</v>
      </c>
      <c r="BB27" s="19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0</v>
      </c>
      <c r="H28" s="197">
        <v>0</v>
      </c>
      <c r="I28" s="197">
        <v>0</v>
      </c>
      <c r="J28" s="197">
        <v>0</v>
      </c>
      <c r="K28" s="197">
        <v>0</v>
      </c>
      <c r="L28" s="197">
        <v>0</v>
      </c>
      <c r="M28" s="197">
        <v>0</v>
      </c>
      <c r="N28" s="197">
        <v>0</v>
      </c>
      <c r="O28" s="197">
        <v>0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>
        <v>0</v>
      </c>
      <c r="AA28" s="197">
        <v>0</v>
      </c>
      <c r="AB28" s="197">
        <v>0</v>
      </c>
      <c r="AC28" s="197">
        <v>0</v>
      </c>
      <c r="AD28" s="197">
        <v>0</v>
      </c>
      <c r="AE28" s="197">
        <v>9.24</v>
      </c>
      <c r="AF28" s="197">
        <v>0</v>
      </c>
      <c r="AG28" s="197">
        <v>0</v>
      </c>
      <c r="AH28" s="197">
        <v>0</v>
      </c>
      <c r="AI28" s="197">
        <v>5.84</v>
      </c>
      <c r="AJ28" s="197">
        <v>0</v>
      </c>
      <c r="AK28" s="197">
        <v>0</v>
      </c>
      <c r="AL28" s="197">
        <v>0</v>
      </c>
      <c r="AM28" s="197">
        <v>0</v>
      </c>
      <c r="AN28" s="197">
        <v>0</v>
      </c>
      <c r="AO28">
        <v>0</v>
      </c>
      <c r="AP28" s="197">
        <v>0</v>
      </c>
      <c r="AQ28" s="197">
        <v>0</v>
      </c>
      <c r="AR28" s="197">
        <v>0</v>
      </c>
      <c r="AS28" s="197">
        <v>0</v>
      </c>
      <c r="AT28">
        <v>0</v>
      </c>
      <c r="AU28">
        <v>0</v>
      </c>
      <c r="AV28" s="197">
        <v>0</v>
      </c>
      <c r="AW28" s="197">
        <v>0</v>
      </c>
      <c r="AX28" s="197">
        <v>0</v>
      </c>
      <c r="AY28" s="197">
        <v>0</v>
      </c>
      <c r="AZ28" s="197">
        <v>0</v>
      </c>
      <c r="BA28" s="197">
        <v>0</v>
      </c>
      <c r="BB28" s="197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0</v>
      </c>
      <c r="H29" s="197">
        <v>0</v>
      </c>
      <c r="I29" s="197">
        <v>0</v>
      </c>
      <c r="J29" s="197">
        <v>0</v>
      </c>
      <c r="K29" s="197">
        <v>0</v>
      </c>
      <c r="L29" s="197">
        <v>0</v>
      </c>
      <c r="M29" s="197">
        <v>0</v>
      </c>
      <c r="N29" s="197">
        <v>0</v>
      </c>
      <c r="O29" s="197">
        <v>0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>
        <v>0</v>
      </c>
      <c r="AA29" s="197">
        <v>0</v>
      </c>
      <c r="AB29" s="197">
        <v>0</v>
      </c>
      <c r="AC29" s="197">
        <v>0</v>
      </c>
      <c r="AD29" s="197">
        <v>0</v>
      </c>
      <c r="AE29" s="197">
        <v>9.24</v>
      </c>
      <c r="AF29" s="197">
        <v>0</v>
      </c>
      <c r="AG29" s="197">
        <v>0</v>
      </c>
      <c r="AH29" s="197">
        <v>0</v>
      </c>
      <c r="AI29" s="197">
        <v>5.84</v>
      </c>
      <c r="AJ29" s="197">
        <v>0</v>
      </c>
      <c r="AK29" s="197">
        <v>0</v>
      </c>
      <c r="AL29" s="197">
        <v>0</v>
      </c>
      <c r="AM29" s="197">
        <v>0</v>
      </c>
      <c r="AN29" s="197">
        <v>0</v>
      </c>
      <c r="AO29">
        <v>0</v>
      </c>
      <c r="AP29" s="197">
        <v>0</v>
      </c>
      <c r="AQ29" s="197">
        <v>0</v>
      </c>
      <c r="AR29" s="197">
        <v>0</v>
      </c>
      <c r="AS29" s="197">
        <v>0</v>
      </c>
      <c r="AT29">
        <v>0</v>
      </c>
      <c r="AU29">
        <v>0</v>
      </c>
      <c r="AV29" s="197">
        <v>0</v>
      </c>
      <c r="AW29" s="197">
        <v>0</v>
      </c>
      <c r="AX29" s="197">
        <v>0</v>
      </c>
      <c r="AY29" s="197">
        <v>0</v>
      </c>
      <c r="AZ29" s="197">
        <v>0</v>
      </c>
      <c r="BA29" s="197">
        <v>0</v>
      </c>
      <c r="BB29" s="197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0</v>
      </c>
      <c r="H30" s="197">
        <v>0</v>
      </c>
      <c r="I30" s="197">
        <v>0</v>
      </c>
      <c r="J30" s="197">
        <v>0</v>
      </c>
      <c r="K30" s="197">
        <v>0</v>
      </c>
      <c r="L30" s="197">
        <v>0</v>
      </c>
      <c r="M30" s="197">
        <v>0</v>
      </c>
      <c r="N30" s="197">
        <v>0</v>
      </c>
      <c r="O30" s="197">
        <v>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>
        <v>0</v>
      </c>
      <c r="AA30" s="197">
        <v>0</v>
      </c>
      <c r="AB30" s="197">
        <v>0</v>
      </c>
      <c r="AC30" s="197">
        <v>0</v>
      </c>
      <c r="AD30" s="197">
        <v>0</v>
      </c>
      <c r="AE30" s="197">
        <v>9.24</v>
      </c>
      <c r="AF30" s="197">
        <v>0</v>
      </c>
      <c r="AG30" s="197">
        <v>0</v>
      </c>
      <c r="AH30" s="197">
        <v>0</v>
      </c>
      <c r="AI30" s="197">
        <v>5.84</v>
      </c>
      <c r="AJ30" s="197">
        <v>0</v>
      </c>
      <c r="AK30" s="197">
        <v>0</v>
      </c>
      <c r="AL30" s="197">
        <v>0</v>
      </c>
      <c r="AM30" s="197">
        <v>0</v>
      </c>
      <c r="AN30" s="197">
        <v>0</v>
      </c>
      <c r="AO30">
        <v>0</v>
      </c>
      <c r="AP30" s="197">
        <v>0</v>
      </c>
      <c r="AQ30" s="197">
        <v>0</v>
      </c>
      <c r="AR30" s="197">
        <v>0</v>
      </c>
      <c r="AS30" s="197">
        <v>0</v>
      </c>
      <c r="AT30">
        <v>0</v>
      </c>
      <c r="AU30">
        <v>0</v>
      </c>
      <c r="AV30" s="197">
        <v>0</v>
      </c>
      <c r="AW30" s="197">
        <v>0</v>
      </c>
      <c r="AX30" s="197">
        <v>0</v>
      </c>
      <c r="AY30" s="197">
        <v>0</v>
      </c>
      <c r="AZ30" s="197">
        <v>0</v>
      </c>
      <c r="BA30" s="197">
        <v>0</v>
      </c>
      <c r="BB30" s="197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0</v>
      </c>
      <c r="H31" s="197">
        <v>0</v>
      </c>
      <c r="I31" s="197">
        <v>0</v>
      </c>
      <c r="J31" s="197">
        <v>0</v>
      </c>
      <c r="K31" s="197">
        <v>0</v>
      </c>
      <c r="L31" s="197">
        <v>0</v>
      </c>
      <c r="M31" s="197">
        <v>0</v>
      </c>
      <c r="N31" s="197">
        <v>0</v>
      </c>
      <c r="O31" s="197">
        <v>0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>
        <v>0</v>
      </c>
      <c r="AA31" s="197">
        <v>0</v>
      </c>
      <c r="AB31" s="197">
        <v>0</v>
      </c>
      <c r="AC31" s="197">
        <v>0</v>
      </c>
      <c r="AD31" s="197">
        <v>0</v>
      </c>
      <c r="AE31" s="197">
        <v>9.24</v>
      </c>
      <c r="AF31" s="197">
        <v>0</v>
      </c>
      <c r="AG31" s="197">
        <v>0</v>
      </c>
      <c r="AH31" s="197">
        <v>0</v>
      </c>
      <c r="AI31" s="197">
        <v>5.84</v>
      </c>
      <c r="AJ31" s="197">
        <v>0</v>
      </c>
      <c r="AK31" s="197">
        <v>0</v>
      </c>
      <c r="AL31" s="197">
        <v>0</v>
      </c>
      <c r="AM31" s="197">
        <v>0</v>
      </c>
      <c r="AN31" s="197">
        <v>0</v>
      </c>
      <c r="AO31">
        <v>0</v>
      </c>
      <c r="AP31" s="197">
        <v>0</v>
      </c>
      <c r="AQ31" s="197">
        <v>0</v>
      </c>
      <c r="AR31" s="197">
        <v>0</v>
      </c>
      <c r="AS31" s="197">
        <v>0</v>
      </c>
      <c r="AT31">
        <v>0</v>
      </c>
      <c r="AU31">
        <v>0</v>
      </c>
      <c r="AV31" s="197">
        <v>0</v>
      </c>
      <c r="AW31" s="197">
        <v>0</v>
      </c>
      <c r="AX31" s="197">
        <v>0</v>
      </c>
      <c r="AY31" s="197">
        <v>0</v>
      </c>
      <c r="AZ31" s="197">
        <v>0</v>
      </c>
      <c r="BA31" s="197">
        <v>0</v>
      </c>
      <c r="BB31" s="197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0</v>
      </c>
      <c r="H32" s="197">
        <v>0</v>
      </c>
      <c r="I32" s="197">
        <v>0</v>
      </c>
      <c r="J32" s="197">
        <v>0</v>
      </c>
      <c r="K32" s="197">
        <v>0</v>
      </c>
      <c r="L32" s="197">
        <v>0</v>
      </c>
      <c r="M32" s="197">
        <v>0</v>
      </c>
      <c r="N32" s="197">
        <v>0</v>
      </c>
      <c r="O32" s="197">
        <v>0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>
        <v>0</v>
      </c>
      <c r="AA32" s="197">
        <v>0</v>
      </c>
      <c r="AB32" s="197">
        <v>0</v>
      </c>
      <c r="AC32" s="197">
        <v>0</v>
      </c>
      <c r="AD32" s="197">
        <v>0</v>
      </c>
      <c r="AE32" s="197">
        <v>9.24</v>
      </c>
      <c r="AF32" s="197">
        <v>0</v>
      </c>
      <c r="AG32" s="197">
        <v>0</v>
      </c>
      <c r="AH32" s="197">
        <v>0</v>
      </c>
      <c r="AI32" s="197">
        <v>5.84</v>
      </c>
      <c r="AJ32" s="197">
        <v>0</v>
      </c>
      <c r="AK32" s="197">
        <v>0</v>
      </c>
      <c r="AL32" s="197">
        <v>0</v>
      </c>
      <c r="AM32" s="197">
        <v>0</v>
      </c>
      <c r="AN32" s="197">
        <v>0</v>
      </c>
      <c r="AO32">
        <v>0</v>
      </c>
      <c r="AP32" s="197">
        <v>0</v>
      </c>
      <c r="AQ32" s="197">
        <v>0</v>
      </c>
      <c r="AR32" s="197">
        <v>0</v>
      </c>
      <c r="AS32" s="197">
        <v>0</v>
      </c>
      <c r="AT32">
        <v>0</v>
      </c>
      <c r="AU32">
        <v>0</v>
      </c>
      <c r="AV32" s="197">
        <v>0</v>
      </c>
      <c r="AW32" s="197">
        <v>0</v>
      </c>
      <c r="AX32" s="197">
        <v>0</v>
      </c>
      <c r="AY32" s="197">
        <v>0</v>
      </c>
      <c r="AZ32" s="197">
        <v>0</v>
      </c>
      <c r="BA32" s="197">
        <v>0</v>
      </c>
      <c r="BB32" s="197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0</v>
      </c>
      <c r="H33" s="197">
        <v>0</v>
      </c>
      <c r="I33" s="197">
        <v>0</v>
      </c>
      <c r="J33" s="197">
        <v>0</v>
      </c>
      <c r="K33" s="197">
        <v>0</v>
      </c>
      <c r="L33" s="197">
        <v>0</v>
      </c>
      <c r="M33" s="197">
        <v>0</v>
      </c>
      <c r="N33" s="197">
        <v>0</v>
      </c>
      <c r="O33" s="197">
        <v>0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>
        <v>0</v>
      </c>
      <c r="AA33" s="197">
        <v>0</v>
      </c>
      <c r="AB33" s="197">
        <v>0</v>
      </c>
      <c r="AC33" s="197">
        <v>0</v>
      </c>
      <c r="AD33" s="197">
        <v>0</v>
      </c>
      <c r="AE33" s="197">
        <v>9.24</v>
      </c>
      <c r="AF33" s="197">
        <v>0</v>
      </c>
      <c r="AG33" s="197">
        <v>0</v>
      </c>
      <c r="AH33" s="197">
        <v>0</v>
      </c>
      <c r="AI33" s="197">
        <v>5.84</v>
      </c>
      <c r="AJ33" s="197">
        <v>0</v>
      </c>
      <c r="AK33" s="197">
        <v>0</v>
      </c>
      <c r="AL33" s="197">
        <v>0</v>
      </c>
      <c r="AM33" s="197">
        <v>0</v>
      </c>
      <c r="AN33" s="197">
        <v>0</v>
      </c>
      <c r="AO33">
        <v>0</v>
      </c>
      <c r="AP33" s="197">
        <v>0</v>
      </c>
      <c r="AQ33" s="197">
        <v>0</v>
      </c>
      <c r="AR33" s="197">
        <v>0</v>
      </c>
      <c r="AS33" s="197">
        <v>0</v>
      </c>
      <c r="AT33">
        <v>0</v>
      </c>
      <c r="AU33">
        <v>0</v>
      </c>
      <c r="AV33" s="197">
        <v>0</v>
      </c>
      <c r="AW33" s="197">
        <v>0</v>
      </c>
      <c r="AX33" s="197">
        <v>0</v>
      </c>
      <c r="AY33" s="197">
        <v>0</v>
      </c>
      <c r="AZ33" s="197">
        <v>0</v>
      </c>
      <c r="BA33" s="197">
        <v>0</v>
      </c>
      <c r="BB33" s="197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0</v>
      </c>
      <c r="H34" s="197">
        <v>0</v>
      </c>
      <c r="I34" s="197">
        <v>0</v>
      </c>
      <c r="J34" s="197">
        <v>0</v>
      </c>
      <c r="K34" s="197">
        <v>0</v>
      </c>
      <c r="L34" s="197">
        <v>0</v>
      </c>
      <c r="M34" s="197">
        <v>0</v>
      </c>
      <c r="N34" s="197">
        <v>0</v>
      </c>
      <c r="O34" s="197">
        <v>0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>
        <v>0</v>
      </c>
      <c r="AA34" s="197">
        <v>0</v>
      </c>
      <c r="AB34" s="197">
        <v>0</v>
      </c>
      <c r="AC34" s="197">
        <v>0</v>
      </c>
      <c r="AD34" s="197">
        <v>0</v>
      </c>
      <c r="AE34" s="197">
        <v>9.24</v>
      </c>
      <c r="AF34" s="197">
        <v>0</v>
      </c>
      <c r="AG34" s="197">
        <v>0</v>
      </c>
      <c r="AH34" s="197">
        <v>0</v>
      </c>
      <c r="AI34" s="197">
        <v>5.84</v>
      </c>
      <c r="AJ34" s="197">
        <v>0</v>
      </c>
      <c r="AK34" s="197">
        <v>0</v>
      </c>
      <c r="AL34" s="197">
        <v>0</v>
      </c>
      <c r="AM34" s="197">
        <v>0</v>
      </c>
      <c r="AN34" s="197">
        <v>0</v>
      </c>
      <c r="AO34">
        <v>0</v>
      </c>
      <c r="AP34" s="197">
        <v>0</v>
      </c>
      <c r="AQ34" s="197">
        <v>0</v>
      </c>
      <c r="AR34" s="197">
        <v>0</v>
      </c>
      <c r="AS34" s="197">
        <v>0</v>
      </c>
      <c r="AT34">
        <v>0</v>
      </c>
      <c r="AU34">
        <v>0</v>
      </c>
      <c r="AV34" s="197">
        <v>0</v>
      </c>
      <c r="AW34" s="197">
        <v>0</v>
      </c>
      <c r="AX34" s="197">
        <v>0</v>
      </c>
      <c r="AY34" s="197">
        <v>0</v>
      </c>
      <c r="AZ34" s="197">
        <v>0</v>
      </c>
      <c r="BA34" s="197">
        <v>0</v>
      </c>
      <c r="BB34" s="197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0</v>
      </c>
      <c r="H35" s="197">
        <v>0</v>
      </c>
      <c r="I35" s="197">
        <v>0</v>
      </c>
      <c r="J35" s="197">
        <v>0</v>
      </c>
      <c r="K35" s="197">
        <v>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>
        <v>0</v>
      </c>
      <c r="AA35" s="197">
        <v>0</v>
      </c>
      <c r="AB35" s="197">
        <v>0</v>
      </c>
      <c r="AC35" s="197">
        <v>0</v>
      </c>
      <c r="AD35" s="197">
        <v>0</v>
      </c>
      <c r="AE35" s="197">
        <v>9.24</v>
      </c>
      <c r="AF35" s="197">
        <v>0</v>
      </c>
      <c r="AG35" s="197">
        <v>0</v>
      </c>
      <c r="AH35" s="197">
        <v>0</v>
      </c>
      <c r="AI35" s="197">
        <v>5.84</v>
      </c>
      <c r="AJ35" s="197">
        <v>0</v>
      </c>
      <c r="AK35" s="197">
        <v>0</v>
      </c>
      <c r="AL35" s="197">
        <v>0</v>
      </c>
      <c r="AM35" s="197">
        <v>0</v>
      </c>
      <c r="AN35" s="197">
        <v>0</v>
      </c>
      <c r="AO35">
        <v>0</v>
      </c>
      <c r="AP35" s="197">
        <v>0</v>
      </c>
      <c r="AQ35" s="197">
        <v>0</v>
      </c>
      <c r="AR35" s="197">
        <v>0</v>
      </c>
      <c r="AS35" s="197">
        <v>0</v>
      </c>
      <c r="AT35">
        <v>0</v>
      </c>
      <c r="AU35">
        <v>0</v>
      </c>
      <c r="AV35" s="197">
        <v>0</v>
      </c>
      <c r="AW35" s="197">
        <v>0</v>
      </c>
      <c r="AX35" s="197">
        <v>0</v>
      </c>
      <c r="AY35" s="197">
        <v>0</v>
      </c>
      <c r="AZ35" s="197">
        <v>0</v>
      </c>
      <c r="BA35" s="197">
        <v>0</v>
      </c>
      <c r="BB35" s="197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0</v>
      </c>
      <c r="H36" s="197">
        <v>0</v>
      </c>
      <c r="I36" s="197">
        <v>0</v>
      </c>
      <c r="J36" s="197">
        <v>0</v>
      </c>
      <c r="K36" s="197">
        <v>0</v>
      </c>
      <c r="L36" s="197">
        <v>0</v>
      </c>
      <c r="M36" s="197">
        <v>0</v>
      </c>
      <c r="N36" s="197">
        <v>0</v>
      </c>
      <c r="O36" s="197">
        <v>0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>
        <v>0</v>
      </c>
      <c r="AA36" s="197">
        <v>0</v>
      </c>
      <c r="AB36" s="197">
        <v>0</v>
      </c>
      <c r="AC36" s="197">
        <v>0</v>
      </c>
      <c r="AD36" s="197">
        <v>0</v>
      </c>
      <c r="AE36" s="197">
        <v>9.24</v>
      </c>
      <c r="AF36" s="197">
        <v>0</v>
      </c>
      <c r="AG36" s="197">
        <v>0</v>
      </c>
      <c r="AH36" s="197">
        <v>0</v>
      </c>
      <c r="AI36" s="197">
        <v>5.84</v>
      </c>
      <c r="AJ36" s="197">
        <v>0</v>
      </c>
      <c r="AK36" s="197">
        <v>0</v>
      </c>
      <c r="AL36" s="197">
        <v>0</v>
      </c>
      <c r="AM36" s="197">
        <v>0</v>
      </c>
      <c r="AN36" s="197">
        <v>0</v>
      </c>
      <c r="AO36">
        <v>0</v>
      </c>
      <c r="AP36" s="197">
        <v>0</v>
      </c>
      <c r="AQ36" s="197">
        <v>0</v>
      </c>
      <c r="AR36" s="197">
        <v>0</v>
      </c>
      <c r="AS36" s="197">
        <v>0</v>
      </c>
      <c r="AT36">
        <v>0</v>
      </c>
      <c r="AU36">
        <v>0</v>
      </c>
      <c r="AV36" s="197">
        <v>0</v>
      </c>
      <c r="AW36" s="197">
        <v>0</v>
      </c>
      <c r="AX36" s="197">
        <v>0</v>
      </c>
      <c r="AY36" s="197">
        <v>0</v>
      </c>
      <c r="AZ36" s="197">
        <v>0</v>
      </c>
      <c r="BA36" s="197">
        <v>0</v>
      </c>
      <c r="BB36" s="197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0</v>
      </c>
      <c r="H37" s="197">
        <v>0</v>
      </c>
      <c r="I37" s="197">
        <v>0</v>
      </c>
      <c r="J37" s="197">
        <v>0</v>
      </c>
      <c r="K37" s="197">
        <v>0</v>
      </c>
      <c r="L37" s="197">
        <v>0</v>
      </c>
      <c r="M37" s="197">
        <v>0</v>
      </c>
      <c r="N37" s="197">
        <v>0</v>
      </c>
      <c r="O37" s="197">
        <v>0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>
        <v>0</v>
      </c>
      <c r="AA37" s="197">
        <v>0</v>
      </c>
      <c r="AB37" s="197">
        <v>0</v>
      </c>
      <c r="AC37" s="197">
        <v>0</v>
      </c>
      <c r="AD37" s="197">
        <v>0</v>
      </c>
      <c r="AE37" s="197">
        <v>9.24</v>
      </c>
      <c r="AF37" s="197">
        <v>0</v>
      </c>
      <c r="AG37" s="197">
        <v>0</v>
      </c>
      <c r="AH37" s="197">
        <v>0</v>
      </c>
      <c r="AI37" s="197">
        <v>5.84</v>
      </c>
      <c r="AJ37" s="197">
        <v>0</v>
      </c>
      <c r="AK37" s="197">
        <v>0</v>
      </c>
      <c r="AL37" s="197">
        <v>0</v>
      </c>
      <c r="AM37" s="197">
        <v>0</v>
      </c>
      <c r="AN37" s="197">
        <v>0</v>
      </c>
      <c r="AO37">
        <v>0</v>
      </c>
      <c r="AP37" s="197">
        <v>0</v>
      </c>
      <c r="AQ37" s="197">
        <v>0</v>
      </c>
      <c r="AR37" s="197">
        <v>0</v>
      </c>
      <c r="AS37" s="197">
        <v>0</v>
      </c>
      <c r="AT37">
        <v>0</v>
      </c>
      <c r="AU37">
        <v>0</v>
      </c>
      <c r="AV37" s="197">
        <v>0</v>
      </c>
      <c r="AW37" s="197">
        <v>0</v>
      </c>
      <c r="AX37" s="197">
        <v>0</v>
      </c>
      <c r="AY37" s="197">
        <v>0</v>
      </c>
      <c r="AZ37" s="197">
        <v>0</v>
      </c>
      <c r="BA37" s="197">
        <v>0</v>
      </c>
      <c r="BB37" s="19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0</v>
      </c>
      <c r="H38" s="197">
        <v>0</v>
      </c>
      <c r="I38" s="197">
        <v>0</v>
      </c>
      <c r="J38" s="197">
        <v>0</v>
      </c>
      <c r="K38" s="197">
        <v>0</v>
      </c>
      <c r="L38" s="197">
        <v>0</v>
      </c>
      <c r="M38" s="197">
        <v>0</v>
      </c>
      <c r="N38" s="197">
        <v>0</v>
      </c>
      <c r="O38" s="197">
        <v>0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>
        <v>0</v>
      </c>
      <c r="AA38" s="197">
        <v>0</v>
      </c>
      <c r="AB38" s="197">
        <v>0</v>
      </c>
      <c r="AC38" s="197">
        <v>0</v>
      </c>
      <c r="AD38" s="197">
        <v>0</v>
      </c>
      <c r="AE38" s="197">
        <v>9.24</v>
      </c>
      <c r="AF38" s="197">
        <v>0</v>
      </c>
      <c r="AG38" s="197">
        <v>0</v>
      </c>
      <c r="AH38" s="197">
        <v>0</v>
      </c>
      <c r="AI38" s="197">
        <v>5.84</v>
      </c>
      <c r="AJ38" s="197">
        <v>0</v>
      </c>
      <c r="AK38" s="197">
        <v>0</v>
      </c>
      <c r="AL38" s="197">
        <v>0</v>
      </c>
      <c r="AM38" s="197">
        <v>0</v>
      </c>
      <c r="AN38" s="197">
        <v>0</v>
      </c>
      <c r="AO38">
        <v>0</v>
      </c>
      <c r="AP38" s="197">
        <v>0</v>
      </c>
      <c r="AQ38" s="197">
        <v>0</v>
      </c>
      <c r="AR38" s="197">
        <v>0</v>
      </c>
      <c r="AS38" s="197">
        <v>0</v>
      </c>
      <c r="AT38">
        <v>0</v>
      </c>
      <c r="AU38">
        <v>0</v>
      </c>
      <c r="AV38" s="197">
        <v>0</v>
      </c>
      <c r="AW38" s="197">
        <v>0</v>
      </c>
      <c r="AX38" s="197">
        <v>0</v>
      </c>
      <c r="AY38" s="197">
        <v>0</v>
      </c>
      <c r="AZ38" s="197">
        <v>0</v>
      </c>
      <c r="BA38" s="197">
        <v>0</v>
      </c>
      <c r="BB38" s="197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0</v>
      </c>
      <c r="H39" s="197">
        <v>0</v>
      </c>
      <c r="I39" s="197">
        <v>0</v>
      </c>
      <c r="J39" s="197">
        <v>0</v>
      </c>
      <c r="K39" s="197">
        <v>0</v>
      </c>
      <c r="L39" s="197">
        <v>0</v>
      </c>
      <c r="M39" s="197">
        <v>0</v>
      </c>
      <c r="N39" s="197">
        <v>0</v>
      </c>
      <c r="O39" s="197">
        <v>0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>
        <v>0</v>
      </c>
      <c r="AA39" s="197">
        <v>0</v>
      </c>
      <c r="AB39" s="197">
        <v>0</v>
      </c>
      <c r="AC39" s="197">
        <v>0</v>
      </c>
      <c r="AD39" s="197">
        <v>0</v>
      </c>
      <c r="AE39" s="197">
        <v>9.24</v>
      </c>
      <c r="AF39" s="197">
        <v>0</v>
      </c>
      <c r="AG39" s="197">
        <v>0</v>
      </c>
      <c r="AH39" s="197">
        <v>0</v>
      </c>
      <c r="AI39" s="197">
        <v>5.84</v>
      </c>
      <c r="AJ39" s="197">
        <v>0</v>
      </c>
      <c r="AK39" s="197">
        <v>0</v>
      </c>
      <c r="AL39" s="197">
        <v>0</v>
      </c>
      <c r="AM39" s="197">
        <v>0</v>
      </c>
      <c r="AN39" s="197">
        <v>0</v>
      </c>
      <c r="AO39">
        <v>0</v>
      </c>
      <c r="AP39" s="197">
        <v>0</v>
      </c>
      <c r="AQ39" s="197">
        <v>0</v>
      </c>
      <c r="AR39" s="197">
        <v>0</v>
      </c>
      <c r="AS39" s="197">
        <v>0</v>
      </c>
      <c r="AT39">
        <v>0</v>
      </c>
      <c r="AU39">
        <v>0</v>
      </c>
      <c r="AV39" s="197">
        <v>0</v>
      </c>
      <c r="AW39" s="197">
        <v>0</v>
      </c>
      <c r="AX39" s="197">
        <v>0</v>
      </c>
      <c r="AY39" s="197">
        <v>0</v>
      </c>
      <c r="AZ39" s="197">
        <v>0</v>
      </c>
      <c r="BA39" s="197">
        <v>0</v>
      </c>
      <c r="BB39" s="197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0</v>
      </c>
      <c r="H40" s="197">
        <v>0</v>
      </c>
      <c r="I40" s="197">
        <v>0</v>
      </c>
      <c r="J40" s="197">
        <v>0</v>
      </c>
      <c r="K40" s="197">
        <v>0</v>
      </c>
      <c r="L40" s="197">
        <v>0</v>
      </c>
      <c r="M40" s="197">
        <v>0</v>
      </c>
      <c r="N40" s="197">
        <v>0</v>
      </c>
      <c r="O40" s="197">
        <v>0</v>
      </c>
      <c r="P40" s="197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>
        <v>0</v>
      </c>
      <c r="AA40" s="197">
        <v>0</v>
      </c>
      <c r="AB40" s="197">
        <v>0</v>
      </c>
      <c r="AC40" s="197">
        <v>0</v>
      </c>
      <c r="AD40" s="197">
        <v>0</v>
      </c>
      <c r="AE40" s="197">
        <v>9.24</v>
      </c>
      <c r="AF40" s="197">
        <v>0</v>
      </c>
      <c r="AG40" s="197">
        <v>0</v>
      </c>
      <c r="AH40" s="197">
        <v>0</v>
      </c>
      <c r="AI40" s="197">
        <v>5.84</v>
      </c>
      <c r="AJ40" s="197">
        <v>0</v>
      </c>
      <c r="AK40" s="197">
        <v>0</v>
      </c>
      <c r="AL40" s="197">
        <v>0</v>
      </c>
      <c r="AM40" s="197">
        <v>0</v>
      </c>
      <c r="AN40" s="197">
        <v>0</v>
      </c>
      <c r="AO40">
        <v>0</v>
      </c>
      <c r="AP40" s="197">
        <v>0</v>
      </c>
      <c r="AQ40" s="197">
        <v>0</v>
      </c>
      <c r="AR40" s="197">
        <v>0</v>
      </c>
      <c r="AS40" s="197">
        <v>0</v>
      </c>
      <c r="AT40">
        <v>0</v>
      </c>
      <c r="AU40">
        <v>0</v>
      </c>
      <c r="AV40" s="197">
        <v>0</v>
      </c>
      <c r="AW40" s="197">
        <v>0</v>
      </c>
      <c r="AX40" s="197">
        <v>0</v>
      </c>
      <c r="AY40" s="197">
        <v>0</v>
      </c>
      <c r="AZ40" s="197">
        <v>0</v>
      </c>
      <c r="BA40" s="197">
        <v>0</v>
      </c>
      <c r="BB40" s="197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0</v>
      </c>
      <c r="H41" s="197">
        <v>0</v>
      </c>
      <c r="I41" s="197">
        <v>0</v>
      </c>
      <c r="J41" s="197">
        <v>0</v>
      </c>
      <c r="K41" s="197">
        <v>0</v>
      </c>
      <c r="L41" s="197">
        <v>0</v>
      </c>
      <c r="M41" s="197">
        <v>0</v>
      </c>
      <c r="N41" s="197">
        <v>0</v>
      </c>
      <c r="O41" s="197">
        <v>0</v>
      </c>
      <c r="P41" s="197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>
        <v>0</v>
      </c>
      <c r="AA41" s="197">
        <v>0</v>
      </c>
      <c r="AB41" s="197">
        <v>0</v>
      </c>
      <c r="AC41" s="197">
        <v>0</v>
      </c>
      <c r="AD41" s="197">
        <v>0</v>
      </c>
      <c r="AE41" s="197">
        <v>9.24</v>
      </c>
      <c r="AF41" s="197">
        <v>0</v>
      </c>
      <c r="AG41" s="197">
        <v>0</v>
      </c>
      <c r="AH41" s="197">
        <v>0</v>
      </c>
      <c r="AI41" s="197">
        <v>5.84</v>
      </c>
      <c r="AJ41" s="197">
        <v>0</v>
      </c>
      <c r="AK41" s="197">
        <v>0</v>
      </c>
      <c r="AL41" s="197">
        <v>0</v>
      </c>
      <c r="AM41" s="197">
        <v>0</v>
      </c>
      <c r="AN41" s="197">
        <v>0</v>
      </c>
      <c r="AO41">
        <v>0</v>
      </c>
      <c r="AP41" s="197">
        <v>0</v>
      </c>
      <c r="AQ41" s="197">
        <v>0</v>
      </c>
      <c r="AR41" s="197">
        <v>0</v>
      </c>
      <c r="AS41" s="197">
        <v>0</v>
      </c>
      <c r="AT41">
        <v>0</v>
      </c>
      <c r="AU41">
        <v>0</v>
      </c>
      <c r="AV41" s="197">
        <v>0</v>
      </c>
      <c r="AW41" s="197">
        <v>0</v>
      </c>
      <c r="AX41" s="197">
        <v>0</v>
      </c>
      <c r="AY41" s="197">
        <v>0</v>
      </c>
      <c r="AZ41" s="197">
        <v>0</v>
      </c>
      <c r="BA41" s="197">
        <v>0</v>
      </c>
      <c r="BB41" s="197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0</v>
      </c>
      <c r="H42" s="197">
        <v>0</v>
      </c>
      <c r="I42" s="197">
        <v>0</v>
      </c>
      <c r="J42" s="197">
        <v>0</v>
      </c>
      <c r="K42" s="197">
        <v>0</v>
      </c>
      <c r="L42" s="197">
        <v>0</v>
      </c>
      <c r="M42" s="197">
        <v>0</v>
      </c>
      <c r="N42" s="197">
        <v>0</v>
      </c>
      <c r="O42" s="197">
        <v>0</v>
      </c>
      <c r="P42" s="197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>
        <v>0</v>
      </c>
      <c r="AA42" s="197">
        <v>0</v>
      </c>
      <c r="AB42" s="197">
        <v>0</v>
      </c>
      <c r="AC42" s="197">
        <v>0</v>
      </c>
      <c r="AD42" s="197">
        <v>0</v>
      </c>
      <c r="AE42" s="197">
        <v>9.24</v>
      </c>
      <c r="AF42" s="197">
        <v>0</v>
      </c>
      <c r="AG42" s="197">
        <v>0</v>
      </c>
      <c r="AH42" s="197">
        <v>0</v>
      </c>
      <c r="AI42" s="197">
        <v>5.84</v>
      </c>
      <c r="AJ42" s="197">
        <v>0</v>
      </c>
      <c r="AK42" s="197">
        <v>0</v>
      </c>
      <c r="AL42" s="197">
        <v>0</v>
      </c>
      <c r="AM42" s="197">
        <v>0</v>
      </c>
      <c r="AN42" s="197">
        <v>0</v>
      </c>
      <c r="AO42">
        <v>0</v>
      </c>
      <c r="AP42" s="197">
        <v>0</v>
      </c>
      <c r="AQ42" s="197">
        <v>0</v>
      </c>
      <c r="AR42" s="197">
        <v>0</v>
      </c>
      <c r="AS42" s="197">
        <v>0</v>
      </c>
      <c r="AT42">
        <v>0</v>
      </c>
      <c r="AU42">
        <v>0</v>
      </c>
      <c r="AV42" s="197">
        <v>0</v>
      </c>
      <c r="AW42" s="197">
        <v>0</v>
      </c>
      <c r="AX42" s="197">
        <v>0</v>
      </c>
      <c r="AY42" s="197">
        <v>0</v>
      </c>
      <c r="AZ42" s="197">
        <v>0</v>
      </c>
      <c r="BA42" s="197">
        <v>0</v>
      </c>
      <c r="BB42" s="197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0</v>
      </c>
      <c r="L43" s="197">
        <v>0</v>
      </c>
      <c r="M43" s="197">
        <v>0</v>
      </c>
      <c r="N43" s="197">
        <v>0</v>
      </c>
      <c r="O43" s="197">
        <v>0</v>
      </c>
      <c r="P43" s="197">
        <v>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  <c r="Y43" s="197">
        <v>0</v>
      </c>
      <c r="Z43">
        <v>0</v>
      </c>
      <c r="AA43" s="197">
        <v>0</v>
      </c>
      <c r="AB43" s="197">
        <v>0</v>
      </c>
      <c r="AC43" s="197">
        <v>0</v>
      </c>
      <c r="AD43" s="197">
        <v>0</v>
      </c>
      <c r="AE43" s="197">
        <v>9.24</v>
      </c>
      <c r="AF43" s="197">
        <v>0</v>
      </c>
      <c r="AG43" s="197">
        <v>0</v>
      </c>
      <c r="AH43" s="197">
        <v>0</v>
      </c>
      <c r="AI43" s="197">
        <v>5.84</v>
      </c>
      <c r="AJ43" s="197">
        <v>0</v>
      </c>
      <c r="AK43" s="197">
        <v>0</v>
      </c>
      <c r="AL43" s="197">
        <v>0</v>
      </c>
      <c r="AM43" s="197">
        <v>0</v>
      </c>
      <c r="AN43" s="197">
        <v>0</v>
      </c>
      <c r="AO43">
        <v>0</v>
      </c>
      <c r="AP43" s="197">
        <v>0</v>
      </c>
      <c r="AQ43" s="197">
        <v>0</v>
      </c>
      <c r="AR43" s="197">
        <v>0</v>
      </c>
      <c r="AS43" s="197">
        <v>0</v>
      </c>
      <c r="AT43">
        <v>0</v>
      </c>
      <c r="AU43">
        <v>0</v>
      </c>
      <c r="AV43" s="197">
        <v>0</v>
      </c>
      <c r="AW43" s="197">
        <v>0</v>
      </c>
      <c r="AX43" s="197">
        <v>0</v>
      </c>
      <c r="AY43" s="197">
        <v>0</v>
      </c>
      <c r="AZ43" s="197">
        <v>0</v>
      </c>
      <c r="BA43" s="197">
        <v>0</v>
      </c>
      <c r="BB43" s="197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0</v>
      </c>
      <c r="H44" s="197">
        <v>0</v>
      </c>
      <c r="I44" s="197">
        <v>0</v>
      </c>
      <c r="J44" s="197">
        <v>0</v>
      </c>
      <c r="K44" s="197">
        <v>0</v>
      </c>
      <c r="L44" s="197">
        <v>0</v>
      </c>
      <c r="M44" s="197">
        <v>0</v>
      </c>
      <c r="N44" s="197">
        <v>0</v>
      </c>
      <c r="O44" s="197">
        <v>0</v>
      </c>
      <c r="P44" s="197">
        <v>0</v>
      </c>
      <c r="Q44" s="197">
        <v>0</v>
      </c>
      <c r="R44" s="197">
        <v>0</v>
      </c>
      <c r="S44" s="197">
        <v>0</v>
      </c>
      <c r="T44" s="197">
        <v>0</v>
      </c>
      <c r="U44" s="197">
        <v>0</v>
      </c>
      <c r="V44" s="197">
        <v>0</v>
      </c>
      <c r="W44" s="197">
        <v>0</v>
      </c>
      <c r="X44" s="197">
        <v>0</v>
      </c>
      <c r="Y44" s="197">
        <v>0</v>
      </c>
      <c r="Z44">
        <v>0</v>
      </c>
      <c r="AA44" s="197">
        <v>0</v>
      </c>
      <c r="AB44" s="197">
        <v>0</v>
      </c>
      <c r="AC44" s="197">
        <v>0</v>
      </c>
      <c r="AD44" s="197">
        <v>0</v>
      </c>
      <c r="AE44" s="197">
        <v>9.24</v>
      </c>
      <c r="AF44" s="197">
        <v>0</v>
      </c>
      <c r="AG44" s="197">
        <v>0</v>
      </c>
      <c r="AH44" s="197">
        <v>0</v>
      </c>
      <c r="AI44" s="197">
        <v>5.84</v>
      </c>
      <c r="AJ44" s="197">
        <v>0</v>
      </c>
      <c r="AK44" s="197">
        <v>0</v>
      </c>
      <c r="AL44" s="197">
        <v>0</v>
      </c>
      <c r="AM44" s="197">
        <v>0</v>
      </c>
      <c r="AN44" s="197">
        <v>0</v>
      </c>
      <c r="AO44">
        <v>0</v>
      </c>
      <c r="AP44" s="197">
        <v>0</v>
      </c>
      <c r="AQ44" s="197">
        <v>0</v>
      </c>
      <c r="AR44" s="197">
        <v>0</v>
      </c>
      <c r="AS44" s="197">
        <v>0</v>
      </c>
      <c r="AT44">
        <v>0</v>
      </c>
      <c r="AU44">
        <v>0</v>
      </c>
      <c r="AV44" s="197">
        <v>0</v>
      </c>
      <c r="AW44" s="197">
        <v>0</v>
      </c>
      <c r="AX44" s="197">
        <v>0</v>
      </c>
      <c r="AY44" s="197">
        <v>0</v>
      </c>
      <c r="AZ44" s="197">
        <v>0</v>
      </c>
      <c r="BA44" s="197">
        <v>0</v>
      </c>
      <c r="BB44" s="197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0</v>
      </c>
      <c r="H45" s="197">
        <v>0</v>
      </c>
      <c r="I45" s="197">
        <v>0</v>
      </c>
      <c r="J45" s="197">
        <v>0</v>
      </c>
      <c r="K45" s="197">
        <v>0</v>
      </c>
      <c r="L45" s="197">
        <v>0</v>
      </c>
      <c r="M45" s="197">
        <v>0</v>
      </c>
      <c r="N45" s="197">
        <v>0</v>
      </c>
      <c r="O45" s="197">
        <v>0</v>
      </c>
      <c r="P45" s="197">
        <v>0</v>
      </c>
      <c r="Q45" s="197">
        <v>0</v>
      </c>
      <c r="R45" s="197">
        <v>0</v>
      </c>
      <c r="S45" s="197">
        <v>0</v>
      </c>
      <c r="T45" s="197">
        <v>0</v>
      </c>
      <c r="U45" s="197">
        <v>0</v>
      </c>
      <c r="V45" s="197">
        <v>0</v>
      </c>
      <c r="W45" s="197">
        <v>0</v>
      </c>
      <c r="X45" s="197">
        <v>0</v>
      </c>
      <c r="Y45" s="197">
        <v>0</v>
      </c>
      <c r="Z45">
        <v>0</v>
      </c>
      <c r="AA45" s="197">
        <v>0</v>
      </c>
      <c r="AB45" s="197">
        <v>0</v>
      </c>
      <c r="AC45" s="197">
        <v>0</v>
      </c>
      <c r="AD45" s="197">
        <v>0</v>
      </c>
      <c r="AE45" s="197">
        <v>9.24</v>
      </c>
      <c r="AF45" s="197">
        <v>0</v>
      </c>
      <c r="AG45" s="197">
        <v>0</v>
      </c>
      <c r="AH45" s="197">
        <v>0</v>
      </c>
      <c r="AI45" s="197">
        <v>5.84</v>
      </c>
      <c r="AJ45" s="197">
        <v>0</v>
      </c>
      <c r="AK45" s="197">
        <v>0</v>
      </c>
      <c r="AL45" s="197">
        <v>0</v>
      </c>
      <c r="AM45" s="197">
        <v>0</v>
      </c>
      <c r="AN45" s="197">
        <v>0</v>
      </c>
      <c r="AO45">
        <v>0</v>
      </c>
      <c r="AP45" s="197">
        <v>0</v>
      </c>
      <c r="AQ45" s="197">
        <v>0</v>
      </c>
      <c r="AR45" s="197">
        <v>0</v>
      </c>
      <c r="AS45" s="197">
        <v>0</v>
      </c>
      <c r="AT45">
        <v>0</v>
      </c>
      <c r="AU45">
        <v>0</v>
      </c>
      <c r="AV45" s="197">
        <v>0</v>
      </c>
      <c r="AW45" s="197">
        <v>0</v>
      </c>
      <c r="AX45" s="197">
        <v>0</v>
      </c>
      <c r="AY45" s="197">
        <v>0</v>
      </c>
      <c r="AZ45" s="197">
        <v>0</v>
      </c>
      <c r="BA45" s="197">
        <v>0</v>
      </c>
      <c r="BB45" s="197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0</v>
      </c>
      <c r="H46" s="197">
        <v>0</v>
      </c>
      <c r="I46" s="197">
        <v>0</v>
      </c>
      <c r="J46" s="197">
        <v>0</v>
      </c>
      <c r="K46" s="197">
        <v>0</v>
      </c>
      <c r="L46" s="197">
        <v>0</v>
      </c>
      <c r="M46" s="197">
        <v>0</v>
      </c>
      <c r="N46" s="197">
        <v>0</v>
      </c>
      <c r="O46" s="197">
        <v>0</v>
      </c>
      <c r="P46" s="197">
        <v>0</v>
      </c>
      <c r="Q46" s="197">
        <v>0</v>
      </c>
      <c r="R46" s="197">
        <v>0</v>
      </c>
      <c r="S46" s="197">
        <v>0</v>
      </c>
      <c r="T46" s="197">
        <v>0</v>
      </c>
      <c r="U46" s="197">
        <v>0</v>
      </c>
      <c r="V46" s="197">
        <v>0</v>
      </c>
      <c r="W46" s="197">
        <v>0</v>
      </c>
      <c r="X46" s="197">
        <v>0</v>
      </c>
      <c r="Y46" s="197">
        <v>0</v>
      </c>
      <c r="Z46">
        <v>0</v>
      </c>
      <c r="AA46" s="197">
        <v>0</v>
      </c>
      <c r="AB46" s="197">
        <v>0</v>
      </c>
      <c r="AC46" s="197">
        <v>0</v>
      </c>
      <c r="AD46" s="197">
        <v>0</v>
      </c>
      <c r="AE46" s="197">
        <v>9.24</v>
      </c>
      <c r="AF46" s="197">
        <v>0</v>
      </c>
      <c r="AG46" s="197">
        <v>0</v>
      </c>
      <c r="AH46" s="197">
        <v>0</v>
      </c>
      <c r="AI46" s="197">
        <v>5.84</v>
      </c>
      <c r="AJ46" s="197">
        <v>0</v>
      </c>
      <c r="AK46" s="197">
        <v>0</v>
      </c>
      <c r="AL46" s="197">
        <v>0</v>
      </c>
      <c r="AM46" s="197">
        <v>0</v>
      </c>
      <c r="AN46" s="197">
        <v>0</v>
      </c>
      <c r="AO46">
        <v>0</v>
      </c>
      <c r="AP46" s="197">
        <v>0</v>
      </c>
      <c r="AQ46" s="197">
        <v>0</v>
      </c>
      <c r="AR46" s="197">
        <v>0</v>
      </c>
      <c r="AS46" s="197">
        <v>0</v>
      </c>
      <c r="AT46">
        <v>0</v>
      </c>
      <c r="AU46">
        <v>0</v>
      </c>
      <c r="AV46" s="197">
        <v>0</v>
      </c>
      <c r="AW46" s="197">
        <v>0</v>
      </c>
      <c r="AX46" s="197">
        <v>0</v>
      </c>
      <c r="AY46" s="197">
        <v>0</v>
      </c>
      <c r="AZ46" s="197">
        <v>0</v>
      </c>
      <c r="BA46" s="197">
        <v>0</v>
      </c>
      <c r="BB46" s="197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0</v>
      </c>
      <c r="H47" s="197">
        <v>0</v>
      </c>
      <c r="I47" s="197">
        <v>0</v>
      </c>
      <c r="J47" s="197">
        <v>0</v>
      </c>
      <c r="K47" s="197">
        <v>0</v>
      </c>
      <c r="L47" s="197">
        <v>0</v>
      </c>
      <c r="M47" s="197">
        <v>0</v>
      </c>
      <c r="N47" s="197">
        <v>0</v>
      </c>
      <c r="O47" s="197">
        <v>0</v>
      </c>
      <c r="P47" s="197">
        <v>0</v>
      </c>
      <c r="Q47" s="197">
        <v>0</v>
      </c>
      <c r="R47" s="197">
        <v>0</v>
      </c>
      <c r="S47" s="197">
        <v>0</v>
      </c>
      <c r="T47" s="197">
        <v>0</v>
      </c>
      <c r="U47" s="197">
        <v>0</v>
      </c>
      <c r="V47" s="197">
        <v>0</v>
      </c>
      <c r="W47" s="197">
        <v>0</v>
      </c>
      <c r="X47" s="197">
        <v>0</v>
      </c>
      <c r="Y47" s="197">
        <v>0</v>
      </c>
      <c r="Z47">
        <v>0</v>
      </c>
      <c r="AA47" s="197">
        <v>0</v>
      </c>
      <c r="AB47" s="197">
        <v>0</v>
      </c>
      <c r="AC47" s="197">
        <v>0</v>
      </c>
      <c r="AD47" s="197">
        <v>0</v>
      </c>
      <c r="AE47" s="197">
        <v>9.24</v>
      </c>
      <c r="AF47" s="197">
        <v>0</v>
      </c>
      <c r="AG47" s="197">
        <v>0</v>
      </c>
      <c r="AH47" s="197">
        <v>0</v>
      </c>
      <c r="AI47" s="197">
        <v>5.84</v>
      </c>
      <c r="AJ47" s="197">
        <v>0</v>
      </c>
      <c r="AK47" s="197">
        <v>0</v>
      </c>
      <c r="AL47" s="197">
        <v>0</v>
      </c>
      <c r="AM47" s="197">
        <v>0</v>
      </c>
      <c r="AN47" s="197">
        <v>0</v>
      </c>
      <c r="AO47">
        <v>0</v>
      </c>
      <c r="AP47" s="197">
        <v>0</v>
      </c>
      <c r="AQ47" s="197">
        <v>0</v>
      </c>
      <c r="AR47" s="197">
        <v>0</v>
      </c>
      <c r="AS47" s="197">
        <v>0</v>
      </c>
      <c r="AT47">
        <v>0</v>
      </c>
      <c r="AU47">
        <v>0</v>
      </c>
      <c r="AV47" s="197">
        <v>0</v>
      </c>
      <c r="AW47" s="197">
        <v>0</v>
      </c>
      <c r="AX47" s="197">
        <v>0</v>
      </c>
      <c r="AY47" s="197">
        <v>0</v>
      </c>
      <c r="AZ47" s="197">
        <v>0</v>
      </c>
      <c r="BA47" s="197">
        <v>0</v>
      </c>
      <c r="BB47" s="19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0</v>
      </c>
      <c r="H48" s="197">
        <v>0</v>
      </c>
      <c r="I48" s="197">
        <v>0</v>
      </c>
      <c r="J48" s="197">
        <v>0</v>
      </c>
      <c r="K48" s="197">
        <v>0</v>
      </c>
      <c r="L48" s="197">
        <v>0</v>
      </c>
      <c r="M48" s="197">
        <v>0</v>
      </c>
      <c r="N48" s="197">
        <v>0</v>
      </c>
      <c r="O48" s="197">
        <v>0</v>
      </c>
      <c r="P48" s="197">
        <v>0</v>
      </c>
      <c r="Q48" s="197">
        <v>0</v>
      </c>
      <c r="R48" s="197">
        <v>0</v>
      </c>
      <c r="S48" s="197">
        <v>0</v>
      </c>
      <c r="T48" s="197">
        <v>0</v>
      </c>
      <c r="U48" s="197">
        <v>0</v>
      </c>
      <c r="V48" s="197">
        <v>0</v>
      </c>
      <c r="W48" s="197">
        <v>0</v>
      </c>
      <c r="X48" s="197">
        <v>0</v>
      </c>
      <c r="Y48" s="197">
        <v>0</v>
      </c>
      <c r="Z48">
        <v>0</v>
      </c>
      <c r="AA48" s="197">
        <v>0</v>
      </c>
      <c r="AB48" s="197">
        <v>0</v>
      </c>
      <c r="AC48" s="197">
        <v>0</v>
      </c>
      <c r="AD48" s="197">
        <v>0</v>
      </c>
      <c r="AE48" s="197">
        <v>9.24</v>
      </c>
      <c r="AF48" s="197">
        <v>0</v>
      </c>
      <c r="AG48" s="197">
        <v>0</v>
      </c>
      <c r="AH48" s="197">
        <v>0</v>
      </c>
      <c r="AI48" s="197">
        <v>5.84</v>
      </c>
      <c r="AJ48" s="197">
        <v>0</v>
      </c>
      <c r="AK48" s="197">
        <v>0</v>
      </c>
      <c r="AL48" s="197">
        <v>0</v>
      </c>
      <c r="AM48" s="197">
        <v>0</v>
      </c>
      <c r="AN48" s="197">
        <v>0</v>
      </c>
      <c r="AO48">
        <v>0</v>
      </c>
      <c r="AP48" s="197">
        <v>0</v>
      </c>
      <c r="AQ48" s="197">
        <v>0</v>
      </c>
      <c r="AR48" s="197">
        <v>0</v>
      </c>
      <c r="AS48" s="197">
        <v>0</v>
      </c>
      <c r="AT48">
        <v>0</v>
      </c>
      <c r="AU48">
        <v>0</v>
      </c>
      <c r="AV48" s="197">
        <v>0</v>
      </c>
      <c r="AW48" s="197">
        <v>0</v>
      </c>
      <c r="AX48" s="197">
        <v>0</v>
      </c>
      <c r="AY48" s="197">
        <v>0</v>
      </c>
      <c r="AZ48" s="197">
        <v>0</v>
      </c>
      <c r="BA48" s="197">
        <v>0</v>
      </c>
      <c r="BB48" s="197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0</v>
      </c>
      <c r="L49" s="197">
        <v>0</v>
      </c>
      <c r="M49" s="197">
        <v>0</v>
      </c>
      <c r="N49" s="197">
        <v>0</v>
      </c>
      <c r="O49" s="197">
        <v>0</v>
      </c>
      <c r="P49" s="197">
        <v>0</v>
      </c>
      <c r="Q49" s="197">
        <v>0</v>
      </c>
      <c r="R49" s="197">
        <v>0</v>
      </c>
      <c r="S49" s="197">
        <v>0</v>
      </c>
      <c r="T49" s="197">
        <v>0</v>
      </c>
      <c r="U49" s="197">
        <v>0</v>
      </c>
      <c r="V49" s="197">
        <v>0</v>
      </c>
      <c r="W49" s="197">
        <v>0</v>
      </c>
      <c r="X49" s="197">
        <v>0</v>
      </c>
      <c r="Y49" s="197">
        <v>0</v>
      </c>
      <c r="Z49">
        <v>0</v>
      </c>
      <c r="AA49" s="197">
        <v>0</v>
      </c>
      <c r="AB49" s="197">
        <v>0</v>
      </c>
      <c r="AC49" s="197">
        <v>0</v>
      </c>
      <c r="AD49" s="197">
        <v>0</v>
      </c>
      <c r="AE49" s="197">
        <v>9.0399999999999991</v>
      </c>
      <c r="AF49" s="197">
        <v>0</v>
      </c>
      <c r="AG49" s="197">
        <v>0</v>
      </c>
      <c r="AH49" s="197">
        <v>0</v>
      </c>
      <c r="AI49" s="197">
        <v>5.84</v>
      </c>
      <c r="AJ49" s="197">
        <v>0</v>
      </c>
      <c r="AK49" s="197">
        <v>0</v>
      </c>
      <c r="AL49" s="197">
        <v>0</v>
      </c>
      <c r="AM49" s="197">
        <v>0</v>
      </c>
      <c r="AN49" s="197">
        <v>0</v>
      </c>
      <c r="AO49">
        <v>0</v>
      </c>
      <c r="AP49" s="197">
        <v>0</v>
      </c>
      <c r="AQ49" s="197">
        <v>0</v>
      </c>
      <c r="AR49" s="197">
        <v>0</v>
      </c>
      <c r="AS49" s="197">
        <v>0</v>
      </c>
      <c r="AT49">
        <v>0</v>
      </c>
      <c r="AU49">
        <v>0</v>
      </c>
      <c r="AV49" s="197">
        <v>0</v>
      </c>
      <c r="AW49" s="197">
        <v>0</v>
      </c>
      <c r="AX49" s="197">
        <v>0</v>
      </c>
      <c r="AY49" s="197">
        <v>0</v>
      </c>
      <c r="AZ49" s="197">
        <v>0</v>
      </c>
      <c r="BA49" s="197">
        <v>0</v>
      </c>
      <c r="BB49" s="197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0</v>
      </c>
      <c r="H50" s="197">
        <v>0</v>
      </c>
      <c r="I50" s="197">
        <v>0</v>
      </c>
      <c r="J50" s="197">
        <v>0</v>
      </c>
      <c r="K50" s="197">
        <v>0</v>
      </c>
      <c r="L50" s="197">
        <v>0</v>
      </c>
      <c r="M50" s="197">
        <v>0</v>
      </c>
      <c r="N50" s="197">
        <v>0</v>
      </c>
      <c r="O50" s="197">
        <v>0</v>
      </c>
      <c r="P50" s="197">
        <v>0</v>
      </c>
      <c r="Q50" s="197">
        <v>0</v>
      </c>
      <c r="R50" s="197">
        <v>0</v>
      </c>
      <c r="S50" s="197">
        <v>0</v>
      </c>
      <c r="T50" s="197">
        <v>0</v>
      </c>
      <c r="U50" s="197">
        <v>0</v>
      </c>
      <c r="V50" s="197">
        <v>0</v>
      </c>
      <c r="W50" s="197">
        <v>0</v>
      </c>
      <c r="X50" s="197">
        <v>0</v>
      </c>
      <c r="Y50" s="197">
        <v>0</v>
      </c>
      <c r="Z50">
        <v>0</v>
      </c>
      <c r="AA50" s="197">
        <v>0</v>
      </c>
      <c r="AB50" s="197">
        <v>0</v>
      </c>
      <c r="AC50" s="197">
        <v>0</v>
      </c>
      <c r="AD50" s="197">
        <v>0</v>
      </c>
      <c r="AE50" s="197">
        <v>9.0399999999999991</v>
      </c>
      <c r="AF50" s="197">
        <v>0</v>
      </c>
      <c r="AG50" s="197">
        <v>0</v>
      </c>
      <c r="AH50" s="197">
        <v>0</v>
      </c>
      <c r="AI50" s="197">
        <v>5.84</v>
      </c>
      <c r="AJ50" s="197">
        <v>0</v>
      </c>
      <c r="AK50" s="197">
        <v>0</v>
      </c>
      <c r="AL50" s="197">
        <v>0</v>
      </c>
      <c r="AM50" s="197">
        <v>0</v>
      </c>
      <c r="AN50" s="197">
        <v>0</v>
      </c>
      <c r="AO50">
        <v>0</v>
      </c>
      <c r="AP50" s="197">
        <v>0</v>
      </c>
      <c r="AQ50" s="197">
        <v>0</v>
      </c>
      <c r="AR50" s="197">
        <v>0</v>
      </c>
      <c r="AS50" s="197">
        <v>0</v>
      </c>
      <c r="AT50">
        <v>0</v>
      </c>
      <c r="AU50">
        <v>0</v>
      </c>
      <c r="AV50" s="197">
        <v>0</v>
      </c>
      <c r="AW50" s="197">
        <v>0</v>
      </c>
      <c r="AX50" s="197">
        <v>0</v>
      </c>
      <c r="AY50" s="197">
        <v>0</v>
      </c>
      <c r="AZ50" s="197">
        <v>0</v>
      </c>
      <c r="BA50" s="197">
        <v>0</v>
      </c>
      <c r="BB50" s="197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197">
        <v>0</v>
      </c>
      <c r="I51" s="197">
        <v>0</v>
      </c>
      <c r="J51" s="197">
        <v>0</v>
      </c>
      <c r="K51" s="197">
        <v>0</v>
      </c>
      <c r="L51" s="197">
        <v>0</v>
      </c>
      <c r="M51" s="197">
        <v>0</v>
      </c>
      <c r="N51" s="197">
        <v>0</v>
      </c>
      <c r="O51" s="197">
        <v>0</v>
      </c>
      <c r="P51" s="197">
        <v>0</v>
      </c>
      <c r="Q51" s="197">
        <v>0</v>
      </c>
      <c r="R51" s="197">
        <v>0</v>
      </c>
      <c r="S51" s="197">
        <v>0</v>
      </c>
      <c r="T51" s="197">
        <v>0</v>
      </c>
      <c r="U51" s="197">
        <v>0</v>
      </c>
      <c r="V51" s="197">
        <v>0</v>
      </c>
      <c r="W51" s="197">
        <v>0</v>
      </c>
      <c r="X51" s="197">
        <v>0</v>
      </c>
      <c r="Y51" s="197">
        <v>0</v>
      </c>
      <c r="Z51">
        <v>0</v>
      </c>
      <c r="AA51" s="197">
        <v>0</v>
      </c>
      <c r="AB51" s="197">
        <v>0</v>
      </c>
      <c r="AC51" s="197">
        <v>0</v>
      </c>
      <c r="AD51" s="197">
        <v>0</v>
      </c>
      <c r="AE51" s="197">
        <v>9.0399999999999991</v>
      </c>
      <c r="AF51" s="197">
        <v>0</v>
      </c>
      <c r="AG51" s="197">
        <v>0</v>
      </c>
      <c r="AH51" s="197">
        <v>0</v>
      </c>
      <c r="AI51" s="197">
        <v>5.84</v>
      </c>
      <c r="AJ51" s="197">
        <v>0</v>
      </c>
      <c r="AK51" s="197">
        <v>0</v>
      </c>
      <c r="AL51" s="197">
        <v>0</v>
      </c>
      <c r="AM51" s="197">
        <v>0</v>
      </c>
      <c r="AN51" s="197">
        <v>0</v>
      </c>
      <c r="AO51">
        <v>0</v>
      </c>
      <c r="AP51" s="197">
        <v>0</v>
      </c>
      <c r="AQ51" s="197">
        <v>0</v>
      </c>
      <c r="AR51" s="197">
        <v>0</v>
      </c>
      <c r="AS51" s="197">
        <v>0</v>
      </c>
      <c r="AT51">
        <v>0</v>
      </c>
      <c r="AU51">
        <v>0</v>
      </c>
      <c r="AV51" s="197">
        <v>0</v>
      </c>
      <c r="AW51" s="197">
        <v>0</v>
      </c>
      <c r="AX51" s="197">
        <v>0</v>
      </c>
      <c r="AY51" s="197">
        <v>0</v>
      </c>
      <c r="AZ51" s="197">
        <v>0</v>
      </c>
      <c r="BA51" s="197">
        <v>0</v>
      </c>
      <c r="BB51" s="197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0</v>
      </c>
      <c r="H52" s="197">
        <v>0</v>
      </c>
      <c r="I52" s="197">
        <v>0</v>
      </c>
      <c r="J52" s="197">
        <v>0</v>
      </c>
      <c r="K52" s="197">
        <v>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7">
        <v>0</v>
      </c>
      <c r="Y52" s="197">
        <v>0</v>
      </c>
      <c r="Z52">
        <v>0</v>
      </c>
      <c r="AA52" s="197">
        <v>0</v>
      </c>
      <c r="AB52" s="197">
        <v>0</v>
      </c>
      <c r="AC52" s="197">
        <v>0</v>
      </c>
      <c r="AD52" s="197">
        <v>0</v>
      </c>
      <c r="AE52" s="197">
        <v>9.0399999999999991</v>
      </c>
      <c r="AF52" s="197">
        <v>0</v>
      </c>
      <c r="AG52" s="197">
        <v>0</v>
      </c>
      <c r="AH52" s="197">
        <v>0</v>
      </c>
      <c r="AI52" s="197">
        <v>5.84</v>
      </c>
      <c r="AJ52" s="197">
        <v>0</v>
      </c>
      <c r="AK52" s="197">
        <v>0</v>
      </c>
      <c r="AL52" s="197">
        <v>0</v>
      </c>
      <c r="AM52" s="197">
        <v>0</v>
      </c>
      <c r="AN52" s="197">
        <v>0</v>
      </c>
      <c r="AO52">
        <v>0</v>
      </c>
      <c r="AP52" s="197">
        <v>0</v>
      </c>
      <c r="AQ52" s="197">
        <v>0</v>
      </c>
      <c r="AR52" s="197">
        <v>0</v>
      </c>
      <c r="AS52" s="197">
        <v>0</v>
      </c>
      <c r="AT52">
        <v>0</v>
      </c>
      <c r="AU52">
        <v>0</v>
      </c>
      <c r="AV52" s="197">
        <v>0</v>
      </c>
      <c r="AW52" s="197">
        <v>0</v>
      </c>
      <c r="AX52" s="197">
        <v>0</v>
      </c>
      <c r="AY52" s="197">
        <v>0</v>
      </c>
      <c r="AZ52" s="197">
        <v>0</v>
      </c>
      <c r="BA52" s="197">
        <v>0</v>
      </c>
      <c r="BB52" s="197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0</v>
      </c>
      <c r="H53" s="197">
        <v>0</v>
      </c>
      <c r="I53" s="197">
        <v>0</v>
      </c>
      <c r="J53" s="197">
        <v>0</v>
      </c>
      <c r="K53" s="197">
        <v>0</v>
      </c>
      <c r="L53" s="197">
        <v>0</v>
      </c>
      <c r="M53" s="197">
        <v>0</v>
      </c>
      <c r="N53" s="197">
        <v>0</v>
      </c>
      <c r="O53" s="197">
        <v>0</v>
      </c>
      <c r="P53" s="197">
        <v>0</v>
      </c>
      <c r="Q53" s="197">
        <v>0</v>
      </c>
      <c r="R53" s="197">
        <v>0</v>
      </c>
      <c r="S53" s="197">
        <v>0</v>
      </c>
      <c r="T53" s="197">
        <v>0</v>
      </c>
      <c r="U53" s="197">
        <v>0</v>
      </c>
      <c r="V53" s="197">
        <v>0</v>
      </c>
      <c r="W53" s="197">
        <v>0</v>
      </c>
      <c r="X53" s="197">
        <v>0</v>
      </c>
      <c r="Y53" s="197">
        <v>0</v>
      </c>
      <c r="Z53">
        <v>0</v>
      </c>
      <c r="AA53" s="197">
        <v>0</v>
      </c>
      <c r="AB53" s="197">
        <v>0</v>
      </c>
      <c r="AC53" s="197">
        <v>0</v>
      </c>
      <c r="AD53" s="197">
        <v>0</v>
      </c>
      <c r="AE53" s="197">
        <v>9.0399999999999991</v>
      </c>
      <c r="AF53" s="197">
        <v>0</v>
      </c>
      <c r="AG53" s="197">
        <v>0</v>
      </c>
      <c r="AH53" s="197">
        <v>0</v>
      </c>
      <c r="AI53" s="197">
        <v>5.84</v>
      </c>
      <c r="AJ53" s="197">
        <v>0</v>
      </c>
      <c r="AK53" s="197">
        <v>0</v>
      </c>
      <c r="AL53" s="197">
        <v>0</v>
      </c>
      <c r="AM53" s="197">
        <v>0</v>
      </c>
      <c r="AN53" s="197">
        <v>0</v>
      </c>
      <c r="AO53">
        <v>0</v>
      </c>
      <c r="AP53" s="197">
        <v>0</v>
      </c>
      <c r="AQ53" s="197">
        <v>0</v>
      </c>
      <c r="AR53" s="197">
        <v>0</v>
      </c>
      <c r="AS53" s="197">
        <v>0</v>
      </c>
      <c r="AT53">
        <v>0</v>
      </c>
      <c r="AU53">
        <v>0</v>
      </c>
      <c r="AV53" s="197">
        <v>0</v>
      </c>
      <c r="AW53" s="197">
        <v>0</v>
      </c>
      <c r="AX53" s="197">
        <v>0</v>
      </c>
      <c r="AY53" s="197">
        <v>0</v>
      </c>
      <c r="AZ53" s="197">
        <v>0</v>
      </c>
      <c r="BA53" s="197">
        <v>0</v>
      </c>
      <c r="BB53" s="197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0</v>
      </c>
      <c r="H54" s="197">
        <v>0</v>
      </c>
      <c r="I54" s="197">
        <v>0</v>
      </c>
      <c r="J54" s="197">
        <v>0</v>
      </c>
      <c r="K54" s="197">
        <v>0</v>
      </c>
      <c r="L54" s="197">
        <v>0</v>
      </c>
      <c r="M54" s="197">
        <v>0</v>
      </c>
      <c r="N54" s="197">
        <v>0</v>
      </c>
      <c r="O54" s="197">
        <v>0</v>
      </c>
      <c r="P54" s="197">
        <v>0</v>
      </c>
      <c r="Q54" s="197">
        <v>0</v>
      </c>
      <c r="R54" s="197">
        <v>0</v>
      </c>
      <c r="S54" s="197">
        <v>0</v>
      </c>
      <c r="T54" s="197">
        <v>0</v>
      </c>
      <c r="U54" s="197">
        <v>0</v>
      </c>
      <c r="V54" s="197">
        <v>0</v>
      </c>
      <c r="W54" s="197">
        <v>0</v>
      </c>
      <c r="X54" s="197">
        <v>0</v>
      </c>
      <c r="Y54" s="197">
        <v>0</v>
      </c>
      <c r="Z54">
        <v>0</v>
      </c>
      <c r="AA54" s="197">
        <v>0</v>
      </c>
      <c r="AB54" s="197">
        <v>0</v>
      </c>
      <c r="AC54" s="197">
        <v>0</v>
      </c>
      <c r="AD54" s="197">
        <v>0</v>
      </c>
      <c r="AE54" s="197">
        <v>9.0399999999999991</v>
      </c>
      <c r="AF54" s="197">
        <v>0</v>
      </c>
      <c r="AG54" s="197">
        <v>0</v>
      </c>
      <c r="AH54" s="197">
        <v>0</v>
      </c>
      <c r="AI54" s="197">
        <v>5.84</v>
      </c>
      <c r="AJ54" s="197">
        <v>0</v>
      </c>
      <c r="AK54" s="197">
        <v>0</v>
      </c>
      <c r="AL54" s="197">
        <v>0</v>
      </c>
      <c r="AM54" s="197">
        <v>0</v>
      </c>
      <c r="AN54" s="197">
        <v>0</v>
      </c>
      <c r="AO54">
        <v>0</v>
      </c>
      <c r="AP54" s="197">
        <v>0</v>
      </c>
      <c r="AQ54" s="197">
        <v>0</v>
      </c>
      <c r="AR54" s="197">
        <v>0</v>
      </c>
      <c r="AS54" s="197">
        <v>0</v>
      </c>
      <c r="AT54">
        <v>0</v>
      </c>
      <c r="AU54">
        <v>0</v>
      </c>
      <c r="AV54" s="197">
        <v>0</v>
      </c>
      <c r="AW54" s="197">
        <v>0</v>
      </c>
      <c r="AX54" s="197">
        <v>0</v>
      </c>
      <c r="AY54" s="197">
        <v>0</v>
      </c>
      <c r="AZ54" s="197">
        <v>0</v>
      </c>
      <c r="BA54" s="197">
        <v>0</v>
      </c>
      <c r="BB54" s="197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0</v>
      </c>
      <c r="H55" s="197">
        <v>0</v>
      </c>
      <c r="I55" s="197">
        <v>0</v>
      </c>
      <c r="J55" s="197">
        <v>0</v>
      </c>
      <c r="K55" s="197">
        <v>0</v>
      </c>
      <c r="L55" s="197">
        <v>0</v>
      </c>
      <c r="M55" s="197">
        <v>0</v>
      </c>
      <c r="N55" s="197">
        <v>0</v>
      </c>
      <c r="O55" s="197">
        <v>0</v>
      </c>
      <c r="P55" s="197">
        <v>0</v>
      </c>
      <c r="Q55" s="197">
        <v>0</v>
      </c>
      <c r="R55" s="197">
        <v>0</v>
      </c>
      <c r="S55" s="197">
        <v>0</v>
      </c>
      <c r="T55" s="197">
        <v>0</v>
      </c>
      <c r="U55" s="197">
        <v>0</v>
      </c>
      <c r="V55" s="197">
        <v>0</v>
      </c>
      <c r="W55" s="197">
        <v>0</v>
      </c>
      <c r="X55" s="197">
        <v>0</v>
      </c>
      <c r="Y55" s="197">
        <v>0</v>
      </c>
      <c r="Z55">
        <v>0</v>
      </c>
      <c r="AA55" s="197">
        <v>0</v>
      </c>
      <c r="AB55" s="197">
        <v>0</v>
      </c>
      <c r="AC55" s="197">
        <v>0</v>
      </c>
      <c r="AD55" s="197">
        <v>0</v>
      </c>
      <c r="AE55" s="197">
        <v>9.0399999999999991</v>
      </c>
      <c r="AF55" s="197">
        <v>0</v>
      </c>
      <c r="AG55" s="197">
        <v>0</v>
      </c>
      <c r="AH55" s="197">
        <v>0</v>
      </c>
      <c r="AI55" s="197">
        <v>5.84</v>
      </c>
      <c r="AJ55" s="197">
        <v>0</v>
      </c>
      <c r="AK55" s="197">
        <v>0</v>
      </c>
      <c r="AL55" s="197">
        <v>0</v>
      </c>
      <c r="AM55" s="197">
        <v>0</v>
      </c>
      <c r="AN55" s="197">
        <v>0</v>
      </c>
      <c r="AO55">
        <v>0</v>
      </c>
      <c r="AP55" s="197">
        <v>0</v>
      </c>
      <c r="AQ55" s="197">
        <v>0</v>
      </c>
      <c r="AR55" s="197">
        <v>0</v>
      </c>
      <c r="AS55" s="197">
        <v>0</v>
      </c>
      <c r="AT55">
        <v>0</v>
      </c>
      <c r="AU55">
        <v>0</v>
      </c>
      <c r="AV55" s="197">
        <v>0</v>
      </c>
      <c r="AW55" s="197">
        <v>0</v>
      </c>
      <c r="AX55" s="197">
        <v>0</v>
      </c>
      <c r="AY55" s="197">
        <v>0</v>
      </c>
      <c r="AZ55" s="197">
        <v>0</v>
      </c>
      <c r="BA55" s="197">
        <v>0</v>
      </c>
      <c r="BB55" s="197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0</v>
      </c>
      <c r="H56" s="197">
        <v>0</v>
      </c>
      <c r="I56" s="197">
        <v>0</v>
      </c>
      <c r="J56" s="197">
        <v>0</v>
      </c>
      <c r="K56" s="197">
        <v>0</v>
      </c>
      <c r="L56" s="197">
        <v>0</v>
      </c>
      <c r="M56" s="197">
        <v>0</v>
      </c>
      <c r="N56" s="197">
        <v>0</v>
      </c>
      <c r="O56" s="197">
        <v>0</v>
      </c>
      <c r="P56" s="197">
        <v>0</v>
      </c>
      <c r="Q56" s="197">
        <v>0</v>
      </c>
      <c r="R56" s="197">
        <v>0</v>
      </c>
      <c r="S56" s="197">
        <v>0</v>
      </c>
      <c r="T56" s="197">
        <v>0</v>
      </c>
      <c r="U56" s="197">
        <v>0</v>
      </c>
      <c r="V56" s="197">
        <v>0</v>
      </c>
      <c r="W56" s="197">
        <v>0</v>
      </c>
      <c r="X56" s="197">
        <v>0</v>
      </c>
      <c r="Y56" s="197">
        <v>0</v>
      </c>
      <c r="Z56">
        <v>0</v>
      </c>
      <c r="AA56" s="197">
        <v>0</v>
      </c>
      <c r="AB56" s="197">
        <v>0</v>
      </c>
      <c r="AC56" s="197">
        <v>0</v>
      </c>
      <c r="AD56" s="197">
        <v>0</v>
      </c>
      <c r="AE56" s="197">
        <v>9.0399999999999991</v>
      </c>
      <c r="AF56" s="197">
        <v>0</v>
      </c>
      <c r="AG56" s="197">
        <v>0</v>
      </c>
      <c r="AH56" s="197">
        <v>0</v>
      </c>
      <c r="AI56" s="197">
        <v>5.84</v>
      </c>
      <c r="AJ56" s="197">
        <v>0</v>
      </c>
      <c r="AK56" s="197">
        <v>0</v>
      </c>
      <c r="AL56" s="197">
        <v>0</v>
      </c>
      <c r="AM56" s="197">
        <v>0</v>
      </c>
      <c r="AN56" s="197">
        <v>0</v>
      </c>
      <c r="AO56">
        <v>0</v>
      </c>
      <c r="AP56" s="197">
        <v>0</v>
      </c>
      <c r="AQ56" s="197">
        <v>0</v>
      </c>
      <c r="AR56" s="197">
        <v>0</v>
      </c>
      <c r="AS56" s="197">
        <v>0</v>
      </c>
      <c r="AT56">
        <v>0</v>
      </c>
      <c r="AU56">
        <v>0</v>
      </c>
      <c r="AV56" s="197">
        <v>0</v>
      </c>
      <c r="AW56" s="197">
        <v>0</v>
      </c>
      <c r="AX56" s="197">
        <v>0</v>
      </c>
      <c r="AY56" s="197">
        <v>0</v>
      </c>
      <c r="AZ56" s="197">
        <v>0</v>
      </c>
      <c r="BA56" s="197">
        <v>0</v>
      </c>
      <c r="BB56" s="197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0</v>
      </c>
      <c r="H57" s="197">
        <v>0</v>
      </c>
      <c r="I57" s="197">
        <v>0</v>
      </c>
      <c r="J57" s="197">
        <v>0</v>
      </c>
      <c r="K57" s="197">
        <v>0</v>
      </c>
      <c r="L57" s="197">
        <v>0</v>
      </c>
      <c r="M57" s="197">
        <v>0</v>
      </c>
      <c r="N57" s="197">
        <v>0</v>
      </c>
      <c r="O57" s="197">
        <v>0</v>
      </c>
      <c r="P57" s="197">
        <v>0</v>
      </c>
      <c r="Q57" s="197">
        <v>0</v>
      </c>
      <c r="R57" s="197">
        <v>0</v>
      </c>
      <c r="S57" s="197">
        <v>0</v>
      </c>
      <c r="T57" s="197">
        <v>0</v>
      </c>
      <c r="U57" s="197">
        <v>0</v>
      </c>
      <c r="V57" s="197">
        <v>0</v>
      </c>
      <c r="W57" s="197">
        <v>0</v>
      </c>
      <c r="X57" s="197">
        <v>0</v>
      </c>
      <c r="Y57" s="197">
        <v>0</v>
      </c>
      <c r="Z57">
        <v>0</v>
      </c>
      <c r="AA57" s="197">
        <v>0</v>
      </c>
      <c r="AB57" s="197">
        <v>0</v>
      </c>
      <c r="AC57" s="197">
        <v>0</v>
      </c>
      <c r="AD57" s="197">
        <v>0</v>
      </c>
      <c r="AE57" s="197">
        <v>9.0399999999999991</v>
      </c>
      <c r="AF57" s="197">
        <v>0</v>
      </c>
      <c r="AG57" s="197">
        <v>0</v>
      </c>
      <c r="AH57" s="197">
        <v>0</v>
      </c>
      <c r="AI57" s="197">
        <v>5.84</v>
      </c>
      <c r="AJ57" s="197">
        <v>0</v>
      </c>
      <c r="AK57" s="197">
        <v>0</v>
      </c>
      <c r="AL57" s="197">
        <v>0</v>
      </c>
      <c r="AM57" s="197">
        <v>0</v>
      </c>
      <c r="AN57" s="197">
        <v>0</v>
      </c>
      <c r="AO57">
        <v>0</v>
      </c>
      <c r="AP57" s="197">
        <v>0</v>
      </c>
      <c r="AQ57" s="197">
        <v>0</v>
      </c>
      <c r="AR57" s="197">
        <v>0</v>
      </c>
      <c r="AS57" s="197">
        <v>0</v>
      </c>
      <c r="AT57">
        <v>0</v>
      </c>
      <c r="AU57">
        <v>0</v>
      </c>
      <c r="AV57" s="197">
        <v>0</v>
      </c>
      <c r="AW57" s="197">
        <v>0</v>
      </c>
      <c r="AX57" s="197">
        <v>0</v>
      </c>
      <c r="AY57" s="197">
        <v>0</v>
      </c>
      <c r="AZ57" s="197">
        <v>0</v>
      </c>
      <c r="BA57" s="197">
        <v>0</v>
      </c>
      <c r="BB57" s="19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0</v>
      </c>
      <c r="H58" s="197">
        <v>0</v>
      </c>
      <c r="I58" s="197">
        <v>0</v>
      </c>
      <c r="J58" s="197">
        <v>0</v>
      </c>
      <c r="K58" s="197">
        <v>0</v>
      </c>
      <c r="L58" s="197">
        <v>0</v>
      </c>
      <c r="M58" s="197">
        <v>0</v>
      </c>
      <c r="N58" s="197">
        <v>0</v>
      </c>
      <c r="O58" s="197">
        <v>0</v>
      </c>
      <c r="P58" s="197">
        <v>0</v>
      </c>
      <c r="Q58" s="197">
        <v>0</v>
      </c>
      <c r="R58" s="197">
        <v>0</v>
      </c>
      <c r="S58" s="197">
        <v>0</v>
      </c>
      <c r="T58" s="197">
        <v>0</v>
      </c>
      <c r="U58" s="197">
        <v>0</v>
      </c>
      <c r="V58" s="197">
        <v>0</v>
      </c>
      <c r="W58" s="197">
        <v>0</v>
      </c>
      <c r="X58" s="197">
        <v>0</v>
      </c>
      <c r="Y58" s="197">
        <v>0</v>
      </c>
      <c r="Z58">
        <v>0</v>
      </c>
      <c r="AA58" s="197">
        <v>0</v>
      </c>
      <c r="AB58" s="197">
        <v>0</v>
      </c>
      <c r="AC58" s="197">
        <v>0</v>
      </c>
      <c r="AD58" s="197">
        <v>0</v>
      </c>
      <c r="AE58" s="197">
        <v>8.92</v>
      </c>
      <c r="AF58" s="197">
        <v>0</v>
      </c>
      <c r="AG58" s="197">
        <v>0</v>
      </c>
      <c r="AH58" s="197">
        <v>0</v>
      </c>
      <c r="AI58" s="197">
        <v>5.84</v>
      </c>
      <c r="AJ58" s="197">
        <v>0</v>
      </c>
      <c r="AK58" s="197">
        <v>0</v>
      </c>
      <c r="AL58" s="197">
        <v>0</v>
      </c>
      <c r="AM58" s="197">
        <v>0</v>
      </c>
      <c r="AN58" s="197">
        <v>0</v>
      </c>
      <c r="AO58">
        <v>0</v>
      </c>
      <c r="AP58" s="197">
        <v>0</v>
      </c>
      <c r="AQ58" s="197">
        <v>0</v>
      </c>
      <c r="AR58" s="197">
        <v>0</v>
      </c>
      <c r="AS58" s="197">
        <v>0</v>
      </c>
      <c r="AT58">
        <v>0</v>
      </c>
      <c r="AU58">
        <v>0</v>
      </c>
      <c r="AV58" s="197">
        <v>0</v>
      </c>
      <c r="AW58" s="197">
        <v>0</v>
      </c>
      <c r="AX58" s="197">
        <v>0</v>
      </c>
      <c r="AY58" s="197">
        <v>0</v>
      </c>
      <c r="AZ58" s="197">
        <v>0</v>
      </c>
      <c r="BA58" s="197">
        <v>0</v>
      </c>
      <c r="BB58" s="197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0</v>
      </c>
      <c r="H59" s="197">
        <v>0</v>
      </c>
      <c r="I59" s="197">
        <v>0</v>
      </c>
      <c r="J59" s="197">
        <v>0</v>
      </c>
      <c r="K59" s="197">
        <v>0</v>
      </c>
      <c r="L59" s="197">
        <v>0</v>
      </c>
      <c r="M59" s="197">
        <v>0</v>
      </c>
      <c r="N59" s="197">
        <v>0</v>
      </c>
      <c r="O59" s="197">
        <v>0</v>
      </c>
      <c r="P59" s="197">
        <v>0</v>
      </c>
      <c r="Q59" s="197">
        <v>0</v>
      </c>
      <c r="R59" s="197">
        <v>0</v>
      </c>
      <c r="S59" s="197">
        <v>0</v>
      </c>
      <c r="T59" s="197">
        <v>0</v>
      </c>
      <c r="U59" s="197">
        <v>0</v>
      </c>
      <c r="V59" s="197">
        <v>0</v>
      </c>
      <c r="W59" s="197">
        <v>0</v>
      </c>
      <c r="X59" s="197">
        <v>0</v>
      </c>
      <c r="Y59" s="197">
        <v>0</v>
      </c>
      <c r="Z59">
        <v>0</v>
      </c>
      <c r="AA59" s="197">
        <v>0</v>
      </c>
      <c r="AB59" s="197">
        <v>0</v>
      </c>
      <c r="AC59" s="197">
        <v>0</v>
      </c>
      <c r="AD59" s="197">
        <v>0</v>
      </c>
      <c r="AE59" s="197">
        <v>8.92</v>
      </c>
      <c r="AF59" s="197">
        <v>0</v>
      </c>
      <c r="AG59" s="197">
        <v>0</v>
      </c>
      <c r="AH59" s="197">
        <v>0</v>
      </c>
      <c r="AI59" s="197">
        <v>5.84</v>
      </c>
      <c r="AJ59" s="197">
        <v>0</v>
      </c>
      <c r="AK59" s="197">
        <v>0</v>
      </c>
      <c r="AL59" s="197">
        <v>0</v>
      </c>
      <c r="AM59" s="197">
        <v>0</v>
      </c>
      <c r="AN59" s="197">
        <v>0</v>
      </c>
      <c r="AO59">
        <v>0</v>
      </c>
      <c r="AP59" s="197">
        <v>0</v>
      </c>
      <c r="AQ59" s="197">
        <v>0</v>
      </c>
      <c r="AR59" s="197">
        <v>0</v>
      </c>
      <c r="AS59" s="197">
        <v>0</v>
      </c>
      <c r="AT59">
        <v>0</v>
      </c>
      <c r="AU59">
        <v>0</v>
      </c>
      <c r="AV59" s="197">
        <v>0</v>
      </c>
      <c r="AW59" s="197">
        <v>0</v>
      </c>
      <c r="AX59" s="197">
        <v>0</v>
      </c>
      <c r="AY59" s="197">
        <v>0</v>
      </c>
      <c r="AZ59" s="197">
        <v>0</v>
      </c>
      <c r="BA59" s="197">
        <v>0</v>
      </c>
      <c r="BB59" s="197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0</v>
      </c>
      <c r="H60" s="197">
        <v>0</v>
      </c>
      <c r="I60" s="197">
        <v>0</v>
      </c>
      <c r="J60" s="197">
        <v>0</v>
      </c>
      <c r="K60" s="197">
        <v>0</v>
      </c>
      <c r="L60" s="197">
        <v>0</v>
      </c>
      <c r="M60" s="197">
        <v>0</v>
      </c>
      <c r="N60" s="197">
        <v>0</v>
      </c>
      <c r="O60" s="197">
        <v>0</v>
      </c>
      <c r="P60" s="197">
        <v>0</v>
      </c>
      <c r="Q60" s="197">
        <v>0</v>
      </c>
      <c r="R60" s="197">
        <v>0</v>
      </c>
      <c r="S60" s="197">
        <v>0</v>
      </c>
      <c r="T60" s="197">
        <v>0</v>
      </c>
      <c r="U60" s="197">
        <v>0</v>
      </c>
      <c r="V60" s="197">
        <v>0</v>
      </c>
      <c r="W60" s="197">
        <v>0</v>
      </c>
      <c r="X60" s="197">
        <v>0</v>
      </c>
      <c r="Y60" s="197">
        <v>0</v>
      </c>
      <c r="Z60">
        <v>0</v>
      </c>
      <c r="AA60" s="197">
        <v>0</v>
      </c>
      <c r="AB60" s="197">
        <v>0</v>
      </c>
      <c r="AC60" s="197">
        <v>0</v>
      </c>
      <c r="AD60" s="197">
        <v>0</v>
      </c>
      <c r="AE60" s="197">
        <v>8.92</v>
      </c>
      <c r="AF60" s="197">
        <v>0</v>
      </c>
      <c r="AG60" s="197">
        <v>0</v>
      </c>
      <c r="AH60" s="197">
        <v>0</v>
      </c>
      <c r="AI60" s="197">
        <v>5.84</v>
      </c>
      <c r="AJ60" s="197">
        <v>0</v>
      </c>
      <c r="AK60" s="197">
        <v>0</v>
      </c>
      <c r="AL60" s="197">
        <v>0</v>
      </c>
      <c r="AM60" s="197">
        <v>0</v>
      </c>
      <c r="AN60" s="197">
        <v>0</v>
      </c>
      <c r="AO60">
        <v>0</v>
      </c>
      <c r="AP60" s="197">
        <v>0</v>
      </c>
      <c r="AQ60" s="197">
        <v>0</v>
      </c>
      <c r="AR60" s="197">
        <v>0</v>
      </c>
      <c r="AS60" s="197">
        <v>0</v>
      </c>
      <c r="AT60">
        <v>0</v>
      </c>
      <c r="AU60">
        <v>0</v>
      </c>
      <c r="AV60" s="197">
        <v>0</v>
      </c>
      <c r="AW60" s="197">
        <v>0</v>
      </c>
      <c r="AX60" s="197">
        <v>0</v>
      </c>
      <c r="AY60" s="197">
        <v>0</v>
      </c>
      <c r="AZ60" s="197">
        <v>0</v>
      </c>
      <c r="BA60" s="197">
        <v>0</v>
      </c>
      <c r="BB60" s="197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0</v>
      </c>
      <c r="H61" s="197">
        <v>0</v>
      </c>
      <c r="I61" s="197">
        <v>0</v>
      </c>
      <c r="J61" s="197">
        <v>0</v>
      </c>
      <c r="K61" s="197">
        <v>0</v>
      </c>
      <c r="L61" s="197">
        <v>0</v>
      </c>
      <c r="M61" s="197">
        <v>0</v>
      </c>
      <c r="N61" s="197">
        <v>0</v>
      </c>
      <c r="O61" s="197">
        <v>0</v>
      </c>
      <c r="P61" s="197">
        <v>0</v>
      </c>
      <c r="Q61" s="197">
        <v>0</v>
      </c>
      <c r="R61" s="197">
        <v>0</v>
      </c>
      <c r="S61" s="197">
        <v>0</v>
      </c>
      <c r="T61" s="197">
        <v>0</v>
      </c>
      <c r="U61" s="197">
        <v>0</v>
      </c>
      <c r="V61" s="197">
        <v>0</v>
      </c>
      <c r="W61" s="197">
        <v>0</v>
      </c>
      <c r="X61" s="197">
        <v>0</v>
      </c>
      <c r="Y61" s="197">
        <v>0</v>
      </c>
      <c r="Z61">
        <v>0</v>
      </c>
      <c r="AA61" s="197">
        <v>0</v>
      </c>
      <c r="AB61" s="197">
        <v>0</v>
      </c>
      <c r="AC61" s="197">
        <v>0</v>
      </c>
      <c r="AD61" s="197">
        <v>0</v>
      </c>
      <c r="AE61" s="197">
        <v>8</v>
      </c>
      <c r="AF61" s="197">
        <v>0</v>
      </c>
      <c r="AG61" s="197">
        <v>0</v>
      </c>
      <c r="AH61" s="197">
        <v>0</v>
      </c>
      <c r="AI61" s="197">
        <v>5.84</v>
      </c>
      <c r="AJ61" s="197">
        <v>0</v>
      </c>
      <c r="AK61" s="197">
        <v>0</v>
      </c>
      <c r="AL61" s="197">
        <v>0</v>
      </c>
      <c r="AM61" s="197">
        <v>0</v>
      </c>
      <c r="AN61" s="197">
        <v>0</v>
      </c>
      <c r="AO61">
        <v>0</v>
      </c>
      <c r="AP61" s="197">
        <v>0</v>
      </c>
      <c r="AQ61" s="197">
        <v>0</v>
      </c>
      <c r="AR61" s="197">
        <v>0</v>
      </c>
      <c r="AS61" s="197">
        <v>0</v>
      </c>
      <c r="AT61">
        <v>0</v>
      </c>
      <c r="AU61">
        <v>0</v>
      </c>
      <c r="AV61" s="197">
        <v>0</v>
      </c>
      <c r="AW61" s="197">
        <v>0</v>
      </c>
      <c r="AX61" s="197">
        <v>0</v>
      </c>
      <c r="AY61" s="197">
        <v>0</v>
      </c>
      <c r="AZ61" s="197">
        <v>0</v>
      </c>
      <c r="BA61" s="197">
        <v>0</v>
      </c>
      <c r="BB61" s="197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0</v>
      </c>
      <c r="H62" s="197">
        <v>0</v>
      </c>
      <c r="I62" s="197">
        <v>0</v>
      </c>
      <c r="J62" s="197">
        <v>0</v>
      </c>
      <c r="K62" s="197">
        <v>0</v>
      </c>
      <c r="L62" s="197">
        <v>0</v>
      </c>
      <c r="M62" s="197">
        <v>0</v>
      </c>
      <c r="N62" s="197">
        <v>0</v>
      </c>
      <c r="O62" s="197">
        <v>0</v>
      </c>
      <c r="P62" s="197">
        <v>0</v>
      </c>
      <c r="Q62" s="197">
        <v>0</v>
      </c>
      <c r="R62" s="197">
        <v>0</v>
      </c>
      <c r="S62" s="197">
        <v>0</v>
      </c>
      <c r="T62" s="197">
        <v>0</v>
      </c>
      <c r="U62" s="197">
        <v>0</v>
      </c>
      <c r="V62" s="197">
        <v>0</v>
      </c>
      <c r="W62" s="197">
        <v>0</v>
      </c>
      <c r="X62" s="197">
        <v>0</v>
      </c>
      <c r="Y62" s="197">
        <v>0</v>
      </c>
      <c r="Z62">
        <v>0</v>
      </c>
      <c r="AA62" s="197">
        <v>0</v>
      </c>
      <c r="AB62" s="197">
        <v>0</v>
      </c>
      <c r="AC62" s="197">
        <v>0</v>
      </c>
      <c r="AD62" s="197">
        <v>0</v>
      </c>
      <c r="AE62" s="197">
        <v>8</v>
      </c>
      <c r="AF62" s="197">
        <v>0</v>
      </c>
      <c r="AG62" s="197">
        <v>0</v>
      </c>
      <c r="AH62" s="197">
        <v>0</v>
      </c>
      <c r="AI62" s="197">
        <v>5.84</v>
      </c>
      <c r="AJ62" s="197">
        <v>0</v>
      </c>
      <c r="AK62" s="197">
        <v>0</v>
      </c>
      <c r="AL62" s="197">
        <v>0</v>
      </c>
      <c r="AM62" s="197">
        <v>0</v>
      </c>
      <c r="AN62" s="197">
        <v>0</v>
      </c>
      <c r="AO62">
        <v>0</v>
      </c>
      <c r="AP62" s="197">
        <v>0</v>
      </c>
      <c r="AQ62" s="197">
        <v>0</v>
      </c>
      <c r="AR62" s="197">
        <v>0</v>
      </c>
      <c r="AS62" s="197">
        <v>0</v>
      </c>
      <c r="AT62">
        <v>0</v>
      </c>
      <c r="AU62">
        <v>0</v>
      </c>
      <c r="AV62" s="197">
        <v>0</v>
      </c>
      <c r="AW62" s="197">
        <v>0</v>
      </c>
      <c r="AX62" s="197">
        <v>0</v>
      </c>
      <c r="AY62" s="197">
        <v>0</v>
      </c>
      <c r="AZ62" s="197">
        <v>0</v>
      </c>
      <c r="BA62" s="197">
        <v>0</v>
      </c>
      <c r="BB62" s="197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0</v>
      </c>
      <c r="H63" s="197">
        <v>0</v>
      </c>
      <c r="I63" s="197">
        <v>0</v>
      </c>
      <c r="J63" s="197">
        <v>0</v>
      </c>
      <c r="K63" s="197">
        <v>0</v>
      </c>
      <c r="L63" s="197">
        <v>0</v>
      </c>
      <c r="M63" s="197">
        <v>0</v>
      </c>
      <c r="N63" s="197">
        <v>0</v>
      </c>
      <c r="O63" s="197">
        <v>0</v>
      </c>
      <c r="P63" s="197">
        <v>0</v>
      </c>
      <c r="Q63" s="197">
        <v>0</v>
      </c>
      <c r="R63" s="197">
        <v>0</v>
      </c>
      <c r="S63" s="197">
        <v>0</v>
      </c>
      <c r="T63" s="197">
        <v>0</v>
      </c>
      <c r="U63" s="197">
        <v>0</v>
      </c>
      <c r="V63" s="197">
        <v>0</v>
      </c>
      <c r="W63" s="197">
        <v>0</v>
      </c>
      <c r="X63" s="197">
        <v>0</v>
      </c>
      <c r="Y63" s="197">
        <v>0</v>
      </c>
      <c r="Z63">
        <v>0</v>
      </c>
      <c r="AA63" s="197">
        <v>0</v>
      </c>
      <c r="AB63" s="197">
        <v>0</v>
      </c>
      <c r="AC63" s="197">
        <v>0</v>
      </c>
      <c r="AD63" s="197">
        <v>0</v>
      </c>
      <c r="AE63" s="197">
        <v>8.92</v>
      </c>
      <c r="AF63" s="197">
        <v>0</v>
      </c>
      <c r="AG63" s="197">
        <v>0</v>
      </c>
      <c r="AH63" s="197">
        <v>0</v>
      </c>
      <c r="AI63" s="197">
        <v>5.84</v>
      </c>
      <c r="AJ63" s="197">
        <v>0</v>
      </c>
      <c r="AK63" s="197">
        <v>0</v>
      </c>
      <c r="AL63" s="197">
        <v>0</v>
      </c>
      <c r="AM63" s="197">
        <v>0</v>
      </c>
      <c r="AN63" s="197">
        <v>0</v>
      </c>
      <c r="AO63">
        <v>0</v>
      </c>
      <c r="AP63" s="197">
        <v>0</v>
      </c>
      <c r="AQ63" s="197">
        <v>0</v>
      </c>
      <c r="AR63" s="197">
        <v>0</v>
      </c>
      <c r="AS63" s="197">
        <v>0</v>
      </c>
      <c r="AT63">
        <v>0</v>
      </c>
      <c r="AU63">
        <v>0</v>
      </c>
      <c r="AV63" s="197">
        <v>0</v>
      </c>
      <c r="AW63" s="197">
        <v>0</v>
      </c>
      <c r="AX63" s="197">
        <v>0</v>
      </c>
      <c r="AY63" s="197">
        <v>0</v>
      </c>
      <c r="AZ63" s="197">
        <v>0</v>
      </c>
      <c r="BA63" s="197">
        <v>0</v>
      </c>
      <c r="BB63" s="197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0</v>
      </c>
      <c r="H64" s="197">
        <v>0</v>
      </c>
      <c r="I64" s="197">
        <v>0</v>
      </c>
      <c r="J64" s="197">
        <v>0</v>
      </c>
      <c r="K64" s="197">
        <v>0</v>
      </c>
      <c r="L64" s="197">
        <v>0</v>
      </c>
      <c r="M64" s="197">
        <v>0</v>
      </c>
      <c r="N64" s="197">
        <v>0</v>
      </c>
      <c r="O64" s="197">
        <v>0</v>
      </c>
      <c r="P64" s="197">
        <v>0</v>
      </c>
      <c r="Q64" s="197">
        <v>0</v>
      </c>
      <c r="R64" s="197">
        <v>0</v>
      </c>
      <c r="S64" s="197">
        <v>0</v>
      </c>
      <c r="T64" s="197">
        <v>0</v>
      </c>
      <c r="U64" s="197">
        <v>0</v>
      </c>
      <c r="V64" s="197">
        <v>0</v>
      </c>
      <c r="W64" s="197">
        <v>0</v>
      </c>
      <c r="X64" s="197">
        <v>0</v>
      </c>
      <c r="Y64" s="197">
        <v>0</v>
      </c>
      <c r="Z64">
        <v>0</v>
      </c>
      <c r="AA64" s="197">
        <v>0</v>
      </c>
      <c r="AB64" s="197">
        <v>0</v>
      </c>
      <c r="AC64" s="197">
        <v>0</v>
      </c>
      <c r="AD64" s="197">
        <v>0</v>
      </c>
      <c r="AE64" s="197">
        <v>8.92</v>
      </c>
      <c r="AF64" s="197">
        <v>0</v>
      </c>
      <c r="AG64" s="197">
        <v>0</v>
      </c>
      <c r="AH64" s="197">
        <v>0</v>
      </c>
      <c r="AI64" s="197">
        <v>5.84</v>
      </c>
      <c r="AJ64" s="197">
        <v>0</v>
      </c>
      <c r="AK64" s="197">
        <v>0</v>
      </c>
      <c r="AL64" s="197">
        <v>0</v>
      </c>
      <c r="AM64" s="197">
        <v>0</v>
      </c>
      <c r="AN64" s="197">
        <v>0</v>
      </c>
      <c r="AO64">
        <v>0</v>
      </c>
      <c r="AP64" s="197">
        <v>0</v>
      </c>
      <c r="AQ64" s="197">
        <v>0</v>
      </c>
      <c r="AR64" s="197">
        <v>0</v>
      </c>
      <c r="AS64" s="197">
        <v>0</v>
      </c>
      <c r="AT64">
        <v>0</v>
      </c>
      <c r="AU64">
        <v>0</v>
      </c>
      <c r="AV64" s="197">
        <v>0</v>
      </c>
      <c r="AW64" s="197">
        <v>0</v>
      </c>
      <c r="AX64" s="197">
        <v>0</v>
      </c>
      <c r="AY64" s="197">
        <v>0</v>
      </c>
      <c r="AZ64" s="197">
        <v>0</v>
      </c>
      <c r="BA64" s="197">
        <v>0</v>
      </c>
      <c r="BB64" s="197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0</v>
      </c>
      <c r="H65" s="197">
        <v>0</v>
      </c>
      <c r="I65" s="197">
        <v>0</v>
      </c>
      <c r="J65" s="197">
        <v>0</v>
      </c>
      <c r="K65" s="197">
        <v>0</v>
      </c>
      <c r="L65" s="197">
        <v>0</v>
      </c>
      <c r="M65" s="197">
        <v>0</v>
      </c>
      <c r="N65" s="197">
        <v>0</v>
      </c>
      <c r="O65" s="197">
        <v>0</v>
      </c>
      <c r="P65" s="197">
        <v>0</v>
      </c>
      <c r="Q65" s="197">
        <v>0</v>
      </c>
      <c r="R65" s="197">
        <v>0</v>
      </c>
      <c r="S65" s="197">
        <v>0</v>
      </c>
      <c r="T65" s="197">
        <v>0</v>
      </c>
      <c r="U65" s="197">
        <v>0</v>
      </c>
      <c r="V65" s="197">
        <v>0</v>
      </c>
      <c r="W65" s="197">
        <v>0</v>
      </c>
      <c r="X65" s="197">
        <v>0</v>
      </c>
      <c r="Y65" s="197">
        <v>0</v>
      </c>
      <c r="Z65">
        <v>0</v>
      </c>
      <c r="AA65" s="197">
        <v>0</v>
      </c>
      <c r="AB65" s="197">
        <v>0</v>
      </c>
      <c r="AC65" s="197">
        <v>0</v>
      </c>
      <c r="AD65" s="197">
        <v>0</v>
      </c>
      <c r="AE65" s="197">
        <v>9.1300000000000008</v>
      </c>
      <c r="AF65" s="197">
        <v>0</v>
      </c>
      <c r="AG65" s="197">
        <v>0</v>
      </c>
      <c r="AH65" s="197">
        <v>0</v>
      </c>
      <c r="AI65" s="197">
        <v>5.84</v>
      </c>
      <c r="AJ65" s="197">
        <v>0</v>
      </c>
      <c r="AK65" s="197">
        <v>0</v>
      </c>
      <c r="AL65" s="197">
        <v>0</v>
      </c>
      <c r="AM65" s="197">
        <v>0</v>
      </c>
      <c r="AN65" s="197">
        <v>0</v>
      </c>
      <c r="AO65">
        <v>0</v>
      </c>
      <c r="AP65" s="197">
        <v>0</v>
      </c>
      <c r="AQ65" s="197">
        <v>0</v>
      </c>
      <c r="AR65" s="197">
        <v>0</v>
      </c>
      <c r="AS65" s="197">
        <v>0</v>
      </c>
      <c r="AT65">
        <v>0</v>
      </c>
      <c r="AU65">
        <v>0</v>
      </c>
      <c r="AV65" s="197">
        <v>0</v>
      </c>
      <c r="AW65" s="197">
        <v>0</v>
      </c>
      <c r="AX65" s="197">
        <v>0</v>
      </c>
      <c r="AY65" s="197">
        <v>0</v>
      </c>
      <c r="AZ65" s="197">
        <v>0</v>
      </c>
      <c r="BA65" s="197">
        <v>0</v>
      </c>
      <c r="BB65" s="197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0</v>
      </c>
      <c r="H66" s="197">
        <v>0</v>
      </c>
      <c r="I66" s="197">
        <v>0</v>
      </c>
      <c r="J66" s="197">
        <v>0</v>
      </c>
      <c r="K66" s="197">
        <v>0</v>
      </c>
      <c r="L66" s="197">
        <v>0</v>
      </c>
      <c r="M66" s="197">
        <v>0</v>
      </c>
      <c r="N66" s="197">
        <v>0</v>
      </c>
      <c r="O66" s="197">
        <v>0</v>
      </c>
      <c r="P66" s="197">
        <v>0</v>
      </c>
      <c r="Q66" s="197">
        <v>0</v>
      </c>
      <c r="R66" s="197">
        <v>0</v>
      </c>
      <c r="S66" s="197">
        <v>0</v>
      </c>
      <c r="T66" s="197">
        <v>0</v>
      </c>
      <c r="U66" s="197">
        <v>0</v>
      </c>
      <c r="V66" s="197">
        <v>0</v>
      </c>
      <c r="W66" s="197">
        <v>0</v>
      </c>
      <c r="X66" s="197">
        <v>0</v>
      </c>
      <c r="Y66" s="197">
        <v>0</v>
      </c>
      <c r="Z66">
        <v>0</v>
      </c>
      <c r="AA66" s="197">
        <v>0</v>
      </c>
      <c r="AB66" s="197">
        <v>0</v>
      </c>
      <c r="AC66" s="197">
        <v>0</v>
      </c>
      <c r="AD66" s="197">
        <v>0</v>
      </c>
      <c r="AE66" s="197">
        <v>9.1300000000000008</v>
      </c>
      <c r="AF66" s="197">
        <v>0</v>
      </c>
      <c r="AG66" s="197">
        <v>0</v>
      </c>
      <c r="AH66" s="197">
        <v>0</v>
      </c>
      <c r="AI66" s="197">
        <v>5.84</v>
      </c>
      <c r="AJ66" s="197">
        <v>0</v>
      </c>
      <c r="AK66" s="197">
        <v>0</v>
      </c>
      <c r="AL66" s="197">
        <v>0</v>
      </c>
      <c r="AM66" s="197">
        <v>0</v>
      </c>
      <c r="AN66" s="197">
        <v>0</v>
      </c>
      <c r="AO66">
        <v>0</v>
      </c>
      <c r="AP66" s="197">
        <v>0</v>
      </c>
      <c r="AQ66" s="197">
        <v>0</v>
      </c>
      <c r="AR66" s="197">
        <v>0</v>
      </c>
      <c r="AS66" s="197">
        <v>0</v>
      </c>
      <c r="AT66">
        <v>0</v>
      </c>
      <c r="AU66">
        <v>0</v>
      </c>
      <c r="AV66" s="197">
        <v>0</v>
      </c>
      <c r="AW66" s="197">
        <v>0</v>
      </c>
      <c r="AX66" s="197">
        <v>0</v>
      </c>
      <c r="AY66" s="197">
        <v>0</v>
      </c>
      <c r="AZ66" s="197">
        <v>0</v>
      </c>
      <c r="BA66" s="197">
        <v>0</v>
      </c>
      <c r="BB66" s="197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0</v>
      </c>
      <c r="H67" s="197">
        <v>0</v>
      </c>
      <c r="I67" s="197">
        <v>0</v>
      </c>
      <c r="J67" s="197">
        <v>0</v>
      </c>
      <c r="K67" s="197">
        <v>0</v>
      </c>
      <c r="L67" s="197">
        <v>0</v>
      </c>
      <c r="M67" s="197">
        <v>0</v>
      </c>
      <c r="N67" s="197">
        <v>0</v>
      </c>
      <c r="O67" s="197">
        <v>0</v>
      </c>
      <c r="P67" s="197">
        <v>0</v>
      </c>
      <c r="Q67" s="197">
        <v>0</v>
      </c>
      <c r="R67" s="197">
        <v>0</v>
      </c>
      <c r="S67" s="197">
        <v>0</v>
      </c>
      <c r="T67" s="197">
        <v>0</v>
      </c>
      <c r="U67" s="197">
        <v>0</v>
      </c>
      <c r="V67" s="197">
        <v>0</v>
      </c>
      <c r="W67" s="197">
        <v>0</v>
      </c>
      <c r="X67" s="197">
        <v>0</v>
      </c>
      <c r="Y67" s="197">
        <v>0</v>
      </c>
      <c r="Z67">
        <v>0</v>
      </c>
      <c r="AA67" s="197">
        <v>0</v>
      </c>
      <c r="AB67" s="197">
        <v>0</v>
      </c>
      <c r="AC67" s="197">
        <v>0</v>
      </c>
      <c r="AD67" s="197">
        <v>0</v>
      </c>
      <c r="AE67" s="197">
        <v>9.25</v>
      </c>
      <c r="AF67" s="197">
        <v>0</v>
      </c>
      <c r="AG67" s="197">
        <v>0</v>
      </c>
      <c r="AH67" s="197">
        <v>0</v>
      </c>
      <c r="AI67" s="197">
        <v>5.84</v>
      </c>
      <c r="AJ67" s="197">
        <v>0</v>
      </c>
      <c r="AK67" s="197">
        <v>0</v>
      </c>
      <c r="AL67" s="197">
        <v>0</v>
      </c>
      <c r="AM67" s="197">
        <v>0</v>
      </c>
      <c r="AN67" s="197">
        <v>0</v>
      </c>
      <c r="AO67">
        <v>0</v>
      </c>
      <c r="AP67" s="197">
        <v>0</v>
      </c>
      <c r="AQ67" s="197">
        <v>0</v>
      </c>
      <c r="AR67" s="197">
        <v>0</v>
      </c>
      <c r="AS67" s="197">
        <v>0</v>
      </c>
      <c r="AT67">
        <v>0</v>
      </c>
      <c r="AU67">
        <v>0</v>
      </c>
      <c r="AV67" s="197">
        <v>0</v>
      </c>
      <c r="AW67" s="197">
        <v>0</v>
      </c>
      <c r="AX67" s="197">
        <v>0</v>
      </c>
      <c r="AY67" s="197">
        <v>0</v>
      </c>
      <c r="AZ67" s="197">
        <v>0</v>
      </c>
      <c r="BA67" s="197">
        <v>0</v>
      </c>
      <c r="BB67" s="19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0</v>
      </c>
      <c r="H68" s="197">
        <v>0</v>
      </c>
      <c r="I68" s="197">
        <v>0</v>
      </c>
      <c r="J68" s="197">
        <v>0</v>
      </c>
      <c r="K68" s="197">
        <v>0</v>
      </c>
      <c r="L68" s="197">
        <v>0</v>
      </c>
      <c r="M68" s="197">
        <v>0</v>
      </c>
      <c r="N68" s="197">
        <v>0</v>
      </c>
      <c r="O68" s="197">
        <v>0</v>
      </c>
      <c r="P68" s="197">
        <v>0</v>
      </c>
      <c r="Q68" s="197">
        <v>0</v>
      </c>
      <c r="R68" s="197">
        <v>0</v>
      </c>
      <c r="S68" s="197">
        <v>0</v>
      </c>
      <c r="T68" s="197">
        <v>0</v>
      </c>
      <c r="U68" s="197">
        <v>0</v>
      </c>
      <c r="V68" s="197">
        <v>0</v>
      </c>
      <c r="W68" s="197">
        <v>0</v>
      </c>
      <c r="X68" s="197">
        <v>0</v>
      </c>
      <c r="Y68" s="197">
        <v>0</v>
      </c>
      <c r="Z68">
        <v>0</v>
      </c>
      <c r="AA68" s="197">
        <v>0</v>
      </c>
      <c r="AB68" s="197">
        <v>0</v>
      </c>
      <c r="AC68" s="197">
        <v>0</v>
      </c>
      <c r="AD68" s="197">
        <v>0</v>
      </c>
      <c r="AE68" s="197">
        <v>6.61</v>
      </c>
      <c r="AF68" s="197">
        <v>0</v>
      </c>
      <c r="AG68" s="197">
        <v>0</v>
      </c>
      <c r="AH68" s="197">
        <v>0</v>
      </c>
      <c r="AI68" s="197">
        <v>5.84</v>
      </c>
      <c r="AJ68" s="197">
        <v>0</v>
      </c>
      <c r="AK68" s="197">
        <v>0</v>
      </c>
      <c r="AL68" s="197">
        <v>0</v>
      </c>
      <c r="AM68" s="197">
        <v>0</v>
      </c>
      <c r="AN68" s="197">
        <v>0</v>
      </c>
      <c r="AO68">
        <v>0</v>
      </c>
      <c r="AP68" s="197">
        <v>0</v>
      </c>
      <c r="AQ68" s="197">
        <v>0</v>
      </c>
      <c r="AR68" s="197">
        <v>0</v>
      </c>
      <c r="AS68" s="197">
        <v>0</v>
      </c>
      <c r="AT68">
        <v>0</v>
      </c>
      <c r="AU68">
        <v>0</v>
      </c>
      <c r="AV68" s="197">
        <v>0</v>
      </c>
      <c r="AW68" s="197">
        <v>0</v>
      </c>
      <c r="AX68" s="197">
        <v>0</v>
      </c>
      <c r="AY68" s="197">
        <v>0</v>
      </c>
      <c r="AZ68" s="197">
        <v>0</v>
      </c>
      <c r="BA68" s="197">
        <v>0</v>
      </c>
      <c r="BB68" s="197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0</v>
      </c>
      <c r="H69" s="197">
        <v>0</v>
      </c>
      <c r="I69" s="197">
        <v>0</v>
      </c>
      <c r="J69" s="197">
        <v>0</v>
      </c>
      <c r="K69" s="197">
        <v>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7">
        <v>0</v>
      </c>
      <c r="Y69" s="197">
        <v>0</v>
      </c>
      <c r="Z69">
        <v>0</v>
      </c>
      <c r="AA69" s="197">
        <v>0</v>
      </c>
      <c r="AB69" s="197">
        <v>0</v>
      </c>
      <c r="AC69" s="197">
        <v>0</v>
      </c>
      <c r="AD69" s="197">
        <v>0</v>
      </c>
      <c r="AE69" s="197">
        <v>6.61</v>
      </c>
      <c r="AF69" s="197">
        <v>0</v>
      </c>
      <c r="AG69" s="197">
        <v>0</v>
      </c>
      <c r="AH69" s="197">
        <v>0</v>
      </c>
      <c r="AI69" s="197">
        <v>5.84</v>
      </c>
      <c r="AJ69" s="197">
        <v>0</v>
      </c>
      <c r="AK69" s="197">
        <v>0</v>
      </c>
      <c r="AL69" s="197">
        <v>0</v>
      </c>
      <c r="AM69" s="197">
        <v>0</v>
      </c>
      <c r="AN69" s="197">
        <v>0</v>
      </c>
      <c r="AO69">
        <v>0</v>
      </c>
      <c r="AP69" s="197">
        <v>0</v>
      </c>
      <c r="AQ69" s="197">
        <v>0</v>
      </c>
      <c r="AR69" s="197">
        <v>0</v>
      </c>
      <c r="AS69" s="197">
        <v>0</v>
      </c>
      <c r="AT69">
        <v>0</v>
      </c>
      <c r="AU69">
        <v>0</v>
      </c>
      <c r="AV69" s="197">
        <v>0</v>
      </c>
      <c r="AW69" s="197">
        <v>0</v>
      </c>
      <c r="AX69" s="197">
        <v>0</v>
      </c>
      <c r="AY69" s="197">
        <v>0</v>
      </c>
      <c r="AZ69" s="197">
        <v>0</v>
      </c>
      <c r="BA69" s="197">
        <v>0</v>
      </c>
      <c r="BB69" s="197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0</v>
      </c>
      <c r="H70" s="197">
        <v>0</v>
      </c>
      <c r="I70" s="197">
        <v>0</v>
      </c>
      <c r="J70" s="197">
        <v>0</v>
      </c>
      <c r="K70" s="197">
        <v>0</v>
      </c>
      <c r="L70" s="197">
        <v>0</v>
      </c>
      <c r="M70" s="197">
        <v>0</v>
      </c>
      <c r="N70" s="197">
        <v>0</v>
      </c>
      <c r="O70" s="197">
        <v>0</v>
      </c>
      <c r="P70" s="197">
        <v>0</v>
      </c>
      <c r="Q70" s="197">
        <v>0</v>
      </c>
      <c r="R70" s="197">
        <v>0</v>
      </c>
      <c r="S70" s="197">
        <v>0</v>
      </c>
      <c r="T70" s="197">
        <v>0</v>
      </c>
      <c r="U70" s="197">
        <v>0</v>
      </c>
      <c r="V70" s="197">
        <v>0</v>
      </c>
      <c r="W70" s="197">
        <v>0</v>
      </c>
      <c r="X70" s="197">
        <v>0</v>
      </c>
      <c r="Y70" s="197">
        <v>0</v>
      </c>
      <c r="Z70">
        <v>0</v>
      </c>
      <c r="AA70" s="197">
        <v>0</v>
      </c>
      <c r="AB70" s="197">
        <v>0</v>
      </c>
      <c r="AC70" s="197">
        <v>0</v>
      </c>
      <c r="AD70" s="197">
        <v>0</v>
      </c>
      <c r="AE70" s="197">
        <v>6.7</v>
      </c>
      <c r="AF70" s="197">
        <v>0</v>
      </c>
      <c r="AG70" s="197">
        <v>0</v>
      </c>
      <c r="AH70" s="197">
        <v>0</v>
      </c>
      <c r="AI70" s="197">
        <v>5.84</v>
      </c>
      <c r="AJ70" s="197">
        <v>0</v>
      </c>
      <c r="AK70" s="197">
        <v>0</v>
      </c>
      <c r="AL70" s="197">
        <v>0</v>
      </c>
      <c r="AM70" s="197">
        <v>0</v>
      </c>
      <c r="AN70" s="197">
        <v>0</v>
      </c>
      <c r="AO70">
        <v>0</v>
      </c>
      <c r="AP70" s="197">
        <v>0</v>
      </c>
      <c r="AQ70" s="197">
        <v>0</v>
      </c>
      <c r="AR70" s="197">
        <v>0</v>
      </c>
      <c r="AS70" s="197">
        <v>0</v>
      </c>
      <c r="AT70">
        <v>0</v>
      </c>
      <c r="AU70">
        <v>0</v>
      </c>
      <c r="AV70" s="197">
        <v>0</v>
      </c>
      <c r="AW70" s="197">
        <v>0</v>
      </c>
      <c r="AX70" s="197">
        <v>0</v>
      </c>
      <c r="AY70" s="197">
        <v>0</v>
      </c>
      <c r="AZ70" s="197">
        <v>0</v>
      </c>
      <c r="BA70" s="197">
        <v>0</v>
      </c>
      <c r="BB70" s="197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0</v>
      </c>
      <c r="H71" s="197">
        <v>0</v>
      </c>
      <c r="I71" s="197">
        <v>0</v>
      </c>
      <c r="J71" s="197">
        <v>0</v>
      </c>
      <c r="K71" s="197">
        <v>0</v>
      </c>
      <c r="L71" s="197">
        <v>0</v>
      </c>
      <c r="M71" s="197">
        <v>0</v>
      </c>
      <c r="N71" s="197">
        <v>0</v>
      </c>
      <c r="O71" s="197">
        <v>0</v>
      </c>
      <c r="P71" s="197">
        <v>0</v>
      </c>
      <c r="Q71" s="197">
        <v>0</v>
      </c>
      <c r="R71" s="197">
        <v>0</v>
      </c>
      <c r="S71" s="197">
        <v>0</v>
      </c>
      <c r="T71" s="197">
        <v>0</v>
      </c>
      <c r="U71" s="197">
        <v>0</v>
      </c>
      <c r="V71" s="197">
        <v>0</v>
      </c>
      <c r="W71" s="197">
        <v>0</v>
      </c>
      <c r="X71" s="197">
        <v>0</v>
      </c>
      <c r="Y71" s="197">
        <v>0</v>
      </c>
      <c r="Z71">
        <v>0</v>
      </c>
      <c r="AA71" s="197">
        <v>0</v>
      </c>
      <c r="AB71" s="197">
        <v>0</v>
      </c>
      <c r="AC71" s="197">
        <v>0</v>
      </c>
      <c r="AD71" s="197">
        <v>0</v>
      </c>
      <c r="AE71" s="197">
        <v>6.61</v>
      </c>
      <c r="AF71" s="197">
        <v>0</v>
      </c>
      <c r="AG71" s="197">
        <v>0</v>
      </c>
      <c r="AH71" s="197">
        <v>0</v>
      </c>
      <c r="AI71" s="197">
        <v>5.84</v>
      </c>
      <c r="AJ71" s="197">
        <v>0</v>
      </c>
      <c r="AK71" s="197">
        <v>0</v>
      </c>
      <c r="AL71" s="197">
        <v>0</v>
      </c>
      <c r="AM71" s="197">
        <v>0</v>
      </c>
      <c r="AN71" s="197">
        <v>0</v>
      </c>
      <c r="AO71">
        <v>0</v>
      </c>
      <c r="AP71" s="197">
        <v>0</v>
      </c>
      <c r="AQ71" s="197">
        <v>0</v>
      </c>
      <c r="AR71" s="197">
        <v>0</v>
      </c>
      <c r="AS71" s="197">
        <v>0</v>
      </c>
      <c r="AT71">
        <v>0</v>
      </c>
      <c r="AU71">
        <v>0</v>
      </c>
      <c r="AV71" s="197">
        <v>0</v>
      </c>
      <c r="AW71" s="197">
        <v>0</v>
      </c>
      <c r="AX71" s="197">
        <v>0</v>
      </c>
      <c r="AY71" s="197">
        <v>0</v>
      </c>
      <c r="AZ71" s="197">
        <v>0</v>
      </c>
      <c r="BA71" s="197">
        <v>0</v>
      </c>
      <c r="BB71" s="197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0</v>
      </c>
      <c r="H72" s="197">
        <v>0</v>
      </c>
      <c r="I72" s="197">
        <v>0</v>
      </c>
      <c r="J72" s="197">
        <v>0</v>
      </c>
      <c r="K72" s="197">
        <v>0</v>
      </c>
      <c r="L72" s="197">
        <v>0</v>
      </c>
      <c r="M72" s="197">
        <v>0</v>
      </c>
      <c r="N72" s="197">
        <v>0</v>
      </c>
      <c r="O72" s="197">
        <v>0</v>
      </c>
      <c r="P72" s="197">
        <v>0</v>
      </c>
      <c r="Q72" s="197">
        <v>0</v>
      </c>
      <c r="R72" s="197">
        <v>0</v>
      </c>
      <c r="S72" s="197">
        <v>0</v>
      </c>
      <c r="T72" s="197">
        <v>0</v>
      </c>
      <c r="U72" s="197">
        <v>0</v>
      </c>
      <c r="V72" s="197">
        <v>0</v>
      </c>
      <c r="W72" s="197">
        <v>0</v>
      </c>
      <c r="X72" s="197">
        <v>0</v>
      </c>
      <c r="Y72" s="197">
        <v>0</v>
      </c>
      <c r="Z72">
        <v>0</v>
      </c>
      <c r="AA72" s="197">
        <v>0</v>
      </c>
      <c r="AB72" s="197">
        <v>0</v>
      </c>
      <c r="AC72" s="197">
        <v>0</v>
      </c>
      <c r="AD72" s="197">
        <v>0</v>
      </c>
      <c r="AE72" s="197">
        <v>6.87</v>
      </c>
      <c r="AF72" s="197">
        <v>0</v>
      </c>
      <c r="AG72" s="197">
        <v>0</v>
      </c>
      <c r="AH72" s="197">
        <v>0</v>
      </c>
      <c r="AI72" s="197">
        <v>5.84</v>
      </c>
      <c r="AJ72" s="197">
        <v>0</v>
      </c>
      <c r="AK72" s="197">
        <v>0</v>
      </c>
      <c r="AL72" s="197">
        <v>0</v>
      </c>
      <c r="AM72" s="197">
        <v>0</v>
      </c>
      <c r="AN72" s="197">
        <v>0</v>
      </c>
      <c r="AO72">
        <v>0</v>
      </c>
      <c r="AP72" s="197">
        <v>0</v>
      </c>
      <c r="AQ72" s="197">
        <v>0</v>
      </c>
      <c r="AR72" s="197">
        <v>0</v>
      </c>
      <c r="AS72" s="197">
        <v>0</v>
      </c>
      <c r="AT72">
        <v>0</v>
      </c>
      <c r="AU72">
        <v>0</v>
      </c>
      <c r="AV72" s="197">
        <v>0</v>
      </c>
      <c r="AW72" s="197">
        <v>0</v>
      </c>
      <c r="AX72" s="197">
        <v>0</v>
      </c>
      <c r="AY72" s="197">
        <v>0</v>
      </c>
      <c r="AZ72" s="197">
        <v>0</v>
      </c>
      <c r="BA72" s="197">
        <v>0</v>
      </c>
      <c r="BB72" s="197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0</v>
      </c>
      <c r="H73" s="197">
        <v>0</v>
      </c>
      <c r="I73" s="197">
        <v>0</v>
      </c>
      <c r="J73" s="197">
        <v>0</v>
      </c>
      <c r="K73" s="197">
        <v>0</v>
      </c>
      <c r="L73" s="197">
        <v>0</v>
      </c>
      <c r="M73" s="197">
        <v>0</v>
      </c>
      <c r="N73" s="197">
        <v>0</v>
      </c>
      <c r="O73" s="197">
        <v>0</v>
      </c>
      <c r="P73" s="197">
        <v>0</v>
      </c>
      <c r="Q73" s="197">
        <v>0</v>
      </c>
      <c r="R73" s="197">
        <v>0</v>
      </c>
      <c r="S73" s="197">
        <v>0</v>
      </c>
      <c r="T73" s="197">
        <v>0</v>
      </c>
      <c r="U73" s="197">
        <v>0</v>
      </c>
      <c r="V73" s="197">
        <v>0</v>
      </c>
      <c r="W73" s="197">
        <v>0</v>
      </c>
      <c r="X73" s="197">
        <v>0</v>
      </c>
      <c r="Y73" s="197">
        <v>0</v>
      </c>
      <c r="Z73">
        <v>0</v>
      </c>
      <c r="AA73" s="197">
        <v>0</v>
      </c>
      <c r="AB73" s="197">
        <v>0</v>
      </c>
      <c r="AC73" s="197">
        <v>0</v>
      </c>
      <c r="AD73" s="197">
        <v>0</v>
      </c>
      <c r="AE73" s="197">
        <v>7.41</v>
      </c>
      <c r="AF73" s="197">
        <v>0</v>
      </c>
      <c r="AG73" s="197">
        <v>0</v>
      </c>
      <c r="AH73" s="197">
        <v>0</v>
      </c>
      <c r="AI73" s="197">
        <v>5.84</v>
      </c>
      <c r="AJ73" s="197">
        <v>0</v>
      </c>
      <c r="AK73" s="197">
        <v>0</v>
      </c>
      <c r="AL73" s="197">
        <v>0</v>
      </c>
      <c r="AM73" s="197">
        <v>0</v>
      </c>
      <c r="AN73" s="197">
        <v>0</v>
      </c>
      <c r="AO73">
        <v>0</v>
      </c>
      <c r="AP73" s="197">
        <v>0</v>
      </c>
      <c r="AQ73" s="197">
        <v>0</v>
      </c>
      <c r="AR73" s="197">
        <v>0</v>
      </c>
      <c r="AS73" s="197">
        <v>0</v>
      </c>
      <c r="AT73">
        <v>0</v>
      </c>
      <c r="AU73">
        <v>0</v>
      </c>
      <c r="AV73" s="197">
        <v>0</v>
      </c>
      <c r="AW73" s="197">
        <v>0</v>
      </c>
      <c r="AX73" s="197">
        <v>0</v>
      </c>
      <c r="AY73" s="197">
        <v>0</v>
      </c>
      <c r="AZ73" s="197">
        <v>0</v>
      </c>
      <c r="BA73" s="197">
        <v>0</v>
      </c>
      <c r="BB73" s="197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0</v>
      </c>
      <c r="H74" s="197">
        <v>0</v>
      </c>
      <c r="I74" s="197">
        <v>0</v>
      </c>
      <c r="J74" s="197">
        <v>0</v>
      </c>
      <c r="K74" s="197">
        <v>0</v>
      </c>
      <c r="L74" s="197">
        <v>0</v>
      </c>
      <c r="M74" s="197">
        <v>0</v>
      </c>
      <c r="N74" s="197">
        <v>0</v>
      </c>
      <c r="O74" s="197">
        <v>0</v>
      </c>
      <c r="P74" s="197">
        <v>0</v>
      </c>
      <c r="Q74" s="197">
        <v>0</v>
      </c>
      <c r="R74" s="197">
        <v>0</v>
      </c>
      <c r="S74" s="197">
        <v>0</v>
      </c>
      <c r="T74" s="197">
        <v>0</v>
      </c>
      <c r="U74" s="197">
        <v>0</v>
      </c>
      <c r="V74" s="197">
        <v>0</v>
      </c>
      <c r="W74" s="197">
        <v>0</v>
      </c>
      <c r="X74" s="197">
        <v>0</v>
      </c>
      <c r="Y74" s="197">
        <v>0</v>
      </c>
      <c r="Z74">
        <v>0</v>
      </c>
      <c r="AA74" s="197">
        <v>0</v>
      </c>
      <c r="AB74" s="197">
        <v>0</v>
      </c>
      <c r="AC74" s="197">
        <v>0</v>
      </c>
      <c r="AD74" s="197">
        <v>0</v>
      </c>
      <c r="AE74" s="197">
        <v>7.41</v>
      </c>
      <c r="AF74" s="197">
        <v>0</v>
      </c>
      <c r="AG74" s="197">
        <v>0</v>
      </c>
      <c r="AH74" s="197">
        <v>0</v>
      </c>
      <c r="AI74" s="197">
        <v>5.84</v>
      </c>
      <c r="AJ74" s="197">
        <v>0</v>
      </c>
      <c r="AK74" s="197">
        <v>0</v>
      </c>
      <c r="AL74" s="197">
        <v>0</v>
      </c>
      <c r="AM74" s="197">
        <v>0</v>
      </c>
      <c r="AN74" s="197">
        <v>0</v>
      </c>
      <c r="AO74">
        <v>0</v>
      </c>
      <c r="AP74" s="197">
        <v>0</v>
      </c>
      <c r="AQ74" s="197">
        <v>0</v>
      </c>
      <c r="AR74" s="197">
        <v>0</v>
      </c>
      <c r="AS74" s="197">
        <v>0</v>
      </c>
      <c r="AT74">
        <v>0</v>
      </c>
      <c r="AU74">
        <v>0</v>
      </c>
      <c r="AV74" s="197">
        <v>0</v>
      </c>
      <c r="AW74" s="197">
        <v>0</v>
      </c>
      <c r="AX74" s="197">
        <v>0</v>
      </c>
      <c r="AY74" s="197">
        <v>0</v>
      </c>
      <c r="AZ74" s="197">
        <v>0</v>
      </c>
      <c r="BA74" s="197">
        <v>0</v>
      </c>
      <c r="BB74" s="197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0</v>
      </c>
      <c r="H75" s="197">
        <v>0</v>
      </c>
      <c r="I75" s="197">
        <v>0</v>
      </c>
      <c r="J75" s="197">
        <v>0</v>
      </c>
      <c r="K75" s="197">
        <v>0</v>
      </c>
      <c r="L75" s="197">
        <v>0</v>
      </c>
      <c r="M75" s="197">
        <v>0</v>
      </c>
      <c r="N75" s="197">
        <v>0</v>
      </c>
      <c r="O75" s="197">
        <v>0</v>
      </c>
      <c r="P75" s="197">
        <v>0</v>
      </c>
      <c r="Q75" s="197">
        <v>0</v>
      </c>
      <c r="R75" s="197">
        <v>0</v>
      </c>
      <c r="S75" s="197">
        <v>0</v>
      </c>
      <c r="T75" s="197">
        <v>0</v>
      </c>
      <c r="U75" s="197">
        <v>0</v>
      </c>
      <c r="V75" s="197">
        <v>0</v>
      </c>
      <c r="W75" s="197">
        <v>0</v>
      </c>
      <c r="X75" s="197">
        <v>0</v>
      </c>
      <c r="Y75" s="197">
        <v>0</v>
      </c>
      <c r="Z75">
        <v>0</v>
      </c>
      <c r="AA75" s="197">
        <v>0</v>
      </c>
      <c r="AB75" s="197">
        <v>0</v>
      </c>
      <c r="AC75" s="197">
        <v>0</v>
      </c>
      <c r="AD75" s="197">
        <v>0</v>
      </c>
      <c r="AE75" s="197">
        <v>7.41</v>
      </c>
      <c r="AF75" s="197">
        <v>0</v>
      </c>
      <c r="AG75" s="197">
        <v>0</v>
      </c>
      <c r="AH75" s="197">
        <v>0</v>
      </c>
      <c r="AI75" s="197">
        <v>5.84</v>
      </c>
      <c r="AJ75" s="197">
        <v>0</v>
      </c>
      <c r="AK75" s="197">
        <v>0</v>
      </c>
      <c r="AL75" s="197">
        <v>0</v>
      </c>
      <c r="AM75" s="197">
        <v>0</v>
      </c>
      <c r="AN75" s="197">
        <v>0</v>
      </c>
      <c r="AO75">
        <v>0</v>
      </c>
      <c r="AP75" s="197">
        <v>0</v>
      </c>
      <c r="AQ75" s="197">
        <v>0</v>
      </c>
      <c r="AR75" s="197">
        <v>0</v>
      </c>
      <c r="AS75" s="197">
        <v>0</v>
      </c>
      <c r="AT75">
        <v>0</v>
      </c>
      <c r="AU75">
        <v>0</v>
      </c>
      <c r="AV75" s="197">
        <v>0</v>
      </c>
      <c r="AW75" s="197">
        <v>0</v>
      </c>
      <c r="AX75" s="197">
        <v>0</v>
      </c>
      <c r="AY75" s="197">
        <v>0</v>
      </c>
      <c r="AZ75" s="197">
        <v>0</v>
      </c>
      <c r="BA75" s="197">
        <v>0</v>
      </c>
      <c r="BB75" s="197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0</v>
      </c>
      <c r="H76" s="197">
        <v>0</v>
      </c>
      <c r="I76" s="197">
        <v>0</v>
      </c>
      <c r="J76" s="197">
        <v>0</v>
      </c>
      <c r="K76" s="197">
        <v>0</v>
      </c>
      <c r="L76" s="197">
        <v>0</v>
      </c>
      <c r="M76" s="197">
        <v>0</v>
      </c>
      <c r="N76" s="197">
        <v>0</v>
      </c>
      <c r="O76" s="197">
        <v>0</v>
      </c>
      <c r="P76" s="197">
        <v>0</v>
      </c>
      <c r="Q76" s="197">
        <v>0</v>
      </c>
      <c r="R76" s="197">
        <v>0</v>
      </c>
      <c r="S76" s="197">
        <v>0</v>
      </c>
      <c r="T76" s="197">
        <v>0</v>
      </c>
      <c r="U76" s="197">
        <v>0</v>
      </c>
      <c r="V76" s="197">
        <v>0</v>
      </c>
      <c r="W76" s="197">
        <v>0</v>
      </c>
      <c r="X76" s="197">
        <v>0</v>
      </c>
      <c r="Y76" s="197">
        <v>0</v>
      </c>
      <c r="Z76">
        <v>0</v>
      </c>
      <c r="AA76" s="197">
        <v>0</v>
      </c>
      <c r="AB76" s="197">
        <v>0</v>
      </c>
      <c r="AC76" s="197">
        <v>0</v>
      </c>
      <c r="AD76" s="197">
        <v>0</v>
      </c>
      <c r="AE76" s="197">
        <v>7.41</v>
      </c>
      <c r="AF76" s="197">
        <v>0</v>
      </c>
      <c r="AG76" s="197">
        <v>0</v>
      </c>
      <c r="AH76" s="197">
        <v>0</v>
      </c>
      <c r="AI76" s="197">
        <v>5.84</v>
      </c>
      <c r="AJ76" s="197">
        <v>0</v>
      </c>
      <c r="AK76" s="197">
        <v>0</v>
      </c>
      <c r="AL76" s="197">
        <v>0</v>
      </c>
      <c r="AM76" s="197">
        <v>0</v>
      </c>
      <c r="AN76" s="197">
        <v>0</v>
      </c>
      <c r="AO76">
        <v>0</v>
      </c>
      <c r="AP76" s="197">
        <v>0</v>
      </c>
      <c r="AQ76" s="197">
        <v>0</v>
      </c>
      <c r="AR76" s="197">
        <v>0</v>
      </c>
      <c r="AS76" s="197">
        <v>0</v>
      </c>
      <c r="AT76">
        <v>0</v>
      </c>
      <c r="AU76">
        <v>0</v>
      </c>
      <c r="AV76" s="197">
        <v>0</v>
      </c>
      <c r="AW76" s="197">
        <v>0</v>
      </c>
      <c r="AX76" s="197">
        <v>0</v>
      </c>
      <c r="AY76" s="197">
        <v>0</v>
      </c>
      <c r="AZ76" s="197">
        <v>0</v>
      </c>
      <c r="BA76" s="197">
        <v>0</v>
      </c>
      <c r="BB76" s="197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0</v>
      </c>
      <c r="H77" s="197">
        <v>0</v>
      </c>
      <c r="I77" s="197">
        <v>0</v>
      </c>
      <c r="J77" s="197">
        <v>0</v>
      </c>
      <c r="K77" s="197">
        <v>0</v>
      </c>
      <c r="L77" s="197">
        <v>0</v>
      </c>
      <c r="M77" s="197">
        <v>0</v>
      </c>
      <c r="N77" s="197">
        <v>0</v>
      </c>
      <c r="O77" s="197">
        <v>0</v>
      </c>
      <c r="P77" s="197">
        <v>0</v>
      </c>
      <c r="Q77" s="197">
        <v>0</v>
      </c>
      <c r="R77" s="197">
        <v>0</v>
      </c>
      <c r="S77" s="197">
        <v>0</v>
      </c>
      <c r="T77" s="197">
        <v>0</v>
      </c>
      <c r="U77" s="197">
        <v>0</v>
      </c>
      <c r="V77" s="197">
        <v>0</v>
      </c>
      <c r="W77" s="197">
        <v>0</v>
      </c>
      <c r="X77" s="197">
        <v>0</v>
      </c>
      <c r="Y77" s="197">
        <v>0</v>
      </c>
      <c r="Z77">
        <v>0</v>
      </c>
      <c r="AA77" s="197">
        <v>0</v>
      </c>
      <c r="AB77" s="197">
        <v>0</v>
      </c>
      <c r="AC77" s="197">
        <v>0</v>
      </c>
      <c r="AD77" s="197">
        <v>0</v>
      </c>
      <c r="AE77" s="197">
        <v>7.41</v>
      </c>
      <c r="AF77" s="197">
        <v>0</v>
      </c>
      <c r="AG77" s="197">
        <v>0</v>
      </c>
      <c r="AH77" s="197">
        <v>0</v>
      </c>
      <c r="AI77" s="197">
        <v>5.84</v>
      </c>
      <c r="AJ77" s="197">
        <v>0</v>
      </c>
      <c r="AK77" s="197">
        <v>0</v>
      </c>
      <c r="AL77" s="197">
        <v>0</v>
      </c>
      <c r="AM77" s="197">
        <v>0</v>
      </c>
      <c r="AN77" s="197">
        <v>0</v>
      </c>
      <c r="AO77">
        <v>0</v>
      </c>
      <c r="AP77" s="197">
        <v>0</v>
      </c>
      <c r="AQ77" s="197">
        <v>0</v>
      </c>
      <c r="AR77" s="197">
        <v>0</v>
      </c>
      <c r="AS77" s="197">
        <v>0</v>
      </c>
      <c r="AT77">
        <v>0</v>
      </c>
      <c r="AU77">
        <v>0</v>
      </c>
      <c r="AV77" s="197">
        <v>0</v>
      </c>
      <c r="AW77" s="197">
        <v>0</v>
      </c>
      <c r="AX77" s="197">
        <v>0</v>
      </c>
      <c r="AY77" s="197">
        <v>0</v>
      </c>
      <c r="AZ77" s="197">
        <v>0</v>
      </c>
      <c r="BA77" s="197">
        <v>0</v>
      </c>
      <c r="BB77" s="19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0</v>
      </c>
      <c r="H78" s="197">
        <v>0</v>
      </c>
      <c r="I78" s="197">
        <v>0</v>
      </c>
      <c r="J78" s="197">
        <v>0</v>
      </c>
      <c r="K78" s="197">
        <v>0</v>
      </c>
      <c r="L78" s="197">
        <v>0</v>
      </c>
      <c r="M78" s="197">
        <v>0</v>
      </c>
      <c r="N78" s="197">
        <v>0</v>
      </c>
      <c r="O78" s="197">
        <v>0</v>
      </c>
      <c r="P78" s="197">
        <v>0</v>
      </c>
      <c r="Q78" s="197">
        <v>0</v>
      </c>
      <c r="R78" s="197">
        <v>0</v>
      </c>
      <c r="S78" s="197">
        <v>0</v>
      </c>
      <c r="T78" s="197">
        <v>0</v>
      </c>
      <c r="U78" s="197">
        <v>0</v>
      </c>
      <c r="V78" s="197">
        <v>0</v>
      </c>
      <c r="W78" s="197">
        <v>0</v>
      </c>
      <c r="X78" s="197">
        <v>0</v>
      </c>
      <c r="Y78" s="197">
        <v>0</v>
      </c>
      <c r="Z78">
        <v>0</v>
      </c>
      <c r="AA78" s="197">
        <v>0</v>
      </c>
      <c r="AB78" s="197">
        <v>0</v>
      </c>
      <c r="AC78" s="197">
        <v>0</v>
      </c>
      <c r="AD78" s="197">
        <v>0</v>
      </c>
      <c r="AE78" s="197">
        <v>7.41</v>
      </c>
      <c r="AF78" s="197">
        <v>0</v>
      </c>
      <c r="AG78" s="197">
        <v>0</v>
      </c>
      <c r="AH78" s="197">
        <v>0</v>
      </c>
      <c r="AI78" s="197">
        <v>5.84</v>
      </c>
      <c r="AJ78" s="197">
        <v>0</v>
      </c>
      <c r="AK78" s="197">
        <v>0</v>
      </c>
      <c r="AL78" s="197">
        <v>0</v>
      </c>
      <c r="AM78" s="197">
        <v>0</v>
      </c>
      <c r="AN78" s="197">
        <v>0</v>
      </c>
      <c r="AO78">
        <v>0</v>
      </c>
      <c r="AP78" s="197">
        <v>0</v>
      </c>
      <c r="AQ78" s="197">
        <v>0</v>
      </c>
      <c r="AR78" s="197">
        <v>0</v>
      </c>
      <c r="AS78" s="197">
        <v>0</v>
      </c>
      <c r="AT78">
        <v>0</v>
      </c>
      <c r="AU78">
        <v>0</v>
      </c>
      <c r="AV78" s="197">
        <v>0</v>
      </c>
      <c r="AW78" s="197">
        <v>0</v>
      </c>
      <c r="AX78" s="197">
        <v>0</v>
      </c>
      <c r="AY78" s="197">
        <v>0</v>
      </c>
      <c r="AZ78" s="197">
        <v>0</v>
      </c>
      <c r="BA78" s="197">
        <v>0</v>
      </c>
      <c r="BB78" s="197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0</v>
      </c>
      <c r="H79" s="197">
        <v>0</v>
      </c>
      <c r="I79" s="197">
        <v>0</v>
      </c>
      <c r="J79" s="197">
        <v>0</v>
      </c>
      <c r="K79" s="197">
        <v>0</v>
      </c>
      <c r="L79" s="197">
        <v>0</v>
      </c>
      <c r="M79" s="197">
        <v>0</v>
      </c>
      <c r="N79" s="197">
        <v>0</v>
      </c>
      <c r="O79" s="197">
        <v>0</v>
      </c>
      <c r="P79" s="197">
        <v>0</v>
      </c>
      <c r="Q79" s="197">
        <v>0</v>
      </c>
      <c r="R79" s="197">
        <v>0</v>
      </c>
      <c r="S79" s="197">
        <v>0</v>
      </c>
      <c r="T79" s="197">
        <v>0</v>
      </c>
      <c r="U79" s="197">
        <v>0</v>
      </c>
      <c r="V79" s="197">
        <v>0</v>
      </c>
      <c r="W79" s="197">
        <v>0</v>
      </c>
      <c r="X79" s="197">
        <v>0</v>
      </c>
      <c r="Y79" s="197">
        <v>0</v>
      </c>
      <c r="Z79">
        <v>0</v>
      </c>
      <c r="AA79" s="197">
        <v>0</v>
      </c>
      <c r="AB79" s="197">
        <v>0</v>
      </c>
      <c r="AC79" s="197">
        <v>0</v>
      </c>
      <c r="AD79" s="197">
        <v>0</v>
      </c>
      <c r="AE79" s="197">
        <v>7.41</v>
      </c>
      <c r="AF79" s="197">
        <v>0</v>
      </c>
      <c r="AG79" s="197">
        <v>0</v>
      </c>
      <c r="AH79" s="197">
        <v>0</v>
      </c>
      <c r="AI79" s="197">
        <v>5.84</v>
      </c>
      <c r="AJ79" s="197">
        <v>0</v>
      </c>
      <c r="AK79" s="197">
        <v>0</v>
      </c>
      <c r="AL79" s="197">
        <v>0</v>
      </c>
      <c r="AM79" s="197">
        <v>0</v>
      </c>
      <c r="AN79" s="197">
        <v>0</v>
      </c>
      <c r="AO79">
        <v>0</v>
      </c>
      <c r="AP79" s="197">
        <v>0</v>
      </c>
      <c r="AQ79" s="197">
        <v>0</v>
      </c>
      <c r="AR79" s="197">
        <v>0</v>
      </c>
      <c r="AS79" s="197">
        <v>0</v>
      </c>
      <c r="AT79">
        <v>0</v>
      </c>
      <c r="AU79">
        <v>0</v>
      </c>
      <c r="AV79" s="197">
        <v>0</v>
      </c>
      <c r="AW79" s="197">
        <v>0</v>
      </c>
      <c r="AX79" s="197">
        <v>0</v>
      </c>
      <c r="AY79" s="197">
        <v>0</v>
      </c>
      <c r="AZ79" s="197">
        <v>0</v>
      </c>
      <c r="BA79" s="197">
        <v>0</v>
      </c>
      <c r="BB79" s="197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0</v>
      </c>
      <c r="H80" s="197">
        <v>0</v>
      </c>
      <c r="I80" s="197">
        <v>0</v>
      </c>
      <c r="J80" s="197">
        <v>0</v>
      </c>
      <c r="K80" s="197">
        <v>0</v>
      </c>
      <c r="L80" s="197">
        <v>0</v>
      </c>
      <c r="M80" s="197">
        <v>0</v>
      </c>
      <c r="N80" s="197">
        <v>0</v>
      </c>
      <c r="O80" s="197">
        <v>0</v>
      </c>
      <c r="P80" s="197">
        <v>0</v>
      </c>
      <c r="Q80" s="197">
        <v>0</v>
      </c>
      <c r="R80" s="197">
        <v>0</v>
      </c>
      <c r="S80" s="197">
        <v>0</v>
      </c>
      <c r="T80" s="197">
        <v>0</v>
      </c>
      <c r="U80" s="197">
        <v>0</v>
      </c>
      <c r="V80" s="197">
        <v>0</v>
      </c>
      <c r="W80" s="197">
        <v>0</v>
      </c>
      <c r="X80" s="197">
        <v>0</v>
      </c>
      <c r="Y80" s="197">
        <v>0</v>
      </c>
      <c r="Z80">
        <v>0</v>
      </c>
      <c r="AA80" s="197">
        <v>0</v>
      </c>
      <c r="AB80" s="197">
        <v>0</v>
      </c>
      <c r="AC80" s="197">
        <v>0</v>
      </c>
      <c r="AD80" s="197">
        <v>0</v>
      </c>
      <c r="AE80" s="197">
        <v>7.41</v>
      </c>
      <c r="AF80" s="197">
        <v>0</v>
      </c>
      <c r="AG80" s="197">
        <v>0</v>
      </c>
      <c r="AH80" s="197">
        <v>0</v>
      </c>
      <c r="AI80" s="197">
        <v>5.84</v>
      </c>
      <c r="AJ80" s="197">
        <v>0</v>
      </c>
      <c r="AK80" s="197">
        <v>0</v>
      </c>
      <c r="AL80" s="197">
        <v>0</v>
      </c>
      <c r="AM80" s="197">
        <v>0</v>
      </c>
      <c r="AN80" s="197">
        <v>0</v>
      </c>
      <c r="AO80">
        <v>0</v>
      </c>
      <c r="AP80" s="197">
        <v>0</v>
      </c>
      <c r="AQ80" s="197">
        <v>0</v>
      </c>
      <c r="AR80" s="197">
        <v>0</v>
      </c>
      <c r="AS80" s="197">
        <v>0</v>
      </c>
      <c r="AT80">
        <v>0</v>
      </c>
      <c r="AU80">
        <v>0</v>
      </c>
      <c r="AV80" s="197">
        <v>0</v>
      </c>
      <c r="AW80" s="197">
        <v>0</v>
      </c>
      <c r="AX80" s="197">
        <v>0</v>
      </c>
      <c r="AY80" s="197">
        <v>0</v>
      </c>
      <c r="AZ80" s="197">
        <v>0</v>
      </c>
      <c r="BA80" s="197">
        <v>0</v>
      </c>
      <c r="BB80" s="197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0</v>
      </c>
      <c r="H81" s="197">
        <v>0</v>
      </c>
      <c r="I81" s="197">
        <v>0</v>
      </c>
      <c r="J81" s="197">
        <v>0</v>
      </c>
      <c r="K81" s="197">
        <v>0</v>
      </c>
      <c r="L81" s="197">
        <v>0</v>
      </c>
      <c r="M81" s="197">
        <v>0</v>
      </c>
      <c r="N81" s="197">
        <v>0</v>
      </c>
      <c r="O81" s="197">
        <v>0</v>
      </c>
      <c r="P81" s="197">
        <v>0</v>
      </c>
      <c r="Q81" s="197">
        <v>0</v>
      </c>
      <c r="R81" s="197">
        <v>0</v>
      </c>
      <c r="S81" s="197">
        <v>0</v>
      </c>
      <c r="T81" s="197">
        <v>0</v>
      </c>
      <c r="U81" s="197">
        <v>0</v>
      </c>
      <c r="V81" s="197">
        <v>0</v>
      </c>
      <c r="W81" s="197">
        <v>0</v>
      </c>
      <c r="X81" s="197">
        <v>0</v>
      </c>
      <c r="Y81" s="197">
        <v>0</v>
      </c>
      <c r="Z81">
        <v>0</v>
      </c>
      <c r="AA81" s="197">
        <v>0</v>
      </c>
      <c r="AB81" s="197">
        <v>0</v>
      </c>
      <c r="AC81" s="197">
        <v>0</v>
      </c>
      <c r="AD81" s="197">
        <v>0</v>
      </c>
      <c r="AE81" s="197">
        <v>7.41</v>
      </c>
      <c r="AF81" s="197">
        <v>0</v>
      </c>
      <c r="AG81" s="197">
        <v>0</v>
      </c>
      <c r="AH81" s="197">
        <v>0</v>
      </c>
      <c r="AI81" s="197">
        <v>5.84</v>
      </c>
      <c r="AJ81" s="197">
        <v>0</v>
      </c>
      <c r="AK81" s="197">
        <v>0</v>
      </c>
      <c r="AL81" s="197">
        <v>0</v>
      </c>
      <c r="AM81" s="197">
        <v>0</v>
      </c>
      <c r="AN81" s="197">
        <v>0</v>
      </c>
      <c r="AO81">
        <v>0</v>
      </c>
      <c r="AP81" s="197">
        <v>0</v>
      </c>
      <c r="AQ81" s="197">
        <v>0</v>
      </c>
      <c r="AR81" s="197">
        <v>0</v>
      </c>
      <c r="AS81" s="197">
        <v>0</v>
      </c>
      <c r="AT81">
        <v>0</v>
      </c>
      <c r="AU81">
        <v>0</v>
      </c>
      <c r="AV81" s="197">
        <v>0</v>
      </c>
      <c r="AW81" s="197">
        <v>0</v>
      </c>
      <c r="AX81" s="197">
        <v>0</v>
      </c>
      <c r="AY81" s="197">
        <v>0</v>
      </c>
      <c r="AZ81" s="197">
        <v>0</v>
      </c>
      <c r="BA81" s="197">
        <v>0</v>
      </c>
      <c r="BB81" s="197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0</v>
      </c>
      <c r="H82" s="197">
        <v>0</v>
      </c>
      <c r="I82" s="197">
        <v>0</v>
      </c>
      <c r="J82" s="197">
        <v>0</v>
      </c>
      <c r="K82" s="197">
        <v>0</v>
      </c>
      <c r="L82" s="197">
        <v>0</v>
      </c>
      <c r="M82" s="197">
        <v>0</v>
      </c>
      <c r="N82" s="197">
        <v>0</v>
      </c>
      <c r="O82" s="197">
        <v>0</v>
      </c>
      <c r="P82" s="197">
        <v>0</v>
      </c>
      <c r="Q82" s="197">
        <v>0</v>
      </c>
      <c r="R82" s="197">
        <v>0</v>
      </c>
      <c r="S82" s="197">
        <v>0</v>
      </c>
      <c r="T82" s="197">
        <v>0</v>
      </c>
      <c r="U82" s="197">
        <v>0</v>
      </c>
      <c r="V82" s="197">
        <v>0</v>
      </c>
      <c r="W82" s="197">
        <v>0</v>
      </c>
      <c r="X82" s="197">
        <v>0</v>
      </c>
      <c r="Y82" s="197">
        <v>0</v>
      </c>
      <c r="Z82">
        <v>0</v>
      </c>
      <c r="AA82" s="197">
        <v>0</v>
      </c>
      <c r="AB82" s="197">
        <v>0</v>
      </c>
      <c r="AC82" s="197">
        <v>0</v>
      </c>
      <c r="AD82" s="197">
        <v>0</v>
      </c>
      <c r="AE82" s="197">
        <v>7.41</v>
      </c>
      <c r="AF82" s="197">
        <v>0</v>
      </c>
      <c r="AG82" s="197">
        <v>0</v>
      </c>
      <c r="AH82" s="197">
        <v>0</v>
      </c>
      <c r="AI82" s="197">
        <v>5.84</v>
      </c>
      <c r="AJ82" s="197">
        <v>0</v>
      </c>
      <c r="AK82" s="197">
        <v>0</v>
      </c>
      <c r="AL82" s="197">
        <v>0</v>
      </c>
      <c r="AM82" s="197">
        <v>0</v>
      </c>
      <c r="AN82" s="197">
        <v>0</v>
      </c>
      <c r="AO82">
        <v>0</v>
      </c>
      <c r="AP82" s="197">
        <v>0</v>
      </c>
      <c r="AQ82" s="197">
        <v>0</v>
      </c>
      <c r="AR82" s="197">
        <v>0</v>
      </c>
      <c r="AS82" s="197">
        <v>0</v>
      </c>
      <c r="AT82">
        <v>0</v>
      </c>
      <c r="AU82">
        <v>0</v>
      </c>
      <c r="AV82" s="197">
        <v>0</v>
      </c>
      <c r="AW82" s="197">
        <v>0</v>
      </c>
      <c r="AX82" s="197">
        <v>0</v>
      </c>
      <c r="AY82" s="197">
        <v>0</v>
      </c>
      <c r="AZ82" s="197">
        <v>0</v>
      </c>
      <c r="BA82" s="197">
        <v>0</v>
      </c>
      <c r="BB82" s="197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0</v>
      </c>
      <c r="H83" s="197">
        <v>0</v>
      </c>
      <c r="I83" s="197">
        <v>0</v>
      </c>
      <c r="J83" s="197">
        <v>0</v>
      </c>
      <c r="K83" s="197">
        <v>0</v>
      </c>
      <c r="L83" s="197">
        <v>0</v>
      </c>
      <c r="M83" s="197">
        <v>0</v>
      </c>
      <c r="N83" s="197">
        <v>0</v>
      </c>
      <c r="O83" s="197">
        <v>0</v>
      </c>
      <c r="P83" s="197">
        <v>0</v>
      </c>
      <c r="Q83" s="197">
        <v>0</v>
      </c>
      <c r="R83" s="197">
        <v>0</v>
      </c>
      <c r="S83" s="197">
        <v>0</v>
      </c>
      <c r="T83" s="197">
        <v>0</v>
      </c>
      <c r="U83" s="197">
        <v>0</v>
      </c>
      <c r="V83" s="197">
        <v>0</v>
      </c>
      <c r="W83" s="197">
        <v>0</v>
      </c>
      <c r="X83" s="197">
        <v>0</v>
      </c>
      <c r="Y83" s="197">
        <v>0</v>
      </c>
      <c r="Z83">
        <v>0</v>
      </c>
      <c r="AA83" s="197">
        <v>0</v>
      </c>
      <c r="AB83" s="197">
        <v>0</v>
      </c>
      <c r="AC83" s="197">
        <v>0</v>
      </c>
      <c r="AD83" s="197">
        <v>0</v>
      </c>
      <c r="AE83" s="197">
        <v>7.56</v>
      </c>
      <c r="AF83" s="197">
        <v>0</v>
      </c>
      <c r="AG83" s="197">
        <v>0</v>
      </c>
      <c r="AH83" s="197">
        <v>0</v>
      </c>
      <c r="AI83" s="197">
        <v>5.84</v>
      </c>
      <c r="AJ83" s="197">
        <v>0</v>
      </c>
      <c r="AK83" s="197">
        <v>0</v>
      </c>
      <c r="AL83" s="197">
        <v>0</v>
      </c>
      <c r="AM83" s="197">
        <v>0</v>
      </c>
      <c r="AN83" s="197">
        <v>0</v>
      </c>
      <c r="AO83">
        <v>0</v>
      </c>
      <c r="AP83" s="197">
        <v>0</v>
      </c>
      <c r="AQ83" s="197">
        <v>0</v>
      </c>
      <c r="AR83" s="197">
        <v>0</v>
      </c>
      <c r="AS83" s="197">
        <v>0</v>
      </c>
      <c r="AT83">
        <v>0</v>
      </c>
      <c r="AU83">
        <v>0</v>
      </c>
      <c r="AV83" s="197">
        <v>0</v>
      </c>
      <c r="AW83" s="197">
        <v>0</v>
      </c>
      <c r="AX83" s="197">
        <v>0</v>
      </c>
      <c r="AY83" s="197">
        <v>0</v>
      </c>
      <c r="AZ83" s="197">
        <v>0</v>
      </c>
      <c r="BA83" s="197">
        <v>0</v>
      </c>
      <c r="BB83" s="197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0</v>
      </c>
      <c r="H84" s="197">
        <v>0</v>
      </c>
      <c r="I84" s="197">
        <v>0</v>
      </c>
      <c r="J84" s="197">
        <v>0</v>
      </c>
      <c r="K84" s="197">
        <v>0</v>
      </c>
      <c r="L84" s="197">
        <v>0</v>
      </c>
      <c r="M84" s="197">
        <v>0</v>
      </c>
      <c r="N84" s="197">
        <v>0</v>
      </c>
      <c r="O84" s="197">
        <v>0</v>
      </c>
      <c r="P84" s="197">
        <v>0</v>
      </c>
      <c r="Q84" s="197">
        <v>0</v>
      </c>
      <c r="R84" s="197">
        <v>0</v>
      </c>
      <c r="S84" s="197">
        <v>0</v>
      </c>
      <c r="T84" s="197">
        <v>0</v>
      </c>
      <c r="U84" s="197">
        <v>0</v>
      </c>
      <c r="V84" s="197">
        <v>0</v>
      </c>
      <c r="W84" s="197">
        <v>0</v>
      </c>
      <c r="X84" s="197">
        <v>0</v>
      </c>
      <c r="Y84" s="197">
        <v>0</v>
      </c>
      <c r="Z84">
        <v>0</v>
      </c>
      <c r="AA84" s="197">
        <v>0</v>
      </c>
      <c r="AB84" s="197">
        <v>0</v>
      </c>
      <c r="AC84" s="197">
        <v>0</v>
      </c>
      <c r="AD84" s="197">
        <v>0</v>
      </c>
      <c r="AE84" s="197">
        <v>7.56</v>
      </c>
      <c r="AF84" s="197">
        <v>0</v>
      </c>
      <c r="AG84" s="197">
        <v>0</v>
      </c>
      <c r="AH84" s="197">
        <v>0</v>
      </c>
      <c r="AI84" s="197">
        <v>5.84</v>
      </c>
      <c r="AJ84" s="197">
        <v>0</v>
      </c>
      <c r="AK84" s="197">
        <v>0</v>
      </c>
      <c r="AL84" s="197">
        <v>0</v>
      </c>
      <c r="AM84" s="197">
        <v>0</v>
      </c>
      <c r="AN84" s="197">
        <v>0</v>
      </c>
      <c r="AO84">
        <v>0</v>
      </c>
      <c r="AP84" s="197">
        <v>0</v>
      </c>
      <c r="AQ84" s="197">
        <v>0</v>
      </c>
      <c r="AR84" s="197">
        <v>0</v>
      </c>
      <c r="AS84" s="197">
        <v>0</v>
      </c>
      <c r="AT84">
        <v>0</v>
      </c>
      <c r="AU84">
        <v>0</v>
      </c>
      <c r="AV84" s="197">
        <v>0</v>
      </c>
      <c r="AW84" s="197">
        <v>0</v>
      </c>
      <c r="AX84" s="197">
        <v>0</v>
      </c>
      <c r="AY84" s="197">
        <v>0</v>
      </c>
      <c r="AZ84" s="197">
        <v>0</v>
      </c>
      <c r="BA84" s="197">
        <v>0</v>
      </c>
      <c r="BB84" s="197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0</v>
      </c>
      <c r="H85" s="197">
        <v>0</v>
      </c>
      <c r="I85" s="197">
        <v>0</v>
      </c>
      <c r="J85" s="197">
        <v>0</v>
      </c>
      <c r="K85" s="197">
        <v>0</v>
      </c>
      <c r="L85" s="197">
        <v>0</v>
      </c>
      <c r="M85" s="197">
        <v>0</v>
      </c>
      <c r="N85" s="197">
        <v>0</v>
      </c>
      <c r="O85" s="197">
        <v>0</v>
      </c>
      <c r="P85" s="197">
        <v>0</v>
      </c>
      <c r="Q85" s="197">
        <v>0</v>
      </c>
      <c r="R85" s="197">
        <v>0</v>
      </c>
      <c r="S85" s="197">
        <v>0</v>
      </c>
      <c r="T85" s="197">
        <v>0</v>
      </c>
      <c r="U85" s="197">
        <v>0</v>
      </c>
      <c r="V85" s="197">
        <v>0</v>
      </c>
      <c r="W85" s="197">
        <v>0</v>
      </c>
      <c r="X85" s="197">
        <v>0</v>
      </c>
      <c r="Y85" s="197">
        <v>0</v>
      </c>
      <c r="Z85">
        <v>0</v>
      </c>
      <c r="AA85" s="197">
        <v>0</v>
      </c>
      <c r="AB85" s="197">
        <v>0</v>
      </c>
      <c r="AC85" s="197">
        <v>0</v>
      </c>
      <c r="AD85" s="197">
        <v>0</v>
      </c>
      <c r="AE85" s="197">
        <v>7.56</v>
      </c>
      <c r="AF85" s="197">
        <v>0</v>
      </c>
      <c r="AG85" s="197">
        <v>0</v>
      </c>
      <c r="AH85" s="197">
        <v>0</v>
      </c>
      <c r="AI85" s="197">
        <v>5.84</v>
      </c>
      <c r="AJ85" s="197">
        <v>0</v>
      </c>
      <c r="AK85" s="197">
        <v>0</v>
      </c>
      <c r="AL85" s="197">
        <v>0</v>
      </c>
      <c r="AM85" s="197">
        <v>0</v>
      </c>
      <c r="AN85" s="197">
        <v>0</v>
      </c>
      <c r="AO85">
        <v>0</v>
      </c>
      <c r="AP85" s="197">
        <v>0</v>
      </c>
      <c r="AQ85" s="197">
        <v>0</v>
      </c>
      <c r="AR85" s="197">
        <v>0</v>
      </c>
      <c r="AS85" s="197">
        <v>0</v>
      </c>
      <c r="AT85">
        <v>0</v>
      </c>
      <c r="AU85">
        <v>0</v>
      </c>
      <c r="AV85" s="197">
        <v>0</v>
      </c>
      <c r="AW85" s="197">
        <v>0</v>
      </c>
      <c r="AX85" s="197">
        <v>0</v>
      </c>
      <c r="AY85" s="197">
        <v>0</v>
      </c>
      <c r="AZ85" s="197">
        <v>0</v>
      </c>
      <c r="BA85" s="197">
        <v>0</v>
      </c>
      <c r="BB85" s="197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0</v>
      </c>
      <c r="H86" s="197">
        <v>0</v>
      </c>
      <c r="I86" s="197">
        <v>0</v>
      </c>
      <c r="J86" s="197">
        <v>0</v>
      </c>
      <c r="K86" s="197">
        <v>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7">
        <v>0</v>
      </c>
      <c r="Y86" s="197">
        <v>0</v>
      </c>
      <c r="Z86">
        <v>0</v>
      </c>
      <c r="AA86" s="197">
        <v>0</v>
      </c>
      <c r="AB86" s="197">
        <v>0</v>
      </c>
      <c r="AC86" s="197">
        <v>0</v>
      </c>
      <c r="AD86" s="197">
        <v>0</v>
      </c>
      <c r="AE86" s="197">
        <v>7.56</v>
      </c>
      <c r="AF86" s="197">
        <v>0</v>
      </c>
      <c r="AG86" s="197">
        <v>0</v>
      </c>
      <c r="AH86" s="197">
        <v>0</v>
      </c>
      <c r="AI86" s="197">
        <v>5.84</v>
      </c>
      <c r="AJ86" s="197">
        <v>0</v>
      </c>
      <c r="AK86" s="197">
        <v>0</v>
      </c>
      <c r="AL86" s="197">
        <v>0</v>
      </c>
      <c r="AM86" s="197">
        <v>0</v>
      </c>
      <c r="AN86" s="197">
        <v>0</v>
      </c>
      <c r="AO86">
        <v>0</v>
      </c>
      <c r="AP86" s="197">
        <v>0</v>
      </c>
      <c r="AQ86" s="197">
        <v>0</v>
      </c>
      <c r="AR86" s="197">
        <v>0</v>
      </c>
      <c r="AS86" s="197">
        <v>0</v>
      </c>
      <c r="AT86">
        <v>0</v>
      </c>
      <c r="AU86">
        <v>0</v>
      </c>
      <c r="AV86" s="197">
        <v>0</v>
      </c>
      <c r="AW86" s="197">
        <v>0</v>
      </c>
      <c r="AX86" s="197">
        <v>0</v>
      </c>
      <c r="AY86" s="197">
        <v>0</v>
      </c>
      <c r="AZ86" s="197">
        <v>0</v>
      </c>
      <c r="BA86" s="197">
        <v>0</v>
      </c>
      <c r="BB86" s="197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0</v>
      </c>
      <c r="H87" s="197">
        <v>0</v>
      </c>
      <c r="I87" s="197">
        <v>0</v>
      </c>
      <c r="J87" s="197">
        <v>0</v>
      </c>
      <c r="K87" s="197">
        <v>0</v>
      </c>
      <c r="L87" s="197">
        <v>0</v>
      </c>
      <c r="M87" s="197">
        <v>0</v>
      </c>
      <c r="N87" s="197">
        <v>0</v>
      </c>
      <c r="O87" s="197">
        <v>0</v>
      </c>
      <c r="P87" s="197">
        <v>0</v>
      </c>
      <c r="Q87" s="197">
        <v>0</v>
      </c>
      <c r="R87" s="197">
        <v>0</v>
      </c>
      <c r="S87" s="197">
        <v>0</v>
      </c>
      <c r="T87" s="197">
        <v>0</v>
      </c>
      <c r="U87" s="197">
        <v>0</v>
      </c>
      <c r="V87" s="197">
        <v>0</v>
      </c>
      <c r="W87" s="197">
        <v>0</v>
      </c>
      <c r="X87" s="197">
        <v>0</v>
      </c>
      <c r="Y87" s="197">
        <v>0</v>
      </c>
      <c r="Z87">
        <v>0</v>
      </c>
      <c r="AA87" s="197">
        <v>0</v>
      </c>
      <c r="AB87" s="197">
        <v>0</v>
      </c>
      <c r="AC87" s="197">
        <v>0</v>
      </c>
      <c r="AD87" s="197">
        <v>0</v>
      </c>
      <c r="AE87" s="197">
        <v>7.56</v>
      </c>
      <c r="AF87" s="197">
        <v>0</v>
      </c>
      <c r="AG87" s="197">
        <v>0</v>
      </c>
      <c r="AH87" s="197">
        <v>0</v>
      </c>
      <c r="AI87" s="197">
        <v>5.84</v>
      </c>
      <c r="AJ87" s="197">
        <v>0</v>
      </c>
      <c r="AK87" s="197">
        <v>0</v>
      </c>
      <c r="AL87" s="197">
        <v>0</v>
      </c>
      <c r="AM87" s="197">
        <v>0</v>
      </c>
      <c r="AN87" s="197">
        <v>0</v>
      </c>
      <c r="AO87">
        <v>0</v>
      </c>
      <c r="AP87" s="197">
        <v>0</v>
      </c>
      <c r="AQ87" s="197">
        <v>0</v>
      </c>
      <c r="AR87" s="197">
        <v>0</v>
      </c>
      <c r="AS87" s="197">
        <v>0</v>
      </c>
      <c r="AT87">
        <v>0</v>
      </c>
      <c r="AU87">
        <v>0</v>
      </c>
      <c r="AV87" s="197">
        <v>0</v>
      </c>
      <c r="AW87" s="197">
        <v>0</v>
      </c>
      <c r="AX87" s="197">
        <v>0</v>
      </c>
      <c r="AY87" s="197">
        <v>0</v>
      </c>
      <c r="AZ87" s="197">
        <v>0</v>
      </c>
      <c r="BA87" s="197">
        <v>0</v>
      </c>
      <c r="BB87" s="19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0</v>
      </c>
      <c r="H88" s="197">
        <v>0</v>
      </c>
      <c r="I88" s="197">
        <v>0</v>
      </c>
      <c r="J88" s="197">
        <v>0</v>
      </c>
      <c r="K88" s="197">
        <v>0</v>
      </c>
      <c r="L88" s="197">
        <v>0</v>
      </c>
      <c r="M88" s="197">
        <v>0</v>
      </c>
      <c r="N88" s="197">
        <v>0</v>
      </c>
      <c r="O88" s="197">
        <v>0</v>
      </c>
      <c r="P88" s="197">
        <v>0</v>
      </c>
      <c r="Q88" s="197">
        <v>0</v>
      </c>
      <c r="R88" s="197">
        <v>0</v>
      </c>
      <c r="S88" s="197">
        <v>0</v>
      </c>
      <c r="T88" s="197">
        <v>0</v>
      </c>
      <c r="U88" s="197">
        <v>0</v>
      </c>
      <c r="V88" s="197">
        <v>0</v>
      </c>
      <c r="W88" s="197">
        <v>0</v>
      </c>
      <c r="X88" s="197">
        <v>0</v>
      </c>
      <c r="Y88" s="197">
        <v>0</v>
      </c>
      <c r="Z88">
        <v>0</v>
      </c>
      <c r="AA88" s="197">
        <v>0</v>
      </c>
      <c r="AB88" s="197">
        <v>0</v>
      </c>
      <c r="AC88" s="197">
        <v>0</v>
      </c>
      <c r="AD88" s="197">
        <v>0</v>
      </c>
      <c r="AE88" s="197">
        <v>7.56</v>
      </c>
      <c r="AF88" s="197">
        <v>0</v>
      </c>
      <c r="AG88" s="197">
        <v>0</v>
      </c>
      <c r="AH88" s="197">
        <v>0</v>
      </c>
      <c r="AI88" s="197">
        <v>5.84</v>
      </c>
      <c r="AJ88" s="197">
        <v>0</v>
      </c>
      <c r="AK88" s="197">
        <v>0</v>
      </c>
      <c r="AL88" s="197">
        <v>0</v>
      </c>
      <c r="AM88" s="197">
        <v>0</v>
      </c>
      <c r="AN88" s="197">
        <v>0</v>
      </c>
      <c r="AO88">
        <v>0</v>
      </c>
      <c r="AP88" s="197">
        <v>0</v>
      </c>
      <c r="AQ88" s="197">
        <v>0</v>
      </c>
      <c r="AR88" s="197">
        <v>0</v>
      </c>
      <c r="AS88" s="197">
        <v>0</v>
      </c>
      <c r="AT88">
        <v>0</v>
      </c>
      <c r="AU88">
        <v>0</v>
      </c>
      <c r="AV88" s="197">
        <v>0</v>
      </c>
      <c r="AW88" s="197">
        <v>0</v>
      </c>
      <c r="AX88" s="197">
        <v>0</v>
      </c>
      <c r="AY88" s="197">
        <v>0</v>
      </c>
      <c r="AZ88" s="197">
        <v>0</v>
      </c>
      <c r="BA88" s="197">
        <v>0</v>
      </c>
      <c r="BB88" s="197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0</v>
      </c>
      <c r="H89" s="197">
        <v>0</v>
      </c>
      <c r="I89" s="197">
        <v>0</v>
      </c>
      <c r="J89" s="197">
        <v>0</v>
      </c>
      <c r="K89" s="197">
        <v>0</v>
      </c>
      <c r="L89" s="197">
        <v>0</v>
      </c>
      <c r="M89" s="197">
        <v>0</v>
      </c>
      <c r="N89" s="197">
        <v>0</v>
      </c>
      <c r="O89" s="197">
        <v>0</v>
      </c>
      <c r="P89" s="197">
        <v>0</v>
      </c>
      <c r="Q89" s="197">
        <v>0</v>
      </c>
      <c r="R89" s="197">
        <v>0</v>
      </c>
      <c r="S89" s="197">
        <v>0</v>
      </c>
      <c r="T89" s="197">
        <v>0</v>
      </c>
      <c r="U89" s="197">
        <v>0</v>
      </c>
      <c r="V89" s="197">
        <v>0</v>
      </c>
      <c r="W89" s="197">
        <v>0</v>
      </c>
      <c r="X89" s="197">
        <v>0</v>
      </c>
      <c r="Y89" s="197">
        <v>0</v>
      </c>
      <c r="Z89">
        <v>0</v>
      </c>
      <c r="AA89" s="197">
        <v>0</v>
      </c>
      <c r="AB89" s="197">
        <v>0</v>
      </c>
      <c r="AC89" s="197">
        <v>0</v>
      </c>
      <c r="AD89" s="197">
        <v>0</v>
      </c>
      <c r="AE89" s="197">
        <v>7.56</v>
      </c>
      <c r="AF89" s="197">
        <v>0</v>
      </c>
      <c r="AG89" s="197">
        <v>0</v>
      </c>
      <c r="AH89" s="197">
        <v>0</v>
      </c>
      <c r="AI89" s="197">
        <v>5.84</v>
      </c>
      <c r="AJ89" s="197">
        <v>0</v>
      </c>
      <c r="AK89" s="197">
        <v>0</v>
      </c>
      <c r="AL89" s="197">
        <v>0</v>
      </c>
      <c r="AM89" s="197">
        <v>0</v>
      </c>
      <c r="AN89" s="197">
        <v>0</v>
      </c>
      <c r="AO89">
        <v>0</v>
      </c>
      <c r="AP89" s="197">
        <v>0</v>
      </c>
      <c r="AQ89" s="197">
        <v>0</v>
      </c>
      <c r="AR89" s="197">
        <v>0</v>
      </c>
      <c r="AS89" s="197">
        <v>0</v>
      </c>
      <c r="AT89">
        <v>0</v>
      </c>
      <c r="AU89">
        <v>0</v>
      </c>
      <c r="AV89" s="197">
        <v>0</v>
      </c>
      <c r="AW89" s="197">
        <v>0</v>
      </c>
      <c r="AX89" s="197">
        <v>0</v>
      </c>
      <c r="AY89" s="197">
        <v>0</v>
      </c>
      <c r="AZ89" s="197">
        <v>0</v>
      </c>
      <c r="BA89" s="197">
        <v>0</v>
      </c>
      <c r="BB89" s="197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0</v>
      </c>
      <c r="H90" s="197">
        <v>0</v>
      </c>
      <c r="I90" s="197">
        <v>0</v>
      </c>
      <c r="J90" s="197">
        <v>0</v>
      </c>
      <c r="K90" s="197">
        <v>0</v>
      </c>
      <c r="L90" s="197">
        <v>0</v>
      </c>
      <c r="M90" s="197">
        <v>0</v>
      </c>
      <c r="N90" s="197">
        <v>0</v>
      </c>
      <c r="O90" s="197">
        <v>0</v>
      </c>
      <c r="P90" s="197">
        <v>0</v>
      </c>
      <c r="Q90" s="197">
        <v>0</v>
      </c>
      <c r="R90" s="197">
        <v>0</v>
      </c>
      <c r="S90" s="197">
        <v>0</v>
      </c>
      <c r="T90" s="197">
        <v>0</v>
      </c>
      <c r="U90" s="197">
        <v>0</v>
      </c>
      <c r="V90" s="197">
        <v>0</v>
      </c>
      <c r="W90" s="197">
        <v>0</v>
      </c>
      <c r="X90" s="197">
        <v>0</v>
      </c>
      <c r="Y90" s="197">
        <v>0</v>
      </c>
      <c r="Z90">
        <v>0</v>
      </c>
      <c r="AA90" s="197">
        <v>0</v>
      </c>
      <c r="AB90" s="197">
        <v>0</v>
      </c>
      <c r="AC90" s="197">
        <v>0</v>
      </c>
      <c r="AD90" s="197">
        <v>0</v>
      </c>
      <c r="AE90" s="197">
        <v>7.56</v>
      </c>
      <c r="AF90" s="197">
        <v>0</v>
      </c>
      <c r="AG90" s="197">
        <v>0</v>
      </c>
      <c r="AH90" s="197">
        <v>0</v>
      </c>
      <c r="AI90" s="197">
        <v>5.84</v>
      </c>
      <c r="AJ90" s="197">
        <v>0</v>
      </c>
      <c r="AK90" s="197">
        <v>0</v>
      </c>
      <c r="AL90" s="197">
        <v>0</v>
      </c>
      <c r="AM90" s="197">
        <v>0</v>
      </c>
      <c r="AN90" s="197">
        <v>0</v>
      </c>
      <c r="AO90">
        <v>0</v>
      </c>
      <c r="AP90" s="197">
        <v>0</v>
      </c>
      <c r="AQ90" s="197">
        <v>0</v>
      </c>
      <c r="AR90" s="197">
        <v>0</v>
      </c>
      <c r="AS90" s="197">
        <v>0</v>
      </c>
      <c r="AT90">
        <v>0</v>
      </c>
      <c r="AU90">
        <v>0</v>
      </c>
      <c r="AV90" s="197">
        <v>0</v>
      </c>
      <c r="AW90" s="197">
        <v>0</v>
      </c>
      <c r="AX90" s="197">
        <v>0</v>
      </c>
      <c r="AY90" s="197">
        <v>0</v>
      </c>
      <c r="AZ90" s="197">
        <v>0</v>
      </c>
      <c r="BA90" s="197">
        <v>0</v>
      </c>
      <c r="BB90" s="197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0</v>
      </c>
      <c r="H91" s="197">
        <v>0</v>
      </c>
      <c r="I91" s="197">
        <v>0</v>
      </c>
      <c r="J91" s="197">
        <v>0</v>
      </c>
      <c r="K91" s="197">
        <v>0</v>
      </c>
      <c r="L91" s="197">
        <v>0</v>
      </c>
      <c r="M91" s="197">
        <v>0</v>
      </c>
      <c r="N91" s="197">
        <v>0</v>
      </c>
      <c r="O91" s="197">
        <v>0</v>
      </c>
      <c r="P91" s="197">
        <v>0</v>
      </c>
      <c r="Q91" s="197">
        <v>0</v>
      </c>
      <c r="R91" s="197">
        <v>0</v>
      </c>
      <c r="S91" s="197">
        <v>0</v>
      </c>
      <c r="T91" s="197">
        <v>0</v>
      </c>
      <c r="U91" s="197">
        <v>0</v>
      </c>
      <c r="V91" s="197">
        <v>0</v>
      </c>
      <c r="W91" s="197">
        <v>0</v>
      </c>
      <c r="X91" s="197">
        <v>0</v>
      </c>
      <c r="Y91" s="197">
        <v>0</v>
      </c>
      <c r="Z91">
        <v>0</v>
      </c>
      <c r="AA91" s="197">
        <v>0</v>
      </c>
      <c r="AB91" s="197">
        <v>0</v>
      </c>
      <c r="AC91" s="197">
        <v>0</v>
      </c>
      <c r="AD91" s="197">
        <v>0</v>
      </c>
      <c r="AE91" s="197">
        <v>7.56</v>
      </c>
      <c r="AF91" s="197">
        <v>0</v>
      </c>
      <c r="AG91" s="197">
        <v>0</v>
      </c>
      <c r="AH91" s="197">
        <v>0</v>
      </c>
      <c r="AI91" s="197">
        <v>5.84</v>
      </c>
      <c r="AJ91" s="197">
        <v>0</v>
      </c>
      <c r="AK91" s="197">
        <v>0</v>
      </c>
      <c r="AL91" s="197">
        <v>0</v>
      </c>
      <c r="AM91" s="197">
        <v>0</v>
      </c>
      <c r="AN91" s="197">
        <v>0</v>
      </c>
      <c r="AO91">
        <v>0</v>
      </c>
      <c r="AP91" s="197">
        <v>0</v>
      </c>
      <c r="AQ91" s="197">
        <v>0</v>
      </c>
      <c r="AR91" s="197">
        <v>0</v>
      </c>
      <c r="AS91" s="197">
        <v>0</v>
      </c>
      <c r="AT91">
        <v>0</v>
      </c>
      <c r="AU91">
        <v>0</v>
      </c>
      <c r="AV91" s="197">
        <v>0</v>
      </c>
      <c r="AW91" s="197">
        <v>0</v>
      </c>
      <c r="AX91" s="197">
        <v>0</v>
      </c>
      <c r="AY91" s="197">
        <v>0</v>
      </c>
      <c r="AZ91" s="197">
        <v>0</v>
      </c>
      <c r="BA91" s="197">
        <v>0</v>
      </c>
      <c r="BB91" s="197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0</v>
      </c>
      <c r="H92" s="197">
        <v>0</v>
      </c>
      <c r="I92" s="197">
        <v>0</v>
      </c>
      <c r="J92" s="197">
        <v>0</v>
      </c>
      <c r="K92" s="197">
        <v>0</v>
      </c>
      <c r="L92" s="197">
        <v>0</v>
      </c>
      <c r="M92" s="197">
        <v>0</v>
      </c>
      <c r="N92" s="197">
        <v>0</v>
      </c>
      <c r="O92" s="197">
        <v>0</v>
      </c>
      <c r="P92" s="197">
        <v>0</v>
      </c>
      <c r="Q92" s="197">
        <v>0</v>
      </c>
      <c r="R92" s="197">
        <v>0</v>
      </c>
      <c r="S92" s="197">
        <v>0</v>
      </c>
      <c r="T92" s="197">
        <v>0</v>
      </c>
      <c r="U92" s="197">
        <v>0</v>
      </c>
      <c r="V92" s="197">
        <v>0</v>
      </c>
      <c r="W92" s="197">
        <v>0</v>
      </c>
      <c r="X92" s="197">
        <v>0</v>
      </c>
      <c r="Y92" s="197">
        <v>0</v>
      </c>
      <c r="Z92">
        <v>0</v>
      </c>
      <c r="AA92" s="197">
        <v>0</v>
      </c>
      <c r="AB92" s="197">
        <v>0</v>
      </c>
      <c r="AC92" s="197">
        <v>0</v>
      </c>
      <c r="AD92" s="197">
        <v>0</v>
      </c>
      <c r="AE92" s="197">
        <v>7.56</v>
      </c>
      <c r="AF92" s="197">
        <v>0</v>
      </c>
      <c r="AG92" s="197">
        <v>0</v>
      </c>
      <c r="AH92" s="197">
        <v>0</v>
      </c>
      <c r="AI92" s="197">
        <v>5.84</v>
      </c>
      <c r="AJ92" s="197">
        <v>0</v>
      </c>
      <c r="AK92" s="197">
        <v>0</v>
      </c>
      <c r="AL92" s="197">
        <v>0</v>
      </c>
      <c r="AM92" s="197">
        <v>0</v>
      </c>
      <c r="AN92" s="197">
        <v>0</v>
      </c>
      <c r="AO92">
        <v>0</v>
      </c>
      <c r="AP92" s="197">
        <v>0</v>
      </c>
      <c r="AQ92" s="197">
        <v>0</v>
      </c>
      <c r="AR92" s="197">
        <v>0</v>
      </c>
      <c r="AS92" s="197">
        <v>0</v>
      </c>
      <c r="AT92">
        <v>0</v>
      </c>
      <c r="AU92">
        <v>0</v>
      </c>
      <c r="AV92" s="197">
        <v>0</v>
      </c>
      <c r="AW92" s="197">
        <v>0</v>
      </c>
      <c r="AX92" s="197">
        <v>0</v>
      </c>
      <c r="AY92" s="197">
        <v>0</v>
      </c>
      <c r="AZ92" s="197">
        <v>0</v>
      </c>
      <c r="BA92" s="197">
        <v>0</v>
      </c>
      <c r="BB92" s="197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0</v>
      </c>
      <c r="H93" s="197">
        <v>0</v>
      </c>
      <c r="I93" s="197">
        <v>0</v>
      </c>
      <c r="J93" s="197">
        <v>0</v>
      </c>
      <c r="K93" s="197">
        <v>0</v>
      </c>
      <c r="L93" s="197">
        <v>0</v>
      </c>
      <c r="M93" s="197">
        <v>0</v>
      </c>
      <c r="N93" s="197">
        <v>0</v>
      </c>
      <c r="O93" s="197">
        <v>0</v>
      </c>
      <c r="P93" s="197">
        <v>0</v>
      </c>
      <c r="Q93" s="197">
        <v>0</v>
      </c>
      <c r="R93" s="197">
        <v>0</v>
      </c>
      <c r="S93" s="197">
        <v>0</v>
      </c>
      <c r="T93" s="197">
        <v>0</v>
      </c>
      <c r="U93" s="197">
        <v>0</v>
      </c>
      <c r="V93" s="197">
        <v>0</v>
      </c>
      <c r="W93" s="197">
        <v>0</v>
      </c>
      <c r="X93" s="197">
        <v>0</v>
      </c>
      <c r="Y93" s="197">
        <v>0</v>
      </c>
      <c r="Z93">
        <v>0</v>
      </c>
      <c r="AA93" s="197">
        <v>0</v>
      </c>
      <c r="AB93" s="197">
        <v>0</v>
      </c>
      <c r="AC93" s="197">
        <v>0</v>
      </c>
      <c r="AD93" s="197">
        <v>0</v>
      </c>
      <c r="AE93" s="197">
        <v>7.56</v>
      </c>
      <c r="AF93" s="197">
        <v>0</v>
      </c>
      <c r="AG93" s="197">
        <v>0</v>
      </c>
      <c r="AH93" s="197">
        <v>0</v>
      </c>
      <c r="AI93" s="197">
        <v>5.84</v>
      </c>
      <c r="AJ93" s="197">
        <v>0</v>
      </c>
      <c r="AK93" s="197">
        <v>0</v>
      </c>
      <c r="AL93" s="197">
        <v>0</v>
      </c>
      <c r="AM93" s="197">
        <v>0</v>
      </c>
      <c r="AN93" s="197">
        <v>0</v>
      </c>
      <c r="AO93">
        <v>0</v>
      </c>
      <c r="AP93" s="197">
        <v>0</v>
      </c>
      <c r="AQ93" s="197">
        <v>0</v>
      </c>
      <c r="AR93" s="197">
        <v>0</v>
      </c>
      <c r="AS93" s="197">
        <v>0</v>
      </c>
      <c r="AT93">
        <v>0</v>
      </c>
      <c r="AU93">
        <v>0</v>
      </c>
      <c r="AV93" s="197">
        <v>0</v>
      </c>
      <c r="AW93" s="197">
        <v>0</v>
      </c>
      <c r="AX93" s="197">
        <v>0</v>
      </c>
      <c r="AY93" s="197">
        <v>0</v>
      </c>
      <c r="AZ93" s="197">
        <v>0</v>
      </c>
      <c r="BA93" s="197">
        <v>0</v>
      </c>
      <c r="BB93" s="197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0</v>
      </c>
      <c r="H94" s="197">
        <v>0</v>
      </c>
      <c r="I94" s="197">
        <v>0</v>
      </c>
      <c r="J94" s="197">
        <v>0</v>
      </c>
      <c r="K94" s="197">
        <v>0</v>
      </c>
      <c r="L94" s="197">
        <v>0</v>
      </c>
      <c r="M94" s="197">
        <v>0</v>
      </c>
      <c r="N94" s="197">
        <v>0</v>
      </c>
      <c r="O94" s="197">
        <v>0</v>
      </c>
      <c r="P94" s="197">
        <v>0</v>
      </c>
      <c r="Q94" s="197">
        <v>0</v>
      </c>
      <c r="R94" s="197">
        <v>0</v>
      </c>
      <c r="S94" s="197">
        <v>0</v>
      </c>
      <c r="T94" s="197">
        <v>0</v>
      </c>
      <c r="U94" s="197">
        <v>0</v>
      </c>
      <c r="V94" s="197">
        <v>0</v>
      </c>
      <c r="W94" s="197">
        <v>0</v>
      </c>
      <c r="X94" s="197">
        <v>0</v>
      </c>
      <c r="Y94" s="197">
        <v>0</v>
      </c>
      <c r="Z94">
        <v>0</v>
      </c>
      <c r="AA94" s="197">
        <v>0</v>
      </c>
      <c r="AB94" s="197">
        <v>0</v>
      </c>
      <c r="AC94" s="197">
        <v>0</v>
      </c>
      <c r="AD94" s="197">
        <v>0</v>
      </c>
      <c r="AE94" s="197">
        <v>7.56</v>
      </c>
      <c r="AF94" s="197">
        <v>0</v>
      </c>
      <c r="AG94" s="197">
        <v>0</v>
      </c>
      <c r="AH94" s="197">
        <v>0</v>
      </c>
      <c r="AI94" s="197">
        <v>5.84</v>
      </c>
      <c r="AJ94" s="197">
        <v>0</v>
      </c>
      <c r="AK94" s="197">
        <v>0</v>
      </c>
      <c r="AL94" s="197">
        <v>0</v>
      </c>
      <c r="AM94" s="197">
        <v>0</v>
      </c>
      <c r="AN94" s="197">
        <v>0</v>
      </c>
      <c r="AO94">
        <v>0</v>
      </c>
      <c r="AP94" s="197">
        <v>0</v>
      </c>
      <c r="AQ94" s="197">
        <v>0</v>
      </c>
      <c r="AR94" s="197">
        <v>0</v>
      </c>
      <c r="AS94" s="197">
        <v>0</v>
      </c>
      <c r="AT94">
        <v>0</v>
      </c>
      <c r="AU94">
        <v>0</v>
      </c>
      <c r="AV94" s="197">
        <v>0</v>
      </c>
      <c r="AW94" s="197">
        <v>0</v>
      </c>
      <c r="AX94" s="197">
        <v>0</v>
      </c>
      <c r="AY94" s="197">
        <v>0</v>
      </c>
      <c r="AZ94" s="197">
        <v>0</v>
      </c>
      <c r="BA94" s="197">
        <v>0</v>
      </c>
      <c r="BB94" s="197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0</v>
      </c>
      <c r="H95" s="197">
        <v>0</v>
      </c>
      <c r="I95" s="197">
        <v>0</v>
      </c>
      <c r="J95" s="197">
        <v>0</v>
      </c>
      <c r="K95" s="197">
        <v>0</v>
      </c>
      <c r="L95" s="197">
        <v>0</v>
      </c>
      <c r="M95" s="197">
        <v>0</v>
      </c>
      <c r="N95" s="197">
        <v>0</v>
      </c>
      <c r="O95" s="197">
        <v>0</v>
      </c>
      <c r="P95" s="197">
        <v>0</v>
      </c>
      <c r="Q95" s="197">
        <v>0</v>
      </c>
      <c r="R95" s="197">
        <v>0</v>
      </c>
      <c r="S95" s="197">
        <v>0</v>
      </c>
      <c r="T95" s="197">
        <v>0</v>
      </c>
      <c r="U95" s="197">
        <v>0</v>
      </c>
      <c r="V95" s="197">
        <v>0</v>
      </c>
      <c r="W95" s="197">
        <v>0</v>
      </c>
      <c r="X95" s="197">
        <v>0</v>
      </c>
      <c r="Y95" s="197">
        <v>0</v>
      </c>
      <c r="Z95">
        <v>0</v>
      </c>
      <c r="AA95" s="197">
        <v>0</v>
      </c>
      <c r="AB95" s="197">
        <v>0</v>
      </c>
      <c r="AC95" s="197">
        <v>0</v>
      </c>
      <c r="AD95" s="197">
        <v>0</v>
      </c>
      <c r="AE95" s="197">
        <v>7.56</v>
      </c>
      <c r="AF95" s="197">
        <v>0</v>
      </c>
      <c r="AG95" s="197">
        <v>0</v>
      </c>
      <c r="AH95" s="197">
        <v>0</v>
      </c>
      <c r="AI95" s="197">
        <v>5.84</v>
      </c>
      <c r="AJ95" s="197">
        <v>0</v>
      </c>
      <c r="AK95" s="197">
        <v>0</v>
      </c>
      <c r="AL95" s="197">
        <v>0</v>
      </c>
      <c r="AM95" s="197">
        <v>0</v>
      </c>
      <c r="AN95" s="197">
        <v>0</v>
      </c>
      <c r="AO95">
        <v>0</v>
      </c>
      <c r="AP95" s="197">
        <v>0</v>
      </c>
      <c r="AQ95" s="197">
        <v>0</v>
      </c>
      <c r="AR95" s="197">
        <v>0</v>
      </c>
      <c r="AS95" s="197">
        <v>0</v>
      </c>
      <c r="AT95">
        <v>0</v>
      </c>
      <c r="AU95">
        <v>0</v>
      </c>
      <c r="AV95" s="197">
        <v>0</v>
      </c>
      <c r="AW95" s="197">
        <v>0</v>
      </c>
      <c r="AX95" s="197">
        <v>0</v>
      </c>
      <c r="AY95" s="197">
        <v>0</v>
      </c>
      <c r="AZ95" s="197">
        <v>0</v>
      </c>
      <c r="BA95" s="197">
        <v>0</v>
      </c>
      <c r="BB95" s="197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0</v>
      </c>
      <c r="H96" s="197">
        <v>0</v>
      </c>
      <c r="I96" s="197">
        <v>0</v>
      </c>
      <c r="J96" s="197">
        <v>0</v>
      </c>
      <c r="K96" s="197">
        <v>0</v>
      </c>
      <c r="L96" s="197">
        <v>0</v>
      </c>
      <c r="M96" s="197">
        <v>0</v>
      </c>
      <c r="N96" s="197">
        <v>0</v>
      </c>
      <c r="O96" s="197">
        <v>0</v>
      </c>
      <c r="P96" s="197">
        <v>0</v>
      </c>
      <c r="Q96" s="197">
        <v>0</v>
      </c>
      <c r="R96" s="197">
        <v>0</v>
      </c>
      <c r="S96" s="197">
        <v>0</v>
      </c>
      <c r="T96" s="197">
        <v>0</v>
      </c>
      <c r="U96" s="197">
        <v>0</v>
      </c>
      <c r="V96" s="197">
        <v>0</v>
      </c>
      <c r="W96" s="197">
        <v>0</v>
      </c>
      <c r="X96" s="197">
        <v>0</v>
      </c>
      <c r="Y96" s="197">
        <v>0</v>
      </c>
      <c r="Z96">
        <v>0</v>
      </c>
      <c r="AA96" s="197">
        <v>0</v>
      </c>
      <c r="AB96" s="197">
        <v>0</v>
      </c>
      <c r="AC96" s="197">
        <v>0</v>
      </c>
      <c r="AD96" s="197">
        <v>0</v>
      </c>
      <c r="AE96" s="197">
        <v>7.56</v>
      </c>
      <c r="AF96" s="197">
        <v>0</v>
      </c>
      <c r="AG96" s="197">
        <v>0</v>
      </c>
      <c r="AH96" s="197">
        <v>0</v>
      </c>
      <c r="AI96" s="197">
        <v>5.84</v>
      </c>
      <c r="AJ96" s="197">
        <v>0</v>
      </c>
      <c r="AK96" s="197">
        <v>0</v>
      </c>
      <c r="AL96" s="197">
        <v>0</v>
      </c>
      <c r="AM96" s="197">
        <v>0</v>
      </c>
      <c r="AN96" s="197">
        <v>0</v>
      </c>
      <c r="AO96">
        <v>0</v>
      </c>
      <c r="AP96" s="197">
        <v>0</v>
      </c>
      <c r="AQ96" s="197">
        <v>0</v>
      </c>
      <c r="AR96" s="197">
        <v>0</v>
      </c>
      <c r="AS96" s="197">
        <v>0</v>
      </c>
      <c r="AT96">
        <v>0</v>
      </c>
      <c r="AU96">
        <v>0</v>
      </c>
      <c r="AV96" s="197">
        <v>0</v>
      </c>
      <c r="AW96" s="197">
        <v>0</v>
      </c>
      <c r="AX96" s="197">
        <v>0</v>
      </c>
      <c r="AY96" s="197">
        <v>0</v>
      </c>
      <c r="AZ96" s="197">
        <v>0</v>
      </c>
      <c r="BA96" s="197">
        <v>0</v>
      </c>
      <c r="BB96" s="197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0</v>
      </c>
      <c r="H97" s="197">
        <v>0</v>
      </c>
      <c r="I97" s="197">
        <v>0</v>
      </c>
      <c r="J97" s="197">
        <v>0</v>
      </c>
      <c r="K97" s="197">
        <v>0</v>
      </c>
      <c r="L97" s="197">
        <v>0</v>
      </c>
      <c r="M97" s="197">
        <v>0</v>
      </c>
      <c r="N97" s="197">
        <v>0</v>
      </c>
      <c r="O97" s="197">
        <v>0</v>
      </c>
      <c r="P97" s="197">
        <v>0</v>
      </c>
      <c r="Q97" s="197">
        <v>0</v>
      </c>
      <c r="R97" s="197">
        <v>0</v>
      </c>
      <c r="S97" s="197">
        <v>0</v>
      </c>
      <c r="T97" s="197">
        <v>0</v>
      </c>
      <c r="U97" s="197">
        <v>0</v>
      </c>
      <c r="V97" s="197">
        <v>0</v>
      </c>
      <c r="W97" s="197">
        <v>0</v>
      </c>
      <c r="X97" s="197">
        <v>0</v>
      </c>
      <c r="Y97" s="197">
        <v>0</v>
      </c>
      <c r="Z97">
        <v>0</v>
      </c>
      <c r="AA97" s="197">
        <v>0</v>
      </c>
      <c r="AB97" s="197">
        <v>0</v>
      </c>
      <c r="AC97" s="197">
        <v>0</v>
      </c>
      <c r="AD97" s="197">
        <v>0</v>
      </c>
      <c r="AE97" s="197">
        <v>7.56</v>
      </c>
      <c r="AF97" s="197">
        <v>0</v>
      </c>
      <c r="AG97" s="197">
        <v>0</v>
      </c>
      <c r="AH97" s="197">
        <v>0</v>
      </c>
      <c r="AI97" s="197">
        <v>5.84</v>
      </c>
      <c r="AJ97" s="197">
        <v>0</v>
      </c>
      <c r="AK97" s="197">
        <v>0</v>
      </c>
      <c r="AL97" s="197">
        <v>0</v>
      </c>
      <c r="AM97" s="197">
        <v>0</v>
      </c>
      <c r="AN97" s="197">
        <v>0</v>
      </c>
      <c r="AO97">
        <v>0</v>
      </c>
      <c r="AP97" s="197">
        <v>0</v>
      </c>
      <c r="AQ97" s="197">
        <v>0</v>
      </c>
      <c r="AR97" s="197">
        <v>0</v>
      </c>
      <c r="AS97" s="197">
        <v>0</v>
      </c>
      <c r="AT97">
        <v>0</v>
      </c>
      <c r="AU97">
        <v>0</v>
      </c>
      <c r="AV97" s="197">
        <v>0</v>
      </c>
      <c r="AW97" s="197">
        <v>0</v>
      </c>
      <c r="AX97" s="197">
        <v>0</v>
      </c>
      <c r="AY97" s="197">
        <v>0</v>
      </c>
      <c r="AZ97" s="197">
        <v>0</v>
      </c>
      <c r="BA97" s="197">
        <v>0</v>
      </c>
      <c r="BB97" s="1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0</v>
      </c>
      <c r="H98" s="197">
        <v>0</v>
      </c>
      <c r="I98" s="197">
        <v>0</v>
      </c>
      <c r="J98" s="197">
        <v>0</v>
      </c>
      <c r="K98" s="197">
        <v>0</v>
      </c>
      <c r="L98" s="197">
        <v>0</v>
      </c>
      <c r="M98" s="197">
        <v>0</v>
      </c>
      <c r="N98" s="197">
        <v>0</v>
      </c>
      <c r="O98" s="197">
        <v>0</v>
      </c>
      <c r="P98" s="197">
        <v>0</v>
      </c>
      <c r="Q98" s="197">
        <v>0</v>
      </c>
      <c r="R98" s="197">
        <v>0</v>
      </c>
      <c r="S98" s="197">
        <v>0</v>
      </c>
      <c r="T98" s="197">
        <v>0</v>
      </c>
      <c r="U98" s="197">
        <v>0</v>
      </c>
      <c r="V98" s="197">
        <v>0</v>
      </c>
      <c r="W98" s="197">
        <v>0</v>
      </c>
      <c r="X98" s="197">
        <v>0</v>
      </c>
      <c r="Y98" s="197">
        <v>0</v>
      </c>
      <c r="Z98">
        <v>0</v>
      </c>
      <c r="AA98" s="197">
        <v>0</v>
      </c>
      <c r="AB98" s="197">
        <v>0</v>
      </c>
      <c r="AC98" s="197">
        <v>0</v>
      </c>
      <c r="AD98" s="197">
        <v>0</v>
      </c>
      <c r="AE98" s="197">
        <v>7.56</v>
      </c>
      <c r="AF98" s="197">
        <v>0</v>
      </c>
      <c r="AG98" s="197">
        <v>0</v>
      </c>
      <c r="AH98" s="197">
        <v>0</v>
      </c>
      <c r="AI98" s="197">
        <v>5.84</v>
      </c>
      <c r="AJ98" s="197">
        <v>0</v>
      </c>
      <c r="AK98" s="197">
        <v>0</v>
      </c>
      <c r="AL98" s="197">
        <v>0</v>
      </c>
      <c r="AM98" s="197">
        <v>0</v>
      </c>
      <c r="AN98" s="197">
        <v>0</v>
      </c>
      <c r="AO98">
        <v>0</v>
      </c>
      <c r="AP98" s="197">
        <v>0</v>
      </c>
      <c r="AQ98" s="197">
        <v>0</v>
      </c>
      <c r="AR98" s="197">
        <v>0</v>
      </c>
      <c r="AS98" s="197">
        <v>0</v>
      </c>
      <c r="AT98">
        <v>0</v>
      </c>
      <c r="AU98">
        <v>0</v>
      </c>
      <c r="AV98" s="197">
        <v>0</v>
      </c>
      <c r="AW98" s="197">
        <v>0</v>
      </c>
      <c r="AX98" s="197">
        <v>0</v>
      </c>
      <c r="AY98" s="197">
        <v>0</v>
      </c>
      <c r="AZ98" s="197">
        <v>0</v>
      </c>
      <c r="BA98" s="197">
        <v>0</v>
      </c>
      <c r="BB98" s="197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0.20598249999999979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0.14015999999999981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>
  <dimension ref="A1:CR101"/>
  <sheetViews>
    <sheetView workbookViewId="0">
      <pane xSplit="1" ySplit="2" topLeftCell="B90" activePane="bottomRight" state="frozen"/>
      <selection pane="topRight" activeCell="B1" sqref="B1"/>
      <selection pane="bottomLeft" activeCell="A3" sqref="A3"/>
      <selection pane="bottomRight" activeCell="B1" sqref="B1:BB1"/>
    </sheetView>
  </sheetViews>
  <sheetFormatPr defaultRowHeight="15"/>
  <cols>
    <col min="1" max="1" width="12" customWidth="1"/>
  </cols>
  <sheetData>
    <row r="1" spans="1:96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483</v>
      </c>
      <c r="L1" t="s">
        <v>18</v>
      </c>
      <c r="M1" t="s">
        <v>27</v>
      </c>
      <c r="N1" t="s">
        <v>28</v>
      </c>
      <c r="O1" t="s">
        <v>29</v>
      </c>
      <c r="P1" t="s">
        <v>484</v>
      </c>
      <c r="Q1" t="s">
        <v>485</v>
      </c>
      <c r="R1" t="s">
        <v>486</v>
      </c>
      <c r="S1" t="s">
        <v>487</v>
      </c>
      <c r="T1" t="s">
        <v>41</v>
      </c>
      <c r="U1" t="s">
        <v>31</v>
      </c>
      <c r="V1" t="s">
        <v>488</v>
      </c>
      <c r="W1" t="s">
        <v>489</v>
      </c>
      <c r="X1" t="s">
        <v>490</v>
      </c>
      <c r="Y1" t="s">
        <v>491</v>
      </c>
      <c r="AA1" t="s">
        <v>205</v>
      </c>
      <c r="AB1" t="s">
        <v>206</v>
      </c>
      <c r="AC1" t="s">
        <v>492</v>
      </c>
      <c r="AD1" t="s">
        <v>493</v>
      </c>
      <c r="AE1" t="s">
        <v>494</v>
      </c>
      <c r="AF1" t="s">
        <v>495</v>
      </c>
      <c r="AG1" t="s">
        <v>496</v>
      </c>
      <c r="AH1" t="s">
        <v>497</v>
      </c>
      <c r="AI1" t="s">
        <v>213</v>
      </c>
      <c r="AJ1" t="s">
        <v>214</v>
      </c>
      <c r="AK1" t="s">
        <v>498</v>
      </c>
      <c r="AL1" t="s">
        <v>499</v>
      </c>
      <c r="AM1" t="s">
        <v>500</v>
      </c>
      <c r="AN1" t="s">
        <v>501</v>
      </c>
      <c r="AP1" t="s">
        <v>502</v>
      </c>
      <c r="AQ1" t="s">
        <v>503</v>
      </c>
      <c r="AR1" t="s">
        <v>504</v>
      </c>
      <c r="AS1" t="s">
        <v>481</v>
      </c>
      <c r="AV1" t="s">
        <v>358</v>
      </c>
      <c r="AW1" t="s">
        <v>359</v>
      </c>
      <c r="AX1" t="s">
        <v>361</v>
      </c>
      <c r="AY1" t="s">
        <v>480</v>
      </c>
      <c r="AZ1" t="s">
        <v>447</v>
      </c>
      <c r="BA1" t="s">
        <v>453</v>
      </c>
      <c r="BB1" t="s">
        <v>457</v>
      </c>
    </row>
    <row r="2" spans="1:96">
      <c r="A2" s="216"/>
    </row>
    <row r="3" spans="1:96">
      <c r="A3" t="s">
        <v>45</v>
      </c>
      <c r="B3">
        <v>0</v>
      </c>
      <c r="C3">
        <v>0</v>
      </c>
      <c r="D3">
        <v>0</v>
      </c>
      <c r="E3">
        <v>0</v>
      </c>
      <c r="F3">
        <v>0</v>
      </c>
      <c r="G3">
        <v>0</v>
      </c>
      <c r="H3">
        <v>0</v>
      </c>
      <c r="I3">
        <v>0</v>
      </c>
      <c r="J3">
        <v>0</v>
      </c>
      <c r="K3">
        <v>0</v>
      </c>
      <c r="L3">
        <v>0</v>
      </c>
      <c r="M3">
        <v>0</v>
      </c>
      <c r="N3">
        <v>0</v>
      </c>
      <c r="O3">
        <v>0</v>
      </c>
      <c r="P3">
        <v>0</v>
      </c>
      <c r="Q3">
        <v>0</v>
      </c>
      <c r="R3">
        <v>0</v>
      </c>
      <c r="S3">
        <v>0</v>
      </c>
      <c r="T3">
        <v>0</v>
      </c>
      <c r="U3">
        <v>0</v>
      </c>
      <c r="V3">
        <v>0</v>
      </c>
      <c r="W3">
        <v>0</v>
      </c>
      <c r="X3">
        <v>0</v>
      </c>
      <c r="Y3">
        <v>0</v>
      </c>
      <c r="Z3">
        <v>0</v>
      </c>
      <c r="AA3">
        <v>0</v>
      </c>
      <c r="AB3">
        <v>0</v>
      </c>
      <c r="AC3">
        <v>0</v>
      </c>
      <c r="AD3">
        <v>0</v>
      </c>
      <c r="AE3">
        <v>0</v>
      </c>
      <c r="AF3">
        <v>0</v>
      </c>
      <c r="AG3">
        <v>0</v>
      </c>
      <c r="AH3">
        <v>0</v>
      </c>
      <c r="AI3">
        <v>0</v>
      </c>
      <c r="AJ3">
        <v>0</v>
      </c>
      <c r="AK3">
        <v>0</v>
      </c>
      <c r="AL3">
        <v>0</v>
      </c>
      <c r="AM3">
        <v>0</v>
      </c>
      <c r="AN3">
        <v>0</v>
      </c>
      <c r="AO3">
        <v>0</v>
      </c>
      <c r="AP3">
        <v>0</v>
      </c>
      <c r="AQ3">
        <v>0</v>
      </c>
      <c r="AR3">
        <v>0</v>
      </c>
      <c r="AS3">
        <v>0</v>
      </c>
      <c r="AT3">
        <v>0</v>
      </c>
      <c r="AU3">
        <v>0</v>
      </c>
      <c r="AV3">
        <v>0</v>
      </c>
      <c r="AW3">
        <v>0</v>
      </c>
      <c r="AX3">
        <v>0</v>
      </c>
      <c r="AY3">
        <v>0</v>
      </c>
      <c r="AZ3">
        <v>0</v>
      </c>
      <c r="BA3">
        <v>0</v>
      </c>
      <c r="BB3">
        <v>0</v>
      </c>
      <c r="BC3">
        <v>0</v>
      </c>
      <c r="BD3">
        <v>0</v>
      </c>
      <c r="BE3">
        <v>0</v>
      </c>
      <c r="BF3">
        <v>0</v>
      </c>
      <c r="BG3">
        <v>0</v>
      </c>
      <c r="BH3">
        <v>0</v>
      </c>
      <c r="BI3">
        <v>0</v>
      </c>
      <c r="BJ3">
        <v>0</v>
      </c>
      <c r="BK3">
        <v>0</v>
      </c>
      <c r="BL3">
        <v>0</v>
      </c>
      <c r="BM3">
        <v>0</v>
      </c>
      <c r="BN3">
        <v>0</v>
      </c>
      <c r="BO3">
        <v>0</v>
      </c>
      <c r="BP3">
        <v>0</v>
      </c>
      <c r="BQ3">
        <v>0</v>
      </c>
      <c r="BR3">
        <v>0</v>
      </c>
      <c r="BS3">
        <v>0</v>
      </c>
      <c r="BT3">
        <v>0</v>
      </c>
      <c r="BU3">
        <v>0</v>
      </c>
      <c r="BV3">
        <v>0</v>
      </c>
      <c r="BW3">
        <v>0</v>
      </c>
      <c r="BX3">
        <v>0</v>
      </c>
      <c r="BY3">
        <v>0</v>
      </c>
      <c r="BZ3">
        <v>0</v>
      </c>
      <c r="CA3">
        <v>0</v>
      </c>
      <c r="CB3">
        <v>0</v>
      </c>
      <c r="CC3">
        <v>0</v>
      </c>
      <c r="CD3">
        <v>0</v>
      </c>
      <c r="CE3">
        <v>0</v>
      </c>
      <c r="CF3">
        <v>0</v>
      </c>
      <c r="CG3">
        <v>0</v>
      </c>
      <c r="CH3">
        <v>0</v>
      </c>
      <c r="CI3">
        <v>0</v>
      </c>
      <c r="CJ3">
        <v>0</v>
      </c>
      <c r="CK3">
        <v>0</v>
      </c>
      <c r="CL3">
        <v>0</v>
      </c>
      <c r="CM3">
        <v>0</v>
      </c>
      <c r="CN3">
        <v>0</v>
      </c>
      <c r="CO3">
        <v>0</v>
      </c>
      <c r="CP3">
        <v>0</v>
      </c>
      <c r="CQ3">
        <v>0</v>
      </c>
      <c r="CR3">
        <v>0</v>
      </c>
    </row>
    <row r="4" spans="1:96">
      <c r="A4" t="s">
        <v>46</v>
      </c>
      <c r="B4">
        <v>0</v>
      </c>
      <c r="C4">
        <v>0</v>
      </c>
      <c r="D4">
        <v>0</v>
      </c>
      <c r="E4">
        <v>0</v>
      </c>
      <c r="F4">
        <v>0</v>
      </c>
      <c r="G4">
        <v>0</v>
      </c>
      <c r="H4">
        <v>0</v>
      </c>
      <c r="I4">
        <v>0</v>
      </c>
      <c r="J4">
        <v>0</v>
      </c>
      <c r="K4">
        <v>0</v>
      </c>
      <c r="L4">
        <v>0</v>
      </c>
      <c r="M4">
        <v>0</v>
      </c>
      <c r="N4">
        <v>0</v>
      </c>
      <c r="O4">
        <v>0</v>
      </c>
      <c r="P4">
        <v>0</v>
      </c>
      <c r="Q4">
        <v>0</v>
      </c>
      <c r="R4">
        <v>0</v>
      </c>
      <c r="S4">
        <v>0</v>
      </c>
      <c r="T4">
        <v>0</v>
      </c>
      <c r="U4">
        <v>0</v>
      </c>
      <c r="V4">
        <v>0</v>
      </c>
      <c r="W4">
        <v>0</v>
      </c>
      <c r="X4">
        <v>0</v>
      </c>
      <c r="Y4">
        <v>0</v>
      </c>
      <c r="Z4">
        <v>0</v>
      </c>
      <c r="AA4">
        <v>0</v>
      </c>
      <c r="AB4">
        <v>0</v>
      </c>
      <c r="AC4">
        <v>0</v>
      </c>
      <c r="AD4">
        <v>0</v>
      </c>
      <c r="AE4">
        <v>0</v>
      </c>
      <c r="AF4">
        <v>0</v>
      </c>
      <c r="AG4">
        <v>0</v>
      </c>
      <c r="AH4">
        <v>0</v>
      </c>
      <c r="AI4">
        <v>0</v>
      </c>
      <c r="AJ4">
        <v>0</v>
      </c>
      <c r="AK4">
        <v>0</v>
      </c>
      <c r="AL4">
        <v>0</v>
      </c>
      <c r="AM4">
        <v>0</v>
      </c>
      <c r="AN4">
        <v>0</v>
      </c>
      <c r="AO4">
        <v>0</v>
      </c>
      <c r="AP4">
        <v>0</v>
      </c>
      <c r="AQ4">
        <v>0</v>
      </c>
      <c r="AR4">
        <v>0</v>
      </c>
      <c r="AS4">
        <v>0</v>
      </c>
      <c r="AT4">
        <v>0</v>
      </c>
      <c r="AU4">
        <v>0</v>
      </c>
      <c r="AV4">
        <v>0</v>
      </c>
      <c r="AW4">
        <v>0</v>
      </c>
      <c r="AX4">
        <v>0</v>
      </c>
      <c r="AY4">
        <v>0</v>
      </c>
      <c r="AZ4">
        <v>0</v>
      </c>
      <c r="BA4">
        <v>0</v>
      </c>
      <c r="BB4">
        <v>0</v>
      </c>
      <c r="BC4">
        <v>0</v>
      </c>
      <c r="BD4">
        <v>0</v>
      </c>
      <c r="BE4">
        <v>0</v>
      </c>
      <c r="BF4">
        <v>0</v>
      </c>
      <c r="BG4">
        <v>0</v>
      </c>
      <c r="BH4">
        <v>0</v>
      </c>
      <c r="BI4">
        <v>0</v>
      </c>
      <c r="BJ4">
        <v>0</v>
      </c>
      <c r="BK4">
        <v>0</v>
      </c>
      <c r="BL4">
        <v>0</v>
      </c>
      <c r="BM4">
        <v>0</v>
      </c>
      <c r="BN4">
        <v>0</v>
      </c>
      <c r="BO4">
        <v>0</v>
      </c>
      <c r="BP4">
        <v>0</v>
      </c>
      <c r="BQ4">
        <v>0</v>
      </c>
      <c r="BR4">
        <v>0</v>
      </c>
      <c r="BS4">
        <v>0</v>
      </c>
      <c r="BT4">
        <v>0</v>
      </c>
      <c r="BU4">
        <v>0</v>
      </c>
      <c r="BV4">
        <v>0</v>
      </c>
      <c r="BW4">
        <v>0</v>
      </c>
      <c r="BX4">
        <v>0</v>
      </c>
      <c r="BY4">
        <v>0</v>
      </c>
      <c r="BZ4">
        <v>0</v>
      </c>
      <c r="CA4">
        <v>0</v>
      </c>
      <c r="CB4">
        <v>0</v>
      </c>
      <c r="CC4">
        <v>0</v>
      </c>
      <c r="CD4">
        <v>0</v>
      </c>
      <c r="CE4">
        <v>0</v>
      </c>
      <c r="CF4">
        <v>0</v>
      </c>
      <c r="CG4">
        <v>0</v>
      </c>
      <c r="CH4">
        <v>0</v>
      </c>
      <c r="CI4">
        <v>0</v>
      </c>
      <c r="CJ4">
        <v>0</v>
      </c>
      <c r="CK4">
        <v>0</v>
      </c>
      <c r="CL4">
        <v>0</v>
      </c>
      <c r="CM4">
        <v>0</v>
      </c>
      <c r="CN4">
        <v>0</v>
      </c>
      <c r="CO4">
        <v>0</v>
      </c>
      <c r="CP4">
        <v>0</v>
      </c>
      <c r="CQ4">
        <v>0</v>
      </c>
      <c r="CR4">
        <v>0</v>
      </c>
    </row>
    <row r="5" spans="1:96">
      <c r="A5" t="s">
        <v>47</v>
      </c>
      <c r="B5">
        <v>0</v>
      </c>
      <c r="C5">
        <v>0</v>
      </c>
      <c r="D5">
        <v>0</v>
      </c>
      <c r="E5">
        <v>0</v>
      </c>
      <c r="F5">
        <v>0</v>
      </c>
      <c r="G5">
        <v>0</v>
      </c>
      <c r="H5">
        <v>0</v>
      </c>
      <c r="I5">
        <v>0</v>
      </c>
      <c r="J5">
        <v>0</v>
      </c>
      <c r="K5">
        <v>0</v>
      </c>
      <c r="L5">
        <v>0</v>
      </c>
      <c r="M5">
        <v>0</v>
      </c>
      <c r="N5">
        <v>0</v>
      </c>
      <c r="O5">
        <v>0</v>
      </c>
      <c r="P5">
        <v>0</v>
      </c>
      <c r="Q5">
        <v>0</v>
      </c>
      <c r="R5">
        <v>0</v>
      </c>
      <c r="S5">
        <v>0</v>
      </c>
      <c r="T5">
        <v>0</v>
      </c>
      <c r="U5">
        <v>0</v>
      </c>
      <c r="V5">
        <v>0</v>
      </c>
      <c r="W5">
        <v>0</v>
      </c>
      <c r="X5">
        <v>0</v>
      </c>
      <c r="Y5">
        <v>0</v>
      </c>
      <c r="Z5">
        <v>0</v>
      </c>
      <c r="AA5">
        <v>0</v>
      </c>
      <c r="AB5">
        <v>0</v>
      </c>
      <c r="AC5">
        <v>0</v>
      </c>
      <c r="AD5">
        <v>0</v>
      </c>
      <c r="AE5">
        <v>0</v>
      </c>
      <c r="AF5">
        <v>0</v>
      </c>
      <c r="AG5">
        <v>0</v>
      </c>
      <c r="AH5">
        <v>0</v>
      </c>
      <c r="AI5">
        <v>0</v>
      </c>
      <c r="AJ5">
        <v>0</v>
      </c>
      <c r="AK5">
        <v>0</v>
      </c>
      <c r="AL5">
        <v>0</v>
      </c>
      <c r="AM5">
        <v>0</v>
      </c>
      <c r="AN5">
        <v>0</v>
      </c>
      <c r="AO5">
        <v>0</v>
      </c>
      <c r="AP5">
        <v>0</v>
      </c>
      <c r="AQ5">
        <v>0</v>
      </c>
      <c r="AR5">
        <v>0</v>
      </c>
      <c r="AS5">
        <v>0</v>
      </c>
      <c r="AT5">
        <v>0</v>
      </c>
      <c r="AU5">
        <v>0</v>
      </c>
      <c r="AV5">
        <v>0</v>
      </c>
      <c r="AW5">
        <v>0</v>
      </c>
      <c r="AX5">
        <v>0</v>
      </c>
      <c r="AY5">
        <v>0</v>
      </c>
      <c r="AZ5">
        <v>0</v>
      </c>
      <c r="BA5">
        <v>0</v>
      </c>
      <c r="BB5">
        <v>0</v>
      </c>
      <c r="BC5">
        <v>0</v>
      </c>
      <c r="BD5">
        <v>0</v>
      </c>
      <c r="BE5">
        <v>0</v>
      </c>
      <c r="BF5">
        <v>0</v>
      </c>
      <c r="BG5">
        <v>0</v>
      </c>
      <c r="BH5">
        <v>0</v>
      </c>
      <c r="BI5">
        <v>0</v>
      </c>
      <c r="BJ5">
        <v>0</v>
      </c>
      <c r="BK5">
        <v>0</v>
      </c>
      <c r="BL5">
        <v>0</v>
      </c>
      <c r="BM5">
        <v>0</v>
      </c>
      <c r="BN5">
        <v>0</v>
      </c>
      <c r="BO5">
        <v>0</v>
      </c>
      <c r="BP5">
        <v>0</v>
      </c>
      <c r="BQ5">
        <v>0</v>
      </c>
      <c r="BR5">
        <v>0</v>
      </c>
      <c r="BS5">
        <v>0</v>
      </c>
      <c r="BT5">
        <v>0</v>
      </c>
      <c r="BU5">
        <v>0</v>
      </c>
      <c r="BV5">
        <v>0</v>
      </c>
      <c r="BW5">
        <v>0</v>
      </c>
      <c r="BX5">
        <v>0</v>
      </c>
      <c r="BY5">
        <v>0</v>
      </c>
      <c r="BZ5">
        <v>0</v>
      </c>
      <c r="CA5">
        <v>0</v>
      </c>
      <c r="CB5">
        <v>0</v>
      </c>
      <c r="CC5">
        <v>0</v>
      </c>
      <c r="CD5">
        <v>0</v>
      </c>
      <c r="CE5">
        <v>0</v>
      </c>
      <c r="CF5">
        <v>0</v>
      </c>
      <c r="CG5">
        <v>0</v>
      </c>
      <c r="CH5">
        <v>0</v>
      </c>
      <c r="CI5">
        <v>0</v>
      </c>
      <c r="CJ5">
        <v>0</v>
      </c>
      <c r="CK5">
        <v>0</v>
      </c>
      <c r="CL5">
        <v>0</v>
      </c>
      <c r="CM5">
        <v>0</v>
      </c>
      <c r="CN5">
        <v>0</v>
      </c>
      <c r="CO5">
        <v>0</v>
      </c>
      <c r="CP5">
        <v>0</v>
      </c>
      <c r="CQ5">
        <v>0</v>
      </c>
      <c r="CR5">
        <v>0</v>
      </c>
    </row>
    <row r="6" spans="1:96">
      <c r="A6" t="s">
        <v>48</v>
      </c>
      <c r="B6">
        <v>0</v>
      </c>
      <c r="C6">
        <v>0</v>
      </c>
      <c r="D6">
        <v>0</v>
      </c>
      <c r="E6">
        <v>0</v>
      </c>
      <c r="F6">
        <v>0</v>
      </c>
      <c r="G6">
        <v>0</v>
      </c>
      <c r="H6">
        <v>0</v>
      </c>
      <c r="I6">
        <v>0</v>
      </c>
      <c r="J6">
        <v>0</v>
      </c>
      <c r="K6">
        <v>0</v>
      </c>
      <c r="L6">
        <v>0</v>
      </c>
      <c r="M6">
        <v>0</v>
      </c>
      <c r="N6">
        <v>0</v>
      </c>
      <c r="O6">
        <v>0</v>
      </c>
      <c r="P6">
        <v>0</v>
      </c>
      <c r="Q6">
        <v>0</v>
      </c>
      <c r="R6">
        <v>0</v>
      </c>
      <c r="S6">
        <v>0</v>
      </c>
      <c r="T6">
        <v>0</v>
      </c>
      <c r="U6">
        <v>0</v>
      </c>
      <c r="V6">
        <v>0</v>
      </c>
      <c r="W6">
        <v>0</v>
      </c>
      <c r="X6">
        <v>0</v>
      </c>
      <c r="Y6">
        <v>0</v>
      </c>
      <c r="Z6">
        <v>0</v>
      </c>
      <c r="AA6">
        <v>0</v>
      </c>
      <c r="AB6">
        <v>0</v>
      </c>
      <c r="AC6">
        <v>0</v>
      </c>
      <c r="AD6">
        <v>0</v>
      </c>
      <c r="AE6">
        <v>0</v>
      </c>
      <c r="AF6">
        <v>0</v>
      </c>
      <c r="AG6">
        <v>0</v>
      </c>
      <c r="AH6">
        <v>0</v>
      </c>
      <c r="AI6">
        <v>0</v>
      </c>
      <c r="AJ6">
        <v>0</v>
      </c>
      <c r="AK6">
        <v>0</v>
      </c>
      <c r="AL6">
        <v>0</v>
      </c>
      <c r="AM6">
        <v>0</v>
      </c>
      <c r="AN6">
        <v>0</v>
      </c>
      <c r="AO6">
        <v>0</v>
      </c>
      <c r="AP6">
        <v>0</v>
      </c>
      <c r="AQ6">
        <v>0</v>
      </c>
      <c r="AR6">
        <v>0</v>
      </c>
      <c r="AS6">
        <v>0</v>
      </c>
      <c r="AT6">
        <v>0</v>
      </c>
      <c r="AU6">
        <v>0</v>
      </c>
      <c r="AV6">
        <v>0</v>
      </c>
      <c r="AW6">
        <v>0</v>
      </c>
      <c r="AX6">
        <v>0</v>
      </c>
      <c r="AY6">
        <v>0</v>
      </c>
      <c r="AZ6">
        <v>0</v>
      </c>
      <c r="BA6">
        <v>0</v>
      </c>
      <c r="BB6">
        <v>0</v>
      </c>
      <c r="BC6">
        <v>0</v>
      </c>
      <c r="BD6">
        <v>0</v>
      </c>
      <c r="BE6">
        <v>0</v>
      </c>
      <c r="BF6">
        <v>0</v>
      </c>
      <c r="BG6">
        <v>0</v>
      </c>
      <c r="BH6">
        <v>0</v>
      </c>
      <c r="BI6">
        <v>0</v>
      </c>
      <c r="BJ6">
        <v>0</v>
      </c>
      <c r="BK6">
        <v>0</v>
      </c>
      <c r="BL6">
        <v>0</v>
      </c>
      <c r="BM6">
        <v>0</v>
      </c>
      <c r="BN6">
        <v>0</v>
      </c>
      <c r="BO6">
        <v>0</v>
      </c>
      <c r="BP6">
        <v>0</v>
      </c>
      <c r="BQ6">
        <v>0</v>
      </c>
      <c r="BR6">
        <v>0</v>
      </c>
      <c r="BS6">
        <v>0</v>
      </c>
      <c r="BT6">
        <v>0</v>
      </c>
      <c r="BU6">
        <v>0</v>
      </c>
      <c r="BV6">
        <v>0</v>
      </c>
      <c r="BW6">
        <v>0</v>
      </c>
      <c r="BX6">
        <v>0</v>
      </c>
      <c r="BY6">
        <v>0</v>
      </c>
      <c r="BZ6">
        <v>0</v>
      </c>
      <c r="CA6">
        <v>0</v>
      </c>
      <c r="CB6">
        <v>0</v>
      </c>
      <c r="CC6">
        <v>0</v>
      </c>
      <c r="CD6">
        <v>0</v>
      </c>
      <c r="CE6">
        <v>0</v>
      </c>
      <c r="CF6">
        <v>0</v>
      </c>
      <c r="CG6">
        <v>0</v>
      </c>
      <c r="CH6">
        <v>0</v>
      </c>
      <c r="CI6">
        <v>0</v>
      </c>
      <c r="CJ6">
        <v>0</v>
      </c>
      <c r="CK6">
        <v>0</v>
      </c>
      <c r="CL6">
        <v>0</v>
      </c>
      <c r="CM6">
        <v>0</v>
      </c>
      <c r="CN6">
        <v>0</v>
      </c>
      <c r="CO6">
        <v>0</v>
      </c>
      <c r="CP6">
        <v>0</v>
      </c>
      <c r="CQ6">
        <v>0</v>
      </c>
      <c r="CR6">
        <v>0</v>
      </c>
    </row>
    <row r="7" spans="1:96">
      <c r="A7" t="s">
        <v>49</v>
      </c>
      <c r="B7">
        <v>0</v>
      </c>
      <c r="C7">
        <v>0</v>
      </c>
      <c r="D7">
        <v>0</v>
      </c>
      <c r="E7">
        <v>0</v>
      </c>
      <c r="F7">
        <v>0</v>
      </c>
      <c r="G7">
        <v>0</v>
      </c>
      <c r="H7">
        <v>0</v>
      </c>
      <c r="I7">
        <v>0</v>
      </c>
      <c r="J7">
        <v>0</v>
      </c>
      <c r="K7">
        <v>0</v>
      </c>
      <c r="L7">
        <v>0</v>
      </c>
      <c r="M7">
        <v>0</v>
      </c>
      <c r="N7">
        <v>0</v>
      </c>
      <c r="O7">
        <v>0</v>
      </c>
      <c r="P7">
        <v>0</v>
      </c>
      <c r="Q7">
        <v>0</v>
      </c>
      <c r="R7">
        <v>0</v>
      </c>
      <c r="S7">
        <v>0</v>
      </c>
      <c r="T7">
        <v>0</v>
      </c>
      <c r="U7">
        <v>0</v>
      </c>
      <c r="V7">
        <v>0</v>
      </c>
      <c r="W7">
        <v>0</v>
      </c>
      <c r="X7">
        <v>0</v>
      </c>
      <c r="Y7">
        <v>0</v>
      </c>
      <c r="Z7">
        <v>0</v>
      </c>
      <c r="AA7">
        <v>0</v>
      </c>
      <c r="AB7">
        <v>0</v>
      </c>
      <c r="AC7">
        <v>0</v>
      </c>
      <c r="AD7">
        <v>0</v>
      </c>
      <c r="AE7">
        <v>0</v>
      </c>
      <c r="AF7">
        <v>0</v>
      </c>
      <c r="AG7">
        <v>0</v>
      </c>
      <c r="AH7">
        <v>0</v>
      </c>
      <c r="AI7">
        <v>0</v>
      </c>
      <c r="AJ7">
        <v>0</v>
      </c>
      <c r="AK7">
        <v>0</v>
      </c>
      <c r="AL7">
        <v>0</v>
      </c>
      <c r="AM7">
        <v>0</v>
      </c>
      <c r="AN7">
        <v>0</v>
      </c>
      <c r="AO7">
        <v>0</v>
      </c>
      <c r="AP7">
        <v>0</v>
      </c>
      <c r="AQ7">
        <v>0</v>
      </c>
      <c r="AR7">
        <v>0</v>
      </c>
      <c r="AS7">
        <v>0</v>
      </c>
      <c r="AT7">
        <v>0</v>
      </c>
      <c r="AU7">
        <v>0</v>
      </c>
      <c r="AV7">
        <v>0</v>
      </c>
      <c r="AW7">
        <v>0</v>
      </c>
      <c r="AX7">
        <v>0</v>
      </c>
      <c r="AY7">
        <v>0</v>
      </c>
      <c r="AZ7">
        <v>0</v>
      </c>
      <c r="BA7">
        <v>0</v>
      </c>
      <c r="BB7">
        <v>0</v>
      </c>
      <c r="BC7">
        <v>0</v>
      </c>
      <c r="BD7">
        <v>0</v>
      </c>
      <c r="BE7">
        <v>0</v>
      </c>
      <c r="BF7">
        <v>0</v>
      </c>
      <c r="BG7">
        <v>0</v>
      </c>
      <c r="BH7">
        <v>0</v>
      </c>
      <c r="BI7">
        <v>0</v>
      </c>
      <c r="BJ7">
        <v>0</v>
      </c>
      <c r="BK7">
        <v>0</v>
      </c>
      <c r="BL7">
        <v>0</v>
      </c>
      <c r="BM7">
        <v>0</v>
      </c>
      <c r="BN7">
        <v>0</v>
      </c>
      <c r="BO7">
        <v>0</v>
      </c>
      <c r="BP7">
        <v>0</v>
      </c>
      <c r="BQ7">
        <v>0</v>
      </c>
      <c r="BR7">
        <v>0</v>
      </c>
      <c r="BS7">
        <v>0</v>
      </c>
      <c r="BT7">
        <v>0</v>
      </c>
      <c r="BU7">
        <v>0</v>
      </c>
      <c r="BV7">
        <v>0</v>
      </c>
      <c r="BW7">
        <v>0</v>
      </c>
      <c r="BX7">
        <v>0</v>
      </c>
      <c r="BY7">
        <v>0</v>
      </c>
      <c r="BZ7">
        <v>0</v>
      </c>
      <c r="CA7">
        <v>0</v>
      </c>
      <c r="CB7">
        <v>0</v>
      </c>
      <c r="CC7">
        <v>0</v>
      </c>
      <c r="CD7">
        <v>0</v>
      </c>
      <c r="CE7">
        <v>0</v>
      </c>
      <c r="CF7">
        <v>0</v>
      </c>
      <c r="CG7">
        <v>0</v>
      </c>
      <c r="CH7">
        <v>0</v>
      </c>
      <c r="CI7">
        <v>0</v>
      </c>
      <c r="CJ7">
        <v>0</v>
      </c>
      <c r="CK7">
        <v>0</v>
      </c>
      <c r="CL7">
        <v>0</v>
      </c>
      <c r="CM7">
        <v>0</v>
      </c>
      <c r="CN7">
        <v>0</v>
      </c>
      <c r="CO7">
        <v>0</v>
      </c>
      <c r="CP7">
        <v>0</v>
      </c>
      <c r="CQ7">
        <v>0</v>
      </c>
      <c r="CR7">
        <v>0</v>
      </c>
    </row>
    <row r="8" spans="1:96">
      <c r="A8" t="s">
        <v>50</v>
      </c>
      <c r="B8">
        <v>0</v>
      </c>
      <c r="C8">
        <v>0</v>
      </c>
      <c r="D8">
        <v>0</v>
      </c>
      <c r="E8">
        <v>0</v>
      </c>
      <c r="F8">
        <v>0</v>
      </c>
      <c r="G8">
        <v>0</v>
      </c>
      <c r="H8">
        <v>0</v>
      </c>
      <c r="I8">
        <v>0</v>
      </c>
      <c r="J8">
        <v>0</v>
      </c>
      <c r="K8">
        <v>0</v>
      </c>
      <c r="L8">
        <v>0</v>
      </c>
      <c r="M8">
        <v>0</v>
      </c>
      <c r="N8">
        <v>0</v>
      </c>
      <c r="O8">
        <v>0</v>
      </c>
      <c r="P8">
        <v>0</v>
      </c>
      <c r="Q8">
        <v>0</v>
      </c>
      <c r="R8">
        <v>0</v>
      </c>
      <c r="S8">
        <v>0</v>
      </c>
      <c r="T8">
        <v>0</v>
      </c>
      <c r="U8">
        <v>0</v>
      </c>
      <c r="V8">
        <v>0</v>
      </c>
      <c r="W8">
        <v>0</v>
      </c>
      <c r="X8">
        <v>0</v>
      </c>
      <c r="Y8">
        <v>0</v>
      </c>
      <c r="Z8">
        <v>0</v>
      </c>
      <c r="AA8">
        <v>0</v>
      </c>
      <c r="AB8">
        <v>0</v>
      </c>
      <c r="AC8">
        <v>0</v>
      </c>
      <c r="AD8">
        <v>0</v>
      </c>
      <c r="AE8">
        <v>0</v>
      </c>
      <c r="AF8">
        <v>0</v>
      </c>
      <c r="AG8">
        <v>0</v>
      </c>
      <c r="AH8">
        <v>0</v>
      </c>
      <c r="AI8">
        <v>0</v>
      </c>
      <c r="AJ8">
        <v>0</v>
      </c>
      <c r="AK8">
        <v>0</v>
      </c>
      <c r="AL8">
        <v>0</v>
      </c>
      <c r="AM8">
        <v>0</v>
      </c>
      <c r="AN8">
        <v>0</v>
      </c>
      <c r="AO8">
        <v>0</v>
      </c>
      <c r="AP8">
        <v>0</v>
      </c>
      <c r="AQ8">
        <v>0</v>
      </c>
      <c r="AR8">
        <v>0</v>
      </c>
      <c r="AS8">
        <v>0</v>
      </c>
      <c r="AT8">
        <v>0</v>
      </c>
      <c r="AU8">
        <v>0</v>
      </c>
      <c r="AV8">
        <v>0</v>
      </c>
      <c r="AW8">
        <v>0</v>
      </c>
      <c r="AX8">
        <v>0</v>
      </c>
      <c r="AY8">
        <v>0</v>
      </c>
      <c r="AZ8">
        <v>0</v>
      </c>
      <c r="BA8">
        <v>0</v>
      </c>
      <c r="BB8">
        <v>0</v>
      </c>
      <c r="BC8">
        <v>0</v>
      </c>
      <c r="BD8">
        <v>0</v>
      </c>
      <c r="BE8">
        <v>0</v>
      </c>
      <c r="BF8">
        <v>0</v>
      </c>
      <c r="BG8">
        <v>0</v>
      </c>
      <c r="BH8">
        <v>0</v>
      </c>
      <c r="BI8">
        <v>0</v>
      </c>
      <c r="BJ8">
        <v>0</v>
      </c>
      <c r="BK8">
        <v>0</v>
      </c>
      <c r="BL8">
        <v>0</v>
      </c>
      <c r="BM8">
        <v>0</v>
      </c>
      <c r="BN8">
        <v>0</v>
      </c>
      <c r="BO8">
        <v>0</v>
      </c>
      <c r="BP8">
        <v>0</v>
      </c>
      <c r="BQ8">
        <v>0</v>
      </c>
      <c r="BR8">
        <v>0</v>
      </c>
      <c r="BS8">
        <v>0</v>
      </c>
      <c r="BT8">
        <v>0</v>
      </c>
      <c r="BU8">
        <v>0</v>
      </c>
      <c r="BV8">
        <v>0</v>
      </c>
      <c r="BW8">
        <v>0</v>
      </c>
      <c r="BX8">
        <v>0</v>
      </c>
      <c r="BY8">
        <v>0</v>
      </c>
      <c r="BZ8">
        <v>0</v>
      </c>
      <c r="CA8">
        <v>0</v>
      </c>
      <c r="CB8">
        <v>0</v>
      </c>
      <c r="CC8">
        <v>0</v>
      </c>
      <c r="CD8">
        <v>0</v>
      </c>
      <c r="CE8">
        <v>0</v>
      </c>
      <c r="CF8">
        <v>0</v>
      </c>
      <c r="CG8">
        <v>0</v>
      </c>
      <c r="CH8">
        <v>0</v>
      </c>
      <c r="CI8">
        <v>0</v>
      </c>
      <c r="CJ8">
        <v>0</v>
      </c>
      <c r="CK8">
        <v>0</v>
      </c>
      <c r="CL8">
        <v>0</v>
      </c>
      <c r="CM8">
        <v>0</v>
      </c>
      <c r="CN8">
        <v>0</v>
      </c>
      <c r="CO8">
        <v>0</v>
      </c>
      <c r="CP8">
        <v>0</v>
      </c>
      <c r="CQ8">
        <v>0</v>
      </c>
      <c r="CR8">
        <v>0</v>
      </c>
    </row>
    <row r="9" spans="1:96">
      <c r="A9" t="s">
        <v>51</v>
      </c>
      <c r="B9">
        <v>0</v>
      </c>
      <c r="C9">
        <v>0</v>
      </c>
      <c r="D9">
        <v>0</v>
      </c>
      <c r="E9">
        <v>0</v>
      </c>
      <c r="F9">
        <v>0</v>
      </c>
      <c r="G9">
        <v>0</v>
      </c>
      <c r="H9">
        <v>0</v>
      </c>
      <c r="I9">
        <v>0</v>
      </c>
      <c r="J9">
        <v>0</v>
      </c>
      <c r="K9">
        <v>0</v>
      </c>
      <c r="L9">
        <v>0</v>
      </c>
      <c r="M9">
        <v>0</v>
      </c>
      <c r="N9">
        <v>0</v>
      </c>
      <c r="O9">
        <v>0</v>
      </c>
      <c r="P9">
        <v>0</v>
      </c>
      <c r="Q9">
        <v>0</v>
      </c>
      <c r="R9">
        <v>0</v>
      </c>
      <c r="S9">
        <v>0</v>
      </c>
      <c r="T9">
        <v>0</v>
      </c>
      <c r="U9">
        <v>0</v>
      </c>
      <c r="V9">
        <v>0</v>
      </c>
      <c r="W9">
        <v>0</v>
      </c>
      <c r="X9">
        <v>0</v>
      </c>
      <c r="Y9">
        <v>0</v>
      </c>
      <c r="Z9">
        <v>0</v>
      </c>
      <c r="AA9">
        <v>0</v>
      </c>
      <c r="AB9">
        <v>0</v>
      </c>
      <c r="AC9">
        <v>0</v>
      </c>
      <c r="AD9">
        <v>0</v>
      </c>
      <c r="AE9">
        <v>0</v>
      </c>
      <c r="AF9">
        <v>0</v>
      </c>
      <c r="AG9">
        <v>0</v>
      </c>
      <c r="AH9">
        <v>0</v>
      </c>
      <c r="AI9">
        <v>0</v>
      </c>
      <c r="AJ9">
        <v>0</v>
      </c>
      <c r="AK9">
        <v>0</v>
      </c>
      <c r="AL9">
        <v>0</v>
      </c>
      <c r="AM9">
        <v>0</v>
      </c>
      <c r="AN9">
        <v>0</v>
      </c>
      <c r="AO9">
        <v>0</v>
      </c>
      <c r="AP9">
        <v>0</v>
      </c>
      <c r="AQ9">
        <v>0</v>
      </c>
      <c r="AR9">
        <v>0</v>
      </c>
      <c r="AS9">
        <v>0</v>
      </c>
      <c r="AT9">
        <v>0</v>
      </c>
      <c r="AU9">
        <v>0</v>
      </c>
      <c r="AV9">
        <v>0</v>
      </c>
      <c r="AW9">
        <v>0</v>
      </c>
      <c r="AX9">
        <v>0</v>
      </c>
      <c r="AY9">
        <v>0</v>
      </c>
      <c r="AZ9">
        <v>0</v>
      </c>
      <c r="BA9">
        <v>0</v>
      </c>
      <c r="BB9">
        <v>0</v>
      </c>
      <c r="BC9">
        <v>0</v>
      </c>
      <c r="BD9">
        <v>0</v>
      </c>
      <c r="BE9">
        <v>0</v>
      </c>
      <c r="BF9">
        <v>0</v>
      </c>
      <c r="BG9">
        <v>0</v>
      </c>
      <c r="BH9">
        <v>0</v>
      </c>
      <c r="BI9">
        <v>0</v>
      </c>
      <c r="BJ9">
        <v>0</v>
      </c>
      <c r="BK9">
        <v>0</v>
      </c>
      <c r="BL9">
        <v>0</v>
      </c>
      <c r="BM9">
        <v>0</v>
      </c>
      <c r="BN9">
        <v>0</v>
      </c>
      <c r="BO9">
        <v>0</v>
      </c>
      <c r="BP9">
        <v>0</v>
      </c>
      <c r="BQ9">
        <v>0</v>
      </c>
      <c r="BR9">
        <v>0</v>
      </c>
      <c r="BS9">
        <v>0</v>
      </c>
      <c r="BT9">
        <v>0</v>
      </c>
      <c r="BU9">
        <v>0</v>
      </c>
      <c r="BV9">
        <v>0</v>
      </c>
      <c r="BW9">
        <v>0</v>
      </c>
      <c r="BX9">
        <v>0</v>
      </c>
      <c r="BY9">
        <v>0</v>
      </c>
      <c r="BZ9">
        <v>0</v>
      </c>
      <c r="CA9">
        <v>0</v>
      </c>
      <c r="CB9">
        <v>0</v>
      </c>
      <c r="CC9">
        <v>0</v>
      </c>
      <c r="CD9">
        <v>0</v>
      </c>
      <c r="CE9">
        <v>0</v>
      </c>
      <c r="CF9">
        <v>0</v>
      </c>
      <c r="CG9">
        <v>0</v>
      </c>
      <c r="CH9">
        <v>0</v>
      </c>
      <c r="CI9">
        <v>0</v>
      </c>
      <c r="CJ9">
        <v>0</v>
      </c>
      <c r="CK9">
        <v>0</v>
      </c>
      <c r="CL9">
        <v>0</v>
      </c>
      <c r="CM9">
        <v>0</v>
      </c>
      <c r="CN9">
        <v>0</v>
      </c>
      <c r="CO9">
        <v>0</v>
      </c>
      <c r="CP9">
        <v>0</v>
      </c>
      <c r="CQ9">
        <v>0</v>
      </c>
      <c r="CR9">
        <v>0</v>
      </c>
    </row>
    <row r="10" spans="1:96">
      <c r="A10" t="s">
        <v>52</v>
      </c>
      <c r="B10">
        <v>0</v>
      </c>
      <c r="C10">
        <v>0</v>
      </c>
      <c r="D10">
        <v>0</v>
      </c>
      <c r="E10">
        <v>0</v>
      </c>
      <c r="F10">
        <v>0</v>
      </c>
      <c r="G10">
        <v>0</v>
      </c>
      <c r="H10">
        <v>0</v>
      </c>
      <c r="I10">
        <v>0</v>
      </c>
      <c r="J10">
        <v>0</v>
      </c>
      <c r="K10">
        <v>0</v>
      </c>
      <c r="L10">
        <v>0</v>
      </c>
      <c r="M10">
        <v>0</v>
      </c>
      <c r="N10">
        <v>0</v>
      </c>
      <c r="O10">
        <v>0</v>
      </c>
      <c r="P10">
        <v>0</v>
      </c>
      <c r="Q10">
        <v>0</v>
      </c>
      <c r="R10">
        <v>0</v>
      </c>
      <c r="S10">
        <v>0</v>
      </c>
      <c r="T10">
        <v>0</v>
      </c>
      <c r="U10">
        <v>0</v>
      </c>
      <c r="V10">
        <v>0</v>
      </c>
      <c r="W10">
        <v>0</v>
      </c>
      <c r="X10">
        <v>0</v>
      </c>
      <c r="Y10">
        <v>0</v>
      </c>
      <c r="Z10">
        <v>0</v>
      </c>
      <c r="AA10">
        <v>0</v>
      </c>
      <c r="AB10">
        <v>0</v>
      </c>
      <c r="AC10">
        <v>0</v>
      </c>
      <c r="AD10">
        <v>0</v>
      </c>
      <c r="AE10">
        <v>0</v>
      </c>
      <c r="AF10">
        <v>0</v>
      </c>
      <c r="AG10">
        <v>0</v>
      </c>
      <c r="AH10">
        <v>0</v>
      </c>
      <c r="AI10">
        <v>0</v>
      </c>
      <c r="AJ10">
        <v>0</v>
      </c>
      <c r="AK10">
        <v>0</v>
      </c>
      <c r="AL10">
        <v>0</v>
      </c>
      <c r="AM10">
        <v>0</v>
      </c>
      <c r="AN10">
        <v>0</v>
      </c>
      <c r="AO10">
        <v>0</v>
      </c>
      <c r="AP10">
        <v>0</v>
      </c>
      <c r="AQ10">
        <v>0</v>
      </c>
      <c r="AR10">
        <v>0</v>
      </c>
      <c r="AS10">
        <v>0</v>
      </c>
      <c r="AT10">
        <v>0</v>
      </c>
      <c r="AU10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>
        <v>0</v>
      </c>
      <c r="BB10">
        <v>0</v>
      </c>
      <c r="BC10">
        <v>0</v>
      </c>
      <c r="BD10">
        <v>0</v>
      </c>
      <c r="BE10">
        <v>0</v>
      </c>
      <c r="BF10">
        <v>0</v>
      </c>
      <c r="BG10">
        <v>0</v>
      </c>
      <c r="BH10">
        <v>0</v>
      </c>
      <c r="BI10">
        <v>0</v>
      </c>
      <c r="BJ10">
        <v>0</v>
      </c>
      <c r="BK10">
        <v>0</v>
      </c>
      <c r="BL10">
        <v>0</v>
      </c>
      <c r="BM10">
        <v>0</v>
      </c>
      <c r="BN10">
        <v>0</v>
      </c>
      <c r="BO10">
        <v>0</v>
      </c>
      <c r="BP10">
        <v>0</v>
      </c>
      <c r="BQ10">
        <v>0</v>
      </c>
      <c r="BR10">
        <v>0</v>
      </c>
      <c r="BS10">
        <v>0</v>
      </c>
      <c r="BT10">
        <v>0</v>
      </c>
      <c r="BU10">
        <v>0</v>
      </c>
      <c r="BV10">
        <v>0</v>
      </c>
      <c r="BW10">
        <v>0</v>
      </c>
      <c r="BX10">
        <v>0</v>
      </c>
      <c r="BY10">
        <v>0</v>
      </c>
      <c r="BZ10">
        <v>0</v>
      </c>
      <c r="CA10">
        <v>0</v>
      </c>
      <c r="CB10">
        <v>0</v>
      </c>
      <c r="CC10">
        <v>0</v>
      </c>
      <c r="CD10">
        <v>0</v>
      </c>
      <c r="CE10">
        <v>0</v>
      </c>
      <c r="CF10">
        <v>0</v>
      </c>
      <c r="CG10">
        <v>0</v>
      </c>
      <c r="CH10">
        <v>0</v>
      </c>
      <c r="CI10">
        <v>0</v>
      </c>
      <c r="CJ10">
        <v>0</v>
      </c>
      <c r="CK10">
        <v>0</v>
      </c>
      <c r="CL10">
        <v>0</v>
      </c>
      <c r="CM10">
        <v>0</v>
      </c>
      <c r="CN10">
        <v>0</v>
      </c>
      <c r="CO10">
        <v>0</v>
      </c>
      <c r="CP10">
        <v>0</v>
      </c>
      <c r="CQ10">
        <v>0</v>
      </c>
      <c r="CR10">
        <v>0</v>
      </c>
    </row>
    <row r="11" spans="1:96">
      <c r="A11" t="s">
        <v>53</v>
      </c>
      <c r="B11">
        <v>0</v>
      </c>
      <c r="C11">
        <v>0</v>
      </c>
      <c r="D11">
        <v>0</v>
      </c>
      <c r="E11">
        <v>0</v>
      </c>
      <c r="F11">
        <v>0</v>
      </c>
      <c r="G11">
        <v>0</v>
      </c>
      <c r="H11">
        <v>0</v>
      </c>
      <c r="I11">
        <v>0</v>
      </c>
      <c r="J11">
        <v>0</v>
      </c>
      <c r="K11">
        <v>0</v>
      </c>
      <c r="L11">
        <v>0</v>
      </c>
      <c r="M11">
        <v>0</v>
      </c>
      <c r="N11">
        <v>0</v>
      </c>
      <c r="O11">
        <v>0</v>
      </c>
      <c r="P11">
        <v>0</v>
      </c>
      <c r="Q11">
        <v>0</v>
      </c>
      <c r="R11">
        <v>0</v>
      </c>
      <c r="S11">
        <v>0</v>
      </c>
      <c r="T11">
        <v>0</v>
      </c>
      <c r="U11">
        <v>0</v>
      </c>
      <c r="V11">
        <v>0</v>
      </c>
      <c r="W11">
        <v>0</v>
      </c>
      <c r="X11">
        <v>0</v>
      </c>
      <c r="Y11">
        <v>0</v>
      </c>
      <c r="Z11">
        <v>0</v>
      </c>
      <c r="AA11">
        <v>0</v>
      </c>
      <c r="AB11">
        <v>0</v>
      </c>
      <c r="AC11">
        <v>0</v>
      </c>
      <c r="AD11">
        <v>0</v>
      </c>
      <c r="AE11">
        <v>0</v>
      </c>
      <c r="AF11">
        <v>0</v>
      </c>
      <c r="AG11">
        <v>0</v>
      </c>
      <c r="AH11">
        <v>0</v>
      </c>
      <c r="AI11">
        <v>0</v>
      </c>
      <c r="AJ11">
        <v>0</v>
      </c>
      <c r="AK11">
        <v>0</v>
      </c>
      <c r="AL11">
        <v>0</v>
      </c>
      <c r="AM11">
        <v>0</v>
      </c>
      <c r="AN11">
        <v>0</v>
      </c>
      <c r="AO11">
        <v>0</v>
      </c>
      <c r="AP11">
        <v>0</v>
      </c>
      <c r="AQ11">
        <v>0</v>
      </c>
      <c r="AR11">
        <v>0</v>
      </c>
      <c r="AS11">
        <v>0</v>
      </c>
      <c r="AT11">
        <v>0</v>
      </c>
      <c r="AU11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>
        <v>0</v>
      </c>
      <c r="BB11">
        <v>0</v>
      </c>
      <c r="BC11">
        <v>0</v>
      </c>
      <c r="BD11">
        <v>0</v>
      </c>
      <c r="BE11">
        <v>0</v>
      </c>
      <c r="BF11">
        <v>0</v>
      </c>
      <c r="BG11">
        <v>0</v>
      </c>
      <c r="BH11">
        <v>0</v>
      </c>
      <c r="BI11">
        <v>0</v>
      </c>
      <c r="BJ11">
        <v>0</v>
      </c>
      <c r="BK11">
        <v>0</v>
      </c>
      <c r="BL11">
        <v>0</v>
      </c>
      <c r="BM11">
        <v>0</v>
      </c>
      <c r="BN11">
        <v>0</v>
      </c>
      <c r="BO11">
        <v>0</v>
      </c>
      <c r="BP11">
        <v>0</v>
      </c>
      <c r="BQ11">
        <v>0</v>
      </c>
      <c r="BR11">
        <v>0</v>
      </c>
      <c r="BS11">
        <v>0</v>
      </c>
      <c r="BT11">
        <v>0</v>
      </c>
      <c r="BU11">
        <v>0</v>
      </c>
      <c r="BV11">
        <v>0</v>
      </c>
      <c r="BW11">
        <v>0</v>
      </c>
      <c r="BX11">
        <v>0</v>
      </c>
      <c r="BY11">
        <v>0</v>
      </c>
      <c r="BZ11">
        <v>0</v>
      </c>
      <c r="CA11">
        <v>0</v>
      </c>
      <c r="CB11">
        <v>0</v>
      </c>
      <c r="CC11">
        <v>0</v>
      </c>
      <c r="CD11">
        <v>0</v>
      </c>
      <c r="CE11">
        <v>0</v>
      </c>
      <c r="CF11">
        <v>0</v>
      </c>
      <c r="CG11">
        <v>0</v>
      </c>
      <c r="CH11">
        <v>0</v>
      </c>
      <c r="CI11">
        <v>0</v>
      </c>
      <c r="CJ11">
        <v>0</v>
      </c>
      <c r="CK11">
        <v>0</v>
      </c>
      <c r="CL11">
        <v>0</v>
      </c>
      <c r="CM11">
        <v>0</v>
      </c>
      <c r="CN11">
        <v>0</v>
      </c>
      <c r="CO11">
        <v>0</v>
      </c>
      <c r="CP11">
        <v>0</v>
      </c>
      <c r="CQ11">
        <v>0</v>
      </c>
      <c r="CR11">
        <v>0</v>
      </c>
    </row>
    <row r="12" spans="1:96">
      <c r="A12" t="s">
        <v>54</v>
      </c>
      <c r="B12">
        <v>0</v>
      </c>
      <c r="C12">
        <v>0</v>
      </c>
      <c r="D12">
        <v>0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0</v>
      </c>
      <c r="L12">
        <v>0</v>
      </c>
      <c r="M12">
        <v>0</v>
      </c>
      <c r="N12">
        <v>0</v>
      </c>
      <c r="O12">
        <v>0</v>
      </c>
      <c r="P12">
        <v>0</v>
      </c>
      <c r="Q12">
        <v>0</v>
      </c>
      <c r="R12">
        <v>0</v>
      </c>
      <c r="S12">
        <v>0</v>
      </c>
      <c r="T12">
        <v>0</v>
      </c>
      <c r="U12">
        <v>0</v>
      </c>
      <c r="V12">
        <v>0</v>
      </c>
      <c r="W12">
        <v>0</v>
      </c>
      <c r="X12">
        <v>0</v>
      </c>
      <c r="Y12">
        <v>0</v>
      </c>
      <c r="Z12">
        <v>0</v>
      </c>
      <c r="AA12">
        <v>0</v>
      </c>
      <c r="AB12">
        <v>0</v>
      </c>
      <c r="AC12">
        <v>0</v>
      </c>
      <c r="AD12">
        <v>0</v>
      </c>
      <c r="AE12">
        <v>0</v>
      </c>
      <c r="AF12">
        <v>0</v>
      </c>
      <c r="AG12">
        <v>0</v>
      </c>
      <c r="AH12">
        <v>0</v>
      </c>
      <c r="AI12">
        <v>0</v>
      </c>
      <c r="AJ12">
        <v>0</v>
      </c>
      <c r="AK12">
        <v>0</v>
      </c>
      <c r="AL12">
        <v>0</v>
      </c>
      <c r="AM12">
        <v>0</v>
      </c>
      <c r="AN12">
        <v>0</v>
      </c>
      <c r="AO12">
        <v>0</v>
      </c>
      <c r="AP12">
        <v>0</v>
      </c>
      <c r="AQ12">
        <v>0</v>
      </c>
      <c r="AR12">
        <v>0</v>
      </c>
      <c r="AS12">
        <v>0</v>
      </c>
      <c r="AT12">
        <v>0</v>
      </c>
      <c r="AU12">
        <v>0</v>
      </c>
      <c r="AV12">
        <v>0</v>
      </c>
      <c r="AW12">
        <v>0</v>
      </c>
      <c r="AX12">
        <v>0</v>
      </c>
      <c r="AY12">
        <v>0</v>
      </c>
      <c r="AZ12">
        <v>0</v>
      </c>
      <c r="BA12">
        <v>0</v>
      </c>
      <c r="BB12">
        <v>0</v>
      </c>
      <c r="BC12">
        <v>0</v>
      </c>
      <c r="BD12">
        <v>0</v>
      </c>
      <c r="BE12">
        <v>0</v>
      </c>
      <c r="BF12">
        <v>0</v>
      </c>
      <c r="BG12">
        <v>0</v>
      </c>
      <c r="BH12">
        <v>0</v>
      </c>
      <c r="BI12">
        <v>0</v>
      </c>
      <c r="BJ12">
        <v>0</v>
      </c>
      <c r="BK12">
        <v>0</v>
      </c>
      <c r="BL12">
        <v>0</v>
      </c>
      <c r="BM12">
        <v>0</v>
      </c>
      <c r="BN12">
        <v>0</v>
      </c>
      <c r="BO12">
        <v>0</v>
      </c>
      <c r="BP12">
        <v>0</v>
      </c>
      <c r="BQ12">
        <v>0</v>
      </c>
      <c r="BR12">
        <v>0</v>
      </c>
      <c r="BS12">
        <v>0</v>
      </c>
      <c r="BT12">
        <v>0</v>
      </c>
      <c r="BU12">
        <v>0</v>
      </c>
      <c r="BV12">
        <v>0</v>
      </c>
      <c r="BW12">
        <v>0</v>
      </c>
      <c r="BX12">
        <v>0</v>
      </c>
      <c r="BY12">
        <v>0</v>
      </c>
      <c r="BZ12">
        <v>0</v>
      </c>
      <c r="CA12">
        <v>0</v>
      </c>
      <c r="CB12">
        <v>0</v>
      </c>
      <c r="CC12">
        <v>0</v>
      </c>
      <c r="CD12">
        <v>0</v>
      </c>
      <c r="CE12">
        <v>0</v>
      </c>
      <c r="CF12">
        <v>0</v>
      </c>
      <c r="CG12">
        <v>0</v>
      </c>
      <c r="CH12">
        <v>0</v>
      </c>
      <c r="CI12">
        <v>0</v>
      </c>
      <c r="CJ12">
        <v>0</v>
      </c>
      <c r="CK12">
        <v>0</v>
      </c>
      <c r="CL12">
        <v>0</v>
      </c>
      <c r="CM12">
        <v>0</v>
      </c>
      <c r="CN12">
        <v>0</v>
      </c>
      <c r="CO12">
        <v>0</v>
      </c>
      <c r="CP12">
        <v>0</v>
      </c>
      <c r="CQ12">
        <v>0</v>
      </c>
      <c r="CR12">
        <v>0</v>
      </c>
    </row>
    <row r="13" spans="1:96">
      <c r="A13" t="s">
        <v>55</v>
      </c>
      <c r="B13">
        <v>0</v>
      </c>
      <c r="C13">
        <v>0</v>
      </c>
      <c r="D13">
        <v>0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0</v>
      </c>
      <c r="L13">
        <v>0</v>
      </c>
      <c r="M13">
        <v>0</v>
      </c>
      <c r="N13">
        <v>0</v>
      </c>
      <c r="O13">
        <v>0</v>
      </c>
      <c r="P13">
        <v>0</v>
      </c>
      <c r="Q13">
        <v>0</v>
      </c>
      <c r="R13">
        <v>0</v>
      </c>
      <c r="S13">
        <v>0</v>
      </c>
      <c r="T13">
        <v>0</v>
      </c>
      <c r="U13">
        <v>0</v>
      </c>
      <c r="V13">
        <v>0</v>
      </c>
      <c r="W13">
        <v>0</v>
      </c>
      <c r="X13">
        <v>0</v>
      </c>
      <c r="Y13">
        <v>0</v>
      </c>
      <c r="Z13">
        <v>0</v>
      </c>
      <c r="AA13">
        <v>0</v>
      </c>
      <c r="AB13">
        <v>0</v>
      </c>
      <c r="AC13">
        <v>0</v>
      </c>
      <c r="AD13">
        <v>0</v>
      </c>
      <c r="AE13">
        <v>0</v>
      </c>
      <c r="AF13">
        <v>0</v>
      </c>
      <c r="AG13">
        <v>0</v>
      </c>
      <c r="AH13">
        <v>0</v>
      </c>
      <c r="AI13">
        <v>0</v>
      </c>
      <c r="AJ13">
        <v>0</v>
      </c>
      <c r="AK13">
        <v>0</v>
      </c>
      <c r="AL13">
        <v>0</v>
      </c>
      <c r="AM13">
        <v>0</v>
      </c>
      <c r="AN13">
        <v>0</v>
      </c>
      <c r="AO13">
        <v>0</v>
      </c>
      <c r="AP13">
        <v>0</v>
      </c>
      <c r="AQ13">
        <v>0</v>
      </c>
      <c r="AR13">
        <v>0</v>
      </c>
      <c r="AS13">
        <v>0</v>
      </c>
      <c r="AT13">
        <v>0</v>
      </c>
      <c r="AU13">
        <v>0</v>
      </c>
      <c r="AV13">
        <v>0</v>
      </c>
      <c r="AW13">
        <v>0</v>
      </c>
      <c r="AX13">
        <v>0</v>
      </c>
      <c r="AY13">
        <v>0</v>
      </c>
      <c r="AZ13">
        <v>0</v>
      </c>
      <c r="BA13">
        <v>0</v>
      </c>
      <c r="BB13">
        <v>0</v>
      </c>
      <c r="BC13">
        <v>0</v>
      </c>
      <c r="BD13">
        <v>0</v>
      </c>
      <c r="BE13">
        <v>0</v>
      </c>
      <c r="BF13">
        <v>0</v>
      </c>
      <c r="BG13">
        <v>0</v>
      </c>
      <c r="BH13">
        <v>0</v>
      </c>
      <c r="BI13">
        <v>0</v>
      </c>
      <c r="BJ13">
        <v>0</v>
      </c>
      <c r="BK13">
        <v>0</v>
      </c>
      <c r="BL13">
        <v>0</v>
      </c>
      <c r="BM13">
        <v>0</v>
      </c>
      <c r="BN13">
        <v>0</v>
      </c>
      <c r="BO13">
        <v>0</v>
      </c>
      <c r="BP13">
        <v>0</v>
      </c>
      <c r="BQ13">
        <v>0</v>
      </c>
      <c r="BR13">
        <v>0</v>
      </c>
      <c r="BS13">
        <v>0</v>
      </c>
      <c r="BT13">
        <v>0</v>
      </c>
      <c r="BU13">
        <v>0</v>
      </c>
      <c r="BV13">
        <v>0</v>
      </c>
      <c r="BW13">
        <v>0</v>
      </c>
      <c r="BX13">
        <v>0</v>
      </c>
      <c r="BY13">
        <v>0</v>
      </c>
      <c r="BZ13">
        <v>0</v>
      </c>
      <c r="CA13">
        <v>0</v>
      </c>
      <c r="CB13">
        <v>0</v>
      </c>
      <c r="CC13">
        <v>0</v>
      </c>
      <c r="CD13">
        <v>0</v>
      </c>
      <c r="CE13">
        <v>0</v>
      </c>
      <c r="CF13">
        <v>0</v>
      </c>
      <c r="CG13">
        <v>0</v>
      </c>
      <c r="CH13">
        <v>0</v>
      </c>
      <c r="CI13">
        <v>0</v>
      </c>
      <c r="CJ13">
        <v>0</v>
      </c>
      <c r="CK13">
        <v>0</v>
      </c>
      <c r="CL13">
        <v>0</v>
      </c>
      <c r="CM13">
        <v>0</v>
      </c>
      <c r="CN13">
        <v>0</v>
      </c>
      <c r="CO13">
        <v>0</v>
      </c>
      <c r="CP13">
        <v>0</v>
      </c>
      <c r="CQ13">
        <v>0</v>
      </c>
      <c r="CR13">
        <v>0</v>
      </c>
    </row>
    <row r="14" spans="1:96">
      <c r="A14" t="s">
        <v>56</v>
      </c>
      <c r="B14">
        <v>0</v>
      </c>
      <c r="C14">
        <v>0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0</v>
      </c>
      <c r="L14">
        <v>0</v>
      </c>
      <c r="M14">
        <v>0</v>
      </c>
      <c r="N14">
        <v>0</v>
      </c>
      <c r="O14">
        <v>0</v>
      </c>
      <c r="P14">
        <v>0</v>
      </c>
      <c r="Q14">
        <v>0</v>
      </c>
      <c r="R14">
        <v>0</v>
      </c>
      <c r="S14">
        <v>0</v>
      </c>
      <c r="T14">
        <v>0</v>
      </c>
      <c r="U14">
        <v>0</v>
      </c>
      <c r="V14">
        <v>0</v>
      </c>
      <c r="W14">
        <v>0</v>
      </c>
      <c r="X14">
        <v>0</v>
      </c>
      <c r="Y14">
        <v>0</v>
      </c>
      <c r="Z14">
        <v>0</v>
      </c>
      <c r="AA14">
        <v>0</v>
      </c>
      <c r="AB14">
        <v>0</v>
      </c>
      <c r="AC14">
        <v>0</v>
      </c>
      <c r="AD14">
        <v>0</v>
      </c>
      <c r="AE14">
        <v>0</v>
      </c>
      <c r="AF14">
        <v>0</v>
      </c>
      <c r="AG14">
        <v>0</v>
      </c>
      <c r="AH14">
        <v>0</v>
      </c>
      <c r="AI14">
        <v>0</v>
      </c>
      <c r="AJ14">
        <v>0</v>
      </c>
      <c r="AK14">
        <v>0</v>
      </c>
      <c r="AL14">
        <v>0</v>
      </c>
      <c r="AM14">
        <v>0</v>
      </c>
      <c r="AN14">
        <v>0</v>
      </c>
      <c r="AO14">
        <v>0</v>
      </c>
      <c r="AP14">
        <v>0</v>
      </c>
      <c r="AQ14">
        <v>0</v>
      </c>
      <c r="AR14">
        <v>0</v>
      </c>
      <c r="AS14">
        <v>0</v>
      </c>
      <c r="AT14">
        <v>0</v>
      </c>
      <c r="AU14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>
        <v>0</v>
      </c>
      <c r="BB14">
        <v>0</v>
      </c>
      <c r="BC14">
        <v>0</v>
      </c>
      <c r="BD14">
        <v>0</v>
      </c>
      <c r="BE14">
        <v>0</v>
      </c>
      <c r="BF14">
        <v>0</v>
      </c>
      <c r="BG14">
        <v>0</v>
      </c>
      <c r="BH14">
        <v>0</v>
      </c>
      <c r="BI14">
        <v>0</v>
      </c>
      <c r="BJ14">
        <v>0</v>
      </c>
      <c r="BK14">
        <v>0</v>
      </c>
      <c r="BL14">
        <v>0</v>
      </c>
      <c r="BM14">
        <v>0</v>
      </c>
      <c r="BN14">
        <v>0</v>
      </c>
      <c r="BO14">
        <v>0</v>
      </c>
      <c r="BP14">
        <v>0</v>
      </c>
      <c r="BQ14">
        <v>0</v>
      </c>
      <c r="BR14">
        <v>0</v>
      </c>
      <c r="BS14">
        <v>0</v>
      </c>
      <c r="BT14">
        <v>0</v>
      </c>
      <c r="BU14">
        <v>0</v>
      </c>
      <c r="BV14">
        <v>0</v>
      </c>
      <c r="BW14">
        <v>0</v>
      </c>
      <c r="BX14">
        <v>0</v>
      </c>
      <c r="BY14">
        <v>0</v>
      </c>
      <c r="BZ14">
        <v>0</v>
      </c>
      <c r="CA14">
        <v>0</v>
      </c>
      <c r="CB14">
        <v>0</v>
      </c>
      <c r="CC14">
        <v>0</v>
      </c>
      <c r="CD14">
        <v>0</v>
      </c>
      <c r="CE14">
        <v>0</v>
      </c>
      <c r="CF14">
        <v>0</v>
      </c>
      <c r="CG14">
        <v>0</v>
      </c>
      <c r="CH14">
        <v>0</v>
      </c>
      <c r="CI14">
        <v>0</v>
      </c>
      <c r="CJ14">
        <v>0</v>
      </c>
      <c r="CK14">
        <v>0</v>
      </c>
      <c r="CL14">
        <v>0</v>
      </c>
      <c r="CM14">
        <v>0</v>
      </c>
      <c r="CN14">
        <v>0</v>
      </c>
      <c r="CO14">
        <v>0</v>
      </c>
      <c r="CP14">
        <v>0</v>
      </c>
      <c r="CQ14">
        <v>0</v>
      </c>
      <c r="CR14">
        <v>0</v>
      </c>
    </row>
    <row r="15" spans="1:96">
      <c r="A15" t="s">
        <v>57</v>
      </c>
      <c r="B15">
        <v>0</v>
      </c>
      <c r="C15">
        <v>0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0</v>
      </c>
      <c r="L15">
        <v>0</v>
      </c>
      <c r="M15">
        <v>0</v>
      </c>
      <c r="N15">
        <v>0</v>
      </c>
      <c r="O15">
        <v>0</v>
      </c>
      <c r="P15">
        <v>0</v>
      </c>
      <c r="Q15">
        <v>0</v>
      </c>
      <c r="R15">
        <v>0</v>
      </c>
      <c r="S15">
        <v>0</v>
      </c>
      <c r="T15">
        <v>0</v>
      </c>
      <c r="U15">
        <v>0</v>
      </c>
      <c r="V15">
        <v>0</v>
      </c>
      <c r="W15">
        <v>0</v>
      </c>
      <c r="X15">
        <v>0</v>
      </c>
      <c r="Y15">
        <v>0</v>
      </c>
      <c r="Z15">
        <v>0</v>
      </c>
      <c r="AA15">
        <v>0</v>
      </c>
      <c r="AB15">
        <v>0</v>
      </c>
      <c r="AC15">
        <v>0</v>
      </c>
      <c r="AD15">
        <v>0</v>
      </c>
      <c r="AE15">
        <v>0</v>
      </c>
      <c r="AF15">
        <v>0</v>
      </c>
      <c r="AG15">
        <v>0</v>
      </c>
      <c r="AH15">
        <v>0</v>
      </c>
      <c r="AI15">
        <v>0</v>
      </c>
      <c r="AJ15">
        <v>0</v>
      </c>
      <c r="AK15">
        <v>0</v>
      </c>
      <c r="AL15">
        <v>0</v>
      </c>
      <c r="AM15">
        <v>0</v>
      </c>
      <c r="AN15">
        <v>0</v>
      </c>
      <c r="AO15">
        <v>0</v>
      </c>
      <c r="AP15">
        <v>0</v>
      </c>
      <c r="AQ15">
        <v>0</v>
      </c>
      <c r="AR15">
        <v>0</v>
      </c>
      <c r="AS15">
        <v>0</v>
      </c>
      <c r="AT15">
        <v>0</v>
      </c>
      <c r="AU15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>
        <v>0</v>
      </c>
      <c r="BB15">
        <v>0</v>
      </c>
      <c r="BC15">
        <v>0</v>
      </c>
      <c r="BD15">
        <v>0</v>
      </c>
      <c r="BE15">
        <v>0</v>
      </c>
      <c r="BF15">
        <v>0</v>
      </c>
      <c r="BG15">
        <v>0</v>
      </c>
      <c r="BH15">
        <v>0</v>
      </c>
      <c r="BI15">
        <v>0</v>
      </c>
      <c r="BJ15">
        <v>0</v>
      </c>
      <c r="BK15">
        <v>0</v>
      </c>
      <c r="BL15">
        <v>0</v>
      </c>
      <c r="BM15">
        <v>0</v>
      </c>
      <c r="BN15">
        <v>0</v>
      </c>
      <c r="BO15">
        <v>0</v>
      </c>
      <c r="BP15">
        <v>0</v>
      </c>
      <c r="BQ15">
        <v>0</v>
      </c>
      <c r="BR15">
        <v>0</v>
      </c>
      <c r="BS15">
        <v>0</v>
      </c>
      <c r="BT15">
        <v>0</v>
      </c>
      <c r="BU15">
        <v>0</v>
      </c>
      <c r="BV15">
        <v>0</v>
      </c>
      <c r="BW15">
        <v>0</v>
      </c>
      <c r="BX15">
        <v>0</v>
      </c>
      <c r="BY15">
        <v>0</v>
      </c>
      <c r="BZ15">
        <v>0</v>
      </c>
      <c r="CA15">
        <v>0</v>
      </c>
      <c r="CB15">
        <v>0</v>
      </c>
      <c r="CC15">
        <v>0</v>
      </c>
      <c r="CD15">
        <v>0</v>
      </c>
      <c r="CE15">
        <v>0</v>
      </c>
      <c r="CF15">
        <v>0</v>
      </c>
      <c r="CG15">
        <v>0</v>
      </c>
      <c r="CH15">
        <v>0</v>
      </c>
      <c r="CI15">
        <v>0</v>
      </c>
      <c r="CJ15">
        <v>0</v>
      </c>
      <c r="CK15">
        <v>0</v>
      </c>
      <c r="CL15">
        <v>0</v>
      </c>
      <c r="CM15">
        <v>0</v>
      </c>
      <c r="CN15">
        <v>0</v>
      </c>
      <c r="CO15">
        <v>0</v>
      </c>
      <c r="CP15">
        <v>0</v>
      </c>
      <c r="CQ15">
        <v>0</v>
      </c>
      <c r="CR15">
        <v>0</v>
      </c>
    </row>
    <row r="16" spans="1:96">
      <c r="A16" t="s">
        <v>58</v>
      </c>
      <c r="B16">
        <v>0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  <c r="O16">
        <v>0</v>
      </c>
      <c r="P16">
        <v>0</v>
      </c>
      <c r="Q16">
        <v>0</v>
      </c>
      <c r="R16">
        <v>0</v>
      </c>
      <c r="S16">
        <v>0</v>
      </c>
      <c r="T16">
        <v>0</v>
      </c>
      <c r="U16">
        <v>0</v>
      </c>
      <c r="V16">
        <v>0</v>
      </c>
      <c r="W16">
        <v>0</v>
      </c>
      <c r="X16">
        <v>0</v>
      </c>
      <c r="Y16">
        <v>0</v>
      </c>
      <c r="Z16">
        <v>0</v>
      </c>
      <c r="AA16">
        <v>0</v>
      </c>
      <c r="AB16">
        <v>0</v>
      </c>
      <c r="AC16">
        <v>0</v>
      </c>
      <c r="AD16">
        <v>0</v>
      </c>
      <c r="AE16">
        <v>0</v>
      </c>
      <c r="AF16">
        <v>0</v>
      </c>
      <c r="AG16">
        <v>0</v>
      </c>
      <c r="AH16">
        <v>0</v>
      </c>
      <c r="AI16">
        <v>0</v>
      </c>
      <c r="AJ16">
        <v>0</v>
      </c>
      <c r="AK16">
        <v>0</v>
      </c>
      <c r="AL16">
        <v>0</v>
      </c>
      <c r="AM16">
        <v>0</v>
      </c>
      <c r="AN16">
        <v>0</v>
      </c>
      <c r="AO16">
        <v>0</v>
      </c>
      <c r="AP16">
        <v>0</v>
      </c>
      <c r="AQ16">
        <v>0</v>
      </c>
      <c r="AR16">
        <v>0</v>
      </c>
      <c r="AS16">
        <v>0</v>
      </c>
      <c r="AT16">
        <v>0</v>
      </c>
      <c r="AU16">
        <v>0</v>
      </c>
      <c r="AV16">
        <v>0</v>
      </c>
      <c r="AW16">
        <v>0</v>
      </c>
      <c r="AX16">
        <v>0</v>
      </c>
      <c r="AY16">
        <v>0</v>
      </c>
      <c r="AZ16">
        <v>0</v>
      </c>
      <c r="BA16">
        <v>0</v>
      </c>
      <c r="BB16">
        <v>0</v>
      </c>
      <c r="BC16">
        <v>0</v>
      </c>
      <c r="BD16">
        <v>0</v>
      </c>
      <c r="BE16">
        <v>0</v>
      </c>
      <c r="BF16">
        <v>0</v>
      </c>
      <c r="BG16">
        <v>0</v>
      </c>
      <c r="BH16">
        <v>0</v>
      </c>
      <c r="BI16">
        <v>0</v>
      </c>
      <c r="BJ16">
        <v>0</v>
      </c>
      <c r="BK16">
        <v>0</v>
      </c>
      <c r="BL16">
        <v>0</v>
      </c>
      <c r="BM16">
        <v>0</v>
      </c>
      <c r="BN16">
        <v>0</v>
      </c>
      <c r="BO16">
        <v>0</v>
      </c>
      <c r="BP16">
        <v>0</v>
      </c>
      <c r="BQ16">
        <v>0</v>
      </c>
      <c r="BR16">
        <v>0</v>
      </c>
      <c r="BS16">
        <v>0</v>
      </c>
      <c r="BT16">
        <v>0</v>
      </c>
      <c r="BU16">
        <v>0</v>
      </c>
      <c r="BV16">
        <v>0</v>
      </c>
      <c r="BW16">
        <v>0</v>
      </c>
      <c r="BX16">
        <v>0</v>
      </c>
      <c r="BY16">
        <v>0</v>
      </c>
      <c r="BZ16">
        <v>0</v>
      </c>
      <c r="CA16">
        <v>0</v>
      </c>
      <c r="CB16">
        <v>0</v>
      </c>
      <c r="CC16">
        <v>0</v>
      </c>
      <c r="CD16">
        <v>0</v>
      </c>
      <c r="CE16">
        <v>0</v>
      </c>
      <c r="CF16">
        <v>0</v>
      </c>
      <c r="CG16">
        <v>0</v>
      </c>
      <c r="CH16">
        <v>0</v>
      </c>
      <c r="CI16">
        <v>0</v>
      </c>
      <c r="CJ16">
        <v>0</v>
      </c>
      <c r="CK16">
        <v>0</v>
      </c>
      <c r="CL16">
        <v>0</v>
      </c>
      <c r="CM16">
        <v>0</v>
      </c>
      <c r="CN16">
        <v>0</v>
      </c>
      <c r="CO16">
        <v>0</v>
      </c>
      <c r="CP16">
        <v>0</v>
      </c>
      <c r="CQ16">
        <v>0</v>
      </c>
      <c r="CR16">
        <v>0</v>
      </c>
    </row>
    <row r="17" spans="1:96">
      <c r="A17" t="s">
        <v>59</v>
      </c>
      <c r="B17">
        <v>0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  <c r="O17">
        <v>0</v>
      </c>
      <c r="P17">
        <v>0</v>
      </c>
      <c r="Q17">
        <v>0</v>
      </c>
      <c r="R17">
        <v>0</v>
      </c>
      <c r="S17">
        <v>0</v>
      </c>
      <c r="T17">
        <v>0</v>
      </c>
      <c r="U17">
        <v>0</v>
      </c>
      <c r="V17">
        <v>0</v>
      </c>
      <c r="W17">
        <v>0</v>
      </c>
      <c r="X17">
        <v>0</v>
      </c>
      <c r="Y17">
        <v>0</v>
      </c>
      <c r="Z17">
        <v>0</v>
      </c>
      <c r="AA17">
        <v>0</v>
      </c>
      <c r="AB17">
        <v>0</v>
      </c>
      <c r="AC17">
        <v>0</v>
      </c>
      <c r="AD17">
        <v>0</v>
      </c>
      <c r="AE17">
        <v>0</v>
      </c>
      <c r="AF17">
        <v>0</v>
      </c>
      <c r="AG17">
        <v>0</v>
      </c>
      <c r="AH17">
        <v>0</v>
      </c>
      <c r="AI17">
        <v>0</v>
      </c>
      <c r="AJ17">
        <v>0</v>
      </c>
      <c r="AK17">
        <v>0</v>
      </c>
      <c r="AL17">
        <v>0</v>
      </c>
      <c r="AM17">
        <v>0</v>
      </c>
      <c r="AN17">
        <v>0</v>
      </c>
      <c r="AO17">
        <v>0</v>
      </c>
      <c r="AP17">
        <v>0</v>
      </c>
      <c r="AQ17">
        <v>0</v>
      </c>
      <c r="AR17">
        <v>0</v>
      </c>
      <c r="AS17">
        <v>0</v>
      </c>
      <c r="AT17">
        <v>0</v>
      </c>
      <c r="AU17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>
        <v>0</v>
      </c>
      <c r="BB17">
        <v>0</v>
      </c>
      <c r="BC17">
        <v>0</v>
      </c>
      <c r="BD17">
        <v>0</v>
      </c>
      <c r="BE17">
        <v>0</v>
      </c>
      <c r="BF17">
        <v>0</v>
      </c>
      <c r="BG17">
        <v>0</v>
      </c>
      <c r="BH17">
        <v>0</v>
      </c>
      <c r="BI17">
        <v>0</v>
      </c>
      <c r="BJ17">
        <v>0</v>
      </c>
      <c r="BK17">
        <v>0</v>
      </c>
      <c r="BL17">
        <v>0</v>
      </c>
      <c r="BM17">
        <v>0</v>
      </c>
      <c r="BN17">
        <v>0</v>
      </c>
      <c r="BO17">
        <v>0</v>
      </c>
      <c r="BP17">
        <v>0</v>
      </c>
      <c r="BQ17">
        <v>0</v>
      </c>
      <c r="BR17">
        <v>0</v>
      </c>
      <c r="BS17">
        <v>0</v>
      </c>
      <c r="BT17">
        <v>0</v>
      </c>
      <c r="BU17">
        <v>0</v>
      </c>
      <c r="BV17">
        <v>0</v>
      </c>
      <c r="BW17">
        <v>0</v>
      </c>
      <c r="BX17">
        <v>0</v>
      </c>
      <c r="BY17">
        <v>0</v>
      </c>
      <c r="BZ17">
        <v>0</v>
      </c>
      <c r="CA17">
        <v>0</v>
      </c>
      <c r="CB17">
        <v>0</v>
      </c>
      <c r="CC17">
        <v>0</v>
      </c>
      <c r="CD17">
        <v>0</v>
      </c>
      <c r="CE17">
        <v>0</v>
      </c>
      <c r="CF17">
        <v>0</v>
      </c>
      <c r="CG17">
        <v>0</v>
      </c>
      <c r="CH17">
        <v>0</v>
      </c>
      <c r="CI17">
        <v>0</v>
      </c>
      <c r="CJ17">
        <v>0</v>
      </c>
      <c r="CK17">
        <v>0</v>
      </c>
      <c r="CL17">
        <v>0</v>
      </c>
      <c r="CM17">
        <v>0</v>
      </c>
      <c r="CN17">
        <v>0</v>
      </c>
      <c r="CO17">
        <v>0</v>
      </c>
      <c r="CP17">
        <v>0</v>
      </c>
      <c r="CQ17">
        <v>0</v>
      </c>
      <c r="CR17">
        <v>0</v>
      </c>
    </row>
    <row r="18" spans="1:96">
      <c r="A18" t="s">
        <v>60</v>
      </c>
      <c r="B18">
        <v>0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  <c r="O18">
        <v>0</v>
      </c>
      <c r="P18">
        <v>0</v>
      </c>
      <c r="Q18">
        <v>0</v>
      </c>
      <c r="R18">
        <v>0</v>
      </c>
      <c r="S18">
        <v>0</v>
      </c>
      <c r="T18">
        <v>0</v>
      </c>
      <c r="U18">
        <v>0</v>
      </c>
      <c r="V18">
        <v>0</v>
      </c>
      <c r="W18">
        <v>0</v>
      </c>
      <c r="X18">
        <v>0</v>
      </c>
      <c r="Y18">
        <v>0</v>
      </c>
      <c r="Z18">
        <v>0</v>
      </c>
      <c r="AA18">
        <v>0</v>
      </c>
      <c r="AB18">
        <v>0</v>
      </c>
      <c r="AC18">
        <v>0</v>
      </c>
      <c r="AD18">
        <v>0</v>
      </c>
      <c r="AE18">
        <v>0</v>
      </c>
      <c r="AF18">
        <v>0</v>
      </c>
      <c r="AG18">
        <v>0</v>
      </c>
      <c r="AH18">
        <v>0</v>
      </c>
      <c r="AI18">
        <v>0</v>
      </c>
      <c r="AJ18">
        <v>0</v>
      </c>
      <c r="AK18">
        <v>0</v>
      </c>
      <c r="AL18">
        <v>0</v>
      </c>
      <c r="AM18">
        <v>0</v>
      </c>
      <c r="AN18">
        <v>0</v>
      </c>
      <c r="AO18">
        <v>0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>
        <v>0</v>
      </c>
      <c r="BB18">
        <v>0</v>
      </c>
      <c r="BC18">
        <v>0</v>
      </c>
      <c r="BD18">
        <v>0</v>
      </c>
      <c r="BE18">
        <v>0</v>
      </c>
      <c r="BF18">
        <v>0</v>
      </c>
      <c r="BG18">
        <v>0</v>
      </c>
      <c r="BH18">
        <v>0</v>
      </c>
      <c r="BI18">
        <v>0</v>
      </c>
      <c r="BJ18">
        <v>0</v>
      </c>
      <c r="BK18">
        <v>0</v>
      </c>
      <c r="BL18">
        <v>0</v>
      </c>
      <c r="BM18">
        <v>0</v>
      </c>
      <c r="BN18">
        <v>0</v>
      </c>
      <c r="BO18">
        <v>0</v>
      </c>
      <c r="BP18">
        <v>0</v>
      </c>
      <c r="BQ18">
        <v>0</v>
      </c>
      <c r="BR18">
        <v>0</v>
      </c>
      <c r="BS18">
        <v>0</v>
      </c>
      <c r="BT18">
        <v>0</v>
      </c>
      <c r="BU18">
        <v>0</v>
      </c>
      <c r="BV18">
        <v>0</v>
      </c>
      <c r="BW18">
        <v>0</v>
      </c>
      <c r="BX18">
        <v>0</v>
      </c>
      <c r="BY18">
        <v>0</v>
      </c>
      <c r="BZ18">
        <v>0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0</v>
      </c>
      <c r="CI18">
        <v>0</v>
      </c>
      <c r="CJ18">
        <v>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0</v>
      </c>
      <c r="CQ18">
        <v>0</v>
      </c>
      <c r="CR18">
        <v>0</v>
      </c>
    </row>
    <row r="19" spans="1:96">
      <c r="A19" t="s">
        <v>61</v>
      </c>
      <c r="B19">
        <v>0</v>
      </c>
      <c r="C19">
        <v>0</v>
      </c>
      <c r="D19">
        <v>0</v>
      </c>
      <c r="E19">
        <v>0</v>
      </c>
      <c r="F19">
        <v>0</v>
      </c>
      <c r="G19">
        <v>0</v>
      </c>
      <c r="H19">
        <v>0</v>
      </c>
      <c r="I19">
        <v>0</v>
      </c>
      <c r="J19">
        <v>0</v>
      </c>
      <c r="K19">
        <v>0</v>
      </c>
      <c r="L19">
        <v>0</v>
      </c>
      <c r="M19">
        <v>0</v>
      </c>
      <c r="N19">
        <v>0</v>
      </c>
      <c r="O19">
        <v>0</v>
      </c>
      <c r="P19">
        <v>0</v>
      </c>
      <c r="Q19">
        <v>0</v>
      </c>
      <c r="R19">
        <v>0</v>
      </c>
      <c r="S19">
        <v>0</v>
      </c>
      <c r="T19">
        <v>0</v>
      </c>
      <c r="U19">
        <v>0</v>
      </c>
      <c r="V19">
        <v>0</v>
      </c>
      <c r="W19">
        <v>0</v>
      </c>
      <c r="X19">
        <v>0</v>
      </c>
      <c r="Y19">
        <v>0</v>
      </c>
      <c r="Z19">
        <v>0</v>
      </c>
      <c r="AA19">
        <v>0</v>
      </c>
      <c r="AB19">
        <v>0</v>
      </c>
      <c r="AC19">
        <v>0</v>
      </c>
      <c r="AD19">
        <v>0</v>
      </c>
      <c r="AE19">
        <v>0</v>
      </c>
      <c r="AF19">
        <v>0</v>
      </c>
      <c r="AG19">
        <v>0</v>
      </c>
      <c r="AH19">
        <v>0</v>
      </c>
      <c r="AI19">
        <v>0</v>
      </c>
      <c r="AJ19">
        <v>0</v>
      </c>
      <c r="AK19">
        <v>0</v>
      </c>
      <c r="AL19">
        <v>0</v>
      </c>
      <c r="AM19">
        <v>0</v>
      </c>
      <c r="AN19">
        <v>0</v>
      </c>
      <c r="AO19">
        <v>0</v>
      </c>
      <c r="AP19">
        <v>0</v>
      </c>
      <c r="AQ19">
        <v>0</v>
      </c>
      <c r="AR19">
        <v>0</v>
      </c>
      <c r="AS19">
        <v>0</v>
      </c>
      <c r="AT19">
        <v>0</v>
      </c>
      <c r="AU1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>
        <v>0</v>
      </c>
      <c r="BB19">
        <v>0</v>
      </c>
      <c r="BC19">
        <v>0</v>
      </c>
      <c r="BD19">
        <v>0</v>
      </c>
      <c r="BE19">
        <v>0</v>
      </c>
      <c r="BF19">
        <v>0</v>
      </c>
      <c r="BG19">
        <v>0</v>
      </c>
      <c r="BH19">
        <v>0</v>
      </c>
      <c r="BI19">
        <v>0</v>
      </c>
      <c r="BJ19">
        <v>0</v>
      </c>
      <c r="BK19">
        <v>0</v>
      </c>
      <c r="BL19">
        <v>0</v>
      </c>
      <c r="BM19">
        <v>0</v>
      </c>
      <c r="BN19">
        <v>0</v>
      </c>
      <c r="BO19">
        <v>0</v>
      </c>
      <c r="BP19">
        <v>0</v>
      </c>
      <c r="BQ19">
        <v>0</v>
      </c>
      <c r="BR19">
        <v>0</v>
      </c>
      <c r="BS19">
        <v>0</v>
      </c>
      <c r="BT19">
        <v>0</v>
      </c>
      <c r="BU19">
        <v>0</v>
      </c>
      <c r="BV19">
        <v>0</v>
      </c>
      <c r="BW19">
        <v>0</v>
      </c>
      <c r="BX19">
        <v>0</v>
      </c>
      <c r="BY19">
        <v>0</v>
      </c>
      <c r="BZ19">
        <v>0</v>
      </c>
      <c r="CA19">
        <v>0</v>
      </c>
      <c r="CB19">
        <v>0</v>
      </c>
      <c r="CC19">
        <v>0</v>
      </c>
      <c r="CD19">
        <v>0</v>
      </c>
      <c r="CE19">
        <v>0</v>
      </c>
      <c r="CF19">
        <v>0</v>
      </c>
      <c r="CG19">
        <v>0</v>
      </c>
      <c r="CH19">
        <v>0</v>
      </c>
      <c r="CI19">
        <v>0</v>
      </c>
      <c r="CJ19">
        <v>0</v>
      </c>
      <c r="CK19">
        <v>0</v>
      </c>
      <c r="CL19">
        <v>0</v>
      </c>
      <c r="CM19">
        <v>0</v>
      </c>
      <c r="CN19">
        <v>0</v>
      </c>
      <c r="CO19">
        <v>0</v>
      </c>
      <c r="CP19">
        <v>0</v>
      </c>
      <c r="CQ19">
        <v>0</v>
      </c>
      <c r="CR19">
        <v>0</v>
      </c>
    </row>
    <row r="20" spans="1:96">
      <c r="A20" t="s">
        <v>62</v>
      </c>
      <c r="B20">
        <v>0</v>
      </c>
      <c r="C20">
        <v>0</v>
      </c>
      <c r="D20">
        <v>0</v>
      </c>
      <c r="E20">
        <v>0</v>
      </c>
      <c r="F20">
        <v>0</v>
      </c>
      <c r="G20">
        <v>0</v>
      </c>
      <c r="H20">
        <v>0</v>
      </c>
      <c r="I20">
        <v>0</v>
      </c>
      <c r="J20">
        <v>0</v>
      </c>
      <c r="K20">
        <v>0</v>
      </c>
      <c r="L20">
        <v>0</v>
      </c>
      <c r="M20">
        <v>0</v>
      </c>
      <c r="N20">
        <v>0</v>
      </c>
      <c r="O20">
        <v>0</v>
      </c>
      <c r="P20">
        <v>0</v>
      </c>
      <c r="Q20">
        <v>0</v>
      </c>
      <c r="R20">
        <v>0</v>
      </c>
      <c r="S20">
        <v>0</v>
      </c>
      <c r="T20">
        <v>0</v>
      </c>
      <c r="U20">
        <v>0</v>
      </c>
      <c r="V20">
        <v>0</v>
      </c>
      <c r="W20">
        <v>0</v>
      </c>
      <c r="X20">
        <v>0</v>
      </c>
      <c r="Y20">
        <v>0</v>
      </c>
      <c r="Z20">
        <v>0</v>
      </c>
      <c r="AA20">
        <v>0</v>
      </c>
      <c r="AB20">
        <v>0</v>
      </c>
      <c r="AC20">
        <v>0</v>
      </c>
      <c r="AD20">
        <v>0</v>
      </c>
      <c r="AE20">
        <v>0</v>
      </c>
      <c r="AF20">
        <v>0</v>
      </c>
      <c r="AG20">
        <v>0</v>
      </c>
      <c r="AH20">
        <v>0</v>
      </c>
      <c r="AI20">
        <v>0</v>
      </c>
      <c r="AJ20">
        <v>0</v>
      </c>
      <c r="AK20">
        <v>0</v>
      </c>
      <c r="AL20">
        <v>0</v>
      </c>
      <c r="AM20">
        <v>0</v>
      </c>
      <c r="AN20">
        <v>0</v>
      </c>
      <c r="AO20">
        <v>0</v>
      </c>
      <c r="AP20">
        <v>0</v>
      </c>
      <c r="AQ20">
        <v>0</v>
      </c>
      <c r="AR20">
        <v>0</v>
      </c>
      <c r="AS20">
        <v>0</v>
      </c>
      <c r="AT20">
        <v>0</v>
      </c>
      <c r="AU20">
        <v>0</v>
      </c>
      <c r="AV20">
        <v>0</v>
      </c>
      <c r="AW20">
        <v>0</v>
      </c>
      <c r="AX20">
        <v>0</v>
      </c>
      <c r="AY20">
        <v>0</v>
      </c>
      <c r="AZ20">
        <v>0</v>
      </c>
      <c r="BA20">
        <v>0</v>
      </c>
      <c r="BB20">
        <v>0</v>
      </c>
      <c r="BC20">
        <v>0</v>
      </c>
      <c r="BD20">
        <v>0</v>
      </c>
      <c r="BE20">
        <v>0</v>
      </c>
      <c r="BF20">
        <v>0</v>
      </c>
      <c r="BG20">
        <v>0</v>
      </c>
      <c r="BH20">
        <v>0</v>
      </c>
      <c r="BI20">
        <v>0</v>
      </c>
      <c r="BJ20">
        <v>0</v>
      </c>
      <c r="BK20">
        <v>0</v>
      </c>
      <c r="BL20">
        <v>0</v>
      </c>
      <c r="BM20">
        <v>0</v>
      </c>
      <c r="BN20">
        <v>0</v>
      </c>
      <c r="BO20">
        <v>0</v>
      </c>
      <c r="BP20">
        <v>0</v>
      </c>
      <c r="BQ20">
        <v>0</v>
      </c>
      <c r="BR20">
        <v>0</v>
      </c>
      <c r="BS20">
        <v>0</v>
      </c>
      <c r="BT20">
        <v>0</v>
      </c>
      <c r="BU20">
        <v>0</v>
      </c>
      <c r="BV20">
        <v>0</v>
      </c>
      <c r="BW20">
        <v>0</v>
      </c>
      <c r="BX20">
        <v>0</v>
      </c>
      <c r="BY20">
        <v>0</v>
      </c>
      <c r="BZ20">
        <v>0</v>
      </c>
      <c r="CA20">
        <v>0</v>
      </c>
      <c r="CB20">
        <v>0</v>
      </c>
      <c r="CC20">
        <v>0</v>
      </c>
      <c r="CD20">
        <v>0</v>
      </c>
      <c r="CE20">
        <v>0</v>
      </c>
      <c r="CF20">
        <v>0</v>
      </c>
      <c r="CG20">
        <v>0</v>
      </c>
      <c r="CH20">
        <v>0</v>
      </c>
      <c r="CI20">
        <v>0</v>
      </c>
      <c r="CJ20">
        <v>0</v>
      </c>
      <c r="CK20">
        <v>0</v>
      </c>
      <c r="CL20">
        <v>0</v>
      </c>
      <c r="CM20">
        <v>0</v>
      </c>
      <c r="CN20">
        <v>0</v>
      </c>
      <c r="CO20">
        <v>0</v>
      </c>
      <c r="CP20">
        <v>0</v>
      </c>
      <c r="CQ20">
        <v>0</v>
      </c>
      <c r="CR20">
        <v>0</v>
      </c>
    </row>
    <row r="21" spans="1:96">
      <c r="A21" t="s">
        <v>63</v>
      </c>
      <c r="B21">
        <v>0</v>
      </c>
      <c r="C21">
        <v>0</v>
      </c>
      <c r="D21">
        <v>0</v>
      </c>
      <c r="E21">
        <v>0</v>
      </c>
      <c r="F21">
        <v>0</v>
      </c>
      <c r="G21">
        <v>0</v>
      </c>
      <c r="H21">
        <v>0</v>
      </c>
      <c r="I21">
        <v>0</v>
      </c>
      <c r="J21">
        <v>0</v>
      </c>
      <c r="K21">
        <v>0</v>
      </c>
      <c r="L21">
        <v>0</v>
      </c>
      <c r="M21">
        <v>0</v>
      </c>
      <c r="N21">
        <v>0</v>
      </c>
      <c r="O21">
        <v>0</v>
      </c>
      <c r="P21">
        <v>0</v>
      </c>
      <c r="Q21">
        <v>0</v>
      </c>
      <c r="R21">
        <v>0</v>
      </c>
      <c r="S21">
        <v>0</v>
      </c>
      <c r="T21">
        <v>0</v>
      </c>
      <c r="U21">
        <v>0</v>
      </c>
      <c r="V21">
        <v>0</v>
      </c>
      <c r="W21">
        <v>0</v>
      </c>
      <c r="X21">
        <v>0</v>
      </c>
      <c r="Y21">
        <v>0</v>
      </c>
      <c r="Z21">
        <v>0</v>
      </c>
      <c r="AA21">
        <v>0</v>
      </c>
      <c r="AB21">
        <v>0</v>
      </c>
      <c r="AC21">
        <v>0</v>
      </c>
      <c r="AD21">
        <v>0</v>
      </c>
      <c r="AE21">
        <v>0</v>
      </c>
      <c r="AF21">
        <v>0</v>
      </c>
      <c r="AG21">
        <v>0</v>
      </c>
      <c r="AH21">
        <v>0</v>
      </c>
      <c r="AI21">
        <v>0</v>
      </c>
      <c r="AJ21">
        <v>0</v>
      </c>
      <c r="AK21">
        <v>0</v>
      </c>
      <c r="AL21">
        <v>0</v>
      </c>
      <c r="AM21">
        <v>0</v>
      </c>
      <c r="AN21">
        <v>0</v>
      </c>
      <c r="AO21">
        <v>0</v>
      </c>
      <c r="AP21">
        <v>0</v>
      </c>
      <c r="AQ21">
        <v>0</v>
      </c>
      <c r="AR21">
        <v>0</v>
      </c>
      <c r="AS21">
        <v>0</v>
      </c>
      <c r="AT21">
        <v>0</v>
      </c>
      <c r="AU21">
        <v>0</v>
      </c>
      <c r="AV21">
        <v>0</v>
      </c>
      <c r="AW21">
        <v>0</v>
      </c>
      <c r="AX21">
        <v>0</v>
      </c>
      <c r="AY21">
        <v>0</v>
      </c>
      <c r="AZ21">
        <v>0</v>
      </c>
      <c r="BA21">
        <v>0</v>
      </c>
      <c r="BB21">
        <v>0</v>
      </c>
      <c r="BC21">
        <v>0</v>
      </c>
      <c r="BD21">
        <v>0</v>
      </c>
      <c r="BE21">
        <v>0</v>
      </c>
      <c r="BF21">
        <v>0</v>
      </c>
      <c r="BG21">
        <v>0</v>
      </c>
      <c r="BH21">
        <v>0</v>
      </c>
      <c r="BI21">
        <v>0</v>
      </c>
      <c r="BJ21">
        <v>0</v>
      </c>
      <c r="BK21">
        <v>0</v>
      </c>
      <c r="BL21">
        <v>0</v>
      </c>
      <c r="BM21">
        <v>0</v>
      </c>
      <c r="BN21">
        <v>0</v>
      </c>
      <c r="BO21">
        <v>0</v>
      </c>
      <c r="BP21">
        <v>0</v>
      </c>
      <c r="BQ21">
        <v>0</v>
      </c>
      <c r="BR21">
        <v>0</v>
      </c>
      <c r="BS21">
        <v>0</v>
      </c>
      <c r="BT21">
        <v>0</v>
      </c>
      <c r="BU21">
        <v>0</v>
      </c>
      <c r="BV21">
        <v>0</v>
      </c>
      <c r="BW21">
        <v>0</v>
      </c>
      <c r="BX21">
        <v>0</v>
      </c>
      <c r="BY21">
        <v>0</v>
      </c>
      <c r="BZ21">
        <v>0</v>
      </c>
      <c r="CA21">
        <v>0</v>
      </c>
      <c r="CB21">
        <v>0</v>
      </c>
      <c r="CC21">
        <v>0</v>
      </c>
      <c r="CD21">
        <v>0</v>
      </c>
      <c r="CE21">
        <v>0</v>
      </c>
      <c r="CF21">
        <v>0</v>
      </c>
      <c r="CG21">
        <v>0</v>
      </c>
      <c r="CH21">
        <v>0</v>
      </c>
      <c r="CI21">
        <v>0</v>
      </c>
      <c r="CJ21">
        <v>0</v>
      </c>
      <c r="CK21">
        <v>0</v>
      </c>
      <c r="CL21">
        <v>0</v>
      </c>
      <c r="CM21">
        <v>0</v>
      </c>
      <c r="CN21">
        <v>0</v>
      </c>
      <c r="CO21">
        <v>0</v>
      </c>
      <c r="CP21">
        <v>0</v>
      </c>
      <c r="CQ21">
        <v>0</v>
      </c>
      <c r="CR21">
        <v>0</v>
      </c>
    </row>
    <row r="22" spans="1:96">
      <c r="A22" t="s">
        <v>64</v>
      </c>
      <c r="B22">
        <v>0</v>
      </c>
      <c r="C22">
        <v>0</v>
      </c>
      <c r="D22">
        <v>0</v>
      </c>
      <c r="E22">
        <v>0</v>
      </c>
      <c r="F22">
        <v>0</v>
      </c>
      <c r="G22">
        <v>0</v>
      </c>
      <c r="H22">
        <v>0</v>
      </c>
      <c r="I22">
        <v>0</v>
      </c>
      <c r="J22">
        <v>0</v>
      </c>
      <c r="K22">
        <v>0</v>
      </c>
      <c r="L22">
        <v>0</v>
      </c>
      <c r="M22">
        <v>0</v>
      </c>
      <c r="N22">
        <v>0</v>
      </c>
      <c r="O22">
        <v>0</v>
      </c>
      <c r="P22">
        <v>0</v>
      </c>
      <c r="Q22">
        <v>0</v>
      </c>
      <c r="R22">
        <v>0</v>
      </c>
      <c r="S22">
        <v>0</v>
      </c>
      <c r="T22">
        <v>0</v>
      </c>
      <c r="U22">
        <v>0</v>
      </c>
      <c r="V22">
        <v>0</v>
      </c>
      <c r="W22">
        <v>0</v>
      </c>
      <c r="X22">
        <v>0</v>
      </c>
      <c r="Y22">
        <v>0</v>
      </c>
      <c r="Z22">
        <v>0</v>
      </c>
      <c r="AA22">
        <v>0</v>
      </c>
      <c r="AB22">
        <v>0</v>
      </c>
      <c r="AC22">
        <v>0</v>
      </c>
      <c r="AD22">
        <v>0</v>
      </c>
      <c r="AE22">
        <v>0</v>
      </c>
      <c r="AF22">
        <v>0</v>
      </c>
      <c r="AG22">
        <v>0</v>
      </c>
      <c r="AH22">
        <v>0</v>
      </c>
      <c r="AI22">
        <v>0</v>
      </c>
      <c r="AJ22">
        <v>0</v>
      </c>
      <c r="AK22">
        <v>0</v>
      </c>
      <c r="AL22">
        <v>0</v>
      </c>
      <c r="AM22">
        <v>0</v>
      </c>
      <c r="AN22">
        <v>0</v>
      </c>
      <c r="AO22">
        <v>0</v>
      </c>
      <c r="AP22">
        <v>0</v>
      </c>
      <c r="AQ22">
        <v>0</v>
      </c>
      <c r="AR22">
        <v>0</v>
      </c>
      <c r="AS22">
        <v>0</v>
      </c>
      <c r="AT22">
        <v>0</v>
      </c>
      <c r="AU22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>
        <v>0</v>
      </c>
      <c r="BB22">
        <v>0</v>
      </c>
      <c r="BC22">
        <v>0</v>
      </c>
      <c r="BD22">
        <v>0</v>
      </c>
      <c r="BE22">
        <v>0</v>
      </c>
      <c r="BF22">
        <v>0</v>
      </c>
      <c r="BG22">
        <v>0</v>
      </c>
      <c r="BH22">
        <v>0</v>
      </c>
      <c r="BI22">
        <v>0</v>
      </c>
      <c r="BJ22">
        <v>0</v>
      </c>
      <c r="BK22">
        <v>0</v>
      </c>
      <c r="BL22">
        <v>0</v>
      </c>
      <c r="BM22">
        <v>0</v>
      </c>
      <c r="BN22">
        <v>0</v>
      </c>
      <c r="BO22">
        <v>0</v>
      </c>
      <c r="BP22">
        <v>0</v>
      </c>
      <c r="BQ22">
        <v>0</v>
      </c>
      <c r="BR22">
        <v>0</v>
      </c>
      <c r="BS22">
        <v>0</v>
      </c>
      <c r="BT22">
        <v>0</v>
      </c>
      <c r="BU22">
        <v>0</v>
      </c>
      <c r="BV22">
        <v>0</v>
      </c>
      <c r="BW22">
        <v>0</v>
      </c>
      <c r="BX22">
        <v>0</v>
      </c>
      <c r="BY22">
        <v>0</v>
      </c>
      <c r="BZ22">
        <v>0</v>
      </c>
      <c r="CA22">
        <v>0</v>
      </c>
      <c r="CB22">
        <v>0</v>
      </c>
      <c r="CC22">
        <v>0</v>
      </c>
      <c r="CD22">
        <v>0</v>
      </c>
      <c r="CE22">
        <v>0</v>
      </c>
      <c r="CF22">
        <v>0</v>
      </c>
      <c r="CG22">
        <v>0</v>
      </c>
      <c r="CH22">
        <v>0</v>
      </c>
      <c r="CI22">
        <v>0</v>
      </c>
      <c r="CJ22">
        <v>0</v>
      </c>
      <c r="CK22">
        <v>0</v>
      </c>
      <c r="CL22">
        <v>0</v>
      </c>
      <c r="CM22">
        <v>0</v>
      </c>
      <c r="CN22">
        <v>0</v>
      </c>
      <c r="CO22">
        <v>0</v>
      </c>
      <c r="CP22">
        <v>0</v>
      </c>
      <c r="CQ22">
        <v>0</v>
      </c>
      <c r="CR22">
        <v>0</v>
      </c>
    </row>
    <row r="23" spans="1:96">
      <c r="A23" t="s">
        <v>65</v>
      </c>
      <c r="B23">
        <v>0</v>
      </c>
      <c r="C23">
        <v>0</v>
      </c>
      <c r="D23">
        <v>0</v>
      </c>
      <c r="E23">
        <v>0</v>
      </c>
      <c r="F23">
        <v>0</v>
      </c>
      <c r="G23">
        <v>0</v>
      </c>
      <c r="H23">
        <v>0</v>
      </c>
      <c r="I23">
        <v>0</v>
      </c>
      <c r="J23">
        <v>0</v>
      </c>
      <c r="K23">
        <v>0</v>
      </c>
      <c r="L23">
        <v>0</v>
      </c>
      <c r="M23">
        <v>0</v>
      </c>
      <c r="N23">
        <v>0</v>
      </c>
      <c r="O23">
        <v>0</v>
      </c>
      <c r="P23">
        <v>0</v>
      </c>
      <c r="Q23">
        <v>0</v>
      </c>
      <c r="R23">
        <v>0</v>
      </c>
      <c r="S23">
        <v>0</v>
      </c>
      <c r="T23">
        <v>0</v>
      </c>
      <c r="U23">
        <v>0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0</v>
      </c>
      <c r="AD23">
        <v>0</v>
      </c>
      <c r="AE23">
        <v>0</v>
      </c>
      <c r="AF23">
        <v>0</v>
      </c>
      <c r="AG23">
        <v>0</v>
      </c>
      <c r="AH23">
        <v>0</v>
      </c>
      <c r="AI23">
        <v>0</v>
      </c>
      <c r="AJ23">
        <v>0</v>
      </c>
      <c r="AK23">
        <v>0</v>
      </c>
      <c r="AL23">
        <v>0</v>
      </c>
      <c r="AM23">
        <v>0</v>
      </c>
      <c r="AN23">
        <v>0</v>
      </c>
      <c r="AO23">
        <v>0</v>
      </c>
      <c r="AP23">
        <v>0</v>
      </c>
      <c r="AQ23">
        <v>0</v>
      </c>
      <c r="AR23">
        <v>0</v>
      </c>
      <c r="AS23">
        <v>0</v>
      </c>
      <c r="AT23">
        <v>0</v>
      </c>
      <c r="AU23">
        <v>0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0</v>
      </c>
      <c r="BC23">
        <v>0</v>
      </c>
      <c r="BD23">
        <v>0</v>
      </c>
      <c r="BE23">
        <v>0</v>
      </c>
      <c r="BF23">
        <v>0</v>
      </c>
      <c r="BG23">
        <v>0</v>
      </c>
      <c r="BH23">
        <v>0</v>
      </c>
      <c r="BI23">
        <v>0</v>
      </c>
      <c r="BJ23">
        <v>0</v>
      </c>
      <c r="BK23">
        <v>0</v>
      </c>
      <c r="BL23">
        <v>0</v>
      </c>
      <c r="BM23">
        <v>0</v>
      </c>
      <c r="BN23">
        <v>0</v>
      </c>
      <c r="BO23">
        <v>0</v>
      </c>
      <c r="BP23">
        <v>0</v>
      </c>
      <c r="BQ23">
        <v>0</v>
      </c>
      <c r="BR23">
        <v>0</v>
      </c>
      <c r="BS23">
        <v>0</v>
      </c>
      <c r="BT23">
        <v>0</v>
      </c>
      <c r="BU23">
        <v>0</v>
      </c>
      <c r="BV23">
        <v>0</v>
      </c>
      <c r="BW23">
        <v>0</v>
      </c>
      <c r="BX23">
        <v>0</v>
      </c>
      <c r="BY23">
        <v>0</v>
      </c>
      <c r="BZ23">
        <v>0</v>
      </c>
      <c r="CA23">
        <v>0</v>
      </c>
      <c r="CB23">
        <v>0</v>
      </c>
      <c r="CC23">
        <v>0</v>
      </c>
      <c r="CD23">
        <v>0</v>
      </c>
      <c r="CE23">
        <v>0</v>
      </c>
      <c r="CF23">
        <v>0</v>
      </c>
      <c r="CG23">
        <v>0</v>
      </c>
      <c r="CH23">
        <v>0</v>
      </c>
      <c r="CI23">
        <v>0</v>
      </c>
      <c r="CJ23">
        <v>0</v>
      </c>
      <c r="CK23">
        <v>0</v>
      </c>
      <c r="CL23">
        <v>0</v>
      </c>
      <c r="CM23">
        <v>0</v>
      </c>
      <c r="CN23">
        <v>0</v>
      </c>
      <c r="CO23">
        <v>0</v>
      </c>
      <c r="CP23">
        <v>0</v>
      </c>
      <c r="CQ23">
        <v>0</v>
      </c>
      <c r="CR23">
        <v>0</v>
      </c>
    </row>
    <row r="24" spans="1:96">
      <c r="A24" t="s">
        <v>66</v>
      </c>
      <c r="B24">
        <v>0</v>
      </c>
      <c r="C24">
        <v>0</v>
      </c>
      <c r="D24">
        <v>0</v>
      </c>
      <c r="E24">
        <v>0</v>
      </c>
      <c r="F24">
        <v>0</v>
      </c>
      <c r="G24">
        <v>0</v>
      </c>
      <c r="H24">
        <v>0</v>
      </c>
      <c r="I24">
        <v>0</v>
      </c>
      <c r="J24">
        <v>0</v>
      </c>
      <c r="K24">
        <v>0</v>
      </c>
      <c r="L24">
        <v>0</v>
      </c>
      <c r="M24">
        <v>0</v>
      </c>
      <c r="N24">
        <v>0</v>
      </c>
      <c r="O24">
        <v>0</v>
      </c>
      <c r="P24">
        <v>0</v>
      </c>
      <c r="Q24">
        <v>0</v>
      </c>
      <c r="R24">
        <v>0</v>
      </c>
      <c r="S24">
        <v>0</v>
      </c>
      <c r="T24">
        <v>0</v>
      </c>
      <c r="U24">
        <v>0</v>
      </c>
      <c r="V24">
        <v>0</v>
      </c>
      <c r="W24">
        <v>0</v>
      </c>
      <c r="X24">
        <v>0</v>
      </c>
      <c r="Y24">
        <v>0</v>
      </c>
      <c r="Z24">
        <v>0</v>
      </c>
      <c r="AA24">
        <v>0</v>
      </c>
      <c r="AB24">
        <v>0</v>
      </c>
      <c r="AC24">
        <v>0</v>
      </c>
      <c r="AD24">
        <v>0</v>
      </c>
      <c r="AE24">
        <v>0</v>
      </c>
      <c r="AF24">
        <v>0</v>
      </c>
      <c r="AG24">
        <v>0</v>
      </c>
      <c r="AH24">
        <v>0</v>
      </c>
      <c r="AI24">
        <v>0</v>
      </c>
      <c r="AJ24">
        <v>0</v>
      </c>
      <c r="AK24">
        <v>0</v>
      </c>
      <c r="AL24">
        <v>0</v>
      </c>
      <c r="AM24">
        <v>0</v>
      </c>
      <c r="AN24">
        <v>0</v>
      </c>
      <c r="AO24">
        <v>0</v>
      </c>
      <c r="AP24">
        <v>0</v>
      </c>
      <c r="AQ24">
        <v>0</v>
      </c>
      <c r="AR24">
        <v>0</v>
      </c>
      <c r="AS24">
        <v>0</v>
      </c>
      <c r="AT24">
        <v>0</v>
      </c>
      <c r="AU24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>
        <v>0</v>
      </c>
      <c r="BB24">
        <v>0</v>
      </c>
      <c r="BC24">
        <v>0</v>
      </c>
      <c r="BD24">
        <v>0</v>
      </c>
      <c r="BE24">
        <v>0</v>
      </c>
      <c r="BF24">
        <v>0</v>
      </c>
      <c r="BG24">
        <v>0</v>
      </c>
      <c r="BH24">
        <v>0</v>
      </c>
      <c r="BI24">
        <v>0</v>
      </c>
      <c r="BJ24">
        <v>0</v>
      </c>
      <c r="BK24">
        <v>0</v>
      </c>
      <c r="BL24">
        <v>0</v>
      </c>
      <c r="BM24">
        <v>0</v>
      </c>
      <c r="BN24">
        <v>0</v>
      </c>
      <c r="BO24">
        <v>0</v>
      </c>
      <c r="BP24">
        <v>0</v>
      </c>
      <c r="BQ24">
        <v>0</v>
      </c>
      <c r="BR24">
        <v>0</v>
      </c>
      <c r="BS24">
        <v>0</v>
      </c>
      <c r="BT24">
        <v>0</v>
      </c>
      <c r="BU24">
        <v>0</v>
      </c>
      <c r="BV24">
        <v>0</v>
      </c>
      <c r="BW24">
        <v>0</v>
      </c>
      <c r="BX24">
        <v>0</v>
      </c>
      <c r="BY24">
        <v>0</v>
      </c>
      <c r="BZ24">
        <v>0</v>
      </c>
      <c r="CA24">
        <v>0</v>
      </c>
      <c r="CB24">
        <v>0</v>
      </c>
      <c r="CC24">
        <v>0</v>
      </c>
      <c r="CD24">
        <v>0</v>
      </c>
      <c r="CE24">
        <v>0</v>
      </c>
      <c r="CF24">
        <v>0</v>
      </c>
      <c r="CG24">
        <v>0</v>
      </c>
      <c r="CH24">
        <v>0</v>
      </c>
      <c r="CI24">
        <v>0</v>
      </c>
      <c r="CJ24">
        <v>0</v>
      </c>
      <c r="CK24">
        <v>0</v>
      </c>
      <c r="CL24">
        <v>0</v>
      </c>
      <c r="CM24">
        <v>0</v>
      </c>
      <c r="CN24">
        <v>0</v>
      </c>
      <c r="CO24">
        <v>0</v>
      </c>
      <c r="CP24">
        <v>0</v>
      </c>
      <c r="CQ24">
        <v>0</v>
      </c>
      <c r="CR24">
        <v>0</v>
      </c>
    </row>
    <row r="25" spans="1:96">
      <c r="A25" t="s">
        <v>67</v>
      </c>
      <c r="B25">
        <v>0</v>
      </c>
      <c r="C25">
        <v>0</v>
      </c>
      <c r="D25">
        <v>0</v>
      </c>
      <c r="E25">
        <v>0</v>
      </c>
      <c r="F25">
        <v>0</v>
      </c>
      <c r="G25">
        <v>0</v>
      </c>
      <c r="H25">
        <v>0</v>
      </c>
      <c r="I25">
        <v>0</v>
      </c>
      <c r="J25">
        <v>0</v>
      </c>
      <c r="K25">
        <v>0</v>
      </c>
      <c r="L25">
        <v>0</v>
      </c>
      <c r="M25">
        <v>0</v>
      </c>
      <c r="N25">
        <v>0</v>
      </c>
      <c r="O25">
        <v>0</v>
      </c>
      <c r="P25">
        <v>0</v>
      </c>
      <c r="Q25">
        <v>0</v>
      </c>
      <c r="R25">
        <v>0</v>
      </c>
      <c r="S25">
        <v>0</v>
      </c>
      <c r="T25">
        <v>0</v>
      </c>
      <c r="U25">
        <v>0</v>
      </c>
      <c r="V25">
        <v>0</v>
      </c>
      <c r="W25">
        <v>0</v>
      </c>
      <c r="X25">
        <v>0</v>
      </c>
      <c r="Y25">
        <v>0</v>
      </c>
      <c r="Z25">
        <v>0</v>
      </c>
      <c r="AA25">
        <v>0</v>
      </c>
      <c r="AB25">
        <v>0</v>
      </c>
      <c r="AC25">
        <v>0</v>
      </c>
      <c r="AD25">
        <v>0</v>
      </c>
      <c r="AE25">
        <v>0</v>
      </c>
      <c r="AF25">
        <v>0</v>
      </c>
      <c r="AG25">
        <v>0</v>
      </c>
      <c r="AH25">
        <v>0</v>
      </c>
      <c r="AI25">
        <v>0</v>
      </c>
      <c r="AJ25">
        <v>0</v>
      </c>
      <c r="AK25">
        <v>0</v>
      </c>
      <c r="AL25">
        <v>0</v>
      </c>
      <c r="AM25">
        <v>0</v>
      </c>
      <c r="AN25">
        <v>0</v>
      </c>
      <c r="AO25">
        <v>0</v>
      </c>
      <c r="AP25">
        <v>0</v>
      </c>
      <c r="AQ25">
        <v>0</v>
      </c>
      <c r="AR25">
        <v>0</v>
      </c>
      <c r="AS25">
        <v>0</v>
      </c>
      <c r="AT25">
        <v>0</v>
      </c>
      <c r="AU25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>
        <v>0</v>
      </c>
      <c r="BB25">
        <v>0</v>
      </c>
      <c r="BC25">
        <v>0</v>
      </c>
      <c r="BD25">
        <v>0</v>
      </c>
      <c r="BE25">
        <v>0</v>
      </c>
      <c r="BF25">
        <v>0</v>
      </c>
      <c r="BG25">
        <v>0</v>
      </c>
      <c r="BH25">
        <v>0</v>
      </c>
      <c r="BI25">
        <v>0</v>
      </c>
      <c r="BJ25">
        <v>0</v>
      </c>
      <c r="BK25">
        <v>0</v>
      </c>
      <c r="BL25">
        <v>0</v>
      </c>
      <c r="BM25">
        <v>0</v>
      </c>
      <c r="BN25">
        <v>0</v>
      </c>
      <c r="BO25">
        <v>0</v>
      </c>
      <c r="BP25">
        <v>0</v>
      </c>
      <c r="BQ25">
        <v>0</v>
      </c>
      <c r="BR25">
        <v>0</v>
      </c>
      <c r="BS25">
        <v>0</v>
      </c>
      <c r="BT25">
        <v>0</v>
      </c>
      <c r="BU25">
        <v>0</v>
      </c>
      <c r="BV25">
        <v>0</v>
      </c>
      <c r="BW25">
        <v>0</v>
      </c>
      <c r="BX25">
        <v>0</v>
      </c>
      <c r="BY25">
        <v>0</v>
      </c>
      <c r="BZ25">
        <v>0</v>
      </c>
      <c r="CA25">
        <v>0</v>
      </c>
      <c r="CB25">
        <v>0</v>
      </c>
      <c r="CC25">
        <v>0</v>
      </c>
      <c r="CD25">
        <v>0</v>
      </c>
      <c r="CE25">
        <v>0</v>
      </c>
      <c r="CF25">
        <v>0</v>
      </c>
      <c r="CG25">
        <v>0</v>
      </c>
      <c r="CH25">
        <v>0</v>
      </c>
      <c r="CI25">
        <v>0</v>
      </c>
      <c r="CJ25">
        <v>0</v>
      </c>
      <c r="CK25">
        <v>0</v>
      </c>
      <c r="CL25">
        <v>0</v>
      </c>
      <c r="CM25">
        <v>0</v>
      </c>
      <c r="CN25">
        <v>0</v>
      </c>
      <c r="CO25">
        <v>0</v>
      </c>
      <c r="CP25">
        <v>0</v>
      </c>
      <c r="CQ25">
        <v>0</v>
      </c>
      <c r="CR25">
        <v>0</v>
      </c>
    </row>
    <row r="26" spans="1:96">
      <c r="A26" t="s">
        <v>68</v>
      </c>
      <c r="B26">
        <v>0</v>
      </c>
      <c r="C26">
        <v>0</v>
      </c>
      <c r="D26">
        <v>0</v>
      </c>
      <c r="E26">
        <v>0</v>
      </c>
      <c r="F26">
        <v>0</v>
      </c>
      <c r="G26">
        <v>0</v>
      </c>
      <c r="H26">
        <v>0</v>
      </c>
      <c r="I26">
        <v>0</v>
      </c>
      <c r="J26">
        <v>0</v>
      </c>
      <c r="K26">
        <v>0</v>
      </c>
      <c r="L26">
        <v>0</v>
      </c>
      <c r="M26">
        <v>0</v>
      </c>
      <c r="N26">
        <v>0</v>
      </c>
      <c r="O26">
        <v>0</v>
      </c>
      <c r="P26">
        <v>0</v>
      </c>
      <c r="Q26">
        <v>0</v>
      </c>
      <c r="R26">
        <v>0</v>
      </c>
      <c r="S26">
        <v>0</v>
      </c>
      <c r="T26">
        <v>0</v>
      </c>
      <c r="U26">
        <v>0</v>
      </c>
      <c r="V26">
        <v>0</v>
      </c>
      <c r="W26">
        <v>0</v>
      </c>
      <c r="X26">
        <v>0</v>
      </c>
      <c r="Y26">
        <v>0</v>
      </c>
      <c r="Z26">
        <v>0</v>
      </c>
      <c r="AA26">
        <v>0</v>
      </c>
      <c r="AB26">
        <v>0</v>
      </c>
      <c r="AC26">
        <v>0</v>
      </c>
      <c r="AD26">
        <v>0</v>
      </c>
      <c r="AE26">
        <v>0</v>
      </c>
      <c r="AF26">
        <v>0</v>
      </c>
      <c r="AG26">
        <v>0</v>
      </c>
      <c r="AH26">
        <v>0</v>
      </c>
      <c r="AI26">
        <v>0</v>
      </c>
      <c r="AJ26">
        <v>0</v>
      </c>
      <c r="AK26">
        <v>0</v>
      </c>
      <c r="AL26">
        <v>0</v>
      </c>
      <c r="AM26">
        <v>0</v>
      </c>
      <c r="AN26">
        <v>0</v>
      </c>
      <c r="AO26">
        <v>0</v>
      </c>
      <c r="AP26">
        <v>0</v>
      </c>
      <c r="AQ26">
        <v>0</v>
      </c>
      <c r="AR26">
        <v>0</v>
      </c>
      <c r="AS26">
        <v>0</v>
      </c>
      <c r="AT26">
        <v>0</v>
      </c>
      <c r="AU26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>
        <v>0</v>
      </c>
      <c r="BB26">
        <v>0</v>
      </c>
      <c r="BC26">
        <v>0</v>
      </c>
      <c r="BD26">
        <v>0</v>
      </c>
      <c r="BE26">
        <v>0</v>
      </c>
      <c r="BF26">
        <v>0</v>
      </c>
      <c r="BG26">
        <v>0</v>
      </c>
      <c r="BH26">
        <v>0</v>
      </c>
      <c r="BI26">
        <v>0</v>
      </c>
      <c r="BJ26">
        <v>0</v>
      </c>
      <c r="BK26">
        <v>0</v>
      </c>
      <c r="BL26">
        <v>0</v>
      </c>
      <c r="BM26">
        <v>0</v>
      </c>
      <c r="BN26">
        <v>0</v>
      </c>
      <c r="BO26">
        <v>0</v>
      </c>
      <c r="BP26">
        <v>0</v>
      </c>
      <c r="BQ26">
        <v>0</v>
      </c>
      <c r="BR26">
        <v>0</v>
      </c>
      <c r="BS26">
        <v>0</v>
      </c>
      <c r="BT26">
        <v>0</v>
      </c>
      <c r="BU26">
        <v>0</v>
      </c>
      <c r="BV26">
        <v>0</v>
      </c>
      <c r="BW26">
        <v>0</v>
      </c>
      <c r="BX26">
        <v>0</v>
      </c>
      <c r="BY26">
        <v>0</v>
      </c>
      <c r="BZ26">
        <v>0</v>
      </c>
      <c r="CA26">
        <v>0</v>
      </c>
      <c r="CB26">
        <v>0</v>
      </c>
      <c r="CC26">
        <v>0</v>
      </c>
      <c r="CD26">
        <v>0</v>
      </c>
      <c r="CE26">
        <v>0</v>
      </c>
      <c r="CF26">
        <v>0</v>
      </c>
      <c r="CG26">
        <v>0</v>
      </c>
      <c r="CH26">
        <v>0</v>
      </c>
      <c r="CI26">
        <v>0</v>
      </c>
      <c r="CJ26">
        <v>0</v>
      </c>
      <c r="CK26">
        <v>0</v>
      </c>
      <c r="CL26">
        <v>0</v>
      </c>
      <c r="CM26">
        <v>0</v>
      </c>
      <c r="CN26">
        <v>0</v>
      </c>
      <c r="CO26">
        <v>0</v>
      </c>
      <c r="CP26">
        <v>0</v>
      </c>
      <c r="CQ26">
        <v>0</v>
      </c>
      <c r="CR26">
        <v>0</v>
      </c>
    </row>
    <row r="27" spans="1:96">
      <c r="A27" t="s">
        <v>69</v>
      </c>
      <c r="B27">
        <v>0</v>
      </c>
      <c r="C27">
        <v>0</v>
      </c>
      <c r="D27">
        <v>0</v>
      </c>
      <c r="E27">
        <v>0</v>
      </c>
      <c r="F27">
        <v>0</v>
      </c>
      <c r="G27">
        <v>0</v>
      </c>
      <c r="H27">
        <v>0</v>
      </c>
      <c r="I27">
        <v>0</v>
      </c>
      <c r="J27">
        <v>0</v>
      </c>
      <c r="K27">
        <v>0</v>
      </c>
      <c r="L27">
        <v>0</v>
      </c>
      <c r="M27">
        <v>0</v>
      </c>
      <c r="N27">
        <v>0</v>
      </c>
      <c r="O27">
        <v>0</v>
      </c>
      <c r="P27">
        <v>0</v>
      </c>
      <c r="Q27">
        <v>0</v>
      </c>
      <c r="R27">
        <v>0</v>
      </c>
      <c r="S27">
        <v>0</v>
      </c>
      <c r="T27">
        <v>0</v>
      </c>
      <c r="U27">
        <v>0</v>
      </c>
      <c r="V27">
        <v>0</v>
      </c>
      <c r="W27">
        <v>0</v>
      </c>
      <c r="X27">
        <v>0</v>
      </c>
      <c r="Y27">
        <v>0</v>
      </c>
      <c r="Z27">
        <v>0</v>
      </c>
      <c r="AA27">
        <v>0</v>
      </c>
      <c r="AB27">
        <v>0</v>
      </c>
      <c r="AC27">
        <v>0</v>
      </c>
      <c r="AD27">
        <v>0</v>
      </c>
      <c r="AE27">
        <v>0</v>
      </c>
      <c r="AF27">
        <v>0</v>
      </c>
      <c r="AG27">
        <v>0</v>
      </c>
      <c r="AH27">
        <v>0</v>
      </c>
      <c r="AI27">
        <v>0</v>
      </c>
      <c r="AJ27">
        <v>0</v>
      </c>
      <c r="AK27">
        <v>0</v>
      </c>
      <c r="AL27">
        <v>0</v>
      </c>
      <c r="AM27">
        <v>0</v>
      </c>
      <c r="AN27">
        <v>0</v>
      </c>
      <c r="AO27">
        <v>0</v>
      </c>
      <c r="AP27">
        <v>0</v>
      </c>
      <c r="AQ27">
        <v>0</v>
      </c>
      <c r="AR27">
        <v>0</v>
      </c>
      <c r="AS27">
        <v>0</v>
      </c>
      <c r="AT27">
        <v>0</v>
      </c>
      <c r="AU27">
        <v>0</v>
      </c>
      <c r="AV27">
        <v>0</v>
      </c>
      <c r="AW27">
        <v>0</v>
      </c>
      <c r="AX27">
        <v>0</v>
      </c>
      <c r="AY27">
        <v>0</v>
      </c>
      <c r="AZ27">
        <v>0</v>
      </c>
      <c r="BA27">
        <v>0</v>
      </c>
      <c r="BB27">
        <v>0</v>
      </c>
      <c r="BC27">
        <v>0</v>
      </c>
      <c r="BD27">
        <v>0</v>
      </c>
      <c r="BE27">
        <v>0</v>
      </c>
      <c r="BF27">
        <v>0</v>
      </c>
      <c r="BG27">
        <v>0</v>
      </c>
      <c r="BH27">
        <v>0</v>
      </c>
      <c r="BI27">
        <v>0</v>
      </c>
      <c r="BJ27">
        <v>0</v>
      </c>
      <c r="BK27">
        <v>0</v>
      </c>
      <c r="BL27">
        <v>0</v>
      </c>
      <c r="BM27">
        <v>0</v>
      </c>
      <c r="BN27">
        <v>0</v>
      </c>
      <c r="BO27">
        <v>0</v>
      </c>
      <c r="BP27">
        <v>0</v>
      </c>
      <c r="BQ27">
        <v>0</v>
      </c>
      <c r="BR27">
        <v>0</v>
      </c>
      <c r="BS27">
        <v>0</v>
      </c>
      <c r="BT27">
        <v>0</v>
      </c>
      <c r="BU27">
        <v>0</v>
      </c>
      <c r="BV27">
        <v>0</v>
      </c>
      <c r="BW27">
        <v>0</v>
      </c>
      <c r="BX27">
        <v>0</v>
      </c>
      <c r="BY27">
        <v>0</v>
      </c>
      <c r="BZ27">
        <v>0</v>
      </c>
      <c r="CA27">
        <v>0</v>
      </c>
      <c r="CB27">
        <v>0</v>
      </c>
      <c r="CC27">
        <v>0</v>
      </c>
      <c r="CD27">
        <v>0</v>
      </c>
      <c r="CE27">
        <v>0</v>
      </c>
      <c r="CF27">
        <v>0</v>
      </c>
      <c r="CG27">
        <v>0</v>
      </c>
      <c r="CH27">
        <v>0</v>
      </c>
      <c r="CI27">
        <v>0</v>
      </c>
      <c r="CJ27">
        <v>0</v>
      </c>
      <c r="CK27">
        <v>0</v>
      </c>
      <c r="CL27">
        <v>0</v>
      </c>
      <c r="CM27">
        <v>0</v>
      </c>
      <c r="CN27">
        <v>0</v>
      </c>
      <c r="CO27">
        <v>0</v>
      </c>
      <c r="CP27">
        <v>0</v>
      </c>
      <c r="CQ27">
        <v>0</v>
      </c>
      <c r="CR27">
        <v>0</v>
      </c>
    </row>
    <row r="28" spans="1:96">
      <c r="A28" t="s">
        <v>70</v>
      </c>
      <c r="B28">
        <v>0</v>
      </c>
      <c r="C28">
        <v>0</v>
      </c>
      <c r="D28">
        <v>0</v>
      </c>
      <c r="E28">
        <v>0</v>
      </c>
      <c r="F28">
        <v>0</v>
      </c>
      <c r="G28">
        <v>0</v>
      </c>
      <c r="H28">
        <v>0</v>
      </c>
      <c r="I28">
        <v>0</v>
      </c>
      <c r="J28">
        <v>0</v>
      </c>
      <c r="K28">
        <v>0</v>
      </c>
      <c r="L28">
        <v>0</v>
      </c>
      <c r="M28">
        <v>0</v>
      </c>
      <c r="N28">
        <v>0</v>
      </c>
      <c r="O28">
        <v>0</v>
      </c>
      <c r="P28">
        <v>0</v>
      </c>
      <c r="Q28">
        <v>0</v>
      </c>
      <c r="R28">
        <v>0</v>
      </c>
      <c r="S28">
        <v>0</v>
      </c>
      <c r="T28">
        <v>0</v>
      </c>
      <c r="U28">
        <v>0</v>
      </c>
      <c r="V28">
        <v>0</v>
      </c>
      <c r="W28">
        <v>0</v>
      </c>
      <c r="X28">
        <v>0</v>
      </c>
      <c r="Y28">
        <v>0</v>
      </c>
      <c r="Z28">
        <v>0</v>
      </c>
      <c r="AA28">
        <v>0</v>
      </c>
      <c r="AB28">
        <v>0</v>
      </c>
      <c r="AC28">
        <v>0</v>
      </c>
      <c r="AD28">
        <v>0</v>
      </c>
      <c r="AE28">
        <v>0</v>
      </c>
      <c r="AF28">
        <v>0</v>
      </c>
      <c r="AG28">
        <v>0</v>
      </c>
      <c r="AH28">
        <v>0</v>
      </c>
      <c r="AI28">
        <v>0</v>
      </c>
      <c r="AJ28">
        <v>0</v>
      </c>
      <c r="AK28">
        <v>0</v>
      </c>
      <c r="AL28">
        <v>0</v>
      </c>
      <c r="AM28">
        <v>0</v>
      </c>
      <c r="AN28">
        <v>0</v>
      </c>
      <c r="AO28">
        <v>0</v>
      </c>
      <c r="AP28">
        <v>0</v>
      </c>
      <c r="AQ28">
        <v>0</v>
      </c>
      <c r="AR28">
        <v>0</v>
      </c>
      <c r="AS28">
        <v>0</v>
      </c>
      <c r="AT28">
        <v>0</v>
      </c>
      <c r="AU28">
        <v>0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0</v>
      </c>
      <c r="BD28">
        <v>0</v>
      </c>
      <c r="BE28">
        <v>0</v>
      </c>
      <c r="BF28">
        <v>0</v>
      </c>
      <c r="BG28">
        <v>0</v>
      </c>
      <c r="BH28">
        <v>0</v>
      </c>
      <c r="BI28">
        <v>0</v>
      </c>
      <c r="BJ28">
        <v>0</v>
      </c>
      <c r="BK28">
        <v>0</v>
      </c>
      <c r="BL28">
        <v>0</v>
      </c>
      <c r="BM28">
        <v>0</v>
      </c>
      <c r="BN28">
        <v>0</v>
      </c>
      <c r="BO28">
        <v>0</v>
      </c>
      <c r="BP28">
        <v>0</v>
      </c>
      <c r="BQ28">
        <v>0</v>
      </c>
      <c r="BR28">
        <v>0</v>
      </c>
      <c r="BS28">
        <v>0</v>
      </c>
      <c r="BT28">
        <v>0</v>
      </c>
      <c r="BU28">
        <v>0</v>
      </c>
      <c r="BV28">
        <v>0</v>
      </c>
      <c r="BW28">
        <v>0</v>
      </c>
      <c r="BX28">
        <v>0</v>
      </c>
      <c r="BY28">
        <v>0</v>
      </c>
      <c r="BZ28">
        <v>0</v>
      </c>
      <c r="CA28">
        <v>0</v>
      </c>
      <c r="CB28">
        <v>0</v>
      </c>
      <c r="CC28">
        <v>0</v>
      </c>
      <c r="CD28">
        <v>0</v>
      </c>
      <c r="CE28">
        <v>0</v>
      </c>
      <c r="CF28">
        <v>0</v>
      </c>
      <c r="CG28">
        <v>0</v>
      </c>
      <c r="CH28">
        <v>0</v>
      </c>
      <c r="CI28">
        <v>0</v>
      </c>
      <c r="CJ28">
        <v>0</v>
      </c>
      <c r="CK28">
        <v>0</v>
      </c>
      <c r="CL28">
        <v>0</v>
      </c>
      <c r="CM28">
        <v>0</v>
      </c>
      <c r="CN28">
        <v>0</v>
      </c>
      <c r="CO28">
        <v>0</v>
      </c>
      <c r="CP28">
        <v>0</v>
      </c>
      <c r="CQ28">
        <v>0</v>
      </c>
      <c r="CR28">
        <v>0</v>
      </c>
    </row>
    <row r="29" spans="1:96">
      <c r="A29" t="s">
        <v>71</v>
      </c>
      <c r="B29">
        <v>0</v>
      </c>
      <c r="C29">
        <v>0</v>
      </c>
      <c r="D29">
        <v>0</v>
      </c>
      <c r="E29">
        <v>0</v>
      </c>
      <c r="F29">
        <v>0</v>
      </c>
      <c r="G29">
        <v>0</v>
      </c>
      <c r="H29">
        <v>0</v>
      </c>
      <c r="I29">
        <v>0</v>
      </c>
      <c r="J29">
        <v>0</v>
      </c>
      <c r="K29">
        <v>0</v>
      </c>
      <c r="L29">
        <v>0</v>
      </c>
      <c r="M29">
        <v>0</v>
      </c>
      <c r="N29">
        <v>0</v>
      </c>
      <c r="O29">
        <v>0</v>
      </c>
      <c r="P29">
        <v>0</v>
      </c>
      <c r="Q29">
        <v>0</v>
      </c>
      <c r="R29">
        <v>0</v>
      </c>
      <c r="S29">
        <v>0</v>
      </c>
      <c r="T29">
        <v>0</v>
      </c>
      <c r="U29">
        <v>0</v>
      </c>
      <c r="V29">
        <v>0</v>
      </c>
      <c r="W29">
        <v>0</v>
      </c>
      <c r="X29">
        <v>0</v>
      </c>
      <c r="Y29">
        <v>0</v>
      </c>
      <c r="Z29">
        <v>0</v>
      </c>
      <c r="AA29">
        <v>0</v>
      </c>
      <c r="AB29">
        <v>0</v>
      </c>
      <c r="AC29">
        <v>0</v>
      </c>
      <c r="AD29">
        <v>0</v>
      </c>
      <c r="AE29">
        <v>0</v>
      </c>
      <c r="AF29">
        <v>0</v>
      </c>
      <c r="AG29">
        <v>0</v>
      </c>
      <c r="AH29">
        <v>0</v>
      </c>
      <c r="AI29">
        <v>0</v>
      </c>
      <c r="AJ29">
        <v>0</v>
      </c>
      <c r="AK29">
        <v>0</v>
      </c>
      <c r="AL29">
        <v>0</v>
      </c>
      <c r="AM29">
        <v>0</v>
      </c>
      <c r="AN29">
        <v>0</v>
      </c>
      <c r="AO29">
        <v>0</v>
      </c>
      <c r="AP29">
        <v>0</v>
      </c>
      <c r="AQ29">
        <v>0</v>
      </c>
      <c r="AR29">
        <v>0</v>
      </c>
      <c r="AS29">
        <v>0</v>
      </c>
      <c r="AT29">
        <v>0</v>
      </c>
      <c r="AU29">
        <v>0</v>
      </c>
      <c r="AV29">
        <v>0</v>
      </c>
      <c r="AW29">
        <v>0</v>
      </c>
      <c r="AX29">
        <v>0</v>
      </c>
      <c r="AY29">
        <v>0</v>
      </c>
      <c r="AZ29">
        <v>0</v>
      </c>
      <c r="BA29">
        <v>0</v>
      </c>
      <c r="BB29">
        <v>0</v>
      </c>
      <c r="BC29">
        <v>0</v>
      </c>
      <c r="BD29">
        <v>0</v>
      </c>
      <c r="BE29">
        <v>0</v>
      </c>
      <c r="BF29">
        <v>0</v>
      </c>
      <c r="BG29">
        <v>0</v>
      </c>
      <c r="BH29">
        <v>0</v>
      </c>
      <c r="BI29">
        <v>0</v>
      </c>
      <c r="BJ29">
        <v>0</v>
      </c>
      <c r="BK29">
        <v>0</v>
      </c>
      <c r="BL29">
        <v>0</v>
      </c>
      <c r="BM29">
        <v>0</v>
      </c>
      <c r="BN29">
        <v>0</v>
      </c>
      <c r="BO29">
        <v>0</v>
      </c>
      <c r="BP29">
        <v>0</v>
      </c>
      <c r="BQ29">
        <v>0</v>
      </c>
      <c r="BR29">
        <v>0</v>
      </c>
      <c r="BS29">
        <v>0</v>
      </c>
      <c r="BT29">
        <v>0</v>
      </c>
      <c r="BU29">
        <v>0</v>
      </c>
      <c r="BV29">
        <v>0</v>
      </c>
      <c r="BW29">
        <v>0</v>
      </c>
      <c r="BX29">
        <v>0</v>
      </c>
      <c r="BY29">
        <v>0</v>
      </c>
      <c r="BZ29">
        <v>0</v>
      </c>
      <c r="CA29">
        <v>0</v>
      </c>
      <c r="CB29">
        <v>0</v>
      </c>
      <c r="CC29">
        <v>0</v>
      </c>
      <c r="CD29">
        <v>0</v>
      </c>
      <c r="CE29">
        <v>0</v>
      </c>
      <c r="CF29">
        <v>0</v>
      </c>
      <c r="CG29">
        <v>0</v>
      </c>
      <c r="CH29">
        <v>0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0</v>
      </c>
      <c r="CQ29">
        <v>0</v>
      </c>
      <c r="CR29">
        <v>0</v>
      </c>
    </row>
    <row r="30" spans="1:96">
      <c r="A30" t="s">
        <v>72</v>
      </c>
      <c r="B30">
        <v>0</v>
      </c>
      <c r="C30">
        <v>0</v>
      </c>
      <c r="D30">
        <v>0</v>
      </c>
      <c r="E30">
        <v>0</v>
      </c>
      <c r="F30">
        <v>0</v>
      </c>
      <c r="G30">
        <v>0</v>
      </c>
      <c r="H30">
        <v>0</v>
      </c>
      <c r="I30">
        <v>0</v>
      </c>
      <c r="J30">
        <v>0</v>
      </c>
      <c r="K30">
        <v>0</v>
      </c>
      <c r="L30">
        <v>0</v>
      </c>
      <c r="M30">
        <v>0</v>
      </c>
      <c r="N30">
        <v>0</v>
      </c>
      <c r="O30">
        <v>0</v>
      </c>
      <c r="P30">
        <v>0</v>
      </c>
      <c r="Q30">
        <v>0</v>
      </c>
      <c r="R30">
        <v>0</v>
      </c>
      <c r="S30">
        <v>0</v>
      </c>
      <c r="T30">
        <v>0</v>
      </c>
      <c r="U30">
        <v>0</v>
      </c>
      <c r="V30">
        <v>0</v>
      </c>
      <c r="W30">
        <v>0</v>
      </c>
      <c r="X30">
        <v>0</v>
      </c>
      <c r="Y30">
        <v>0</v>
      </c>
      <c r="Z30">
        <v>0</v>
      </c>
      <c r="AA30">
        <v>0</v>
      </c>
      <c r="AB30">
        <v>0</v>
      </c>
      <c r="AC30">
        <v>0</v>
      </c>
      <c r="AD30">
        <v>0</v>
      </c>
      <c r="AE30">
        <v>0</v>
      </c>
      <c r="AF30">
        <v>0</v>
      </c>
      <c r="AG30">
        <v>0</v>
      </c>
      <c r="AH30">
        <v>0</v>
      </c>
      <c r="AI30">
        <v>0</v>
      </c>
      <c r="AJ30">
        <v>0</v>
      </c>
      <c r="AK30">
        <v>0</v>
      </c>
      <c r="AL30">
        <v>0</v>
      </c>
      <c r="AM30">
        <v>0</v>
      </c>
      <c r="AN30">
        <v>0</v>
      </c>
      <c r="AO30">
        <v>0</v>
      </c>
      <c r="AP30">
        <v>0</v>
      </c>
      <c r="AQ30">
        <v>0</v>
      </c>
      <c r="AR30">
        <v>0</v>
      </c>
      <c r="AS30">
        <v>0</v>
      </c>
      <c r="AT30">
        <v>0</v>
      </c>
      <c r="AU30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0</v>
      </c>
      <c r="BB30">
        <v>0</v>
      </c>
      <c r="BC30">
        <v>0</v>
      </c>
      <c r="BD30">
        <v>0</v>
      </c>
      <c r="BE30">
        <v>0</v>
      </c>
      <c r="BF30">
        <v>0</v>
      </c>
      <c r="BG30">
        <v>0</v>
      </c>
      <c r="BH30">
        <v>0</v>
      </c>
      <c r="BI30">
        <v>0</v>
      </c>
      <c r="BJ30">
        <v>0</v>
      </c>
      <c r="BK30">
        <v>0</v>
      </c>
      <c r="BL30">
        <v>0</v>
      </c>
      <c r="BM30">
        <v>0</v>
      </c>
      <c r="BN30">
        <v>0</v>
      </c>
      <c r="BO30">
        <v>0</v>
      </c>
      <c r="BP30">
        <v>0</v>
      </c>
      <c r="BQ30">
        <v>0</v>
      </c>
      <c r="BR30">
        <v>0</v>
      </c>
      <c r="BS30">
        <v>0</v>
      </c>
      <c r="BT30">
        <v>0</v>
      </c>
      <c r="BU30">
        <v>0</v>
      </c>
      <c r="BV30">
        <v>0</v>
      </c>
      <c r="BW30">
        <v>0</v>
      </c>
      <c r="BX30">
        <v>0</v>
      </c>
      <c r="BY30">
        <v>0</v>
      </c>
      <c r="BZ30">
        <v>0</v>
      </c>
      <c r="CA30">
        <v>0</v>
      </c>
      <c r="CB30">
        <v>0</v>
      </c>
      <c r="CC30">
        <v>0</v>
      </c>
      <c r="CD30">
        <v>0</v>
      </c>
      <c r="CE30">
        <v>0</v>
      </c>
      <c r="CF30">
        <v>0</v>
      </c>
      <c r="CG30">
        <v>0</v>
      </c>
      <c r="CH30">
        <v>0</v>
      </c>
      <c r="CI30">
        <v>0</v>
      </c>
      <c r="CJ30">
        <v>0</v>
      </c>
      <c r="CK30">
        <v>0</v>
      </c>
      <c r="CL30">
        <v>0</v>
      </c>
      <c r="CM30">
        <v>0</v>
      </c>
      <c r="CN30">
        <v>0</v>
      </c>
      <c r="CO30">
        <v>0</v>
      </c>
      <c r="CP30">
        <v>0</v>
      </c>
      <c r="CQ30">
        <v>0</v>
      </c>
      <c r="CR30">
        <v>0</v>
      </c>
    </row>
    <row r="31" spans="1:96">
      <c r="A31" t="s">
        <v>73</v>
      </c>
      <c r="B31">
        <v>0</v>
      </c>
      <c r="C31">
        <v>0</v>
      </c>
      <c r="D31">
        <v>0</v>
      </c>
      <c r="E31">
        <v>0</v>
      </c>
      <c r="F31">
        <v>0</v>
      </c>
      <c r="G31">
        <v>0</v>
      </c>
      <c r="H31">
        <v>0</v>
      </c>
      <c r="I31">
        <v>0</v>
      </c>
      <c r="J31">
        <v>0</v>
      </c>
      <c r="K31">
        <v>0</v>
      </c>
      <c r="L31">
        <v>0</v>
      </c>
      <c r="M31">
        <v>0</v>
      </c>
      <c r="N31">
        <v>0</v>
      </c>
      <c r="O31">
        <v>0</v>
      </c>
      <c r="P31">
        <v>0</v>
      </c>
      <c r="Q31">
        <v>0</v>
      </c>
      <c r="R31">
        <v>0</v>
      </c>
      <c r="S31">
        <v>0</v>
      </c>
      <c r="T31">
        <v>0</v>
      </c>
      <c r="U31">
        <v>0</v>
      </c>
      <c r="V31">
        <v>0</v>
      </c>
      <c r="W31">
        <v>0</v>
      </c>
      <c r="X31">
        <v>0</v>
      </c>
      <c r="Y31">
        <v>0</v>
      </c>
      <c r="Z31">
        <v>0</v>
      </c>
      <c r="AA31">
        <v>0</v>
      </c>
      <c r="AB31">
        <v>0</v>
      </c>
      <c r="AC31">
        <v>0</v>
      </c>
      <c r="AD31">
        <v>0</v>
      </c>
      <c r="AE31">
        <v>0</v>
      </c>
      <c r="AF31">
        <v>0</v>
      </c>
      <c r="AG31">
        <v>0</v>
      </c>
      <c r="AH31">
        <v>0</v>
      </c>
      <c r="AI31">
        <v>0</v>
      </c>
      <c r="AJ31">
        <v>0</v>
      </c>
      <c r="AK31">
        <v>0</v>
      </c>
      <c r="AL31">
        <v>0</v>
      </c>
      <c r="AM31">
        <v>0</v>
      </c>
      <c r="AN31">
        <v>0</v>
      </c>
      <c r="AO31">
        <v>0</v>
      </c>
      <c r="AP31">
        <v>0</v>
      </c>
      <c r="AQ31">
        <v>0</v>
      </c>
      <c r="AR31">
        <v>0</v>
      </c>
      <c r="AS31">
        <v>0</v>
      </c>
      <c r="AT31">
        <v>0</v>
      </c>
      <c r="AU31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>
        <v>0</v>
      </c>
      <c r="BB31">
        <v>0</v>
      </c>
      <c r="BC31">
        <v>0</v>
      </c>
      <c r="BD31">
        <v>0</v>
      </c>
      <c r="BE31">
        <v>0</v>
      </c>
      <c r="BF31">
        <v>0</v>
      </c>
      <c r="BG31">
        <v>0</v>
      </c>
      <c r="BH31">
        <v>0</v>
      </c>
      <c r="BI31">
        <v>0</v>
      </c>
      <c r="BJ31">
        <v>0</v>
      </c>
      <c r="BK31">
        <v>0</v>
      </c>
      <c r="BL31">
        <v>0</v>
      </c>
      <c r="BM31">
        <v>0</v>
      </c>
      <c r="BN31">
        <v>0</v>
      </c>
      <c r="BO31">
        <v>0</v>
      </c>
      <c r="BP31">
        <v>0</v>
      </c>
      <c r="BQ31">
        <v>0</v>
      </c>
      <c r="BR31">
        <v>0</v>
      </c>
      <c r="BS31">
        <v>0</v>
      </c>
      <c r="BT31">
        <v>0</v>
      </c>
      <c r="BU31">
        <v>0</v>
      </c>
      <c r="BV31">
        <v>0</v>
      </c>
      <c r="BW31">
        <v>0</v>
      </c>
      <c r="BX31">
        <v>0</v>
      </c>
      <c r="BY31">
        <v>0</v>
      </c>
      <c r="BZ31">
        <v>0</v>
      </c>
      <c r="CA31">
        <v>0</v>
      </c>
      <c r="CB31">
        <v>0</v>
      </c>
      <c r="CC31">
        <v>0</v>
      </c>
      <c r="CD31">
        <v>0</v>
      </c>
      <c r="CE31">
        <v>0</v>
      </c>
      <c r="CF31">
        <v>0</v>
      </c>
      <c r="CG31">
        <v>0</v>
      </c>
      <c r="CH31">
        <v>0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0</v>
      </c>
      <c r="CP31">
        <v>0</v>
      </c>
      <c r="CQ31">
        <v>0</v>
      </c>
      <c r="CR31">
        <v>0</v>
      </c>
    </row>
    <row r="32" spans="1:96">
      <c r="A32" t="s">
        <v>74</v>
      </c>
      <c r="B32">
        <v>0</v>
      </c>
      <c r="C32">
        <v>0</v>
      </c>
      <c r="D32">
        <v>0</v>
      </c>
      <c r="E32">
        <v>0</v>
      </c>
      <c r="F32">
        <v>0</v>
      </c>
      <c r="G32">
        <v>0</v>
      </c>
      <c r="H32">
        <v>0</v>
      </c>
      <c r="I32">
        <v>0</v>
      </c>
      <c r="J32">
        <v>0</v>
      </c>
      <c r="K32">
        <v>0</v>
      </c>
      <c r="L32">
        <v>0</v>
      </c>
      <c r="M32">
        <v>0</v>
      </c>
      <c r="N32">
        <v>0</v>
      </c>
      <c r="O32">
        <v>0</v>
      </c>
      <c r="P32">
        <v>0</v>
      </c>
      <c r="Q32">
        <v>0</v>
      </c>
      <c r="R32">
        <v>0</v>
      </c>
      <c r="S32">
        <v>0</v>
      </c>
      <c r="T32">
        <v>0</v>
      </c>
      <c r="U32">
        <v>0</v>
      </c>
      <c r="V32">
        <v>0</v>
      </c>
      <c r="W32">
        <v>0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0</v>
      </c>
      <c r="AE32">
        <v>0</v>
      </c>
      <c r="AF32">
        <v>0</v>
      </c>
      <c r="AG32">
        <v>0</v>
      </c>
      <c r="AH32">
        <v>0</v>
      </c>
      <c r="AI32">
        <v>0</v>
      </c>
      <c r="AJ32">
        <v>0</v>
      </c>
      <c r="AK32">
        <v>0</v>
      </c>
      <c r="AL32">
        <v>0</v>
      </c>
      <c r="AM32">
        <v>0</v>
      </c>
      <c r="AN32">
        <v>0</v>
      </c>
      <c r="AO32">
        <v>0</v>
      </c>
      <c r="AP32">
        <v>0</v>
      </c>
      <c r="AQ32">
        <v>0</v>
      </c>
      <c r="AR32">
        <v>0</v>
      </c>
      <c r="AS32">
        <v>0</v>
      </c>
      <c r="AT32">
        <v>0</v>
      </c>
      <c r="AU32">
        <v>0</v>
      </c>
      <c r="AV32">
        <v>0</v>
      </c>
      <c r="AW32">
        <v>0</v>
      </c>
      <c r="AX32">
        <v>0</v>
      </c>
      <c r="AY32">
        <v>0</v>
      </c>
      <c r="AZ32">
        <v>0</v>
      </c>
      <c r="BA32">
        <v>0</v>
      </c>
      <c r="BB32">
        <v>0</v>
      </c>
      <c r="BC32">
        <v>0</v>
      </c>
      <c r="BD32">
        <v>0</v>
      </c>
      <c r="BE32">
        <v>0</v>
      </c>
      <c r="BF32">
        <v>0</v>
      </c>
      <c r="BG32">
        <v>0</v>
      </c>
      <c r="BH32">
        <v>0</v>
      </c>
      <c r="BI32">
        <v>0</v>
      </c>
      <c r="BJ32">
        <v>0</v>
      </c>
      <c r="BK32">
        <v>0</v>
      </c>
      <c r="BL32">
        <v>0</v>
      </c>
      <c r="BM32">
        <v>0</v>
      </c>
      <c r="BN32">
        <v>0</v>
      </c>
      <c r="BO32">
        <v>0</v>
      </c>
      <c r="BP32">
        <v>0</v>
      </c>
      <c r="BQ32">
        <v>0</v>
      </c>
      <c r="BR32">
        <v>0</v>
      </c>
      <c r="BS32">
        <v>0</v>
      </c>
      <c r="BT32">
        <v>0</v>
      </c>
      <c r="BU32">
        <v>0</v>
      </c>
      <c r="BV32">
        <v>0</v>
      </c>
      <c r="BW32">
        <v>0</v>
      </c>
      <c r="BX32">
        <v>0</v>
      </c>
      <c r="BY32">
        <v>0</v>
      </c>
      <c r="BZ32">
        <v>0</v>
      </c>
      <c r="CA32">
        <v>0</v>
      </c>
      <c r="CB32">
        <v>0</v>
      </c>
      <c r="CC32">
        <v>0</v>
      </c>
      <c r="CD32">
        <v>0</v>
      </c>
      <c r="CE32">
        <v>0</v>
      </c>
      <c r="CF32">
        <v>0</v>
      </c>
      <c r="CG32">
        <v>0</v>
      </c>
      <c r="CH32">
        <v>0</v>
      </c>
      <c r="CI32">
        <v>0</v>
      </c>
      <c r="CJ32">
        <v>0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0</v>
      </c>
      <c r="CR32">
        <v>0</v>
      </c>
    </row>
    <row r="33" spans="1:96">
      <c r="A33" t="s">
        <v>75</v>
      </c>
      <c r="B33">
        <v>0</v>
      </c>
      <c r="C33">
        <v>0</v>
      </c>
      <c r="D33">
        <v>0</v>
      </c>
      <c r="E33">
        <v>0</v>
      </c>
      <c r="F33">
        <v>0</v>
      </c>
      <c r="G33">
        <v>0</v>
      </c>
      <c r="H33">
        <v>0</v>
      </c>
      <c r="I33">
        <v>0</v>
      </c>
      <c r="J33">
        <v>0</v>
      </c>
      <c r="K33">
        <v>0</v>
      </c>
      <c r="L33">
        <v>0</v>
      </c>
      <c r="M33">
        <v>0</v>
      </c>
      <c r="N33">
        <v>0</v>
      </c>
      <c r="O33">
        <v>0</v>
      </c>
      <c r="P33">
        <v>0</v>
      </c>
      <c r="Q33">
        <v>0</v>
      </c>
      <c r="R33">
        <v>0</v>
      </c>
      <c r="S33">
        <v>0</v>
      </c>
      <c r="T33">
        <v>0</v>
      </c>
      <c r="U33">
        <v>0</v>
      </c>
      <c r="V33">
        <v>0</v>
      </c>
      <c r="W33">
        <v>0</v>
      </c>
      <c r="X33">
        <v>0</v>
      </c>
      <c r="Y33">
        <v>0</v>
      </c>
      <c r="Z33">
        <v>0</v>
      </c>
      <c r="AA33">
        <v>0</v>
      </c>
      <c r="AB33">
        <v>0</v>
      </c>
      <c r="AC33">
        <v>0</v>
      </c>
      <c r="AD33">
        <v>0</v>
      </c>
      <c r="AE33">
        <v>0</v>
      </c>
      <c r="AF33">
        <v>0</v>
      </c>
      <c r="AG33">
        <v>0</v>
      </c>
      <c r="AH33">
        <v>0</v>
      </c>
      <c r="AI33">
        <v>0</v>
      </c>
      <c r="AJ33">
        <v>0</v>
      </c>
      <c r="AK33">
        <v>0</v>
      </c>
      <c r="AL33">
        <v>0</v>
      </c>
      <c r="AM33">
        <v>0</v>
      </c>
      <c r="AN33">
        <v>0</v>
      </c>
      <c r="AO33">
        <v>0</v>
      </c>
      <c r="AP33">
        <v>0</v>
      </c>
      <c r="AQ33">
        <v>0</v>
      </c>
      <c r="AR33">
        <v>0</v>
      </c>
      <c r="AS33">
        <v>0</v>
      </c>
      <c r="AT33">
        <v>0</v>
      </c>
      <c r="AU33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>
        <v>0</v>
      </c>
      <c r="BB33">
        <v>0</v>
      </c>
      <c r="BC33">
        <v>0</v>
      </c>
      <c r="BD33">
        <v>0</v>
      </c>
      <c r="BE33">
        <v>0</v>
      </c>
      <c r="BF33">
        <v>0</v>
      </c>
      <c r="BG33">
        <v>0</v>
      </c>
      <c r="BH33">
        <v>0</v>
      </c>
      <c r="BI33">
        <v>0</v>
      </c>
      <c r="BJ33">
        <v>0</v>
      </c>
      <c r="BK33">
        <v>0</v>
      </c>
      <c r="BL33">
        <v>0</v>
      </c>
      <c r="BM33">
        <v>0</v>
      </c>
      <c r="BN33">
        <v>0</v>
      </c>
      <c r="BO33">
        <v>0</v>
      </c>
      <c r="BP33">
        <v>0</v>
      </c>
      <c r="BQ33">
        <v>0</v>
      </c>
      <c r="BR33">
        <v>0</v>
      </c>
      <c r="BS33">
        <v>0</v>
      </c>
      <c r="BT33">
        <v>0</v>
      </c>
      <c r="BU33">
        <v>0</v>
      </c>
      <c r="BV33">
        <v>0</v>
      </c>
      <c r="BW33">
        <v>0</v>
      </c>
      <c r="BX33">
        <v>0</v>
      </c>
      <c r="BY33">
        <v>0</v>
      </c>
      <c r="BZ33">
        <v>0</v>
      </c>
      <c r="CA33">
        <v>0</v>
      </c>
      <c r="CB33">
        <v>0</v>
      </c>
      <c r="CC33">
        <v>0</v>
      </c>
      <c r="CD33">
        <v>0</v>
      </c>
      <c r="CE33">
        <v>0</v>
      </c>
      <c r="CF33">
        <v>0</v>
      </c>
      <c r="CG33">
        <v>0</v>
      </c>
      <c r="CH33">
        <v>0</v>
      </c>
      <c r="CI33">
        <v>0</v>
      </c>
      <c r="CJ33">
        <v>0</v>
      </c>
      <c r="CK33">
        <v>0</v>
      </c>
      <c r="CL33">
        <v>0</v>
      </c>
      <c r="CM33">
        <v>0</v>
      </c>
      <c r="CN33">
        <v>0</v>
      </c>
      <c r="CO33">
        <v>0</v>
      </c>
      <c r="CP33">
        <v>0</v>
      </c>
      <c r="CQ33">
        <v>0</v>
      </c>
      <c r="CR33">
        <v>0</v>
      </c>
    </row>
    <row r="34" spans="1:96">
      <c r="A34" t="s">
        <v>76</v>
      </c>
      <c r="B34">
        <v>0</v>
      </c>
      <c r="C34">
        <v>0</v>
      </c>
      <c r="D34">
        <v>0</v>
      </c>
      <c r="E34">
        <v>0</v>
      </c>
      <c r="F34">
        <v>0</v>
      </c>
      <c r="G34">
        <v>0</v>
      </c>
      <c r="H34">
        <v>0</v>
      </c>
      <c r="I34">
        <v>0</v>
      </c>
      <c r="J34">
        <v>0</v>
      </c>
      <c r="K34">
        <v>0</v>
      </c>
      <c r="L34">
        <v>0</v>
      </c>
      <c r="M34">
        <v>0</v>
      </c>
      <c r="N34">
        <v>0</v>
      </c>
      <c r="O34">
        <v>0</v>
      </c>
      <c r="P34">
        <v>0</v>
      </c>
      <c r="Q34">
        <v>0</v>
      </c>
      <c r="R34">
        <v>0</v>
      </c>
      <c r="S34">
        <v>0</v>
      </c>
      <c r="T34">
        <v>0</v>
      </c>
      <c r="U34">
        <v>0</v>
      </c>
      <c r="V34">
        <v>0</v>
      </c>
      <c r="W34">
        <v>0</v>
      </c>
      <c r="X34">
        <v>0</v>
      </c>
      <c r="Y34">
        <v>0</v>
      </c>
      <c r="Z34">
        <v>0</v>
      </c>
      <c r="AA34">
        <v>0</v>
      </c>
      <c r="AB34">
        <v>0</v>
      </c>
      <c r="AC34">
        <v>0</v>
      </c>
      <c r="AD34">
        <v>0</v>
      </c>
      <c r="AE34">
        <v>0</v>
      </c>
      <c r="AF34">
        <v>0</v>
      </c>
      <c r="AG34">
        <v>0</v>
      </c>
      <c r="AH34">
        <v>0</v>
      </c>
      <c r="AI34">
        <v>0</v>
      </c>
      <c r="AJ34">
        <v>0</v>
      </c>
      <c r="AK34">
        <v>0</v>
      </c>
      <c r="AL34">
        <v>0</v>
      </c>
      <c r="AM34">
        <v>0</v>
      </c>
      <c r="AN34">
        <v>0</v>
      </c>
      <c r="AO34">
        <v>0</v>
      </c>
      <c r="AP34">
        <v>0</v>
      </c>
      <c r="AQ34">
        <v>0</v>
      </c>
      <c r="AR34">
        <v>0</v>
      </c>
      <c r="AS34">
        <v>0</v>
      </c>
      <c r="AT34">
        <v>0</v>
      </c>
      <c r="AU34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>
        <v>0</v>
      </c>
      <c r="BB34">
        <v>0</v>
      </c>
      <c r="BC34">
        <v>0</v>
      </c>
      <c r="BD34">
        <v>0</v>
      </c>
      <c r="BE34">
        <v>0</v>
      </c>
      <c r="BF34">
        <v>0</v>
      </c>
      <c r="BG34">
        <v>0</v>
      </c>
      <c r="BH34">
        <v>0</v>
      </c>
      <c r="BI34">
        <v>0</v>
      </c>
      <c r="BJ34">
        <v>0</v>
      </c>
      <c r="BK34">
        <v>0</v>
      </c>
      <c r="BL34">
        <v>0</v>
      </c>
      <c r="BM34">
        <v>0</v>
      </c>
      <c r="BN34">
        <v>0</v>
      </c>
      <c r="BO34">
        <v>0</v>
      </c>
      <c r="BP34">
        <v>0</v>
      </c>
      <c r="BQ34">
        <v>0</v>
      </c>
      <c r="BR34">
        <v>0</v>
      </c>
      <c r="BS34">
        <v>0</v>
      </c>
      <c r="BT34">
        <v>0</v>
      </c>
      <c r="BU34">
        <v>0</v>
      </c>
      <c r="BV34">
        <v>0</v>
      </c>
      <c r="BW34">
        <v>0</v>
      </c>
      <c r="BX34">
        <v>0</v>
      </c>
      <c r="BY34">
        <v>0</v>
      </c>
      <c r="BZ34">
        <v>0</v>
      </c>
      <c r="CA34">
        <v>0</v>
      </c>
      <c r="CB34">
        <v>0</v>
      </c>
      <c r="CC34">
        <v>0</v>
      </c>
      <c r="CD34">
        <v>0</v>
      </c>
      <c r="CE34">
        <v>0</v>
      </c>
      <c r="CF34">
        <v>0</v>
      </c>
      <c r="CG34">
        <v>0</v>
      </c>
      <c r="CH34">
        <v>0</v>
      </c>
      <c r="CI34">
        <v>0</v>
      </c>
      <c r="CJ34">
        <v>0</v>
      </c>
      <c r="CK34">
        <v>0</v>
      </c>
      <c r="CL34">
        <v>0</v>
      </c>
      <c r="CM34">
        <v>0</v>
      </c>
      <c r="CN34">
        <v>0</v>
      </c>
      <c r="CO34">
        <v>0</v>
      </c>
      <c r="CP34">
        <v>0</v>
      </c>
      <c r="CQ34">
        <v>0</v>
      </c>
      <c r="CR34">
        <v>0</v>
      </c>
    </row>
    <row r="35" spans="1:96">
      <c r="A35" t="s">
        <v>77</v>
      </c>
      <c r="B35">
        <v>0</v>
      </c>
      <c r="C35">
        <v>0</v>
      </c>
      <c r="D35">
        <v>0</v>
      </c>
      <c r="E35">
        <v>0</v>
      </c>
      <c r="F35">
        <v>0</v>
      </c>
      <c r="G35">
        <v>0</v>
      </c>
      <c r="H35">
        <v>0</v>
      </c>
      <c r="I35">
        <v>0</v>
      </c>
      <c r="J35">
        <v>0</v>
      </c>
      <c r="K35">
        <v>0</v>
      </c>
      <c r="L35">
        <v>0</v>
      </c>
      <c r="M35">
        <v>0</v>
      </c>
      <c r="N35">
        <v>0</v>
      </c>
      <c r="O35">
        <v>0</v>
      </c>
      <c r="P35">
        <v>0</v>
      </c>
      <c r="Q35">
        <v>0</v>
      </c>
      <c r="R35">
        <v>0</v>
      </c>
      <c r="S35">
        <v>0</v>
      </c>
      <c r="T35">
        <v>0</v>
      </c>
      <c r="U35">
        <v>0</v>
      </c>
      <c r="V35">
        <v>0</v>
      </c>
      <c r="W35">
        <v>0</v>
      </c>
      <c r="X35">
        <v>0</v>
      </c>
      <c r="Y35">
        <v>0</v>
      </c>
      <c r="Z35">
        <v>0</v>
      </c>
      <c r="AA35">
        <v>0</v>
      </c>
      <c r="AB35">
        <v>0</v>
      </c>
      <c r="AC35">
        <v>0</v>
      </c>
      <c r="AD35">
        <v>0</v>
      </c>
      <c r="AE35">
        <v>0</v>
      </c>
      <c r="AF35">
        <v>0</v>
      </c>
      <c r="AG35">
        <v>0</v>
      </c>
      <c r="AH35">
        <v>0</v>
      </c>
      <c r="AI35">
        <v>0</v>
      </c>
      <c r="AJ35">
        <v>0</v>
      </c>
      <c r="AK35">
        <v>0</v>
      </c>
      <c r="AL35">
        <v>0</v>
      </c>
      <c r="AM35">
        <v>0</v>
      </c>
      <c r="AN35">
        <v>0</v>
      </c>
      <c r="AO35">
        <v>0</v>
      </c>
      <c r="AP35">
        <v>0</v>
      </c>
      <c r="AQ35">
        <v>0</v>
      </c>
      <c r="AR35">
        <v>0</v>
      </c>
      <c r="AS35">
        <v>0</v>
      </c>
      <c r="AT35">
        <v>0</v>
      </c>
      <c r="AU35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>
        <v>0</v>
      </c>
      <c r="BB35">
        <v>0</v>
      </c>
      <c r="BC35">
        <v>0</v>
      </c>
      <c r="BD35">
        <v>0</v>
      </c>
      <c r="BE35">
        <v>0</v>
      </c>
      <c r="BF35">
        <v>0</v>
      </c>
      <c r="BG35">
        <v>0</v>
      </c>
      <c r="BH35">
        <v>0</v>
      </c>
      <c r="BI35">
        <v>0</v>
      </c>
      <c r="BJ35">
        <v>0</v>
      </c>
      <c r="BK35">
        <v>0</v>
      </c>
      <c r="BL35">
        <v>0</v>
      </c>
      <c r="BM35">
        <v>0</v>
      </c>
      <c r="BN35">
        <v>0</v>
      </c>
      <c r="BO35">
        <v>0</v>
      </c>
      <c r="BP35">
        <v>0</v>
      </c>
      <c r="BQ35">
        <v>0</v>
      </c>
      <c r="BR35">
        <v>0</v>
      </c>
      <c r="BS35">
        <v>0</v>
      </c>
      <c r="BT35">
        <v>0</v>
      </c>
      <c r="BU35">
        <v>0</v>
      </c>
      <c r="BV35">
        <v>0</v>
      </c>
      <c r="BW35">
        <v>0</v>
      </c>
      <c r="BX35">
        <v>0</v>
      </c>
      <c r="BY35">
        <v>0</v>
      </c>
      <c r="BZ35">
        <v>0</v>
      </c>
      <c r="CA35">
        <v>0</v>
      </c>
      <c r="CB35">
        <v>0</v>
      </c>
      <c r="CC35">
        <v>0</v>
      </c>
      <c r="CD35">
        <v>0</v>
      </c>
      <c r="CE35">
        <v>0</v>
      </c>
      <c r="CF35">
        <v>0</v>
      </c>
      <c r="CG35">
        <v>0</v>
      </c>
      <c r="CH35">
        <v>0</v>
      </c>
      <c r="CI35">
        <v>0</v>
      </c>
      <c r="CJ35">
        <v>0</v>
      </c>
      <c r="CK35">
        <v>0</v>
      </c>
      <c r="CL35">
        <v>0</v>
      </c>
      <c r="CM35">
        <v>0</v>
      </c>
      <c r="CN35">
        <v>0</v>
      </c>
      <c r="CO35">
        <v>0</v>
      </c>
      <c r="CP35">
        <v>0</v>
      </c>
      <c r="CQ35">
        <v>0</v>
      </c>
      <c r="CR35">
        <v>0</v>
      </c>
    </row>
    <row r="36" spans="1:96">
      <c r="A36" t="s">
        <v>78</v>
      </c>
      <c r="B36">
        <v>0</v>
      </c>
      <c r="C36">
        <v>0</v>
      </c>
      <c r="D36">
        <v>0</v>
      </c>
      <c r="E36">
        <v>0</v>
      </c>
      <c r="F36">
        <v>0</v>
      </c>
      <c r="G36">
        <v>0</v>
      </c>
      <c r="H36">
        <v>0</v>
      </c>
      <c r="I36">
        <v>0</v>
      </c>
      <c r="J36">
        <v>0</v>
      </c>
      <c r="K36">
        <v>0</v>
      </c>
      <c r="L36">
        <v>0</v>
      </c>
      <c r="M36">
        <v>0</v>
      </c>
      <c r="N36">
        <v>0</v>
      </c>
      <c r="O36">
        <v>0</v>
      </c>
      <c r="P36">
        <v>0</v>
      </c>
      <c r="Q36">
        <v>0</v>
      </c>
      <c r="R36">
        <v>0</v>
      </c>
      <c r="S36">
        <v>0</v>
      </c>
      <c r="T36">
        <v>0</v>
      </c>
      <c r="U36">
        <v>0</v>
      </c>
      <c r="V36">
        <v>0</v>
      </c>
      <c r="W36">
        <v>0</v>
      </c>
      <c r="X36">
        <v>0</v>
      </c>
      <c r="Y36">
        <v>0</v>
      </c>
      <c r="Z36">
        <v>0</v>
      </c>
      <c r="AA36">
        <v>0</v>
      </c>
      <c r="AB36">
        <v>0</v>
      </c>
      <c r="AC36">
        <v>0</v>
      </c>
      <c r="AD36">
        <v>0</v>
      </c>
      <c r="AE36">
        <v>0</v>
      </c>
      <c r="AF36">
        <v>0</v>
      </c>
      <c r="AG36">
        <v>0</v>
      </c>
      <c r="AH36">
        <v>0</v>
      </c>
      <c r="AI36">
        <v>0</v>
      </c>
      <c r="AJ36">
        <v>0</v>
      </c>
      <c r="AK36">
        <v>0</v>
      </c>
      <c r="AL36">
        <v>0</v>
      </c>
      <c r="AM36">
        <v>0</v>
      </c>
      <c r="AN36">
        <v>0</v>
      </c>
      <c r="AO36">
        <v>0</v>
      </c>
      <c r="AP36">
        <v>0</v>
      </c>
      <c r="AQ36">
        <v>0</v>
      </c>
      <c r="AR36">
        <v>0</v>
      </c>
      <c r="AS36">
        <v>0</v>
      </c>
      <c r="AT36">
        <v>0</v>
      </c>
      <c r="AU36">
        <v>0</v>
      </c>
      <c r="AV36">
        <v>0</v>
      </c>
      <c r="AW36">
        <v>0</v>
      </c>
      <c r="AX36">
        <v>0</v>
      </c>
      <c r="AY36">
        <v>0</v>
      </c>
      <c r="AZ36">
        <v>0</v>
      </c>
      <c r="BA36">
        <v>0</v>
      </c>
      <c r="BB36">
        <v>0</v>
      </c>
      <c r="BC36">
        <v>0</v>
      </c>
      <c r="BD36">
        <v>0</v>
      </c>
      <c r="BE36">
        <v>0</v>
      </c>
      <c r="BF36">
        <v>0</v>
      </c>
      <c r="BG36">
        <v>0</v>
      </c>
      <c r="BH36">
        <v>0</v>
      </c>
      <c r="BI36">
        <v>0</v>
      </c>
      <c r="BJ36">
        <v>0</v>
      </c>
      <c r="BK36">
        <v>0</v>
      </c>
      <c r="BL36">
        <v>0</v>
      </c>
      <c r="BM36">
        <v>0</v>
      </c>
      <c r="BN36">
        <v>0</v>
      </c>
      <c r="BO36">
        <v>0</v>
      </c>
      <c r="BP36">
        <v>0</v>
      </c>
      <c r="BQ36">
        <v>0</v>
      </c>
      <c r="BR36">
        <v>0</v>
      </c>
      <c r="BS36">
        <v>0</v>
      </c>
      <c r="BT36">
        <v>0</v>
      </c>
      <c r="BU36">
        <v>0</v>
      </c>
      <c r="BV36">
        <v>0</v>
      </c>
      <c r="BW36">
        <v>0</v>
      </c>
      <c r="BX36">
        <v>0</v>
      </c>
      <c r="BY36">
        <v>0</v>
      </c>
      <c r="BZ36">
        <v>0</v>
      </c>
      <c r="CA36">
        <v>0</v>
      </c>
      <c r="CB36">
        <v>0</v>
      </c>
      <c r="CC36">
        <v>0</v>
      </c>
      <c r="CD36">
        <v>0</v>
      </c>
      <c r="CE36">
        <v>0</v>
      </c>
      <c r="CF36">
        <v>0</v>
      </c>
      <c r="CG36">
        <v>0</v>
      </c>
      <c r="CH36">
        <v>0</v>
      </c>
      <c r="CI36">
        <v>0</v>
      </c>
      <c r="CJ36">
        <v>0</v>
      </c>
      <c r="CK36">
        <v>0</v>
      </c>
      <c r="CL36">
        <v>0</v>
      </c>
      <c r="CM36">
        <v>0</v>
      </c>
      <c r="CN36">
        <v>0</v>
      </c>
      <c r="CO36">
        <v>0</v>
      </c>
      <c r="CP36">
        <v>0</v>
      </c>
      <c r="CQ36">
        <v>0</v>
      </c>
      <c r="CR36">
        <v>0</v>
      </c>
    </row>
    <row r="37" spans="1:96">
      <c r="A37" t="s">
        <v>79</v>
      </c>
      <c r="B37">
        <v>0</v>
      </c>
      <c r="C37">
        <v>0</v>
      </c>
      <c r="D37">
        <v>0</v>
      </c>
      <c r="E37">
        <v>0</v>
      </c>
      <c r="F37">
        <v>0</v>
      </c>
      <c r="G37">
        <v>0</v>
      </c>
      <c r="H37">
        <v>0</v>
      </c>
      <c r="I37">
        <v>0</v>
      </c>
      <c r="J37">
        <v>0</v>
      </c>
      <c r="K37">
        <v>0</v>
      </c>
      <c r="L37">
        <v>0</v>
      </c>
      <c r="M37">
        <v>0</v>
      </c>
      <c r="N37">
        <v>0</v>
      </c>
      <c r="O37">
        <v>0</v>
      </c>
      <c r="P37">
        <v>0</v>
      </c>
      <c r="Q37">
        <v>0</v>
      </c>
      <c r="R37">
        <v>0</v>
      </c>
      <c r="S37">
        <v>0</v>
      </c>
      <c r="T37">
        <v>0</v>
      </c>
      <c r="U37">
        <v>0</v>
      </c>
      <c r="V37">
        <v>0</v>
      </c>
      <c r="W37">
        <v>0</v>
      </c>
      <c r="X37">
        <v>0</v>
      </c>
      <c r="Y37">
        <v>0</v>
      </c>
      <c r="Z37">
        <v>0</v>
      </c>
      <c r="AA37">
        <v>0</v>
      </c>
      <c r="AB37">
        <v>0</v>
      </c>
      <c r="AC37">
        <v>0</v>
      </c>
      <c r="AD37">
        <v>0</v>
      </c>
      <c r="AE37">
        <v>0</v>
      </c>
      <c r="AF37">
        <v>0</v>
      </c>
      <c r="AG37">
        <v>0</v>
      </c>
      <c r="AH37">
        <v>0</v>
      </c>
      <c r="AI37">
        <v>0</v>
      </c>
      <c r="AJ37">
        <v>0</v>
      </c>
      <c r="AK37">
        <v>0</v>
      </c>
      <c r="AL37">
        <v>0</v>
      </c>
      <c r="AM37">
        <v>0</v>
      </c>
      <c r="AN37">
        <v>0</v>
      </c>
      <c r="AO37">
        <v>0</v>
      </c>
      <c r="AP37">
        <v>0</v>
      </c>
      <c r="AQ37">
        <v>0</v>
      </c>
      <c r="AR37">
        <v>0</v>
      </c>
      <c r="AS37">
        <v>0</v>
      </c>
      <c r="AT37">
        <v>0</v>
      </c>
      <c r="AU37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>
        <v>0</v>
      </c>
      <c r="BB37">
        <v>0</v>
      </c>
      <c r="BC37">
        <v>0</v>
      </c>
      <c r="BD37">
        <v>0</v>
      </c>
      <c r="BE37">
        <v>0</v>
      </c>
      <c r="BF37">
        <v>0</v>
      </c>
      <c r="BG37">
        <v>0</v>
      </c>
      <c r="BH37">
        <v>0</v>
      </c>
      <c r="BI37">
        <v>0</v>
      </c>
      <c r="BJ37">
        <v>0</v>
      </c>
      <c r="BK37">
        <v>0</v>
      </c>
      <c r="BL37">
        <v>0</v>
      </c>
      <c r="BM37">
        <v>0</v>
      </c>
      <c r="BN37">
        <v>0</v>
      </c>
      <c r="BO37">
        <v>0</v>
      </c>
      <c r="BP37">
        <v>0</v>
      </c>
      <c r="BQ37">
        <v>0</v>
      </c>
      <c r="BR37">
        <v>0</v>
      </c>
      <c r="BS37">
        <v>0</v>
      </c>
      <c r="BT37">
        <v>0</v>
      </c>
      <c r="BU37">
        <v>0</v>
      </c>
      <c r="BV37">
        <v>0</v>
      </c>
      <c r="BW37">
        <v>0</v>
      </c>
      <c r="BX37">
        <v>0</v>
      </c>
      <c r="BY37">
        <v>0</v>
      </c>
      <c r="BZ37">
        <v>0</v>
      </c>
      <c r="CA37">
        <v>0</v>
      </c>
      <c r="CB37">
        <v>0</v>
      </c>
      <c r="CC37">
        <v>0</v>
      </c>
      <c r="CD37">
        <v>0</v>
      </c>
      <c r="CE37">
        <v>0</v>
      </c>
      <c r="CF37">
        <v>0</v>
      </c>
      <c r="CG37">
        <v>0</v>
      </c>
      <c r="CH37">
        <v>0</v>
      </c>
      <c r="CI37">
        <v>0</v>
      </c>
      <c r="CJ37">
        <v>0</v>
      </c>
      <c r="CK37">
        <v>0</v>
      </c>
      <c r="CL37">
        <v>0</v>
      </c>
      <c r="CM37">
        <v>0</v>
      </c>
      <c r="CN37">
        <v>0</v>
      </c>
      <c r="CO37">
        <v>0</v>
      </c>
      <c r="CP37">
        <v>0</v>
      </c>
      <c r="CQ37">
        <v>0</v>
      </c>
      <c r="CR37">
        <v>0</v>
      </c>
    </row>
    <row r="38" spans="1:96">
      <c r="A38" t="s">
        <v>80</v>
      </c>
      <c r="B38">
        <v>0</v>
      </c>
      <c r="C38">
        <v>0</v>
      </c>
      <c r="D38">
        <v>0</v>
      </c>
      <c r="E38">
        <v>0</v>
      </c>
      <c r="F38">
        <v>0</v>
      </c>
      <c r="G38">
        <v>0</v>
      </c>
      <c r="H38">
        <v>0</v>
      </c>
      <c r="I38">
        <v>0</v>
      </c>
      <c r="J38">
        <v>0</v>
      </c>
      <c r="K38">
        <v>0</v>
      </c>
      <c r="L38">
        <v>0</v>
      </c>
      <c r="M38">
        <v>0</v>
      </c>
      <c r="N38">
        <v>0</v>
      </c>
      <c r="O38">
        <v>0</v>
      </c>
      <c r="P38">
        <v>0</v>
      </c>
      <c r="Q38">
        <v>0</v>
      </c>
      <c r="R38">
        <v>0</v>
      </c>
      <c r="S38">
        <v>0</v>
      </c>
      <c r="T38">
        <v>0</v>
      </c>
      <c r="U38">
        <v>0</v>
      </c>
      <c r="V38">
        <v>0</v>
      </c>
      <c r="W38">
        <v>0</v>
      </c>
      <c r="X38">
        <v>0</v>
      </c>
      <c r="Y38">
        <v>0</v>
      </c>
      <c r="Z38">
        <v>0</v>
      </c>
      <c r="AA38">
        <v>0</v>
      </c>
      <c r="AB38">
        <v>0</v>
      </c>
      <c r="AC38">
        <v>0</v>
      </c>
      <c r="AD38">
        <v>0</v>
      </c>
      <c r="AE38">
        <v>0</v>
      </c>
      <c r="AF38">
        <v>0</v>
      </c>
      <c r="AG38">
        <v>0</v>
      </c>
      <c r="AH38">
        <v>0</v>
      </c>
      <c r="AI38">
        <v>0</v>
      </c>
      <c r="AJ38">
        <v>0</v>
      </c>
      <c r="AK38">
        <v>0</v>
      </c>
      <c r="AL38">
        <v>0</v>
      </c>
      <c r="AM38">
        <v>0</v>
      </c>
      <c r="AN38">
        <v>0</v>
      </c>
      <c r="AO38">
        <v>0</v>
      </c>
      <c r="AP38">
        <v>0</v>
      </c>
      <c r="AQ38">
        <v>0</v>
      </c>
      <c r="AR38">
        <v>0</v>
      </c>
      <c r="AS38">
        <v>0</v>
      </c>
      <c r="AT38">
        <v>0</v>
      </c>
      <c r="AU38">
        <v>0</v>
      </c>
      <c r="AV38">
        <v>0</v>
      </c>
      <c r="AW38">
        <v>0</v>
      </c>
      <c r="AX38">
        <v>0</v>
      </c>
      <c r="AY38">
        <v>0</v>
      </c>
      <c r="AZ38">
        <v>0</v>
      </c>
      <c r="BA38">
        <v>0</v>
      </c>
      <c r="BB38">
        <v>0</v>
      </c>
      <c r="BC38">
        <v>0</v>
      </c>
      <c r="BD38">
        <v>0</v>
      </c>
      <c r="BE38">
        <v>0</v>
      </c>
      <c r="BF38">
        <v>0</v>
      </c>
      <c r="BG38">
        <v>0</v>
      </c>
      <c r="BH38">
        <v>0</v>
      </c>
      <c r="BI38">
        <v>0</v>
      </c>
      <c r="BJ38">
        <v>0</v>
      </c>
      <c r="BK38">
        <v>0</v>
      </c>
      <c r="BL38">
        <v>0</v>
      </c>
      <c r="BM38">
        <v>0</v>
      </c>
      <c r="BN38">
        <v>0</v>
      </c>
      <c r="BO38">
        <v>0</v>
      </c>
      <c r="BP38">
        <v>0</v>
      </c>
      <c r="BQ38">
        <v>0</v>
      </c>
      <c r="BR38">
        <v>0</v>
      </c>
      <c r="BS38">
        <v>0</v>
      </c>
      <c r="BT38">
        <v>0</v>
      </c>
      <c r="BU38">
        <v>0</v>
      </c>
      <c r="BV38">
        <v>0</v>
      </c>
      <c r="BW38">
        <v>0</v>
      </c>
      <c r="BX38">
        <v>0</v>
      </c>
      <c r="BY38">
        <v>0</v>
      </c>
      <c r="BZ38">
        <v>0</v>
      </c>
      <c r="CA38">
        <v>0</v>
      </c>
      <c r="CB38">
        <v>0</v>
      </c>
      <c r="CC38">
        <v>0</v>
      </c>
      <c r="CD38">
        <v>0</v>
      </c>
      <c r="CE38">
        <v>0</v>
      </c>
      <c r="CF38">
        <v>0</v>
      </c>
      <c r="CG38">
        <v>0</v>
      </c>
      <c r="CH38">
        <v>0</v>
      </c>
      <c r="CI38">
        <v>0</v>
      </c>
      <c r="CJ38">
        <v>0</v>
      </c>
      <c r="CK38">
        <v>0</v>
      </c>
      <c r="CL38">
        <v>0</v>
      </c>
      <c r="CM38">
        <v>0</v>
      </c>
      <c r="CN38">
        <v>0</v>
      </c>
      <c r="CO38">
        <v>0</v>
      </c>
      <c r="CP38">
        <v>0</v>
      </c>
      <c r="CQ38">
        <v>0</v>
      </c>
      <c r="CR38">
        <v>0</v>
      </c>
    </row>
    <row r="39" spans="1:96">
      <c r="A39" t="s">
        <v>81</v>
      </c>
      <c r="B39">
        <v>0</v>
      </c>
      <c r="C39">
        <v>0</v>
      </c>
      <c r="D39">
        <v>0</v>
      </c>
      <c r="E39">
        <v>0</v>
      </c>
      <c r="F39">
        <v>0</v>
      </c>
      <c r="G39">
        <v>0</v>
      </c>
      <c r="H39">
        <v>0</v>
      </c>
      <c r="I39">
        <v>0</v>
      </c>
      <c r="J39">
        <v>0</v>
      </c>
      <c r="K39">
        <v>0</v>
      </c>
      <c r="L39">
        <v>0</v>
      </c>
      <c r="M39">
        <v>0</v>
      </c>
      <c r="N39">
        <v>0</v>
      </c>
      <c r="O39">
        <v>0</v>
      </c>
      <c r="P39">
        <v>0</v>
      </c>
      <c r="Q39">
        <v>0</v>
      </c>
      <c r="R39">
        <v>0</v>
      </c>
      <c r="S39">
        <v>0</v>
      </c>
      <c r="T39">
        <v>0</v>
      </c>
      <c r="U39">
        <v>0</v>
      </c>
      <c r="V39">
        <v>0</v>
      </c>
      <c r="W39">
        <v>0</v>
      </c>
      <c r="X39">
        <v>0</v>
      </c>
      <c r="Y39">
        <v>0</v>
      </c>
      <c r="Z39">
        <v>0</v>
      </c>
      <c r="AA39">
        <v>0</v>
      </c>
      <c r="AB39">
        <v>0</v>
      </c>
      <c r="AC39">
        <v>0</v>
      </c>
      <c r="AD39">
        <v>0</v>
      </c>
      <c r="AE39">
        <v>0</v>
      </c>
      <c r="AF39">
        <v>0</v>
      </c>
      <c r="AG39">
        <v>0</v>
      </c>
      <c r="AH39">
        <v>0</v>
      </c>
      <c r="AI39">
        <v>0</v>
      </c>
      <c r="AJ39">
        <v>0</v>
      </c>
      <c r="AK39">
        <v>0</v>
      </c>
      <c r="AL39">
        <v>0</v>
      </c>
      <c r="AM39">
        <v>0</v>
      </c>
      <c r="AN39">
        <v>0</v>
      </c>
      <c r="AO39">
        <v>0</v>
      </c>
      <c r="AP39">
        <v>0</v>
      </c>
      <c r="AQ39">
        <v>0</v>
      </c>
      <c r="AR39">
        <v>0</v>
      </c>
      <c r="AS39">
        <v>0</v>
      </c>
      <c r="AT39">
        <v>0</v>
      </c>
      <c r="AU3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0</v>
      </c>
      <c r="BB39">
        <v>0</v>
      </c>
      <c r="BC39">
        <v>0</v>
      </c>
      <c r="BD39">
        <v>0</v>
      </c>
      <c r="BE39">
        <v>0</v>
      </c>
      <c r="BF39">
        <v>0</v>
      </c>
      <c r="BG39">
        <v>0</v>
      </c>
      <c r="BH39">
        <v>0</v>
      </c>
      <c r="BI39">
        <v>0</v>
      </c>
      <c r="BJ39">
        <v>0</v>
      </c>
      <c r="BK39">
        <v>0</v>
      </c>
      <c r="BL39">
        <v>0</v>
      </c>
      <c r="BM39">
        <v>0</v>
      </c>
      <c r="BN39">
        <v>0</v>
      </c>
      <c r="BO39">
        <v>0</v>
      </c>
      <c r="BP39">
        <v>0</v>
      </c>
      <c r="BQ39">
        <v>0</v>
      </c>
      <c r="BR39">
        <v>0</v>
      </c>
      <c r="BS39">
        <v>0</v>
      </c>
      <c r="BT39">
        <v>0</v>
      </c>
      <c r="BU39">
        <v>0</v>
      </c>
      <c r="BV39">
        <v>0</v>
      </c>
      <c r="BW39">
        <v>0</v>
      </c>
      <c r="BX39">
        <v>0</v>
      </c>
      <c r="BY39">
        <v>0</v>
      </c>
      <c r="BZ39">
        <v>0</v>
      </c>
      <c r="CA39">
        <v>0</v>
      </c>
      <c r="CB39">
        <v>0</v>
      </c>
      <c r="CC39">
        <v>0</v>
      </c>
      <c r="CD39">
        <v>0</v>
      </c>
      <c r="CE39">
        <v>0</v>
      </c>
      <c r="CF39">
        <v>0</v>
      </c>
      <c r="CG39">
        <v>0</v>
      </c>
      <c r="CH39">
        <v>0</v>
      </c>
      <c r="CI39">
        <v>0</v>
      </c>
      <c r="CJ39">
        <v>0</v>
      </c>
      <c r="CK39">
        <v>0</v>
      </c>
      <c r="CL39">
        <v>0</v>
      </c>
      <c r="CM39">
        <v>0</v>
      </c>
      <c r="CN39">
        <v>0</v>
      </c>
      <c r="CO39">
        <v>0</v>
      </c>
      <c r="CP39">
        <v>0</v>
      </c>
      <c r="CQ39">
        <v>0</v>
      </c>
      <c r="CR39">
        <v>0</v>
      </c>
    </row>
    <row r="40" spans="1:96">
      <c r="A40" t="s">
        <v>82</v>
      </c>
      <c r="B40">
        <v>0</v>
      </c>
      <c r="C40">
        <v>0</v>
      </c>
      <c r="D40">
        <v>0</v>
      </c>
      <c r="E40">
        <v>0</v>
      </c>
      <c r="F40">
        <v>0</v>
      </c>
      <c r="G40">
        <v>0</v>
      </c>
      <c r="H40">
        <v>0</v>
      </c>
      <c r="I40">
        <v>0</v>
      </c>
      <c r="J40">
        <v>0</v>
      </c>
      <c r="K40">
        <v>0</v>
      </c>
      <c r="L40">
        <v>0</v>
      </c>
      <c r="M40">
        <v>0</v>
      </c>
      <c r="N40">
        <v>0</v>
      </c>
      <c r="O40">
        <v>0</v>
      </c>
      <c r="P40">
        <v>0</v>
      </c>
      <c r="Q40">
        <v>0</v>
      </c>
      <c r="R40">
        <v>0</v>
      </c>
      <c r="S40">
        <v>0</v>
      </c>
      <c r="T40">
        <v>0</v>
      </c>
      <c r="U40">
        <v>0</v>
      </c>
      <c r="V40">
        <v>0</v>
      </c>
      <c r="W40">
        <v>0</v>
      </c>
      <c r="X40">
        <v>0</v>
      </c>
      <c r="Y40">
        <v>0</v>
      </c>
      <c r="Z40">
        <v>0</v>
      </c>
      <c r="AA40">
        <v>0</v>
      </c>
      <c r="AB40">
        <v>0</v>
      </c>
      <c r="AC40">
        <v>0</v>
      </c>
      <c r="AD40">
        <v>0</v>
      </c>
      <c r="AE40">
        <v>0</v>
      </c>
      <c r="AF40">
        <v>0</v>
      </c>
      <c r="AG40">
        <v>0</v>
      </c>
      <c r="AH40">
        <v>0</v>
      </c>
      <c r="AI40">
        <v>0</v>
      </c>
      <c r="AJ40">
        <v>0</v>
      </c>
      <c r="AK40">
        <v>0</v>
      </c>
      <c r="AL40">
        <v>0</v>
      </c>
      <c r="AM40">
        <v>0</v>
      </c>
      <c r="AN40">
        <v>0</v>
      </c>
      <c r="AO40">
        <v>0</v>
      </c>
      <c r="AP40">
        <v>0</v>
      </c>
      <c r="AQ40">
        <v>0</v>
      </c>
      <c r="AR40">
        <v>0</v>
      </c>
      <c r="AS40">
        <v>0</v>
      </c>
      <c r="AT40">
        <v>0</v>
      </c>
      <c r="AU40">
        <v>0</v>
      </c>
      <c r="AV40">
        <v>0</v>
      </c>
      <c r="AW40">
        <v>0</v>
      </c>
      <c r="AX40">
        <v>0</v>
      </c>
      <c r="AY40">
        <v>0</v>
      </c>
      <c r="AZ40">
        <v>0</v>
      </c>
      <c r="BA40">
        <v>0</v>
      </c>
      <c r="BB40">
        <v>0</v>
      </c>
      <c r="BC40">
        <v>0</v>
      </c>
      <c r="BD40">
        <v>0</v>
      </c>
      <c r="BE40">
        <v>0</v>
      </c>
      <c r="BF40">
        <v>0</v>
      </c>
      <c r="BG40">
        <v>0</v>
      </c>
      <c r="BH40">
        <v>0</v>
      </c>
      <c r="BI40">
        <v>0</v>
      </c>
      <c r="BJ40">
        <v>0</v>
      </c>
      <c r="BK40">
        <v>0</v>
      </c>
      <c r="BL40">
        <v>0</v>
      </c>
      <c r="BM40">
        <v>0</v>
      </c>
      <c r="BN40">
        <v>0</v>
      </c>
      <c r="BO40">
        <v>0</v>
      </c>
      <c r="BP40">
        <v>0</v>
      </c>
      <c r="BQ40">
        <v>0</v>
      </c>
      <c r="BR40">
        <v>0</v>
      </c>
      <c r="BS40">
        <v>0</v>
      </c>
      <c r="BT40">
        <v>0</v>
      </c>
      <c r="BU40">
        <v>0</v>
      </c>
      <c r="BV40">
        <v>0</v>
      </c>
      <c r="BW40">
        <v>0</v>
      </c>
      <c r="BX40">
        <v>0</v>
      </c>
      <c r="BY40">
        <v>0</v>
      </c>
      <c r="BZ40">
        <v>0</v>
      </c>
      <c r="CA40">
        <v>0</v>
      </c>
      <c r="CB40">
        <v>0</v>
      </c>
      <c r="CC40">
        <v>0</v>
      </c>
      <c r="CD40">
        <v>0</v>
      </c>
      <c r="CE40">
        <v>0</v>
      </c>
      <c r="CF40">
        <v>0</v>
      </c>
      <c r="CG40">
        <v>0</v>
      </c>
      <c r="CH40">
        <v>0</v>
      </c>
      <c r="CI40">
        <v>0</v>
      </c>
      <c r="CJ40">
        <v>0</v>
      </c>
      <c r="CK40">
        <v>0</v>
      </c>
      <c r="CL40">
        <v>0</v>
      </c>
      <c r="CM40">
        <v>0</v>
      </c>
      <c r="CN40">
        <v>0</v>
      </c>
      <c r="CO40">
        <v>0</v>
      </c>
      <c r="CP40">
        <v>0</v>
      </c>
      <c r="CQ40">
        <v>0</v>
      </c>
      <c r="CR40">
        <v>0</v>
      </c>
    </row>
    <row r="41" spans="1:96">
      <c r="A41" t="s">
        <v>83</v>
      </c>
      <c r="B41">
        <v>0</v>
      </c>
      <c r="C41">
        <v>0</v>
      </c>
      <c r="D41">
        <v>0</v>
      </c>
      <c r="E41">
        <v>0</v>
      </c>
      <c r="F41">
        <v>0</v>
      </c>
      <c r="G41">
        <v>0</v>
      </c>
      <c r="H41">
        <v>0</v>
      </c>
      <c r="I41">
        <v>0</v>
      </c>
      <c r="J41">
        <v>0</v>
      </c>
      <c r="K41">
        <v>0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0</v>
      </c>
      <c r="S41">
        <v>0</v>
      </c>
      <c r="T41">
        <v>0</v>
      </c>
      <c r="U41">
        <v>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0</v>
      </c>
      <c r="AE41">
        <v>0</v>
      </c>
      <c r="AF41">
        <v>0</v>
      </c>
      <c r="AG41">
        <v>0</v>
      </c>
      <c r="AH41">
        <v>0</v>
      </c>
      <c r="AI41">
        <v>0</v>
      </c>
      <c r="AJ41">
        <v>0</v>
      </c>
      <c r="AK41">
        <v>0</v>
      </c>
      <c r="AL41">
        <v>0</v>
      </c>
      <c r="AM41">
        <v>0</v>
      </c>
      <c r="AN41">
        <v>0</v>
      </c>
      <c r="AO41">
        <v>0</v>
      </c>
      <c r="AP41">
        <v>0</v>
      </c>
      <c r="AQ41">
        <v>0</v>
      </c>
      <c r="AR41">
        <v>0</v>
      </c>
      <c r="AS41">
        <v>0</v>
      </c>
      <c r="AT41">
        <v>0</v>
      </c>
      <c r="AU41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0</v>
      </c>
      <c r="BF41">
        <v>0</v>
      </c>
      <c r="BG41">
        <v>0</v>
      </c>
      <c r="BH41">
        <v>0</v>
      </c>
      <c r="BI41">
        <v>0</v>
      </c>
      <c r="BJ41">
        <v>0</v>
      </c>
      <c r="BK41">
        <v>0</v>
      </c>
      <c r="BL41">
        <v>0</v>
      </c>
      <c r="BM41">
        <v>0</v>
      </c>
      <c r="BN41">
        <v>0</v>
      </c>
      <c r="BO41">
        <v>0</v>
      </c>
      <c r="BP41">
        <v>0</v>
      </c>
      <c r="BQ41">
        <v>0</v>
      </c>
      <c r="BR41">
        <v>0</v>
      </c>
      <c r="BS41">
        <v>0</v>
      </c>
      <c r="BT41">
        <v>0</v>
      </c>
      <c r="BU41">
        <v>0</v>
      </c>
      <c r="BV41">
        <v>0</v>
      </c>
      <c r="BW41">
        <v>0</v>
      </c>
      <c r="BX41">
        <v>0</v>
      </c>
      <c r="BY41">
        <v>0</v>
      </c>
      <c r="BZ41">
        <v>0</v>
      </c>
      <c r="CA41">
        <v>0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0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0</v>
      </c>
      <c r="CQ41">
        <v>0</v>
      </c>
      <c r="CR41">
        <v>0</v>
      </c>
    </row>
    <row r="42" spans="1:96">
      <c r="A42" t="s">
        <v>84</v>
      </c>
      <c r="B42">
        <v>0</v>
      </c>
      <c r="C42">
        <v>0</v>
      </c>
      <c r="D42">
        <v>0</v>
      </c>
      <c r="E42">
        <v>0</v>
      </c>
      <c r="F42">
        <v>0</v>
      </c>
      <c r="G42">
        <v>0</v>
      </c>
      <c r="H42">
        <v>0</v>
      </c>
      <c r="I42">
        <v>0</v>
      </c>
      <c r="J42">
        <v>0</v>
      </c>
      <c r="K42">
        <v>0</v>
      </c>
      <c r="L42">
        <v>0</v>
      </c>
      <c r="M42">
        <v>0</v>
      </c>
      <c r="N42">
        <v>0</v>
      </c>
      <c r="O42">
        <v>0</v>
      </c>
      <c r="P42">
        <v>0</v>
      </c>
      <c r="Q42">
        <v>0</v>
      </c>
      <c r="R42">
        <v>0</v>
      </c>
      <c r="S42">
        <v>0</v>
      </c>
      <c r="T42">
        <v>0</v>
      </c>
      <c r="U42">
        <v>0</v>
      </c>
      <c r="V42">
        <v>0</v>
      </c>
      <c r="W42">
        <v>0</v>
      </c>
      <c r="X42">
        <v>0</v>
      </c>
      <c r="Y42">
        <v>0</v>
      </c>
      <c r="Z42">
        <v>0</v>
      </c>
      <c r="AA42">
        <v>0</v>
      </c>
      <c r="AB42">
        <v>0</v>
      </c>
      <c r="AC42">
        <v>0</v>
      </c>
      <c r="AD42">
        <v>0</v>
      </c>
      <c r="AE42">
        <v>0</v>
      </c>
      <c r="AF42">
        <v>0</v>
      </c>
      <c r="AG42">
        <v>0</v>
      </c>
      <c r="AH42">
        <v>0</v>
      </c>
      <c r="AI42">
        <v>0</v>
      </c>
      <c r="AJ42">
        <v>0</v>
      </c>
      <c r="AK42">
        <v>0</v>
      </c>
      <c r="AL42">
        <v>0</v>
      </c>
      <c r="AM42">
        <v>0</v>
      </c>
      <c r="AN42">
        <v>0</v>
      </c>
      <c r="AO42">
        <v>0</v>
      </c>
      <c r="AP42">
        <v>0</v>
      </c>
      <c r="AQ42">
        <v>0</v>
      </c>
      <c r="AR42">
        <v>0</v>
      </c>
      <c r="AS42">
        <v>0</v>
      </c>
      <c r="AT42">
        <v>0</v>
      </c>
      <c r="AU42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>
        <v>0</v>
      </c>
      <c r="BB42">
        <v>0</v>
      </c>
      <c r="BC42">
        <v>0</v>
      </c>
      <c r="BD42">
        <v>0</v>
      </c>
      <c r="BE42">
        <v>0</v>
      </c>
      <c r="BF42">
        <v>0</v>
      </c>
      <c r="BG42">
        <v>0</v>
      </c>
      <c r="BH42">
        <v>0</v>
      </c>
      <c r="BI42">
        <v>0</v>
      </c>
      <c r="BJ42">
        <v>0</v>
      </c>
      <c r="BK42">
        <v>0</v>
      </c>
      <c r="BL42">
        <v>0</v>
      </c>
      <c r="BM42">
        <v>0</v>
      </c>
      <c r="BN42">
        <v>0</v>
      </c>
      <c r="BO42">
        <v>0</v>
      </c>
      <c r="BP42">
        <v>0</v>
      </c>
      <c r="BQ42">
        <v>0</v>
      </c>
      <c r="BR42">
        <v>0</v>
      </c>
      <c r="BS42">
        <v>0</v>
      </c>
      <c r="BT42">
        <v>0</v>
      </c>
      <c r="BU42">
        <v>0</v>
      </c>
      <c r="BV42">
        <v>0</v>
      </c>
      <c r="BW42">
        <v>0</v>
      </c>
      <c r="BX42">
        <v>0</v>
      </c>
      <c r="BY42">
        <v>0</v>
      </c>
      <c r="BZ42">
        <v>0</v>
      </c>
      <c r="CA42">
        <v>0</v>
      </c>
      <c r="CB42">
        <v>0</v>
      </c>
      <c r="CC42">
        <v>0</v>
      </c>
      <c r="CD42">
        <v>0</v>
      </c>
      <c r="CE42">
        <v>0</v>
      </c>
      <c r="CF42">
        <v>0</v>
      </c>
      <c r="CG42">
        <v>0</v>
      </c>
      <c r="CH42">
        <v>0</v>
      </c>
      <c r="CI42">
        <v>0</v>
      </c>
      <c r="CJ42">
        <v>0</v>
      </c>
      <c r="CK42">
        <v>0</v>
      </c>
      <c r="CL42">
        <v>0</v>
      </c>
      <c r="CM42">
        <v>0</v>
      </c>
      <c r="CN42">
        <v>0</v>
      </c>
      <c r="CO42">
        <v>0</v>
      </c>
      <c r="CP42">
        <v>0</v>
      </c>
      <c r="CQ42">
        <v>0</v>
      </c>
      <c r="CR42">
        <v>0</v>
      </c>
    </row>
    <row r="43" spans="1:96">
      <c r="A43" t="s">
        <v>85</v>
      </c>
      <c r="B43">
        <v>0</v>
      </c>
      <c r="C43">
        <v>0</v>
      </c>
      <c r="D43">
        <v>0</v>
      </c>
      <c r="E43">
        <v>0</v>
      </c>
      <c r="F43">
        <v>0</v>
      </c>
      <c r="G43">
        <v>0</v>
      </c>
      <c r="H43">
        <v>0</v>
      </c>
      <c r="I43">
        <v>0</v>
      </c>
      <c r="J43">
        <v>0</v>
      </c>
      <c r="K43">
        <v>0</v>
      </c>
      <c r="L43">
        <v>0</v>
      </c>
      <c r="M43">
        <v>0</v>
      </c>
      <c r="N43">
        <v>0</v>
      </c>
      <c r="O43">
        <v>0</v>
      </c>
      <c r="P43">
        <v>0</v>
      </c>
      <c r="Q43">
        <v>0</v>
      </c>
      <c r="R43">
        <v>0</v>
      </c>
      <c r="S43">
        <v>0</v>
      </c>
      <c r="T43">
        <v>0</v>
      </c>
      <c r="U43">
        <v>0</v>
      </c>
      <c r="V43">
        <v>0</v>
      </c>
      <c r="W43">
        <v>0</v>
      </c>
      <c r="X43">
        <v>0</v>
      </c>
      <c r="Y43">
        <v>0</v>
      </c>
      <c r="Z43">
        <v>0</v>
      </c>
      <c r="AA43">
        <v>0</v>
      </c>
      <c r="AB43">
        <v>0</v>
      </c>
      <c r="AC43">
        <v>0</v>
      </c>
      <c r="AD43">
        <v>0</v>
      </c>
      <c r="AE43">
        <v>0</v>
      </c>
      <c r="AF43">
        <v>0</v>
      </c>
      <c r="AG43">
        <v>0</v>
      </c>
      <c r="AH43">
        <v>0</v>
      </c>
      <c r="AI43">
        <v>0</v>
      </c>
      <c r="AJ43">
        <v>0</v>
      </c>
      <c r="AK43">
        <v>0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0</v>
      </c>
      <c r="AR43">
        <v>0</v>
      </c>
      <c r="AS43">
        <v>0</v>
      </c>
      <c r="AT43">
        <v>0</v>
      </c>
      <c r="AU43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>
        <v>0</v>
      </c>
      <c r="BB43">
        <v>0</v>
      </c>
      <c r="BC43">
        <v>0</v>
      </c>
      <c r="BD43">
        <v>0</v>
      </c>
      <c r="BE43">
        <v>0</v>
      </c>
      <c r="BF43">
        <v>0</v>
      </c>
      <c r="BG43">
        <v>0</v>
      </c>
      <c r="BH43">
        <v>0</v>
      </c>
      <c r="BI43">
        <v>0</v>
      </c>
      <c r="BJ43">
        <v>0</v>
      </c>
      <c r="BK43">
        <v>0</v>
      </c>
      <c r="BL43">
        <v>0</v>
      </c>
      <c r="BM43">
        <v>0</v>
      </c>
      <c r="BN43">
        <v>0</v>
      </c>
      <c r="BO43">
        <v>0</v>
      </c>
      <c r="BP43">
        <v>0</v>
      </c>
      <c r="BQ43">
        <v>0</v>
      </c>
      <c r="BR43">
        <v>0</v>
      </c>
      <c r="BS43">
        <v>0</v>
      </c>
      <c r="BT43">
        <v>0</v>
      </c>
      <c r="BU43">
        <v>0</v>
      </c>
      <c r="BV43">
        <v>0</v>
      </c>
      <c r="BW43">
        <v>0</v>
      </c>
      <c r="BX43">
        <v>0</v>
      </c>
      <c r="BY43">
        <v>0</v>
      </c>
      <c r="BZ43">
        <v>0</v>
      </c>
      <c r="CA43">
        <v>0</v>
      </c>
      <c r="CB43">
        <v>0</v>
      </c>
      <c r="CC43">
        <v>0</v>
      </c>
      <c r="CD43">
        <v>0</v>
      </c>
      <c r="CE43">
        <v>0</v>
      </c>
      <c r="CF43">
        <v>0</v>
      </c>
      <c r="CG43">
        <v>0</v>
      </c>
      <c r="CH43">
        <v>0</v>
      </c>
      <c r="CI43">
        <v>0</v>
      </c>
      <c r="CJ43">
        <v>0</v>
      </c>
      <c r="CK43">
        <v>0</v>
      </c>
      <c r="CL43">
        <v>0</v>
      </c>
      <c r="CM43">
        <v>0</v>
      </c>
      <c r="CN43">
        <v>0</v>
      </c>
      <c r="CO43">
        <v>0</v>
      </c>
      <c r="CP43">
        <v>0</v>
      </c>
      <c r="CQ43">
        <v>0</v>
      </c>
      <c r="CR43">
        <v>0</v>
      </c>
    </row>
    <row r="44" spans="1:96">
      <c r="A44" t="s">
        <v>86</v>
      </c>
      <c r="B44">
        <v>0</v>
      </c>
      <c r="C44">
        <v>0</v>
      </c>
      <c r="D44">
        <v>0</v>
      </c>
      <c r="E44">
        <v>0</v>
      </c>
      <c r="F44">
        <v>0</v>
      </c>
      <c r="G44">
        <v>0</v>
      </c>
      <c r="H44">
        <v>0</v>
      </c>
      <c r="I44">
        <v>0</v>
      </c>
      <c r="J44">
        <v>0</v>
      </c>
      <c r="K44">
        <v>0</v>
      </c>
      <c r="L44">
        <v>0</v>
      </c>
      <c r="M44">
        <v>0</v>
      </c>
      <c r="N44">
        <v>0</v>
      </c>
      <c r="O44">
        <v>0</v>
      </c>
      <c r="P44">
        <v>0</v>
      </c>
      <c r="Q44">
        <v>0</v>
      </c>
      <c r="R44">
        <v>0</v>
      </c>
      <c r="S44">
        <v>0</v>
      </c>
      <c r="T44">
        <v>0</v>
      </c>
      <c r="U44">
        <v>0</v>
      </c>
      <c r="V44">
        <v>0</v>
      </c>
      <c r="W44">
        <v>0</v>
      </c>
      <c r="X44">
        <v>0</v>
      </c>
      <c r="Y44">
        <v>0</v>
      </c>
      <c r="Z44">
        <v>0</v>
      </c>
      <c r="AA44">
        <v>0</v>
      </c>
      <c r="AB44">
        <v>0</v>
      </c>
      <c r="AC44">
        <v>0</v>
      </c>
      <c r="AD44">
        <v>0</v>
      </c>
      <c r="AE44">
        <v>0</v>
      </c>
      <c r="AF44">
        <v>0</v>
      </c>
      <c r="AG44">
        <v>0</v>
      </c>
      <c r="AH44">
        <v>0</v>
      </c>
      <c r="AI44">
        <v>0</v>
      </c>
      <c r="AJ44">
        <v>0</v>
      </c>
      <c r="AK44">
        <v>0</v>
      </c>
      <c r="AL44">
        <v>0</v>
      </c>
      <c r="AM44">
        <v>0</v>
      </c>
      <c r="AN44">
        <v>0</v>
      </c>
      <c r="AO44">
        <v>0</v>
      </c>
      <c r="AP44">
        <v>0</v>
      </c>
      <c r="AQ44">
        <v>0</v>
      </c>
      <c r="AR44">
        <v>0</v>
      </c>
      <c r="AS44">
        <v>0</v>
      </c>
      <c r="AT44">
        <v>0</v>
      </c>
      <c r="AU44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>
        <v>0</v>
      </c>
      <c r="BB44">
        <v>0</v>
      </c>
      <c r="BC44">
        <v>0</v>
      </c>
      <c r="BD44">
        <v>0</v>
      </c>
      <c r="BE44">
        <v>0</v>
      </c>
      <c r="BF44">
        <v>0</v>
      </c>
      <c r="BG44">
        <v>0</v>
      </c>
      <c r="BH44">
        <v>0</v>
      </c>
      <c r="BI44">
        <v>0</v>
      </c>
      <c r="BJ44">
        <v>0</v>
      </c>
      <c r="BK44">
        <v>0</v>
      </c>
      <c r="BL44">
        <v>0</v>
      </c>
      <c r="BM44">
        <v>0</v>
      </c>
      <c r="BN44">
        <v>0</v>
      </c>
      <c r="BO44">
        <v>0</v>
      </c>
      <c r="BP44">
        <v>0</v>
      </c>
      <c r="BQ44">
        <v>0</v>
      </c>
      <c r="BR44">
        <v>0</v>
      </c>
      <c r="BS44">
        <v>0</v>
      </c>
      <c r="BT44">
        <v>0</v>
      </c>
      <c r="BU44">
        <v>0</v>
      </c>
      <c r="BV44">
        <v>0</v>
      </c>
      <c r="BW44">
        <v>0</v>
      </c>
      <c r="BX44">
        <v>0</v>
      </c>
      <c r="BY44">
        <v>0</v>
      </c>
      <c r="BZ44">
        <v>0</v>
      </c>
      <c r="CA44">
        <v>0</v>
      </c>
      <c r="CB44">
        <v>0</v>
      </c>
      <c r="CC44">
        <v>0</v>
      </c>
      <c r="CD44">
        <v>0</v>
      </c>
      <c r="CE44">
        <v>0</v>
      </c>
      <c r="CF44">
        <v>0</v>
      </c>
      <c r="CG44">
        <v>0</v>
      </c>
      <c r="CH44">
        <v>0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0</v>
      </c>
      <c r="CQ44">
        <v>0</v>
      </c>
      <c r="CR44">
        <v>0</v>
      </c>
    </row>
    <row r="45" spans="1:96">
      <c r="A45" t="s">
        <v>87</v>
      </c>
      <c r="B45">
        <v>0</v>
      </c>
      <c r="C45">
        <v>0</v>
      </c>
      <c r="D45">
        <v>0</v>
      </c>
      <c r="E45">
        <v>0</v>
      </c>
      <c r="F45">
        <v>0</v>
      </c>
      <c r="G45">
        <v>0</v>
      </c>
      <c r="H45">
        <v>0</v>
      </c>
      <c r="I45">
        <v>0</v>
      </c>
      <c r="J45">
        <v>0</v>
      </c>
      <c r="K45">
        <v>0</v>
      </c>
      <c r="L45">
        <v>0</v>
      </c>
      <c r="M45">
        <v>0</v>
      </c>
      <c r="N45">
        <v>0</v>
      </c>
      <c r="O45">
        <v>0</v>
      </c>
      <c r="P45">
        <v>0</v>
      </c>
      <c r="Q45">
        <v>0</v>
      </c>
      <c r="R45">
        <v>0</v>
      </c>
      <c r="S45">
        <v>0</v>
      </c>
      <c r="T45">
        <v>0</v>
      </c>
      <c r="U45">
        <v>0</v>
      </c>
      <c r="V45">
        <v>0</v>
      </c>
      <c r="W45">
        <v>0</v>
      </c>
      <c r="X45">
        <v>0</v>
      </c>
      <c r="Y45">
        <v>0</v>
      </c>
      <c r="Z45">
        <v>0</v>
      </c>
      <c r="AA45">
        <v>0</v>
      </c>
      <c r="AB45">
        <v>0</v>
      </c>
      <c r="AC45">
        <v>0</v>
      </c>
      <c r="AD45">
        <v>0</v>
      </c>
      <c r="AE45">
        <v>0</v>
      </c>
      <c r="AF45">
        <v>0</v>
      </c>
      <c r="AG45">
        <v>0</v>
      </c>
      <c r="AH45">
        <v>0</v>
      </c>
      <c r="AI45">
        <v>0</v>
      </c>
      <c r="AJ45">
        <v>0</v>
      </c>
      <c r="AK45">
        <v>0</v>
      </c>
      <c r="AL45">
        <v>0</v>
      </c>
      <c r="AM45">
        <v>0</v>
      </c>
      <c r="AN45">
        <v>0</v>
      </c>
      <c r="AO45">
        <v>0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0</v>
      </c>
      <c r="BC45">
        <v>0</v>
      </c>
      <c r="BD45">
        <v>0</v>
      </c>
      <c r="BE45">
        <v>0</v>
      </c>
      <c r="BF45">
        <v>0</v>
      </c>
      <c r="BG45">
        <v>0</v>
      </c>
      <c r="BH45">
        <v>0</v>
      </c>
      <c r="BI45">
        <v>0</v>
      </c>
      <c r="BJ45">
        <v>0</v>
      </c>
      <c r="BK45">
        <v>0</v>
      </c>
      <c r="BL45">
        <v>0</v>
      </c>
      <c r="BM45">
        <v>0</v>
      </c>
      <c r="BN45">
        <v>0</v>
      </c>
      <c r="BO45">
        <v>0</v>
      </c>
      <c r="BP45">
        <v>0</v>
      </c>
      <c r="BQ45">
        <v>0</v>
      </c>
      <c r="BR45">
        <v>0</v>
      </c>
      <c r="BS45">
        <v>0</v>
      </c>
      <c r="BT45">
        <v>0</v>
      </c>
      <c r="BU45">
        <v>0</v>
      </c>
      <c r="BV45">
        <v>0</v>
      </c>
      <c r="BW45">
        <v>0</v>
      </c>
      <c r="BX45">
        <v>0</v>
      </c>
      <c r="BY45">
        <v>0</v>
      </c>
      <c r="BZ45">
        <v>0</v>
      </c>
      <c r="CA45">
        <v>0</v>
      </c>
      <c r="CB45">
        <v>0</v>
      </c>
      <c r="CC45">
        <v>0</v>
      </c>
      <c r="CD45">
        <v>0</v>
      </c>
      <c r="CE45">
        <v>0</v>
      </c>
      <c r="CF45">
        <v>0</v>
      </c>
      <c r="CG45">
        <v>0</v>
      </c>
      <c r="CH45">
        <v>0</v>
      </c>
      <c r="CI45">
        <v>0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0</v>
      </c>
      <c r="CP45">
        <v>0</v>
      </c>
      <c r="CQ45">
        <v>0</v>
      </c>
      <c r="CR45">
        <v>0</v>
      </c>
    </row>
    <row r="46" spans="1:96">
      <c r="A46" t="s">
        <v>88</v>
      </c>
      <c r="B46">
        <v>0</v>
      </c>
      <c r="C46">
        <v>0</v>
      </c>
      <c r="D46">
        <v>0</v>
      </c>
      <c r="E46">
        <v>0</v>
      </c>
      <c r="F46">
        <v>0</v>
      </c>
      <c r="G46">
        <v>0</v>
      </c>
      <c r="H46">
        <v>0</v>
      </c>
      <c r="I46">
        <v>0</v>
      </c>
      <c r="J46">
        <v>0</v>
      </c>
      <c r="K46">
        <v>0</v>
      </c>
      <c r="L46">
        <v>0</v>
      </c>
      <c r="M46">
        <v>0</v>
      </c>
      <c r="N46">
        <v>0</v>
      </c>
      <c r="O46">
        <v>0</v>
      </c>
      <c r="P46">
        <v>0</v>
      </c>
      <c r="Q46">
        <v>0</v>
      </c>
      <c r="R46">
        <v>0</v>
      </c>
      <c r="S46">
        <v>0</v>
      </c>
      <c r="T46">
        <v>0</v>
      </c>
      <c r="U46">
        <v>0</v>
      </c>
      <c r="V46">
        <v>0</v>
      </c>
      <c r="W46">
        <v>0</v>
      </c>
      <c r="X46">
        <v>0</v>
      </c>
      <c r="Y46">
        <v>0</v>
      </c>
      <c r="Z46">
        <v>0</v>
      </c>
      <c r="AA46">
        <v>0</v>
      </c>
      <c r="AB46">
        <v>0</v>
      </c>
      <c r="AC46">
        <v>0</v>
      </c>
      <c r="AD46">
        <v>0</v>
      </c>
      <c r="AE46">
        <v>0</v>
      </c>
      <c r="AF46">
        <v>0</v>
      </c>
      <c r="AG46">
        <v>0</v>
      </c>
      <c r="AH46">
        <v>0</v>
      </c>
      <c r="AI46">
        <v>0</v>
      </c>
      <c r="AJ46">
        <v>0</v>
      </c>
      <c r="AK46">
        <v>0</v>
      </c>
      <c r="AL46">
        <v>0</v>
      </c>
      <c r="AM46">
        <v>0</v>
      </c>
      <c r="AN46">
        <v>0</v>
      </c>
      <c r="AO46">
        <v>0</v>
      </c>
      <c r="AP46">
        <v>0</v>
      </c>
      <c r="AQ46">
        <v>0</v>
      </c>
      <c r="AR46">
        <v>0</v>
      </c>
      <c r="AS46">
        <v>0</v>
      </c>
      <c r="AT46">
        <v>0</v>
      </c>
      <c r="AU46">
        <v>0</v>
      </c>
      <c r="AV46">
        <v>0</v>
      </c>
      <c r="AW46">
        <v>0</v>
      </c>
      <c r="AX46">
        <v>0</v>
      </c>
      <c r="AY46">
        <v>0</v>
      </c>
      <c r="AZ46">
        <v>0</v>
      </c>
      <c r="BA46">
        <v>0</v>
      </c>
      <c r="BB46">
        <v>0</v>
      </c>
      <c r="BC46">
        <v>0</v>
      </c>
      <c r="BD46">
        <v>0</v>
      </c>
      <c r="BE46">
        <v>0</v>
      </c>
      <c r="BF46">
        <v>0</v>
      </c>
      <c r="BG46">
        <v>0</v>
      </c>
      <c r="BH46">
        <v>0</v>
      </c>
      <c r="BI46">
        <v>0</v>
      </c>
      <c r="BJ46">
        <v>0</v>
      </c>
      <c r="BK46">
        <v>0</v>
      </c>
      <c r="BL46">
        <v>0</v>
      </c>
      <c r="BM46">
        <v>0</v>
      </c>
      <c r="BN46">
        <v>0</v>
      </c>
      <c r="BO46">
        <v>0</v>
      </c>
      <c r="BP46">
        <v>0</v>
      </c>
      <c r="BQ46">
        <v>0</v>
      </c>
      <c r="BR46">
        <v>0</v>
      </c>
      <c r="BS46">
        <v>0</v>
      </c>
      <c r="BT46">
        <v>0</v>
      </c>
      <c r="BU46">
        <v>0</v>
      </c>
      <c r="BV46">
        <v>0</v>
      </c>
      <c r="BW46">
        <v>0</v>
      </c>
      <c r="BX46">
        <v>0</v>
      </c>
      <c r="BY46">
        <v>0</v>
      </c>
      <c r="BZ46">
        <v>0</v>
      </c>
      <c r="CA46">
        <v>0</v>
      </c>
      <c r="CB46">
        <v>0</v>
      </c>
      <c r="CC46">
        <v>0</v>
      </c>
      <c r="CD46">
        <v>0</v>
      </c>
      <c r="CE46">
        <v>0</v>
      </c>
      <c r="CF46">
        <v>0</v>
      </c>
      <c r="CG46">
        <v>0</v>
      </c>
      <c r="CH46">
        <v>0</v>
      </c>
      <c r="CI46">
        <v>0</v>
      </c>
      <c r="CJ46">
        <v>0</v>
      </c>
      <c r="CK46">
        <v>0</v>
      </c>
      <c r="CL46">
        <v>0</v>
      </c>
      <c r="CM46">
        <v>0</v>
      </c>
      <c r="CN46">
        <v>0</v>
      </c>
      <c r="CO46">
        <v>0</v>
      </c>
      <c r="CP46">
        <v>0</v>
      </c>
      <c r="CQ46">
        <v>0</v>
      </c>
      <c r="CR46">
        <v>0</v>
      </c>
    </row>
    <row r="47" spans="1:96">
      <c r="A47" t="s">
        <v>89</v>
      </c>
      <c r="B47">
        <v>0</v>
      </c>
      <c r="C47">
        <v>0</v>
      </c>
      <c r="D47">
        <v>0</v>
      </c>
      <c r="E47">
        <v>0</v>
      </c>
      <c r="F47">
        <v>0</v>
      </c>
      <c r="G47">
        <v>0</v>
      </c>
      <c r="H47">
        <v>0</v>
      </c>
      <c r="I47">
        <v>0</v>
      </c>
      <c r="J47">
        <v>0</v>
      </c>
      <c r="K47">
        <v>0</v>
      </c>
      <c r="L47">
        <v>0</v>
      </c>
      <c r="M47">
        <v>0</v>
      </c>
      <c r="N47">
        <v>0</v>
      </c>
      <c r="O47">
        <v>0</v>
      </c>
      <c r="P47">
        <v>0</v>
      </c>
      <c r="Q47">
        <v>0</v>
      </c>
      <c r="R47">
        <v>0</v>
      </c>
      <c r="S47">
        <v>0</v>
      </c>
      <c r="T47">
        <v>0</v>
      </c>
      <c r="U47">
        <v>0</v>
      </c>
      <c r="V47">
        <v>0</v>
      </c>
      <c r="W47">
        <v>0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0</v>
      </c>
      <c r="AE47">
        <v>0</v>
      </c>
      <c r="AF47">
        <v>0</v>
      </c>
      <c r="AG47">
        <v>0</v>
      </c>
      <c r="AH47">
        <v>0</v>
      </c>
      <c r="AI47">
        <v>0</v>
      </c>
      <c r="AJ47">
        <v>0</v>
      </c>
      <c r="AK47">
        <v>0</v>
      </c>
      <c r="AL47">
        <v>0</v>
      </c>
      <c r="AM47">
        <v>0</v>
      </c>
      <c r="AN47">
        <v>0</v>
      </c>
      <c r="AO47">
        <v>0</v>
      </c>
      <c r="AP47">
        <v>0</v>
      </c>
      <c r="AQ47">
        <v>0</v>
      </c>
      <c r="AR47">
        <v>0</v>
      </c>
      <c r="AS47">
        <v>0</v>
      </c>
      <c r="AT47">
        <v>0</v>
      </c>
      <c r="AU47">
        <v>0</v>
      </c>
      <c r="AV47">
        <v>0</v>
      </c>
      <c r="AW47">
        <v>0</v>
      </c>
      <c r="AX47">
        <v>0</v>
      </c>
      <c r="AY47">
        <v>0</v>
      </c>
      <c r="AZ47">
        <v>0</v>
      </c>
      <c r="BA47">
        <v>0</v>
      </c>
      <c r="BB47">
        <v>0</v>
      </c>
      <c r="BC47">
        <v>0</v>
      </c>
      <c r="BD47">
        <v>0</v>
      </c>
      <c r="BE47">
        <v>0</v>
      </c>
      <c r="BF47">
        <v>0</v>
      </c>
      <c r="BG47">
        <v>0</v>
      </c>
      <c r="BH47">
        <v>0</v>
      </c>
      <c r="BI47">
        <v>0</v>
      </c>
      <c r="BJ47">
        <v>0</v>
      </c>
      <c r="BK47">
        <v>0</v>
      </c>
      <c r="BL47">
        <v>0</v>
      </c>
      <c r="BM47">
        <v>0</v>
      </c>
      <c r="BN47">
        <v>0</v>
      </c>
      <c r="BO47">
        <v>0</v>
      </c>
      <c r="BP47">
        <v>0</v>
      </c>
      <c r="BQ47">
        <v>0</v>
      </c>
      <c r="BR47">
        <v>0</v>
      </c>
      <c r="BS47">
        <v>0</v>
      </c>
      <c r="BT47">
        <v>0</v>
      </c>
      <c r="BU47">
        <v>0</v>
      </c>
      <c r="BV47">
        <v>0</v>
      </c>
      <c r="BW47">
        <v>0</v>
      </c>
      <c r="BX47">
        <v>0</v>
      </c>
      <c r="BY47">
        <v>0</v>
      </c>
      <c r="BZ47">
        <v>0</v>
      </c>
      <c r="CA47">
        <v>0</v>
      </c>
      <c r="CB47">
        <v>0</v>
      </c>
      <c r="CC47">
        <v>0</v>
      </c>
      <c r="CD47">
        <v>0</v>
      </c>
      <c r="CE47">
        <v>0</v>
      </c>
      <c r="CF47">
        <v>0</v>
      </c>
      <c r="CG47">
        <v>0</v>
      </c>
      <c r="CH47">
        <v>0</v>
      </c>
      <c r="CI47">
        <v>0</v>
      </c>
      <c r="CJ47">
        <v>0</v>
      </c>
      <c r="CK47">
        <v>0</v>
      </c>
      <c r="CL47">
        <v>0</v>
      </c>
      <c r="CM47">
        <v>0</v>
      </c>
      <c r="CN47">
        <v>0</v>
      </c>
      <c r="CO47">
        <v>0</v>
      </c>
      <c r="CP47">
        <v>0</v>
      </c>
      <c r="CQ47">
        <v>0</v>
      </c>
      <c r="CR47">
        <v>0</v>
      </c>
    </row>
    <row r="48" spans="1:96">
      <c r="A48" t="s">
        <v>90</v>
      </c>
      <c r="B48">
        <v>0</v>
      </c>
      <c r="C48">
        <v>0</v>
      </c>
      <c r="D48">
        <v>0</v>
      </c>
      <c r="E48">
        <v>0</v>
      </c>
      <c r="F48">
        <v>0</v>
      </c>
      <c r="G48">
        <v>0</v>
      </c>
      <c r="H48">
        <v>0</v>
      </c>
      <c r="I48">
        <v>0</v>
      </c>
      <c r="J48">
        <v>0</v>
      </c>
      <c r="K48">
        <v>0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0</v>
      </c>
      <c r="S48">
        <v>0</v>
      </c>
      <c r="T48">
        <v>0</v>
      </c>
      <c r="U48">
        <v>0</v>
      </c>
      <c r="V48">
        <v>0</v>
      </c>
      <c r="W48">
        <v>0</v>
      </c>
      <c r="X48">
        <v>0</v>
      </c>
      <c r="Y48">
        <v>0</v>
      </c>
      <c r="Z48">
        <v>0</v>
      </c>
      <c r="AA48">
        <v>0</v>
      </c>
      <c r="AB48">
        <v>0</v>
      </c>
      <c r="AC48">
        <v>0</v>
      </c>
      <c r="AD48">
        <v>0</v>
      </c>
      <c r="AE48">
        <v>0</v>
      </c>
      <c r="AF48">
        <v>0</v>
      </c>
      <c r="AG48">
        <v>0</v>
      </c>
      <c r="AH48">
        <v>0</v>
      </c>
      <c r="AI48">
        <v>0</v>
      </c>
      <c r="AJ48">
        <v>0</v>
      </c>
      <c r="AK48">
        <v>0</v>
      </c>
      <c r="AL48">
        <v>0</v>
      </c>
      <c r="AM48">
        <v>0</v>
      </c>
      <c r="AN48">
        <v>0</v>
      </c>
      <c r="AO48">
        <v>0</v>
      </c>
      <c r="AP48">
        <v>0</v>
      </c>
      <c r="AQ48">
        <v>0</v>
      </c>
      <c r="AR48">
        <v>0</v>
      </c>
      <c r="AS48">
        <v>0</v>
      </c>
      <c r="AT48">
        <v>0</v>
      </c>
      <c r="AU48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0</v>
      </c>
      <c r="BC48">
        <v>0</v>
      </c>
      <c r="BD48">
        <v>0</v>
      </c>
      <c r="BE48">
        <v>0</v>
      </c>
      <c r="BF48">
        <v>0</v>
      </c>
      <c r="BG48">
        <v>0</v>
      </c>
      <c r="BH48">
        <v>0</v>
      </c>
      <c r="BI48">
        <v>0</v>
      </c>
      <c r="BJ48">
        <v>0</v>
      </c>
      <c r="BK48">
        <v>0</v>
      </c>
      <c r="BL48">
        <v>0</v>
      </c>
      <c r="BM48">
        <v>0</v>
      </c>
      <c r="BN48">
        <v>0</v>
      </c>
      <c r="BO48">
        <v>0</v>
      </c>
      <c r="BP48">
        <v>0</v>
      </c>
      <c r="BQ48">
        <v>0</v>
      </c>
      <c r="BR48">
        <v>0</v>
      </c>
      <c r="BS48">
        <v>0</v>
      </c>
      <c r="BT48">
        <v>0</v>
      </c>
      <c r="BU48">
        <v>0</v>
      </c>
      <c r="BV48">
        <v>0</v>
      </c>
      <c r="BW48">
        <v>0</v>
      </c>
      <c r="BX48">
        <v>0</v>
      </c>
      <c r="BY48">
        <v>0</v>
      </c>
      <c r="BZ48">
        <v>0</v>
      </c>
      <c r="CA48">
        <v>0</v>
      </c>
      <c r="CB48">
        <v>0</v>
      </c>
      <c r="CC48">
        <v>0</v>
      </c>
      <c r="CD48">
        <v>0</v>
      </c>
      <c r="CE48">
        <v>0</v>
      </c>
      <c r="CF48">
        <v>0</v>
      </c>
      <c r="CG48">
        <v>0</v>
      </c>
      <c r="CH48">
        <v>0</v>
      </c>
      <c r="CI48">
        <v>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0</v>
      </c>
      <c r="CQ48">
        <v>0</v>
      </c>
      <c r="CR48">
        <v>0</v>
      </c>
    </row>
    <row r="49" spans="1:96">
      <c r="A49" t="s">
        <v>91</v>
      </c>
      <c r="B49">
        <v>0</v>
      </c>
      <c r="C49">
        <v>0</v>
      </c>
      <c r="D49">
        <v>0</v>
      </c>
      <c r="E49">
        <v>0</v>
      </c>
      <c r="F49">
        <v>0</v>
      </c>
      <c r="G49">
        <v>0</v>
      </c>
      <c r="H49">
        <v>0</v>
      </c>
      <c r="I49">
        <v>0</v>
      </c>
      <c r="J49">
        <v>0</v>
      </c>
      <c r="K49">
        <v>0</v>
      </c>
      <c r="L49">
        <v>0</v>
      </c>
      <c r="M49">
        <v>0</v>
      </c>
      <c r="N49">
        <v>0</v>
      </c>
      <c r="O49">
        <v>0</v>
      </c>
      <c r="P49">
        <v>0</v>
      </c>
      <c r="Q49">
        <v>0</v>
      </c>
      <c r="R49">
        <v>0</v>
      </c>
      <c r="S49">
        <v>0</v>
      </c>
      <c r="T49">
        <v>0</v>
      </c>
      <c r="U49">
        <v>0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0</v>
      </c>
      <c r="AE49">
        <v>0</v>
      </c>
      <c r="AF49">
        <v>0</v>
      </c>
      <c r="AG49">
        <v>0</v>
      </c>
      <c r="AH49">
        <v>0</v>
      </c>
      <c r="AI49">
        <v>0</v>
      </c>
      <c r="AJ49">
        <v>0</v>
      </c>
      <c r="AK49">
        <v>0</v>
      </c>
      <c r="AL49">
        <v>0</v>
      </c>
      <c r="AM49">
        <v>0</v>
      </c>
      <c r="AN49">
        <v>0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0</v>
      </c>
      <c r="AV49">
        <v>0</v>
      </c>
      <c r="AW49">
        <v>0</v>
      </c>
      <c r="AX49">
        <v>0</v>
      </c>
      <c r="AY49">
        <v>0</v>
      </c>
      <c r="AZ49">
        <v>0</v>
      </c>
      <c r="BA49">
        <v>0</v>
      </c>
      <c r="BB49">
        <v>0</v>
      </c>
      <c r="BC49">
        <v>0</v>
      </c>
      <c r="BD49">
        <v>0</v>
      </c>
      <c r="BE49">
        <v>0</v>
      </c>
      <c r="BF49">
        <v>0</v>
      </c>
      <c r="BG49">
        <v>0</v>
      </c>
      <c r="BH49">
        <v>0</v>
      </c>
      <c r="BI49">
        <v>0</v>
      </c>
      <c r="BJ49">
        <v>0</v>
      </c>
      <c r="BK49">
        <v>0</v>
      </c>
      <c r="BL49">
        <v>0</v>
      </c>
      <c r="BM49">
        <v>0</v>
      </c>
      <c r="BN49">
        <v>0</v>
      </c>
      <c r="BO49">
        <v>0</v>
      </c>
      <c r="BP49">
        <v>0</v>
      </c>
      <c r="BQ49">
        <v>0</v>
      </c>
      <c r="BR49">
        <v>0</v>
      </c>
      <c r="BS49">
        <v>0</v>
      </c>
      <c r="BT49">
        <v>0</v>
      </c>
      <c r="BU49">
        <v>0</v>
      </c>
      <c r="BV49">
        <v>0</v>
      </c>
      <c r="BW49">
        <v>0</v>
      </c>
      <c r="BX49">
        <v>0</v>
      </c>
      <c r="BY49">
        <v>0</v>
      </c>
      <c r="BZ49">
        <v>0</v>
      </c>
      <c r="CA49">
        <v>0</v>
      </c>
      <c r="CB49">
        <v>0</v>
      </c>
      <c r="CC49">
        <v>0</v>
      </c>
      <c r="CD49">
        <v>0</v>
      </c>
      <c r="CE49">
        <v>0</v>
      </c>
      <c r="CF49">
        <v>0</v>
      </c>
      <c r="CG49">
        <v>0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0</v>
      </c>
      <c r="CO49">
        <v>0</v>
      </c>
      <c r="CP49">
        <v>0</v>
      </c>
      <c r="CQ49">
        <v>0</v>
      </c>
      <c r="CR49">
        <v>0</v>
      </c>
    </row>
    <row r="50" spans="1:96">
      <c r="A50" t="s">
        <v>92</v>
      </c>
      <c r="B50">
        <v>0</v>
      </c>
      <c r="C50">
        <v>0</v>
      </c>
      <c r="D50">
        <v>0</v>
      </c>
      <c r="E50">
        <v>0</v>
      </c>
      <c r="F50">
        <v>0</v>
      </c>
      <c r="G50">
        <v>0</v>
      </c>
      <c r="H50">
        <v>0</v>
      </c>
      <c r="I50">
        <v>0</v>
      </c>
      <c r="J50">
        <v>0</v>
      </c>
      <c r="K50">
        <v>0</v>
      </c>
      <c r="L50">
        <v>0</v>
      </c>
      <c r="M50">
        <v>0</v>
      </c>
      <c r="N50">
        <v>0</v>
      </c>
      <c r="O50">
        <v>0</v>
      </c>
      <c r="P50">
        <v>0</v>
      </c>
      <c r="Q50">
        <v>0</v>
      </c>
      <c r="R50">
        <v>0</v>
      </c>
      <c r="S50">
        <v>0</v>
      </c>
      <c r="T50">
        <v>0</v>
      </c>
      <c r="U50">
        <v>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0</v>
      </c>
      <c r="AE50">
        <v>0</v>
      </c>
      <c r="AF50">
        <v>0</v>
      </c>
      <c r="AG50">
        <v>0</v>
      </c>
      <c r="AH50">
        <v>0</v>
      </c>
      <c r="AI50">
        <v>0</v>
      </c>
      <c r="AJ50">
        <v>0</v>
      </c>
      <c r="AK50">
        <v>0</v>
      </c>
      <c r="AL50">
        <v>0</v>
      </c>
      <c r="AM50">
        <v>0</v>
      </c>
      <c r="AN50">
        <v>0</v>
      </c>
      <c r="AO50">
        <v>0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0</v>
      </c>
      <c r="BB50">
        <v>0</v>
      </c>
      <c r="BC50">
        <v>0</v>
      </c>
      <c r="BD50">
        <v>0</v>
      </c>
      <c r="BE50">
        <v>0</v>
      </c>
      <c r="BF50">
        <v>0</v>
      </c>
      <c r="BG50">
        <v>0</v>
      </c>
      <c r="BH50">
        <v>0</v>
      </c>
      <c r="BI50">
        <v>0</v>
      </c>
      <c r="BJ50">
        <v>0</v>
      </c>
      <c r="BK50">
        <v>0</v>
      </c>
      <c r="BL50">
        <v>0</v>
      </c>
      <c r="BM50">
        <v>0</v>
      </c>
      <c r="BN50">
        <v>0</v>
      </c>
      <c r="BO50">
        <v>0</v>
      </c>
      <c r="BP50">
        <v>0</v>
      </c>
      <c r="BQ50">
        <v>0</v>
      </c>
      <c r="BR50">
        <v>0</v>
      </c>
      <c r="BS50">
        <v>0</v>
      </c>
      <c r="BT50">
        <v>0</v>
      </c>
      <c r="BU50">
        <v>0</v>
      </c>
      <c r="BV50">
        <v>0</v>
      </c>
      <c r="BW50">
        <v>0</v>
      </c>
      <c r="BX50">
        <v>0</v>
      </c>
      <c r="BY50">
        <v>0</v>
      </c>
      <c r="BZ50">
        <v>0</v>
      </c>
      <c r="CA50">
        <v>0</v>
      </c>
      <c r="CB50">
        <v>0</v>
      </c>
      <c r="CC50">
        <v>0</v>
      </c>
      <c r="CD50">
        <v>0</v>
      </c>
      <c r="CE50">
        <v>0</v>
      </c>
      <c r="CF50">
        <v>0</v>
      </c>
      <c r="CG50">
        <v>0</v>
      </c>
      <c r="CH50">
        <v>0</v>
      </c>
      <c r="CI50">
        <v>0</v>
      </c>
      <c r="CJ50">
        <v>0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0</v>
      </c>
      <c r="CQ50">
        <v>0</v>
      </c>
      <c r="CR50">
        <v>0</v>
      </c>
    </row>
    <row r="51" spans="1:96">
      <c r="A51" t="s">
        <v>93</v>
      </c>
      <c r="B51">
        <v>0</v>
      </c>
      <c r="C51">
        <v>0</v>
      </c>
      <c r="D51">
        <v>0</v>
      </c>
      <c r="E51">
        <v>0</v>
      </c>
      <c r="F51">
        <v>0</v>
      </c>
      <c r="G51">
        <v>0</v>
      </c>
      <c r="H51">
        <v>0</v>
      </c>
      <c r="I51">
        <v>0</v>
      </c>
      <c r="J51">
        <v>0</v>
      </c>
      <c r="K51">
        <v>0</v>
      </c>
      <c r="L51">
        <v>0</v>
      </c>
      <c r="M51">
        <v>0</v>
      </c>
      <c r="N51">
        <v>0</v>
      </c>
      <c r="O51">
        <v>0</v>
      </c>
      <c r="P51">
        <v>0</v>
      </c>
      <c r="Q51">
        <v>0</v>
      </c>
      <c r="R51">
        <v>0</v>
      </c>
      <c r="S51">
        <v>0</v>
      </c>
      <c r="T51">
        <v>0</v>
      </c>
      <c r="U51">
        <v>0</v>
      </c>
      <c r="V51">
        <v>0</v>
      </c>
      <c r="W51">
        <v>0</v>
      </c>
      <c r="X51">
        <v>0</v>
      </c>
      <c r="Y51">
        <v>0</v>
      </c>
      <c r="Z51">
        <v>0</v>
      </c>
      <c r="AA51">
        <v>0</v>
      </c>
      <c r="AB51">
        <v>0</v>
      </c>
      <c r="AC51">
        <v>0</v>
      </c>
      <c r="AD51">
        <v>0</v>
      </c>
      <c r="AE51">
        <v>0</v>
      </c>
      <c r="AF51">
        <v>0</v>
      </c>
      <c r="AG51">
        <v>0</v>
      </c>
      <c r="AH51">
        <v>0</v>
      </c>
      <c r="AI51">
        <v>0</v>
      </c>
      <c r="AJ51">
        <v>0</v>
      </c>
      <c r="AK51">
        <v>0</v>
      </c>
      <c r="AL51">
        <v>0</v>
      </c>
      <c r="AM51">
        <v>0</v>
      </c>
      <c r="AN51">
        <v>0</v>
      </c>
      <c r="AO51">
        <v>0</v>
      </c>
      <c r="AP51">
        <v>0</v>
      </c>
      <c r="AQ51">
        <v>0</v>
      </c>
      <c r="AR51">
        <v>0</v>
      </c>
      <c r="AS51">
        <v>0</v>
      </c>
      <c r="AT51">
        <v>0</v>
      </c>
      <c r="AU51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>
        <v>0</v>
      </c>
      <c r="BB51">
        <v>0</v>
      </c>
      <c r="BC51">
        <v>0</v>
      </c>
      <c r="BD51">
        <v>0</v>
      </c>
      <c r="BE51">
        <v>0</v>
      </c>
      <c r="BF51">
        <v>0</v>
      </c>
      <c r="BG51">
        <v>0</v>
      </c>
      <c r="BH51">
        <v>0</v>
      </c>
      <c r="BI51">
        <v>0</v>
      </c>
      <c r="BJ51">
        <v>0</v>
      </c>
      <c r="BK51">
        <v>0</v>
      </c>
      <c r="BL51">
        <v>0</v>
      </c>
      <c r="BM51">
        <v>0</v>
      </c>
      <c r="BN51">
        <v>0</v>
      </c>
      <c r="BO51">
        <v>0</v>
      </c>
      <c r="BP51">
        <v>0</v>
      </c>
      <c r="BQ51">
        <v>0</v>
      </c>
      <c r="BR51">
        <v>0</v>
      </c>
      <c r="BS51">
        <v>0</v>
      </c>
      <c r="BT51">
        <v>0</v>
      </c>
      <c r="BU51">
        <v>0</v>
      </c>
      <c r="BV51">
        <v>0</v>
      </c>
      <c r="BW51">
        <v>0</v>
      </c>
      <c r="BX51">
        <v>0</v>
      </c>
      <c r="BY51">
        <v>0</v>
      </c>
      <c r="BZ51">
        <v>0</v>
      </c>
      <c r="CA51">
        <v>0</v>
      </c>
      <c r="CB51">
        <v>0</v>
      </c>
      <c r="CC51">
        <v>0</v>
      </c>
      <c r="CD51">
        <v>0</v>
      </c>
      <c r="CE51">
        <v>0</v>
      </c>
      <c r="CF51">
        <v>0</v>
      </c>
      <c r="CG51">
        <v>0</v>
      </c>
      <c r="CH51">
        <v>0</v>
      </c>
      <c r="CI51">
        <v>0</v>
      </c>
      <c r="CJ51">
        <v>0</v>
      </c>
      <c r="CK51">
        <v>0</v>
      </c>
      <c r="CL51">
        <v>0</v>
      </c>
      <c r="CM51">
        <v>0</v>
      </c>
      <c r="CN51">
        <v>0</v>
      </c>
      <c r="CO51">
        <v>0</v>
      </c>
      <c r="CP51">
        <v>0</v>
      </c>
      <c r="CQ51">
        <v>0</v>
      </c>
      <c r="CR51">
        <v>0</v>
      </c>
    </row>
    <row r="52" spans="1:96">
      <c r="A52" t="s">
        <v>94</v>
      </c>
      <c r="B52">
        <v>0</v>
      </c>
      <c r="C52">
        <v>0</v>
      </c>
      <c r="D52">
        <v>0</v>
      </c>
      <c r="E52">
        <v>0</v>
      </c>
      <c r="F52">
        <v>0</v>
      </c>
      <c r="G52">
        <v>0</v>
      </c>
      <c r="H52">
        <v>0</v>
      </c>
      <c r="I52">
        <v>0</v>
      </c>
      <c r="J52">
        <v>0</v>
      </c>
      <c r="K52">
        <v>0</v>
      </c>
      <c r="L52">
        <v>0</v>
      </c>
      <c r="M52">
        <v>0</v>
      </c>
      <c r="N52">
        <v>0</v>
      </c>
      <c r="O52">
        <v>0</v>
      </c>
      <c r="P52">
        <v>0</v>
      </c>
      <c r="Q52">
        <v>0</v>
      </c>
      <c r="R52">
        <v>0</v>
      </c>
      <c r="S52">
        <v>0</v>
      </c>
      <c r="T52">
        <v>0</v>
      </c>
      <c r="U52">
        <v>0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0</v>
      </c>
      <c r="AE52">
        <v>0</v>
      </c>
      <c r="AF52">
        <v>0</v>
      </c>
      <c r="AG52">
        <v>0</v>
      </c>
      <c r="AH52">
        <v>0</v>
      </c>
      <c r="AI52">
        <v>0</v>
      </c>
      <c r="AJ52">
        <v>0</v>
      </c>
      <c r="AK52">
        <v>0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>
        <v>0</v>
      </c>
      <c r="BB52">
        <v>0</v>
      </c>
      <c r="BC52">
        <v>0</v>
      </c>
      <c r="BD52">
        <v>0</v>
      </c>
      <c r="BE52">
        <v>0</v>
      </c>
      <c r="BF52">
        <v>0</v>
      </c>
      <c r="BG52">
        <v>0</v>
      </c>
      <c r="BH52">
        <v>0</v>
      </c>
      <c r="BI52">
        <v>0</v>
      </c>
      <c r="BJ52">
        <v>0</v>
      </c>
      <c r="BK52">
        <v>0</v>
      </c>
      <c r="BL52">
        <v>0</v>
      </c>
      <c r="BM52">
        <v>0</v>
      </c>
      <c r="BN52">
        <v>0</v>
      </c>
      <c r="BO52">
        <v>0</v>
      </c>
      <c r="BP52">
        <v>0</v>
      </c>
      <c r="BQ52">
        <v>0</v>
      </c>
      <c r="BR52">
        <v>0</v>
      </c>
      <c r="BS52">
        <v>0</v>
      </c>
      <c r="BT52">
        <v>0</v>
      </c>
      <c r="BU52">
        <v>0</v>
      </c>
      <c r="BV52">
        <v>0</v>
      </c>
      <c r="BW52">
        <v>0</v>
      </c>
      <c r="BX52">
        <v>0</v>
      </c>
      <c r="BY52">
        <v>0</v>
      </c>
      <c r="BZ52">
        <v>0</v>
      </c>
      <c r="CA52">
        <v>0</v>
      </c>
      <c r="CB52">
        <v>0</v>
      </c>
      <c r="CC52">
        <v>0</v>
      </c>
      <c r="CD52">
        <v>0</v>
      </c>
      <c r="CE52">
        <v>0</v>
      </c>
      <c r="CF52">
        <v>0</v>
      </c>
      <c r="CG52">
        <v>0</v>
      </c>
      <c r="CH52">
        <v>0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0</v>
      </c>
      <c r="CQ52">
        <v>0</v>
      </c>
      <c r="CR52">
        <v>0</v>
      </c>
    </row>
    <row r="53" spans="1:96">
      <c r="A53" t="s">
        <v>95</v>
      </c>
      <c r="B53">
        <v>0</v>
      </c>
      <c r="C53">
        <v>0</v>
      </c>
      <c r="D53">
        <v>0</v>
      </c>
      <c r="E53">
        <v>0</v>
      </c>
      <c r="F53">
        <v>0</v>
      </c>
      <c r="G53">
        <v>0</v>
      </c>
      <c r="H53">
        <v>0</v>
      </c>
      <c r="I53">
        <v>0</v>
      </c>
      <c r="J53">
        <v>0</v>
      </c>
      <c r="K53">
        <v>0</v>
      </c>
      <c r="L53">
        <v>0</v>
      </c>
      <c r="M53">
        <v>0</v>
      </c>
      <c r="N53">
        <v>0</v>
      </c>
      <c r="O53">
        <v>0</v>
      </c>
      <c r="P53">
        <v>0</v>
      </c>
      <c r="Q53">
        <v>0</v>
      </c>
      <c r="R53">
        <v>0</v>
      </c>
      <c r="S53">
        <v>0</v>
      </c>
      <c r="T53">
        <v>0</v>
      </c>
      <c r="U53">
        <v>0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0</v>
      </c>
      <c r="AE53">
        <v>0</v>
      </c>
      <c r="AF53">
        <v>0</v>
      </c>
      <c r="AG53">
        <v>0</v>
      </c>
      <c r="AH53">
        <v>0</v>
      </c>
      <c r="AI53">
        <v>0</v>
      </c>
      <c r="AJ53">
        <v>0</v>
      </c>
      <c r="AK53">
        <v>0</v>
      </c>
      <c r="AL53">
        <v>0</v>
      </c>
      <c r="AM53">
        <v>0</v>
      </c>
      <c r="AN53">
        <v>0</v>
      </c>
      <c r="AO53">
        <v>0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0</v>
      </c>
      <c r="AV53">
        <v>0</v>
      </c>
      <c r="AW53">
        <v>0</v>
      </c>
      <c r="AX53">
        <v>0</v>
      </c>
      <c r="AY53">
        <v>0</v>
      </c>
      <c r="AZ53">
        <v>0</v>
      </c>
      <c r="BA53">
        <v>0</v>
      </c>
      <c r="BB53">
        <v>0</v>
      </c>
      <c r="BC53">
        <v>0</v>
      </c>
      <c r="BD53">
        <v>0</v>
      </c>
      <c r="BE53">
        <v>0</v>
      </c>
      <c r="BF53">
        <v>0</v>
      </c>
      <c r="BG53">
        <v>0</v>
      </c>
      <c r="BH53">
        <v>0</v>
      </c>
      <c r="BI53">
        <v>0</v>
      </c>
      <c r="BJ53">
        <v>0</v>
      </c>
      <c r="BK53">
        <v>0</v>
      </c>
      <c r="BL53">
        <v>0</v>
      </c>
      <c r="BM53">
        <v>0</v>
      </c>
      <c r="BN53">
        <v>0</v>
      </c>
      <c r="BO53">
        <v>0</v>
      </c>
      <c r="BP53">
        <v>0</v>
      </c>
      <c r="BQ53">
        <v>0</v>
      </c>
      <c r="BR53">
        <v>0</v>
      </c>
      <c r="BS53">
        <v>0</v>
      </c>
      <c r="BT53">
        <v>0</v>
      </c>
      <c r="BU53">
        <v>0</v>
      </c>
      <c r="BV53">
        <v>0</v>
      </c>
      <c r="BW53">
        <v>0</v>
      </c>
      <c r="BX53">
        <v>0</v>
      </c>
      <c r="BY53">
        <v>0</v>
      </c>
      <c r="BZ53">
        <v>0</v>
      </c>
      <c r="CA53">
        <v>0</v>
      </c>
      <c r="CB53">
        <v>0</v>
      </c>
      <c r="CC53">
        <v>0</v>
      </c>
      <c r="CD53">
        <v>0</v>
      </c>
      <c r="CE53">
        <v>0</v>
      </c>
      <c r="CF53">
        <v>0</v>
      </c>
      <c r="CG53">
        <v>0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0</v>
      </c>
      <c r="CQ53">
        <v>0</v>
      </c>
      <c r="CR53">
        <v>0</v>
      </c>
    </row>
    <row r="54" spans="1:96">
      <c r="A54" t="s">
        <v>96</v>
      </c>
      <c r="B54">
        <v>0</v>
      </c>
      <c r="C54">
        <v>0</v>
      </c>
      <c r="D54">
        <v>0</v>
      </c>
      <c r="E54">
        <v>0</v>
      </c>
      <c r="F54">
        <v>0</v>
      </c>
      <c r="G54">
        <v>0</v>
      </c>
      <c r="H54">
        <v>0</v>
      </c>
      <c r="I54">
        <v>0</v>
      </c>
      <c r="J54">
        <v>0</v>
      </c>
      <c r="K54">
        <v>0</v>
      </c>
      <c r="L54">
        <v>0</v>
      </c>
      <c r="M54">
        <v>0</v>
      </c>
      <c r="N54">
        <v>0</v>
      </c>
      <c r="O54">
        <v>0</v>
      </c>
      <c r="P54">
        <v>0</v>
      </c>
      <c r="Q54">
        <v>0</v>
      </c>
      <c r="R54">
        <v>0</v>
      </c>
      <c r="S54">
        <v>0</v>
      </c>
      <c r="T54">
        <v>0</v>
      </c>
      <c r="U54">
        <v>0</v>
      </c>
      <c r="V54">
        <v>0</v>
      </c>
      <c r="W54">
        <v>0</v>
      </c>
      <c r="X54">
        <v>0</v>
      </c>
      <c r="Y54">
        <v>0</v>
      </c>
      <c r="Z54">
        <v>0</v>
      </c>
      <c r="AA54">
        <v>0</v>
      </c>
      <c r="AB54">
        <v>0</v>
      </c>
      <c r="AC54">
        <v>0</v>
      </c>
      <c r="AD54">
        <v>0</v>
      </c>
      <c r="AE54">
        <v>0</v>
      </c>
      <c r="AF54">
        <v>0</v>
      </c>
      <c r="AG54">
        <v>0</v>
      </c>
      <c r="AH54">
        <v>0</v>
      </c>
      <c r="AI54">
        <v>0</v>
      </c>
      <c r="AJ54">
        <v>0</v>
      </c>
      <c r="AK54">
        <v>0</v>
      </c>
      <c r="AL54">
        <v>0</v>
      </c>
      <c r="AM54">
        <v>0</v>
      </c>
      <c r="AN54">
        <v>0</v>
      </c>
      <c r="AO54">
        <v>0</v>
      </c>
      <c r="AP54">
        <v>0</v>
      </c>
      <c r="AQ54">
        <v>0</v>
      </c>
      <c r="AR54">
        <v>0</v>
      </c>
      <c r="AS54">
        <v>0</v>
      </c>
      <c r="AT54">
        <v>0</v>
      </c>
      <c r="AU54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>
        <v>0</v>
      </c>
      <c r="BB54">
        <v>0</v>
      </c>
      <c r="BC54">
        <v>0</v>
      </c>
      <c r="BD54">
        <v>0</v>
      </c>
      <c r="BE54">
        <v>0</v>
      </c>
      <c r="BF54">
        <v>0</v>
      </c>
      <c r="BG54">
        <v>0</v>
      </c>
      <c r="BH54">
        <v>0</v>
      </c>
      <c r="BI54">
        <v>0</v>
      </c>
      <c r="BJ54">
        <v>0</v>
      </c>
      <c r="BK54">
        <v>0</v>
      </c>
      <c r="BL54">
        <v>0</v>
      </c>
      <c r="BM54">
        <v>0</v>
      </c>
      <c r="BN54">
        <v>0</v>
      </c>
      <c r="BO54">
        <v>0</v>
      </c>
      <c r="BP54">
        <v>0</v>
      </c>
      <c r="BQ54">
        <v>0</v>
      </c>
      <c r="BR54">
        <v>0</v>
      </c>
      <c r="BS54">
        <v>0</v>
      </c>
      <c r="BT54">
        <v>0</v>
      </c>
      <c r="BU54">
        <v>0</v>
      </c>
      <c r="BV54">
        <v>0</v>
      </c>
      <c r="BW54">
        <v>0</v>
      </c>
      <c r="BX54">
        <v>0</v>
      </c>
      <c r="BY54">
        <v>0</v>
      </c>
      <c r="BZ54">
        <v>0</v>
      </c>
      <c r="CA54">
        <v>0</v>
      </c>
      <c r="CB54">
        <v>0</v>
      </c>
      <c r="CC54">
        <v>0</v>
      </c>
      <c r="CD54">
        <v>0</v>
      </c>
      <c r="CE54">
        <v>0</v>
      </c>
      <c r="CF54">
        <v>0</v>
      </c>
      <c r="CG54">
        <v>0</v>
      </c>
      <c r="CH54">
        <v>0</v>
      </c>
      <c r="CI54">
        <v>0</v>
      </c>
      <c r="CJ54">
        <v>0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0</v>
      </c>
      <c r="CQ54">
        <v>0</v>
      </c>
      <c r="CR54">
        <v>0</v>
      </c>
    </row>
    <row r="55" spans="1:96">
      <c r="A55" t="s">
        <v>97</v>
      </c>
      <c r="B55">
        <v>0</v>
      </c>
      <c r="C55">
        <v>0</v>
      </c>
      <c r="D55">
        <v>0</v>
      </c>
      <c r="E55">
        <v>0</v>
      </c>
      <c r="F55">
        <v>0</v>
      </c>
      <c r="G55">
        <v>0</v>
      </c>
      <c r="H55">
        <v>0</v>
      </c>
      <c r="I55">
        <v>0</v>
      </c>
      <c r="J55">
        <v>0</v>
      </c>
      <c r="K55">
        <v>0</v>
      </c>
      <c r="L55">
        <v>0</v>
      </c>
      <c r="M55">
        <v>0</v>
      </c>
      <c r="N55">
        <v>0</v>
      </c>
      <c r="O55">
        <v>0</v>
      </c>
      <c r="P55">
        <v>0</v>
      </c>
      <c r="Q55">
        <v>0</v>
      </c>
      <c r="R55">
        <v>0</v>
      </c>
      <c r="S55">
        <v>0</v>
      </c>
      <c r="T55">
        <v>0</v>
      </c>
      <c r="U55">
        <v>0</v>
      </c>
      <c r="V55">
        <v>0</v>
      </c>
      <c r="W55">
        <v>0</v>
      </c>
      <c r="X55">
        <v>0</v>
      </c>
      <c r="Y55">
        <v>0</v>
      </c>
      <c r="Z55">
        <v>0</v>
      </c>
      <c r="AA55">
        <v>0</v>
      </c>
      <c r="AB55">
        <v>0</v>
      </c>
      <c r="AC55">
        <v>0</v>
      </c>
      <c r="AD55">
        <v>0</v>
      </c>
      <c r="AE55">
        <v>0</v>
      </c>
      <c r="AF55">
        <v>0</v>
      </c>
      <c r="AG55">
        <v>0</v>
      </c>
      <c r="AH55">
        <v>0</v>
      </c>
      <c r="AI55">
        <v>0</v>
      </c>
      <c r="AJ55">
        <v>0</v>
      </c>
      <c r="AK55">
        <v>0</v>
      </c>
      <c r="AL55">
        <v>0</v>
      </c>
      <c r="AM55">
        <v>0</v>
      </c>
      <c r="AN55">
        <v>0</v>
      </c>
      <c r="AO55">
        <v>0</v>
      </c>
      <c r="AP55">
        <v>0</v>
      </c>
      <c r="AQ55">
        <v>0</v>
      </c>
      <c r="AR55">
        <v>0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0</v>
      </c>
      <c r="BC55">
        <v>0</v>
      </c>
      <c r="BD55">
        <v>0</v>
      </c>
      <c r="BE55">
        <v>0</v>
      </c>
      <c r="BF55">
        <v>0</v>
      </c>
      <c r="BG55">
        <v>0</v>
      </c>
      <c r="BH55">
        <v>0</v>
      </c>
      <c r="BI55">
        <v>0</v>
      </c>
      <c r="BJ55">
        <v>0</v>
      </c>
      <c r="BK55">
        <v>0</v>
      </c>
      <c r="BL55">
        <v>0</v>
      </c>
      <c r="BM55">
        <v>0</v>
      </c>
      <c r="BN55">
        <v>0</v>
      </c>
      <c r="BO55">
        <v>0</v>
      </c>
      <c r="BP55">
        <v>0</v>
      </c>
      <c r="BQ55">
        <v>0</v>
      </c>
      <c r="BR55">
        <v>0</v>
      </c>
      <c r="BS55">
        <v>0</v>
      </c>
      <c r="BT55">
        <v>0</v>
      </c>
      <c r="BU55">
        <v>0</v>
      </c>
      <c r="BV55">
        <v>0</v>
      </c>
      <c r="BW55">
        <v>0</v>
      </c>
      <c r="BX55">
        <v>0</v>
      </c>
      <c r="BY55">
        <v>0</v>
      </c>
      <c r="BZ55">
        <v>0</v>
      </c>
      <c r="CA55">
        <v>0</v>
      </c>
      <c r="CB55">
        <v>0</v>
      </c>
      <c r="CC55">
        <v>0</v>
      </c>
      <c r="CD55">
        <v>0</v>
      </c>
      <c r="CE55">
        <v>0</v>
      </c>
      <c r="CF55">
        <v>0</v>
      </c>
      <c r="CG55">
        <v>0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0</v>
      </c>
      <c r="CP55">
        <v>0</v>
      </c>
      <c r="CQ55">
        <v>0</v>
      </c>
      <c r="CR55">
        <v>0</v>
      </c>
    </row>
    <row r="56" spans="1:96">
      <c r="A56" t="s">
        <v>98</v>
      </c>
      <c r="B56">
        <v>0</v>
      </c>
      <c r="C56">
        <v>0</v>
      </c>
      <c r="D56">
        <v>0</v>
      </c>
      <c r="E56">
        <v>0</v>
      </c>
      <c r="F56">
        <v>0</v>
      </c>
      <c r="G56">
        <v>0</v>
      </c>
      <c r="H56">
        <v>0</v>
      </c>
      <c r="I56">
        <v>0</v>
      </c>
      <c r="J56">
        <v>0</v>
      </c>
      <c r="K56">
        <v>0</v>
      </c>
      <c r="L56">
        <v>0</v>
      </c>
      <c r="M56">
        <v>0</v>
      </c>
      <c r="N56">
        <v>0</v>
      </c>
      <c r="O56">
        <v>0</v>
      </c>
      <c r="P56">
        <v>0</v>
      </c>
      <c r="Q56">
        <v>0</v>
      </c>
      <c r="R56">
        <v>0</v>
      </c>
      <c r="S56">
        <v>0</v>
      </c>
      <c r="T56">
        <v>0</v>
      </c>
      <c r="U56">
        <v>0</v>
      </c>
      <c r="V56">
        <v>0</v>
      </c>
      <c r="W56">
        <v>0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0</v>
      </c>
      <c r="AE56">
        <v>0</v>
      </c>
      <c r="AF56">
        <v>0</v>
      </c>
      <c r="AG56">
        <v>0</v>
      </c>
      <c r="AH56">
        <v>0</v>
      </c>
      <c r="AI56">
        <v>0</v>
      </c>
      <c r="AJ56">
        <v>0</v>
      </c>
      <c r="AK56">
        <v>0</v>
      </c>
      <c r="AL56">
        <v>0</v>
      </c>
      <c r="AM56">
        <v>0</v>
      </c>
      <c r="AN56">
        <v>0</v>
      </c>
      <c r="AO56">
        <v>0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0</v>
      </c>
      <c r="AV56">
        <v>0</v>
      </c>
      <c r="AW56">
        <v>0</v>
      </c>
      <c r="AX56">
        <v>0</v>
      </c>
      <c r="AY56">
        <v>0</v>
      </c>
      <c r="AZ56">
        <v>0</v>
      </c>
      <c r="BA56">
        <v>0</v>
      </c>
      <c r="BB56">
        <v>0</v>
      </c>
      <c r="BC56">
        <v>0</v>
      </c>
      <c r="BD56">
        <v>0</v>
      </c>
      <c r="BE56">
        <v>0</v>
      </c>
      <c r="BF56">
        <v>0</v>
      </c>
      <c r="BG56">
        <v>0</v>
      </c>
      <c r="BH56">
        <v>0</v>
      </c>
      <c r="BI56">
        <v>0</v>
      </c>
      <c r="BJ56">
        <v>0</v>
      </c>
      <c r="BK56">
        <v>0</v>
      </c>
      <c r="BL56">
        <v>0</v>
      </c>
      <c r="BM56">
        <v>0</v>
      </c>
      <c r="BN56">
        <v>0</v>
      </c>
      <c r="BO56">
        <v>0</v>
      </c>
      <c r="BP56">
        <v>0</v>
      </c>
      <c r="BQ56">
        <v>0</v>
      </c>
      <c r="BR56">
        <v>0</v>
      </c>
      <c r="BS56">
        <v>0</v>
      </c>
      <c r="BT56">
        <v>0</v>
      </c>
      <c r="BU56">
        <v>0</v>
      </c>
      <c r="BV56">
        <v>0</v>
      </c>
      <c r="BW56">
        <v>0</v>
      </c>
      <c r="BX56">
        <v>0</v>
      </c>
      <c r="BY56">
        <v>0</v>
      </c>
      <c r="BZ56">
        <v>0</v>
      </c>
      <c r="CA56">
        <v>0</v>
      </c>
      <c r="CB56">
        <v>0</v>
      </c>
      <c r="CC56">
        <v>0</v>
      </c>
      <c r="CD56">
        <v>0</v>
      </c>
      <c r="CE56">
        <v>0</v>
      </c>
      <c r="CF56">
        <v>0</v>
      </c>
      <c r="CG56">
        <v>0</v>
      </c>
      <c r="CH56">
        <v>0</v>
      </c>
      <c r="CI56">
        <v>0</v>
      </c>
      <c r="CJ56">
        <v>0</v>
      </c>
      <c r="CK56">
        <v>0</v>
      </c>
      <c r="CL56">
        <v>0</v>
      </c>
      <c r="CM56">
        <v>0</v>
      </c>
      <c r="CN56">
        <v>0</v>
      </c>
      <c r="CO56">
        <v>0</v>
      </c>
      <c r="CP56">
        <v>0</v>
      </c>
      <c r="CQ56">
        <v>0</v>
      </c>
      <c r="CR56">
        <v>0</v>
      </c>
    </row>
    <row r="57" spans="1:96">
      <c r="A57" t="s">
        <v>99</v>
      </c>
      <c r="B57">
        <v>0</v>
      </c>
      <c r="C57">
        <v>0</v>
      </c>
      <c r="D57">
        <v>0</v>
      </c>
      <c r="E57">
        <v>0</v>
      </c>
      <c r="F57">
        <v>0</v>
      </c>
      <c r="G57">
        <v>0</v>
      </c>
      <c r="H57">
        <v>0</v>
      </c>
      <c r="I57">
        <v>0</v>
      </c>
      <c r="J57">
        <v>0</v>
      </c>
      <c r="K57">
        <v>0</v>
      </c>
      <c r="L57">
        <v>0</v>
      </c>
      <c r="M57">
        <v>0</v>
      </c>
      <c r="N57">
        <v>0</v>
      </c>
      <c r="O57">
        <v>0</v>
      </c>
      <c r="P57">
        <v>0</v>
      </c>
      <c r="Q57">
        <v>0</v>
      </c>
      <c r="R57">
        <v>0</v>
      </c>
      <c r="S57">
        <v>0</v>
      </c>
      <c r="T57">
        <v>0</v>
      </c>
      <c r="U57">
        <v>0</v>
      </c>
      <c r="V57">
        <v>0</v>
      </c>
      <c r="W57">
        <v>0</v>
      </c>
      <c r="X57">
        <v>0</v>
      </c>
      <c r="Y57">
        <v>0</v>
      </c>
      <c r="Z57">
        <v>0</v>
      </c>
      <c r="AA57">
        <v>0</v>
      </c>
      <c r="AB57">
        <v>0</v>
      </c>
      <c r="AC57">
        <v>0</v>
      </c>
      <c r="AD57">
        <v>0</v>
      </c>
      <c r="AE57">
        <v>0</v>
      </c>
      <c r="AF57">
        <v>0</v>
      </c>
      <c r="AG57">
        <v>0</v>
      </c>
      <c r="AH57">
        <v>0</v>
      </c>
      <c r="AI57">
        <v>0</v>
      </c>
      <c r="AJ57">
        <v>0</v>
      </c>
      <c r="AK57">
        <v>0</v>
      </c>
      <c r="AL57">
        <v>0</v>
      </c>
      <c r="AM57">
        <v>0</v>
      </c>
      <c r="AN57">
        <v>0</v>
      </c>
      <c r="AO57">
        <v>0</v>
      </c>
      <c r="AP57">
        <v>0</v>
      </c>
      <c r="AQ57">
        <v>0</v>
      </c>
      <c r="AR57">
        <v>0</v>
      </c>
      <c r="AS57">
        <v>0</v>
      </c>
      <c r="AT57">
        <v>0</v>
      </c>
      <c r="AU57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0</v>
      </c>
      <c r="BC57">
        <v>0</v>
      </c>
      <c r="BD57">
        <v>0</v>
      </c>
      <c r="BE57">
        <v>0</v>
      </c>
      <c r="BF57">
        <v>0</v>
      </c>
      <c r="BG57">
        <v>0</v>
      </c>
      <c r="BH57">
        <v>0</v>
      </c>
      <c r="BI57">
        <v>0</v>
      </c>
      <c r="BJ57">
        <v>0</v>
      </c>
      <c r="BK57">
        <v>0</v>
      </c>
      <c r="BL57">
        <v>0</v>
      </c>
      <c r="BM57">
        <v>0</v>
      </c>
      <c r="BN57">
        <v>0</v>
      </c>
      <c r="BO57">
        <v>0</v>
      </c>
      <c r="BP57">
        <v>0</v>
      </c>
      <c r="BQ57">
        <v>0</v>
      </c>
      <c r="BR57">
        <v>0</v>
      </c>
      <c r="BS57">
        <v>0</v>
      </c>
      <c r="BT57">
        <v>0</v>
      </c>
      <c r="BU57">
        <v>0</v>
      </c>
      <c r="BV57">
        <v>0</v>
      </c>
      <c r="BW57">
        <v>0</v>
      </c>
      <c r="BX57">
        <v>0</v>
      </c>
      <c r="BY57">
        <v>0</v>
      </c>
      <c r="BZ57">
        <v>0</v>
      </c>
      <c r="CA57">
        <v>0</v>
      </c>
      <c r="CB57">
        <v>0</v>
      </c>
      <c r="CC57">
        <v>0</v>
      </c>
      <c r="CD57">
        <v>0</v>
      </c>
      <c r="CE57">
        <v>0</v>
      </c>
      <c r="CF57">
        <v>0</v>
      </c>
      <c r="CG57">
        <v>0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0</v>
      </c>
      <c r="CP57">
        <v>0</v>
      </c>
      <c r="CQ57">
        <v>0</v>
      </c>
      <c r="CR57">
        <v>0</v>
      </c>
    </row>
    <row r="58" spans="1:96">
      <c r="A58" t="s">
        <v>100</v>
      </c>
      <c r="B58">
        <v>0</v>
      </c>
      <c r="C58">
        <v>0</v>
      </c>
      <c r="D58">
        <v>0</v>
      </c>
      <c r="E58">
        <v>0</v>
      </c>
      <c r="F58">
        <v>0</v>
      </c>
      <c r="G58">
        <v>0</v>
      </c>
      <c r="H58">
        <v>0</v>
      </c>
      <c r="I58">
        <v>0</v>
      </c>
      <c r="J58">
        <v>0</v>
      </c>
      <c r="K58">
        <v>0</v>
      </c>
      <c r="L58">
        <v>0</v>
      </c>
      <c r="M58">
        <v>0</v>
      </c>
      <c r="N58">
        <v>0</v>
      </c>
      <c r="O58">
        <v>0</v>
      </c>
      <c r="P58">
        <v>0</v>
      </c>
      <c r="Q58">
        <v>0</v>
      </c>
      <c r="R58">
        <v>0</v>
      </c>
      <c r="S58">
        <v>0</v>
      </c>
      <c r="T58">
        <v>0</v>
      </c>
      <c r="U58">
        <v>0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0</v>
      </c>
      <c r="AE58">
        <v>0</v>
      </c>
      <c r="AF58">
        <v>0</v>
      </c>
      <c r="AG58">
        <v>0</v>
      </c>
      <c r="AH58">
        <v>0</v>
      </c>
      <c r="AI58">
        <v>0</v>
      </c>
      <c r="AJ58">
        <v>0</v>
      </c>
      <c r="AK58">
        <v>0</v>
      </c>
      <c r="AL58">
        <v>0</v>
      </c>
      <c r="AM58">
        <v>0</v>
      </c>
      <c r="AN58">
        <v>0</v>
      </c>
      <c r="AO58">
        <v>0</v>
      </c>
      <c r="AP58">
        <v>0</v>
      </c>
      <c r="AQ58">
        <v>0</v>
      </c>
      <c r="AR58">
        <v>0</v>
      </c>
      <c r="AS58">
        <v>0</v>
      </c>
      <c r="AT58">
        <v>0</v>
      </c>
      <c r="AU58">
        <v>0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0</v>
      </c>
      <c r="BB58">
        <v>0</v>
      </c>
      <c r="BC58">
        <v>0</v>
      </c>
      <c r="BD58">
        <v>0</v>
      </c>
      <c r="BE58">
        <v>0</v>
      </c>
      <c r="BF58">
        <v>0</v>
      </c>
      <c r="BG58">
        <v>0</v>
      </c>
      <c r="BH58">
        <v>0</v>
      </c>
      <c r="BI58">
        <v>0</v>
      </c>
      <c r="BJ58">
        <v>0</v>
      </c>
      <c r="BK58">
        <v>0</v>
      </c>
      <c r="BL58">
        <v>0</v>
      </c>
      <c r="BM58">
        <v>0</v>
      </c>
      <c r="BN58">
        <v>0</v>
      </c>
      <c r="BO58">
        <v>0</v>
      </c>
      <c r="BP58">
        <v>0</v>
      </c>
      <c r="BQ58">
        <v>0</v>
      </c>
      <c r="BR58">
        <v>0</v>
      </c>
      <c r="BS58">
        <v>0</v>
      </c>
      <c r="BT58">
        <v>0</v>
      </c>
      <c r="BU58">
        <v>0</v>
      </c>
      <c r="BV58">
        <v>0</v>
      </c>
      <c r="BW58">
        <v>0</v>
      </c>
      <c r="BX58">
        <v>0</v>
      </c>
      <c r="BY58">
        <v>0</v>
      </c>
      <c r="BZ58">
        <v>0</v>
      </c>
      <c r="CA58">
        <v>0</v>
      </c>
      <c r="CB58">
        <v>0</v>
      </c>
      <c r="CC58">
        <v>0</v>
      </c>
      <c r="CD58">
        <v>0</v>
      </c>
      <c r="CE58">
        <v>0</v>
      </c>
      <c r="CF58">
        <v>0</v>
      </c>
      <c r="CG58">
        <v>0</v>
      </c>
      <c r="CH58">
        <v>0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0</v>
      </c>
      <c r="CQ58">
        <v>0</v>
      </c>
      <c r="CR58">
        <v>0</v>
      </c>
    </row>
    <row r="59" spans="1:96">
      <c r="A59" t="s">
        <v>101</v>
      </c>
      <c r="B59">
        <v>0</v>
      </c>
      <c r="C59">
        <v>0</v>
      </c>
      <c r="D59">
        <v>0</v>
      </c>
      <c r="E59">
        <v>0</v>
      </c>
      <c r="F59">
        <v>0</v>
      </c>
      <c r="G59">
        <v>0</v>
      </c>
      <c r="H59">
        <v>0</v>
      </c>
      <c r="I59">
        <v>0</v>
      </c>
      <c r="J59">
        <v>0</v>
      </c>
      <c r="K59">
        <v>0</v>
      </c>
      <c r="L59">
        <v>0</v>
      </c>
      <c r="M59">
        <v>0</v>
      </c>
      <c r="N59">
        <v>0</v>
      </c>
      <c r="O59">
        <v>0</v>
      </c>
      <c r="P59">
        <v>0</v>
      </c>
      <c r="Q59">
        <v>0</v>
      </c>
      <c r="R59">
        <v>0</v>
      </c>
      <c r="S59">
        <v>0</v>
      </c>
      <c r="T59">
        <v>0</v>
      </c>
      <c r="U59">
        <v>0</v>
      </c>
      <c r="V59">
        <v>0</v>
      </c>
      <c r="W59">
        <v>0</v>
      </c>
      <c r="X59">
        <v>0</v>
      </c>
      <c r="Y59">
        <v>0</v>
      </c>
      <c r="Z59">
        <v>0</v>
      </c>
      <c r="AA59">
        <v>0</v>
      </c>
      <c r="AB59">
        <v>0</v>
      </c>
      <c r="AC59">
        <v>0</v>
      </c>
      <c r="AD59">
        <v>0</v>
      </c>
      <c r="AE59">
        <v>0</v>
      </c>
      <c r="AF59">
        <v>0</v>
      </c>
      <c r="AG59">
        <v>0</v>
      </c>
      <c r="AH59">
        <v>0</v>
      </c>
      <c r="AI59">
        <v>0</v>
      </c>
      <c r="AJ59">
        <v>0</v>
      </c>
      <c r="AK59">
        <v>0</v>
      </c>
      <c r="AL59">
        <v>0</v>
      </c>
      <c r="AM59">
        <v>0</v>
      </c>
      <c r="AN59">
        <v>0</v>
      </c>
      <c r="AO59">
        <v>0</v>
      </c>
      <c r="AP59">
        <v>0</v>
      </c>
      <c r="AQ59">
        <v>0</v>
      </c>
      <c r="AR59">
        <v>0</v>
      </c>
      <c r="AS59">
        <v>0</v>
      </c>
      <c r="AT59">
        <v>0</v>
      </c>
      <c r="AU5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0</v>
      </c>
      <c r="BC59">
        <v>0</v>
      </c>
      <c r="BD59">
        <v>0</v>
      </c>
      <c r="BE59">
        <v>0</v>
      </c>
      <c r="BF59">
        <v>0</v>
      </c>
      <c r="BG59">
        <v>0</v>
      </c>
      <c r="BH59">
        <v>0</v>
      </c>
      <c r="BI59">
        <v>0</v>
      </c>
      <c r="BJ59">
        <v>0</v>
      </c>
      <c r="BK59">
        <v>0</v>
      </c>
      <c r="BL59">
        <v>0</v>
      </c>
      <c r="BM59">
        <v>0</v>
      </c>
      <c r="BN59">
        <v>0</v>
      </c>
      <c r="BO59">
        <v>0</v>
      </c>
      <c r="BP59">
        <v>0</v>
      </c>
      <c r="BQ59">
        <v>0</v>
      </c>
      <c r="BR59">
        <v>0</v>
      </c>
      <c r="BS59">
        <v>0</v>
      </c>
      <c r="BT59">
        <v>0</v>
      </c>
      <c r="BU59">
        <v>0</v>
      </c>
      <c r="BV59">
        <v>0</v>
      </c>
      <c r="BW59">
        <v>0</v>
      </c>
      <c r="BX59">
        <v>0</v>
      </c>
      <c r="BY59">
        <v>0</v>
      </c>
      <c r="BZ59">
        <v>0</v>
      </c>
      <c r="CA59">
        <v>0</v>
      </c>
      <c r="CB59">
        <v>0</v>
      </c>
      <c r="CC59">
        <v>0</v>
      </c>
      <c r="CD59">
        <v>0</v>
      </c>
      <c r="CE59">
        <v>0</v>
      </c>
      <c r="CF59">
        <v>0</v>
      </c>
      <c r="CG59">
        <v>0</v>
      </c>
      <c r="CH59">
        <v>0</v>
      </c>
      <c r="CI59">
        <v>0</v>
      </c>
      <c r="CJ59">
        <v>0</v>
      </c>
      <c r="CK59">
        <v>0</v>
      </c>
      <c r="CL59">
        <v>0</v>
      </c>
      <c r="CM59">
        <v>0</v>
      </c>
      <c r="CN59">
        <v>0</v>
      </c>
      <c r="CO59">
        <v>0</v>
      </c>
      <c r="CP59">
        <v>0</v>
      </c>
      <c r="CQ59">
        <v>0</v>
      </c>
      <c r="CR59">
        <v>0</v>
      </c>
    </row>
    <row r="60" spans="1:96">
      <c r="A60" t="s">
        <v>102</v>
      </c>
      <c r="B60">
        <v>0</v>
      </c>
      <c r="C60">
        <v>0</v>
      </c>
      <c r="D60">
        <v>0</v>
      </c>
      <c r="E60">
        <v>0</v>
      </c>
      <c r="F60">
        <v>0</v>
      </c>
      <c r="G60">
        <v>0</v>
      </c>
      <c r="H60">
        <v>0</v>
      </c>
      <c r="I60">
        <v>0</v>
      </c>
      <c r="J60">
        <v>0</v>
      </c>
      <c r="K60">
        <v>0</v>
      </c>
      <c r="L60">
        <v>0</v>
      </c>
      <c r="M60">
        <v>0</v>
      </c>
      <c r="N60">
        <v>0</v>
      </c>
      <c r="O60">
        <v>0</v>
      </c>
      <c r="P60">
        <v>0</v>
      </c>
      <c r="Q60">
        <v>0</v>
      </c>
      <c r="R60">
        <v>0</v>
      </c>
      <c r="S60">
        <v>0</v>
      </c>
      <c r="T60">
        <v>0</v>
      </c>
      <c r="U60">
        <v>0</v>
      </c>
      <c r="V60">
        <v>0</v>
      </c>
      <c r="W60">
        <v>0</v>
      </c>
      <c r="X60">
        <v>0</v>
      </c>
      <c r="Y60">
        <v>0</v>
      </c>
      <c r="Z60">
        <v>0</v>
      </c>
      <c r="AA60">
        <v>0</v>
      </c>
      <c r="AB60">
        <v>0</v>
      </c>
      <c r="AC60">
        <v>0</v>
      </c>
      <c r="AD60">
        <v>0</v>
      </c>
      <c r="AE60">
        <v>0</v>
      </c>
      <c r="AF60">
        <v>0</v>
      </c>
      <c r="AG60">
        <v>0</v>
      </c>
      <c r="AH60">
        <v>0</v>
      </c>
      <c r="AI60">
        <v>0</v>
      </c>
      <c r="AJ60">
        <v>0</v>
      </c>
      <c r="AK60">
        <v>0</v>
      </c>
      <c r="AL60">
        <v>0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0</v>
      </c>
      <c r="BD60">
        <v>0</v>
      </c>
      <c r="BE60">
        <v>0</v>
      </c>
      <c r="BF60">
        <v>0</v>
      </c>
      <c r="BG60">
        <v>0</v>
      </c>
      <c r="BH60">
        <v>0</v>
      </c>
      <c r="BI60">
        <v>0</v>
      </c>
      <c r="BJ60">
        <v>0</v>
      </c>
      <c r="BK60">
        <v>0</v>
      </c>
      <c r="BL60">
        <v>0</v>
      </c>
      <c r="BM60">
        <v>0</v>
      </c>
      <c r="BN60">
        <v>0</v>
      </c>
      <c r="BO60">
        <v>0</v>
      </c>
      <c r="BP60">
        <v>0</v>
      </c>
      <c r="BQ60">
        <v>0</v>
      </c>
      <c r="BR60">
        <v>0</v>
      </c>
      <c r="BS60">
        <v>0</v>
      </c>
      <c r="BT60">
        <v>0</v>
      </c>
      <c r="BU60">
        <v>0</v>
      </c>
      <c r="BV60">
        <v>0</v>
      </c>
      <c r="BW60">
        <v>0</v>
      </c>
      <c r="BX60">
        <v>0</v>
      </c>
      <c r="BY60">
        <v>0</v>
      </c>
      <c r="BZ60">
        <v>0</v>
      </c>
      <c r="CA60">
        <v>0</v>
      </c>
      <c r="CB60">
        <v>0</v>
      </c>
      <c r="CC60">
        <v>0</v>
      </c>
      <c r="CD60">
        <v>0</v>
      </c>
      <c r="CE60">
        <v>0</v>
      </c>
      <c r="CF60">
        <v>0</v>
      </c>
      <c r="CG60">
        <v>0</v>
      </c>
      <c r="CH60">
        <v>0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0</v>
      </c>
      <c r="CO60">
        <v>0</v>
      </c>
      <c r="CP60">
        <v>0</v>
      </c>
      <c r="CQ60">
        <v>0</v>
      </c>
      <c r="CR60">
        <v>0</v>
      </c>
    </row>
    <row r="61" spans="1:96">
      <c r="A61" t="s">
        <v>103</v>
      </c>
      <c r="B61">
        <v>0</v>
      </c>
      <c r="C61">
        <v>0</v>
      </c>
      <c r="D61">
        <v>0</v>
      </c>
      <c r="E61">
        <v>0</v>
      </c>
      <c r="F61">
        <v>0</v>
      </c>
      <c r="G61">
        <v>0</v>
      </c>
      <c r="H61">
        <v>0</v>
      </c>
      <c r="I61">
        <v>0</v>
      </c>
      <c r="J61">
        <v>0</v>
      </c>
      <c r="K61">
        <v>0</v>
      </c>
      <c r="L61">
        <v>0</v>
      </c>
      <c r="M61">
        <v>0</v>
      </c>
      <c r="N61">
        <v>0</v>
      </c>
      <c r="O61">
        <v>0</v>
      </c>
      <c r="P61">
        <v>0</v>
      </c>
      <c r="Q61">
        <v>0</v>
      </c>
      <c r="R61">
        <v>0</v>
      </c>
      <c r="S61">
        <v>0</v>
      </c>
      <c r="T61">
        <v>0</v>
      </c>
      <c r="U61">
        <v>0</v>
      </c>
      <c r="V61">
        <v>0</v>
      </c>
      <c r="W61">
        <v>0</v>
      </c>
      <c r="X61">
        <v>0</v>
      </c>
      <c r="Y61">
        <v>0</v>
      </c>
      <c r="Z61">
        <v>0</v>
      </c>
      <c r="AA61">
        <v>0</v>
      </c>
      <c r="AB61">
        <v>0</v>
      </c>
      <c r="AC61">
        <v>0</v>
      </c>
      <c r="AD61">
        <v>0</v>
      </c>
      <c r="AE61">
        <v>0</v>
      </c>
      <c r="AF61">
        <v>0</v>
      </c>
      <c r="AG61">
        <v>0</v>
      </c>
      <c r="AH61">
        <v>0</v>
      </c>
      <c r="AI61">
        <v>0</v>
      </c>
      <c r="AJ61">
        <v>0</v>
      </c>
      <c r="AK61">
        <v>0</v>
      </c>
      <c r="AL61">
        <v>0</v>
      </c>
      <c r="AM61">
        <v>0</v>
      </c>
      <c r="AN61">
        <v>0</v>
      </c>
      <c r="AO61">
        <v>0</v>
      </c>
      <c r="AP61">
        <v>0</v>
      </c>
      <c r="AQ61">
        <v>0</v>
      </c>
      <c r="AR61">
        <v>0</v>
      </c>
      <c r="AS61">
        <v>0</v>
      </c>
      <c r="AT61">
        <v>0</v>
      </c>
      <c r="AU61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0</v>
      </c>
      <c r="BC61">
        <v>0</v>
      </c>
      <c r="BD61">
        <v>0</v>
      </c>
      <c r="BE61">
        <v>0</v>
      </c>
      <c r="BF61">
        <v>0</v>
      </c>
      <c r="BG61">
        <v>0</v>
      </c>
      <c r="BH61">
        <v>0</v>
      </c>
      <c r="BI61">
        <v>0</v>
      </c>
      <c r="BJ61">
        <v>0</v>
      </c>
      <c r="BK61">
        <v>0</v>
      </c>
      <c r="BL61">
        <v>0</v>
      </c>
      <c r="BM61">
        <v>0</v>
      </c>
      <c r="BN61">
        <v>0</v>
      </c>
      <c r="BO61">
        <v>0</v>
      </c>
      <c r="BP61">
        <v>0</v>
      </c>
      <c r="BQ61">
        <v>0</v>
      </c>
      <c r="BR61">
        <v>0</v>
      </c>
      <c r="BS61">
        <v>0</v>
      </c>
      <c r="BT61">
        <v>0</v>
      </c>
      <c r="BU61">
        <v>0</v>
      </c>
      <c r="BV61">
        <v>0</v>
      </c>
      <c r="BW61">
        <v>0</v>
      </c>
      <c r="BX61">
        <v>0</v>
      </c>
      <c r="BY61">
        <v>0</v>
      </c>
      <c r="BZ61">
        <v>0</v>
      </c>
      <c r="CA61">
        <v>0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0</v>
      </c>
      <c r="CH61">
        <v>0</v>
      </c>
      <c r="CI61">
        <v>0</v>
      </c>
      <c r="CJ61">
        <v>0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0</v>
      </c>
      <c r="CQ61">
        <v>0</v>
      </c>
      <c r="CR61">
        <v>0</v>
      </c>
    </row>
    <row r="62" spans="1:96">
      <c r="A62" t="s">
        <v>104</v>
      </c>
      <c r="B62">
        <v>0</v>
      </c>
      <c r="C62">
        <v>0</v>
      </c>
      <c r="D62">
        <v>0</v>
      </c>
      <c r="E62">
        <v>0</v>
      </c>
      <c r="F62">
        <v>0</v>
      </c>
      <c r="G62">
        <v>0</v>
      </c>
      <c r="H62">
        <v>0</v>
      </c>
      <c r="I62">
        <v>0</v>
      </c>
      <c r="J62">
        <v>0</v>
      </c>
      <c r="K62">
        <v>0</v>
      </c>
      <c r="L62">
        <v>0</v>
      </c>
      <c r="M62">
        <v>0</v>
      </c>
      <c r="N62">
        <v>0</v>
      </c>
      <c r="O62">
        <v>0</v>
      </c>
      <c r="P62">
        <v>0</v>
      </c>
      <c r="Q62">
        <v>0</v>
      </c>
      <c r="R62">
        <v>0</v>
      </c>
      <c r="S62">
        <v>0</v>
      </c>
      <c r="T62">
        <v>0</v>
      </c>
      <c r="U62">
        <v>0</v>
      </c>
      <c r="V62">
        <v>0</v>
      </c>
      <c r="W62">
        <v>0</v>
      </c>
      <c r="X62">
        <v>0</v>
      </c>
      <c r="Y62">
        <v>0</v>
      </c>
      <c r="Z62">
        <v>0</v>
      </c>
      <c r="AA62">
        <v>0</v>
      </c>
      <c r="AB62">
        <v>0</v>
      </c>
      <c r="AC62">
        <v>0</v>
      </c>
      <c r="AD62">
        <v>0</v>
      </c>
      <c r="AE62">
        <v>0</v>
      </c>
      <c r="AF62">
        <v>0</v>
      </c>
      <c r="AG62">
        <v>0</v>
      </c>
      <c r="AH62">
        <v>0</v>
      </c>
      <c r="AI62">
        <v>0</v>
      </c>
      <c r="AJ62">
        <v>0</v>
      </c>
      <c r="AK62">
        <v>0</v>
      </c>
      <c r="AL62">
        <v>0</v>
      </c>
      <c r="AM62">
        <v>0</v>
      </c>
      <c r="AN62">
        <v>0</v>
      </c>
      <c r="AO62">
        <v>0</v>
      </c>
      <c r="AP62">
        <v>0</v>
      </c>
      <c r="AQ62">
        <v>0</v>
      </c>
      <c r="AR62">
        <v>0</v>
      </c>
      <c r="AS62">
        <v>0</v>
      </c>
      <c r="AT62">
        <v>0</v>
      </c>
      <c r="AU62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0</v>
      </c>
      <c r="BC62">
        <v>0</v>
      </c>
      <c r="BD62">
        <v>0</v>
      </c>
      <c r="BE62">
        <v>0</v>
      </c>
      <c r="BF62">
        <v>0</v>
      </c>
      <c r="BG62">
        <v>0</v>
      </c>
      <c r="BH62">
        <v>0</v>
      </c>
      <c r="BI62">
        <v>0</v>
      </c>
      <c r="BJ62">
        <v>0</v>
      </c>
      <c r="BK62">
        <v>0</v>
      </c>
      <c r="BL62">
        <v>0</v>
      </c>
      <c r="BM62">
        <v>0</v>
      </c>
      <c r="BN62">
        <v>0</v>
      </c>
      <c r="BO62">
        <v>0</v>
      </c>
      <c r="BP62">
        <v>0</v>
      </c>
      <c r="BQ62">
        <v>0</v>
      </c>
      <c r="BR62">
        <v>0</v>
      </c>
      <c r="BS62">
        <v>0</v>
      </c>
      <c r="BT62">
        <v>0</v>
      </c>
      <c r="BU62">
        <v>0</v>
      </c>
      <c r="BV62">
        <v>0</v>
      </c>
      <c r="BW62">
        <v>0</v>
      </c>
      <c r="BX62">
        <v>0</v>
      </c>
      <c r="BY62">
        <v>0</v>
      </c>
      <c r="BZ62">
        <v>0</v>
      </c>
      <c r="CA62">
        <v>0</v>
      </c>
      <c r="CB62">
        <v>0</v>
      </c>
      <c r="CC62">
        <v>0</v>
      </c>
      <c r="CD62">
        <v>0</v>
      </c>
      <c r="CE62">
        <v>0</v>
      </c>
      <c r="CF62">
        <v>0</v>
      </c>
      <c r="CG62">
        <v>0</v>
      </c>
      <c r="CH62">
        <v>0</v>
      </c>
      <c r="CI62">
        <v>0</v>
      </c>
      <c r="CJ62">
        <v>0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0</v>
      </c>
      <c r="CQ62">
        <v>0</v>
      </c>
      <c r="CR62">
        <v>0</v>
      </c>
    </row>
    <row r="63" spans="1:96">
      <c r="A63" t="s">
        <v>105</v>
      </c>
      <c r="B63">
        <v>0</v>
      </c>
      <c r="C63">
        <v>0</v>
      </c>
      <c r="D63">
        <v>0</v>
      </c>
      <c r="E63">
        <v>0</v>
      </c>
      <c r="F63">
        <v>0</v>
      </c>
      <c r="G63">
        <v>0</v>
      </c>
      <c r="H63">
        <v>0</v>
      </c>
      <c r="I63">
        <v>0</v>
      </c>
      <c r="J63">
        <v>0</v>
      </c>
      <c r="K63">
        <v>0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0</v>
      </c>
      <c r="S63">
        <v>0</v>
      </c>
      <c r="T63">
        <v>0</v>
      </c>
      <c r="U63">
        <v>0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0</v>
      </c>
      <c r="AE63">
        <v>0</v>
      </c>
      <c r="AF63">
        <v>0</v>
      </c>
      <c r="AG63">
        <v>0</v>
      </c>
      <c r="AH63">
        <v>0</v>
      </c>
      <c r="AI63">
        <v>0</v>
      </c>
      <c r="AJ63">
        <v>0</v>
      </c>
      <c r="AK63">
        <v>0</v>
      </c>
      <c r="AL63">
        <v>0</v>
      </c>
      <c r="AM63">
        <v>0</v>
      </c>
      <c r="AN63">
        <v>0</v>
      </c>
      <c r="AO63">
        <v>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0</v>
      </c>
      <c r="BD63">
        <v>0</v>
      </c>
      <c r="BE63">
        <v>0</v>
      </c>
      <c r="BF63">
        <v>0</v>
      </c>
      <c r="BG63">
        <v>0</v>
      </c>
      <c r="BH63">
        <v>0</v>
      </c>
      <c r="BI63">
        <v>0</v>
      </c>
      <c r="BJ63">
        <v>0</v>
      </c>
      <c r="BK63">
        <v>0</v>
      </c>
      <c r="BL63">
        <v>0</v>
      </c>
      <c r="BM63">
        <v>0</v>
      </c>
      <c r="BN63">
        <v>0</v>
      </c>
      <c r="BO63">
        <v>0</v>
      </c>
      <c r="BP63">
        <v>0</v>
      </c>
      <c r="BQ63">
        <v>0</v>
      </c>
      <c r="BR63">
        <v>0</v>
      </c>
      <c r="BS63">
        <v>0</v>
      </c>
      <c r="BT63">
        <v>0</v>
      </c>
      <c r="BU63">
        <v>0</v>
      </c>
      <c r="BV63">
        <v>0</v>
      </c>
      <c r="BW63">
        <v>0</v>
      </c>
      <c r="BX63">
        <v>0</v>
      </c>
      <c r="BY63">
        <v>0</v>
      </c>
      <c r="BZ63">
        <v>0</v>
      </c>
      <c r="CA63">
        <v>0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0</v>
      </c>
      <c r="CH63">
        <v>0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0</v>
      </c>
      <c r="CR63">
        <v>0</v>
      </c>
    </row>
    <row r="64" spans="1:96">
      <c r="A64" t="s">
        <v>106</v>
      </c>
      <c r="B64">
        <v>0</v>
      </c>
      <c r="C64">
        <v>0</v>
      </c>
      <c r="D64">
        <v>0</v>
      </c>
      <c r="E64">
        <v>0</v>
      </c>
      <c r="F64">
        <v>0</v>
      </c>
      <c r="G64">
        <v>0</v>
      </c>
      <c r="H64">
        <v>0</v>
      </c>
      <c r="I64">
        <v>0</v>
      </c>
      <c r="J64">
        <v>0</v>
      </c>
      <c r="K64">
        <v>0</v>
      </c>
      <c r="L64">
        <v>0</v>
      </c>
      <c r="M64">
        <v>0</v>
      </c>
      <c r="N64">
        <v>0</v>
      </c>
      <c r="O64">
        <v>0</v>
      </c>
      <c r="P64">
        <v>0</v>
      </c>
      <c r="Q64">
        <v>0</v>
      </c>
      <c r="R64">
        <v>0</v>
      </c>
      <c r="S64">
        <v>0</v>
      </c>
      <c r="T64">
        <v>0</v>
      </c>
      <c r="U64">
        <v>0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0</v>
      </c>
      <c r="AE64">
        <v>0</v>
      </c>
      <c r="AF64">
        <v>0</v>
      </c>
      <c r="AG64">
        <v>0</v>
      </c>
      <c r="AH64">
        <v>0</v>
      </c>
      <c r="AI64">
        <v>0</v>
      </c>
      <c r="AJ64">
        <v>0</v>
      </c>
      <c r="AK64">
        <v>0</v>
      </c>
      <c r="AL64">
        <v>0</v>
      </c>
      <c r="AM64">
        <v>0</v>
      </c>
      <c r="AN64">
        <v>0</v>
      </c>
      <c r="AO64">
        <v>0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0</v>
      </c>
      <c r="BC64">
        <v>0</v>
      </c>
      <c r="BD64">
        <v>0</v>
      </c>
      <c r="BE64">
        <v>0</v>
      </c>
      <c r="BF64">
        <v>0</v>
      </c>
      <c r="BG64">
        <v>0</v>
      </c>
      <c r="BH64">
        <v>0</v>
      </c>
      <c r="BI64">
        <v>0</v>
      </c>
      <c r="BJ64">
        <v>0</v>
      </c>
      <c r="BK64">
        <v>0</v>
      </c>
      <c r="BL64">
        <v>0</v>
      </c>
      <c r="BM64">
        <v>0</v>
      </c>
      <c r="BN64">
        <v>0</v>
      </c>
      <c r="BO64">
        <v>0</v>
      </c>
      <c r="BP64">
        <v>0</v>
      </c>
      <c r="BQ64">
        <v>0</v>
      </c>
      <c r="BR64">
        <v>0</v>
      </c>
      <c r="BS64">
        <v>0</v>
      </c>
      <c r="BT64">
        <v>0</v>
      </c>
      <c r="BU64">
        <v>0</v>
      </c>
      <c r="BV64">
        <v>0</v>
      </c>
      <c r="BW64">
        <v>0</v>
      </c>
      <c r="BX64">
        <v>0</v>
      </c>
      <c r="BY64">
        <v>0</v>
      </c>
      <c r="BZ64">
        <v>0</v>
      </c>
      <c r="CA64">
        <v>0</v>
      </c>
      <c r="CB64">
        <v>0</v>
      </c>
      <c r="CC64">
        <v>0</v>
      </c>
      <c r="CD64">
        <v>0</v>
      </c>
      <c r="CE64">
        <v>0</v>
      </c>
      <c r="CF64">
        <v>0</v>
      </c>
      <c r="CG64">
        <v>0</v>
      </c>
      <c r="CH64">
        <v>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0</v>
      </c>
      <c r="CQ64">
        <v>0</v>
      </c>
      <c r="CR64">
        <v>0</v>
      </c>
    </row>
    <row r="65" spans="1:96">
      <c r="A65" t="s">
        <v>107</v>
      </c>
      <c r="B65">
        <v>0</v>
      </c>
      <c r="C65">
        <v>0</v>
      </c>
      <c r="D65">
        <v>0</v>
      </c>
      <c r="E65">
        <v>0</v>
      </c>
      <c r="F65">
        <v>0</v>
      </c>
      <c r="G65">
        <v>0</v>
      </c>
      <c r="H65">
        <v>0</v>
      </c>
      <c r="I65">
        <v>0</v>
      </c>
      <c r="J65">
        <v>0</v>
      </c>
      <c r="K65">
        <v>0</v>
      </c>
      <c r="L65">
        <v>0</v>
      </c>
      <c r="M65">
        <v>0</v>
      </c>
      <c r="N65">
        <v>0</v>
      </c>
      <c r="O65">
        <v>0</v>
      </c>
      <c r="P65">
        <v>0</v>
      </c>
      <c r="Q65">
        <v>0</v>
      </c>
      <c r="R65">
        <v>0</v>
      </c>
      <c r="S65">
        <v>0</v>
      </c>
      <c r="T65">
        <v>0</v>
      </c>
      <c r="U65">
        <v>0</v>
      </c>
      <c r="V65">
        <v>0</v>
      </c>
      <c r="W65">
        <v>0</v>
      </c>
      <c r="X65">
        <v>0</v>
      </c>
      <c r="Y65">
        <v>0</v>
      </c>
      <c r="Z65">
        <v>0</v>
      </c>
      <c r="AA65">
        <v>0</v>
      </c>
      <c r="AB65">
        <v>0</v>
      </c>
      <c r="AC65">
        <v>0</v>
      </c>
      <c r="AD65">
        <v>0</v>
      </c>
      <c r="AE65">
        <v>0</v>
      </c>
      <c r="AF65">
        <v>0</v>
      </c>
      <c r="AG65">
        <v>0</v>
      </c>
      <c r="AH65">
        <v>0</v>
      </c>
      <c r="AI65">
        <v>0</v>
      </c>
      <c r="AJ65">
        <v>0</v>
      </c>
      <c r="AK65">
        <v>0</v>
      </c>
      <c r="AL65">
        <v>0</v>
      </c>
      <c r="AM65">
        <v>0</v>
      </c>
      <c r="AN65">
        <v>0</v>
      </c>
      <c r="AO65">
        <v>0</v>
      </c>
      <c r="AP65">
        <v>0</v>
      </c>
      <c r="AQ65">
        <v>0</v>
      </c>
      <c r="AR65">
        <v>0</v>
      </c>
      <c r="AS65">
        <v>0</v>
      </c>
      <c r="AT65">
        <v>0</v>
      </c>
      <c r="AU65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>
        <v>0</v>
      </c>
      <c r="BB65">
        <v>0</v>
      </c>
      <c r="BC65">
        <v>0</v>
      </c>
      <c r="BD65">
        <v>0</v>
      </c>
      <c r="BE65">
        <v>0</v>
      </c>
      <c r="BF65">
        <v>0</v>
      </c>
      <c r="BG65">
        <v>0</v>
      </c>
      <c r="BH65">
        <v>0</v>
      </c>
      <c r="BI65">
        <v>0</v>
      </c>
      <c r="BJ65">
        <v>0</v>
      </c>
      <c r="BK65">
        <v>0</v>
      </c>
      <c r="BL65">
        <v>0</v>
      </c>
      <c r="BM65">
        <v>0</v>
      </c>
      <c r="BN65">
        <v>0</v>
      </c>
      <c r="BO65">
        <v>0</v>
      </c>
      <c r="BP65">
        <v>0</v>
      </c>
      <c r="BQ65">
        <v>0</v>
      </c>
      <c r="BR65">
        <v>0</v>
      </c>
      <c r="BS65">
        <v>0</v>
      </c>
      <c r="BT65">
        <v>0</v>
      </c>
      <c r="BU65">
        <v>0</v>
      </c>
      <c r="BV65">
        <v>0</v>
      </c>
      <c r="BW65">
        <v>0</v>
      </c>
      <c r="BX65">
        <v>0</v>
      </c>
      <c r="BY65">
        <v>0</v>
      </c>
      <c r="BZ65">
        <v>0</v>
      </c>
      <c r="CA65">
        <v>0</v>
      </c>
      <c r="CB65">
        <v>0</v>
      </c>
      <c r="CC65">
        <v>0</v>
      </c>
      <c r="CD65">
        <v>0</v>
      </c>
      <c r="CE65">
        <v>0</v>
      </c>
      <c r="CF65">
        <v>0</v>
      </c>
      <c r="CG65">
        <v>0</v>
      </c>
      <c r="CH65">
        <v>0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0</v>
      </c>
      <c r="CQ65">
        <v>0</v>
      </c>
      <c r="CR65">
        <v>0</v>
      </c>
    </row>
    <row r="66" spans="1:96">
      <c r="A66" t="s">
        <v>108</v>
      </c>
      <c r="B66">
        <v>0</v>
      </c>
      <c r="C66">
        <v>0</v>
      </c>
      <c r="D66">
        <v>0</v>
      </c>
      <c r="E66">
        <v>0</v>
      </c>
      <c r="F66">
        <v>0</v>
      </c>
      <c r="G66">
        <v>0</v>
      </c>
      <c r="H66">
        <v>0</v>
      </c>
      <c r="I66">
        <v>0</v>
      </c>
      <c r="J66">
        <v>0</v>
      </c>
      <c r="K66">
        <v>0</v>
      </c>
      <c r="L66">
        <v>0</v>
      </c>
      <c r="M66">
        <v>0</v>
      </c>
      <c r="N66">
        <v>0</v>
      </c>
      <c r="O66">
        <v>0</v>
      </c>
      <c r="P66">
        <v>0</v>
      </c>
      <c r="Q66">
        <v>0</v>
      </c>
      <c r="R66">
        <v>0</v>
      </c>
      <c r="S66">
        <v>0</v>
      </c>
      <c r="T66">
        <v>0</v>
      </c>
      <c r="U66">
        <v>0</v>
      </c>
      <c r="V66">
        <v>0</v>
      </c>
      <c r="W66">
        <v>0</v>
      </c>
      <c r="X66">
        <v>0</v>
      </c>
      <c r="Y66">
        <v>0</v>
      </c>
      <c r="Z66">
        <v>0</v>
      </c>
      <c r="AA66">
        <v>0</v>
      </c>
      <c r="AB66">
        <v>0</v>
      </c>
      <c r="AC66">
        <v>0</v>
      </c>
      <c r="AD66">
        <v>0</v>
      </c>
      <c r="AE66">
        <v>0</v>
      </c>
      <c r="AF66">
        <v>0</v>
      </c>
      <c r="AG66">
        <v>0</v>
      </c>
      <c r="AH66">
        <v>0</v>
      </c>
      <c r="AI66">
        <v>0</v>
      </c>
      <c r="AJ66">
        <v>0</v>
      </c>
      <c r="AK66">
        <v>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0</v>
      </c>
      <c r="AS66">
        <v>0</v>
      </c>
      <c r="AT66">
        <v>0</v>
      </c>
      <c r="AU66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0</v>
      </c>
      <c r="BC66">
        <v>0</v>
      </c>
      <c r="BD66">
        <v>0</v>
      </c>
      <c r="BE66">
        <v>0</v>
      </c>
      <c r="BF66">
        <v>0</v>
      </c>
      <c r="BG66">
        <v>0</v>
      </c>
      <c r="BH66">
        <v>0</v>
      </c>
      <c r="BI66">
        <v>0</v>
      </c>
      <c r="BJ66">
        <v>0</v>
      </c>
      <c r="BK66">
        <v>0</v>
      </c>
      <c r="BL66">
        <v>0</v>
      </c>
      <c r="BM66">
        <v>0</v>
      </c>
      <c r="BN66">
        <v>0</v>
      </c>
      <c r="BO66">
        <v>0</v>
      </c>
      <c r="BP66">
        <v>0</v>
      </c>
      <c r="BQ66">
        <v>0</v>
      </c>
      <c r="BR66">
        <v>0</v>
      </c>
      <c r="BS66">
        <v>0</v>
      </c>
      <c r="BT66">
        <v>0</v>
      </c>
      <c r="BU66">
        <v>0</v>
      </c>
      <c r="BV66">
        <v>0</v>
      </c>
      <c r="BW66">
        <v>0</v>
      </c>
      <c r="BX66">
        <v>0</v>
      </c>
      <c r="BY66">
        <v>0</v>
      </c>
      <c r="BZ66">
        <v>0</v>
      </c>
      <c r="CA66">
        <v>0</v>
      </c>
      <c r="CB66">
        <v>0</v>
      </c>
      <c r="CC66">
        <v>0</v>
      </c>
      <c r="CD66">
        <v>0</v>
      </c>
      <c r="CE66">
        <v>0</v>
      </c>
      <c r="CF66">
        <v>0</v>
      </c>
      <c r="CG66">
        <v>0</v>
      </c>
      <c r="CH66">
        <v>0</v>
      </c>
      <c r="CI66">
        <v>0</v>
      </c>
      <c r="CJ66">
        <v>0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0</v>
      </c>
      <c r="CQ66">
        <v>0</v>
      </c>
      <c r="CR66">
        <v>0</v>
      </c>
    </row>
    <row r="67" spans="1:96">
      <c r="A67" t="s">
        <v>109</v>
      </c>
      <c r="B67">
        <v>0</v>
      </c>
      <c r="C67">
        <v>0</v>
      </c>
      <c r="D67">
        <v>0</v>
      </c>
      <c r="E67">
        <v>0</v>
      </c>
      <c r="F67">
        <v>0</v>
      </c>
      <c r="G67">
        <v>0</v>
      </c>
      <c r="H67">
        <v>0</v>
      </c>
      <c r="I67">
        <v>0</v>
      </c>
      <c r="J67">
        <v>0</v>
      </c>
      <c r="K67">
        <v>0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0</v>
      </c>
      <c r="S67">
        <v>0</v>
      </c>
      <c r="T67">
        <v>0</v>
      </c>
      <c r="U67">
        <v>0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0</v>
      </c>
      <c r="AE67">
        <v>0</v>
      </c>
      <c r="AF67">
        <v>0</v>
      </c>
      <c r="AG67">
        <v>0</v>
      </c>
      <c r="AH67">
        <v>0</v>
      </c>
      <c r="AI67">
        <v>0</v>
      </c>
      <c r="AJ67">
        <v>0</v>
      </c>
      <c r="AK67">
        <v>0</v>
      </c>
      <c r="AL67">
        <v>0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0</v>
      </c>
      <c r="BC67">
        <v>0</v>
      </c>
      <c r="BD67">
        <v>0</v>
      </c>
      <c r="BE67">
        <v>0</v>
      </c>
      <c r="BF67">
        <v>0</v>
      </c>
      <c r="BG67">
        <v>0</v>
      </c>
      <c r="BH67">
        <v>0</v>
      </c>
      <c r="BI67">
        <v>0</v>
      </c>
      <c r="BJ67">
        <v>0</v>
      </c>
      <c r="BK67">
        <v>0</v>
      </c>
      <c r="BL67">
        <v>0</v>
      </c>
      <c r="BM67">
        <v>0</v>
      </c>
      <c r="BN67">
        <v>0</v>
      </c>
      <c r="BO67">
        <v>0</v>
      </c>
      <c r="BP67">
        <v>0</v>
      </c>
      <c r="BQ67">
        <v>0</v>
      </c>
      <c r="BR67">
        <v>0</v>
      </c>
      <c r="BS67">
        <v>0</v>
      </c>
      <c r="BT67">
        <v>0</v>
      </c>
      <c r="BU67">
        <v>0</v>
      </c>
      <c r="BV67">
        <v>0</v>
      </c>
      <c r="BW67">
        <v>0</v>
      </c>
      <c r="BX67">
        <v>0</v>
      </c>
      <c r="BY67">
        <v>0</v>
      </c>
      <c r="BZ67">
        <v>0</v>
      </c>
      <c r="CA67">
        <v>0</v>
      </c>
      <c r="CB67">
        <v>0</v>
      </c>
      <c r="CC67">
        <v>0</v>
      </c>
      <c r="CD67">
        <v>0</v>
      </c>
      <c r="CE67">
        <v>0</v>
      </c>
      <c r="CF67">
        <v>0</v>
      </c>
      <c r="CG67">
        <v>0</v>
      </c>
      <c r="CH67">
        <v>0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0</v>
      </c>
      <c r="CQ67">
        <v>0</v>
      </c>
      <c r="CR67">
        <v>0</v>
      </c>
    </row>
    <row r="68" spans="1:96">
      <c r="A68" t="s">
        <v>110</v>
      </c>
      <c r="B68">
        <v>0</v>
      </c>
      <c r="C68">
        <v>0</v>
      </c>
      <c r="D68">
        <v>0</v>
      </c>
      <c r="E68">
        <v>0</v>
      </c>
      <c r="F68">
        <v>0</v>
      </c>
      <c r="G68">
        <v>0</v>
      </c>
      <c r="H68">
        <v>0</v>
      </c>
      <c r="I68">
        <v>0</v>
      </c>
      <c r="J68">
        <v>0</v>
      </c>
      <c r="K68">
        <v>0</v>
      </c>
      <c r="L68">
        <v>0</v>
      </c>
      <c r="M68">
        <v>0</v>
      </c>
      <c r="N68">
        <v>0</v>
      </c>
      <c r="O68">
        <v>0</v>
      </c>
      <c r="P68">
        <v>0</v>
      </c>
      <c r="Q68">
        <v>0</v>
      </c>
      <c r="R68">
        <v>0</v>
      </c>
      <c r="S68">
        <v>0</v>
      </c>
      <c r="T68">
        <v>0</v>
      </c>
      <c r="U68">
        <v>0</v>
      </c>
      <c r="V68">
        <v>0</v>
      </c>
      <c r="W68">
        <v>0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0</v>
      </c>
      <c r="AE68">
        <v>0</v>
      </c>
      <c r="AF68">
        <v>0</v>
      </c>
      <c r="AG68">
        <v>0</v>
      </c>
      <c r="AH68">
        <v>0</v>
      </c>
      <c r="AI68">
        <v>0</v>
      </c>
      <c r="AJ68">
        <v>0</v>
      </c>
      <c r="AK68">
        <v>0</v>
      </c>
      <c r="AL68">
        <v>0</v>
      </c>
      <c r="AM68">
        <v>0</v>
      </c>
      <c r="AN68">
        <v>0</v>
      </c>
      <c r="AO68">
        <v>0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>
        <v>0</v>
      </c>
      <c r="BB68">
        <v>0</v>
      </c>
      <c r="BC68">
        <v>0</v>
      </c>
      <c r="BD68">
        <v>0</v>
      </c>
      <c r="BE68">
        <v>0</v>
      </c>
      <c r="BF68">
        <v>0</v>
      </c>
      <c r="BG68">
        <v>0</v>
      </c>
      <c r="BH68">
        <v>0</v>
      </c>
      <c r="BI68">
        <v>0</v>
      </c>
      <c r="BJ68">
        <v>0</v>
      </c>
      <c r="BK68">
        <v>0</v>
      </c>
      <c r="BL68">
        <v>0</v>
      </c>
      <c r="BM68">
        <v>0</v>
      </c>
      <c r="BN68">
        <v>0</v>
      </c>
      <c r="BO68">
        <v>0</v>
      </c>
      <c r="BP68">
        <v>0</v>
      </c>
      <c r="BQ68">
        <v>0</v>
      </c>
      <c r="BR68">
        <v>0</v>
      </c>
      <c r="BS68">
        <v>0</v>
      </c>
      <c r="BT68">
        <v>0</v>
      </c>
      <c r="BU68">
        <v>0</v>
      </c>
      <c r="BV68">
        <v>0</v>
      </c>
      <c r="BW68">
        <v>0</v>
      </c>
      <c r="BX68">
        <v>0</v>
      </c>
      <c r="BY68">
        <v>0</v>
      </c>
      <c r="BZ68">
        <v>0</v>
      </c>
      <c r="CA68">
        <v>0</v>
      </c>
      <c r="CB68">
        <v>0</v>
      </c>
      <c r="CC68">
        <v>0</v>
      </c>
      <c r="CD68">
        <v>0</v>
      </c>
      <c r="CE68">
        <v>0</v>
      </c>
      <c r="CF68">
        <v>0</v>
      </c>
      <c r="CG68">
        <v>0</v>
      </c>
      <c r="CH68">
        <v>0</v>
      </c>
      <c r="CI68">
        <v>0</v>
      </c>
      <c r="CJ68">
        <v>0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0</v>
      </c>
      <c r="CQ68">
        <v>0</v>
      </c>
      <c r="CR68">
        <v>0</v>
      </c>
    </row>
    <row r="69" spans="1:96">
      <c r="A69" t="s">
        <v>111</v>
      </c>
      <c r="B69">
        <v>0</v>
      </c>
      <c r="C69">
        <v>0</v>
      </c>
      <c r="D69">
        <v>0</v>
      </c>
      <c r="E69">
        <v>0</v>
      </c>
      <c r="F69">
        <v>0</v>
      </c>
      <c r="G69">
        <v>0</v>
      </c>
      <c r="H69">
        <v>0</v>
      </c>
      <c r="I69">
        <v>0</v>
      </c>
      <c r="J69">
        <v>0</v>
      </c>
      <c r="K69">
        <v>0</v>
      </c>
      <c r="L69">
        <v>0</v>
      </c>
      <c r="M69">
        <v>0</v>
      </c>
      <c r="N69">
        <v>0</v>
      </c>
      <c r="O69">
        <v>0</v>
      </c>
      <c r="P69">
        <v>0</v>
      </c>
      <c r="Q69">
        <v>0</v>
      </c>
      <c r="R69">
        <v>0</v>
      </c>
      <c r="S69">
        <v>0</v>
      </c>
      <c r="T69">
        <v>0</v>
      </c>
      <c r="U69">
        <v>0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0</v>
      </c>
      <c r="AE69">
        <v>0</v>
      </c>
      <c r="AF69">
        <v>0</v>
      </c>
      <c r="AG69">
        <v>0</v>
      </c>
      <c r="AH69">
        <v>0</v>
      </c>
      <c r="AI69">
        <v>0</v>
      </c>
      <c r="AJ69">
        <v>0</v>
      </c>
      <c r="AK69">
        <v>0</v>
      </c>
      <c r="AL69">
        <v>0</v>
      </c>
      <c r="AM69">
        <v>0</v>
      </c>
      <c r="AN69">
        <v>0</v>
      </c>
      <c r="AO69">
        <v>0</v>
      </c>
      <c r="AP69">
        <v>0</v>
      </c>
      <c r="AQ69">
        <v>0</v>
      </c>
      <c r="AR69">
        <v>0</v>
      </c>
      <c r="AS69">
        <v>0</v>
      </c>
      <c r="AT69">
        <v>0</v>
      </c>
      <c r="AU69">
        <v>0</v>
      </c>
      <c r="AV69">
        <v>0</v>
      </c>
      <c r="AW69">
        <v>0</v>
      </c>
      <c r="AX69">
        <v>0</v>
      </c>
      <c r="AY69">
        <v>0</v>
      </c>
      <c r="AZ69">
        <v>0</v>
      </c>
      <c r="BA69">
        <v>0</v>
      </c>
      <c r="BB69">
        <v>0</v>
      </c>
      <c r="BC69">
        <v>0</v>
      </c>
      <c r="BD69">
        <v>0</v>
      </c>
      <c r="BE69">
        <v>0</v>
      </c>
      <c r="BF69">
        <v>0</v>
      </c>
      <c r="BG69">
        <v>0</v>
      </c>
      <c r="BH69">
        <v>0</v>
      </c>
      <c r="BI69">
        <v>0</v>
      </c>
      <c r="BJ69">
        <v>0</v>
      </c>
      <c r="BK69">
        <v>0</v>
      </c>
      <c r="BL69">
        <v>0</v>
      </c>
      <c r="BM69">
        <v>0</v>
      </c>
      <c r="BN69">
        <v>0</v>
      </c>
      <c r="BO69">
        <v>0</v>
      </c>
      <c r="BP69">
        <v>0</v>
      </c>
      <c r="BQ69">
        <v>0</v>
      </c>
      <c r="BR69">
        <v>0</v>
      </c>
      <c r="BS69">
        <v>0</v>
      </c>
      <c r="BT69">
        <v>0</v>
      </c>
      <c r="BU69">
        <v>0</v>
      </c>
      <c r="BV69">
        <v>0</v>
      </c>
      <c r="BW69">
        <v>0</v>
      </c>
      <c r="BX69">
        <v>0</v>
      </c>
      <c r="BY69">
        <v>0</v>
      </c>
      <c r="BZ69">
        <v>0</v>
      </c>
      <c r="CA69">
        <v>0</v>
      </c>
      <c r="CB69">
        <v>0</v>
      </c>
      <c r="CC69">
        <v>0</v>
      </c>
      <c r="CD69">
        <v>0</v>
      </c>
      <c r="CE69">
        <v>0</v>
      </c>
      <c r="CF69">
        <v>0</v>
      </c>
      <c r="CG69">
        <v>0</v>
      </c>
      <c r="CH69">
        <v>0</v>
      </c>
      <c r="CI69">
        <v>0</v>
      </c>
      <c r="CJ69">
        <v>0</v>
      </c>
      <c r="CK69">
        <v>0</v>
      </c>
      <c r="CL69">
        <v>0</v>
      </c>
      <c r="CM69">
        <v>0</v>
      </c>
      <c r="CN69">
        <v>0</v>
      </c>
      <c r="CO69">
        <v>0</v>
      </c>
      <c r="CP69">
        <v>0</v>
      </c>
      <c r="CQ69">
        <v>0</v>
      </c>
      <c r="CR69">
        <v>0</v>
      </c>
    </row>
    <row r="70" spans="1:96">
      <c r="A70" t="s">
        <v>112</v>
      </c>
      <c r="B70">
        <v>0</v>
      </c>
      <c r="C70">
        <v>0</v>
      </c>
      <c r="D70">
        <v>0</v>
      </c>
      <c r="E70">
        <v>0</v>
      </c>
      <c r="F70">
        <v>0</v>
      </c>
      <c r="G70">
        <v>0</v>
      </c>
      <c r="H70">
        <v>0</v>
      </c>
      <c r="I70">
        <v>0</v>
      </c>
      <c r="J70">
        <v>0</v>
      </c>
      <c r="K70">
        <v>0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0</v>
      </c>
      <c r="S70">
        <v>0</v>
      </c>
      <c r="T70">
        <v>0</v>
      </c>
      <c r="U70">
        <v>0</v>
      </c>
      <c r="V70">
        <v>0</v>
      </c>
      <c r="W70">
        <v>0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0</v>
      </c>
      <c r="AE70">
        <v>0</v>
      </c>
      <c r="AF70">
        <v>0</v>
      </c>
      <c r="AG70">
        <v>0</v>
      </c>
      <c r="AH70">
        <v>0</v>
      </c>
      <c r="AI70">
        <v>0</v>
      </c>
      <c r="AJ70">
        <v>0</v>
      </c>
      <c r="AK70">
        <v>0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>
        <v>0</v>
      </c>
      <c r="BB70">
        <v>0</v>
      </c>
      <c r="BC70">
        <v>0</v>
      </c>
      <c r="BD70">
        <v>0</v>
      </c>
      <c r="BE70">
        <v>0</v>
      </c>
      <c r="BF70">
        <v>0</v>
      </c>
      <c r="BG70">
        <v>0</v>
      </c>
      <c r="BH70">
        <v>0</v>
      </c>
      <c r="BI70">
        <v>0</v>
      </c>
      <c r="BJ70">
        <v>0</v>
      </c>
      <c r="BK70">
        <v>0</v>
      </c>
      <c r="BL70">
        <v>0</v>
      </c>
      <c r="BM70">
        <v>0</v>
      </c>
      <c r="BN70">
        <v>0</v>
      </c>
      <c r="BO70">
        <v>0</v>
      </c>
      <c r="BP70">
        <v>0</v>
      </c>
      <c r="BQ70">
        <v>0</v>
      </c>
      <c r="BR70">
        <v>0</v>
      </c>
      <c r="BS70">
        <v>0</v>
      </c>
      <c r="BT70">
        <v>0</v>
      </c>
      <c r="BU70">
        <v>0</v>
      </c>
      <c r="BV70">
        <v>0</v>
      </c>
      <c r="BW70">
        <v>0</v>
      </c>
      <c r="BX70">
        <v>0</v>
      </c>
      <c r="BY70">
        <v>0</v>
      </c>
      <c r="BZ70">
        <v>0</v>
      </c>
      <c r="CA70">
        <v>0</v>
      </c>
      <c r="CB70">
        <v>0</v>
      </c>
      <c r="CC70">
        <v>0</v>
      </c>
      <c r="CD70">
        <v>0</v>
      </c>
      <c r="CE70">
        <v>0</v>
      </c>
      <c r="CF70">
        <v>0</v>
      </c>
      <c r="CG70">
        <v>0</v>
      </c>
      <c r="CH70">
        <v>0</v>
      </c>
      <c r="CI70">
        <v>0</v>
      </c>
      <c r="CJ70">
        <v>0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0</v>
      </c>
      <c r="CR70">
        <v>0</v>
      </c>
    </row>
    <row r="71" spans="1:96">
      <c r="A71" t="s">
        <v>113</v>
      </c>
      <c r="B71">
        <v>0</v>
      </c>
      <c r="C71">
        <v>0</v>
      </c>
      <c r="D71">
        <v>0</v>
      </c>
      <c r="E71">
        <v>0</v>
      </c>
      <c r="F71">
        <v>0</v>
      </c>
      <c r="G71">
        <v>0</v>
      </c>
      <c r="H71">
        <v>0</v>
      </c>
      <c r="I71">
        <v>0</v>
      </c>
      <c r="J71">
        <v>0</v>
      </c>
      <c r="K71">
        <v>0</v>
      </c>
      <c r="L71">
        <v>0</v>
      </c>
      <c r="M71">
        <v>0</v>
      </c>
      <c r="N71">
        <v>0</v>
      </c>
      <c r="O71">
        <v>0</v>
      </c>
      <c r="P71">
        <v>0</v>
      </c>
      <c r="Q71">
        <v>0</v>
      </c>
      <c r="R71">
        <v>0</v>
      </c>
      <c r="S71">
        <v>0</v>
      </c>
      <c r="T71">
        <v>0</v>
      </c>
      <c r="U71">
        <v>0</v>
      </c>
      <c r="V71">
        <v>0</v>
      </c>
      <c r="W71">
        <v>0</v>
      </c>
      <c r="X71">
        <v>0</v>
      </c>
      <c r="Y71">
        <v>0</v>
      </c>
      <c r="Z71">
        <v>0</v>
      </c>
      <c r="AA71">
        <v>0</v>
      </c>
      <c r="AB71">
        <v>0</v>
      </c>
      <c r="AC71">
        <v>0</v>
      </c>
      <c r="AD71">
        <v>0</v>
      </c>
      <c r="AE71">
        <v>0</v>
      </c>
      <c r="AF71">
        <v>0</v>
      </c>
      <c r="AG71">
        <v>0</v>
      </c>
      <c r="AH71">
        <v>0</v>
      </c>
      <c r="AI71">
        <v>0</v>
      </c>
      <c r="AJ71">
        <v>0</v>
      </c>
      <c r="AK71">
        <v>0</v>
      </c>
      <c r="AL71">
        <v>0</v>
      </c>
      <c r="AM71">
        <v>0</v>
      </c>
      <c r="AN71">
        <v>0</v>
      </c>
      <c r="AO71">
        <v>0</v>
      </c>
      <c r="AP71">
        <v>0</v>
      </c>
      <c r="AQ71">
        <v>0</v>
      </c>
      <c r="AR71">
        <v>0</v>
      </c>
      <c r="AS71">
        <v>0</v>
      </c>
      <c r="AT71">
        <v>0</v>
      </c>
      <c r="AU71">
        <v>0</v>
      </c>
      <c r="AV71">
        <v>0</v>
      </c>
      <c r="AW71">
        <v>0</v>
      </c>
      <c r="AX71">
        <v>0</v>
      </c>
      <c r="AY71">
        <v>0</v>
      </c>
      <c r="AZ71">
        <v>0</v>
      </c>
      <c r="BA71">
        <v>0</v>
      </c>
      <c r="BB71">
        <v>0</v>
      </c>
      <c r="BC71">
        <v>0</v>
      </c>
      <c r="BD71">
        <v>0</v>
      </c>
      <c r="BE71">
        <v>0</v>
      </c>
      <c r="BF71">
        <v>0</v>
      </c>
      <c r="BG71">
        <v>0</v>
      </c>
      <c r="BH71">
        <v>0</v>
      </c>
      <c r="BI71">
        <v>0</v>
      </c>
      <c r="BJ71">
        <v>0</v>
      </c>
      <c r="BK71">
        <v>0</v>
      </c>
      <c r="BL71">
        <v>0</v>
      </c>
      <c r="BM71">
        <v>0</v>
      </c>
      <c r="BN71">
        <v>0</v>
      </c>
      <c r="BO71">
        <v>0</v>
      </c>
      <c r="BP71">
        <v>0</v>
      </c>
      <c r="BQ71">
        <v>0</v>
      </c>
      <c r="BR71">
        <v>0</v>
      </c>
      <c r="BS71">
        <v>0</v>
      </c>
      <c r="BT71">
        <v>0</v>
      </c>
      <c r="BU71">
        <v>0</v>
      </c>
      <c r="BV71">
        <v>0</v>
      </c>
      <c r="BW71">
        <v>0</v>
      </c>
      <c r="BX71">
        <v>0</v>
      </c>
      <c r="BY71">
        <v>0</v>
      </c>
      <c r="BZ71">
        <v>0</v>
      </c>
      <c r="CA71">
        <v>0</v>
      </c>
      <c r="CB71">
        <v>0</v>
      </c>
      <c r="CC71">
        <v>0</v>
      </c>
      <c r="CD71">
        <v>0</v>
      </c>
      <c r="CE71">
        <v>0</v>
      </c>
      <c r="CF71">
        <v>0</v>
      </c>
      <c r="CG71">
        <v>0</v>
      </c>
      <c r="CH71">
        <v>0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0</v>
      </c>
      <c r="CP71">
        <v>0</v>
      </c>
      <c r="CQ71">
        <v>0</v>
      </c>
      <c r="CR71">
        <v>0</v>
      </c>
    </row>
    <row r="72" spans="1:96">
      <c r="A72" t="s">
        <v>114</v>
      </c>
      <c r="B72">
        <v>0</v>
      </c>
      <c r="C72">
        <v>0</v>
      </c>
      <c r="D72">
        <v>0</v>
      </c>
      <c r="E72">
        <v>0</v>
      </c>
      <c r="F72">
        <v>0</v>
      </c>
      <c r="G72">
        <v>0</v>
      </c>
      <c r="H72">
        <v>0</v>
      </c>
      <c r="I72">
        <v>0</v>
      </c>
      <c r="J72">
        <v>0</v>
      </c>
      <c r="K72">
        <v>0</v>
      </c>
      <c r="L72">
        <v>0</v>
      </c>
      <c r="M72">
        <v>0</v>
      </c>
      <c r="N72">
        <v>0</v>
      </c>
      <c r="O72">
        <v>0</v>
      </c>
      <c r="P72">
        <v>0</v>
      </c>
      <c r="Q72">
        <v>0</v>
      </c>
      <c r="R72">
        <v>0</v>
      </c>
      <c r="S72">
        <v>0</v>
      </c>
      <c r="T72">
        <v>0</v>
      </c>
      <c r="U72">
        <v>0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0</v>
      </c>
      <c r="AE72">
        <v>0</v>
      </c>
      <c r="AF72">
        <v>0</v>
      </c>
      <c r="AG72">
        <v>0</v>
      </c>
      <c r="AH72">
        <v>0</v>
      </c>
      <c r="AI72">
        <v>0</v>
      </c>
      <c r="AJ72">
        <v>0</v>
      </c>
      <c r="AK72">
        <v>0</v>
      </c>
      <c r="AL72">
        <v>0</v>
      </c>
      <c r="AM72">
        <v>0</v>
      </c>
      <c r="AN72">
        <v>0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0</v>
      </c>
      <c r="BF72">
        <v>0</v>
      </c>
      <c r="BG72">
        <v>0</v>
      </c>
      <c r="BH72">
        <v>0</v>
      </c>
      <c r="BI72">
        <v>0</v>
      </c>
      <c r="BJ72">
        <v>0</v>
      </c>
      <c r="BK72">
        <v>0</v>
      </c>
      <c r="BL72">
        <v>0</v>
      </c>
      <c r="BM72">
        <v>0</v>
      </c>
      <c r="BN72">
        <v>0</v>
      </c>
      <c r="BO72">
        <v>0</v>
      </c>
      <c r="BP72">
        <v>0</v>
      </c>
      <c r="BQ72">
        <v>0</v>
      </c>
      <c r="BR72">
        <v>0</v>
      </c>
      <c r="BS72">
        <v>0</v>
      </c>
      <c r="BT72">
        <v>0</v>
      </c>
      <c r="BU72">
        <v>0</v>
      </c>
      <c r="BV72">
        <v>0</v>
      </c>
      <c r="BW72">
        <v>0</v>
      </c>
      <c r="BX72">
        <v>0</v>
      </c>
      <c r="BY72">
        <v>0</v>
      </c>
      <c r="BZ72">
        <v>0</v>
      </c>
      <c r="CA72">
        <v>0</v>
      </c>
      <c r="CB72">
        <v>0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0</v>
      </c>
      <c r="CR72">
        <v>0</v>
      </c>
    </row>
    <row r="73" spans="1:96">
      <c r="A73" t="s">
        <v>115</v>
      </c>
      <c r="B73">
        <v>0</v>
      </c>
      <c r="C73">
        <v>0</v>
      </c>
      <c r="D73">
        <v>0</v>
      </c>
      <c r="E73">
        <v>0</v>
      </c>
      <c r="F73">
        <v>0</v>
      </c>
      <c r="G73">
        <v>0</v>
      </c>
      <c r="H73">
        <v>0</v>
      </c>
      <c r="I73">
        <v>0</v>
      </c>
      <c r="J73">
        <v>0</v>
      </c>
      <c r="K73">
        <v>0</v>
      </c>
      <c r="L73">
        <v>0</v>
      </c>
      <c r="M73">
        <v>0</v>
      </c>
      <c r="N73">
        <v>0</v>
      </c>
      <c r="O73">
        <v>0</v>
      </c>
      <c r="P73">
        <v>0</v>
      </c>
      <c r="Q73">
        <v>0</v>
      </c>
      <c r="R73">
        <v>0</v>
      </c>
      <c r="S73">
        <v>0</v>
      </c>
      <c r="T73">
        <v>0</v>
      </c>
      <c r="U73">
        <v>0</v>
      </c>
      <c r="V73">
        <v>0</v>
      </c>
      <c r="W73">
        <v>0</v>
      </c>
      <c r="X73">
        <v>0</v>
      </c>
      <c r="Y73">
        <v>0</v>
      </c>
      <c r="Z73">
        <v>0</v>
      </c>
      <c r="AA73">
        <v>0</v>
      </c>
      <c r="AB73">
        <v>0</v>
      </c>
      <c r="AC73">
        <v>0</v>
      </c>
      <c r="AD73">
        <v>0</v>
      </c>
      <c r="AE73">
        <v>0</v>
      </c>
      <c r="AF73">
        <v>0</v>
      </c>
      <c r="AG73">
        <v>0</v>
      </c>
      <c r="AH73">
        <v>0</v>
      </c>
      <c r="AI73">
        <v>0</v>
      </c>
      <c r="AJ73">
        <v>0</v>
      </c>
      <c r="AK73">
        <v>0</v>
      </c>
      <c r="AL73">
        <v>0</v>
      </c>
      <c r="AM73">
        <v>0</v>
      </c>
      <c r="AN73">
        <v>0</v>
      </c>
      <c r="AO73">
        <v>0</v>
      </c>
      <c r="AP73">
        <v>0</v>
      </c>
      <c r="AQ73">
        <v>0</v>
      </c>
      <c r="AR73">
        <v>0</v>
      </c>
      <c r="AS73">
        <v>0</v>
      </c>
      <c r="AT73">
        <v>0</v>
      </c>
      <c r="AU73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0</v>
      </c>
      <c r="BC73">
        <v>0</v>
      </c>
      <c r="BD73">
        <v>0</v>
      </c>
      <c r="BE73">
        <v>0</v>
      </c>
      <c r="BF73">
        <v>0</v>
      </c>
      <c r="BG73">
        <v>0</v>
      </c>
      <c r="BH73">
        <v>0</v>
      </c>
      <c r="BI73">
        <v>0</v>
      </c>
      <c r="BJ73">
        <v>0</v>
      </c>
      <c r="BK73">
        <v>0</v>
      </c>
      <c r="BL73">
        <v>0</v>
      </c>
      <c r="BM73">
        <v>0</v>
      </c>
      <c r="BN73">
        <v>0</v>
      </c>
      <c r="BO73">
        <v>0</v>
      </c>
      <c r="BP73">
        <v>0</v>
      </c>
      <c r="BQ73">
        <v>0</v>
      </c>
      <c r="BR73">
        <v>0</v>
      </c>
      <c r="BS73">
        <v>0</v>
      </c>
      <c r="BT73">
        <v>0</v>
      </c>
      <c r="BU73">
        <v>0</v>
      </c>
      <c r="BV73">
        <v>0</v>
      </c>
      <c r="BW73">
        <v>0</v>
      </c>
      <c r="BX73">
        <v>0</v>
      </c>
      <c r="BY73">
        <v>0</v>
      </c>
      <c r="BZ73">
        <v>0</v>
      </c>
      <c r="CA73">
        <v>0</v>
      </c>
      <c r="CB73">
        <v>0</v>
      </c>
      <c r="CC73">
        <v>0</v>
      </c>
      <c r="CD73">
        <v>0</v>
      </c>
      <c r="CE73">
        <v>0</v>
      </c>
      <c r="CF73">
        <v>0</v>
      </c>
      <c r="CG73">
        <v>0</v>
      </c>
      <c r="CH73">
        <v>0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0</v>
      </c>
      <c r="CQ73">
        <v>0</v>
      </c>
      <c r="CR73">
        <v>0</v>
      </c>
    </row>
    <row r="74" spans="1:96">
      <c r="A74" t="s">
        <v>116</v>
      </c>
      <c r="B74">
        <v>0</v>
      </c>
      <c r="C74">
        <v>0</v>
      </c>
      <c r="D74">
        <v>0</v>
      </c>
      <c r="E74">
        <v>0</v>
      </c>
      <c r="F74">
        <v>0</v>
      </c>
      <c r="G74">
        <v>0</v>
      </c>
      <c r="H74">
        <v>0</v>
      </c>
      <c r="I74">
        <v>0</v>
      </c>
      <c r="J74">
        <v>0</v>
      </c>
      <c r="K74">
        <v>0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0</v>
      </c>
      <c r="S74">
        <v>0</v>
      </c>
      <c r="T74">
        <v>0</v>
      </c>
      <c r="U74">
        <v>0</v>
      </c>
      <c r="V74">
        <v>0</v>
      </c>
      <c r="W74">
        <v>0</v>
      </c>
      <c r="X74">
        <v>0</v>
      </c>
      <c r="Y74">
        <v>0</v>
      </c>
      <c r="Z74">
        <v>0</v>
      </c>
      <c r="AA74">
        <v>0</v>
      </c>
      <c r="AB74">
        <v>0</v>
      </c>
      <c r="AC74">
        <v>0</v>
      </c>
      <c r="AD74">
        <v>0</v>
      </c>
      <c r="AE74">
        <v>0</v>
      </c>
      <c r="AF74">
        <v>0</v>
      </c>
      <c r="AG74">
        <v>0</v>
      </c>
      <c r="AH74">
        <v>0</v>
      </c>
      <c r="AI74">
        <v>0</v>
      </c>
      <c r="AJ74">
        <v>0</v>
      </c>
      <c r="AK74">
        <v>0</v>
      </c>
      <c r="AL74">
        <v>0</v>
      </c>
      <c r="AM74">
        <v>0</v>
      </c>
      <c r="AN74">
        <v>0</v>
      </c>
      <c r="AO74">
        <v>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>
        <v>0</v>
      </c>
      <c r="BB74">
        <v>0</v>
      </c>
      <c r="BC74">
        <v>0</v>
      </c>
      <c r="BD74">
        <v>0</v>
      </c>
      <c r="BE74">
        <v>0</v>
      </c>
      <c r="BF74">
        <v>0</v>
      </c>
      <c r="BG74">
        <v>0</v>
      </c>
      <c r="BH74">
        <v>0</v>
      </c>
      <c r="BI74">
        <v>0</v>
      </c>
      <c r="BJ74">
        <v>0</v>
      </c>
      <c r="BK74">
        <v>0</v>
      </c>
      <c r="BL74">
        <v>0</v>
      </c>
      <c r="BM74">
        <v>0</v>
      </c>
      <c r="BN74">
        <v>0</v>
      </c>
      <c r="BO74">
        <v>0</v>
      </c>
      <c r="BP74">
        <v>0</v>
      </c>
      <c r="BQ74">
        <v>0</v>
      </c>
      <c r="BR74">
        <v>0</v>
      </c>
      <c r="BS74">
        <v>0</v>
      </c>
      <c r="BT74">
        <v>0</v>
      </c>
      <c r="BU74">
        <v>0</v>
      </c>
      <c r="BV74">
        <v>0</v>
      </c>
      <c r="BW74">
        <v>0</v>
      </c>
      <c r="BX74">
        <v>0</v>
      </c>
      <c r="BY74">
        <v>0</v>
      </c>
      <c r="BZ74">
        <v>0</v>
      </c>
      <c r="CA74">
        <v>0</v>
      </c>
      <c r="CB74">
        <v>0</v>
      </c>
      <c r="CC74">
        <v>0</v>
      </c>
      <c r="CD74">
        <v>0</v>
      </c>
      <c r="CE74">
        <v>0</v>
      </c>
      <c r="CF74">
        <v>0</v>
      </c>
      <c r="CG74">
        <v>0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0</v>
      </c>
      <c r="CP74">
        <v>0</v>
      </c>
      <c r="CQ74">
        <v>0</v>
      </c>
      <c r="CR74">
        <v>0</v>
      </c>
    </row>
    <row r="75" spans="1:96">
      <c r="A75" t="s">
        <v>117</v>
      </c>
      <c r="B75">
        <v>0</v>
      </c>
      <c r="C75">
        <v>0</v>
      </c>
      <c r="D75">
        <v>0</v>
      </c>
      <c r="E75">
        <v>0</v>
      </c>
      <c r="F75">
        <v>0</v>
      </c>
      <c r="G75">
        <v>0</v>
      </c>
      <c r="H75">
        <v>0</v>
      </c>
      <c r="I75">
        <v>0</v>
      </c>
      <c r="J75">
        <v>0</v>
      </c>
      <c r="K75">
        <v>0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0</v>
      </c>
      <c r="S75">
        <v>0</v>
      </c>
      <c r="T75">
        <v>0</v>
      </c>
      <c r="U75">
        <v>0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0</v>
      </c>
      <c r="AH75">
        <v>0</v>
      </c>
      <c r="AI75">
        <v>0</v>
      </c>
      <c r="AJ75">
        <v>0</v>
      </c>
      <c r="AK75">
        <v>0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0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0</v>
      </c>
      <c r="BB75">
        <v>0</v>
      </c>
      <c r="BC75">
        <v>0</v>
      </c>
      <c r="BD75">
        <v>0</v>
      </c>
      <c r="BE75">
        <v>0</v>
      </c>
      <c r="BF75">
        <v>0</v>
      </c>
      <c r="BG75">
        <v>0</v>
      </c>
      <c r="BH75">
        <v>0</v>
      </c>
      <c r="BI75">
        <v>0</v>
      </c>
      <c r="BJ75">
        <v>0</v>
      </c>
      <c r="BK75">
        <v>0</v>
      </c>
      <c r="BL75">
        <v>0</v>
      </c>
      <c r="BM75">
        <v>0</v>
      </c>
      <c r="BN75">
        <v>0</v>
      </c>
      <c r="BO75">
        <v>0</v>
      </c>
      <c r="BP75">
        <v>0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0</v>
      </c>
      <c r="BX75">
        <v>0</v>
      </c>
      <c r="BY75">
        <v>0</v>
      </c>
      <c r="BZ75">
        <v>0</v>
      </c>
      <c r="CA75">
        <v>0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0</v>
      </c>
      <c r="CQ75">
        <v>0</v>
      </c>
      <c r="CR75">
        <v>0</v>
      </c>
    </row>
    <row r="76" spans="1:96">
      <c r="A76" t="s">
        <v>118</v>
      </c>
      <c r="B76">
        <v>0</v>
      </c>
      <c r="C76">
        <v>0</v>
      </c>
      <c r="D76">
        <v>0</v>
      </c>
      <c r="E76">
        <v>0</v>
      </c>
      <c r="F76">
        <v>0</v>
      </c>
      <c r="G76">
        <v>0</v>
      </c>
      <c r="H76">
        <v>0</v>
      </c>
      <c r="I76">
        <v>0</v>
      </c>
      <c r="J76">
        <v>0</v>
      </c>
      <c r="K76">
        <v>0</v>
      </c>
      <c r="L76">
        <v>0</v>
      </c>
      <c r="M76">
        <v>0</v>
      </c>
      <c r="N76">
        <v>0</v>
      </c>
      <c r="O76">
        <v>0</v>
      </c>
      <c r="P76">
        <v>0</v>
      </c>
      <c r="Q76">
        <v>0</v>
      </c>
      <c r="R76">
        <v>0</v>
      </c>
      <c r="S76">
        <v>0</v>
      </c>
      <c r="T76">
        <v>0</v>
      </c>
      <c r="U76">
        <v>0</v>
      </c>
      <c r="V76">
        <v>0</v>
      </c>
      <c r="W76">
        <v>0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0</v>
      </c>
      <c r="AE76">
        <v>0</v>
      </c>
      <c r="AF76">
        <v>0</v>
      </c>
      <c r="AG76">
        <v>0</v>
      </c>
      <c r="AH76">
        <v>0</v>
      </c>
      <c r="AI76">
        <v>0</v>
      </c>
      <c r="AJ76">
        <v>0</v>
      </c>
      <c r="AK76">
        <v>0</v>
      </c>
      <c r="AL76">
        <v>0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0</v>
      </c>
      <c r="BC76">
        <v>0</v>
      </c>
      <c r="BD76">
        <v>0</v>
      </c>
      <c r="BE76">
        <v>0</v>
      </c>
      <c r="BF76">
        <v>0</v>
      </c>
      <c r="BG76">
        <v>0</v>
      </c>
      <c r="BH76">
        <v>0</v>
      </c>
      <c r="BI76">
        <v>0</v>
      </c>
      <c r="BJ76">
        <v>0</v>
      </c>
      <c r="BK76">
        <v>0</v>
      </c>
      <c r="BL76">
        <v>0</v>
      </c>
      <c r="BM76">
        <v>0</v>
      </c>
      <c r="BN76">
        <v>0</v>
      </c>
      <c r="BO76">
        <v>0</v>
      </c>
      <c r="BP76">
        <v>0</v>
      </c>
      <c r="BQ76">
        <v>0</v>
      </c>
      <c r="BR76">
        <v>0</v>
      </c>
      <c r="BS76">
        <v>0</v>
      </c>
      <c r="BT76">
        <v>0</v>
      </c>
      <c r="BU76">
        <v>0</v>
      </c>
      <c r="BV76">
        <v>0</v>
      </c>
      <c r="BW76">
        <v>0</v>
      </c>
      <c r="BX76">
        <v>0</v>
      </c>
      <c r="BY76">
        <v>0</v>
      </c>
      <c r="BZ76">
        <v>0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0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0</v>
      </c>
      <c r="CQ76">
        <v>0</v>
      </c>
      <c r="CR76">
        <v>0</v>
      </c>
    </row>
    <row r="77" spans="1:96">
      <c r="A77" t="s">
        <v>119</v>
      </c>
      <c r="B77">
        <v>0</v>
      </c>
      <c r="C77">
        <v>0</v>
      </c>
      <c r="D77">
        <v>0</v>
      </c>
      <c r="E77">
        <v>0</v>
      </c>
      <c r="F77">
        <v>0</v>
      </c>
      <c r="G77">
        <v>0</v>
      </c>
      <c r="H77">
        <v>0</v>
      </c>
      <c r="I77">
        <v>0</v>
      </c>
      <c r="J77">
        <v>0</v>
      </c>
      <c r="K77">
        <v>0</v>
      </c>
      <c r="L77">
        <v>0</v>
      </c>
      <c r="M77">
        <v>0</v>
      </c>
      <c r="N77">
        <v>0</v>
      </c>
      <c r="O77">
        <v>0</v>
      </c>
      <c r="P77">
        <v>0</v>
      </c>
      <c r="Q77">
        <v>0</v>
      </c>
      <c r="R77">
        <v>0</v>
      </c>
      <c r="S77">
        <v>0</v>
      </c>
      <c r="T77">
        <v>0</v>
      </c>
      <c r="U77">
        <v>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0</v>
      </c>
      <c r="AE77">
        <v>0</v>
      </c>
      <c r="AF77">
        <v>0</v>
      </c>
      <c r="AG77">
        <v>0</v>
      </c>
      <c r="AH77">
        <v>0</v>
      </c>
      <c r="AI77">
        <v>0</v>
      </c>
      <c r="AJ77">
        <v>0</v>
      </c>
      <c r="AK77">
        <v>0</v>
      </c>
      <c r="AL77">
        <v>0</v>
      </c>
      <c r="AM77">
        <v>0</v>
      </c>
      <c r="AN77">
        <v>0</v>
      </c>
      <c r="AO77">
        <v>0</v>
      </c>
      <c r="AP77">
        <v>0</v>
      </c>
      <c r="AQ77">
        <v>0</v>
      </c>
      <c r="AR77">
        <v>0</v>
      </c>
      <c r="AS77">
        <v>0</v>
      </c>
      <c r="AT77">
        <v>0</v>
      </c>
      <c r="AU77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0</v>
      </c>
      <c r="BC77">
        <v>0</v>
      </c>
      <c r="BD77">
        <v>0</v>
      </c>
      <c r="BE77">
        <v>0</v>
      </c>
      <c r="BF77">
        <v>0</v>
      </c>
      <c r="BG77">
        <v>0</v>
      </c>
      <c r="BH77">
        <v>0</v>
      </c>
      <c r="BI77">
        <v>0</v>
      </c>
      <c r="BJ77">
        <v>0</v>
      </c>
      <c r="BK77">
        <v>0</v>
      </c>
      <c r="BL77">
        <v>0</v>
      </c>
      <c r="BM77">
        <v>0</v>
      </c>
      <c r="BN77">
        <v>0</v>
      </c>
      <c r="BO77">
        <v>0</v>
      </c>
      <c r="BP77">
        <v>0</v>
      </c>
      <c r="BQ77">
        <v>0</v>
      </c>
      <c r="BR77">
        <v>0</v>
      </c>
      <c r="BS77">
        <v>0</v>
      </c>
      <c r="BT77">
        <v>0</v>
      </c>
      <c r="BU77">
        <v>0</v>
      </c>
      <c r="BV77">
        <v>0</v>
      </c>
      <c r="BW77">
        <v>0</v>
      </c>
      <c r="BX77">
        <v>0</v>
      </c>
      <c r="BY77">
        <v>0</v>
      </c>
      <c r="BZ77">
        <v>0</v>
      </c>
      <c r="CA77">
        <v>0</v>
      </c>
      <c r="CB77">
        <v>0</v>
      </c>
      <c r="CC77">
        <v>0</v>
      </c>
      <c r="CD77">
        <v>0</v>
      </c>
      <c r="CE77">
        <v>0</v>
      </c>
      <c r="CF77">
        <v>0</v>
      </c>
      <c r="CG77">
        <v>0</v>
      </c>
      <c r="CH77">
        <v>0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0</v>
      </c>
      <c r="CR77">
        <v>0</v>
      </c>
    </row>
    <row r="78" spans="1:96">
      <c r="A78" t="s">
        <v>120</v>
      </c>
      <c r="B78">
        <v>0</v>
      </c>
      <c r="C78">
        <v>0</v>
      </c>
      <c r="D78">
        <v>0</v>
      </c>
      <c r="E78">
        <v>0</v>
      </c>
      <c r="F78">
        <v>0</v>
      </c>
      <c r="G78">
        <v>0</v>
      </c>
      <c r="H78">
        <v>0</v>
      </c>
      <c r="I78">
        <v>0</v>
      </c>
      <c r="J78">
        <v>0</v>
      </c>
      <c r="K78">
        <v>0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0</v>
      </c>
      <c r="S78">
        <v>0</v>
      </c>
      <c r="T78">
        <v>0</v>
      </c>
      <c r="U78">
        <v>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0</v>
      </c>
      <c r="AE78">
        <v>0</v>
      </c>
      <c r="AF78">
        <v>0</v>
      </c>
      <c r="AG78">
        <v>0</v>
      </c>
      <c r="AH78">
        <v>0</v>
      </c>
      <c r="AI78">
        <v>0</v>
      </c>
      <c r="AJ78">
        <v>0</v>
      </c>
      <c r="AK78">
        <v>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0</v>
      </c>
      <c r="BB78">
        <v>0</v>
      </c>
      <c r="BC78">
        <v>0</v>
      </c>
      <c r="BD78">
        <v>0</v>
      </c>
      <c r="BE78">
        <v>0</v>
      </c>
      <c r="BF78">
        <v>0</v>
      </c>
      <c r="BG78">
        <v>0</v>
      </c>
      <c r="BH78">
        <v>0</v>
      </c>
      <c r="BI78">
        <v>0</v>
      </c>
      <c r="BJ78">
        <v>0</v>
      </c>
      <c r="BK78">
        <v>0</v>
      </c>
      <c r="BL78">
        <v>0</v>
      </c>
      <c r="BM78">
        <v>0</v>
      </c>
      <c r="BN78">
        <v>0</v>
      </c>
      <c r="BO78">
        <v>0</v>
      </c>
      <c r="BP78">
        <v>0</v>
      </c>
      <c r="BQ78">
        <v>0</v>
      </c>
      <c r="BR78">
        <v>0</v>
      </c>
      <c r="BS78">
        <v>0</v>
      </c>
      <c r="BT78">
        <v>0</v>
      </c>
      <c r="BU78">
        <v>0</v>
      </c>
      <c r="BV78">
        <v>0</v>
      </c>
      <c r="BW78">
        <v>0</v>
      </c>
      <c r="BX78">
        <v>0</v>
      </c>
      <c r="BY78">
        <v>0</v>
      </c>
      <c r="BZ78">
        <v>0</v>
      </c>
      <c r="CA78">
        <v>0</v>
      </c>
      <c r="CB78">
        <v>0</v>
      </c>
      <c r="CC78">
        <v>0</v>
      </c>
      <c r="CD78">
        <v>0</v>
      </c>
      <c r="CE78">
        <v>0</v>
      </c>
      <c r="CF78">
        <v>0</v>
      </c>
      <c r="CG78">
        <v>0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0</v>
      </c>
      <c r="CR78">
        <v>0</v>
      </c>
    </row>
    <row r="79" spans="1:96">
      <c r="A79" t="s">
        <v>121</v>
      </c>
      <c r="B79">
        <v>0</v>
      </c>
      <c r="C79">
        <v>0</v>
      </c>
      <c r="D79">
        <v>0</v>
      </c>
      <c r="E79">
        <v>0</v>
      </c>
      <c r="F79">
        <v>0</v>
      </c>
      <c r="G79">
        <v>0</v>
      </c>
      <c r="H79">
        <v>0</v>
      </c>
      <c r="I79">
        <v>0</v>
      </c>
      <c r="J79">
        <v>0</v>
      </c>
      <c r="K79">
        <v>0</v>
      </c>
      <c r="L79">
        <v>0</v>
      </c>
      <c r="M79">
        <v>0</v>
      </c>
      <c r="N79">
        <v>0</v>
      </c>
      <c r="O79">
        <v>0</v>
      </c>
      <c r="P79">
        <v>0</v>
      </c>
      <c r="Q79">
        <v>0</v>
      </c>
      <c r="R79">
        <v>0</v>
      </c>
      <c r="S79">
        <v>0</v>
      </c>
      <c r="T79">
        <v>0</v>
      </c>
      <c r="U79">
        <v>0</v>
      </c>
      <c r="V79">
        <v>0</v>
      </c>
      <c r="W79">
        <v>0</v>
      </c>
      <c r="X79">
        <v>0</v>
      </c>
      <c r="Y79">
        <v>0</v>
      </c>
      <c r="Z79">
        <v>0</v>
      </c>
      <c r="AA79">
        <v>0</v>
      </c>
      <c r="AB79">
        <v>0</v>
      </c>
      <c r="AC79">
        <v>0</v>
      </c>
      <c r="AD79">
        <v>0</v>
      </c>
      <c r="AE79">
        <v>0</v>
      </c>
      <c r="AF79">
        <v>0</v>
      </c>
      <c r="AG79">
        <v>0</v>
      </c>
      <c r="AH79">
        <v>0</v>
      </c>
      <c r="AI79">
        <v>0</v>
      </c>
      <c r="AJ79">
        <v>0</v>
      </c>
      <c r="AK79">
        <v>0</v>
      </c>
      <c r="AL79">
        <v>0</v>
      </c>
      <c r="AM79">
        <v>0</v>
      </c>
      <c r="AN79">
        <v>0</v>
      </c>
      <c r="AO79">
        <v>0</v>
      </c>
      <c r="AP79">
        <v>0</v>
      </c>
      <c r="AQ79">
        <v>0</v>
      </c>
      <c r="AR79">
        <v>0</v>
      </c>
      <c r="AS79">
        <v>0</v>
      </c>
      <c r="AT79">
        <v>0</v>
      </c>
      <c r="AU7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>
        <v>0</v>
      </c>
      <c r="BB79">
        <v>0</v>
      </c>
      <c r="BC79">
        <v>0</v>
      </c>
      <c r="BD79">
        <v>0</v>
      </c>
      <c r="BE79">
        <v>0</v>
      </c>
      <c r="BF79">
        <v>0</v>
      </c>
      <c r="BG79">
        <v>0</v>
      </c>
      <c r="BH79">
        <v>0</v>
      </c>
      <c r="BI79">
        <v>0</v>
      </c>
      <c r="BJ79">
        <v>0</v>
      </c>
      <c r="BK79">
        <v>0</v>
      </c>
      <c r="BL79">
        <v>0</v>
      </c>
      <c r="BM79">
        <v>0</v>
      </c>
      <c r="BN79">
        <v>0</v>
      </c>
      <c r="BO79">
        <v>0</v>
      </c>
      <c r="BP79">
        <v>0</v>
      </c>
      <c r="BQ79">
        <v>0</v>
      </c>
      <c r="BR79">
        <v>0</v>
      </c>
      <c r="BS79">
        <v>0</v>
      </c>
      <c r="BT79">
        <v>0</v>
      </c>
      <c r="BU79">
        <v>0</v>
      </c>
      <c r="BV79">
        <v>0</v>
      </c>
      <c r="BW79">
        <v>0</v>
      </c>
      <c r="BX79">
        <v>0</v>
      </c>
      <c r="BY79">
        <v>0</v>
      </c>
      <c r="BZ79">
        <v>0</v>
      </c>
      <c r="CA79">
        <v>0</v>
      </c>
      <c r="CB79">
        <v>0</v>
      </c>
      <c r="CC79">
        <v>0</v>
      </c>
      <c r="CD79">
        <v>0</v>
      </c>
      <c r="CE79">
        <v>0</v>
      </c>
      <c r="CF79">
        <v>0</v>
      </c>
      <c r="CG79">
        <v>0</v>
      </c>
      <c r="CH79">
        <v>0</v>
      </c>
      <c r="CI79">
        <v>0</v>
      </c>
      <c r="CJ79">
        <v>0</v>
      </c>
      <c r="CK79">
        <v>0</v>
      </c>
      <c r="CL79">
        <v>0</v>
      </c>
      <c r="CM79">
        <v>0</v>
      </c>
      <c r="CN79">
        <v>0</v>
      </c>
      <c r="CO79">
        <v>0</v>
      </c>
      <c r="CP79">
        <v>0</v>
      </c>
      <c r="CQ79">
        <v>0</v>
      </c>
      <c r="CR79">
        <v>0</v>
      </c>
    </row>
    <row r="80" spans="1:96">
      <c r="A80" t="s">
        <v>122</v>
      </c>
      <c r="B80">
        <v>0</v>
      </c>
      <c r="C80">
        <v>0</v>
      </c>
      <c r="D80">
        <v>0</v>
      </c>
      <c r="E80">
        <v>0</v>
      </c>
      <c r="F80">
        <v>0</v>
      </c>
      <c r="G80">
        <v>0</v>
      </c>
      <c r="H80">
        <v>0</v>
      </c>
      <c r="I80">
        <v>0</v>
      </c>
      <c r="J80">
        <v>0</v>
      </c>
      <c r="K80">
        <v>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0</v>
      </c>
      <c r="S80">
        <v>0</v>
      </c>
      <c r="T80">
        <v>0</v>
      </c>
      <c r="U80">
        <v>0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0</v>
      </c>
      <c r="AE80">
        <v>0</v>
      </c>
      <c r="AF80">
        <v>0</v>
      </c>
      <c r="AG80">
        <v>0</v>
      </c>
      <c r="AH80">
        <v>0</v>
      </c>
      <c r="AI80">
        <v>0</v>
      </c>
      <c r="AJ80">
        <v>0</v>
      </c>
      <c r="AK80">
        <v>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0</v>
      </c>
      <c r="BC80">
        <v>0</v>
      </c>
      <c r="BD80">
        <v>0</v>
      </c>
      <c r="BE80">
        <v>0</v>
      </c>
      <c r="BF80">
        <v>0</v>
      </c>
      <c r="BG80">
        <v>0</v>
      </c>
      <c r="BH80">
        <v>0</v>
      </c>
      <c r="BI80">
        <v>0</v>
      </c>
      <c r="BJ80">
        <v>0</v>
      </c>
      <c r="BK80">
        <v>0</v>
      </c>
      <c r="BL80">
        <v>0</v>
      </c>
      <c r="BM80">
        <v>0</v>
      </c>
      <c r="BN80">
        <v>0</v>
      </c>
      <c r="BO80">
        <v>0</v>
      </c>
      <c r="BP80">
        <v>0</v>
      </c>
      <c r="BQ80">
        <v>0</v>
      </c>
      <c r="BR80">
        <v>0</v>
      </c>
      <c r="BS80">
        <v>0</v>
      </c>
      <c r="BT80">
        <v>0</v>
      </c>
      <c r="BU80">
        <v>0</v>
      </c>
      <c r="BV80">
        <v>0</v>
      </c>
      <c r="BW80">
        <v>0</v>
      </c>
      <c r="BX80">
        <v>0</v>
      </c>
      <c r="BY80">
        <v>0</v>
      </c>
      <c r="BZ80">
        <v>0</v>
      </c>
      <c r="CA80">
        <v>0</v>
      </c>
      <c r="CB80">
        <v>0</v>
      </c>
      <c r="CC80">
        <v>0</v>
      </c>
      <c r="CD80">
        <v>0</v>
      </c>
      <c r="CE80">
        <v>0</v>
      </c>
      <c r="CF80">
        <v>0</v>
      </c>
      <c r="CG80">
        <v>0</v>
      </c>
      <c r="CH80">
        <v>0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0</v>
      </c>
      <c r="CQ80">
        <v>0</v>
      </c>
      <c r="CR80">
        <v>0</v>
      </c>
    </row>
    <row r="81" spans="1:96">
      <c r="A81" t="s">
        <v>123</v>
      </c>
      <c r="B81">
        <v>0</v>
      </c>
      <c r="C81">
        <v>0</v>
      </c>
      <c r="D81">
        <v>0</v>
      </c>
      <c r="E81">
        <v>0</v>
      </c>
      <c r="F81">
        <v>0</v>
      </c>
      <c r="G81">
        <v>0</v>
      </c>
      <c r="H81">
        <v>0</v>
      </c>
      <c r="I81">
        <v>0</v>
      </c>
      <c r="J81">
        <v>0</v>
      </c>
      <c r="K81">
        <v>0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0</v>
      </c>
      <c r="S81">
        <v>0</v>
      </c>
      <c r="T81">
        <v>0</v>
      </c>
      <c r="U81">
        <v>0</v>
      </c>
      <c r="V81">
        <v>0</v>
      </c>
      <c r="W81">
        <v>0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0</v>
      </c>
      <c r="AE81">
        <v>0</v>
      </c>
      <c r="AF81">
        <v>0</v>
      </c>
      <c r="AG81">
        <v>0</v>
      </c>
      <c r="AH81">
        <v>0</v>
      </c>
      <c r="AI81">
        <v>0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0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0</v>
      </c>
      <c r="BG81">
        <v>0</v>
      </c>
      <c r="BH81">
        <v>0</v>
      </c>
      <c r="BI81">
        <v>0</v>
      </c>
      <c r="BJ81">
        <v>0</v>
      </c>
      <c r="BK81">
        <v>0</v>
      </c>
      <c r="BL81">
        <v>0</v>
      </c>
      <c r="BM81">
        <v>0</v>
      </c>
      <c r="BN81">
        <v>0</v>
      </c>
      <c r="BO81">
        <v>0</v>
      </c>
      <c r="BP81">
        <v>0</v>
      </c>
      <c r="BQ81">
        <v>0</v>
      </c>
      <c r="BR81">
        <v>0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0</v>
      </c>
      <c r="BY81">
        <v>0</v>
      </c>
      <c r="BZ81">
        <v>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0</v>
      </c>
      <c r="CG81">
        <v>0</v>
      </c>
      <c r="CH81">
        <v>0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0</v>
      </c>
      <c r="CR81">
        <v>0</v>
      </c>
    </row>
    <row r="82" spans="1:96">
      <c r="A82" t="s">
        <v>124</v>
      </c>
      <c r="B82">
        <v>0</v>
      </c>
      <c r="C82">
        <v>0</v>
      </c>
      <c r="D82">
        <v>0</v>
      </c>
      <c r="E82">
        <v>0</v>
      </c>
      <c r="F82">
        <v>0</v>
      </c>
      <c r="G82">
        <v>0</v>
      </c>
      <c r="H82">
        <v>0</v>
      </c>
      <c r="I82">
        <v>0</v>
      </c>
      <c r="J82">
        <v>0</v>
      </c>
      <c r="K82">
        <v>0</v>
      </c>
      <c r="L82">
        <v>0</v>
      </c>
      <c r="M82">
        <v>0</v>
      </c>
      <c r="N82">
        <v>0</v>
      </c>
      <c r="O82">
        <v>0</v>
      </c>
      <c r="P82">
        <v>0</v>
      </c>
      <c r="Q82">
        <v>0</v>
      </c>
      <c r="R82">
        <v>0</v>
      </c>
      <c r="S82">
        <v>0</v>
      </c>
      <c r="T82">
        <v>0</v>
      </c>
      <c r="U82">
        <v>0</v>
      </c>
      <c r="V82">
        <v>0</v>
      </c>
      <c r="W82">
        <v>0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0</v>
      </c>
      <c r="AE82">
        <v>0</v>
      </c>
      <c r="AF82">
        <v>0</v>
      </c>
      <c r="AG82">
        <v>0</v>
      </c>
      <c r="AH82">
        <v>0</v>
      </c>
      <c r="AI82">
        <v>0</v>
      </c>
      <c r="AJ82">
        <v>0</v>
      </c>
      <c r="AK82">
        <v>0</v>
      </c>
      <c r="AL82">
        <v>0</v>
      </c>
      <c r="AM82">
        <v>0</v>
      </c>
      <c r="AN82">
        <v>0</v>
      </c>
      <c r="AO82">
        <v>0</v>
      </c>
      <c r="AP82">
        <v>0</v>
      </c>
      <c r="AQ82">
        <v>0</v>
      </c>
      <c r="AR82">
        <v>0</v>
      </c>
      <c r="AS82">
        <v>0</v>
      </c>
      <c r="AT82">
        <v>0</v>
      </c>
      <c r="AU82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>
        <v>0</v>
      </c>
      <c r="BB82">
        <v>0</v>
      </c>
      <c r="BC82">
        <v>0</v>
      </c>
      <c r="BD82">
        <v>0</v>
      </c>
      <c r="BE82">
        <v>0</v>
      </c>
      <c r="BF82">
        <v>0</v>
      </c>
      <c r="BG82">
        <v>0</v>
      </c>
      <c r="BH82">
        <v>0</v>
      </c>
      <c r="BI82">
        <v>0</v>
      </c>
      <c r="BJ82">
        <v>0</v>
      </c>
      <c r="BK82">
        <v>0</v>
      </c>
      <c r="BL82">
        <v>0</v>
      </c>
      <c r="BM82">
        <v>0</v>
      </c>
      <c r="BN82">
        <v>0</v>
      </c>
      <c r="BO82">
        <v>0</v>
      </c>
      <c r="BP82">
        <v>0</v>
      </c>
      <c r="BQ82">
        <v>0</v>
      </c>
      <c r="BR82">
        <v>0</v>
      </c>
      <c r="BS82">
        <v>0</v>
      </c>
      <c r="BT82">
        <v>0</v>
      </c>
      <c r="BU82">
        <v>0</v>
      </c>
      <c r="BV82">
        <v>0</v>
      </c>
      <c r="BW82">
        <v>0</v>
      </c>
      <c r="BX82">
        <v>0</v>
      </c>
      <c r="BY82">
        <v>0</v>
      </c>
      <c r="BZ82">
        <v>0</v>
      </c>
      <c r="CA82">
        <v>0</v>
      </c>
      <c r="CB82">
        <v>0</v>
      </c>
      <c r="CC82">
        <v>0</v>
      </c>
      <c r="CD82">
        <v>0</v>
      </c>
      <c r="CE82">
        <v>0</v>
      </c>
      <c r="CF82">
        <v>0</v>
      </c>
      <c r="CG82">
        <v>0</v>
      </c>
      <c r="CH82">
        <v>0</v>
      </c>
      <c r="CI82">
        <v>0</v>
      </c>
      <c r="CJ82">
        <v>0</v>
      </c>
      <c r="CK82">
        <v>0</v>
      </c>
      <c r="CL82">
        <v>0</v>
      </c>
      <c r="CM82">
        <v>0</v>
      </c>
      <c r="CN82">
        <v>0</v>
      </c>
      <c r="CO82">
        <v>0</v>
      </c>
      <c r="CP82">
        <v>0</v>
      </c>
      <c r="CQ82">
        <v>0</v>
      </c>
      <c r="CR82">
        <v>0</v>
      </c>
    </row>
    <row r="83" spans="1:96">
      <c r="A83" t="s">
        <v>125</v>
      </c>
      <c r="B83">
        <v>0</v>
      </c>
      <c r="C83">
        <v>0</v>
      </c>
      <c r="D83">
        <v>0</v>
      </c>
      <c r="E83">
        <v>0</v>
      </c>
      <c r="F83">
        <v>0</v>
      </c>
      <c r="G83">
        <v>0</v>
      </c>
      <c r="H83">
        <v>0</v>
      </c>
      <c r="I83">
        <v>0</v>
      </c>
      <c r="J83">
        <v>0</v>
      </c>
      <c r="K83">
        <v>0</v>
      </c>
      <c r="L83">
        <v>0</v>
      </c>
      <c r="M83">
        <v>0</v>
      </c>
      <c r="N83">
        <v>0</v>
      </c>
      <c r="O83">
        <v>0</v>
      </c>
      <c r="P83">
        <v>0</v>
      </c>
      <c r="Q83">
        <v>0</v>
      </c>
      <c r="R83">
        <v>0</v>
      </c>
      <c r="S83">
        <v>0</v>
      </c>
      <c r="T83">
        <v>0</v>
      </c>
      <c r="U83">
        <v>0</v>
      </c>
      <c r="V83">
        <v>0</v>
      </c>
      <c r="W83">
        <v>0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0</v>
      </c>
      <c r="AE83">
        <v>0</v>
      </c>
      <c r="AF83">
        <v>0</v>
      </c>
      <c r="AG83">
        <v>0</v>
      </c>
      <c r="AH83">
        <v>0</v>
      </c>
      <c r="AI83">
        <v>0</v>
      </c>
      <c r="AJ83">
        <v>0</v>
      </c>
      <c r="AK83">
        <v>0</v>
      </c>
      <c r="AL83">
        <v>0</v>
      </c>
      <c r="AM83">
        <v>0</v>
      </c>
      <c r="AN83">
        <v>0</v>
      </c>
      <c r="AO83">
        <v>0</v>
      </c>
      <c r="AP83">
        <v>0</v>
      </c>
      <c r="AQ83">
        <v>0</v>
      </c>
      <c r="AR83">
        <v>0</v>
      </c>
      <c r="AS83">
        <v>0</v>
      </c>
      <c r="AT83">
        <v>0</v>
      </c>
      <c r="AU83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0</v>
      </c>
      <c r="BB83">
        <v>0</v>
      </c>
      <c r="BC83">
        <v>0</v>
      </c>
      <c r="BD83">
        <v>0</v>
      </c>
      <c r="BE83">
        <v>0</v>
      </c>
      <c r="BF83">
        <v>0</v>
      </c>
      <c r="BG83">
        <v>0</v>
      </c>
      <c r="BH83">
        <v>0</v>
      </c>
      <c r="BI83">
        <v>0</v>
      </c>
      <c r="BJ83">
        <v>0</v>
      </c>
      <c r="BK83">
        <v>0</v>
      </c>
      <c r="BL83">
        <v>0</v>
      </c>
      <c r="BM83">
        <v>0</v>
      </c>
      <c r="BN83">
        <v>0</v>
      </c>
      <c r="BO83">
        <v>0</v>
      </c>
      <c r="BP83">
        <v>0</v>
      </c>
      <c r="BQ83">
        <v>0</v>
      </c>
      <c r="BR83">
        <v>0</v>
      </c>
      <c r="BS83">
        <v>0</v>
      </c>
      <c r="BT83">
        <v>0</v>
      </c>
      <c r="BU83">
        <v>0</v>
      </c>
      <c r="BV83">
        <v>0</v>
      </c>
      <c r="BW83">
        <v>0</v>
      </c>
      <c r="BX83">
        <v>0</v>
      </c>
      <c r="BY83">
        <v>0</v>
      </c>
      <c r="BZ83">
        <v>0</v>
      </c>
      <c r="CA83">
        <v>0</v>
      </c>
      <c r="CB83">
        <v>0</v>
      </c>
      <c r="CC83">
        <v>0</v>
      </c>
      <c r="CD83">
        <v>0</v>
      </c>
      <c r="CE83">
        <v>0</v>
      </c>
      <c r="CF83">
        <v>0</v>
      </c>
      <c r="CG83">
        <v>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0</v>
      </c>
      <c r="CP83">
        <v>0</v>
      </c>
      <c r="CQ83">
        <v>0</v>
      </c>
      <c r="CR83">
        <v>0</v>
      </c>
    </row>
    <row r="84" spans="1:96">
      <c r="A84" t="s">
        <v>126</v>
      </c>
      <c r="B84">
        <v>0</v>
      </c>
      <c r="C84">
        <v>0</v>
      </c>
      <c r="D84">
        <v>0</v>
      </c>
      <c r="E84">
        <v>0</v>
      </c>
      <c r="F84">
        <v>0</v>
      </c>
      <c r="G84">
        <v>0</v>
      </c>
      <c r="H84">
        <v>0</v>
      </c>
      <c r="I84">
        <v>0</v>
      </c>
      <c r="J84">
        <v>0</v>
      </c>
      <c r="K84">
        <v>0</v>
      </c>
      <c r="L84">
        <v>0</v>
      </c>
      <c r="M84">
        <v>0</v>
      </c>
      <c r="N84">
        <v>0</v>
      </c>
      <c r="O84">
        <v>0</v>
      </c>
      <c r="P84">
        <v>0</v>
      </c>
      <c r="Q84">
        <v>0</v>
      </c>
      <c r="R84">
        <v>0</v>
      </c>
      <c r="S84">
        <v>0</v>
      </c>
      <c r="T84">
        <v>0</v>
      </c>
      <c r="U84">
        <v>0</v>
      </c>
      <c r="V84">
        <v>0</v>
      </c>
      <c r="W84">
        <v>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0</v>
      </c>
      <c r="AE84">
        <v>0</v>
      </c>
      <c r="AF84">
        <v>0</v>
      </c>
      <c r="AG84">
        <v>0</v>
      </c>
      <c r="AH84">
        <v>0</v>
      </c>
      <c r="AI84">
        <v>0</v>
      </c>
      <c r="AJ84">
        <v>0</v>
      </c>
      <c r="AK84">
        <v>0</v>
      </c>
      <c r="AL84">
        <v>0</v>
      </c>
      <c r="AM84">
        <v>0</v>
      </c>
      <c r="AN84">
        <v>0</v>
      </c>
      <c r="AO84">
        <v>0</v>
      </c>
      <c r="AP84">
        <v>0</v>
      </c>
      <c r="AQ84">
        <v>0</v>
      </c>
      <c r="AR84">
        <v>0</v>
      </c>
      <c r="AS84">
        <v>0</v>
      </c>
      <c r="AT84">
        <v>0</v>
      </c>
      <c r="AU84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0</v>
      </c>
      <c r="BC84">
        <v>0</v>
      </c>
      <c r="BD84">
        <v>0</v>
      </c>
      <c r="BE84">
        <v>0</v>
      </c>
      <c r="BF84">
        <v>0</v>
      </c>
      <c r="BG84">
        <v>0</v>
      </c>
      <c r="BH84">
        <v>0</v>
      </c>
      <c r="BI84">
        <v>0</v>
      </c>
      <c r="BJ84">
        <v>0</v>
      </c>
      <c r="BK84">
        <v>0</v>
      </c>
      <c r="BL84">
        <v>0</v>
      </c>
      <c r="BM84">
        <v>0</v>
      </c>
      <c r="BN84">
        <v>0</v>
      </c>
      <c r="BO84">
        <v>0</v>
      </c>
      <c r="BP84">
        <v>0</v>
      </c>
      <c r="BQ84">
        <v>0</v>
      </c>
      <c r="BR84">
        <v>0</v>
      </c>
      <c r="BS84">
        <v>0</v>
      </c>
      <c r="BT84">
        <v>0</v>
      </c>
      <c r="BU84">
        <v>0</v>
      </c>
      <c r="BV84">
        <v>0</v>
      </c>
      <c r="BW84">
        <v>0</v>
      </c>
      <c r="BX84">
        <v>0</v>
      </c>
      <c r="BY84">
        <v>0</v>
      </c>
      <c r="BZ84">
        <v>0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0</v>
      </c>
      <c r="CI84">
        <v>0</v>
      </c>
      <c r="CJ84">
        <v>0</v>
      </c>
      <c r="CK84">
        <v>0</v>
      </c>
      <c r="CL84">
        <v>0</v>
      </c>
      <c r="CM84">
        <v>0</v>
      </c>
      <c r="CN84">
        <v>0</v>
      </c>
      <c r="CO84">
        <v>0</v>
      </c>
      <c r="CP84">
        <v>0</v>
      </c>
      <c r="CQ84">
        <v>0</v>
      </c>
      <c r="CR84">
        <v>0</v>
      </c>
    </row>
    <row r="85" spans="1:96">
      <c r="A85" t="s">
        <v>127</v>
      </c>
      <c r="B85">
        <v>0</v>
      </c>
      <c r="C85">
        <v>0</v>
      </c>
      <c r="D85">
        <v>0</v>
      </c>
      <c r="E85">
        <v>0</v>
      </c>
      <c r="F85">
        <v>0</v>
      </c>
      <c r="G85">
        <v>0</v>
      </c>
      <c r="H85">
        <v>0</v>
      </c>
      <c r="I85">
        <v>0</v>
      </c>
      <c r="J85">
        <v>0</v>
      </c>
      <c r="K85">
        <v>0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0</v>
      </c>
      <c r="S85">
        <v>0</v>
      </c>
      <c r="T85">
        <v>0</v>
      </c>
      <c r="U85">
        <v>0</v>
      </c>
      <c r="V85">
        <v>0</v>
      </c>
      <c r="W85">
        <v>0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0</v>
      </c>
      <c r="AE85">
        <v>0</v>
      </c>
      <c r="AF85">
        <v>0</v>
      </c>
      <c r="AG85">
        <v>0</v>
      </c>
      <c r="AH85">
        <v>0</v>
      </c>
      <c r="AI85">
        <v>0</v>
      </c>
      <c r="AJ85">
        <v>0</v>
      </c>
      <c r="AK85">
        <v>0</v>
      </c>
      <c r="AL85">
        <v>0</v>
      </c>
      <c r="AM85">
        <v>0</v>
      </c>
      <c r="AN85">
        <v>0</v>
      </c>
      <c r="AO85">
        <v>0</v>
      </c>
      <c r="AP85">
        <v>0</v>
      </c>
      <c r="AQ85">
        <v>0</v>
      </c>
      <c r="AR85">
        <v>0</v>
      </c>
      <c r="AS85">
        <v>0</v>
      </c>
      <c r="AT85">
        <v>0</v>
      </c>
      <c r="AU85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>
        <v>0</v>
      </c>
      <c r="BB85">
        <v>0</v>
      </c>
      <c r="BC85">
        <v>0</v>
      </c>
      <c r="BD85">
        <v>0</v>
      </c>
      <c r="BE85">
        <v>0</v>
      </c>
      <c r="BF85">
        <v>0</v>
      </c>
      <c r="BG85">
        <v>0</v>
      </c>
      <c r="BH85">
        <v>0</v>
      </c>
      <c r="BI85">
        <v>0</v>
      </c>
      <c r="BJ85">
        <v>0</v>
      </c>
      <c r="BK85">
        <v>0</v>
      </c>
      <c r="BL85">
        <v>0</v>
      </c>
      <c r="BM85">
        <v>0</v>
      </c>
      <c r="BN85">
        <v>0</v>
      </c>
      <c r="BO85">
        <v>0</v>
      </c>
      <c r="BP85">
        <v>0</v>
      </c>
      <c r="BQ85">
        <v>0</v>
      </c>
      <c r="BR85">
        <v>0</v>
      </c>
      <c r="BS85">
        <v>0</v>
      </c>
      <c r="BT85">
        <v>0</v>
      </c>
      <c r="BU85">
        <v>0</v>
      </c>
      <c r="BV85">
        <v>0</v>
      </c>
      <c r="BW85">
        <v>0</v>
      </c>
      <c r="BX85">
        <v>0</v>
      </c>
      <c r="BY85">
        <v>0</v>
      </c>
      <c r="BZ85">
        <v>0</v>
      </c>
      <c r="CA85">
        <v>0</v>
      </c>
      <c r="CB85">
        <v>0</v>
      </c>
      <c r="CC85">
        <v>0</v>
      </c>
      <c r="CD85">
        <v>0</v>
      </c>
      <c r="CE85">
        <v>0</v>
      </c>
      <c r="CF85">
        <v>0</v>
      </c>
      <c r="CG85">
        <v>0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0</v>
      </c>
      <c r="CQ85">
        <v>0</v>
      </c>
      <c r="CR85">
        <v>0</v>
      </c>
    </row>
    <row r="86" spans="1:96">
      <c r="A86" t="s">
        <v>128</v>
      </c>
      <c r="B86">
        <v>0</v>
      </c>
      <c r="C86">
        <v>0</v>
      </c>
      <c r="D86">
        <v>0</v>
      </c>
      <c r="E86">
        <v>0</v>
      </c>
      <c r="F86">
        <v>0</v>
      </c>
      <c r="G86">
        <v>0</v>
      </c>
      <c r="H86">
        <v>0</v>
      </c>
      <c r="I86">
        <v>0</v>
      </c>
      <c r="J86">
        <v>0</v>
      </c>
      <c r="K86">
        <v>0</v>
      </c>
      <c r="L86">
        <v>0</v>
      </c>
      <c r="M86">
        <v>0</v>
      </c>
      <c r="N86">
        <v>0</v>
      </c>
      <c r="O86">
        <v>0</v>
      </c>
      <c r="P86">
        <v>0</v>
      </c>
      <c r="Q86">
        <v>0</v>
      </c>
      <c r="R86">
        <v>0</v>
      </c>
      <c r="S86">
        <v>0</v>
      </c>
      <c r="T86">
        <v>0</v>
      </c>
      <c r="U86">
        <v>0</v>
      </c>
      <c r="V86">
        <v>0</v>
      </c>
      <c r="W86">
        <v>0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0</v>
      </c>
      <c r="AE86">
        <v>0</v>
      </c>
      <c r="AF86">
        <v>0</v>
      </c>
      <c r="AG86">
        <v>0</v>
      </c>
      <c r="AH86">
        <v>0</v>
      </c>
      <c r="AI86">
        <v>0</v>
      </c>
      <c r="AJ86">
        <v>0</v>
      </c>
      <c r="AK86">
        <v>0</v>
      </c>
      <c r="AL86">
        <v>0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0</v>
      </c>
      <c r="BC86">
        <v>0</v>
      </c>
      <c r="BD86">
        <v>0</v>
      </c>
      <c r="BE86">
        <v>0</v>
      </c>
      <c r="BF86">
        <v>0</v>
      </c>
      <c r="BG86">
        <v>0</v>
      </c>
      <c r="BH86">
        <v>0</v>
      </c>
      <c r="BI86">
        <v>0</v>
      </c>
      <c r="BJ86">
        <v>0</v>
      </c>
      <c r="BK86">
        <v>0</v>
      </c>
      <c r="BL86">
        <v>0</v>
      </c>
      <c r="BM86">
        <v>0</v>
      </c>
      <c r="BN86">
        <v>0</v>
      </c>
      <c r="BO86">
        <v>0</v>
      </c>
      <c r="BP86">
        <v>0</v>
      </c>
      <c r="BQ86">
        <v>0</v>
      </c>
      <c r="BR86">
        <v>0</v>
      </c>
      <c r="BS86">
        <v>0</v>
      </c>
      <c r="BT86">
        <v>0</v>
      </c>
      <c r="BU86">
        <v>0</v>
      </c>
      <c r="BV86">
        <v>0</v>
      </c>
      <c r="BW86">
        <v>0</v>
      </c>
      <c r="BX86">
        <v>0</v>
      </c>
      <c r="BY86">
        <v>0</v>
      </c>
      <c r="BZ86">
        <v>0</v>
      </c>
      <c r="CA86">
        <v>0</v>
      </c>
      <c r="CB86">
        <v>0</v>
      </c>
      <c r="CC86">
        <v>0</v>
      </c>
      <c r="CD86">
        <v>0</v>
      </c>
      <c r="CE86">
        <v>0</v>
      </c>
      <c r="CF86">
        <v>0</v>
      </c>
      <c r="CG86">
        <v>0</v>
      </c>
      <c r="CH86">
        <v>0</v>
      </c>
      <c r="CI86">
        <v>0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0</v>
      </c>
      <c r="CQ86">
        <v>0</v>
      </c>
      <c r="CR86">
        <v>0</v>
      </c>
    </row>
    <row r="87" spans="1:96">
      <c r="A87" t="s">
        <v>129</v>
      </c>
      <c r="B87">
        <v>0</v>
      </c>
      <c r="C87">
        <v>0</v>
      </c>
      <c r="D87">
        <v>0</v>
      </c>
      <c r="E87">
        <v>0</v>
      </c>
      <c r="F87">
        <v>0</v>
      </c>
      <c r="G87">
        <v>0</v>
      </c>
      <c r="H87">
        <v>0</v>
      </c>
      <c r="I87">
        <v>0</v>
      </c>
      <c r="J87">
        <v>0</v>
      </c>
      <c r="K87">
        <v>0</v>
      </c>
      <c r="L87">
        <v>0</v>
      </c>
      <c r="M87">
        <v>0</v>
      </c>
      <c r="N87">
        <v>0</v>
      </c>
      <c r="O87">
        <v>0</v>
      </c>
      <c r="P87">
        <v>0</v>
      </c>
      <c r="Q87">
        <v>0</v>
      </c>
      <c r="R87">
        <v>0</v>
      </c>
      <c r="S87">
        <v>0</v>
      </c>
      <c r="T87">
        <v>0</v>
      </c>
      <c r="U87">
        <v>0</v>
      </c>
      <c r="V87">
        <v>0</v>
      </c>
      <c r="W87">
        <v>0</v>
      </c>
      <c r="X87">
        <v>0</v>
      </c>
      <c r="Y87">
        <v>0</v>
      </c>
      <c r="Z87">
        <v>0</v>
      </c>
      <c r="AA87">
        <v>0</v>
      </c>
      <c r="AB87">
        <v>0</v>
      </c>
      <c r="AC87">
        <v>0</v>
      </c>
      <c r="AD87">
        <v>0</v>
      </c>
      <c r="AE87">
        <v>0</v>
      </c>
      <c r="AF87">
        <v>0</v>
      </c>
      <c r="AG87">
        <v>0</v>
      </c>
      <c r="AH87">
        <v>0</v>
      </c>
      <c r="AI87">
        <v>0</v>
      </c>
      <c r="AJ87">
        <v>0</v>
      </c>
      <c r="AK87">
        <v>0</v>
      </c>
      <c r="AL87">
        <v>0</v>
      </c>
      <c r="AM87">
        <v>0</v>
      </c>
      <c r="AN87">
        <v>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0</v>
      </c>
      <c r="BC87">
        <v>0</v>
      </c>
      <c r="BD87">
        <v>0</v>
      </c>
      <c r="BE87">
        <v>0</v>
      </c>
      <c r="BF87">
        <v>0</v>
      </c>
      <c r="BG87">
        <v>0</v>
      </c>
      <c r="BH87">
        <v>0</v>
      </c>
      <c r="BI87">
        <v>0</v>
      </c>
      <c r="BJ87">
        <v>0</v>
      </c>
      <c r="BK87">
        <v>0</v>
      </c>
      <c r="BL87">
        <v>0</v>
      </c>
      <c r="BM87">
        <v>0</v>
      </c>
      <c r="BN87">
        <v>0</v>
      </c>
      <c r="BO87">
        <v>0</v>
      </c>
      <c r="BP87">
        <v>0</v>
      </c>
      <c r="BQ87">
        <v>0</v>
      </c>
      <c r="BR87">
        <v>0</v>
      </c>
      <c r="BS87">
        <v>0</v>
      </c>
      <c r="BT87">
        <v>0</v>
      </c>
      <c r="BU87">
        <v>0</v>
      </c>
      <c r="BV87">
        <v>0</v>
      </c>
      <c r="BW87">
        <v>0</v>
      </c>
      <c r="BX87">
        <v>0</v>
      </c>
      <c r="BY87">
        <v>0</v>
      </c>
      <c r="BZ87">
        <v>0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0</v>
      </c>
      <c r="CG87">
        <v>0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0</v>
      </c>
      <c r="CP87">
        <v>0</v>
      </c>
      <c r="CQ87">
        <v>0</v>
      </c>
      <c r="CR87">
        <v>0</v>
      </c>
    </row>
    <row r="88" spans="1:96">
      <c r="A88" t="s">
        <v>130</v>
      </c>
      <c r="B88">
        <v>0</v>
      </c>
      <c r="C88">
        <v>0</v>
      </c>
      <c r="D88">
        <v>0</v>
      </c>
      <c r="E88">
        <v>0</v>
      </c>
      <c r="F88">
        <v>0</v>
      </c>
      <c r="G88">
        <v>0</v>
      </c>
      <c r="H88">
        <v>0</v>
      </c>
      <c r="I88">
        <v>0</v>
      </c>
      <c r="J88">
        <v>0</v>
      </c>
      <c r="K88">
        <v>0</v>
      </c>
      <c r="L88">
        <v>0</v>
      </c>
      <c r="M88">
        <v>0</v>
      </c>
      <c r="N88">
        <v>0</v>
      </c>
      <c r="O88">
        <v>0</v>
      </c>
      <c r="P88">
        <v>0</v>
      </c>
      <c r="Q88">
        <v>0</v>
      </c>
      <c r="R88">
        <v>0</v>
      </c>
      <c r="S88">
        <v>0</v>
      </c>
      <c r="T88">
        <v>0</v>
      </c>
      <c r="U88">
        <v>0</v>
      </c>
      <c r="V88">
        <v>0</v>
      </c>
      <c r="W88">
        <v>0</v>
      </c>
      <c r="X88">
        <v>0</v>
      </c>
      <c r="Y88">
        <v>0</v>
      </c>
      <c r="Z88">
        <v>0</v>
      </c>
      <c r="AA88">
        <v>0</v>
      </c>
      <c r="AB88">
        <v>0</v>
      </c>
      <c r="AC88">
        <v>0</v>
      </c>
      <c r="AD88">
        <v>0</v>
      </c>
      <c r="AE88">
        <v>0</v>
      </c>
      <c r="AF88">
        <v>0</v>
      </c>
      <c r="AG88">
        <v>0</v>
      </c>
      <c r="AH88">
        <v>0</v>
      </c>
      <c r="AI88">
        <v>0</v>
      </c>
      <c r="AJ88">
        <v>0</v>
      </c>
      <c r="AK88">
        <v>0</v>
      </c>
      <c r="AL88">
        <v>0</v>
      </c>
      <c r="AM88">
        <v>0</v>
      </c>
      <c r="AN88">
        <v>0</v>
      </c>
      <c r="AO88">
        <v>0</v>
      </c>
      <c r="AP88">
        <v>0</v>
      </c>
      <c r="AQ88">
        <v>0</v>
      </c>
      <c r="AR88">
        <v>0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>
        <v>0</v>
      </c>
      <c r="BB88">
        <v>0</v>
      </c>
      <c r="BC88">
        <v>0</v>
      </c>
      <c r="BD88">
        <v>0</v>
      </c>
      <c r="BE88">
        <v>0</v>
      </c>
      <c r="BF88">
        <v>0</v>
      </c>
      <c r="BG88">
        <v>0</v>
      </c>
      <c r="BH88">
        <v>0</v>
      </c>
      <c r="BI88">
        <v>0</v>
      </c>
      <c r="BJ88">
        <v>0</v>
      </c>
      <c r="BK88">
        <v>0</v>
      </c>
      <c r="BL88">
        <v>0</v>
      </c>
      <c r="BM88">
        <v>0</v>
      </c>
      <c r="BN88">
        <v>0</v>
      </c>
      <c r="BO88">
        <v>0</v>
      </c>
      <c r="BP88">
        <v>0</v>
      </c>
      <c r="BQ88">
        <v>0</v>
      </c>
      <c r="BR88">
        <v>0</v>
      </c>
      <c r="BS88">
        <v>0</v>
      </c>
      <c r="BT88">
        <v>0</v>
      </c>
      <c r="BU88">
        <v>0</v>
      </c>
      <c r="BV88">
        <v>0</v>
      </c>
      <c r="BW88">
        <v>0</v>
      </c>
      <c r="BX88">
        <v>0</v>
      </c>
      <c r="BY88">
        <v>0</v>
      </c>
      <c r="BZ88">
        <v>0</v>
      </c>
      <c r="CA88">
        <v>0</v>
      </c>
      <c r="CB88">
        <v>0</v>
      </c>
      <c r="CC88">
        <v>0</v>
      </c>
      <c r="CD88">
        <v>0</v>
      </c>
      <c r="CE88">
        <v>0</v>
      </c>
      <c r="CF88">
        <v>0</v>
      </c>
      <c r="CG88">
        <v>0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0</v>
      </c>
      <c r="CR88">
        <v>0</v>
      </c>
    </row>
    <row r="89" spans="1:96">
      <c r="A89" t="s">
        <v>131</v>
      </c>
      <c r="B89">
        <v>0</v>
      </c>
      <c r="C89">
        <v>0</v>
      </c>
      <c r="D89">
        <v>0</v>
      </c>
      <c r="E89">
        <v>0</v>
      </c>
      <c r="F89">
        <v>0</v>
      </c>
      <c r="G89">
        <v>0</v>
      </c>
      <c r="H89">
        <v>0</v>
      </c>
      <c r="I89">
        <v>0</v>
      </c>
      <c r="J89">
        <v>0</v>
      </c>
      <c r="K89">
        <v>0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0</v>
      </c>
      <c r="S89">
        <v>0</v>
      </c>
      <c r="T89">
        <v>0</v>
      </c>
      <c r="U89">
        <v>0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0</v>
      </c>
      <c r="AE89">
        <v>0</v>
      </c>
      <c r="AF89">
        <v>0</v>
      </c>
      <c r="AG89">
        <v>0</v>
      </c>
      <c r="AH89">
        <v>0</v>
      </c>
      <c r="AI89">
        <v>0</v>
      </c>
      <c r="AJ89">
        <v>0</v>
      </c>
      <c r="AK89">
        <v>0</v>
      </c>
      <c r="AL89">
        <v>0</v>
      </c>
      <c r="AM89">
        <v>0</v>
      </c>
      <c r="AN89">
        <v>0</v>
      </c>
      <c r="AO89">
        <v>0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>
        <v>0</v>
      </c>
      <c r="BB89">
        <v>0</v>
      </c>
      <c r="BC89">
        <v>0</v>
      </c>
      <c r="BD89">
        <v>0</v>
      </c>
      <c r="BE89">
        <v>0</v>
      </c>
      <c r="BF89">
        <v>0</v>
      </c>
      <c r="BG89">
        <v>0</v>
      </c>
      <c r="BH89">
        <v>0</v>
      </c>
      <c r="BI89">
        <v>0</v>
      </c>
      <c r="BJ89">
        <v>0</v>
      </c>
      <c r="BK89">
        <v>0</v>
      </c>
      <c r="BL89">
        <v>0</v>
      </c>
      <c r="BM89">
        <v>0</v>
      </c>
      <c r="BN89">
        <v>0</v>
      </c>
      <c r="BO89">
        <v>0</v>
      </c>
      <c r="BP89">
        <v>0</v>
      </c>
      <c r="BQ89">
        <v>0</v>
      </c>
      <c r="BR89">
        <v>0</v>
      </c>
      <c r="BS89">
        <v>0</v>
      </c>
      <c r="BT89">
        <v>0</v>
      </c>
      <c r="BU89">
        <v>0</v>
      </c>
      <c r="BV89">
        <v>0</v>
      </c>
      <c r="BW89">
        <v>0</v>
      </c>
      <c r="BX89">
        <v>0</v>
      </c>
      <c r="BY89">
        <v>0</v>
      </c>
      <c r="BZ89">
        <v>0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0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0</v>
      </c>
      <c r="CQ89">
        <v>0</v>
      </c>
      <c r="CR89">
        <v>0</v>
      </c>
    </row>
    <row r="90" spans="1:96">
      <c r="A90" t="s">
        <v>132</v>
      </c>
      <c r="B90">
        <v>0</v>
      </c>
      <c r="C90">
        <v>0</v>
      </c>
      <c r="D90">
        <v>0</v>
      </c>
      <c r="E90">
        <v>0</v>
      </c>
      <c r="F90">
        <v>0</v>
      </c>
      <c r="G90">
        <v>0</v>
      </c>
      <c r="H90">
        <v>0</v>
      </c>
      <c r="I90">
        <v>0</v>
      </c>
      <c r="J90">
        <v>0</v>
      </c>
      <c r="K90">
        <v>0</v>
      </c>
      <c r="L90">
        <v>0</v>
      </c>
      <c r="M90">
        <v>0</v>
      </c>
      <c r="N90">
        <v>0</v>
      </c>
      <c r="O90">
        <v>0</v>
      </c>
      <c r="P90">
        <v>0</v>
      </c>
      <c r="Q90">
        <v>0</v>
      </c>
      <c r="R90">
        <v>0</v>
      </c>
      <c r="S90">
        <v>0</v>
      </c>
      <c r="T90">
        <v>0</v>
      </c>
      <c r="U90">
        <v>0</v>
      </c>
      <c r="V90">
        <v>0</v>
      </c>
      <c r="W90">
        <v>0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0</v>
      </c>
      <c r="AE90">
        <v>0</v>
      </c>
      <c r="AF90">
        <v>0</v>
      </c>
      <c r="AG90">
        <v>0</v>
      </c>
      <c r="AH90">
        <v>0</v>
      </c>
      <c r="AI90">
        <v>0</v>
      </c>
      <c r="AJ90">
        <v>0</v>
      </c>
      <c r="AK90">
        <v>0</v>
      </c>
      <c r="AL90">
        <v>0</v>
      </c>
      <c r="AM90">
        <v>0</v>
      </c>
      <c r="AN90">
        <v>0</v>
      </c>
      <c r="AO90">
        <v>0</v>
      </c>
      <c r="AP90">
        <v>0</v>
      </c>
      <c r="AQ90">
        <v>0</v>
      </c>
      <c r="AR90">
        <v>0</v>
      </c>
      <c r="AS90">
        <v>0</v>
      </c>
      <c r="AT90">
        <v>0</v>
      </c>
      <c r="AU90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0</v>
      </c>
      <c r="BF90">
        <v>0</v>
      </c>
      <c r="BG90">
        <v>0</v>
      </c>
      <c r="BH90">
        <v>0</v>
      </c>
      <c r="BI90">
        <v>0</v>
      </c>
      <c r="BJ90">
        <v>0</v>
      </c>
      <c r="BK90">
        <v>0</v>
      </c>
      <c r="BL90">
        <v>0</v>
      </c>
      <c r="BM90">
        <v>0</v>
      </c>
      <c r="BN90">
        <v>0</v>
      </c>
      <c r="BO90">
        <v>0</v>
      </c>
      <c r="BP90">
        <v>0</v>
      </c>
      <c r="BQ90">
        <v>0</v>
      </c>
      <c r="BR90">
        <v>0</v>
      </c>
      <c r="BS90">
        <v>0</v>
      </c>
      <c r="BT90">
        <v>0</v>
      </c>
      <c r="BU90">
        <v>0</v>
      </c>
      <c r="BV90">
        <v>0</v>
      </c>
      <c r="BW90">
        <v>0</v>
      </c>
      <c r="BX90">
        <v>0</v>
      </c>
      <c r="BY90">
        <v>0</v>
      </c>
      <c r="BZ90">
        <v>0</v>
      </c>
      <c r="CA90">
        <v>0</v>
      </c>
      <c r="CB90">
        <v>0</v>
      </c>
      <c r="CC90">
        <v>0</v>
      </c>
      <c r="CD90">
        <v>0</v>
      </c>
      <c r="CE90">
        <v>0</v>
      </c>
      <c r="CF90">
        <v>0</v>
      </c>
      <c r="CG90">
        <v>0</v>
      </c>
      <c r="CH90">
        <v>0</v>
      </c>
      <c r="CI90">
        <v>0</v>
      </c>
      <c r="CJ90">
        <v>0</v>
      </c>
      <c r="CK90">
        <v>0</v>
      </c>
      <c r="CL90">
        <v>0</v>
      </c>
      <c r="CM90">
        <v>0</v>
      </c>
      <c r="CN90">
        <v>0</v>
      </c>
      <c r="CO90">
        <v>0</v>
      </c>
      <c r="CP90">
        <v>0</v>
      </c>
      <c r="CQ90">
        <v>0</v>
      </c>
      <c r="CR90">
        <v>0</v>
      </c>
    </row>
    <row r="91" spans="1:96">
      <c r="A91" t="s">
        <v>133</v>
      </c>
      <c r="B91">
        <v>0</v>
      </c>
      <c r="C91">
        <v>0</v>
      </c>
      <c r="D91">
        <v>0</v>
      </c>
      <c r="E91">
        <v>0</v>
      </c>
      <c r="F91">
        <v>0</v>
      </c>
      <c r="G91">
        <v>0</v>
      </c>
      <c r="H91">
        <v>0</v>
      </c>
      <c r="I91">
        <v>0</v>
      </c>
      <c r="J91">
        <v>0</v>
      </c>
      <c r="K91">
        <v>0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0</v>
      </c>
      <c r="S91">
        <v>0</v>
      </c>
      <c r="T91">
        <v>0</v>
      </c>
      <c r="U91">
        <v>0</v>
      </c>
      <c r="V91">
        <v>0</v>
      </c>
      <c r="W91">
        <v>0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0</v>
      </c>
      <c r="AE91">
        <v>0</v>
      </c>
      <c r="AF91">
        <v>0</v>
      </c>
      <c r="AG91">
        <v>0</v>
      </c>
      <c r="AH91">
        <v>0</v>
      </c>
      <c r="AI91">
        <v>0</v>
      </c>
      <c r="AJ91">
        <v>0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0</v>
      </c>
      <c r="BC91">
        <v>0</v>
      </c>
      <c r="BD91">
        <v>0</v>
      </c>
      <c r="BE91">
        <v>0</v>
      </c>
      <c r="BF91">
        <v>0</v>
      </c>
      <c r="BG91">
        <v>0</v>
      </c>
      <c r="BH91">
        <v>0</v>
      </c>
      <c r="BI91">
        <v>0</v>
      </c>
      <c r="BJ91">
        <v>0</v>
      </c>
      <c r="BK91">
        <v>0</v>
      </c>
      <c r="BL91">
        <v>0</v>
      </c>
      <c r="BM91">
        <v>0</v>
      </c>
      <c r="BN91">
        <v>0</v>
      </c>
      <c r="BO91">
        <v>0</v>
      </c>
      <c r="BP91">
        <v>0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0</v>
      </c>
      <c r="BX91">
        <v>0</v>
      </c>
      <c r="BY91">
        <v>0</v>
      </c>
      <c r="BZ91">
        <v>0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0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0</v>
      </c>
      <c r="CP91">
        <v>0</v>
      </c>
      <c r="CQ91">
        <v>0</v>
      </c>
      <c r="CR91">
        <v>0</v>
      </c>
    </row>
    <row r="92" spans="1:96">
      <c r="A92" t="s">
        <v>134</v>
      </c>
      <c r="B92">
        <v>0</v>
      </c>
      <c r="C92">
        <v>0</v>
      </c>
      <c r="D92">
        <v>0</v>
      </c>
      <c r="E92">
        <v>0</v>
      </c>
      <c r="F92">
        <v>0</v>
      </c>
      <c r="G92">
        <v>0</v>
      </c>
      <c r="H92">
        <v>0</v>
      </c>
      <c r="I92">
        <v>0</v>
      </c>
      <c r="J92">
        <v>0</v>
      </c>
      <c r="K92">
        <v>0</v>
      </c>
      <c r="L92">
        <v>0</v>
      </c>
      <c r="M92">
        <v>0</v>
      </c>
      <c r="N92">
        <v>0</v>
      </c>
      <c r="O92">
        <v>0</v>
      </c>
      <c r="P92">
        <v>0</v>
      </c>
      <c r="Q92">
        <v>0</v>
      </c>
      <c r="R92">
        <v>0</v>
      </c>
      <c r="S92">
        <v>0</v>
      </c>
      <c r="T92">
        <v>0</v>
      </c>
      <c r="U92">
        <v>0</v>
      </c>
      <c r="V92">
        <v>0</v>
      </c>
      <c r="W92">
        <v>0</v>
      </c>
      <c r="X92">
        <v>0</v>
      </c>
      <c r="Y92">
        <v>0</v>
      </c>
      <c r="Z92">
        <v>0</v>
      </c>
      <c r="AA92">
        <v>0</v>
      </c>
      <c r="AB92">
        <v>0</v>
      </c>
      <c r="AC92">
        <v>0</v>
      </c>
      <c r="AD92">
        <v>0</v>
      </c>
      <c r="AE92">
        <v>0</v>
      </c>
      <c r="AF92">
        <v>0</v>
      </c>
      <c r="AG92">
        <v>0</v>
      </c>
      <c r="AH92">
        <v>0</v>
      </c>
      <c r="AI92">
        <v>0</v>
      </c>
      <c r="AJ92">
        <v>0</v>
      </c>
      <c r="AK92">
        <v>0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0</v>
      </c>
      <c r="AV92">
        <v>0</v>
      </c>
      <c r="AW92">
        <v>0</v>
      </c>
      <c r="AX92">
        <v>0</v>
      </c>
      <c r="AY92">
        <v>0</v>
      </c>
      <c r="AZ92">
        <v>0</v>
      </c>
      <c r="BA92">
        <v>0</v>
      </c>
      <c r="BB92">
        <v>0</v>
      </c>
      <c r="BC92">
        <v>0</v>
      </c>
      <c r="BD92">
        <v>0</v>
      </c>
      <c r="BE92">
        <v>0</v>
      </c>
      <c r="BF92">
        <v>0</v>
      </c>
      <c r="BG92">
        <v>0</v>
      </c>
      <c r="BH92">
        <v>0</v>
      </c>
      <c r="BI92">
        <v>0</v>
      </c>
      <c r="BJ92">
        <v>0</v>
      </c>
      <c r="BK92">
        <v>0</v>
      </c>
      <c r="BL92">
        <v>0</v>
      </c>
      <c r="BM92">
        <v>0</v>
      </c>
      <c r="BN92">
        <v>0</v>
      </c>
      <c r="BO92">
        <v>0</v>
      </c>
      <c r="BP92">
        <v>0</v>
      </c>
      <c r="BQ92">
        <v>0</v>
      </c>
      <c r="BR92">
        <v>0</v>
      </c>
      <c r="BS92">
        <v>0</v>
      </c>
      <c r="BT92">
        <v>0</v>
      </c>
      <c r="BU92">
        <v>0</v>
      </c>
      <c r="BV92">
        <v>0</v>
      </c>
      <c r="BW92">
        <v>0</v>
      </c>
      <c r="BX92">
        <v>0</v>
      </c>
      <c r="BY92">
        <v>0</v>
      </c>
      <c r="BZ92">
        <v>0</v>
      </c>
      <c r="CA92">
        <v>0</v>
      </c>
      <c r="CB92">
        <v>0</v>
      </c>
      <c r="CC92">
        <v>0</v>
      </c>
      <c r="CD92">
        <v>0</v>
      </c>
      <c r="CE92">
        <v>0</v>
      </c>
      <c r="CF92">
        <v>0</v>
      </c>
      <c r="CG92">
        <v>0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0</v>
      </c>
      <c r="CQ92">
        <v>0</v>
      </c>
      <c r="CR92">
        <v>0</v>
      </c>
    </row>
    <row r="93" spans="1:96">
      <c r="A93" t="s">
        <v>135</v>
      </c>
      <c r="B93">
        <v>0</v>
      </c>
      <c r="C93">
        <v>0</v>
      </c>
      <c r="D93">
        <v>0</v>
      </c>
      <c r="E93">
        <v>0</v>
      </c>
      <c r="F93">
        <v>0</v>
      </c>
      <c r="G93">
        <v>0</v>
      </c>
      <c r="H93">
        <v>0</v>
      </c>
      <c r="I93">
        <v>0</v>
      </c>
      <c r="J93">
        <v>0</v>
      </c>
      <c r="K93">
        <v>0</v>
      </c>
      <c r="L93">
        <v>0</v>
      </c>
      <c r="M93">
        <v>0</v>
      </c>
      <c r="N93">
        <v>0</v>
      </c>
      <c r="O93">
        <v>0</v>
      </c>
      <c r="P93">
        <v>0</v>
      </c>
      <c r="Q93">
        <v>0</v>
      </c>
      <c r="R93">
        <v>0</v>
      </c>
      <c r="S93">
        <v>0</v>
      </c>
      <c r="T93">
        <v>0</v>
      </c>
      <c r="U93">
        <v>0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0</v>
      </c>
      <c r="AH93">
        <v>0</v>
      </c>
      <c r="AI93">
        <v>0</v>
      </c>
      <c r="AJ93">
        <v>0</v>
      </c>
      <c r="AK93">
        <v>0</v>
      </c>
      <c r="AL93">
        <v>0</v>
      </c>
      <c r="AM93">
        <v>0</v>
      </c>
      <c r="AN93">
        <v>0</v>
      </c>
      <c r="AO93">
        <v>0</v>
      </c>
      <c r="AP93">
        <v>0</v>
      </c>
      <c r="AQ93">
        <v>0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0</v>
      </c>
      <c r="BD93">
        <v>0</v>
      </c>
      <c r="BE93">
        <v>0</v>
      </c>
      <c r="BF93">
        <v>0</v>
      </c>
      <c r="BG93">
        <v>0</v>
      </c>
      <c r="BH93">
        <v>0</v>
      </c>
      <c r="BI93">
        <v>0</v>
      </c>
      <c r="BJ93">
        <v>0</v>
      </c>
      <c r="BK93">
        <v>0</v>
      </c>
      <c r="BL93">
        <v>0</v>
      </c>
      <c r="BM93">
        <v>0</v>
      </c>
      <c r="BN93">
        <v>0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0</v>
      </c>
      <c r="BX93">
        <v>0</v>
      </c>
      <c r="BY93">
        <v>0</v>
      </c>
      <c r="BZ93">
        <v>0</v>
      </c>
      <c r="CA93">
        <v>0</v>
      </c>
      <c r="CB93">
        <v>0</v>
      </c>
      <c r="CC93">
        <v>0</v>
      </c>
      <c r="CD93">
        <v>0</v>
      </c>
      <c r="CE93">
        <v>0</v>
      </c>
      <c r="CF93">
        <v>0</v>
      </c>
      <c r="CG93">
        <v>0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0</v>
      </c>
    </row>
    <row r="94" spans="1:96">
      <c r="A94" t="s">
        <v>136</v>
      </c>
      <c r="B94">
        <v>0</v>
      </c>
      <c r="C94">
        <v>0</v>
      </c>
      <c r="D94">
        <v>0</v>
      </c>
      <c r="E94">
        <v>0</v>
      </c>
      <c r="F94">
        <v>0</v>
      </c>
      <c r="G94">
        <v>0</v>
      </c>
      <c r="H94">
        <v>0</v>
      </c>
      <c r="I94">
        <v>0</v>
      </c>
      <c r="J94">
        <v>0</v>
      </c>
      <c r="K94">
        <v>0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0</v>
      </c>
      <c r="S94">
        <v>0</v>
      </c>
      <c r="T94">
        <v>0</v>
      </c>
      <c r="U94">
        <v>0</v>
      </c>
      <c r="V94">
        <v>0</v>
      </c>
      <c r="W94">
        <v>0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0</v>
      </c>
      <c r="AE94">
        <v>0</v>
      </c>
      <c r="AF94">
        <v>0</v>
      </c>
      <c r="AG94">
        <v>0</v>
      </c>
      <c r="AH94">
        <v>0</v>
      </c>
      <c r="AI94">
        <v>0</v>
      </c>
      <c r="AJ94">
        <v>0</v>
      </c>
      <c r="AK94">
        <v>0</v>
      </c>
      <c r="AL94">
        <v>0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0</v>
      </c>
      <c r="AS94">
        <v>0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>
        <v>0</v>
      </c>
      <c r="BB94">
        <v>0</v>
      </c>
      <c r="BC94">
        <v>0</v>
      </c>
      <c r="BD94">
        <v>0</v>
      </c>
      <c r="BE94">
        <v>0</v>
      </c>
      <c r="BF94">
        <v>0</v>
      </c>
      <c r="BG94">
        <v>0</v>
      </c>
      <c r="BH94">
        <v>0</v>
      </c>
      <c r="BI94">
        <v>0</v>
      </c>
      <c r="BJ94">
        <v>0</v>
      </c>
      <c r="BK94">
        <v>0</v>
      </c>
      <c r="BL94">
        <v>0</v>
      </c>
      <c r="BM94">
        <v>0</v>
      </c>
      <c r="BN94">
        <v>0</v>
      </c>
      <c r="BO94">
        <v>0</v>
      </c>
      <c r="BP94">
        <v>0</v>
      </c>
      <c r="BQ94">
        <v>0</v>
      </c>
      <c r="BR94">
        <v>0</v>
      </c>
      <c r="BS94">
        <v>0</v>
      </c>
      <c r="BT94">
        <v>0</v>
      </c>
      <c r="BU94">
        <v>0</v>
      </c>
      <c r="BV94">
        <v>0</v>
      </c>
      <c r="BW94">
        <v>0</v>
      </c>
      <c r="BX94">
        <v>0</v>
      </c>
      <c r="BY94">
        <v>0</v>
      </c>
      <c r="BZ94">
        <v>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0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0</v>
      </c>
      <c r="CQ94">
        <v>0</v>
      </c>
      <c r="CR94">
        <v>0</v>
      </c>
    </row>
    <row r="95" spans="1:96">
      <c r="A95" t="s">
        <v>137</v>
      </c>
      <c r="B95">
        <v>0</v>
      </c>
      <c r="C95">
        <v>0</v>
      </c>
      <c r="D95">
        <v>0</v>
      </c>
      <c r="E95">
        <v>0</v>
      </c>
      <c r="F95">
        <v>0</v>
      </c>
      <c r="G95">
        <v>0</v>
      </c>
      <c r="H95">
        <v>0</v>
      </c>
      <c r="I95">
        <v>0</v>
      </c>
      <c r="J95">
        <v>0</v>
      </c>
      <c r="K95">
        <v>0</v>
      </c>
      <c r="L95">
        <v>0</v>
      </c>
      <c r="M95">
        <v>0</v>
      </c>
      <c r="N95">
        <v>0</v>
      </c>
      <c r="O95">
        <v>0</v>
      </c>
      <c r="P95">
        <v>0</v>
      </c>
      <c r="Q95">
        <v>0</v>
      </c>
      <c r="R95">
        <v>0</v>
      </c>
      <c r="S95">
        <v>0</v>
      </c>
      <c r="T95">
        <v>0</v>
      </c>
      <c r="U95">
        <v>0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0</v>
      </c>
      <c r="AE95">
        <v>0</v>
      </c>
      <c r="AF95">
        <v>0</v>
      </c>
      <c r="AG95">
        <v>0</v>
      </c>
      <c r="AH95">
        <v>0</v>
      </c>
      <c r="AI95">
        <v>0</v>
      </c>
      <c r="AJ95">
        <v>0</v>
      </c>
      <c r="AK95">
        <v>0</v>
      </c>
      <c r="AL95">
        <v>0</v>
      </c>
      <c r="AM95">
        <v>0</v>
      </c>
      <c r="AN95">
        <v>0</v>
      </c>
      <c r="AO95">
        <v>0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0</v>
      </c>
      <c r="BF95">
        <v>0</v>
      </c>
      <c r="BG95">
        <v>0</v>
      </c>
      <c r="BH95">
        <v>0</v>
      </c>
      <c r="BI95">
        <v>0</v>
      </c>
      <c r="BJ95">
        <v>0</v>
      </c>
      <c r="BK95">
        <v>0</v>
      </c>
      <c r="BL95">
        <v>0</v>
      </c>
      <c r="BM95">
        <v>0</v>
      </c>
      <c r="BN95">
        <v>0</v>
      </c>
      <c r="BO95">
        <v>0</v>
      </c>
      <c r="BP95">
        <v>0</v>
      </c>
      <c r="BQ95">
        <v>0</v>
      </c>
      <c r="BR95">
        <v>0</v>
      </c>
      <c r="BS95">
        <v>0</v>
      </c>
      <c r="BT95">
        <v>0</v>
      </c>
      <c r="BU95">
        <v>0</v>
      </c>
      <c r="BV95">
        <v>0</v>
      </c>
      <c r="BW95">
        <v>0</v>
      </c>
      <c r="BX95">
        <v>0</v>
      </c>
      <c r="BY95">
        <v>0</v>
      </c>
      <c r="BZ95">
        <v>0</v>
      </c>
      <c r="CA95">
        <v>0</v>
      </c>
      <c r="CB95">
        <v>0</v>
      </c>
      <c r="CC95">
        <v>0</v>
      </c>
      <c r="CD95">
        <v>0</v>
      </c>
      <c r="CE95">
        <v>0</v>
      </c>
      <c r="CF95">
        <v>0</v>
      </c>
      <c r="CG95">
        <v>0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0</v>
      </c>
      <c r="CQ95">
        <v>0</v>
      </c>
      <c r="CR95">
        <v>0</v>
      </c>
    </row>
    <row r="96" spans="1:96">
      <c r="A96" t="s">
        <v>138</v>
      </c>
      <c r="B96">
        <v>0</v>
      </c>
      <c r="C96">
        <v>0</v>
      </c>
      <c r="D96">
        <v>0</v>
      </c>
      <c r="E96">
        <v>0</v>
      </c>
      <c r="F96">
        <v>0</v>
      </c>
      <c r="G96">
        <v>0</v>
      </c>
      <c r="H96">
        <v>0</v>
      </c>
      <c r="I96">
        <v>0</v>
      </c>
      <c r="J96">
        <v>0</v>
      </c>
      <c r="K96">
        <v>0</v>
      </c>
      <c r="L96">
        <v>0</v>
      </c>
      <c r="M96">
        <v>0</v>
      </c>
      <c r="N96">
        <v>0</v>
      </c>
      <c r="O96">
        <v>0</v>
      </c>
      <c r="P96">
        <v>0</v>
      </c>
      <c r="Q96">
        <v>0</v>
      </c>
      <c r="R96">
        <v>0</v>
      </c>
      <c r="S96">
        <v>0</v>
      </c>
      <c r="T96">
        <v>0</v>
      </c>
      <c r="U96">
        <v>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0</v>
      </c>
      <c r="AD96">
        <v>0</v>
      </c>
      <c r="AE96">
        <v>0</v>
      </c>
      <c r="AF96">
        <v>0</v>
      </c>
      <c r="AG96">
        <v>0</v>
      </c>
      <c r="AH96">
        <v>0</v>
      </c>
      <c r="AI96">
        <v>0</v>
      </c>
      <c r="AJ96">
        <v>0</v>
      </c>
      <c r="AK96">
        <v>0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0</v>
      </c>
      <c r="AS96">
        <v>0</v>
      </c>
      <c r="AT96">
        <v>0</v>
      </c>
      <c r="AU96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0</v>
      </c>
      <c r="BC96">
        <v>0</v>
      </c>
      <c r="BD96">
        <v>0</v>
      </c>
      <c r="BE96">
        <v>0</v>
      </c>
      <c r="BF96">
        <v>0</v>
      </c>
      <c r="BG96">
        <v>0</v>
      </c>
      <c r="BH96">
        <v>0</v>
      </c>
      <c r="BI96">
        <v>0</v>
      </c>
      <c r="BJ96">
        <v>0</v>
      </c>
      <c r="BK96">
        <v>0</v>
      </c>
      <c r="BL96">
        <v>0</v>
      </c>
      <c r="BM96">
        <v>0</v>
      </c>
      <c r="BN96">
        <v>0</v>
      </c>
      <c r="BO96">
        <v>0</v>
      </c>
      <c r="BP96">
        <v>0</v>
      </c>
      <c r="BQ96">
        <v>0</v>
      </c>
      <c r="BR96">
        <v>0</v>
      </c>
      <c r="BS96">
        <v>0</v>
      </c>
      <c r="BT96">
        <v>0</v>
      </c>
      <c r="BU96">
        <v>0</v>
      </c>
      <c r="BV96">
        <v>0</v>
      </c>
      <c r="BW96">
        <v>0</v>
      </c>
      <c r="BX96">
        <v>0</v>
      </c>
      <c r="BY96">
        <v>0</v>
      </c>
      <c r="BZ96">
        <v>0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0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0</v>
      </c>
      <c r="CP96">
        <v>0</v>
      </c>
      <c r="CQ96">
        <v>0</v>
      </c>
      <c r="CR96">
        <v>0</v>
      </c>
    </row>
    <row r="97" spans="1:96">
      <c r="A97" t="s">
        <v>139</v>
      </c>
      <c r="B97">
        <v>0</v>
      </c>
      <c r="C97">
        <v>0</v>
      </c>
      <c r="D97">
        <v>0</v>
      </c>
      <c r="E97">
        <v>0</v>
      </c>
      <c r="F97">
        <v>0</v>
      </c>
      <c r="G97">
        <v>0</v>
      </c>
      <c r="H97">
        <v>0</v>
      </c>
      <c r="I97">
        <v>0</v>
      </c>
      <c r="J97">
        <v>0</v>
      </c>
      <c r="K97">
        <v>0</v>
      </c>
      <c r="L97">
        <v>0</v>
      </c>
      <c r="M97">
        <v>0</v>
      </c>
      <c r="N97">
        <v>0</v>
      </c>
      <c r="O97">
        <v>0</v>
      </c>
      <c r="P97">
        <v>0</v>
      </c>
      <c r="Q97">
        <v>0</v>
      </c>
      <c r="R97">
        <v>0</v>
      </c>
      <c r="S97">
        <v>0</v>
      </c>
      <c r="T97">
        <v>0</v>
      </c>
      <c r="U97">
        <v>0</v>
      </c>
      <c r="V97">
        <v>0</v>
      </c>
      <c r="W97">
        <v>0</v>
      </c>
      <c r="X97">
        <v>0</v>
      </c>
      <c r="Y97">
        <v>0</v>
      </c>
      <c r="Z97">
        <v>0</v>
      </c>
      <c r="AA97">
        <v>0</v>
      </c>
      <c r="AB97">
        <v>0</v>
      </c>
      <c r="AC97">
        <v>0</v>
      </c>
      <c r="AD97">
        <v>0</v>
      </c>
      <c r="AE97">
        <v>0</v>
      </c>
      <c r="AF97">
        <v>0</v>
      </c>
      <c r="AG97">
        <v>0</v>
      </c>
      <c r="AH97">
        <v>0</v>
      </c>
      <c r="AI97">
        <v>0</v>
      </c>
      <c r="AJ97">
        <v>0</v>
      </c>
      <c r="AK97">
        <v>0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0</v>
      </c>
      <c r="AT97">
        <v>0</v>
      </c>
      <c r="AU97">
        <v>0</v>
      </c>
      <c r="AV97">
        <v>0</v>
      </c>
      <c r="AW97">
        <v>0</v>
      </c>
      <c r="AX97">
        <v>0</v>
      </c>
      <c r="AY97">
        <v>0</v>
      </c>
      <c r="AZ97">
        <v>0</v>
      </c>
      <c r="BA97">
        <v>0</v>
      </c>
      <c r="BB97">
        <v>0</v>
      </c>
      <c r="BC97">
        <v>0</v>
      </c>
      <c r="BD97">
        <v>0</v>
      </c>
      <c r="BE97">
        <v>0</v>
      </c>
      <c r="BF97">
        <v>0</v>
      </c>
      <c r="BG97">
        <v>0</v>
      </c>
      <c r="BH97">
        <v>0</v>
      </c>
      <c r="BI97">
        <v>0</v>
      </c>
      <c r="BJ97">
        <v>0</v>
      </c>
      <c r="BK97">
        <v>0</v>
      </c>
      <c r="BL97">
        <v>0</v>
      </c>
      <c r="BM97">
        <v>0</v>
      </c>
      <c r="BN97">
        <v>0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0</v>
      </c>
      <c r="BV97">
        <v>0</v>
      </c>
      <c r="BW97">
        <v>0</v>
      </c>
      <c r="BX97">
        <v>0</v>
      </c>
      <c r="BY97">
        <v>0</v>
      </c>
      <c r="BZ97">
        <v>0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0</v>
      </c>
      <c r="CG97">
        <v>0</v>
      </c>
      <c r="CH97">
        <v>0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0</v>
      </c>
      <c r="CQ97">
        <v>0</v>
      </c>
      <c r="CR97">
        <v>0</v>
      </c>
    </row>
    <row r="98" spans="1:96">
      <c r="A98" t="s">
        <v>140</v>
      </c>
      <c r="B98">
        <v>0</v>
      </c>
      <c r="C98">
        <v>0</v>
      </c>
      <c r="D98">
        <v>0</v>
      </c>
      <c r="E98">
        <v>0</v>
      </c>
      <c r="F98">
        <v>0</v>
      </c>
      <c r="G98">
        <v>0</v>
      </c>
      <c r="H98">
        <v>0</v>
      </c>
      <c r="I98">
        <v>0</v>
      </c>
      <c r="J98">
        <v>0</v>
      </c>
      <c r="K98">
        <v>0</v>
      </c>
      <c r="L98">
        <v>0</v>
      </c>
      <c r="M98">
        <v>0</v>
      </c>
      <c r="N98">
        <v>0</v>
      </c>
      <c r="O98">
        <v>0</v>
      </c>
      <c r="P98">
        <v>0</v>
      </c>
      <c r="Q98">
        <v>0</v>
      </c>
      <c r="R98">
        <v>0</v>
      </c>
      <c r="S98">
        <v>0</v>
      </c>
      <c r="T98">
        <v>0</v>
      </c>
      <c r="U98">
        <v>0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0</v>
      </c>
      <c r="AD98">
        <v>0</v>
      </c>
      <c r="AE98">
        <v>0</v>
      </c>
      <c r="AF98">
        <v>0</v>
      </c>
      <c r="AG98">
        <v>0</v>
      </c>
      <c r="AH98">
        <v>0</v>
      </c>
      <c r="AI98">
        <v>0</v>
      </c>
      <c r="AJ98">
        <v>0</v>
      </c>
      <c r="AK98">
        <v>0</v>
      </c>
      <c r="AL98">
        <v>0</v>
      </c>
      <c r="AM98">
        <v>0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0</v>
      </c>
      <c r="BI98">
        <v>0</v>
      </c>
      <c r="BJ98">
        <v>0</v>
      </c>
      <c r="BK98">
        <v>0</v>
      </c>
      <c r="BL98">
        <v>0</v>
      </c>
      <c r="BM98">
        <v>0</v>
      </c>
      <c r="BN98">
        <v>0</v>
      </c>
      <c r="BO98">
        <v>0</v>
      </c>
      <c r="BP98">
        <v>0</v>
      </c>
      <c r="BQ98">
        <v>0</v>
      </c>
      <c r="BR98">
        <v>0</v>
      </c>
      <c r="BS98">
        <v>0</v>
      </c>
      <c r="BT98">
        <v>0</v>
      </c>
      <c r="BU98">
        <v>0</v>
      </c>
      <c r="BV98">
        <v>0</v>
      </c>
      <c r="BW98">
        <v>0</v>
      </c>
      <c r="BX98">
        <v>0</v>
      </c>
      <c r="BY98">
        <v>0</v>
      </c>
      <c r="BZ98">
        <v>0</v>
      </c>
      <c r="CA98">
        <v>0</v>
      </c>
      <c r="CB98">
        <v>0</v>
      </c>
      <c r="CC98">
        <v>0</v>
      </c>
      <c r="CD98">
        <v>0</v>
      </c>
      <c r="CE98">
        <v>0</v>
      </c>
      <c r="CF98">
        <v>0</v>
      </c>
      <c r="CG98">
        <v>0</v>
      </c>
      <c r="CH98">
        <v>0</v>
      </c>
      <c r="CI98">
        <v>0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0</v>
      </c>
      <c r="CR98">
        <v>0</v>
      </c>
    </row>
    <row r="99" spans="1:96">
      <c r="A99" t="s">
        <v>141</v>
      </c>
      <c r="B99">
        <f>SUM(B3:B98)/4000</f>
        <v>0</v>
      </c>
      <c r="C99">
        <f t="shared" ref="C99:BN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0</v>
      </c>
      <c r="AH99">
        <f t="shared" si="0"/>
        <v>0</v>
      </c>
      <c r="AI99">
        <f t="shared" si="0"/>
        <v>0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  <c r="AY99">
        <f t="shared" si="0"/>
        <v>0</v>
      </c>
      <c r="AZ99">
        <f t="shared" si="0"/>
        <v>0</v>
      </c>
      <c r="BA99">
        <f t="shared" si="0"/>
        <v>0</v>
      </c>
      <c r="BB99">
        <f t="shared" si="0"/>
        <v>0</v>
      </c>
      <c r="BC99">
        <f t="shared" si="0"/>
        <v>0</v>
      </c>
      <c r="BD99">
        <f t="shared" si="0"/>
        <v>0</v>
      </c>
      <c r="BE99">
        <f t="shared" si="0"/>
        <v>0</v>
      </c>
      <c r="BF99">
        <f t="shared" si="0"/>
        <v>0</v>
      </c>
      <c r="BG99">
        <f t="shared" si="0"/>
        <v>0</v>
      </c>
      <c r="BH99">
        <f t="shared" si="0"/>
        <v>0</v>
      </c>
      <c r="BI99">
        <f t="shared" si="0"/>
        <v>0</v>
      </c>
      <c r="BJ99">
        <f t="shared" si="0"/>
        <v>0</v>
      </c>
      <c r="BK99">
        <f t="shared" si="0"/>
        <v>0</v>
      </c>
      <c r="BL99">
        <f t="shared" si="0"/>
        <v>0</v>
      </c>
      <c r="BM99">
        <f t="shared" si="0"/>
        <v>0</v>
      </c>
      <c r="BN99">
        <f t="shared" si="0"/>
        <v>0</v>
      </c>
      <c r="BO99">
        <f t="shared" ref="BO99:CR99" si="1">SUM(BO3:BO98)/4000</f>
        <v>0</v>
      </c>
      <c r="BP99">
        <f t="shared" si="1"/>
        <v>0</v>
      </c>
      <c r="BQ99">
        <f t="shared" si="1"/>
        <v>0</v>
      </c>
      <c r="BR99">
        <f t="shared" si="1"/>
        <v>0</v>
      </c>
      <c r="BS99">
        <f t="shared" si="1"/>
        <v>0</v>
      </c>
      <c r="BT99">
        <f t="shared" si="1"/>
        <v>0</v>
      </c>
      <c r="BU99">
        <f t="shared" si="1"/>
        <v>0</v>
      </c>
      <c r="BV99">
        <f t="shared" si="1"/>
        <v>0</v>
      </c>
      <c r="BW99">
        <f t="shared" si="1"/>
        <v>0</v>
      </c>
      <c r="BX99">
        <f t="shared" si="1"/>
        <v>0</v>
      </c>
      <c r="BY99">
        <f t="shared" si="1"/>
        <v>0</v>
      </c>
      <c r="BZ99">
        <f t="shared" si="1"/>
        <v>0</v>
      </c>
      <c r="CA99">
        <f t="shared" si="1"/>
        <v>0</v>
      </c>
      <c r="CB99">
        <f t="shared" si="1"/>
        <v>0</v>
      </c>
      <c r="CC99">
        <f t="shared" si="1"/>
        <v>0</v>
      </c>
      <c r="CD99">
        <f t="shared" si="1"/>
        <v>0</v>
      </c>
      <c r="CE99">
        <f t="shared" si="1"/>
        <v>0</v>
      </c>
      <c r="CF99">
        <f t="shared" si="1"/>
        <v>0</v>
      </c>
      <c r="CG99">
        <f t="shared" si="1"/>
        <v>0</v>
      </c>
      <c r="CH99">
        <f t="shared" si="1"/>
        <v>0</v>
      </c>
      <c r="CI99">
        <f t="shared" si="1"/>
        <v>0</v>
      </c>
      <c r="CJ99">
        <f t="shared" si="1"/>
        <v>0</v>
      </c>
      <c r="CK99">
        <f t="shared" si="1"/>
        <v>0</v>
      </c>
      <c r="CL99">
        <f t="shared" si="1"/>
        <v>0</v>
      </c>
      <c r="CM99">
        <f t="shared" si="1"/>
        <v>0</v>
      </c>
      <c r="CN99">
        <f t="shared" si="1"/>
        <v>0</v>
      </c>
      <c r="CO99">
        <f t="shared" si="1"/>
        <v>0</v>
      </c>
      <c r="CP99">
        <f t="shared" si="1"/>
        <v>0</v>
      </c>
      <c r="CQ99">
        <f t="shared" si="1"/>
        <v>0</v>
      </c>
      <c r="CR99">
        <f t="shared" si="1"/>
        <v>0</v>
      </c>
    </row>
    <row r="101" spans="1:96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  <c r="AQ101">
        <v>43</v>
      </c>
      <c r="AR101">
        <v>44</v>
      </c>
      <c r="AS101">
        <v>45</v>
      </c>
      <c r="AT101">
        <v>46</v>
      </c>
      <c r="AU101">
        <v>47</v>
      </c>
      <c r="AV101">
        <v>48</v>
      </c>
      <c r="AW101">
        <v>49</v>
      </c>
      <c r="AX101">
        <v>50</v>
      </c>
      <c r="AY101">
        <v>51</v>
      </c>
      <c r="AZ101">
        <v>52</v>
      </c>
      <c r="BA101">
        <v>53</v>
      </c>
      <c r="BB101">
        <v>54</v>
      </c>
      <c r="BC101">
        <v>55</v>
      </c>
      <c r="BD101">
        <v>56</v>
      </c>
      <c r="BE101">
        <v>57</v>
      </c>
      <c r="BF101">
        <v>58</v>
      </c>
      <c r="BG101">
        <v>59</v>
      </c>
      <c r="BH101">
        <v>60</v>
      </c>
      <c r="BI101">
        <v>61</v>
      </c>
      <c r="BJ101">
        <v>62</v>
      </c>
      <c r="BK101">
        <v>63</v>
      </c>
      <c r="BL101">
        <v>64</v>
      </c>
      <c r="BM101">
        <v>65</v>
      </c>
      <c r="BN101">
        <v>66</v>
      </c>
      <c r="BO101">
        <v>67</v>
      </c>
      <c r="BP101">
        <v>68</v>
      </c>
      <c r="BQ101">
        <v>69</v>
      </c>
      <c r="BR101">
        <v>70</v>
      </c>
      <c r="BS101">
        <v>71</v>
      </c>
      <c r="BT101">
        <v>72</v>
      </c>
      <c r="BU101">
        <v>73</v>
      </c>
      <c r="BV101">
        <v>74</v>
      </c>
      <c r="BW101">
        <v>75</v>
      </c>
      <c r="BX101">
        <v>76</v>
      </c>
      <c r="BY101">
        <v>77</v>
      </c>
      <c r="BZ101">
        <v>78</v>
      </c>
      <c r="CA101">
        <v>79</v>
      </c>
      <c r="CB101">
        <v>80</v>
      </c>
      <c r="CC101">
        <v>81</v>
      </c>
      <c r="CD101">
        <v>82</v>
      </c>
      <c r="CE101">
        <v>83</v>
      </c>
      <c r="CF101">
        <v>84</v>
      </c>
      <c r="CG101">
        <v>85</v>
      </c>
      <c r="CH101">
        <v>86</v>
      </c>
      <c r="CI101">
        <v>87</v>
      </c>
      <c r="CJ101">
        <v>88</v>
      </c>
      <c r="CK101">
        <v>89</v>
      </c>
      <c r="CL101">
        <v>90</v>
      </c>
      <c r="CM101">
        <v>91</v>
      </c>
      <c r="CN101">
        <v>92</v>
      </c>
      <c r="CO101">
        <v>93</v>
      </c>
      <c r="CP101">
        <v>94</v>
      </c>
      <c r="CQ101">
        <v>95</v>
      </c>
      <c r="CR101">
        <v>96</v>
      </c>
    </row>
  </sheetData>
  <mergeCells count="1">
    <mergeCell ref="A1:A2"/>
  </mergeCells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>
  <dimension ref="A1:Q101"/>
  <sheetViews>
    <sheetView workbookViewId="0">
      <pane xSplit="1" ySplit="2" topLeftCell="B74" activePane="bottomRight" state="frozen"/>
      <selection pane="topRight" activeCell="B1" sqref="B1"/>
      <selection pane="bottomLeft" activeCell="A3" sqref="A3"/>
      <selection pane="bottomRight" activeCell="Q1" sqref="Q1:Q99"/>
    </sheetView>
  </sheetViews>
  <sheetFormatPr defaultRowHeight="15"/>
  <cols>
    <col min="1" max="1" width="12" bestFit="1" customWidth="1"/>
    <col min="5" max="5" width="11.5703125" bestFit="1" customWidth="1"/>
    <col min="6" max="6" width="11.85546875" bestFit="1" customWidth="1"/>
    <col min="9" max="9" width="12.85546875" bestFit="1" customWidth="1"/>
    <col min="10" max="10" width="13.28515625" bestFit="1" customWidth="1"/>
    <col min="13" max="13" width="14.7109375" bestFit="1" customWidth="1"/>
    <col min="14" max="14" width="15" bestFit="1" customWidth="1"/>
    <col min="15" max="15" width="14" bestFit="1" customWidth="1"/>
    <col min="16" max="16" width="14.28515625" bestFit="1" customWidth="1"/>
  </cols>
  <sheetData>
    <row r="1" spans="1:17">
      <c r="A1" s="32">
        <f>[4]Bawana!A1</f>
        <v>43282</v>
      </c>
      <c r="B1" t="s">
        <v>155</v>
      </c>
      <c r="C1" t="s">
        <v>205</v>
      </c>
      <c r="D1" t="s">
        <v>206</v>
      </c>
      <c r="E1" t="s">
        <v>208</v>
      </c>
      <c r="F1" t="s">
        <v>207</v>
      </c>
      <c r="G1" t="s">
        <v>209</v>
      </c>
      <c r="H1" t="s">
        <v>210</v>
      </c>
      <c r="I1" t="s">
        <v>211</v>
      </c>
      <c r="J1" t="s">
        <v>212</v>
      </c>
      <c r="K1" t="s">
        <v>213</v>
      </c>
      <c r="L1" t="s">
        <v>214</v>
      </c>
      <c r="M1" t="s">
        <v>217</v>
      </c>
      <c r="N1" t="s">
        <v>218</v>
      </c>
      <c r="O1" t="s">
        <v>215</v>
      </c>
      <c r="P1" t="s">
        <v>216</v>
      </c>
      <c r="Q1" t="s">
        <v>154</v>
      </c>
    </row>
    <row r="2" spans="1:17">
      <c r="A2" t="s">
        <v>44</v>
      </c>
      <c r="C2" t="s">
        <v>525</v>
      </c>
      <c r="D2" t="s">
        <v>525</v>
      </c>
      <c r="E2" t="s">
        <v>525</v>
      </c>
      <c r="F2" t="s">
        <v>525</v>
      </c>
      <c r="G2" t="s">
        <v>525</v>
      </c>
      <c r="H2" t="s">
        <v>525</v>
      </c>
      <c r="I2" t="s">
        <v>525</v>
      </c>
      <c r="J2" t="s">
        <v>525</v>
      </c>
      <c r="K2" t="s">
        <v>525</v>
      </c>
      <c r="L2" t="s">
        <v>525</v>
      </c>
      <c r="M2" t="s">
        <v>525</v>
      </c>
      <c r="N2" t="s">
        <v>525</v>
      </c>
      <c r="O2" t="s">
        <v>525</v>
      </c>
      <c r="P2" t="s">
        <v>525</v>
      </c>
    </row>
    <row r="3" spans="1:17">
      <c r="A3" t="s">
        <v>45</v>
      </c>
      <c r="C3" s="24">
        <v>0</v>
      </c>
      <c r="D3" s="24">
        <v>0</v>
      </c>
      <c r="E3" s="24">
        <v>0</v>
      </c>
      <c r="F3" s="24">
        <v>0</v>
      </c>
      <c r="G3" s="197">
        <v>154</v>
      </c>
      <c r="H3" s="197">
        <v>0</v>
      </c>
      <c r="I3" s="197">
        <v>0</v>
      </c>
      <c r="J3" s="197">
        <v>0</v>
      </c>
      <c r="K3" s="197">
        <v>239.05</v>
      </c>
      <c r="L3" s="197">
        <v>0</v>
      </c>
      <c r="M3" s="197">
        <v>0</v>
      </c>
      <c r="N3" s="197">
        <v>0</v>
      </c>
      <c r="O3" s="197">
        <v>0</v>
      </c>
      <c r="P3" s="197">
        <v>0</v>
      </c>
    </row>
    <row r="4" spans="1:17">
      <c r="A4" t="s">
        <v>46</v>
      </c>
      <c r="C4" s="24">
        <v>0</v>
      </c>
      <c r="D4" s="24">
        <v>0</v>
      </c>
      <c r="E4" s="24">
        <v>0</v>
      </c>
      <c r="F4" s="24">
        <v>0</v>
      </c>
      <c r="G4" s="197">
        <v>154</v>
      </c>
      <c r="H4" s="197">
        <v>0</v>
      </c>
      <c r="I4" s="197">
        <v>0</v>
      </c>
      <c r="J4" s="197">
        <v>0</v>
      </c>
      <c r="K4" s="197">
        <v>239.05</v>
      </c>
      <c r="L4" s="197">
        <v>0</v>
      </c>
      <c r="M4" s="197">
        <v>0</v>
      </c>
      <c r="N4" s="197">
        <v>0</v>
      </c>
      <c r="O4" s="197">
        <v>0</v>
      </c>
      <c r="P4" s="197">
        <v>0</v>
      </c>
    </row>
    <row r="5" spans="1:17">
      <c r="A5" t="s">
        <v>47</v>
      </c>
      <c r="C5" s="24">
        <v>0</v>
      </c>
      <c r="D5" s="24">
        <v>0</v>
      </c>
      <c r="E5" s="24">
        <v>0</v>
      </c>
      <c r="F5" s="24">
        <v>0</v>
      </c>
      <c r="G5" s="197">
        <v>154</v>
      </c>
      <c r="H5" s="197">
        <v>0</v>
      </c>
      <c r="I5" s="197">
        <v>0</v>
      </c>
      <c r="J5" s="197">
        <v>0</v>
      </c>
      <c r="K5" s="197">
        <v>271.05</v>
      </c>
      <c r="L5" s="197">
        <v>0</v>
      </c>
      <c r="M5" s="197">
        <v>0</v>
      </c>
      <c r="N5" s="197">
        <v>0</v>
      </c>
      <c r="O5" s="197">
        <v>0</v>
      </c>
      <c r="P5" s="197">
        <v>0</v>
      </c>
    </row>
    <row r="6" spans="1:17">
      <c r="A6" t="s">
        <v>48</v>
      </c>
      <c r="C6" s="24">
        <v>0</v>
      </c>
      <c r="D6" s="24">
        <v>0</v>
      </c>
      <c r="E6" s="24">
        <v>0</v>
      </c>
      <c r="F6" s="24">
        <v>0</v>
      </c>
      <c r="G6" s="197">
        <v>154</v>
      </c>
      <c r="H6" s="197">
        <v>0</v>
      </c>
      <c r="I6" s="197">
        <v>0</v>
      </c>
      <c r="J6" s="197">
        <v>0</v>
      </c>
      <c r="K6" s="197">
        <v>271.05</v>
      </c>
      <c r="L6" s="197">
        <v>0</v>
      </c>
      <c r="M6" s="197">
        <v>0</v>
      </c>
      <c r="N6" s="197">
        <v>0</v>
      </c>
      <c r="O6" s="197">
        <v>0</v>
      </c>
      <c r="P6" s="197">
        <v>0</v>
      </c>
    </row>
    <row r="7" spans="1:17">
      <c r="A7" t="s">
        <v>49</v>
      </c>
      <c r="C7" s="24">
        <v>0</v>
      </c>
      <c r="D7" s="24">
        <v>0</v>
      </c>
      <c r="E7" s="24">
        <v>0</v>
      </c>
      <c r="F7" s="24">
        <v>0</v>
      </c>
      <c r="G7" s="197">
        <v>154</v>
      </c>
      <c r="H7" s="197">
        <v>0</v>
      </c>
      <c r="I7" s="197">
        <v>0</v>
      </c>
      <c r="J7" s="197">
        <v>0</v>
      </c>
      <c r="K7" s="197">
        <v>271.05</v>
      </c>
      <c r="L7" s="197">
        <v>0</v>
      </c>
      <c r="M7" s="197">
        <v>0</v>
      </c>
      <c r="N7" s="197">
        <v>0</v>
      </c>
      <c r="O7" s="197">
        <v>0</v>
      </c>
      <c r="P7" s="197">
        <v>0</v>
      </c>
    </row>
    <row r="8" spans="1:17">
      <c r="A8" t="s">
        <v>50</v>
      </c>
      <c r="C8" s="24">
        <v>0</v>
      </c>
      <c r="D8" s="24">
        <v>0</v>
      </c>
      <c r="E8" s="24">
        <v>0</v>
      </c>
      <c r="F8" s="24">
        <v>0</v>
      </c>
      <c r="G8" s="197">
        <v>154</v>
      </c>
      <c r="H8" s="197">
        <v>0</v>
      </c>
      <c r="I8" s="197">
        <v>0</v>
      </c>
      <c r="J8" s="197">
        <v>0</v>
      </c>
      <c r="K8" s="197">
        <v>271.05</v>
      </c>
      <c r="L8" s="197">
        <v>0</v>
      </c>
      <c r="M8" s="197">
        <v>0</v>
      </c>
      <c r="N8" s="197">
        <v>0</v>
      </c>
      <c r="O8" s="197">
        <v>0</v>
      </c>
      <c r="P8" s="197">
        <v>0</v>
      </c>
    </row>
    <row r="9" spans="1:17">
      <c r="A9" t="s">
        <v>51</v>
      </c>
      <c r="C9" s="24">
        <v>0</v>
      </c>
      <c r="D9" s="24">
        <v>0</v>
      </c>
      <c r="E9" s="24">
        <v>0</v>
      </c>
      <c r="F9" s="24">
        <v>0</v>
      </c>
      <c r="G9" s="197">
        <v>154</v>
      </c>
      <c r="H9" s="197">
        <v>0</v>
      </c>
      <c r="I9" s="197">
        <v>0</v>
      </c>
      <c r="J9" s="197">
        <v>0</v>
      </c>
      <c r="K9" s="197">
        <v>271.05</v>
      </c>
      <c r="L9" s="197">
        <v>0</v>
      </c>
      <c r="M9" s="197">
        <v>0</v>
      </c>
      <c r="N9" s="197">
        <v>0</v>
      </c>
      <c r="O9" s="197">
        <v>0</v>
      </c>
      <c r="P9" s="197">
        <v>0</v>
      </c>
    </row>
    <row r="10" spans="1:17">
      <c r="A10" t="s">
        <v>52</v>
      </c>
      <c r="C10" s="24">
        <v>0</v>
      </c>
      <c r="D10" s="24">
        <v>0</v>
      </c>
      <c r="E10" s="24">
        <v>0</v>
      </c>
      <c r="F10" s="24">
        <v>0</v>
      </c>
      <c r="G10" s="197">
        <v>154</v>
      </c>
      <c r="H10" s="197">
        <v>0</v>
      </c>
      <c r="I10" s="197">
        <v>0</v>
      </c>
      <c r="J10" s="197">
        <v>0</v>
      </c>
      <c r="K10" s="197">
        <v>271.05</v>
      </c>
      <c r="L10" s="197">
        <v>0</v>
      </c>
      <c r="M10" s="197">
        <v>0</v>
      </c>
      <c r="N10" s="197">
        <v>0</v>
      </c>
      <c r="O10" s="197">
        <v>0</v>
      </c>
      <c r="P10" s="197">
        <v>0</v>
      </c>
    </row>
    <row r="11" spans="1:17">
      <c r="A11" t="s">
        <v>53</v>
      </c>
      <c r="C11" s="24">
        <v>0</v>
      </c>
      <c r="D11" s="24">
        <v>0</v>
      </c>
      <c r="E11" s="24">
        <v>0</v>
      </c>
      <c r="F11" s="24">
        <v>0</v>
      </c>
      <c r="G11" s="197">
        <v>152</v>
      </c>
      <c r="H11" s="197">
        <v>0</v>
      </c>
      <c r="I11" s="197">
        <v>0</v>
      </c>
      <c r="J11" s="197">
        <v>0</v>
      </c>
      <c r="K11" s="197">
        <v>271.05</v>
      </c>
      <c r="L11" s="197">
        <v>0</v>
      </c>
      <c r="M11" s="197">
        <v>0</v>
      </c>
      <c r="N11" s="197">
        <v>0</v>
      </c>
      <c r="O11" s="197">
        <v>0</v>
      </c>
      <c r="P11" s="197">
        <v>0</v>
      </c>
    </row>
    <row r="12" spans="1:17">
      <c r="A12" t="s">
        <v>54</v>
      </c>
      <c r="C12" s="24">
        <v>0</v>
      </c>
      <c r="D12" s="24">
        <v>0</v>
      </c>
      <c r="E12" s="24">
        <v>0</v>
      </c>
      <c r="F12" s="24">
        <v>0</v>
      </c>
      <c r="G12" s="197">
        <v>152</v>
      </c>
      <c r="H12" s="197">
        <v>0</v>
      </c>
      <c r="I12" s="197">
        <v>0</v>
      </c>
      <c r="J12" s="197">
        <v>0</v>
      </c>
      <c r="K12" s="197">
        <v>271.05</v>
      </c>
      <c r="L12" s="197">
        <v>0</v>
      </c>
      <c r="M12" s="197">
        <v>0</v>
      </c>
      <c r="N12" s="197">
        <v>0</v>
      </c>
      <c r="O12" s="197">
        <v>0</v>
      </c>
      <c r="P12" s="197">
        <v>0</v>
      </c>
    </row>
    <row r="13" spans="1:17">
      <c r="A13" t="s">
        <v>55</v>
      </c>
      <c r="C13" s="24">
        <v>0</v>
      </c>
      <c r="D13" s="24">
        <v>0</v>
      </c>
      <c r="E13" s="24">
        <v>0</v>
      </c>
      <c r="F13" s="24">
        <v>0</v>
      </c>
      <c r="G13" s="197">
        <v>152</v>
      </c>
      <c r="H13" s="197">
        <v>0</v>
      </c>
      <c r="I13" s="197">
        <v>0</v>
      </c>
      <c r="J13" s="197">
        <v>0</v>
      </c>
      <c r="K13" s="197">
        <v>271.05</v>
      </c>
      <c r="L13" s="197">
        <v>0</v>
      </c>
      <c r="M13" s="197">
        <v>0</v>
      </c>
      <c r="N13" s="197">
        <v>0</v>
      </c>
      <c r="O13" s="197">
        <v>0</v>
      </c>
      <c r="P13" s="197">
        <v>0</v>
      </c>
    </row>
    <row r="14" spans="1:17">
      <c r="A14" t="s">
        <v>56</v>
      </c>
      <c r="C14" s="24">
        <v>0</v>
      </c>
      <c r="D14" s="24">
        <v>0</v>
      </c>
      <c r="E14" s="24">
        <v>0</v>
      </c>
      <c r="F14" s="24">
        <v>0</v>
      </c>
      <c r="G14" s="197">
        <v>152</v>
      </c>
      <c r="H14" s="197">
        <v>0</v>
      </c>
      <c r="I14" s="197">
        <v>0</v>
      </c>
      <c r="J14" s="197">
        <v>0</v>
      </c>
      <c r="K14" s="197">
        <v>270</v>
      </c>
      <c r="L14" s="197">
        <v>0</v>
      </c>
      <c r="M14" s="197">
        <v>0</v>
      </c>
      <c r="N14" s="197">
        <v>0</v>
      </c>
      <c r="O14" s="197">
        <v>0</v>
      </c>
      <c r="P14" s="197">
        <v>0</v>
      </c>
    </row>
    <row r="15" spans="1:17">
      <c r="A15" t="s">
        <v>57</v>
      </c>
      <c r="C15" s="24">
        <v>0</v>
      </c>
      <c r="D15" s="24">
        <v>0</v>
      </c>
      <c r="E15" s="24">
        <v>0</v>
      </c>
      <c r="F15" s="24">
        <v>0</v>
      </c>
      <c r="G15" s="197">
        <v>152</v>
      </c>
      <c r="H15" s="197">
        <v>0</v>
      </c>
      <c r="I15" s="197">
        <v>0</v>
      </c>
      <c r="J15" s="197">
        <v>0</v>
      </c>
      <c r="K15" s="197">
        <v>270</v>
      </c>
      <c r="L15" s="197">
        <v>0</v>
      </c>
      <c r="M15" s="197">
        <v>0</v>
      </c>
      <c r="N15" s="197">
        <v>0</v>
      </c>
      <c r="O15" s="197">
        <v>0</v>
      </c>
      <c r="P15" s="197">
        <v>0</v>
      </c>
    </row>
    <row r="16" spans="1:17">
      <c r="A16" t="s">
        <v>58</v>
      </c>
      <c r="C16" s="24">
        <v>0</v>
      </c>
      <c r="D16" s="24">
        <v>0</v>
      </c>
      <c r="E16" s="24">
        <v>0</v>
      </c>
      <c r="F16" s="24">
        <v>0</v>
      </c>
      <c r="G16" s="197">
        <v>152</v>
      </c>
      <c r="H16" s="197">
        <v>0</v>
      </c>
      <c r="I16" s="197">
        <v>0</v>
      </c>
      <c r="J16" s="197">
        <v>0</v>
      </c>
      <c r="K16" s="197">
        <v>270</v>
      </c>
      <c r="L16" s="197">
        <v>0</v>
      </c>
      <c r="M16" s="197">
        <v>0</v>
      </c>
      <c r="N16" s="197">
        <v>0</v>
      </c>
      <c r="O16" s="197">
        <v>0</v>
      </c>
      <c r="P16" s="197">
        <v>0</v>
      </c>
    </row>
    <row r="17" spans="1:16">
      <c r="A17" t="s">
        <v>59</v>
      </c>
      <c r="C17" s="24">
        <v>0</v>
      </c>
      <c r="D17" s="24">
        <v>0</v>
      </c>
      <c r="E17" s="24">
        <v>0</v>
      </c>
      <c r="F17" s="24">
        <v>0</v>
      </c>
      <c r="G17" s="197">
        <v>152</v>
      </c>
      <c r="H17" s="197">
        <v>0</v>
      </c>
      <c r="I17" s="197">
        <v>0</v>
      </c>
      <c r="J17" s="197">
        <v>0</v>
      </c>
      <c r="K17" s="197">
        <v>270</v>
      </c>
      <c r="L17" s="197">
        <v>0</v>
      </c>
      <c r="M17" s="197">
        <v>0</v>
      </c>
      <c r="N17" s="197">
        <v>0</v>
      </c>
      <c r="O17" s="197">
        <v>0</v>
      </c>
      <c r="P17" s="197">
        <v>0</v>
      </c>
    </row>
    <row r="18" spans="1:16">
      <c r="A18" t="s">
        <v>60</v>
      </c>
      <c r="C18" s="24">
        <v>0</v>
      </c>
      <c r="D18" s="24">
        <v>0</v>
      </c>
      <c r="E18" s="24">
        <v>0</v>
      </c>
      <c r="F18" s="24">
        <v>0</v>
      </c>
      <c r="G18" s="197">
        <v>152</v>
      </c>
      <c r="H18" s="197">
        <v>0</v>
      </c>
      <c r="I18" s="197">
        <v>0</v>
      </c>
      <c r="J18" s="197">
        <v>0</v>
      </c>
      <c r="K18" s="197">
        <v>270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</row>
    <row r="19" spans="1:16">
      <c r="A19" t="s">
        <v>61</v>
      </c>
      <c r="C19" s="24">
        <v>0</v>
      </c>
      <c r="D19" s="24">
        <v>0</v>
      </c>
      <c r="E19" s="24">
        <v>0</v>
      </c>
      <c r="F19" s="24">
        <v>0</v>
      </c>
      <c r="G19" s="197">
        <v>152</v>
      </c>
      <c r="H19" s="197">
        <v>0</v>
      </c>
      <c r="I19" s="197">
        <v>0</v>
      </c>
      <c r="J19" s="197">
        <v>0</v>
      </c>
      <c r="K19" s="197">
        <v>270</v>
      </c>
      <c r="L19" s="197">
        <v>0</v>
      </c>
      <c r="M19" s="197">
        <v>0</v>
      </c>
      <c r="N19" s="197">
        <v>0</v>
      </c>
      <c r="O19" s="197">
        <v>0</v>
      </c>
      <c r="P19" s="197">
        <v>0</v>
      </c>
    </row>
    <row r="20" spans="1:16">
      <c r="A20" t="s">
        <v>62</v>
      </c>
      <c r="C20" s="24">
        <v>0</v>
      </c>
      <c r="D20" s="24">
        <v>0</v>
      </c>
      <c r="E20" s="24">
        <v>0</v>
      </c>
      <c r="F20" s="24">
        <v>0</v>
      </c>
      <c r="G20" s="197">
        <v>152</v>
      </c>
      <c r="H20" s="197">
        <v>0</v>
      </c>
      <c r="I20" s="197">
        <v>0</v>
      </c>
      <c r="J20" s="197">
        <v>0</v>
      </c>
      <c r="K20" s="197">
        <v>270</v>
      </c>
      <c r="L20" s="197">
        <v>0</v>
      </c>
      <c r="M20" s="197">
        <v>0</v>
      </c>
      <c r="N20" s="197">
        <v>0</v>
      </c>
      <c r="O20" s="197">
        <v>0</v>
      </c>
      <c r="P20" s="197">
        <v>0</v>
      </c>
    </row>
    <row r="21" spans="1:16">
      <c r="A21" t="s">
        <v>63</v>
      </c>
      <c r="C21" s="24">
        <v>0</v>
      </c>
      <c r="D21" s="24">
        <v>0</v>
      </c>
      <c r="E21" s="24">
        <v>0</v>
      </c>
      <c r="F21" s="24">
        <v>0</v>
      </c>
      <c r="G21" s="197">
        <v>152</v>
      </c>
      <c r="H21" s="197">
        <v>0</v>
      </c>
      <c r="I21" s="197">
        <v>0</v>
      </c>
      <c r="J21" s="197">
        <v>0</v>
      </c>
      <c r="K21" s="197">
        <v>270</v>
      </c>
      <c r="L21" s="197">
        <v>0</v>
      </c>
      <c r="M21" s="197">
        <v>0</v>
      </c>
      <c r="N21" s="197">
        <v>0</v>
      </c>
      <c r="O21" s="197">
        <v>0</v>
      </c>
      <c r="P21" s="197">
        <v>0</v>
      </c>
    </row>
    <row r="22" spans="1:16">
      <c r="A22" t="s">
        <v>64</v>
      </c>
      <c r="C22" s="24">
        <v>0</v>
      </c>
      <c r="D22" s="24">
        <v>0</v>
      </c>
      <c r="E22" s="24">
        <v>0</v>
      </c>
      <c r="F22" s="24">
        <v>0</v>
      </c>
      <c r="G22" s="197">
        <v>152</v>
      </c>
      <c r="H22" s="197">
        <v>0</v>
      </c>
      <c r="I22" s="197">
        <v>0</v>
      </c>
      <c r="J22" s="197">
        <v>0</v>
      </c>
      <c r="K22" s="197">
        <v>270</v>
      </c>
      <c r="L22" s="197">
        <v>0</v>
      </c>
      <c r="M22" s="197">
        <v>0</v>
      </c>
      <c r="N22" s="197">
        <v>0</v>
      </c>
      <c r="O22" s="197">
        <v>0</v>
      </c>
      <c r="P22" s="197">
        <v>0</v>
      </c>
    </row>
    <row r="23" spans="1:16">
      <c r="A23" t="s">
        <v>65</v>
      </c>
      <c r="C23" s="24">
        <v>0</v>
      </c>
      <c r="D23" s="24">
        <v>0</v>
      </c>
      <c r="E23" s="24">
        <v>0</v>
      </c>
      <c r="F23" s="24">
        <v>0</v>
      </c>
      <c r="G23" s="197">
        <v>152</v>
      </c>
      <c r="H23" s="197">
        <v>0</v>
      </c>
      <c r="I23" s="197">
        <v>0</v>
      </c>
      <c r="J23" s="197">
        <v>0</v>
      </c>
      <c r="K23" s="197">
        <v>270</v>
      </c>
      <c r="L23" s="197">
        <v>0</v>
      </c>
      <c r="M23" s="197">
        <v>0</v>
      </c>
      <c r="N23" s="197">
        <v>0</v>
      </c>
      <c r="O23" s="197">
        <v>0</v>
      </c>
      <c r="P23" s="197">
        <v>0</v>
      </c>
    </row>
    <row r="24" spans="1:16">
      <c r="A24" t="s">
        <v>66</v>
      </c>
      <c r="C24" s="24">
        <v>0</v>
      </c>
      <c r="D24" s="24">
        <v>0</v>
      </c>
      <c r="E24" s="24">
        <v>0</v>
      </c>
      <c r="F24" s="24">
        <v>0</v>
      </c>
      <c r="G24" s="197">
        <v>152</v>
      </c>
      <c r="H24" s="197">
        <v>0</v>
      </c>
      <c r="I24" s="197">
        <v>0</v>
      </c>
      <c r="J24" s="197">
        <v>0</v>
      </c>
      <c r="K24" s="197">
        <v>270</v>
      </c>
      <c r="L24" s="197">
        <v>0</v>
      </c>
      <c r="M24" s="197">
        <v>0</v>
      </c>
      <c r="N24" s="197">
        <v>0</v>
      </c>
      <c r="O24" s="197">
        <v>0</v>
      </c>
      <c r="P24" s="197">
        <v>0</v>
      </c>
    </row>
    <row r="25" spans="1:16">
      <c r="A25" t="s">
        <v>67</v>
      </c>
      <c r="C25" s="24">
        <v>0</v>
      </c>
      <c r="D25" s="24">
        <v>0</v>
      </c>
      <c r="E25" s="24">
        <v>0</v>
      </c>
      <c r="F25" s="24">
        <v>0</v>
      </c>
      <c r="G25" s="197">
        <v>152</v>
      </c>
      <c r="H25" s="197">
        <v>0</v>
      </c>
      <c r="I25" s="197">
        <v>0</v>
      </c>
      <c r="J25" s="197">
        <v>0</v>
      </c>
      <c r="K25" s="197">
        <v>270</v>
      </c>
      <c r="L25" s="197">
        <v>0</v>
      </c>
      <c r="M25" s="197">
        <v>0</v>
      </c>
      <c r="N25" s="197">
        <v>0</v>
      </c>
      <c r="O25" s="197">
        <v>0</v>
      </c>
      <c r="P25" s="197">
        <v>0</v>
      </c>
    </row>
    <row r="26" spans="1:16">
      <c r="A26" t="s">
        <v>68</v>
      </c>
      <c r="C26" s="24">
        <v>0</v>
      </c>
      <c r="D26" s="24">
        <v>0</v>
      </c>
      <c r="E26" s="24">
        <v>0</v>
      </c>
      <c r="F26" s="24">
        <v>0</v>
      </c>
      <c r="G26" s="197">
        <v>152</v>
      </c>
      <c r="H26" s="197">
        <v>0</v>
      </c>
      <c r="I26" s="197">
        <v>0</v>
      </c>
      <c r="J26" s="197">
        <v>0</v>
      </c>
      <c r="K26" s="197">
        <v>270</v>
      </c>
      <c r="L26" s="197">
        <v>0</v>
      </c>
      <c r="M26" s="197">
        <v>0</v>
      </c>
      <c r="N26" s="197">
        <v>0</v>
      </c>
      <c r="O26" s="197">
        <v>0</v>
      </c>
      <c r="P26" s="197">
        <v>0</v>
      </c>
    </row>
    <row r="27" spans="1:16">
      <c r="A27" t="s">
        <v>69</v>
      </c>
      <c r="C27" s="24">
        <v>0</v>
      </c>
      <c r="D27" s="24">
        <v>0</v>
      </c>
      <c r="E27" s="24">
        <v>0</v>
      </c>
      <c r="F27" s="24">
        <v>0</v>
      </c>
      <c r="G27" s="197">
        <v>152</v>
      </c>
      <c r="H27" s="197">
        <v>0</v>
      </c>
      <c r="I27" s="197">
        <v>0</v>
      </c>
      <c r="J27" s="197">
        <v>0</v>
      </c>
      <c r="K27" s="197">
        <v>270</v>
      </c>
      <c r="L27" s="197">
        <v>0</v>
      </c>
      <c r="M27" s="197">
        <v>0</v>
      </c>
      <c r="N27" s="197">
        <v>0</v>
      </c>
      <c r="O27" s="197">
        <v>0</v>
      </c>
      <c r="P27" s="197">
        <v>0</v>
      </c>
    </row>
    <row r="28" spans="1:16">
      <c r="A28" t="s">
        <v>70</v>
      </c>
      <c r="C28" s="24">
        <v>0</v>
      </c>
      <c r="D28" s="24">
        <v>0</v>
      </c>
      <c r="E28" s="24">
        <v>0</v>
      </c>
      <c r="F28" s="24">
        <v>0</v>
      </c>
      <c r="G28" s="197">
        <v>152</v>
      </c>
      <c r="H28" s="197">
        <v>0</v>
      </c>
      <c r="I28" s="197">
        <v>0</v>
      </c>
      <c r="J28" s="197">
        <v>0</v>
      </c>
      <c r="K28" s="197">
        <v>270</v>
      </c>
      <c r="L28" s="197">
        <v>0</v>
      </c>
      <c r="M28" s="197">
        <v>0</v>
      </c>
      <c r="N28" s="197">
        <v>0</v>
      </c>
      <c r="O28" s="197">
        <v>0</v>
      </c>
      <c r="P28" s="197">
        <v>0</v>
      </c>
    </row>
    <row r="29" spans="1:16">
      <c r="A29" t="s">
        <v>71</v>
      </c>
      <c r="C29" s="24">
        <v>0</v>
      </c>
      <c r="D29" s="24">
        <v>0</v>
      </c>
      <c r="E29" s="24">
        <v>0</v>
      </c>
      <c r="F29" s="24">
        <v>0</v>
      </c>
      <c r="G29" s="197">
        <v>152</v>
      </c>
      <c r="H29" s="197">
        <v>0</v>
      </c>
      <c r="I29" s="197">
        <v>0</v>
      </c>
      <c r="J29" s="197">
        <v>0</v>
      </c>
      <c r="K29" s="197">
        <v>270</v>
      </c>
      <c r="L29" s="197">
        <v>0</v>
      </c>
      <c r="M29" s="197">
        <v>0</v>
      </c>
      <c r="N29" s="197">
        <v>0</v>
      </c>
      <c r="O29" s="197">
        <v>0</v>
      </c>
      <c r="P29" s="197">
        <v>0</v>
      </c>
    </row>
    <row r="30" spans="1:16">
      <c r="A30" t="s">
        <v>72</v>
      </c>
      <c r="C30" s="24">
        <v>0</v>
      </c>
      <c r="D30" s="24">
        <v>0</v>
      </c>
      <c r="E30" s="24">
        <v>0</v>
      </c>
      <c r="F30" s="24">
        <v>0</v>
      </c>
      <c r="G30" s="197">
        <v>152</v>
      </c>
      <c r="H30" s="197">
        <v>0</v>
      </c>
      <c r="I30" s="197">
        <v>0</v>
      </c>
      <c r="J30" s="197">
        <v>0</v>
      </c>
      <c r="K30" s="197">
        <v>270</v>
      </c>
      <c r="L30" s="197">
        <v>0</v>
      </c>
      <c r="M30" s="197">
        <v>0</v>
      </c>
      <c r="N30" s="197">
        <v>0</v>
      </c>
      <c r="O30" s="197">
        <v>0</v>
      </c>
      <c r="P30" s="197">
        <v>0</v>
      </c>
    </row>
    <row r="31" spans="1:16">
      <c r="A31" t="s">
        <v>73</v>
      </c>
      <c r="C31" s="24">
        <v>0</v>
      </c>
      <c r="D31" s="24">
        <v>0</v>
      </c>
      <c r="E31" s="24">
        <v>0</v>
      </c>
      <c r="F31" s="24">
        <v>0</v>
      </c>
      <c r="G31" s="197">
        <v>152</v>
      </c>
      <c r="H31" s="197">
        <v>0</v>
      </c>
      <c r="I31" s="197">
        <v>0</v>
      </c>
      <c r="J31" s="197">
        <v>0</v>
      </c>
      <c r="K31" s="197">
        <v>270</v>
      </c>
      <c r="L31" s="197">
        <v>0</v>
      </c>
      <c r="M31" s="197">
        <v>0</v>
      </c>
      <c r="N31" s="197">
        <v>0</v>
      </c>
      <c r="O31" s="197">
        <v>0</v>
      </c>
      <c r="P31" s="197">
        <v>0</v>
      </c>
    </row>
    <row r="32" spans="1:16">
      <c r="A32" t="s">
        <v>74</v>
      </c>
      <c r="C32" s="24">
        <v>0</v>
      </c>
      <c r="D32" s="24">
        <v>0</v>
      </c>
      <c r="E32" s="24">
        <v>0</v>
      </c>
      <c r="F32" s="24">
        <v>0</v>
      </c>
      <c r="G32" s="197">
        <v>152</v>
      </c>
      <c r="H32" s="197">
        <v>0</v>
      </c>
      <c r="I32" s="197">
        <v>0</v>
      </c>
      <c r="J32" s="197">
        <v>0</v>
      </c>
      <c r="K32" s="197">
        <v>270</v>
      </c>
      <c r="L32" s="197">
        <v>0</v>
      </c>
      <c r="M32" s="197">
        <v>0</v>
      </c>
      <c r="N32" s="197">
        <v>0</v>
      </c>
      <c r="O32" s="197">
        <v>0</v>
      </c>
      <c r="P32" s="197">
        <v>0</v>
      </c>
    </row>
    <row r="33" spans="1:16">
      <c r="A33" t="s">
        <v>75</v>
      </c>
      <c r="C33" s="24">
        <v>0</v>
      </c>
      <c r="D33" s="24">
        <v>0</v>
      </c>
      <c r="E33" s="24">
        <v>0</v>
      </c>
      <c r="F33" s="24">
        <v>0</v>
      </c>
      <c r="G33" s="197">
        <v>152</v>
      </c>
      <c r="H33" s="197">
        <v>0</v>
      </c>
      <c r="I33" s="197">
        <v>0</v>
      </c>
      <c r="J33" s="197">
        <v>0</v>
      </c>
      <c r="K33" s="197">
        <v>270</v>
      </c>
      <c r="L33" s="197">
        <v>0</v>
      </c>
      <c r="M33" s="197">
        <v>0</v>
      </c>
      <c r="N33" s="197">
        <v>0</v>
      </c>
      <c r="O33" s="197">
        <v>0</v>
      </c>
      <c r="P33" s="197">
        <v>0</v>
      </c>
    </row>
    <row r="34" spans="1:16">
      <c r="A34" t="s">
        <v>76</v>
      </c>
      <c r="C34" s="24">
        <v>0</v>
      </c>
      <c r="D34" s="24">
        <v>0</v>
      </c>
      <c r="E34" s="24">
        <v>0</v>
      </c>
      <c r="F34" s="24">
        <v>0</v>
      </c>
      <c r="G34" s="197">
        <v>152</v>
      </c>
      <c r="H34" s="197">
        <v>0</v>
      </c>
      <c r="I34" s="197">
        <v>0</v>
      </c>
      <c r="J34" s="197">
        <v>0</v>
      </c>
      <c r="K34" s="197">
        <v>270</v>
      </c>
      <c r="L34" s="197">
        <v>0</v>
      </c>
      <c r="M34" s="197">
        <v>0</v>
      </c>
      <c r="N34" s="197">
        <v>0</v>
      </c>
      <c r="O34" s="197">
        <v>0</v>
      </c>
      <c r="P34" s="197">
        <v>0</v>
      </c>
    </row>
    <row r="35" spans="1:16">
      <c r="A35" t="s">
        <v>77</v>
      </c>
      <c r="C35" s="24">
        <v>0</v>
      </c>
      <c r="D35" s="24">
        <v>0</v>
      </c>
      <c r="E35" s="24">
        <v>0</v>
      </c>
      <c r="F35" s="24">
        <v>0</v>
      </c>
      <c r="G35" s="197">
        <v>152</v>
      </c>
      <c r="H35" s="197">
        <v>0</v>
      </c>
      <c r="I35" s="197">
        <v>0</v>
      </c>
      <c r="J35" s="197">
        <v>0</v>
      </c>
      <c r="K35" s="197">
        <v>270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</row>
    <row r="36" spans="1:16">
      <c r="A36" t="s">
        <v>78</v>
      </c>
      <c r="C36" s="24">
        <v>0</v>
      </c>
      <c r="D36" s="24">
        <v>0</v>
      </c>
      <c r="E36" s="24">
        <v>0</v>
      </c>
      <c r="F36" s="24">
        <v>0</v>
      </c>
      <c r="G36" s="197">
        <v>152</v>
      </c>
      <c r="H36" s="197">
        <v>0</v>
      </c>
      <c r="I36" s="197">
        <v>0</v>
      </c>
      <c r="J36" s="197">
        <v>0</v>
      </c>
      <c r="K36" s="197">
        <v>270</v>
      </c>
      <c r="L36" s="197">
        <v>0</v>
      </c>
      <c r="M36" s="197">
        <v>0</v>
      </c>
      <c r="N36" s="197">
        <v>0</v>
      </c>
      <c r="O36" s="197">
        <v>0</v>
      </c>
      <c r="P36" s="197">
        <v>0</v>
      </c>
    </row>
    <row r="37" spans="1:16">
      <c r="A37" t="s">
        <v>79</v>
      </c>
      <c r="C37" s="24">
        <v>0</v>
      </c>
      <c r="D37" s="24">
        <v>0</v>
      </c>
      <c r="E37" s="24">
        <v>0</v>
      </c>
      <c r="F37" s="24">
        <v>0</v>
      </c>
      <c r="G37" s="197">
        <v>152</v>
      </c>
      <c r="H37" s="197">
        <v>0</v>
      </c>
      <c r="I37" s="197">
        <v>0</v>
      </c>
      <c r="J37" s="197">
        <v>0</v>
      </c>
      <c r="K37" s="197">
        <v>270</v>
      </c>
      <c r="L37" s="197">
        <v>0</v>
      </c>
      <c r="M37" s="197">
        <v>0</v>
      </c>
      <c r="N37" s="197">
        <v>0</v>
      </c>
      <c r="O37" s="197">
        <v>0</v>
      </c>
      <c r="P37" s="197">
        <v>0</v>
      </c>
    </row>
    <row r="38" spans="1:16">
      <c r="A38" t="s">
        <v>80</v>
      </c>
      <c r="C38" s="24">
        <v>0</v>
      </c>
      <c r="D38" s="24">
        <v>0</v>
      </c>
      <c r="E38" s="24">
        <v>0</v>
      </c>
      <c r="F38" s="24">
        <v>0</v>
      </c>
      <c r="G38" s="197">
        <v>152</v>
      </c>
      <c r="H38" s="197">
        <v>0</v>
      </c>
      <c r="I38" s="197">
        <v>0</v>
      </c>
      <c r="J38" s="197">
        <v>0</v>
      </c>
      <c r="K38" s="197">
        <v>270</v>
      </c>
      <c r="L38" s="197">
        <v>0</v>
      </c>
      <c r="M38" s="197">
        <v>0</v>
      </c>
      <c r="N38" s="197">
        <v>0</v>
      </c>
      <c r="O38" s="197">
        <v>0</v>
      </c>
      <c r="P38" s="197">
        <v>0</v>
      </c>
    </row>
    <row r="39" spans="1:16">
      <c r="A39" t="s">
        <v>81</v>
      </c>
      <c r="C39" s="24">
        <v>0</v>
      </c>
      <c r="D39" s="24">
        <v>0</v>
      </c>
      <c r="E39" s="24">
        <v>0</v>
      </c>
      <c r="F39" s="24">
        <v>0</v>
      </c>
      <c r="G39" s="197">
        <v>152</v>
      </c>
      <c r="H39" s="197">
        <v>0</v>
      </c>
      <c r="I39" s="197">
        <v>0</v>
      </c>
      <c r="J39" s="197">
        <v>0</v>
      </c>
      <c r="K39" s="197">
        <v>270</v>
      </c>
      <c r="L39" s="197">
        <v>0</v>
      </c>
      <c r="M39" s="197">
        <v>0</v>
      </c>
      <c r="N39" s="197">
        <v>0</v>
      </c>
      <c r="O39" s="197">
        <v>0</v>
      </c>
      <c r="P39" s="197">
        <v>0</v>
      </c>
    </row>
    <row r="40" spans="1:16">
      <c r="A40" t="s">
        <v>82</v>
      </c>
      <c r="C40" s="24">
        <v>0</v>
      </c>
      <c r="D40" s="24">
        <v>0</v>
      </c>
      <c r="E40" s="24">
        <v>0</v>
      </c>
      <c r="F40" s="24">
        <v>0</v>
      </c>
      <c r="G40" s="197">
        <v>152</v>
      </c>
      <c r="H40" s="197">
        <v>0</v>
      </c>
      <c r="I40" s="197">
        <v>0</v>
      </c>
      <c r="J40" s="197">
        <v>0</v>
      </c>
      <c r="K40" s="197">
        <v>270</v>
      </c>
      <c r="L40" s="197">
        <v>0</v>
      </c>
      <c r="M40" s="197">
        <v>0</v>
      </c>
      <c r="N40" s="197">
        <v>0</v>
      </c>
      <c r="O40" s="197">
        <v>0</v>
      </c>
      <c r="P40" s="197">
        <v>0</v>
      </c>
    </row>
    <row r="41" spans="1:16">
      <c r="A41" t="s">
        <v>83</v>
      </c>
      <c r="C41" s="24">
        <v>0</v>
      </c>
      <c r="D41" s="24">
        <v>0</v>
      </c>
      <c r="E41" s="24">
        <v>0</v>
      </c>
      <c r="F41" s="24">
        <v>0</v>
      </c>
      <c r="G41" s="197">
        <v>152</v>
      </c>
      <c r="H41" s="197">
        <v>0</v>
      </c>
      <c r="I41" s="197">
        <v>0</v>
      </c>
      <c r="J41" s="197">
        <v>0</v>
      </c>
      <c r="K41" s="197">
        <v>270</v>
      </c>
      <c r="L41" s="197">
        <v>0</v>
      </c>
      <c r="M41" s="197">
        <v>0</v>
      </c>
      <c r="N41" s="197">
        <v>0</v>
      </c>
      <c r="O41" s="197">
        <v>0</v>
      </c>
      <c r="P41" s="197">
        <v>0</v>
      </c>
    </row>
    <row r="42" spans="1:16">
      <c r="A42" t="s">
        <v>84</v>
      </c>
      <c r="C42" s="24">
        <v>0</v>
      </c>
      <c r="D42" s="24">
        <v>0</v>
      </c>
      <c r="E42" s="24">
        <v>0</v>
      </c>
      <c r="F42" s="24">
        <v>0</v>
      </c>
      <c r="G42" s="197">
        <v>152</v>
      </c>
      <c r="H42" s="197">
        <v>0</v>
      </c>
      <c r="I42" s="197">
        <v>0</v>
      </c>
      <c r="J42" s="197">
        <v>0</v>
      </c>
      <c r="K42" s="197">
        <v>270</v>
      </c>
      <c r="L42" s="197">
        <v>0</v>
      </c>
      <c r="M42" s="197">
        <v>0</v>
      </c>
      <c r="N42" s="197">
        <v>0</v>
      </c>
      <c r="O42" s="197">
        <v>0</v>
      </c>
      <c r="P42" s="197">
        <v>0</v>
      </c>
    </row>
    <row r="43" spans="1:16">
      <c r="A43" t="s">
        <v>85</v>
      </c>
      <c r="C43" s="24">
        <v>0</v>
      </c>
      <c r="D43" s="24">
        <v>0</v>
      </c>
      <c r="E43" s="24">
        <v>0</v>
      </c>
      <c r="F43" s="24">
        <v>0</v>
      </c>
      <c r="G43" s="197">
        <v>152</v>
      </c>
      <c r="H43" s="197">
        <v>0</v>
      </c>
      <c r="I43" s="197">
        <v>0</v>
      </c>
      <c r="J43" s="197">
        <v>0</v>
      </c>
      <c r="K43" s="197">
        <v>270</v>
      </c>
      <c r="L43" s="197">
        <v>0</v>
      </c>
      <c r="M43" s="197">
        <v>0</v>
      </c>
      <c r="N43" s="197">
        <v>0</v>
      </c>
      <c r="O43" s="197">
        <v>0</v>
      </c>
      <c r="P43" s="197">
        <v>0</v>
      </c>
    </row>
    <row r="44" spans="1:16">
      <c r="A44" t="s">
        <v>86</v>
      </c>
      <c r="C44" s="24">
        <v>0</v>
      </c>
      <c r="D44" s="24">
        <v>0</v>
      </c>
      <c r="E44" s="24">
        <v>0</v>
      </c>
      <c r="F44" s="24">
        <v>0</v>
      </c>
      <c r="G44" s="197">
        <v>152</v>
      </c>
      <c r="H44" s="197">
        <v>0</v>
      </c>
      <c r="I44" s="197">
        <v>0</v>
      </c>
      <c r="J44" s="197">
        <v>0</v>
      </c>
      <c r="K44" s="197">
        <v>270</v>
      </c>
      <c r="L44" s="197">
        <v>0</v>
      </c>
      <c r="M44" s="197">
        <v>0</v>
      </c>
      <c r="N44" s="197">
        <v>0</v>
      </c>
      <c r="O44" s="197">
        <v>0</v>
      </c>
      <c r="P44" s="197">
        <v>0</v>
      </c>
    </row>
    <row r="45" spans="1:16">
      <c r="A45" t="s">
        <v>87</v>
      </c>
      <c r="C45" s="24">
        <v>0</v>
      </c>
      <c r="D45" s="24">
        <v>0</v>
      </c>
      <c r="E45" s="24">
        <v>0</v>
      </c>
      <c r="F45" s="24">
        <v>0</v>
      </c>
      <c r="G45" s="197">
        <v>152</v>
      </c>
      <c r="H45" s="197">
        <v>0</v>
      </c>
      <c r="I45" s="197">
        <v>0</v>
      </c>
      <c r="J45" s="197">
        <v>0</v>
      </c>
      <c r="K45" s="197">
        <v>270</v>
      </c>
      <c r="L45" s="197">
        <v>0</v>
      </c>
      <c r="M45" s="197">
        <v>0</v>
      </c>
      <c r="N45" s="197">
        <v>0</v>
      </c>
      <c r="O45" s="197">
        <v>0</v>
      </c>
      <c r="P45" s="197">
        <v>0</v>
      </c>
    </row>
    <row r="46" spans="1:16">
      <c r="A46" t="s">
        <v>88</v>
      </c>
      <c r="C46" s="24">
        <v>0</v>
      </c>
      <c r="D46" s="24">
        <v>0</v>
      </c>
      <c r="E46" s="24">
        <v>0</v>
      </c>
      <c r="F46" s="24">
        <v>0</v>
      </c>
      <c r="G46" s="197">
        <v>152</v>
      </c>
      <c r="H46" s="197">
        <v>0</v>
      </c>
      <c r="I46" s="197">
        <v>0</v>
      </c>
      <c r="J46" s="197">
        <v>0</v>
      </c>
      <c r="K46" s="197">
        <v>270</v>
      </c>
      <c r="L46" s="197">
        <v>0</v>
      </c>
      <c r="M46" s="197">
        <v>0</v>
      </c>
      <c r="N46" s="197">
        <v>0</v>
      </c>
      <c r="O46" s="197">
        <v>0</v>
      </c>
      <c r="P46" s="197">
        <v>0</v>
      </c>
    </row>
    <row r="47" spans="1:16">
      <c r="A47" t="s">
        <v>89</v>
      </c>
      <c r="C47" s="24">
        <v>0</v>
      </c>
      <c r="D47" s="24">
        <v>0</v>
      </c>
      <c r="E47" s="24">
        <v>0</v>
      </c>
      <c r="F47" s="24">
        <v>0</v>
      </c>
      <c r="G47" s="197">
        <v>152</v>
      </c>
      <c r="H47" s="197">
        <v>0</v>
      </c>
      <c r="I47" s="197">
        <v>0</v>
      </c>
      <c r="J47" s="197">
        <v>0</v>
      </c>
      <c r="K47" s="197">
        <v>270</v>
      </c>
      <c r="L47" s="197">
        <v>0</v>
      </c>
      <c r="M47" s="197">
        <v>0</v>
      </c>
      <c r="N47" s="197">
        <v>0</v>
      </c>
      <c r="O47" s="197">
        <v>0</v>
      </c>
      <c r="P47" s="197">
        <v>0</v>
      </c>
    </row>
    <row r="48" spans="1:16">
      <c r="A48" t="s">
        <v>90</v>
      </c>
      <c r="C48" s="24">
        <v>0</v>
      </c>
      <c r="D48" s="24">
        <v>0</v>
      </c>
      <c r="E48" s="24">
        <v>0</v>
      </c>
      <c r="F48" s="24">
        <v>0</v>
      </c>
      <c r="G48" s="197">
        <v>152</v>
      </c>
      <c r="H48" s="197">
        <v>0</v>
      </c>
      <c r="I48" s="197">
        <v>0</v>
      </c>
      <c r="J48" s="197">
        <v>0</v>
      </c>
      <c r="K48" s="197">
        <v>270</v>
      </c>
      <c r="L48" s="197">
        <v>0</v>
      </c>
      <c r="M48" s="197">
        <v>0</v>
      </c>
      <c r="N48" s="197">
        <v>0</v>
      </c>
      <c r="O48" s="197">
        <v>0</v>
      </c>
      <c r="P48" s="197">
        <v>0</v>
      </c>
    </row>
    <row r="49" spans="1:16">
      <c r="A49" t="s">
        <v>91</v>
      </c>
      <c r="C49" s="24">
        <v>0</v>
      </c>
      <c r="D49" s="24">
        <v>0</v>
      </c>
      <c r="E49" s="24">
        <v>0</v>
      </c>
      <c r="F49" s="24">
        <v>0</v>
      </c>
      <c r="G49" s="197">
        <v>148</v>
      </c>
      <c r="H49" s="197">
        <v>0</v>
      </c>
      <c r="I49" s="197">
        <v>0</v>
      </c>
      <c r="J49" s="197">
        <v>0</v>
      </c>
      <c r="K49" s="197">
        <v>270</v>
      </c>
      <c r="L49" s="197">
        <v>0</v>
      </c>
      <c r="M49" s="197">
        <v>0</v>
      </c>
      <c r="N49" s="197">
        <v>0</v>
      </c>
      <c r="O49" s="197">
        <v>0</v>
      </c>
      <c r="P49" s="197">
        <v>0</v>
      </c>
    </row>
    <row r="50" spans="1:16">
      <c r="A50" t="s">
        <v>92</v>
      </c>
      <c r="C50" s="24">
        <v>0</v>
      </c>
      <c r="D50" s="24">
        <v>0</v>
      </c>
      <c r="E50" s="24">
        <v>0</v>
      </c>
      <c r="F50" s="24">
        <v>0</v>
      </c>
      <c r="G50" s="197">
        <v>148</v>
      </c>
      <c r="H50" s="197">
        <v>0</v>
      </c>
      <c r="I50" s="197">
        <v>0</v>
      </c>
      <c r="J50" s="197">
        <v>0</v>
      </c>
      <c r="K50" s="197">
        <v>270</v>
      </c>
      <c r="L50" s="197">
        <v>0</v>
      </c>
      <c r="M50" s="197">
        <v>0</v>
      </c>
      <c r="N50" s="197">
        <v>0</v>
      </c>
      <c r="O50" s="197">
        <v>0</v>
      </c>
      <c r="P50" s="197">
        <v>0</v>
      </c>
    </row>
    <row r="51" spans="1:16">
      <c r="A51" t="s">
        <v>93</v>
      </c>
      <c r="C51" s="24">
        <v>0</v>
      </c>
      <c r="D51" s="24">
        <v>0</v>
      </c>
      <c r="E51" s="24">
        <v>0</v>
      </c>
      <c r="F51" s="24">
        <v>0</v>
      </c>
      <c r="G51" s="197">
        <v>148</v>
      </c>
      <c r="H51" s="197">
        <v>0</v>
      </c>
      <c r="I51" s="197">
        <v>0</v>
      </c>
      <c r="J51" s="197">
        <v>0</v>
      </c>
      <c r="K51" s="197">
        <v>270</v>
      </c>
      <c r="L51" s="197">
        <v>0</v>
      </c>
      <c r="M51" s="197">
        <v>0</v>
      </c>
      <c r="N51" s="197">
        <v>0</v>
      </c>
      <c r="O51" s="197">
        <v>0</v>
      </c>
      <c r="P51" s="197">
        <v>0</v>
      </c>
    </row>
    <row r="52" spans="1:16">
      <c r="A52" t="s">
        <v>94</v>
      </c>
      <c r="C52" s="24">
        <v>0</v>
      </c>
      <c r="D52" s="24">
        <v>0</v>
      </c>
      <c r="E52" s="24">
        <v>0</v>
      </c>
      <c r="F52" s="24">
        <v>0</v>
      </c>
      <c r="G52" s="197">
        <v>148</v>
      </c>
      <c r="H52" s="197">
        <v>0</v>
      </c>
      <c r="I52" s="197">
        <v>0</v>
      </c>
      <c r="J52" s="197">
        <v>0</v>
      </c>
      <c r="K52" s="197">
        <v>270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</row>
    <row r="53" spans="1:16">
      <c r="A53" t="s">
        <v>95</v>
      </c>
      <c r="C53" s="24">
        <v>0</v>
      </c>
      <c r="D53" s="24">
        <v>0</v>
      </c>
      <c r="E53" s="24">
        <v>0</v>
      </c>
      <c r="F53" s="24">
        <v>0</v>
      </c>
      <c r="G53" s="197">
        <v>148</v>
      </c>
      <c r="H53" s="197">
        <v>0</v>
      </c>
      <c r="I53" s="197">
        <v>0</v>
      </c>
      <c r="J53" s="197">
        <v>0</v>
      </c>
      <c r="K53" s="197">
        <v>270</v>
      </c>
      <c r="L53" s="197">
        <v>0</v>
      </c>
      <c r="M53" s="197">
        <v>0</v>
      </c>
      <c r="N53" s="197">
        <v>0</v>
      </c>
      <c r="O53" s="197">
        <v>0</v>
      </c>
      <c r="P53" s="197">
        <v>0</v>
      </c>
    </row>
    <row r="54" spans="1:16">
      <c r="A54" t="s">
        <v>96</v>
      </c>
      <c r="C54" s="24">
        <v>0</v>
      </c>
      <c r="D54" s="24">
        <v>0</v>
      </c>
      <c r="E54" s="24">
        <v>0</v>
      </c>
      <c r="F54" s="24">
        <v>0</v>
      </c>
      <c r="G54" s="197">
        <v>148</v>
      </c>
      <c r="H54" s="197">
        <v>0</v>
      </c>
      <c r="I54" s="197">
        <v>0</v>
      </c>
      <c r="J54" s="197">
        <v>0</v>
      </c>
      <c r="K54" s="197">
        <v>270</v>
      </c>
      <c r="L54" s="197">
        <v>0</v>
      </c>
      <c r="M54" s="197">
        <v>0</v>
      </c>
      <c r="N54" s="197">
        <v>0</v>
      </c>
      <c r="O54" s="197">
        <v>0</v>
      </c>
      <c r="P54" s="197">
        <v>0</v>
      </c>
    </row>
    <row r="55" spans="1:16">
      <c r="A55" t="s">
        <v>97</v>
      </c>
      <c r="C55" s="24">
        <v>0</v>
      </c>
      <c r="D55" s="24">
        <v>0</v>
      </c>
      <c r="E55" s="24">
        <v>0</v>
      </c>
      <c r="F55" s="24">
        <v>0</v>
      </c>
      <c r="G55" s="197">
        <v>148</v>
      </c>
      <c r="H55" s="197">
        <v>0</v>
      </c>
      <c r="I55" s="197">
        <v>0</v>
      </c>
      <c r="J55" s="197">
        <v>0</v>
      </c>
      <c r="K55" s="197">
        <v>270</v>
      </c>
      <c r="L55" s="197">
        <v>0</v>
      </c>
      <c r="M55" s="197">
        <v>0</v>
      </c>
      <c r="N55" s="197">
        <v>0</v>
      </c>
      <c r="O55" s="197">
        <v>0</v>
      </c>
      <c r="P55" s="197">
        <v>0</v>
      </c>
    </row>
    <row r="56" spans="1:16">
      <c r="A56" t="s">
        <v>98</v>
      </c>
      <c r="C56" s="24">
        <v>0</v>
      </c>
      <c r="D56" s="24">
        <v>0</v>
      </c>
      <c r="E56" s="24">
        <v>0</v>
      </c>
      <c r="F56" s="24">
        <v>0</v>
      </c>
      <c r="G56" s="197">
        <v>148</v>
      </c>
      <c r="H56" s="197">
        <v>0</v>
      </c>
      <c r="I56" s="197">
        <v>0</v>
      </c>
      <c r="J56" s="197">
        <v>0</v>
      </c>
      <c r="K56" s="197">
        <v>270</v>
      </c>
      <c r="L56" s="197">
        <v>0</v>
      </c>
      <c r="M56" s="197">
        <v>0</v>
      </c>
      <c r="N56" s="197">
        <v>0</v>
      </c>
      <c r="O56" s="197">
        <v>0</v>
      </c>
      <c r="P56" s="197">
        <v>0</v>
      </c>
    </row>
    <row r="57" spans="1:16">
      <c r="A57" t="s">
        <v>99</v>
      </c>
      <c r="C57" s="24">
        <v>0</v>
      </c>
      <c r="D57" s="24">
        <v>0</v>
      </c>
      <c r="E57" s="24">
        <v>0</v>
      </c>
      <c r="F57" s="24">
        <v>0</v>
      </c>
      <c r="G57" s="197">
        <v>148</v>
      </c>
      <c r="H57" s="197">
        <v>0</v>
      </c>
      <c r="I57" s="197">
        <v>0</v>
      </c>
      <c r="J57" s="197">
        <v>0</v>
      </c>
      <c r="K57" s="197">
        <v>270</v>
      </c>
      <c r="L57" s="197">
        <v>0</v>
      </c>
      <c r="M57" s="197">
        <v>0</v>
      </c>
      <c r="N57" s="197">
        <v>0</v>
      </c>
      <c r="O57" s="197">
        <v>0</v>
      </c>
      <c r="P57" s="197">
        <v>0</v>
      </c>
    </row>
    <row r="58" spans="1:16">
      <c r="A58" t="s">
        <v>100</v>
      </c>
      <c r="C58" s="24">
        <v>0</v>
      </c>
      <c r="D58" s="24">
        <v>0</v>
      </c>
      <c r="E58" s="24">
        <v>0</v>
      </c>
      <c r="F58" s="24">
        <v>0</v>
      </c>
      <c r="G58" s="197">
        <v>146</v>
      </c>
      <c r="H58" s="197">
        <v>0</v>
      </c>
      <c r="I58" s="197">
        <v>0</v>
      </c>
      <c r="J58" s="197">
        <v>0</v>
      </c>
      <c r="K58" s="197">
        <v>270</v>
      </c>
      <c r="L58" s="197">
        <v>0</v>
      </c>
      <c r="M58" s="197">
        <v>0</v>
      </c>
      <c r="N58" s="197">
        <v>0</v>
      </c>
      <c r="O58" s="197">
        <v>0</v>
      </c>
      <c r="P58" s="197">
        <v>0</v>
      </c>
    </row>
    <row r="59" spans="1:16">
      <c r="A59" t="s">
        <v>101</v>
      </c>
      <c r="C59" s="24">
        <v>0</v>
      </c>
      <c r="D59" s="24">
        <v>0</v>
      </c>
      <c r="E59" s="24">
        <v>0</v>
      </c>
      <c r="F59" s="24">
        <v>0</v>
      </c>
      <c r="G59" s="197">
        <v>146</v>
      </c>
      <c r="H59" s="197">
        <v>0</v>
      </c>
      <c r="I59" s="197">
        <v>0</v>
      </c>
      <c r="J59" s="197">
        <v>0</v>
      </c>
      <c r="K59" s="197">
        <v>270</v>
      </c>
      <c r="L59" s="197">
        <v>0</v>
      </c>
      <c r="M59" s="197">
        <v>0</v>
      </c>
      <c r="N59" s="197">
        <v>0</v>
      </c>
      <c r="O59" s="197">
        <v>0</v>
      </c>
      <c r="P59" s="197">
        <v>0</v>
      </c>
    </row>
    <row r="60" spans="1:16">
      <c r="A60" t="s">
        <v>102</v>
      </c>
      <c r="C60" s="24">
        <v>0</v>
      </c>
      <c r="D60" s="24">
        <v>0</v>
      </c>
      <c r="E60" s="24">
        <v>0</v>
      </c>
      <c r="F60" s="24">
        <v>0</v>
      </c>
      <c r="G60" s="197">
        <v>146</v>
      </c>
      <c r="H60" s="197">
        <v>0</v>
      </c>
      <c r="I60" s="197">
        <v>0</v>
      </c>
      <c r="J60" s="197">
        <v>0</v>
      </c>
      <c r="K60" s="197">
        <v>270</v>
      </c>
      <c r="L60" s="197">
        <v>0</v>
      </c>
      <c r="M60" s="197">
        <v>0</v>
      </c>
      <c r="N60" s="197">
        <v>0</v>
      </c>
      <c r="O60" s="197">
        <v>0</v>
      </c>
      <c r="P60" s="197">
        <v>0</v>
      </c>
    </row>
    <row r="61" spans="1:16">
      <c r="A61" t="s">
        <v>103</v>
      </c>
      <c r="C61" s="24">
        <v>0</v>
      </c>
      <c r="D61" s="24">
        <v>0</v>
      </c>
      <c r="E61" s="24">
        <v>0</v>
      </c>
      <c r="F61" s="24">
        <v>0</v>
      </c>
      <c r="G61" s="197">
        <v>146</v>
      </c>
      <c r="H61" s="197">
        <v>0</v>
      </c>
      <c r="I61" s="197">
        <v>0</v>
      </c>
      <c r="J61" s="197">
        <v>0</v>
      </c>
      <c r="K61" s="197">
        <v>270</v>
      </c>
      <c r="L61" s="197">
        <v>0</v>
      </c>
      <c r="M61" s="197">
        <v>0</v>
      </c>
      <c r="N61" s="197">
        <v>0</v>
      </c>
      <c r="O61" s="197">
        <v>0</v>
      </c>
      <c r="P61" s="197">
        <v>0</v>
      </c>
    </row>
    <row r="62" spans="1:16">
      <c r="A62" t="s">
        <v>104</v>
      </c>
      <c r="C62" s="24">
        <v>0</v>
      </c>
      <c r="D62" s="24">
        <v>0</v>
      </c>
      <c r="E62" s="24">
        <v>0</v>
      </c>
      <c r="F62" s="24">
        <v>0</v>
      </c>
      <c r="G62" s="197">
        <v>146</v>
      </c>
      <c r="H62" s="197">
        <v>0</v>
      </c>
      <c r="I62" s="197">
        <v>0</v>
      </c>
      <c r="J62" s="197">
        <v>0</v>
      </c>
      <c r="K62" s="197">
        <v>270</v>
      </c>
      <c r="L62" s="197">
        <v>0</v>
      </c>
      <c r="M62" s="197">
        <v>0</v>
      </c>
      <c r="N62" s="197">
        <v>0</v>
      </c>
      <c r="O62" s="197">
        <v>0</v>
      </c>
      <c r="P62" s="197">
        <v>0</v>
      </c>
    </row>
    <row r="63" spans="1:16">
      <c r="A63" t="s">
        <v>105</v>
      </c>
      <c r="C63" s="24">
        <v>-0.5</v>
      </c>
      <c r="D63" s="24">
        <v>0</v>
      </c>
      <c r="E63" s="24">
        <v>0</v>
      </c>
      <c r="F63" s="24">
        <v>0</v>
      </c>
      <c r="G63" s="197">
        <v>146</v>
      </c>
      <c r="H63" s="197">
        <v>0</v>
      </c>
      <c r="I63" s="197">
        <v>0</v>
      </c>
      <c r="J63" s="197">
        <v>0</v>
      </c>
      <c r="K63" s="197">
        <v>270</v>
      </c>
      <c r="L63" s="197">
        <v>0</v>
      </c>
      <c r="M63" s="197">
        <v>0</v>
      </c>
      <c r="N63" s="197">
        <v>0</v>
      </c>
      <c r="O63" s="197">
        <v>0</v>
      </c>
      <c r="P63" s="197">
        <v>0</v>
      </c>
    </row>
    <row r="64" spans="1:16">
      <c r="A64" t="s">
        <v>106</v>
      </c>
      <c r="C64" s="24">
        <v>-0.5</v>
      </c>
      <c r="D64" s="24">
        <v>0</v>
      </c>
      <c r="E64" s="24">
        <v>0</v>
      </c>
      <c r="F64" s="24">
        <v>0</v>
      </c>
      <c r="G64" s="197">
        <v>146</v>
      </c>
      <c r="H64" s="197">
        <v>0</v>
      </c>
      <c r="I64" s="197">
        <v>0</v>
      </c>
      <c r="J64" s="197">
        <v>0</v>
      </c>
      <c r="K64" s="197">
        <v>270</v>
      </c>
      <c r="L64" s="197">
        <v>0</v>
      </c>
      <c r="M64" s="197">
        <v>0</v>
      </c>
      <c r="N64" s="197">
        <v>0</v>
      </c>
      <c r="O64" s="197">
        <v>0</v>
      </c>
      <c r="P64" s="197">
        <v>0</v>
      </c>
    </row>
    <row r="65" spans="1:16">
      <c r="A65" t="s">
        <v>107</v>
      </c>
      <c r="C65" s="24">
        <v>-0.5</v>
      </c>
      <c r="D65" s="24">
        <v>0</v>
      </c>
      <c r="E65" s="24">
        <v>0</v>
      </c>
      <c r="F65" s="24">
        <v>0</v>
      </c>
      <c r="G65" s="197">
        <v>150</v>
      </c>
      <c r="H65" s="197">
        <v>0</v>
      </c>
      <c r="I65" s="197">
        <v>0</v>
      </c>
      <c r="J65" s="197">
        <v>0</v>
      </c>
      <c r="K65" s="197">
        <v>270</v>
      </c>
      <c r="L65" s="197">
        <v>0</v>
      </c>
      <c r="M65" s="197">
        <v>0</v>
      </c>
      <c r="N65" s="197">
        <v>0</v>
      </c>
      <c r="O65" s="197">
        <v>0</v>
      </c>
      <c r="P65" s="197">
        <v>0</v>
      </c>
    </row>
    <row r="66" spans="1:16">
      <c r="A66" t="s">
        <v>108</v>
      </c>
      <c r="C66" s="24">
        <v>-0.5</v>
      </c>
      <c r="D66" s="24">
        <v>0</v>
      </c>
      <c r="E66" s="24">
        <v>0</v>
      </c>
      <c r="F66" s="24">
        <v>0</v>
      </c>
      <c r="G66" s="197">
        <v>150</v>
      </c>
      <c r="H66" s="197">
        <v>0</v>
      </c>
      <c r="I66" s="197">
        <v>0</v>
      </c>
      <c r="J66" s="197">
        <v>0</v>
      </c>
      <c r="K66" s="197">
        <v>270</v>
      </c>
      <c r="L66" s="197">
        <v>0</v>
      </c>
      <c r="M66" s="197">
        <v>0</v>
      </c>
      <c r="N66" s="197">
        <v>0</v>
      </c>
      <c r="O66" s="197">
        <v>0</v>
      </c>
      <c r="P66" s="197">
        <v>0</v>
      </c>
    </row>
    <row r="67" spans="1:16">
      <c r="A67" t="s">
        <v>109</v>
      </c>
      <c r="C67" s="24">
        <v>-0.5</v>
      </c>
      <c r="D67" s="24">
        <v>0</v>
      </c>
      <c r="E67" s="24">
        <v>0</v>
      </c>
      <c r="F67" s="24">
        <v>0</v>
      </c>
      <c r="G67" s="197">
        <v>152</v>
      </c>
      <c r="H67" s="197">
        <v>0</v>
      </c>
      <c r="I67" s="197">
        <v>0</v>
      </c>
      <c r="J67" s="197">
        <v>0</v>
      </c>
      <c r="K67" s="197">
        <v>270</v>
      </c>
      <c r="L67" s="197">
        <v>0</v>
      </c>
      <c r="M67" s="197">
        <v>0</v>
      </c>
      <c r="N67" s="197">
        <v>0</v>
      </c>
      <c r="O67" s="197">
        <v>0</v>
      </c>
      <c r="P67" s="197">
        <v>0</v>
      </c>
    </row>
    <row r="68" spans="1:16">
      <c r="A68" t="s">
        <v>110</v>
      </c>
      <c r="C68" s="24">
        <v>-0.5</v>
      </c>
      <c r="D68" s="24">
        <v>0</v>
      </c>
      <c r="E68" s="24">
        <v>0</v>
      </c>
      <c r="F68" s="24">
        <v>0</v>
      </c>
      <c r="G68" s="197">
        <v>152</v>
      </c>
      <c r="H68" s="197">
        <v>0</v>
      </c>
      <c r="I68" s="197">
        <v>0</v>
      </c>
      <c r="J68" s="197">
        <v>0</v>
      </c>
      <c r="K68" s="197">
        <v>270</v>
      </c>
      <c r="L68" s="197">
        <v>0</v>
      </c>
      <c r="M68" s="197">
        <v>0</v>
      </c>
      <c r="N68" s="197">
        <v>0</v>
      </c>
      <c r="O68" s="197">
        <v>0</v>
      </c>
      <c r="P68" s="197">
        <v>0</v>
      </c>
    </row>
    <row r="69" spans="1:16">
      <c r="A69" t="s">
        <v>111</v>
      </c>
      <c r="C69" s="24">
        <v>-0.5</v>
      </c>
      <c r="D69" s="24">
        <v>0</v>
      </c>
      <c r="E69" s="24">
        <v>0</v>
      </c>
      <c r="F69" s="24">
        <v>0</v>
      </c>
      <c r="G69" s="197">
        <v>152</v>
      </c>
      <c r="H69" s="197">
        <v>0</v>
      </c>
      <c r="I69" s="197">
        <v>0</v>
      </c>
      <c r="J69" s="197">
        <v>0</v>
      </c>
      <c r="K69" s="197">
        <v>270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</row>
    <row r="70" spans="1:16">
      <c r="A70" t="s">
        <v>112</v>
      </c>
      <c r="C70" s="24">
        <v>-0.5</v>
      </c>
      <c r="D70" s="24">
        <v>0</v>
      </c>
      <c r="E70" s="24">
        <v>0</v>
      </c>
      <c r="F70" s="24">
        <v>0</v>
      </c>
      <c r="G70" s="197">
        <v>154</v>
      </c>
      <c r="H70" s="197">
        <v>0</v>
      </c>
      <c r="I70" s="197">
        <v>0</v>
      </c>
      <c r="J70" s="197">
        <v>0</v>
      </c>
      <c r="K70" s="197">
        <v>270</v>
      </c>
      <c r="L70" s="197">
        <v>0</v>
      </c>
      <c r="M70" s="197">
        <v>0</v>
      </c>
      <c r="N70" s="197">
        <v>0</v>
      </c>
      <c r="O70" s="197">
        <v>0</v>
      </c>
      <c r="P70" s="197">
        <v>0</v>
      </c>
    </row>
    <row r="71" spans="1:16">
      <c r="A71" t="s">
        <v>113</v>
      </c>
      <c r="C71" s="24">
        <v>-0.5</v>
      </c>
      <c r="D71" s="24">
        <v>0</v>
      </c>
      <c r="E71" s="24">
        <v>0</v>
      </c>
      <c r="F71" s="24">
        <v>0</v>
      </c>
      <c r="G71" s="197">
        <v>152</v>
      </c>
      <c r="H71" s="197">
        <v>0</v>
      </c>
      <c r="I71" s="197">
        <v>0</v>
      </c>
      <c r="J71" s="197">
        <v>0</v>
      </c>
      <c r="K71" s="197">
        <v>270</v>
      </c>
      <c r="L71" s="197">
        <v>0</v>
      </c>
      <c r="M71" s="197">
        <v>0</v>
      </c>
      <c r="N71" s="197">
        <v>0</v>
      </c>
      <c r="O71" s="197">
        <v>0</v>
      </c>
      <c r="P71" s="197">
        <v>0</v>
      </c>
    </row>
    <row r="72" spans="1:16">
      <c r="A72" t="s">
        <v>114</v>
      </c>
      <c r="C72" s="24">
        <v>-0.5</v>
      </c>
      <c r="D72" s="24">
        <v>0</v>
      </c>
      <c r="E72" s="24">
        <v>0</v>
      </c>
      <c r="F72" s="24">
        <v>0</v>
      </c>
      <c r="G72" s="197">
        <v>152</v>
      </c>
      <c r="H72" s="197">
        <v>0</v>
      </c>
      <c r="I72" s="197">
        <v>0</v>
      </c>
      <c r="J72" s="197">
        <v>0</v>
      </c>
      <c r="K72" s="197">
        <v>270</v>
      </c>
      <c r="L72" s="197">
        <v>0</v>
      </c>
      <c r="M72" s="197">
        <v>0</v>
      </c>
      <c r="N72" s="197">
        <v>0</v>
      </c>
      <c r="O72" s="197">
        <v>0</v>
      </c>
      <c r="P72" s="197">
        <v>0</v>
      </c>
    </row>
    <row r="73" spans="1:16">
      <c r="A73" t="s">
        <v>115</v>
      </c>
      <c r="C73" s="24">
        <v>-0.5</v>
      </c>
      <c r="D73" s="24">
        <v>0</v>
      </c>
      <c r="E73" s="24">
        <v>0</v>
      </c>
      <c r="F73" s="24">
        <v>0</v>
      </c>
      <c r="G73" s="197">
        <v>152</v>
      </c>
      <c r="H73" s="197">
        <v>0</v>
      </c>
      <c r="I73" s="197">
        <v>0</v>
      </c>
      <c r="J73" s="197">
        <v>0</v>
      </c>
      <c r="K73" s="197">
        <v>270</v>
      </c>
      <c r="L73" s="197">
        <v>0</v>
      </c>
      <c r="M73" s="197">
        <v>0</v>
      </c>
      <c r="N73" s="197">
        <v>0</v>
      </c>
      <c r="O73" s="197">
        <v>0</v>
      </c>
      <c r="P73" s="197">
        <v>0</v>
      </c>
    </row>
    <row r="74" spans="1:16">
      <c r="A74" t="s">
        <v>116</v>
      </c>
      <c r="C74" s="24">
        <v>-0.5</v>
      </c>
      <c r="D74" s="24">
        <v>0</v>
      </c>
      <c r="E74" s="24">
        <v>0</v>
      </c>
      <c r="F74" s="24">
        <v>0</v>
      </c>
      <c r="G74" s="197">
        <v>152</v>
      </c>
      <c r="H74" s="197">
        <v>0</v>
      </c>
      <c r="I74" s="197">
        <v>0</v>
      </c>
      <c r="J74" s="197">
        <v>0</v>
      </c>
      <c r="K74" s="197">
        <v>270</v>
      </c>
      <c r="L74" s="197">
        <v>0</v>
      </c>
      <c r="M74" s="197">
        <v>0</v>
      </c>
      <c r="N74" s="197">
        <v>0</v>
      </c>
      <c r="O74" s="197">
        <v>0</v>
      </c>
      <c r="P74" s="197">
        <v>0</v>
      </c>
    </row>
    <row r="75" spans="1:16">
      <c r="A75" t="s">
        <v>117</v>
      </c>
      <c r="C75" s="24">
        <v>-0.5</v>
      </c>
      <c r="D75" s="24">
        <v>0</v>
      </c>
      <c r="E75" s="24">
        <v>0</v>
      </c>
      <c r="F75" s="24">
        <v>0</v>
      </c>
      <c r="G75" s="197">
        <v>152</v>
      </c>
      <c r="H75" s="197">
        <v>0</v>
      </c>
      <c r="I75" s="197">
        <v>0</v>
      </c>
      <c r="J75" s="197">
        <v>0</v>
      </c>
      <c r="K75" s="197">
        <v>270</v>
      </c>
      <c r="L75" s="197">
        <v>0</v>
      </c>
      <c r="M75" s="197">
        <v>0</v>
      </c>
      <c r="N75" s="197">
        <v>0</v>
      </c>
      <c r="O75" s="197">
        <v>0</v>
      </c>
      <c r="P75" s="197">
        <v>0</v>
      </c>
    </row>
    <row r="76" spans="1:16">
      <c r="A76" t="s">
        <v>118</v>
      </c>
      <c r="C76" s="24">
        <v>-0.5</v>
      </c>
      <c r="D76" s="24">
        <v>0</v>
      </c>
      <c r="E76" s="24">
        <v>0</v>
      </c>
      <c r="F76" s="24">
        <v>0</v>
      </c>
      <c r="G76" s="197">
        <v>152</v>
      </c>
      <c r="H76" s="197">
        <v>0</v>
      </c>
      <c r="I76" s="197">
        <v>0</v>
      </c>
      <c r="J76" s="197">
        <v>0</v>
      </c>
      <c r="K76" s="197">
        <v>270</v>
      </c>
      <c r="L76" s="197">
        <v>0</v>
      </c>
      <c r="M76" s="197">
        <v>0</v>
      </c>
      <c r="N76" s="197">
        <v>0</v>
      </c>
      <c r="O76" s="197">
        <v>0</v>
      </c>
      <c r="P76" s="197">
        <v>0</v>
      </c>
    </row>
    <row r="77" spans="1:16">
      <c r="A77" t="s">
        <v>119</v>
      </c>
      <c r="C77" s="24">
        <v>-0.5</v>
      </c>
      <c r="D77" s="24">
        <v>0</v>
      </c>
      <c r="E77" s="24">
        <v>0</v>
      </c>
      <c r="F77" s="24">
        <v>0</v>
      </c>
      <c r="G77" s="197">
        <v>152</v>
      </c>
      <c r="H77" s="197">
        <v>0</v>
      </c>
      <c r="I77" s="197">
        <v>0</v>
      </c>
      <c r="J77" s="197">
        <v>0</v>
      </c>
      <c r="K77" s="197">
        <v>270</v>
      </c>
      <c r="L77" s="197">
        <v>0</v>
      </c>
      <c r="M77" s="197">
        <v>0</v>
      </c>
      <c r="N77" s="197">
        <v>0</v>
      </c>
      <c r="O77" s="197">
        <v>0</v>
      </c>
      <c r="P77" s="197">
        <v>0</v>
      </c>
    </row>
    <row r="78" spans="1:16">
      <c r="A78" t="s">
        <v>120</v>
      </c>
      <c r="C78" s="24">
        <v>-0.5</v>
      </c>
      <c r="D78" s="24">
        <v>0</v>
      </c>
      <c r="E78" s="24">
        <v>0</v>
      </c>
      <c r="F78" s="24">
        <v>0</v>
      </c>
      <c r="G78" s="197">
        <v>152</v>
      </c>
      <c r="H78" s="197">
        <v>0</v>
      </c>
      <c r="I78" s="197">
        <v>0</v>
      </c>
      <c r="J78" s="197">
        <v>0</v>
      </c>
      <c r="K78" s="197">
        <v>270</v>
      </c>
      <c r="L78" s="197">
        <v>0</v>
      </c>
      <c r="M78" s="197">
        <v>0</v>
      </c>
      <c r="N78" s="197">
        <v>0</v>
      </c>
      <c r="O78" s="197">
        <v>0</v>
      </c>
      <c r="P78" s="197">
        <v>0</v>
      </c>
    </row>
    <row r="79" spans="1:16">
      <c r="A79" t="s">
        <v>121</v>
      </c>
      <c r="C79" s="24">
        <v>-0.5</v>
      </c>
      <c r="D79" s="24">
        <v>0</v>
      </c>
      <c r="E79" s="24">
        <v>0</v>
      </c>
      <c r="F79" s="24">
        <v>0</v>
      </c>
      <c r="G79" s="197">
        <v>152</v>
      </c>
      <c r="H79" s="197">
        <v>0</v>
      </c>
      <c r="I79" s="197">
        <v>0</v>
      </c>
      <c r="J79" s="197">
        <v>0</v>
      </c>
      <c r="K79" s="197">
        <v>270</v>
      </c>
      <c r="L79" s="197">
        <v>0</v>
      </c>
      <c r="M79" s="197">
        <v>0</v>
      </c>
      <c r="N79" s="197">
        <v>0</v>
      </c>
      <c r="O79" s="197">
        <v>0</v>
      </c>
      <c r="P79" s="197">
        <v>0</v>
      </c>
    </row>
    <row r="80" spans="1:16">
      <c r="A80" t="s">
        <v>122</v>
      </c>
      <c r="C80" s="24">
        <v>-0.5</v>
      </c>
      <c r="D80" s="24">
        <v>0</v>
      </c>
      <c r="E80" s="24">
        <v>0</v>
      </c>
      <c r="F80" s="24">
        <v>0</v>
      </c>
      <c r="G80" s="197">
        <v>152</v>
      </c>
      <c r="H80" s="197">
        <v>0</v>
      </c>
      <c r="I80" s="197">
        <v>0</v>
      </c>
      <c r="J80" s="197">
        <v>0</v>
      </c>
      <c r="K80" s="197">
        <v>270</v>
      </c>
      <c r="L80" s="197">
        <v>0</v>
      </c>
      <c r="M80" s="197">
        <v>0</v>
      </c>
      <c r="N80" s="197">
        <v>0</v>
      </c>
      <c r="O80" s="197">
        <v>0</v>
      </c>
      <c r="P80" s="197">
        <v>0</v>
      </c>
    </row>
    <row r="81" spans="1:16">
      <c r="A81" t="s">
        <v>123</v>
      </c>
      <c r="C81" s="24">
        <v>-0.5</v>
      </c>
      <c r="D81" s="24">
        <v>0</v>
      </c>
      <c r="E81" s="24">
        <v>0</v>
      </c>
      <c r="F81" s="24">
        <v>0</v>
      </c>
      <c r="G81" s="197">
        <v>152</v>
      </c>
      <c r="H81" s="197">
        <v>0</v>
      </c>
      <c r="I81" s="197">
        <v>0</v>
      </c>
      <c r="J81" s="197">
        <v>0</v>
      </c>
      <c r="K81" s="197">
        <v>270</v>
      </c>
      <c r="L81" s="197">
        <v>0</v>
      </c>
      <c r="M81" s="197">
        <v>0</v>
      </c>
      <c r="N81" s="197">
        <v>0</v>
      </c>
      <c r="O81" s="197">
        <v>0</v>
      </c>
      <c r="P81" s="197">
        <v>0</v>
      </c>
    </row>
    <row r="82" spans="1:16">
      <c r="A82" t="s">
        <v>124</v>
      </c>
      <c r="C82" s="24">
        <v>-0.5</v>
      </c>
      <c r="D82" s="24">
        <v>0</v>
      </c>
      <c r="E82" s="24">
        <v>0</v>
      </c>
      <c r="F82" s="24">
        <v>0</v>
      </c>
      <c r="G82" s="197">
        <v>152</v>
      </c>
      <c r="H82" s="197">
        <v>0</v>
      </c>
      <c r="I82" s="197">
        <v>0</v>
      </c>
      <c r="J82" s="197">
        <v>0</v>
      </c>
      <c r="K82" s="197">
        <v>270</v>
      </c>
      <c r="L82" s="197">
        <v>0</v>
      </c>
      <c r="M82" s="197">
        <v>0</v>
      </c>
      <c r="N82" s="197">
        <v>0</v>
      </c>
      <c r="O82" s="197">
        <v>0</v>
      </c>
      <c r="P82" s="197">
        <v>0</v>
      </c>
    </row>
    <row r="83" spans="1:16">
      <c r="A83" t="s">
        <v>125</v>
      </c>
      <c r="C83" s="24">
        <v>-0.5</v>
      </c>
      <c r="D83" s="24">
        <v>0</v>
      </c>
      <c r="E83" s="24">
        <v>0</v>
      </c>
      <c r="F83" s="24">
        <v>0</v>
      </c>
      <c r="G83" s="197">
        <v>155</v>
      </c>
      <c r="H83" s="197">
        <v>0</v>
      </c>
      <c r="I83" s="197">
        <v>0</v>
      </c>
      <c r="J83" s="197">
        <v>0</v>
      </c>
      <c r="K83" s="197">
        <v>270</v>
      </c>
      <c r="L83" s="197">
        <v>0</v>
      </c>
      <c r="M83" s="197">
        <v>0</v>
      </c>
      <c r="N83" s="197">
        <v>0</v>
      </c>
      <c r="O83" s="197">
        <v>0</v>
      </c>
      <c r="P83" s="197">
        <v>0</v>
      </c>
    </row>
    <row r="84" spans="1:16">
      <c r="A84" t="s">
        <v>126</v>
      </c>
      <c r="C84" s="24">
        <v>-0.5</v>
      </c>
      <c r="D84" s="24">
        <v>0</v>
      </c>
      <c r="E84" s="24">
        <v>0</v>
      </c>
      <c r="F84" s="24">
        <v>0</v>
      </c>
      <c r="G84" s="197">
        <v>155</v>
      </c>
      <c r="H84" s="197">
        <v>0</v>
      </c>
      <c r="I84" s="197">
        <v>0</v>
      </c>
      <c r="J84" s="197">
        <v>0</v>
      </c>
      <c r="K84" s="197">
        <v>270</v>
      </c>
      <c r="L84" s="197">
        <v>0</v>
      </c>
      <c r="M84" s="197">
        <v>0</v>
      </c>
      <c r="N84" s="197">
        <v>0</v>
      </c>
      <c r="O84" s="197">
        <v>0</v>
      </c>
      <c r="P84" s="197">
        <v>0</v>
      </c>
    </row>
    <row r="85" spans="1:16">
      <c r="A85" t="s">
        <v>127</v>
      </c>
      <c r="C85" s="24">
        <v>-0.5</v>
      </c>
      <c r="D85" s="24">
        <v>0</v>
      </c>
      <c r="E85" s="24">
        <v>0</v>
      </c>
      <c r="F85" s="24">
        <v>0</v>
      </c>
      <c r="G85" s="197">
        <v>155</v>
      </c>
      <c r="H85" s="197">
        <v>0</v>
      </c>
      <c r="I85" s="197">
        <v>0</v>
      </c>
      <c r="J85" s="197">
        <v>0</v>
      </c>
      <c r="K85" s="197">
        <v>270</v>
      </c>
      <c r="L85" s="197">
        <v>0</v>
      </c>
      <c r="M85" s="197">
        <v>0</v>
      </c>
      <c r="N85" s="197">
        <v>0</v>
      </c>
      <c r="O85" s="197">
        <v>0</v>
      </c>
      <c r="P85" s="197">
        <v>0</v>
      </c>
    </row>
    <row r="86" spans="1:16">
      <c r="A86" t="s">
        <v>128</v>
      </c>
      <c r="C86" s="24">
        <v>-0.5</v>
      </c>
      <c r="D86" s="24">
        <v>0</v>
      </c>
      <c r="E86" s="24">
        <v>0</v>
      </c>
      <c r="F86" s="24">
        <v>0</v>
      </c>
      <c r="G86" s="197">
        <v>155</v>
      </c>
      <c r="H86" s="197">
        <v>0</v>
      </c>
      <c r="I86" s="197">
        <v>0</v>
      </c>
      <c r="J86" s="197">
        <v>0</v>
      </c>
      <c r="K86" s="197">
        <v>270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</row>
    <row r="87" spans="1:16">
      <c r="A87" t="s">
        <v>129</v>
      </c>
      <c r="C87" s="24">
        <v>-0.5</v>
      </c>
      <c r="D87" s="24">
        <v>0</v>
      </c>
      <c r="E87" s="24">
        <v>0</v>
      </c>
      <c r="F87" s="24">
        <v>0</v>
      </c>
      <c r="G87" s="197">
        <v>155</v>
      </c>
      <c r="H87" s="197">
        <v>0</v>
      </c>
      <c r="I87" s="197">
        <v>0</v>
      </c>
      <c r="J87" s="197">
        <v>0</v>
      </c>
      <c r="K87" s="197">
        <v>270</v>
      </c>
      <c r="L87" s="197">
        <v>0</v>
      </c>
      <c r="M87" s="197">
        <v>0</v>
      </c>
      <c r="N87" s="197">
        <v>0</v>
      </c>
      <c r="O87" s="197">
        <v>0</v>
      </c>
      <c r="P87" s="197">
        <v>0</v>
      </c>
    </row>
    <row r="88" spans="1:16">
      <c r="A88" t="s">
        <v>130</v>
      </c>
      <c r="C88" s="24">
        <v>-0.5</v>
      </c>
      <c r="D88" s="24">
        <v>0</v>
      </c>
      <c r="E88" s="24">
        <v>0</v>
      </c>
      <c r="F88" s="24">
        <v>0</v>
      </c>
      <c r="G88" s="197">
        <v>155</v>
      </c>
      <c r="H88" s="197">
        <v>0</v>
      </c>
      <c r="I88" s="197">
        <v>0</v>
      </c>
      <c r="J88" s="197">
        <v>0</v>
      </c>
      <c r="K88" s="197">
        <v>270</v>
      </c>
      <c r="L88" s="197">
        <v>0</v>
      </c>
      <c r="M88" s="197">
        <v>0</v>
      </c>
      <c r="N88" s="197">
        <v>0</v>
      </c>
      <c r="O88" s="197">
        <v>0</v>
      </c>
      <c r="P88" s="197">
        <v>0</v>
      </c>
    </row>
    <row r="89" spans="1:16">
      <c r="A89" t="s">
        <v>131</v>
      </c>
      <c r="C89" s="24">
        <v>-0.5</v>
      </c>
      <c r="D89" s="24">
        <v>0</v>
      </c>
      <c r="E89" s="24">
        <v>0</v>
      </c>
      <c r="F89" s="24">
        <v>0</v>
      </c>
      <c r="G89" s="197">
        <v>155</v>
      </c>
      <c r="H89" s="197">
        <v>0</v>
      </c>
      <c r="I89" s="197">
        <v>0</v>
      </c>
      <c r="J89" s="197">
        <v>0</v>
      </c>
      <c r="K89" s="197">
        <v>270</v>
      </c>
      <c r="L89" s="197">
        <v>0</v>
      </c>
      <c r="M89" s="197">
        <v>0</v>
      </c>
      <c r="N89" s="197">
        <v>0</v>
      </c>
      <c r="O89" s="197">
        <v>0</v>
      </c>
      <c r="P89" s="197">
        <v>0</v>
      </c>
    </row>
    <row r="90" spans="1:16">
      <c r="A90" t="s">
        <v>132</v>
      </c>
      <c r="C90" s="24">
        <v>-0.5</v>
      </c>
      <c r="D90" s="24">
        <v>0</v>
      </c>
      <c r="E90" s="24">
        <v>0</v>
      </c>
      <c r="F90" s="24">
        <v>0</v>
      </c>
      <c r="G90" s="197">
        <v>155</v>
      </c>
      <c r="H90" s="197">
        <v>0</v>
      </c>
      <c r="I90" s="197">
        <v>0</v>
      </c>
      <c r="J90" s="197">
        <v>0</v>
      </c>
      <c r="K90" s="197">
        <v>270</v>
      </c>
      <c r="L90" s="197">
        <v>0</v>
      </c>
      <c r="M90" s="197">
        <v>0</v>
      </c>
      <c r="N90" s="197">
        <v>0</v>
      </c>
      <c r="O90" s="197">
        <v>0</v>
      </c>
      <c r="P90" s="197">
        <v>0</v>
      </c>
    </row>
    <row r="91" spans="1:16">
      <c r="A91" t="s">
        <v>133</v>
      </c>
      <c r="C91" s="24">
        <v>-0.5</v>
      </c>
      <c r="D91" s="24">
        <v>0</v>
      </c>
      <c r="E91" s="24">
        <v>0</v>
      </c>
      <c r="F91" s="24">
        <v>0</v>
      </c>
      <c r="G91" s="197">
        <v>155</v>
      </c>
      <c r="H91" s="197">
        <v>0</v>
      </c>
      <c r="I91" s="197">
        <v>0</v>
      </c>
      <c r="J91" s="197">
        <v>0</v>
      </c>
      <c r="K91" s="197">
        <v>270</v>
      </c>
      <c r="L91" s="197">
        <v>0</v>
      </c>
      <c r="M91" s="197">
        <v>0</v>
      </c>
      <c r="N91" s="197">
        <v>0</v>
      </c>
      <c r="O91" s="197">
        <v>0</v>
      </c>
      <c r="P91" s="197">
        <v>0</v>
      </c>
    </row>
    <row r="92" spans="1:16">
      <c r="A92" t="s">
        <v>134</v>
      </c>
      <c r="C92" s="24">
        <v>-0.5</v>
      </c>
      <c r="D92" s="24">
        <v>0</v>
      </c>
      <c r="E92" s="24">
        <v>0</v>
      </c>
      <c r="F92" s="24">
        <v>0</v>
      </c>
      <c r="G92" s="197">
        <v>155</v>
      </c>
      <c r="H92" s="197">
        <v>0</v>
      </c>
      <c r="I92" s="197">
        <v>0</v>
      </c>
      <c r="J92" s="197">
        <v>0</v>
      </c>
      <c r="K92" s="197">
        <v>270</v>
      </c>
      <c r="L92" s="197">
        <v>0</v>
      </c>
      <c r="M92" s="197">
        <v>0</v>
      </c>
      <c r="N92" s="197">
        <v>0</v>
      </c>
      <c r="O92" s="197">
        <v>0</v>
      </c>
      <c r="P92" s="197">
        <v>0</v>
      </c>
    </row>
    <row r="93" spans="1:16">
      <c r="A93" t="s">
        <v>135</v>
      </c>
      <c r="C93" s="24">
        <v>-0.5</v>
      </c>
      <c r="D93" s="24">
        <v>0</v>
      </c>
      <c r="E93" s="24">
        <v>0</v>
      </c>
      <c r="F93" s="24">
        <v>0</v>
      </c>
      <c r="G93" s="197">
        <v>155</v>
      </c>
      <c r="H93" s="197">
        <v>0</v>
      </c>
      <c r="I93" s="197">
        <v>0</v>
      </c>
      <c r="J93" s="197">
        <v>0</v>
      </c>
      <c r="K93" s="197">
        <v>270</v>
      </c>
      <c r="L93" s="197">
        <v>0</v>
      </c>
      <c r="M93" s="197">
        <v>0</v>
      </c>
      <c r="N93" s="197">
        <v>0</v>
      </c>
      <c r="O93" s="197">
        <v>0</v>
      </c>
      <c r="P93" s="197">
        <v>0</v>
      </c>
    </row>
    <row r="94" spans="1:16">
      <c r="A94" t="s">
        <v>136</v>
      </c>
      <c r="C94" s="24">
        <v>-0.5</v>
      </c>
      <c r="D94" s="24">
        <v>0</v>
      </c>
      <c r="E94" s="24">
        <v>0</v>
      </c>
      <c r="F94" s="24">
        <v>0</v>
      </c>
      <c r="G94" s="197">
        <v>155</v>
      </c>
      <c r="H94" s="197">
        <v>0</v>
      </c>
      <c r="I94" s="197">
        <v>0</v>
      </c>
      <c r="J94" s="197">
        <v>0</v>
      </c>
      <c r="K94" s="197">
        <v>270</v>
      </c>
      <c r="L94" s="197">
        <v>0</v>
      </c>
      <c r="M94" s="197">
        <v>0</v>
      </c>
      <c r="N94" s="197">
        <v>0</v>
      </c>
      <c r="O94" s="197">
        <v>0</v>
      </c>
      <c r="P94" s="197">
        <v>0</v>
      </c>
    </row>
    <row r="95" spans="1:16">
      <c r="A95" t="s">
        <v>137</v>
      </c>
      <c r="C95" s="24">
        <v>-0.5</v>
      </c>
      <c r="D95" s="24">
        <v>0</v>
      </c>
      <c r="E95" s="24">
        <v>0</v>
      </c>
      <c r="F95" s="24">
        <v>0</v>
      </c>
      <c r="G95" s="197">
        <v>155</v>
      </c>
      <c r="H95" s="197">
        <v>0</v>
      </c>
      <c r="I95" s="197">
        <v>0</v>
      </c>
      <c r="J95" s="197">
        <v>0</v>
      </c>
      <c r="K95" s="197">
        <v>270</v>
      </c>
      <c r="L95" s="197">
        <v>0</v>
      </c>
      <c r="M95" s="197">
        <v>0</v>
      </c>
      <c r="N95" s="197">
        <v>0</v>
      </c>
      <c r="O95" s="197">
        <v>0</v>
      </c>
      <c r="P95" s="197">
        <v>0</v>
      </c>
    </row>
    <row r="96" spans="1:16">
      <c r="A96" t="s">
        <v>138</v>
      </c>
      <c r="C96" s="24">
        <v>-0.5</v>
      </c>
      <c r="D96" s="24">
        <v>0</v>
      </c>
      <c r="E96" s="24">
        <v>0</v>
      </c>
      <c r="F96" s="24">
        <v>0</v>
      </c>
      <c r="G96" s="197">
        <v>155</v>
      </c>
      <c r="H96" s="197">
        <v>0</v>
      </c>
      <c r="I96" s="197">
        <v>0</v>
      </c>
      <c r="J96" s="197">
        <v>0</v>
      </c>
      <c r="K96" s="197">
        <v>270</v>
      </c>
      <c r="L96" s="197">
        <v>0</v>
      </c>
      <c r="M96" s="197">
        <v>0</v>
      </c>
      <c r="N96" s="197">
        <v>0</v>
      </c>
      <c r="O96" s="197">
        <v>0</v>
      </c>
      <c r="P96" s="197">
        <v>0</v>
      </c>
    </row>
    <row r="97" spans="1:17">
      <c r="A97" t="s">
        <v>139</v>
      </c>
      <c r="C97" s="24">
        <v>-0.5</v>
      </c>
      <c r="D97" s="24">
        <v>0</v>
      </c>
      <c r="E97" s="24">
        <v>0</v>
      </c>
      <c r="F97" s="24">
        <v>0</v>
      </c>
      <c r="G97" s="197">
        <v>155</v>
      </c>
      <c r="H97" s="197">
        <v>0</v>
      </c>
      <c r="I97" s="197">
        <v>0</v>
      </c>
      <c r="J97" s="197">
        <v>0</v>
      </c>
      <c r="K97" s="197">
        <v>270</v>
      </c>
      <c r="L97" s="197">
        <v>0</v>
      </c>
      <c r="M97" s="197">
        <v>0</v>
      </c>
      <c r="N97" s="197">
        <v>0</v>
      </c>
      <c r="O97" s="197">
        <v>0</v>
      </c>
      <c r="P97" s="197">
        <v>0</v>
      </c>
    </row>
    <row r="98" spans="1:17">
      <c r="A98" t="s">
        <v>140</v>
      </c>
      <c r="C98" s="24">
        <v>-0.5</v>
      </c>
      <c r="D98" s="24">
        <v>0</v>
      </c>
      <c r="E98" s="24">
        <v>0</v>
      </c>
      <c r="F98" s="24">
        <v>0</v>
      </c>
      <c r="G98" s="197">
        <v>155</v>
      </c>
      <c r="H98" s="197">
        <v>0</v>
      </c>
      <c r="I98" s="197">
        <v>0</v>
      </c>
      <c r="J98" s="197">
        <v>0</v>
      </c>
      <c r="K98" s="197">
        <v>270</v>
      </c>
      <c r="L98" s="197">
        <v>0</v>
      </c>
      <c r="M98" s="197">
        <v>0</v>
      </c>
      <c r="N98" s="197">
        <v>0</v>
      </c>
      <c r="O98" s="197">
        <v>0</v>
      </c>
      <c r="P98" s="197">
        <v>0</v>
      </c>
    </row>
    <row r="99" spans="1:17">
      <c r="A99" s="114" t="s">
        <v>333</v>
      </c>
      <c r="B99" s="114">
        <f t="shared" ref="B99:Q99" si="0">SUM(B3:B98)/4000</f>
        <v>0</v>
      </c>
      <c r="C99" s="114">
        <f t="shared" si="0"/>
        <v>-4.4999999999999997E-3</v>
      </c>
      <c r="D99" s="114">
        <f t="shared" si="0"/>
        <v>0</v>
      </c>
      <c r="E99" s="114">
        <f t="shared" si="0"/>
        <v>0</v>
      </c>
      <c r="F99" s="114">
        <f t="shared" si="0"/>
        <v>0</v>
      </c>
      <c r="G99" s="114">
        <f t="shared" si="0"/>
        <v>3.6440000000000001</v>
      </c>
      <c r="H99" s="114">
        <f t="shared" si="0"/>
        <v>0</v>
      </c>
      <c r="I99" s="114">
        <f t="shared" si="0"/>
        <v>0</v>
      </c>
      <c r="J99" s="114">
        <f t="shared" si="0"/>
        <v>0</v>
      </c>
      <c r="K99" s="114">
        <f t="shared" si="0"/>
        <v>6.4668875000000003</v>
      </c>
      <c r="L99" s="114">
        <f t="shared" si="0"/>
        <v>0</v>
      </c>
      <c r="M99" s="114">
        <f t="shared" si="0"/>
        <v>0</v>
      </c>
      <c r="N99" s="114">
        <f t="shared" si="0"/>
        <v>0</v>
      </c>
      <c r="O99" s="114">
        <f t="shared" si="0"/>
        <v>0</v>
      </c>
      <c r="P99" s="114">
        <f t="shared" si="0"/>
        <v>0</v>
      </c>
      <c r="Q99" s="114">
        <f t="shared" si="0"/>
        <v>0</v>
      </c>
    </row>
    <row r="101" spans="1:17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</row>
  </sheetData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AD74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358</v>
      </c>
      <c r="AR1" t="s">
        <v>359</v>
      </c>
      <c r="AS1" t="s">
        <v>361</v>
      </c>
      <c r="AT1" t="s">
        <v>481</v>
      </c>
      <c r="AU1" t="s">
        <v>480</v>
      </c>
      <c r="AV1" t="s">
        <v>447</v>
      </c>
      <c r="AW1" t="s">
        <v>453</v>
      </c>
      <c r="AX1" t="s">
        <v>457</v>
      </c>
    </row>
    <row r="2" spans="1:51">
      <c r="A2" s="216"/>
    </row>
    <row r="3" spans="1:51">
      <c r="A3" t="s">
        <v>45</v>
      </c>
      <c r="B3" s="197">
        <v>0</v>
      </c>
      <c r="C3" s="197">
        <v>0</v>
      </c>
      <c r="D3" s="197">
        <v>16.14</v>
      </c>
      <c r="E3" s="197">
        <v>0</v>
      </c>
      <c r="F3" s="197">
        <v>0</v>
      </c>
      <c r="G3" s="197">
        <v>27.67</v>
      </c>
      <c r="H3" s="197">
        <v>0</v>
      </c>
      <c r="I3" s="197">
        <v>0</v>
      </c>
      <c r="J3" s="197">
        <v>36.590000000000003</v>
      </c>
      <c r="K3" s="197">
        <v>20.65</v>
      </c>
      <c r="L3" s="197">
        <v>0.39</v>
      </c>
      <c r="M3" s="197">
        <v>2.57</v>
      </c>
      <c r="N3" s="197">
        <v>2.09</v>
      </c>
      <c r="O3" s="197">
        <v>2.96</v>
      </c>
      <c r="P3" s="197">
        <v>0.82</v>
      </c>
      <c r="Q3" s="197">
        <v>0.36</v>
      </c>
      <c r="R3" s="197">
        <v>0.75</v>
      </c>
      <c r="S3" s="197">
        <v>0.47</v>
      </c>
      <c r="T3" s="197">
        <v>0</v>
      </c>
      <c r="U3" s="197">
        <v>2.0699999999999998</v>
      </c>
      <c r="V3" s="197">
        <v>0.32</v>
      </c>
      <c r="W3" s="197">
        <v>0.74</v>
      </c>
      <c r="X3" s="197">
        <v>2.54</v>
      </c>
      <c r="Y3" s="197">
        <v>0</v>
      </c>
      <c r="Z3" s="197">
        <v>4.93</v>
      </c>
      <c r="AA3" s="197">
        <v>1.36</v>
      </c>
      <c r="AB3" s="197">
        <v>0</v>
      </c>
      <c r="AC3" s="197">
        <v>0</v>
      </c>
      <c r="AD3" s="197">
        <v>24.92</v>
      </c>
      <c r="AE3" s="197">
        <v>0</v>
      </c>
      <c r="AF3" s="197">
        <v>0</v>
      </c>
      <c r="AG3" s="197">
        <v>-0.12</v>
      </c>
      <c r="AH3" s="197">
        <v>0</v>
      </c>
      <c r="AI3" s="197">
        <v>0</v>
      </c>
      <c r="AJ3" s="197">
        <v>0</v>
      </c>
      <c r="AK3" s="197">
        <v>0</v>
      </c>
      <c r="AL3" s="197">
        <v>0</v>
      </c>
      <c r="AM3" s="197">
        <v>0</v>
      </c>
      <c r="AN3" s="197">
        <v>0</v>
      </c>
      <c r="AO3" s="197">
        <v>381.32</v>
      </c>
      <c r="AP3" s="197">
        <v>0</v>
      </c>
      <c r="AQ3" s="197">
        <v>0</v>
      </c>
      <c r="AR3" s="197">
        <v>0</v>
      </c>
      <c r="AS3" s="197">
        <v>0</v>
      </c>
      <c r="AT3" s="197">
        <v>0</v>
      </c>
      <c r="AU3" s="197">
        <v>0</v>
      </c>
      <c r="AV3" s="197">
        <v>0</v>
      </c>
      <c r="AW3" s="197">
        <v>0</v>
      </c>
      <c r="AX3" s="197">
        <v>0</v>
      </c>
      <c r="AY3" s="197">
        <v>0</v>
      </c>
    </row>
    <row r="4" spans="1:51">
      <c r="A4" t="s">
        <v>46</v>
      </c>
      <c r="B4" s="197">
        <v>0</v>
      </c>
      <c r="C4" s="197">
        <v>0</v>
      </c>
      <c r="D4" s="197">
        <v>16.14</v>
      </c>
      <c r="E4" s="197">
        <v>0</v>
      </c>
      <c r="F4" s="197">
        <v>0</v>
      </c>
      <c r="G4" s="197">
        <v>27.67</v>
      </c>
      <c r="H4" s="197">
        <v>0</v>
      </c>
      <c r="I4" s="197">
        <v>0</v>
      </c>
      <c r="J4" s="197">
        <v>36.590000000000003</v>
      </c>
      <c r="K4" s="197">
        <v>20.65</v>
      </c>
      <c r="L4" s="197">
        <v>0.39</v>
      </c>
      <c r="M4" s="197">
        <v>2.57</v>
      </c>
      <c r="N4" s="197">
        <v>2.09</v>
      </c>
      <c r="O4" s="197">
        <v>2.96</v>
      </c>
      <c r="P4" s="197">
        <v>0.82</v>
      </c>
      <c r="Q4" s="197">
        <v>0.35</v>
      </c>
      <c r="R4" s="197">
        <v>0.75</v>
      </c>
      <c r="S4" s="197">
        <v>0.47</v>
      </c>
      <c r="T4" s="197">
        <v>0</v>
      </c>
      <c r="U4" s="197">
        <v>2.0699999999999998</v>
      </c>
      <c r="V4" s="197">
        <v>0.32</v>
      </c>
      <c r="W4" s="197">
        <v>0.74</v>
      </c>
      <c r="X4" s="197">
        <v>2.5299999999999998</v>
      </c>
      <c r="Y4" s="197">
        <v>0</v>
      </c>
      <c r="Z4" s="197">
        <v>4.93</v>
      </c>
      <c r="AA4" s="197">
        <v>1.36</v>
      </c>
      <c r="AB4" s="197">
        <v>0</v>
      </c>
      <c r="AC4" s="197">
        <v>0</v>
      </c>
      <c r="AD4" s="197">
        <v>24.92</v>
      </c>
      <c r="AE4" s="197">
        <v>0</v>
      </c>
      <c r="AF4" s="197">
        <v>0</v>
      </c>
      <c r="AG4" s="197">
        <v>-0.12</v>
      </c>
      <c r="AH4" s="197">
        <v>0</v>
      </c>
      <c r="AI4" s="197">
        <v>0</v>
      </c>
      <c r="AJ4" s="197">
        <v>0</v>
      </c>
      <c r="AK4" s="197">
        <v>0</v>
      </c>
      <c r="AL4" s="197">
        <v>0</v>
      </c>
      <c r="AM4" s="197">
        <v>0</v>
      </c>
      <c r="AN4" s="197">
        <v>0</v>
      </c>
      <c r="AO4" s="197">
        <v>381.32</v>
      </c>
      <c r="AP4" s="197">
        <v>0</v>
      </c>
      <c r="AQ4" s="197">
        <v>0</v>
      </c>
      <c r="AR4" s="197">
        <v>0</v>
      </c>
      <c r="AS4" s="197">
        <v>0</v>
      </c>
      <c r="AT4" s="197">
        <v>0</v>
      </c>
      <c r="AU4" s="197">
        <v>0</v>
      </c>
      <c r="AV4" s="197">
        <v>0</v>
      </c>
      <c r="AW4" s="197">
        <v>0</v>
      </c>
      <c r="AX4" s="197">
        <v>0</v>
      </c>
      <c r="AY4" s="197">
        <v>0</v>
      </c>
    </row>
    <row r="5" spans="1:51">
      <c r="A5" t="s">
        <v>47</v>
      </c>
      <c r="B5" s="197">
        <v>0</v>
      </c>
      <c r="C5" s="197">
        <v>0</v>
      </c>
      <c r="D5" s="197">
        <v>16.14</v>
      </c>
      <c r="E5" s="197">
        <v>0</v>
      </c>
      <c r="F5" s="197">
        <v>0</v>
      </c>
      <c r="G5" s="197">
        <v>27.67</v>
      </c>
      <c r="H5" s="197">
        <v>0</v>
      </c>
      <c r="I5" s="197">
        <v>0</v>
      </c>
      <c r="J5" s="197">
        <v>36.590000000000003</v>
      </c>
      <c r="K5" s="197">
        <v>20.65</v>
      </c>
      <c r="L5" s="197">
        <v>0.39</v>
      </c>
      <c r="M5" s="197">
        <v>2.57</v>
      </c>
      <c r="N5" s="197">
        <v>2.09</v>
      </c>
      <c r="O5" s="197">
        <v>2.96</v>
      </c>
      <c r="P5" s="197">
        <v>0.82</v>
      </c>
      <c r="Q5" s="197">
        <v>0.35</v>
      </c>
      <c r="R5" s="197">
        <v>0.75</v>
      </c>
      <c r="S5" s="197">
        <v>0.47</v>
      </c>
      <c r="T5" s="197">
        <v>0</v>
      </c>
      <c r="U5" s="197">
        <v>2.0699999999999998</v>
      </c>
      <c r="V5" s="197">
        <v>0.32</v>
      </c>
      <c r="W5" s="197">
        <v>0.74</v>
      </c>
      <c r="X5" s="197">
        <v>2.5299999999999998</v>
      </c>
      <c r="Y5" s="197">
        <v>0</v>
      </c>
      <c r="Z5" s="197">
        <v>4.93</v>
      </c>
      <c r="AA5" s="197">
        <v>1.36</v>
      </c>
      <c r="AB5" s="197">
        <v>0</v>
      </c>
      <c r="AC5" s="197">
        <v>0</v>
      </c>
      <c r="AD5" s="197">
        <v>24.92</v>
      </c>
      <c r="AE5" s="197">
        <v>0</v>
      </c>
      <c r="AF5" s="197">
        <v>0</v>
      </c>
      <c r="AG5" s="197">
        <v>-0.12</v>
      </c>
      <c r="AH5" s="197">
        <v>0</v>
      </c>
      <c r="AI5" s="197">
        <v>0</v>
      </c>
      <c r="AJ5" s="197">
        <v>0</v>
      </c>
      <c r="AK5" s="197">
        <v>0</v>
      </c>
      <c r="AL5" s="197">
        <v>0</v>
      </c>
      <c r="AM5" s="197">
        <v>0</v>
      </c>
      <c r="AN5" s="197">
        <v>0</v>
      </c>
      <c r="AO5" s="197">
        <v>381.32</v>
      </c>
      <c r="AP5" s="197">
        <v>0</v>
      </c>
      <c r="AQ5" s="197">
        <v>0</v>
      </c>
      <c r="AR5" s="197">
        <v>0</v>
      </c>
      <c r="AS5" s="197">
        <v>0</v>
      </c>
      <c r="AT5" s="197">
        <v>0</v>
      </c>
      <c r="AU5" s="197">
        <v>0</v>
      </c>
      <c r="AV5" s="197">
        <v>0</v>
      </c>
      <c r="AW5" s="197">
        <v>0</v>
      </c>
      <c r="AX5" s="197">
        <v>0</v>
      </c>
      <c r="AY5" s="197">
        <v>0</v>
      </c>
    </row>
    <row r="6" spans="1:51">
      <c r="A6" t="s">
        <v>48</v>
      </c>
      <c r="B6" s="197">
        <v>0</v>
      </c>
      <c r="C6" s="197">
        <v>0</v>
      </c>
      <c r="D6" s="197">
        <v>16.14</v>
      </c>
      <c r="E6" s="197">
        <v>0</v>
      </c>
      <c r="F6" s="197">
        <v>0</v>
      </c>
      <c r="G6" s="197">
        <v>27.67</v>
      </c>
      <c r="H6" s="197">
        <v>0</v>
      </c>
      <c r="I6" s="197">
        <v>0</v>
      </c>
      <c r="J6" s="197">
        <v>36.590000000000003</v>
      </c>
      <c r="K6" s="197">
        <v>20.65</v>
      </c>
      <c r="L6" s="197">
        <v>0.39</v>
      </c>
      <c r="M6" s="197">
        <v>2.57</v>
      </c>
      <c r="N6" s="197">
        <v>2.09</v>
      </c>
      <c r="O6" s="197">
        <v>2.96</v>
      </c>
      <c r="P6" s="197">
        <v>0.82</v>
      </c>
      <c r="Q6" s="197">
        <v>0.35</v>
      </c>
      <c r="R6" s="197">
        <v>0.75</v>
      </c>
      <c r="S6" s="197">
        <v>0.47</v>
      </c>
      <c r="T6" s="197">
        <v>0</v>
      </c>
      <c r="U6" s="197">
        <v>2.0699999999999998</v>
      </c>
      <c r="V6" s="197">
        <v>0.32</v>
      </c>
      <c r="W6" s="197">
        <v>0.74</v>
      </c>
      <c r="X6" s="197">
        <v>2.5299999999999998</v>
      </c>
      <c r="Y6" s="197">
        <v>0</v>
      </c>
      <c r="Z6" s="197">
        <v>4.93</v>
      </c>
      <c r="AA6" s="197">
        <v>1.36</v>
      </c>
      <c r="AB6" s="197">
        <v>0</v>
      </c>
      <c r="AC6" s="197">
        <v>0</v>
      </c>
      <c r="AD6" s="197">
        <v>24.92</v>
      </c>
      <c r="AE6" s="197">
        <v>0</v>
      </c>
      <c r="AF6" s="197">
        <v>0</v>
      </c>
      <c r="AG6" s="197">
        <v>-0.12</v>
      </c>
      <c r="AH6" s="197">
        <v>0</v>
      </c>
      <c r="AI6" s="197">
        <v>0</v>
      </c>
      <c r="AJ6" s="197">
        <v>0</v>
      </c>
      <c r="AK6" s="197">
        <v>0</v>
      </c>
      <c r="AL6" s="197">
        <v>0</v>
      </c>
      <c r="AM6" s="197">
        <v>0</v>
      </c>
      <c r="AN6" s="197">
        <v>0</v>
      </c>
      <c r="AO6" s="197">
        <v>381.32</v>
      </c>
      <c r="AP6" s="197">
        <v>0</v>
      </c>
      <c r="AQ6" s="197">
        <v>0</v>
      </c>
      <c r="AR6" s="197">
        <v>0</v>
      </c>
      <c r="AS6" s="197">
        <v>0</v>
      </c>
      <c r="AT6" s="197">
        <v>0</v>
      </c>
      <c r="AU6" s="197">
        <v>0</v>
      </c>
      <c r="AV6" s="197">
        <v>0</v>
      </c>
      <c r="AW6" s="197">
        <v>0</v>
      </c>
      <c r="AX6" s="197">
        <v>0</v>
      </c>
      <c r="AY6" s="197">
        <v>0</v>
      </c>
    </row>
    <row r="7" spans="1:51">
      <c r="A7" t="s">
        <v>49</v>
      </c>
      <c r="B7" s="197">
        <v>0</v>
      </c>
      <c r="C7" s="197">
        <v>0</v>
      </c>
      <c r="D7" s="197">
        <v>17.52</v>
      </c>
      <c r="E7" s="197">
        <v>0</v>
      </c>
      <c r="F7" s="197">
        <v>0</v>
      </c>
      <c r="G7" s="197">
        <v>27.67</v>
      </c>
      <c r="H7" s="197">
        <v>0</v>
      </c>
      <c r="I7" s="197">
        <v>0</v>
      </c>
      <c r="J7" s="197">
        <v>36.590000000000003</v>
      </c>
      <c r="K7" s="197">
        <v>20.65</v>
      </c>
      <c r="L7" s="197">
        <v>0.39</v>
      </c>
      <c r="M7" s="197">
        <v>2.57</v>
      </c>
      <c r="N7" s="197">
        <v>2.09</v>
      </c>
      <c r="O7" s="197">
        <v>2.96</v>
      </c>
      <c r="P7" s="197">
        <v>0.82</v>
      </c>
      <c r="Q7" s="197">
        <v>0.35</v>
      </c>
      <c r="R7" s="197">
        <v>0.75</v>
      </c>
      <c r="S7" s="197">
        <v>0.47</v>
      </c>
      <c r="T7" s="197">
        <v>0</v>
      </c>
      <c r="U7" s="197">
        <v>2.0699999999999998</v>
      </c>
      <c r="V7" s="197">
        <v>1.02</v>
      </c>
      <c r="W7" s="197">
        <v>0.74</v>
      </c>
      <c r="X7" s="197">
        <v>2.5299999999999998</v>
      </c>
      <c r="Y7" s="197">
        <v>0</v>
      </c>
      <c r="Z7" s="197">
        <v>4.93</v>
      </c>
      <c r="AA7" s="197">
        <v>1.36</v>
      </c>
      <c r="AB7" s="197">
        <v>0</v>
      </c>
      <c r="AC7" s="197">
        <v>0</v>
      </c>
      <c r="AD7" s="197">
        <v>24.92</v>
      </c>
      <c r="AE7" s="197">
        <v>0</v>
      </c>
      <c r="AF7" s="197">
        <v>0</v>
      </c>
      <c r="AG7" s="197">
        <v>-0.12</v>
      </c>
      <c r="AH7" s="197">
        <v>0</v>
      </c>
      <c r="AI7" s="197">
        <v>0</v>
      </c>
      <c r="AJ7" s="197">
        <v>0</v>
      </c>
      <c r="AK7" s="197">
        <v>0</v>
      </c>
      <c r="AL7" s="197">
        <v>0</v>
      </c>
      <c r="AM7" s="197">
        <v>0</v>
      </c>
      <c r="AN7" s="197">
        <v>0</v>
      </c>
      <c r="AO7" s="197">
        <v>381.32</v>
      </c>
      <c r="AP7" s="197">
        <v>0</v>
      </c>
      <c r="AQ7" s="197">
        <v>0</v>
      </c>
      <c r="AR7" s="197">
        <v>0</v>
      </c>
      <c r="AS7" s="197">
        <v>0</v>
      </c>
      <c r="AT7" s="197">
        <v>0</v>
      </c>
      <c r="AU7" s="197">
        <v>0</v>
      </c>
      <c r="AV7" s="197">
        <v>0</v>
      </c>
      <c r="AW7" s="197">
        <v>0</v>
      </c>
      <c r="AX7" s="197">
        <v>0</v>
      </c>
      <c r="AY7" s="197">
        <v>0</v>
      </c>
    </row>
    <row r="8" spans="1:51">
      <c r="A8" t="s">
        <v>50</v>
      </c>
      <c r="B8" s="197">
        <v>0</v>
      </c>
      <c r="C8" s="197">
        <v>0</v>
      </c>
      <c r="D8" s="197">
        <v>17.52</v>
      </c>
      <c r="E8" s="197">
        <v>0</v>
      </c>
      <c r="F8" s="197">
        <v>0</v>
      </c>
      <c r="G8" s="197">
        <v>27.67</v>
      </c>
      <c r="H8" s="197">
        <v>0</v>
      </c>
      <c r="I8" s="197">
        <v>0</v>
      </c>
      <c r="J8" s="197">
        <v>36.590000000000003</v>
      </c>
      <c r="K8" s="197">
        <v>20.65</v>
      </c>
      <c r="L8" s="197">
        <v>0.39</v>
      </c>
      <c r="M8" s="197">
        <v>2.57</v>
      </c>
      <c r="N8" s="197">
        <v>2.09</v>
      </c>
      <c r="O8" s="197">
        <v>2.96</v>
      </c>
      <c r="P8" s="197">
        <v>0.82</v>
      </c>
      <c r="Q8" s="197">
        <v>0.35</v>
      </c>
      <c r="R8" s="197">
        <v>0.75</v>
      </c>
      <c r="S8" s="197">
        <v>0.47</v>
      </c>
      <c r="T8" s="197">
        <v>0</v>
      </c>
      <c r="U8" s="197">
        <v>2.0699999999999998</v>
      </c>
      <c r="V8" s="197">
        <v>1.2</v>
      </c>
      <c r="W8" s="197">
        <v>0.74</v>
      </c>
      <c r="X8" s="197">
        <v>2.5299999999999998</v>
      </c>
      <c r="Y8" s="197">
        <v>0</v>
      </c>
      <c r="Z8" s="197">
        <v>4.93</v>
      </c>
      <c r="AA8" s="197">
        <v>1.36</v>
      </c>
      <c r="AB8" s="197">
        <v>0</v>
      </c>
      <c r="AC8" s="197">
        <v>0</v>
      </c>
      <c r="AD8" s="197">
        <v>24.92</v>
      </c>
      <c r="AE8" s="197">
        <v>0</v>
      </c>
      <c r="AF8" s="197">
        <v>0</v>
      </c>
      <c r="AG8" s="197">
        <v>-0.12</v>
      </c>
      <c r="AH8" s="197">
        <v>0</v>
      </c>
      <c r="AI8" s="197">
        <v>0</v>
      </c>
      <c r="AJ8" s="197">
        <v>0</v>
      </c>
      <c r="AK8" s="197">
        <v>0</v>
      </c>
      <c r="AL8" s="197">
        <v>0</v>
      </c>
      <c r="AM8" s="197">
        <v>0</v>
      </c>
      <c r="AN8" s="197">
        <v>0</v>
      </c>
      <c r="AO8" s="197">
        <v>381.32</v>
      </c>
      <c r="AP8" s="197">
        <v>0</v>
      </c>
      <c r="AQ8" s="197">
        <v>0</v>
      </c>
      <c r="AR8" s="197">
        <v>0</v>
      </c>
      <c r="AS8" s="197">
        <v>0</v>
      </c>
      <c r="AT8" s="197">
        <v>0</v>
      </c>
      <c r="AU8" s="197">
        <v>0</v>
      </c>
      <c r="AV8" s="197">
        <v>0</v>
      </c>
      <c r="AW8" s="197">
        <v>0</v>
      </c>
      <c r="AX8" s="197">
        <v>0</v>
      </c>
      <c r="AY8" s="197">
        <v>0</v>
      </c>
    </row>
    <row r="9" spans="1:51">
      <c r="A9" t="s">
        <v>51</v>
      </c>
      <c r="B9" s="197">
        <v>0</v>
      </c>
      <c r="C9" s="197">
        <v>0</v>
      </c>
      <c r="D9" s="197">
        <v>17.52</v>
      </c>
      <c r="E9" s="197">
        <v>0</v>
      </c>
      <c r="F9" s="197">
        <v>0</v>
      </c>
      <c r="G9" s="197">
        <v>27.67</v>
      </c>
      <c r="H9" s="197">
        <v>0</v>
      </c>
      <c r="I9" s="197">
        <v>0</v>
      </c>
      <c r="J9" s="197">
        <v>36.590000000000003</v>
      </c>
      <c r="K9" s="197">
        <v>20.65</v>
      </c>
      <c r="L9" s="197">
        <v>0.39</v>
      </c>
      <c r="M9" s="197">
        <v>2.57</v>
      </c>
      <c r="N9" s="197">
        <v>2.09</v>
      </c>
      <c r="O9" s="197">
        <v>2.96</v>
      </c>
      <c r="P9" s="197">
        <v>0.82</v>
      </c>
      <c r="Q9" s="197">
        <v>0.35</v>
      </c>
      <c r="R9" s="197">
        <v>0.75</v>
      </c>
      <c r="S9" s="197">
        <v>0.47</v>
      </c>
      <c r="T9" s="197">
        <v>0</v>
      </c>
      <c r="U9" s="197">
        <v>2.0699999999999998</v>
      </c>
      <c r="V9" s="197">
        <v>1.38</v>
      </c>
      <c r="W9" s="197">
        <v>0.74</v>
      </c>
      <c r="X9" s="197">
        <v>2.5299999999999998</v>
      </c>
      <c r="Y9" s="197">
        <v>0</v>
      </c>
      <c r="Z9" s="197">
        <v>4.93</v>
      </c>
      <c r="AA9" s="197">
        <v>1.36</v>
      </c>
      <c r="AB9" s="197">
        <v>0</v>
      </c>
      <c r="AC9" s="197">
        <v>0</v>
      </c>
      <c r="AD9" s="197">
        <v>24.92</v>
      </c>
      <c r="AE9" s="197">
        <v>0</v>
      </c>
      <c r="AF9" s="197">
        <v>0</v>
      </c>
      <c r="AG9" s="197">
        <v>-0.12</v>
      </c>
      <c r="AH9" s="197">
        <v>0</v>
      </c>
      <c r="AI9" s="197">
        <v>0</v>
      </c>
      <c r="AJ9" s="197">
        <v>0</v>
      </c>
      <c r="AK9" s="197">
        <v>0</v>
      </c>
      <c r="AL9" s="197">
        <v>0</v>
      </c>
      <c r="AM9" s="197">
        <v>0</v>
      </c>
      <c r="AN9" s="197">
        <v>0</v>
      </c>
      <c r="AO9" s="197">
        <v>381.32</v>
      </c>
      <c r="AP9" s="197">
        <v>0</v>
      </c>
      <c r="AQ9" s="197">
        <v>0</v>
      </c>
      <c r="AR9" s="197">
        <v>0</v>
      </c>
      <c r="AS9" s="197">
        <v>0</v>
      </c>
      <c r="AT9" s="197">
        <v>0</v>
      </c>
      <c r="AU9" s="197">
        <v>0</v>
      </c>
      <c r="AV9" s="197">
        <v>0</v>
      </c>
      <c r="AW9" s="197">
        <v>0</v>
      </c>
      <c r="AX9" s="197">
        <v>0</v>
      </c>
      <c r="AY9" s="197">
        <v>0</v>
      </c>
    </row>
    <row r="10" spans="1:51">
      <c r="A10" t="s">
        <v>52</v>
      </c>
      <c r="B10" s="197">
        <v>0</v>
      </c>
      <c r="C10" s="197">
        <v>0</v>
      </c>
      <c r="D10" s="197">
        <v>17.52</v>
      </c>
      <c r="E10" s="197">
        <v>0</v>
      </c>
      <c r="F10" s="197">
        <v>0</v>
      </c>
      <c r="G10" s="197">
        <v>27.67</v>
      </c>
      <c r="H10" s="197">
        <v>0</v>
      </c>
      <c r="I10" s="197">
        <v>0</v>
      </c>
      <c r="J10" s="197">
        <v>36.590000000000003</v>
      </c>
      <c r="K10" s="197">
        <v>20.65</v>
      </c>
      <c r="L10" s="197">
        <v>0.39</v>
      </c>
      <c r="M10" s="197">
        <v>2.57</v>
      </c>
      <c r="N10" s="197">
        <v>2.09</v>
      </c>
      <c r="O10" s="197">
        <v>2.96</v>
      </c>
      <c r="P10" s="197">
        <v>0.82</v>
      </c>
      <c r="Q10" s="197">
        <v>0.35</v>
      </c>
      <c r="R10" s="197">
        <v>0.75</v>
      </c>
      <c r="S10" s="197">
        <v>0.47</v>
      </c>
      <c r="T10" s="197">
        <v>0</v>
      </c>
      <c r="U10" s="197">
        <v>2.0699999999999998</v>
      </c>
      <c r="V10" s="197">
        <v>1.45</v>
      </c>
      <c r="W10" s="197">
        <v>0.74</v>
      </c>
      <c r="X10" s="197">
        <v>2.5299999999999998</v>
      </c>
      <c r="Y10" s="197">
        <v>0</v>
      </c>
      <c r="Z10" s="197">
        <v>4.93</v>
      </c>
      <c r="AA10" s="197">
        <v>1.36</v>
      </c>
      <c r="AB10" s="197">
        <v>0</v>
      </c>
      <c r="AC10" s="197">
        <v>0</v>
      </c>
      <c r="AD10" s="197">
        <v>24.92</v>
      </c>
      <c r="AE10" s="197">
        <v>0</v>
      </c>
      <c r="AF10" s="197">
        <v>0</v>
      </c>
      <c r="AG10" s="197">
        <v>-0.12</v>
      </c>
      <c r="AH10" s="197">
        <v>0</v>
      </c>
      <c r="AI10" s="197">
        <v>0</v>
      </c>
      <c r="AJ10" s="197">
        <v>0</v>
      </c>
      <c r="AK10" s="197">
        <v>0</v>
      </c>
      <c r="AL10" s="197">
        <v>0</v>
      </c>
      <c r="AM10" s="197">
        <v>0</v>
      </c>
      <c r="AN10" s="197">
        <v>0</v>
      </c>
      <c r="AO10" s="197">
        <v>381.32</v>
      </c>
      <c r="AP10" s="197">
        <v>0</v>
      </c>
      <c r="AQ10" s="197">
        <v>0</v>
      </c>
      <c r="AR10" s="197">
        <v>0</v>
      </c>
      <c r="AS10" s="197">
        <v>0</v>
      </c>
      <c r="AT10" s="197">
        <v>0</v>
      </c>
      <c r="AU10" s="197">
        <v>0</v>
      </c>
      <c r="AV10" s="197">
        <v>0</v>
      </c>
      <c r="AW10" s="197">
        <v>0</v>
      </c>
      <c r="AX10" s="197">
        <v>0</v>
      </c>
      <c r="AY10" s="197">
        <v>0</v>
      </c>
    </row>
    <row r="11" spans="1:51">
      <c r="A11" t="s">
        <v>53</v>
      </c>
      <c r="B11" s="197">
        <v>0</v>
      </c>
      <c r="C11" s="197">
        <v>0</v>
      </c>
      <c r="D11" s="197">
        <v>17.52</v>
      </c>
      <c r="E11" s="197">
        <v>0</v>
      </c>
      <c r="F11" s="197">
        <v>0</v>
      </c>
      <c r="G11" s="197">
        <v>27.67</v>
      </c>
      <c r="H11" s="197">
        <v>0</v>
      </c>
      <c r="I11" s="197">
        <v>0</v>
      </c>
      <c r="J11" s="197">
        <v>36.590000000000003</v>
      </c>
      <c r="K11" s="197">
        <v>20.65</v>
      </c>
      <c r="L11" s="197">
        <v>0.39</v>
      </c>
      <c r="M11" s="197">
        <v>2.57</v>
      </c>
      <c r="N11" s="197">
        <v>2.09</v>
      </c>
      <c r="O11" s="197">
        <v>2.96</v>
      </c>
      <c r="P11" s="197">
        <v>0.82</v>
      </c>
      <c r="Q11" s="197">
        <v>0.35</v>
      </c>
      <c r="R11" s="197">
        <v>0.75</v>
      </c>
      <c r="S11" s="197">
        <v>0.47</v>
      </c>
      <c r="T11" s="197">
        <v>0</v>
      </c>
      <c r="U11" s="197">
        <v>2.0699999999999998</v>
      </c>
      <c r="V11" s="197">
        <v>1.45</v>
      </c>
      <c r="W11" s="197">
        <v>0.74</v>
      </c>
      <c r="X11" s="197">
        <v>2.5299999999999998</v>
      </c>
      <c r="Y11" s="197">
        <v>0</v>
      </c>
      <c r="Z11" s="197">
        <v>4.93</v>
      </c>
      <c r="AA11" s="197">
        <v>1.36</v>
      </c>
      <c r="AB11" s="197">
        <v>0</v>
      </c>
      <c r="AC11" s="197">
        <v>0</v>
      </c>
      <c r="AD11" s="197">
        <v>24.92</v>
      </c>
      <c r="AE11" s="197">
        <v>0</v>
      </c>
      <c r="AF11" s="197">
        <v>0</v>
      </c>
      <c r="AG11" s="197">
        <v>0.45</v>
      </c>
      <c r="AH11" s="197">
        <v>0</v>
      </c>
      <c r="AI11" s="197">
        <v>0</v>
      </c>
      <c r="AJ11" s="197">
        <v>0</v>
      </c>
      <c r="AK11" s="197">
        <v>0</v>
      </c>
      <c r="AL11" s="197">
        <v>0</v>
      </c>
      <c r="AM11" s="197">
        <v>0</v>
      </c>
      <c r="AN11" s="197">
        <v>0</v>
      </c>
      <c r="AO11" s="197">
        <v>381.32</v>
      </c>
      <c r="AP11" s="197">
        <v>0</v>
      </c>
      <c r="AQ11" s="197">
        <v>0</v>
      </c>
      <c r="AR11" s="197">
        <v>0</v>
      </c>
      <c r="AS11" s="197">
        <v>0</v>
      </c>
      <c r="AT11" s="197">
        <v>0</v>
      </c>
      <c r="AU11" s="197">
        <v>0</v>
      </c>
      <c r="AV11" s="197">
        <v>0</v>
      </c>
      <c r="AW11" s="197">
        <v>0</v>
      </c>
      <c r="AX11" s="197">
        <v>0</v>
      </c>
      <c r="AY11" s="197">
        <v>0</v>
      </c>
    </row>
    <row r="12" spans="1:51">
      <c r="A12" t="s">
        <v>54</v>
      </c>
      <c r="B12" s="197">
        <v>0</v>
      </c>
      <c r="C12" s="197">
        <v>0</v>
      </c>
      <c r="D12" s="197">
        <v>17.52</v>
      </c>
      <c r="E12" s="197">
        <v>0</v>
      </c>
      <c r="F12" s="197">
        <v>0</v>
      </c>
      <c r="G12" s="197">
        <v>27.67</v>
      </c>
      <c r="H12" s="197">
        <v>0</v>
      </c>
      <c r="I12" s="197">
        <v>0</v>
      </c>
      <c r="J12" s="197">
        <v>36.590000000000003</v>
      </c>
      <c r="K12" s="197">
        <v>20.65</v>
      </c>
      <c r="L12" s="197">
        <v>0.39</v>
      </c>
      <c r="M12" s="197">
        <v>2.57</v>
      </c>
      <c r="N12" s="197">
        <v>2.09</v>
      </c>
      <c r="O12" s="197">
        <v>2.96</v>
      </c>
      <c r="P12" s="197">
        <v>0.82</v>
      </c>
      <c r="Q12" s="197">
        <v>0.35</v>
      </c>
      <c r="R12" s="197">
        <v>0.75</v>
      </c>
      <c r="S12" s="197">
        <v>0.47</v>
      </c>
      <c r="T12" s="197">
        <v>0</v>
      </c>
      <c r="U12" s="197">
        <v>2.0699999999999998</v>
      </c>
      <c r="V12" s="197">
        <v>1.45</v>
      </c>
      <c r="W12" s="197">
        <v>0.74</v>
      </c>
      <c r="X12" s="197">
        <v>2.5299999999999998</v>
      </c>
      <c r="Y12" s="197">
        <v>0</v>
      </c>
      <c r="Z12" s="197">
        <v>4.93</v>
      </c>
      <c r="AA12" s="197">
        <v>1.36</v>
      </c>
      <c r="AB12" s="197">
        <v>0</v>
      </c>
      <c r="AC12" s="197">
        <v>0</v>
      </c>
      <c r="AD12" s="197">
        <v>24.92</v>
      </c>
      <c r="AE12" s="197">
        <v>0</v>
      </c>
      <c r="AF12" s="197">
        <v>0</v>
      </c>
      <c r="AG12" s="197">
        <v>-0.12</v>
      </c>
      <c r="AH12" s="197">
        <v>0</v>
      </c>
      <c r="AI12" s="197">
        <v>0</v>
      </c>
      <c r="AJ12" s="197">
        <v>0</v>
      </c>
      <c r="AK12" s="197">
        <v>0</v>
      </c>
      <c r="AL12" s="197">
        <v>0</v>
      </c>
      <c r="AM12" s="197">
        <v>0</v>
      </c>
      <c r="AN12" s="197">
        <v>0</v>
      </c>
      <c r="AO12" s="197">
        <v>381.32</v>
      </c>
      <c r="AP12" s="197">
        <v>0</v>
      </c>
      <c r="AQ12" s="197">
        <v>0</v>
      </c>
      <c r="AR12" s="197">
        <v>0</v>
      </c>
      <c r="AS12" s="197">
        <v>0</v>
      </c>
      <c r="AT12" s="197">
        <v>0</v>
      </c>
      <c r="AU12" s="197">
        <v>0</v>
      </c>
      <c r="AV12" s="197">
        <v>0</v>
      </c>
      <c r="AW12" s="197">
        <v>0</v>
      </c>
      <c r="AX12" s="197">
        <v>0</v>
      </c>
      <c r="AY12" s="197">
        <v>0</v>
      </c>
    </row>
    <row r="13" spans="1:51">
      <c r="A13" t="s">
        <v>55</v>
      </c>
      <c r="B13" s="197">
        <v>0</v>
      </c>
      <c r="C13" s="197">
        <v>0</v>
      </c>
      <c r="D13" s="197">
        <v>17.52</v>
      </c>
      <c r="E13" s="197">
        <v>0</v>
      </c>
      <c r="F13" s="197">
        <v>0</v>
      </c>
      <c r="G13" s="197">
        <v>28.14</v>
      </c>
      <c r="H13" s="197">
        <v>0</v>
      </c>
      <c r="I13" s="197">
        <v>0</v>
      </c>
      <c r="J13" s="197">
        <v>36.590000000000003</v>
      </c>
      <c r="K13" s="197">
        <v>20.65</v>
      </c>
      <c r="L13" s="197">
        <v>0.39</v>
      </c>
      <c r="M13" s="197">
        <v>2.57</v>
      </c>
      <c r="N13" s="197">
        <v>2.09</v>
      </c>
      <c r="O13" s="197">
        <v>2.96</v>
      </c>
      <c r="P13" s="197">
        <v>0.82</v>
      </c>
      <c r="Q13" s="197">
        <v>0.35</v>
      </c>
      <c r="R13" s="197">
        <v>0.75</v>
      </c>
      <c r="S13" s="197">
        <v>0.47</v>
      </c>
      <c r="T13" s="197">
        <v>0</v>
      </c>
      <c r="U13" s="197">
        <v>2.0699999999999998</v>
      </c>
      <c r="V13" s="197">
        <v>1.45</v>
      </c>
      <c r="W13" s="197">
        <v>0.76</v>
      </c>
      <c r="X13" s="197">
        <v>2.5299999999999998</v>
      </c>
      <c r="Y13" s="197">
        <v>0</v>
      </c>
      <c r="Z13" s="197">
        <v>4.93</v>
      </c>
      <c r="AA13" s="197">
        <v>1.36</v>
      </c>
      <c r="AB13" s="197">
        <v>0</v>
      </c>
      <c r="AC13" s="197">
        <v>0</v>
      </c>
      <c r="AD13" s="197">
        <v>24.92</v>
      </c>
      <c r="AE13" s="197">
        <v>0</v>
      </c>
      <c r="AF13" s="197">
        <v>0</v>
      </c>
      <c r="AG13" s="197">
        <v>-0.12</v>
      </c>
      <c r="AH13" s="197">
        <v>0</v>
      </c>
      <c r="AI13" s="197">
        <v>0</v>
      </c>
      <c r="AJ13" s="197">
        <v>0</v>
      </c>
      <c r="AK13" s="197">
        <v>0</v>
      </c>
      <c r="AL13" s="197">
        <v>0</v>
      </c>
      <c r="AM13" s="197">
        <v>0</v>
      </c>
      <c r="AN13" s="197">
        <v>0</v>
      </c>
      <c r="AO13" s="197">
        <v>381.32</v>
      </c>
      <c r="AP13" s="197">
        <v>0</v>
      </c>
      <c r="AQ13" s="197">
        <v>0</v>
      </c>
      <c r="AR13" s="197">
        <v>0</v>
      </c>
      <c r="AS13" s="197">
        <v>0</v>
      </c>
      <c r="AT13" s="197">
        <v>0</v>
      </c>
      <c r="AU13" s="197">
        <v>0</v>
      </c>
      <c r="AV13" s="197">
        <v>0</v>
      </c>
      <c r="AW13" s="197">
        <v>0</v>
      </c>
      <c r="AX13" s="197">
        <v>0</v>
      </c>
      <c r="AY13" s="197">
        <v>0</v>
      </c>
    </row>
    <row r="14" spans="1:51">
      <c r="A14" t="s">
        <v>56</v>
      </c>
      <c r="B14" s="197">
        <v>0</v>
      </c>
      <c r="C14" s="197">
        <v>0</v>
      </c>
      <c r="D14" s="197">
        <v>17.52</v>
      </c>
      <c r="E14" s="197">
        <v>0</v>
      </c>
      <c r="F14" s="197">
        <v>0</v>
      </c>
      <c r="G14" s="197">
        <v>28.14</v>
      </c>
      <c r="H14" s="197">
        <v>0</v>
      </c>
      <c r="I14" s="197">
        <v>0</v>
      </c>
      <c r="J14" s="197">
        <v>36.590000000000003</v>
      </c>
      <c r="K14" s="197">
        <v>20.65</v>
      </c>
      <c r="L14" s="197">
        <v>0.39</v>
      </c>
      <c r="M14" s="197">
        <v>2.57</v>
      </c>
      <c r="N14" s="197">
        <v>2.09</v>
      </c>
      <c r="O14" s="197">
        <v>2.96</v>
      </c>
      <c r="P14" s="197">
        <v>0.82</v>
      </c>
      <c r="Q14" s="197">
        <v>0.35</v>
      </c>
      <c r="R14" s="197">
        <v>0.75</v>
      </c>
      <c r="S14" s="197">
        <v>0.47</v>
      </c>
      <c r="T14" s="197">
        <v>0</v>
      </c>
      <c r="U14" s="197">
        <v>2.0699999999999998</v>
      </c>
      <c r="V14" s="197">
        <v>1.45</v>
      </c>
      <c r="W14" s="197">
        <v>0.76</v>
      </c>
      <c r="X14" s="197">
        <v>2.5299999999999998</v>
      </c>
      <c r="Y14" s="197">
        <v>0</v>
      </c>
      <c r="Z14" s="197">
        <v>4.93</v>
      </c>
      <c r="AA14" s="197">
        <v>1.36</v>
      </c>
      <c r="AB14" s="197">
        <v>0</v>
      </c>
      <c r="AC14" s="197">
        <v>0</v>
      </c>
      <c r="AD14" s="197">
        <v>24.92</v>
      </c>
      <c r="AE14" s="197">
        <v>0</v>
      </c>
      <c r="AF14" s="197">
        <v>0</v>
      </c>
      <c r="AG14" s="197">
        <v>-0.12</v>
      </c>
      <c r="AH14" s="197">
        <v>0</v>
      </c>
      <c r="AI14" s="197">
        <v>0</v>
      </c>
      <c r="AJ14" s="197">
        <v>0</v>
      </c>
      <c r="AK14" s="197">
        <v>0</v>
      </c>
      <c r="AL14" s="197">
        <v>0</v>
      </c>
      <c r="AM14" s="197">
        <v>0</v>
      </c>
      <c r="AN14" s="197">
        <v>0</v>
      </c>
      <c r="AO14" s="197">
        <v>381.32</v>
      </c>
      <c r="AP14" s="197">
        <v>0</v>
      </c>
      <c r="AQ14" s="197">
        <v>0</v>
      </c>
      <c r="AR14" s="197">
        <v>0</v>
      </c>
      <c r="AS14" s="197">
        <v>0</v>
      </c>
      <c r="AT14" s="197">
        <v>0</v>
      </c>
      <c r="AU14" s="197">
        <v>0</v>
      </c>
      <c r="AV14" s="197">
        <v>0</v>
      </c>
      <c r="AW14" s="197">
        <v>0</v>
      </c>
      <c r="AX14" s="197">
        <v>0</v>
      </c>
      <c r="AY14" s="197">
        <v>0</v>
      </c>
    </row>
    <row r="15" spans="1:51">
      <c r="A15" t="s">
        <v>57</v>
      </c>
      <c r="B15" s="197">
        <v>0</v>
      </c>
      <c r="C15" s="197">
        <v>0</v>
      </c>
      <c r="D15" s="197">
        <v>17.52</v>
      </c>
      <c r="E15" s="197">
        <v>0</v>
      </c>
      <c r="F15" s="197">
        <v>0</v>
      </c>
      <c r="G15" s="197">
        <v>28.14</v>
      </c>
      <c r="H15" s="197">
        <v>0</v>
      </c>
      <c r="I15" s="197">
        <v>0</v>
      </c>
      <c r="J15" s="197">
        <v>36.590000000000003</v>
      </c>
      <c r="K15" s="197">
        <v>20.65</v>
      </c>
      <c r="L15" s="197">
        <v>0.39</v>
      </c>
      <c r="M15" s="197">
        <v>2.57</v>
      </c>
      <c r="N15" s="197">
        <v>2.09</v>
      </c>
      <c r="O15" s="197">
        <v>2.96</v>
      </c>
      <c r="P15" s="197">
        <v>0.82</v>
      </c>
      <c r="Q15" s="197">
        <v>0.36</v>
      </c>
      <c r="R15" s="197">
        <v>0.75</v>
      </c>
      <c r="S15" s="197">
        <v>0.47</v>
      </c>
      <c r="T15" s="197">
        <v>0</v>
      </c>
      <c r="U15" s="197">
        <v>2.0699999999999998</v>
      </c>
      <c r="V15" s="197">
        <v>1.45</v>
      </c>
      <c r="W15" s="197">
        <v>0.76</v>
      </c>
      <c r="X15" s="197">
        <v>2.5299999999999998</v>
      </c>
      <c r="Y15" s="197">
        <v>0</v>
      </c>
      <c r="Z15" s="197">
        <v>4.93</v>
      </c>
      <c r="AA15" s="197">
        <v>1.36</v>
      </c>
      <c r="AB15" s="197">
        <v>0</v>
      </c>
      <c r="AC15" s="197">
        <v>0</v>
      </c>
      <c r="AD15" s="197">
        <v>24.92</v>
      </c>
      <c r="AE15" s="197">
        <v>0</v>
      </c>
      <c r="AF15" s="197">
        <v>0</v>
      </c>
      <c r="AG15" s="197">
        <v>-0.12</v>
      </c>
      <c r="AH15" s="197">
        <v>0</v>
      </c>
      <c r="AI15" s="197">
        <v>0</v>
      </c>
      <c r="AJ15" s="197">
        <v>0</v>
      </c>
      <c r="AK15" s="197">
        <v>0</v>
      </c>
      <c r="AL15" s="197">
        <v>0</v>
      </c>
      <c r="AM15" s="197">
        <v>0</v>
      </c>
      <c r="AN15" s="197">
        <v>0</v>
      </c>
      <c r="AO15" s="197">
        <v>381.32</v>
      </c>
      <c r="AP15" s="197">
        <v>0</v>
      </c>
      <c r="AQ15" s="197">
        <v>0</v>
      </c>
      <c r="AR15" s="197">
        <v>0</v>
      </c>
      <c r="AS15" s="197">
        <v>0</v>
      </c>
      <c r="AT15" s="197">
        <v>0</v>
      </c>
      <c r="AU15" s="197">
        <v>0</v>
      </c>
      <c r="AV15" s="197">
        <v>0</v>
      </c>
      <c r="AW15" s="197">
        <v>0</v>
      </c>
      <c r="AX15" s="197">
        <v>0</v>
      </c>
      <c r="AY15" s="197">
        <v>0</v>
      </c>
    </row>
    <row r="16" spans="1:51">
      <c r="A16" t="s">
        <v>58</v>
      </c>
      <c r="B16" s="197">
        <v>0</v>
      </c>
      <c r="C16" s="197">
        <v>0</v>
      </c>
      <c r="D16" s="197">
        <v>17.52</v>
      </c>
      <c r="E16" s="197">
        <v>0</v>
      </c>
      <c r="F16" s="197">
        <v>0</v>
      </c>
      <c r="G16" s="197">
        <v>28.14</v>
      </c>
      <c r="H16" s="197">
        <v>0</v>
      </c>
      <c r="I16" s="197">
        <v>0</v>
      </c>
      <c r="J16" s="197">
        <v>36.590000000000003</v>
      </c>
      <c r="K16" s="197">
        <v>20.65</v>
      </c>
      <c r="L16" s="197">
        <v>0.39</v>
      </c>
      <c r="M16" s="197">
        <v>2.57</v>
      </c>
      <c r="N16" s="197">
        <v>2.09</v>
      </c>
      <c r="O16" s="197">
        <v>2.96</v>
      </c>
      <c r="P16" s="197">
        <v>0.82</v>
      </c>
      <c r="Q16" s="197">
        <v>0.36</v>
      </c>
      <c r="R16" s="197">
        <v>0.75</v>
      </c>
      <c r="S16" s="197">
        <v>0.47</v>
      </c>
      <c r="T16" s="197">
        <v>0</v>
      </c>
      <c r="U16" s="197">
        <v>2.0699999999999998</v>
      </c>
      <c r="V16" s="197">
        <v>1.45</v>
      </c>
      <c r="W16" s="197">
        <v>0.76</v>
      </c>
      <c r="X16" s="197">
        <v>2.5299999999999998</v>
      </c>
      <c r="Y16" s="197">
        <v>0</v>
      </c>
      <c r="Z16" s="197">
        <v>4.93</v>
      </c>
      <c r="AA16" s="197">
        <v>1.36</v>
      </c>
      <c r="AB16" s="197">
        <v>0</v>
      </c>
      <c r="AC16" s="197">
        <v>0</v>
      </c>
      <c r="AD16" s="197">
        <v>24.92</v>
      </c>
      <c r="AE16" s="197">
        <v>0</v>
      </c>
      <c r="AF16" s="197">
        <v>0</v>
      </c>
      <c r="AG16" s="197">
        <v>-0.12</v>
      </c>
      <c r="AH16" s="197">
        <v>0</v>
      </c>
      <c r="AI16" s="197">
        <v>0</v>
      </c>
      <c r="AJ16" s="197">
        <v>0</v>
      </c>
      <c r="AK16" s="197">
        <v>0</v>
      </c>
      <c r="AL16" s="197">
        <v>0</v>
      </c>
      <c r="AM16" s="197">
        <v>0</v>
      </c>
      <c r="AN16" s="197">
        <v>0</v>
      </c>
      <c r="AO16" s="197">
        <v>381.32</v>
      </c>
      <c r="AP16" s="197">
        <v>0</v>
      </c>
      <c r="AQ16" s="197">
        <v>0</v>
      </c>
      <c r="AR16" s="197">
        <v>0</v>
      </c>
      <c r="AS16" s="197">
        <v>0</v>
      </c>
      <c r="AT16" s="197">
        <v>0</v>
      </c>
      <c r="AU16" s="197">
        <v>0</v>
      </c>
      <c r="AV16" s="197">
        <v>0</v>
      </c>
      <c r="AW16" s="197">
        <v>0</v>
      </c>
      <c r="AX16" s="197">
        <v>0</v>
      </c>
      <c r="AY16" s="197">
        <v>0</v>
      </c>
    </row>
    <row r="17" spans="1:51">
      <c r="A17" t="s">
        <v>59</v>
      </c>
      <c r="B17" s="197">
        <v>0</v>
      </c>
      <c r="C17" s="197">
        <v>0</v>
      </c>
      <c r="D17" s="197">
        <v>17.52</v>
      </c>
      <c r="E17" s="197">
        <v>0</v>
      </c>
      <c r="F17" s="197">
        <v>0</v>
      </c>
      <c r="G17" s="197">
        <v>28.14</v>
      </c>
      <c r="H17" s="197">
        <v>0</v>
      </c>
      <c r="I17" s="197">
        <v>0</v>
      </c>
      <c r="J17" s="197">
        <v>36.590000000000003</v>
      </c>
      <c r="K17" s="197">
        <v>20.65</v>
      </c>
      <c r="L17" s="197">
        <v>0.39</v>
      </c>
      <c r="M17" s="197">
        <v>2.57</v>
      </c>
      <c r="N17" s="197">
        <v>2.09</v>
      </c>
      <c r="O17" s="197">
        <v>2.96</v>
      </c>
      <c r="P17" s="197">
        <v>0.82</v>
      </c>
      <c r="Q17" s="197">
        <v>0.36</v>
      </c>
      <c r="R17" s="197">
        <v>0.75</v>
      </c>
      <c r="S17" s="197">
        <v>0.47</v>
      </c>
      <c r="T17" s="197">
        <v>0</v>
      </c>
      <c r="U17" s="197">
        <v>2.0699999999999998</v>
      </c>
      <c r="V17" s="197">
        <v>0.97</v>
      </c>
      <c r="W17" s="197">
        <v>0.76</v>
      </c>
      <c r="X17" s="197">
        <v>2.5299999999999998</v>
      </c>
      <c r="Y17" s="197">
        <v>0</v>
      </c>
      <c r="Z17" s="197">
        <v>4.93</v>
      </c>
      <c r="AA17" s="197">
        <v>1.36</v>
      </c>
      <c r="AB17" s="197">
        <v>0</v>
      </c>
      <c r="AC17" s="197">
        <v>0</v>
      </c>
      <c r="AD17" s="197">
        <v>24.92</v>
      </c>
      <c r="AE17" s="197">
        <v>0</v>
      </c>
      <c r="AF17" s="197">
        <v>0</v>
      </c>
      <c r="AG17" s="197">
        <v>-0.12</v>
      </c>
      <c r="AH17" s="197">
        <v>0</v>
      </c>
      <c r="AI17" s="197">
        <v>0</v>
      </c>
      <c r="AJ17" s="197">
        <v>0</v>
      </c>
      <c r="AK17" s="197">
        <v>0</v>
      </c>
      <c r="AL17" s="197">
        <v>0</v>
      </c>
      <c r="AM17" s="197">
        <v>0</v>
      </c>
      <c r="AN17" s="197">
        <v>0</v>
      </c>
      <c r="AO17" s="197">
        <v>381.32</v>
      </c>
      <c r="AP17" s="197">
        <v>0</v>
      </c>
      <c r="AQ17" s="197">
        <v>0</v>
      </c>
      <c r="AR17" s="197">
        <v>0</v>
      </c>
      <c r="AS17" s="197">
        <v>0</v>
      </c>
      <c r="AT17" s="197">
        <v>0</v>
      </c>
      <c r="AU17" s="197">
        <v>0</v>
      </c>
      <c r="AV17" s="197">
        <v>0</v>
      </c>
      <c r="AW17" s="197">
        <v>0</v>
      </c>
      <c r="AX17" s="197">
        <v>0</v>
      </c>
      <c r="AY17" s="197">
        <v>0</v>
      </c>
    </row>
    <row r="18" spans="1:51">
      <c r="A18" t="s">
        <v>60</v>
      </c>
      <c r="B18" s="197">
        <v>0</v>
      </c>
      <c r="C18" s="197">
        <v>0</v>
      </c>
      <c r="D18" s="197">
        <v>17.52</v>
      </c>
      <c r="E18" s="197">
        <v>0</v>
      </c>
      <c r="F18" s="197">
        <v>0</v>
      </c>
      <c r="G18" s="197">
        <v>28.14</v>
      </c>
      <c r="H18" s="197">
        <v>0</v>
      </c>
      <c r="I18" s="197">
        <v>0</v>
      </c>
      <c r="J18" s="197">
        <v>36.590000000000003</v>
      </c>
      <c r="K18" s="197">
        <v>20.65</v>
      </c>
      <c r="L18" s="197">
        <v>0.39</v>
      </c>
      <c r="M18" s="197">
        <v>2.57</v>
      </c>
      <c r="N18" s="197">
        <v>2.09</v>
      </c>
      <c r="O18" s="197">
        <v>2.96</v>
      </c>
      <c r="P18" s="197">
        <v>0.82</v>
      </c>
      <c r="Q18" s="197">
        <v>0.36</v>
      </c>
      <c r="R18" s="197">
        <v>0.75</v>
      </c>
      <c r="S18" s="197">
        <v>0.47</v>
      </c>
      <c r="T18" s="197">
        <v>0</v>
      </c>
      <c r="U18" s="197">
        <v>2.0699999999999998</v>
      </c>
      <c r="V18" s="197">
        <v>0.97</v>
      </c>
      <c r="W18" s="197">
        <v>0.76</v>
      </c>
      <c r="X18" s="197">
        <v>2.5299999999999998</v>
      </c>
      <c r="Y18" s="197">
        <v>0</v>
      </c>
      <c r="Z18" s="197">
        <v>4.93</v>
      </c>
      <c r="AA18" s="197">
        <v>1.36</v>
      </c>
      <c r="AB18" s="197">
        <v>0</v>
      </c>
      <c r="AC18" s="197">
        <v>0</v>
      </c>
      <c r="AD18" s="197">
        <v>24.92</v>
      </c>
      <c r="AE18" s="197">
        <v>0</v>
      </c>
      <c r="AF18" s="197">
        <v>0</v>
      </c>
      <c r="AG18" s="197">
        <v>-0.12</v>
      </c>
      <c r="AH18" s="197">
        <v>0</v>
      </c>
      <c r="AI18" s="197">
        <v>0</v>
      </c>
      <c r="AJ18" s="197">
        <v>0</v>
      </c>
      <c r="AK18" s="197">
        <v>0</v>
      </c>
      <c r="AL18" s="197">
        <v>0</v>
      </c>
      <c r="AM18" s="197">
        <v>0</v>
      </c>
      <c r="AN18" s="197">
        <v>0</v>
      </c>
      <c r="AO18" s="197">
        <v>381.32</v>
      </c>
      <c r="AP18" s="197">
        <v>0</v>
      </c>
      <c r="AQ18" s="197">
        <v>0</v>
      </c>
      <c r="AR18" s="197">
        <v>0</v>
      </c>
      <c r="AS18" s="197">
        <v>0</v>
      </c>
      <c r="AT18" s="197">
        <v>0</v>
      </c>
      <c r="AU18" s="197">
        <v>0</v>
      </c>
      <c r="AV18" s="197">
        <v>0</v>
      </c>
      <c r="AW18" s="197">
        <v>0</v>
      </c>
      <c r="AX18" s="197">
        <v>0</v>
      </c>
      <c r="AY18" s="197">
        <v>0</v>
      </c>
    </row>
    <row r="19" spans="1:51">
      <c r="A19" t="s">
        <v>61</v>
      </c>
      <c r="B19" s="197">
        <v>0</v>
      </c>
      <c r="C19" s="197">
        <v>0</v>
      </c>
      <c r="D19" s="197">
        <v>17.52</v>
      </c>
      <c r="E19" s="197">
        <v>0</v>
      </c>
      <c r="F19" s="197">
        <v>0</v>
      </c>
      <c r="G19" s="197">
        <v>28.14</v>
      </c>
      <c r="H19" s="197">
        <v>0</v>
      </c>
      <c r="I19" s="197">
        <v>0</v>
      </c>
      <c r="J19" s="197">
        <v>36.590000000000003</v>
      </c>
      <c r="K19" s="197">
        <v>20.65</v>
      </c>
      <c r="L19" s="197">
        <v>0.39</v>
      </c>
      <c r="M19" s="197">
        <v>2.57</v>
      </c>
      <c r="N19" s="197">
        <v>2.09</v>
      </c>
      <c r="O19" s="197">
        <v>2.96</v>
      </c>
      <c r="P19" s="197">
        <v>0.82</v>
      </c>
      <c r="Q19" s="197">
        <v>0.36</v>
      </c>
      <c r="R19" s="197">
        <v>0.75</v>
      </c>
      <c r="S19" s="197">
        <v>0.47</v>
      </c>
      <c r="T19" s="197">
        <v>0</v>
      </c>
      <c r="U19" s="197">
        <v>2.11</v>
      </c>
      <c r="V19" s="197">
        <v>0.97</v>
      </c>
      <c r="W19" s="197">
        <v>0.76</v>
      </c>
      <c r="X19" s="197">
        <v>2.5299999999999998</v>
      </c>
      <c r="Y19" s="197">
        <v>0</v>
      </c>
      <c r="Z19" s="197">
        <v>4.93</v>
      </c>
      <c r="AA19" s="197">
        <v>1.36</v>
      </c>
      <c r="AB19" s="197">
        <v>0</v>
      </c>
      <c r="AC19" s="197">
        <v>0</v>
      </c>
      <c r="AD19" s="197">
        <v>24.92</v>
      </c>
      <c r="AE19" s="197">
        <v>0</v>
      </c>
      <c r="AF19" s="197">
        <v>0</v>
      </c>
      <c r="AG19" s="197">
        <v>-0.12</v>
      </c>
      <c r="AH19" s="197">
        <v>0</v>
      </c>
      <c r="AI19" s="197">
        <v>0</v>
      </c>
      <c r="AJ19" s="197">
        <v>0</v>
      </c>
      <c r="AK19" s="197">
        <v>0</v>
      </c>
      <c r="AL19" s="197">
        <v>0</v>
      </c>
      <c r="AM19" s="197">
        <v>0</v>
      </c>
      <c r="AN19" s="197">
        <v>0</v>
      </c>
      <c r="AO19" s="197">
        <v>381.32</v>
      </c>
      <c r="AP19" s="197">
        <v>0</v>
      </c>
      <c r="AQ19" s="197">
        <v>0</v>
      </c>
      <c r="AR19" s="197">
        <v>0</v>
      </c>
      <c r="AS19" s="197">
        <v>0</v>
      </c>
      <c r="AT19" s="197">
        <v>0</v>
      </c>
      <c r="AU19" s="197">
        <v>0</v>
      </c>
      <c r="AV19" s="197">
        <v>0</v>
      </c>
      <c r="AW19" s="197">
        <v>0</v>
      </c>
      <c r="AX19" s="197">
        <v>0</v>
      </c>
      <c r="AY19" s="197">
        <v>0</v>
      </c>
    </row>
    <row r="20" spans="1:51">
      <c r="A20" t="s">
        <v>62</v>
      </c>
      <c r="B20" s="197">
        <v>0</v>
      </c>
      <c r="C20" s="197">
        <v>0</v>
      </c>
      <c r="D20" s="197">
        <v>17.52</v>
      </c>
      <c r="E20" s="197">
        <v>0</v>
      </c>
      <c r="F20" s="197">
        <v>0</v>
      </c>
      <c r="G20" s="197">
        <v>28.14</v>
      </c>
      <c r="H20" s="197">
        <v>0</v>
      </c>
      <c r="I20" s="197">
        <v>0</v>
      </c>
      <c r="J20" s="197">
        <v>36.590000000000003</v>
      </c>
      <c r="K20" s="197">
        <v>20.65</v>
      </c>
      <c r="L20" s="197">
        <v>0.39</v>
      </c>
      <c r="M20" s="197">
        <v>2.57</v>
      </c>
      <c r="N20" s="197">
        <v>2.09</v>
      </c>
      <c r="O20" s="197">
        <v>2.96</v>
      </c>
      <c r="P20" s="197">
        <v>0.82</v>
      </c>
      <c r="Q20" s="197">
        <v>0.36</v>
      </c>
      <c r="R20" s="197">
        <v>0.75</v>
      </c>
      <c r="S20" s="197">
        <v>0.47</v>
      </c>
      <c r="T20" s="197">
        <v>0</v>
      </c>
      <c r="U20" s="197">
        <v>2.09</v>
      </c>
      <c r="V20" s="197">
        <v>0.97</v>
      </c>
      <c r="W20" s="197">
        <v>0.76</v>
      </c>
      <c r="X20" s="197">
        <v>2.5299999999999998</v>
      </c>
      <c r="Y20" s="197">
        <v>0</v>
      </c>
      <c r="Z20" s="197">
        <v>4.93</v>
      </c>
      <c r="AA20" s="197">
        <v>1.36</v>
      </c>
      <c r="AB20" s="197">
        <v>0</v>
      </c>
      <c r="AC20" s="197">
        <v>0</v>
      </c>
      <c r="AD20" s="197">
        <v>24.92</v>
      </c>
      <c r="AE20" s="197">
        <v>0</v>
      </c>
      <c r="AF20" s="197">
        <v>0</v>
      </c>
      <c r="AG20" s="197">
        <v>-0.12</v>
      </c>
      <c r="AH20" s="197">
        <v>0</v>
      </c>
      <c r="AI20" s="197">
        <v>0</v>
      </c>
      <c r="AJ20" s="197">
        <v>0</v>
      </c>
      <c r="AK20" s="197">
        <v>0</v>
      </c>
      <c r="AL20" s="197">
        <v>0</v>
      </c>
      <c r="AM20" s="197">
        <v>0</v>
      </c>
      <c r="AN20" s="197">
        <v>0</v>
      </c>
      <c r="AO20" s="197">
        <v>381.32</v>
      </c>
      <c r="AP20" s="197">
        <v>0</v>
      </c>
      <c r="AQ20" s="197">
        <v>0</v>
      </c>
      <c r="AR20" s="197">
        <v>0</v>
      </c>
      <c r="AS20" s="197">
        <v>0</v>
      </c>
      <c r="AT20" s="197">
        <v>0</v>
      </c>
      <c r="AU20" s="197">
        <v>0</v>
      </c>
      <c r="AV20" s="197">
        <v>0</v>
      </c>
      <c r="AW20" s="197">
        <v>0</v>
      </c>
      <c r="AX20" s="197">
        <v>0</v>
      </c>
      <c r="AY20" s="197">
        <v>0</v>
      </c>
    </row>
    <row r="21" spans="1:51">
      <c r="A21" t="s">
        <v>63</v>
      </c>
      <c r="B21" s="197">
        <v>0</v>
      </c>
      <c r="C21" s="197">
        <v>0</v>
      </c>
      <c r="D21" s="197">
        <v>17.52</v>
      </c>
      <c r="E21" s="197">
        <v>0</v>
      </c>
      <c r="F21" s="197">
        <v>0</v>
      </c>
      <c r="G21" s="197">
        <v>28.14</v>
      </c>
      <c r="H21" s="197">
        <v>0</v>
      </c>
      <c r="I21" s="197">
        <v>0</v>
      </c>
      <c r="J21" s="197">
        <v>36.590000000000003</v>
      </c>
      <c r="K21" s="197">
        <v>25.83</v>
      </c>
      <c r="L21" s="197">
        <v>0.39</v>
      </c>
      <c r="M21" s="197">
        <v>2.57</v>
      </c>
      <c r="N21" s="197">
        <v>2.09</v>
      </c>
      <c r="O21" s="197">
        <v>2.96</v>
      </c>
      <c r="P21" s="197">
        <v>0.82</v>
      </c>
      <c r="Q21" s="197">
        <v>0.36</v>
      </c>
      <c r="R21" s="197">
        <v>0.75</v>
      </c>
      <c r="S21" s="197">
        <v>0.47</v>
      </c>
      <c r="T21" s="197">
        <v>0</v>
      </c>
      <c r="U21" s="197">
        <v>2.09</v>
      </c>
      <c r="V21" s="197">
        <v>0.97</v>
      </c>
      <c r="W21" s="197">
        <v>0.76</v>
      </c>
      <c r="X21" s="197">
        <v>2.5299999999999998</v>
      </c>
      <c r="Y21" s="197">
        <v>0</v>
      </c>
      <c r="Z21" s="197">
        <v>4.93</v>
      </c>
      <c r="AA21" s="197">
        <v>1.36</v>
      </c>
      <c r="AB21" s="197">
        <v>0</v>
      </c>
      <c r="AC21" s="197">
        <v>0</v>
      </c>
      <c r="AD21" s="197">
        <v>24.92</v>
      </c>
      <c r="AE21" s="197">
        <v>0</v>
      </c>
      <c r="AF21" s="197">
        <v>0</v>
      </c>
      <c r="AG21" s="197">
        <v>-0.12</v>
      </c>
      <c r="AH21" s="197">
        <v>0</v>
      </c>
      <c r="AI21" s="197">
        <v>0</v>
      </c>
      <c r="AJ21" s="197">
        <v>0</v>
      </c>
      <c r="AK21" s="197">
        <v>0</v>
      </c>
      <c r="AL21" s="197">
        <v>0</v>
      </c>
      <c r="AM21" s="197">
        <v>0</v>
      </c>
      <c r="AN21" s="197">
        <v>0</v>
      </c>
      <c r="AO21" s="197">
        <v>381.32</v>
      </c>
      <c r="AP21" s="197">
        <v>0</v>
      </c>
      <c r="AQ21" s="197">
        <v>0</v>
      </c>
      <c r="AR21" s="197">
        <v>0</v>
      </c>
      <c r="AS21" s="197">
        <v>0</v>
      </c>
      <c r="AT21" s="197">
        <v>0</v>
      </c>
      <c r="AU21" s="197">
        <v>0</v>
      </c>
      <c r="AV21" s="197">
        <v>0</v>
      </c>
      <c r="AW21" s="197">
        <v>0</v>
      </c>
      <c r="AX21" s="197">
        <v>0</v>
      </c>
      <c r="AY21" s="197">
        <v>0</v>
      </c>
    </row>
    <row r="22" spans="1:51">
      <c r="A22" t="s">
        <v>64</v>
      </c>
      <c r="B22" s="197">
        <v>0</v>
      </c>
      <c r="C22" s="197">
        <v>0</v>
      </c>
      <c r="D22" s="197">
        <v>17.52</v>
      </c>
      <c r="E22" s="197">
        <v>0</v>
      </c>
      <c r="F22" s="197">
        <v>0</v>
      </c>
      <c r="G22" s="197">
        <v>28.14</v>
      </c>
      <c r="H22" s="197">
        <v>0</v>
      </c>
      <c r="I22" s="197">
        <v>0</v>
      </c>
      <c r="J22" s="197">
        <v>36.590000000000003</v>
      </c>
      <c r="K22" s="197">
        <v>20.65</v>
      </c>
      <c r="L22" s="197">
        <v>0.39</v>
      </c>
      <c r="M22" s="197">
        <v>2.57</v>
      </c>
      <c r="N22" s="197">
        <v>2.09</v>
      </c>
      <c r="O22" s="197">
        <v>2.96</v>
      </c>
      <c r="P22" s="197">
        <v>0.82</v>
      </c>
      <c r="Q22" s="197">
        <v>0.36</v>
      </c>
      <c r="R22" s="197">
        <v>0.75</v>
      </c>
      <c r="S22" s="197">
        <v>0.47</v>
      </c>
      <c r="T22" s="197">
        <v>0</v>
      </c>
      <c r="U22" s="197">
        <v>2.09</v>
      </c>
      <c r="V22" s="197">
        <v>0.97</v>
      </c>
      <c r="W22" s="197">
        <v>0.76</v>
      </c>
      <c r="X22" s="197">
        <v>2.5299999999999998</v>
      </c>
      <c r="Y22" s="197">
        <v>0</v>
      </c>
      <c r="Z22" s="197">
        <v>4.93</v>
      </c>
      <c r="AA22" s="197">
        <v>1.36</v>
      </c>
      <c r="AB22" s="197">
        <v>0</v>
      </c>
      <c r="AC22" s="197">
        <v>0</v>
      </c>
      <c r="AD22" s="197">
        <v>24.92</v>
      </c>
      <c r="AE22" s="197">
        <v>0</v>
      </c>
      <c r="AF22" s="197">
        <v>0</v>
      </c>
      <c r="AG22" s="197">
        <v>-0.12</v>
      </c>
      <c r="AH22" s="197">
        <v>0</v>
      </c>
      <c r="AI22" s="197">
        <v>0</v>
      </c>
      <c r="AJ22" s="197">
        <v>0</v>
      </c>
      <c r="AK22" s="197">
        <v>0</v>
      </c>
      <c r="AL22" s="197">
        <v>0</v>
      </c>
      <c r="AM22" s="197">
        <v>0</v>
      </c>
      <c r="AN22" s="197">
        <v>0</v>
      </c>
      <c r="AO22" s="197">
        <v>381.32</v>
      </c>
      <c r="AP22" s="197">
        <v>0</v>
      </c>
      <c r="AQ22" s="197">
        <v>0</v>
      </c>
      <c r="AR22" s="197">
        <v>0</v>
      </c>
      <c r="AS22" s="197">
        <v>0</v>
      </c>
      <c r="AT22" s="197">
        <v>0</v>
      </c>
      <c r="AU22" s="197">
        <v>0</v>
      </c>
      <c r="AV22" s="197">
        <v>0</v>
      </c>
      <c r="AW22" s="197">
        <v>0</v>
      </c>
      <c r="AX22" s="197">
        <v>0</v>
      </c>
      <c r="AY22" s="197">
        <v>0</v>
      </c>
    </row>
    <row r="23" spans="1:51">
      <c r="A23" t="s">
        <v>65</v>
      </c>
      <c r="B23" s="197">
        <v>0</v>
      </c>
      <c r="C23" s="197">
        <v>0</v>
      </c>
      <c r="D23" s="197">
        <v>17.52</v>
      </c>
      <c r="E23" s="197">
        <v>0</v>
      </c>
      <c r="F23" s="197">
        <v>0</v>
      </c>
      <c r="G23" s="197">
        <v>28.14</v>
      </c>
      <c r="H23" s="197">
        <v>0</v>
      </c>
      <c r="I23" s="197">
        <v>0</v>
      </c>
      <c r="J23" s="197">
        <v>36.590000000000003</v>
      </c>
      <c r="K23" s="197">
        <v>20.65</v>
      </c>
      <c r="L23" s="197">
        <v>0.39</v>
      </c>
      <c r="M23" s="197">
        <v>2.57</v>
      </c>
      <c r="N23" s="197">
        <v>2.09</v>
      </c>
      <c r="O23" s="197">
        <v>2.96</v>
      </c>
      <c r="P23" s="197">
        <v>0.82</v>
      </c>
      <c r="Q23" s="197">
        <v>0.36</v>
      </c>
      <c r="R23" s="197">
        <v>0.75</v>
      </c>
      <c r="S23" s="197">
        <v>0.47</v>
      </c>
      <c r="T23" s="197">
        <v>0</v>
      </c>
      <c r="U23" s="197">
        <v>2.09</v>
      </c>
      <c r="V23" s="197">
        <v>0.97</v>
      </c>
      <c r="W23" s="197">
        <v>0.76</v>
      </c>
      <c r="X23" s="197">
        <v>2.5299999999999998</v>
      </c>
      <c r="Y23" s="197">
        <v>0</v>
      </c>
      <c r="Z23" s="197">
        <v>4.93</v>
      </c>
      <c r="AA23" s="197">
        <v>1.36</v>
      </c>
      <c r="AB23" s="197">
        <v>0</v>
      </c>
      <c r="AC23" s="197">
        <v>0</v>
      </c>
      <c r="AD23" s="197">
        <v>24.92</v>
      </c>
      <c r="AE23" s="197">
        <v>0</v>
      </c>
      <c r="AF23" s="197">
        <v>0</v>
      </c>
      <c r="AG23" s="197">
        <v>-0.12</v>
      </c>
      <c r="AH23" s="197">
        <v>0</v>
      </c>
      <c r="AI23" s="197">
        <v>0</v>
      </c>
      <c r="AJ23" s="197">
        <v>0</v>
      </c>
      <c r="AK23" s="197">
        <v>0</v>
      </c>
      <c r="AL23" s="197">
        <v>0</v>
      </c>
      <c r="AM23" s="197">
        <v>0</v>
      </c>
      <c r="AN23" s="197">
        <v>0</v>
      </c>
      <c r="AO23" s="197">
        <v>381.32</v>
      </c>
      <c r="AP23" s="197">
        <v>0</v>
      </c>
      <c r="AQ23" s="197">
        <v>0</v>
      </c>
      <c r="AR23" s="197">
        <v>0</v>
      </c>
      <c r="AS23" s="197">
        <v>0</v>
      </c>
      <c r="AT23" s="197">
        <v>0</v>
      </c>
      <c r="AU23" s="197">
        <v>0</v>
      </c>
      <c r="AV23" s="197">
        <v>0</v>
      </c>
      <c r="AW23" s="197">
        <v>0</v>
      </c>
      <c r="AX23" s="197">
        <v>0</v>
      </c>
      <c r="AY23" s="197">
        <v>0</v>
      </c>
    </row>
    <row r="24" spans="1:51">
      <c r="A24" t="s">
        <v>66</v>
      </c>
      <c r="B24" s="197">
        <v>0</v>
      </c>
      <c r="C24" s="197">
        <v>0</v>
      </c>
      <c r="D24" s="197">
        <v>17.52</v>
      </c>
      <c r="E24" s="197">
        <v>0</v>
      </c>
      <c r="F24" s="197">
        <v>0</v>
      </c>
      <c r="G24" s="197">
        <v>28.14</v>
      </c>
      <c r="H24" s="197">
        <v>0</v>
      </c>
      <c r="I24" s="197">
        <v>0</v>
      </c>
      <c r="J24" s="197">
        <v>36.590000000000003</v>
      </c>
      <c r="K24" s="197">
        <v>0</v>
      </c>
      <c r="L24" s="197">
        <v>0.39</v>
      </c>
      <c r="M24" s="197">
        <v>2.57</v>
      </c>
      <c r="N24" s="197">
        <v>2.09</v>
      </c>
      <c r="O24" s="197">
        <v>2.96</v>
      </c>
      <c r="P24" s="197">
        <v>0.82</v>
      </c>
      <c r="Q24" s="197">
        <v>0.36</v>
      </c>
      <c r="R24" s="197">
        <v>0.75</v>
      </c>
      <c r="S24" s="197">
        <v>0.47</v>
      </c>
      <c r="T24" s="197">
        <v>0</v>
      </c>
      <c r="U24" s="197">
        <v>2.09</v>
      </c>
      <c r="V24" s="197">
        <v>0.94</v>
      </c>
      <c r="W24" s="197">
        <v>0.76</v>
      </c>
      <c r="X24" s="197">
        <v>2.5299999999999998</v>
      </c>
      <c r="Y24" s="197">
        <v>0</v>
      </c>
      <c r="Z24" s="197">
        <v>4.93</v>
      </c>
      <c r="AA24" s="197">
        <v>1.36</v>
      </c>
      <c r="AB24" s="197">
        <v>0</v>
      </c>
      <c r="AC24" s="197">
        <v>0</v>
      </c>
      <c r="AD24" s="197">
        <v>24.92</v>
      </c>
      <c r="AE24" s="197">
        <v>0</v>
      </c>
      <c r="AF24" s="197">
        <v>0</v>
      </c>
      <c r="AG24" s="197">
        <v>-0.12</v>
      </c>
      <c r="AH24" s="197">
        <v>0</v>
      </c>
      <c r="AI24" s="197">
        <v>0</v>
      </c>
      <c r="AJ24" s="197">
        <v>0</v>
      </c>
      <c r="AK24" s="197">
        <v>0</v>
      </c>
      <c r="AL24" s="197">
        <v>0</v>
      </c>
      <c r="AM24" s="197">
        <v>0</v>
      </c>
      <c r="AN24" s="197">
        <v>0</v>
      </c>
      <c r="AO24" s="197">
        <v>381.32</v>
      </c>
      <c r="AP24" s="197">
        <v>0</v>
      </c>
      <c r="AQ24" s="197">
        <v>0</v>
      </c>
      <c r="AR24" s="197">
        <v>0</v>
      </c>
      <c r="AS24" s="197">
        <v>0</v>
      </c>
      <c r="AT24" s="197">
        <v>0</v>
      </c>
      <c r="AU24" s="197">
        <v>0</v>
      </c>
      <c r="AV24" s="197">
        <v>0</v>
      </c>
      <c r="AW24" s="197">
        <v>0</v>
      </c>
      <c r="AX24" s="197">
        <v>0</v>
      </c>
      <c r="AY24" s="197">
        <v>0</v>
      </c>
    </row>
    <row r="25" spans="1:51">
      <c r="A25" t="s">
        <v>67</v>
      </c>
      <c r="B25" s="197">
        <v>0</v>
      </c>
      <c r="C25" s="197">
        <v>0</v>
      </c>
      <c r="D25" s="197">
        <v>17.52</v>
      </c>
      <c r="E25" s="197">
        <v>0</v>
      </c>
      <c r="F25" s="197">
        <v>0</v>
      </c>
      <c r="G25" s="197">
        <v>28.14</v>
      </c>
      <c r="H25" s="197">
        <v>0</v>
      </c>
      <c r="I25" s="197">
        <v>0</v>
      </c>
      <c r="J25" s="197">
        <v>36.590000000000003</v>
      </c>
      <c r="K25" s="197">
        <v>20.65</v>
      </c>
      <c r="L25" s="197">
        <v>0.39</v>
      </c>
      <c r="M25" s="197">
        <v>2.57</v>
      </c>
      <c r="N25" s="197">
        <v>2.09</v>
      </c>
      <c r="O25" s="197">
        <v>2.96</v>
      </c>
      <c r="P25" s="197">
        <v>0.82</v>
      </c>
      <c r="Q25" s="197">
        <v>0.36</v>
      </c>
      <c r="R25" s="197">
        <v>0.75</v>
      </c>
      <c r="S25" s="197">
        <v>0.47</v>
      </c>
      <c r="T25" s="197">
        <v>0</v>
      </c>
      <c r="U25" s="197">
        <v>2.09</v>
      </c>
      <c r="V25" s="197">
        <v>1.19</v>
      </c>
      <c r="W25" s="197">
        <v>0.76</v>
      </c>
      <c r="X25" s="197">
        <v>2.5299999999999998</v>
      </c>
      <c r="Y25" s="197">
        <v>0</v>
      </c>
      <c r="Z25" s="197">
        <v>4.93</v>
      </c>
      <c r="AA25" s="197">
        <v>1.36</v>
      </c>
      <c r="AB25" s="197">
        <v>0</v>
      </c>
      <c r="AC25" s="197">
        <v>0</v>
      </c>
      <c r="AD25" s="197">
        <v>24.92</v>
      </c>
      <c r="AE25" s="197">
        <v>0</v>
      </c>
      <c r="AF25" s="197">
        <v>0</v>
      </c>
      <c r="AG25" s="197">
        <v>-0.12</v>
      </c>
      <c r="AH25" s="197">
        <v>0</v>
      </c>
      <c r="AI25" s="197">
        <v>0</v>
      </c>
      <c r="AJ25" s="197">
        <v>0</v>
      </c>
      <c r="AK25" s="197">
        <v>0</v>
      </c>
      <c r="AL25" s="197">
        <v>0</v>
      </c>
      <c r="AM25" s="197">
        <v>0</v>
      </c>
      <c r="AN25" s="197">
        <v>0</v>
      </c>
      <c r="AO25" s="197">
        <v>381.32</v>
      </c>
      <c r="AP25" s="197">
        <v>0</v>
      </c>
      <c r="AQ25" s="197">
        <v>0</v>
      </c>
      <c r="AR25" s="197">
        <v>0</v>
      </c>
      <c r="AS25" s="197">
        <v>0</v>
      </c>
      <c r="AT25" s="197">
        <v>0</v>
      </c>
      <c r="AU25" s="197">
        <v>0</v>
      </c>
      <c r="AV25" s="197">
        <v>0</v>
      </c>
      <c r="AW25" s="197">
        <v>0</v>
      </c>
      <c r="AX25" s="197">
        <v>0</v>
      </c>
      <c r="AY25" s="197">
        <v>0</v>
      </c>
    </row>
    <row r="26" spans="1:51">
      <c r="A26" t="s">
        <v>68</v>
      </c>
      <c r="B26" s="197">
        <v>0</v>
      </c>
      <c r="C26" s="197">
        <v>0</v>
      </c>
      <c r="D26" s="197">
        <v>17.52</v>
      </c>
      <c r="E26" s="197">
        <v>0</v>
      </c>
      <c r="F26" s="197">
        <v>0</v>
      </c>
      <c r="G26" s="197">
        <v>28.14</v>
      </c>
      <c r="H26" s="197">
        <v>0</v>
      </c>
      <c r="I26" s="197">
        <v>0</v>
      </c>
      <c r="J26" s="197">
        <v>36.590000000000003</v>
      </c>
      <c r="K26" s="197">
        <v>20.65</v>
      </c>
      <c r="L26" s="197">
        <v>0.39</v>
      </c>
      <c r="M26" s="197">
        <v>2.57</v>
      </c>
      <c r="N26" s="197">
        <v>2.09</v>
      </c>
      <c r="O26" s="197">
        <v>2.96</v>
      </c>
      <c r="P26" s="197">
        <v>0.82</v>
      </c>
      <c r="Q26" s="197">
        <v>0.36</v>
      </c>
      <c r="R26" s="197">
        <v>0.75</v>
      </c>
      <c r="S26" s="197">
        <v>0.47</v>
      </c>
      <c r="T26" s="197">
        <v>0</v>
      </c>
      <c r="U26" s="197">
        <v>2.09</v>
      </c>
      <c r="V26" s="197">
        <v>1.21</v>
      </c>
      <c r="W26" s="197">
        <v>0.76</v>
      </c>
      <c r="X26" s="197">
        <v>2.5299999999999998</v>
      </c>
      <c r="Y26" s="197">
        <v>0</v>
      </c>
      <c r="Z26" s="197">
        <v>4.93</v>
      </c>
      <c r="AA26" s="197">
        <v>1.36</v>
      </c>
      <c r="AB26" s="197">
        <v>0</v>
      </c>
      <c r="AC26" s="197">
        <v>0</v>
      </c>
      <c r="AD26" s="197">
        <v>24.92</v>
      </c>
      <c r="AE26" s="197">
        <v>0</v>
      </c>
      <c r="AF26" s="197">
        <v>0</v>
      </c>
      <c r="AG26" s="197">
        <v>-0.12</v>
      </c>
      <c r="AH26" s="197">
        <v>0</v>
      </c>
      <c r="AI26" s="197">
        <v>0</v>
      </c>
      <c r="AJ26" s="197">
        <v>0</v>
      </c>
      <c r="AK26" s="197">
        <v>0</v>
      </c>
      <c r="AL26" s="197">
        <v>0</v>
      </c>
      <c r="AM26" s="197">
        <v>0</v>
      </c>
      <c r="AN26" s="197">
        <v>0</v>
      </c>
      <c r="AO26" s="197">
        <v>381.32</v>
      </c>
      <c r="AP26" s="197">
        <v>0</v>
      </c>
      <c r="AQ26" s="197">
        <v>0</v>
      </c>
      <c r="AR26" s="197">
        <v>0</v>
      </c>
      <c r="AS26" s="197">
        <v>0</v>
      </c>
      <c r="AT26" s="197">
        <v>0</v>
      </c>
      <c r="AU26" s="197">
        <v>0</v>
      </c>
      <c r="AV26" s="197">
        <v>0</v>
      </c>
      <c r="AW26" s="197">
        <v>0</v>
      </c>
      <c r="AX26" s="197">
        <v>0</v>
      </c>
      <c r="AY26" s="197">
        <v>0</v>
      </c>
    </row>
    <row r="27" spans="1:51">
      <c r="A27" t="s">
        <v>69</v>
      </c>
      <c r="B27" s="197">
        <v>0</v>
      </c>
      <c r="C27" s="197">
        <v>0</v>
      </c>
      <c r="D27" s="197">
        <v>17.52</v>
      </c>
      <c r="E27" s="197">
        <v>0</v>
      </c>
      <c r="F27" s="197">
        <v>0</v>
      </c>
      <c r="G27" s="197">
        <v>28.14</v>
      </c>
      <c r="H27" s="197">
        <v>0</v>
      </c>
      <c r="I27" s="197">
        <v>0</v>
      </c>
      <c r="J27" s="197">
        <v>36.590000000000003</v>
      </c>
      <c r="K27" s="197">
        <v>20.65</v>
      </c>
      <c r="L27" s="197">
        <v>0.39</v>
      </c>
      <c r="M27" s="197">
        <v>2.57</v>
      </c>
      <c r="N27" s="197">
        <v>2.09</v>
      </c>
      <c r="O27" s="197">
        <v>2.96</v>
      </c>
      <c r="P27" s="197">
        <v>0.82</v>
      </c>
      <c r="Q27" s="197">
        <v>0.36</v>
      </c>
      <c r="R27" s="197">
        <v>0.75</v>
      </c>
      <c r="S27" s="197">
        <v>0.47</v>
      </c>
      <c r="T27" s="197">
        <v>0</v>
      </c>
      <c r="U27" s="197">
        <v>2.09</v>
      </c>
      <c r="V27" s="197">
        <v>1.21</v>
      </c>
      <c r="W27" s="197">
        <v>0.73</v>
      </c>
      <c r="X27" s="197">
        <v>2.5299999999999998</v>
      </c>
      <c r="Y27" s="197">
        <v>0</v>
      </c>
      <c r="Z27" s="197">
        <v>4.93</v>
      </c>
      <c r="AA27" s="197">
        <v>1.36</v>
      </c>
      <c r="AB27" s="197">
        <v>0</v>
      </c>
      <c r="AC27" s="197">
        <v>0</v>
      </c>
      <c r="AD27" s="197">
        <v>24.92</v>
      </c>
      <c r="AE27" s="197">
        <v>0</v>
      </c>
      <c r="AF27" s="197">
        <v>0</v>
      </c>
      <c r="AG27" s="197">
        <v>-0.12</v>
      </c>
      <c r="AH27" s="197">
        <v>0</v>
      </c>
      <c r="AI27" s="197">
        <v>0</v>
      </c>
      <c r="AJ27" s="197">
        <v>0</v>
      </c>
      <c r="AK27" s="197">
        <v>0</v>
      </c>
      <c r="AL27" s="197">
        <v>0</v>
      </c>
      <c r="AM27" s="197">
        <v>0</v>
      </c>
      <c r="AN27" s="197">
        <v>0</v>
      </c>
      <c r="AO27" s="197">
        <v>381.32</v>
      </c>
      <c r="AP27" s="197">
        <v>0</v>
      </c>
      <c r="AQ27" s="197">
        <v>0</v>
      </c>
      <c r="AR27" s="197">
        <v>0</v>
      </c>
      <c r="AS27" s="197">
        <v>0</v>
      </c>
      <c r="AT27" s="197">
        <v>0</v>
      </c>
      <c r="AU27" s="197">
        <v>0</v>
      </c>
      <c r="AV27" s="197">
        <v>0</v>
      </c>
      <c r="AW27" s="197">
        <v>0</v>
      </c>
      <c r="AX27" s="197">
        <v>0</v>
      </c>
      <c r="AY27" s="197">
        <v>0</v>
      </c>
    </row>
    <row r="28" spans="1:51">
      <c r="A28" t="s">
        <v>70</v>
      </c>
      <c r="B28" s="197">
        <v>0</v>
      </c>
      <c r="C28" s="197">
        <v>0</v>
      </c>
      <c r="D28" s="197">
        <v>17.52</v>
      </c>
      <c r="E28" s="197">
        <v>0</v>
      </c>
      <c r="F28" s="197">
        <v>0</v>
      </c>
      <c r="G28" s="197">
        <v>28.14</v>
      </c>
      <c r="H28" s="197">
        <v>0</v>
      </c>
      <c r="I28" s="197">
        <v>0</v>
      </c>
      <c r="J28" s="197">
        <v>36.590000000000003</v>
      </c>
      <c r="K28" s="197">
        <v>20.65</v>
      </c>
      <c r="L28" s="197">
        <v>0.39</v>
      </c>
      <c r="M28" s="197">
        <v>2.57</v>
      </c>
      <c r="N28" s="197">
        <v>2.09</v>
      </c>
      <c r="O28" s="197">
        <v>2.96</v>
      </c>
      <c r="P28" s="197">
        <v>0.82</v>
      </c>
      <c r="Q28" s="197">
        <v>0.36</v>
      </c>
      <c r="R28" s="197">
        <v>0.75</v>
      </c>
      <c r="S28" s="197">
        <v>0.47</v>
      </c>
      <c r="T28" s="197">
        <v>0</v>
      </c>
      <c r="U28" s="197">
        <v>2.09</v>
      </c>
      <c r="V28" s="197">
        <v>1.21</v>
      </c>
      <c r="W28" s="197">
        <v>0.73</v>
      </c>
      <c r="X28" s="197">
        <v>2.5299999999999998</v>
      </c>
      <c r="Y28" s="197">
        <v>0</v>
      </c>
      <c r="Z28" s="197">
        <v>4.93</v>
      </c>
      <c r="AA28" s="197">
        <v>1.36</v>
      </c>
      <c r="AB28" s="197">
        <v>0</v>
      </c>
      <c r="AC28" s="197">
        <v>0</v>
      </c>
      <c r="AD28" s="197">
        <v>24.92</v>
      </c>
      <c r="AE28" s="197">
        <v>0</v>
      </c>
      <c r="AF28" s="197">
        <v>0</v>
      </c>
      <c r="AG28" s="197">
        <v>-0.12</v>
      </c>
      <c r="AH28" s="197">
        <v>0</v>
      </c>
      <c r="AI28" s="197">
        <v>0</v>
      </c>
      <c r="AJ28" s="197">
        <v>0</v>
      </c>
      <c r="AK28" s="197">
        <v>0</v>
      </c>
      <c r="AL28" s="197">
        <v>0</v>
      </c>
      <c r="AM28" s="197">
        <v>0</v>
      </c>
      <c r="AN28" s="197">
        <v>0</v>
      </c>
      <c r="AO28" s="197">
        <v>381.32</v>
      </c>
      <c r="AP28" s="197">
        <v>0</v>
      </c>
      <c r="AQ28" s="197">
        <v>0</v>
      </c>
      <c r="AR28" s="197">
        <v>0</v>
      </c>
      <c r="AS28" s="197">
        <v>0</v>
      </c>
      <c r="AT28" s="197">
        <v>0</v>
      </c>
      <c r="AU28" s="197">
        <v>0</v>
      </c>
      <c r="AV28" s="197">
        <v>0</v>
      </c>
      <c r="AW28" s="197">
        <v>0</v>
      </c>
      <c r="AX28" s="197">
        <v>0</v>
      </c>
      <c r="AY28" s="197">
        <v>0</v>
      </c>
    </row>
    <row r="29" spans="1:51">
      <c r="A29" t="s">
        <v>71</v>
      </c>
      <c r="B29" s="197">
        <v>0</v>
      </c>
      <c r="C29" s="197">
        <v>0</v>
      </c>
      <c r="D29" s="197">
        <v>17.52</v>
      </c>
      <c r="E29" s="197">
        <v>0</v>
      </c>
      <c r="F29" s="197">
        <v>0</v>
      </c>
      <c r="G29" s="197">
        <v>28.14</v>
      </c>
      <c r="H29" s="197">
        <v>0</v>
      </c>
      <c r="I29" s="197">
        <v>0</v>
      </c>
      <c r="J29" s="197">
        <v>36.590000000000003</v>
      </c>
      <c r="K29" s="197">
        <v>20.65</v>
      </c>
      <c r="L29" s="197">
        <v>0.39</v>
      </c>
      <c r="M29" s="197">
        <v>2.57</v>
      </c>
      <c r="N29" s="197">
        <v>2.09</v>
      </c>
      <c r="O29" s="197">
        <v>2.96</v>
      </c>
      <c r="P29" s="197">
        <v>0.82</v>
      </c>
      <c r="Q29" s="197">
        <v>0.36</v>
      </c>
      <c r="R29" s="197">
        <v>0.75</v>
      </c>
      <c r="S29" s="197">
        <v>0.47</v>
      </c>
      <c r="T29" s="197">
        <v>0</v>
      </c>
      <c r="U29" s="197">
        <v>2.09</v>
      </c>
      <c r="V29" s="197">
        <v>1.45</v>
      </c>
      <c r="W29" s="197">
        <v>0.76</v>
      </c>
      <c r="X29" s="197">
        <v>2.5299999999999998</v>
      </c>
      <c r="Y29" s="197">
        <v>0</v>
      </c>
      <c r="Z29" s="197">
        <v>4.93</v>
      </c>
      <c r="AA29" s="197">
        <v>1.36</v>
      </c>
      <c r="AB29" s="197">
        <v>0</v>
      </c>
      <c r="AC29" s="197">
        <v>0</v>
      </c>
      <c r="AD29" s="197">
        <v>24.92</v>
      </c>
      <c r="AE29" s="197">
        <v>0</v>
      </c>
      <c r="AF29" s="197">
        <v>0</v>
      </c>
      <c r="AG29" s="197">
        <v>-0.12</v>
      </c>
      <c r="AH29" s="197">
        <v>0</v>
      </c>
      <c r="AI29" s="197">
        <v>0</v>
      </c>
      <c r="AJ29" s="197">
        <v>0</v>
      </c>
      <c r="AK29" s="197">
        <v>0</v>
      </c>
      <c r="AL29" s="197">
        <v>0</v>
      </c>
      <c r="AM29" s="197">
        <v>0</v>
      </c>
      <c r="AN29" s="197">
        <v>0</v>
      </c>
      <c r="AO29" s="197">
        <v>381.32</v>
      </c>
      <c r="AP29" s="197">
        <v>0</v>
      </c>
      <c r="AQ29" s="197">
        <v>0</v>
      </c>
      <c r="AR29" s="197">
        <v>0</v>
      </c>
      <c r="AS29" s="197">
        <v>0</v>
      </c>
      <c r="AT29" s="197">
        <v>0</v>
      </c>
      <c r="AU29" s="197">
        <v>0</v>
      </c>
      <c r="AV29" s="197">
        <v>0</v>
      </c>
      <c r="AW29" s="197">
        <v>0</v>
      </c>
      <c r="AX29" s="197">
        <v>0</v>
      </c>
      <c r="AY29" s="197">
        <v>0</v>
      </c>
    </row>
    <row r="30" spans="1:51">
      <c r="A30" t="s">
        <v>72</v>
      </c>
      <c r="B30" s="197">
        <v>0</v>
      </c>
      <c r="C30" s="197">
        <v>0</v>
      </c>
      <c r="D30" s="197">
        <v>17.52</v>
      </c>
      <c r="E30" s="197">
        <v>0</v>
      </c>
      <c r="F30" s="197">
        <v>0</v>
      </c>
      <c r="G30" s="197">
        <v>28.14</v>
      </c>
      <c r="H30" s="197">
        <v>0</v>
      </c>
      <c r="I30" s="197">
        <v>0</v>
      </c>
      <c r="J30" s="197">
        <v>36.590000000000003</v>
      </c>
      <c r="K30" s="197">
        <v>20.65</v>
      </c>
      <c r="L30" s="197">
        <v>0.39</v>
      </c>
      <c r="M30" s="197">
        <v>2.57</v>
      </c>
      <c r="N30" s="197">
        <v>2.09</v>
      </c>
      <c r="O30" s="197">
        <v>2.96</v>
      </c>
      <c r="P30" s="197">
        <v>0.82</v>
      </c>
      <c r="Q30" s="197">
        <v>0.36</v>
      </c>
      <c r="R30" s="197">
        <v>0.75</v>
      </c>
      <c r="S30" s="197">
        <v>0.47</v>
      </c>
      <c r="T30" s="197">
        <v>0</v>
      </c>
      <c r="U30" s="197">
        <v>2.09</v>
      </c>
      <c r="V30" s="197">
        <v>1.45</v>
      </c>
      <c r="W30" s="197">
        <v>0.76</v>
      </c>
      <c r="X30" s="197">
        <v>2.5299999999999998</v>
      </c>
      <c r="Y30" s="197">
        <v>0</v>
      </c>
      <c r="Z30" s="197">
        <v>4.93</v>
      </c>
      <c r="AA30" s="197">
        <v>1.36</v>
      </c>
      <c r="AB30" s="197">
        <v>0</v>
      </c>
      <c r="AC30" s="197">
        <v>0</v>
      </c>
      <c r="AD30" s="197">
        <v>24.92</v>
      </c>
      <c r="AE30" s="197">
        <v>0</v>
      </c>
      <c r="AF30" s="197">
        <v>0</v>
      </c>
      <c r="AG30" s="197">
        <v>-0.12</v>
      </c>
      <c r="AH30" s="197">
        <v>0</v>
      </c>
      <c r="AI30" s="197">
        <v>0</v>
      </c>
      <c r="AJ30" s="197">
        <v>0</v>
      </c>
      <c r="AK30" s="197">
        <v>0</v>
      </c>
      <c r="AL30" s="197">
        <v>0</v>
      </c>
      <c r="AM30" s="197">
        <v>0</v>
      </c>
      <c r="AN30" s="197">
        <v>0</v>
      </c>
      <c r="AO30" s="197">
        <v>381.32</v>
      </c>
      <c r="AP30" s="197">
        <v>0</v>
      </c>
      <c r="AQ30" s="197">
        <v>0</v>
      </c>
      <c r="AR30" s="197">
        <v>0</v>
      </c>
      <c r="AS30" s="197">
        <v>0</v>
      </c>
      <c r="AT30" s="197">
        <v>0</v>
      </c>
      <c r="AU30" s="197">
        <v>0</v>
      </c>
      <c r="AV30" s="197">
        <v>0</v>
      </c>
      <c r="AW30" s="197">
        <v>0</v>
      </c>
      <c r="AX30" s="197">
        <v>0</v>
      </c>
      <c r="AY30" s="197">
        <v>0</v>
      </c>
    </row>
    <row r="31" spans="1:51">
      <c r="A31" t="s">
        <v>73</v>
      </c>
      <c r="B31" s="197">
        <v>0</v>
      </c>
      <c r="C31" s="197">
        <v>0</v>
      </c>
      <c r="D31" s="197">
        <v>17.059999999999999</v>
      </c>
      <c r="E31" s="197">
        <v>0</v>
      </c>
      <c r="F31" s="197">
        <v>0</v>
      </c>
      <c r="G31" s="197">
        <v>28.14</v>
      </c>
      <c r="H31" s="197">
        <v>0</v>
      </c>
      <c r="I31" s="197">
        <v>0</v>
      </c>
      <c r="J31" s="197">
        <v>36.590000000000003</v>
      </c>
      <c r="K31" s="197">
        <v>5.85</v>
      </c>
      <c r="L31" s="197">
        <v>0.39</v>
      </c>
      <c r="M31" s="197">
        <v>2.57</v>
      </c>
      <c r="N31" s="197">
        <v>2.09</v>
      </c>
      <c r="O31" s="197">
        <v>2.96</v>
      </c>
      <c r="P31" s="197">
        <v>0.82</v>
      </c>
      <c r="Q31" s="197">
        <v>0.36</v>
      </c>
      <c r="R31" s="197">
        <v>0.75</v>
      </c>
      <c r="S31" s="197">
        <v>0.47</v>
      </c>
      <c r="T31" s="197">
        <v>0</v>
      </c>
      <c r="U31" s="197">
        <v>2.09</v>
      </c>
      <c r="V31" s="197">
        <v>1.45</v>
      </c>
      <c r="W31" s="197">
        <v>0.76</v>
      </c>
      <c r="X31" s="197">
        <v>2.5299999999999998</v>
      </c>
      <c r="Y31" s="197">
        <v>0</v>
      </c>
      <c r="Z31" s="197">
        <v>4.93</v>
      </c>
      <c r="AA31" s="197">
        <v>1.36</v>
      </c>
      <c r="AB31" s="197">
        <v>0</v>
      </c>
      <c r="AC31" s="197">
        <v>0</v>
      </c>
      <c r="AD31" s="197">
        <v>24.92</v>
      </c>
      <c r="AE31" s="197">
        <v>0</v>
      </c>
      <c r="AF31" s="197">
        <v>0</v>
      </c>
      <c r="AG31" s="197">
        <v>-0.12</v>
      </c>
      <c r="AH31" s="197">
        <v>0</v>
      </c>
      <c r="AI31" s="197">
        <v>0</v>
      </c>
      <c r="AJ31" s="197">
        <v>0</v>
      </c>
      <c r="AK31" s="197">
        <v>0</v>
      </c>
      <c r="AL31" s="197">
        <v>0</v>
      </c>
      <c r="AM31" s="197">
        <v>0</v>
      </c>
      <c r="AN31" s="197">
        <v>0</v>
      </c>
      <c r="AO31" s="197">
        <v>381.32</v>
      </c>
      <c r="AP31" s="197">
        <v>0</v>
      </c>
      <c r="AQ31" s="197">
        <v>0</v>
      </c>
      <c r="AR31" s="197">
        <v>0</v>
      </c>
      <c r="AS31" s="197">
        <v>0</v>
      </c>
      <c r="AT31" s="197">
        <v>0</v>
      </c>
      <c r="AU31" s="197">
        <v>0</v>
      </c>
      <c r="AV31" s="197">
        <v>0</v>
      </c>
      <c r="AW31" s="197">
        <v>0</v>
      </c>
      <c r="AX31" s="197">
        <v>0</v>
      </c>
      <c r="AY31" s="197">
        <v>0</v>
      </c>
    </row>
    <row r="32" spans="1:51">
      <c r="A32" t="s">
        <v>74</v>
      </c>
      <c r="B32" s="197">
        <v>0</v>
      </c>
      <c r="C32" s="197">
        <v>0</v>
      </c>
      <c r="D32" s="197">
        <v>17.059999999999999</v>
      </c>
      <c r="E32" s="197">
        <v>0</v>
      </c>
      <c r="F32" s="197">
        <v>0</v>
      </c>
      <c r="G32" s="197">
        <v>28.14</v>
      </c>
      <c r="H32" s="197">
        <v>0</v>
      </c>
      <c r="I32" s="197">
        <v>0</v>
      </c>
      <c r="J32" s="197">
        <v>36.590000000000003</v>
      </c>
      <c r="K32" s="197">
        <v>20.65</v>
      </c>
      <c r="L32" s="197">
        <v>0.39</v>
      </c>
      <c r="M32" s="197">
        <v>2.57</v>
      </c>
      <c r="N32" s="197">
        <v>2.09</v>
      </c>
      <c r="O32" s="197">
        <v>2.96</v>
      </c>
      <c r="P32" s="197">
        <v>0.82</v>
      </c>
      <c r="Q32" s="197">
        <v>0.36</v>
      </c>
      <c r="R32" s="197">
        <v>0.75</v>
      </c>
      <c r="S32" s="197">
        <v>0.47</v>
      </c>
      <c r="T32" s="197">
        <v>0</v>
      </c>
      <c r="U32" s="197">
        <v>2.09</v>
      </c>
      <c r="V32" s="197">
        <v>1.45</v>
      </c>
      <c r="W32" s="197">
        <v>0.76</v>
      </c>
      <c r="X32" s="197">
        <v>2.5299999999999998</v>
      </c>
      <c r="Y32" s="197">
        <v>0</v>
      </c>
      <c r="Z32" s="197">
        <v>4.93</v>
      </c>
      <c r="AA32" s="197">
        <v>1.36</v>
      </c>
      <c r="AB32" s="197">
        <v>0</v>
      </c>
      <c r="AC32" s="197">
        <v>0</v>
      </c>
      <c r="AD32" s="197">
        <v>24.92</v>
      </c>
      <c r="AE32" s="197">
        <v>0</v>
      </c>
      <c r="AF32" s="197">
        <v>0</v>
      </c>
      <c r="AG32" s="197">
        <v>-0.12</v>
      </c>
      <c r="AH32" s="197">
        <v>0</v>
      </c>
      <c r="AI32" s="197">
        <v>0</v>
      </c>
      <c r="AJ32" s="197">
        <v>0</v>
      </c>
      <c r="AK32" s="197">
        <v>0</v>
      </c>
      <c r="AL32" s="197">
        <v>0</v>
      </c>
      <c r="AM32" s="197">
        <v>0</v>
      </c>
      <c r="AN32" s="197">
        <v>0</v>
      </c>
      <c r="AO32" s="197">
        <v>381.32</v>
      </c>
      <c r="AP32" s="197">
        <v>0</v>
      </c>
      <c r="AQ32" s="197">
        <v>0</v>
      </c>
      <c r="AR32" s="197">
        <v>0</v>
      </c>
      <c r="AS32" s="197">
        <v>0</v>
      </c>
      <c r="AT32" s="197">
        <v>0</v>
      </c>
      <c r="AU32" s="197">
        <v>0</v>
      </c>
      <c r="AV32" s="197">
        <v>0</v>
      </c>
      <c r="AW32" s="197">
        <v>0</v>
      </c>
      <c r="AX32" s="197">
        <v>0</v>
      </c>
      <c r="AY32" s="197">
        <v>0</v>
      </c>
    </row>
    <row r="33" spans="1:51">
      <c r="A33" t="s">
        <v>75</v>
      </c>
      <c r="B33" s="197">
        <v>0</v>
      </c>
      <c r="C33" s="197">
        <v>0</v>
      </c>
      <c r="D33" s="197">
        <v>17.059999999999999</v>
      </c>
      <c r="E33" s="197">
        <v>0</v>
      </c>
      <c r="F33" s="197">
        <v>0</v>
      </c>
      <c r="G33" s="197">
        <v>28.14</v>
      </c>
      <c r="H33" s="197">
        <v>0</v>
      </c>
      <c r="I33" s="197">
        <v>0</v>
      </c>
      <c r="J33" s="197">
        <v>36.590000000000003</v>
      </c>
      <c r="K33" s="197">
        <v>20.65</v>
      </c>
      <c r="L33" s="197">
        <v>0.39</v>
      </c>
      <c r="M33" s="197">
        <v>2.57</v>
      </c>
      <c r="N33" s="197">
        <v>2.09</v>
      </c>
      <c r="O33" s="197">
        <v>2.96</v>
      </c>
      <c r="P33" s="197">
        <v>0.82</v>
      </c>
      <c r="Q33" s="197">
        <v>0.36</v>
      </c>
      <c r="R33" s="197">
        <v>0.75</v>
      </c>
      <c r="S33" s="197">
        <v>0.47</v>
      </c>
      <c r="T33" s="197">
        <v>0</v>
      </c>
      <c r="U33" s="197">
        <v>2.09</v>
      </c>
      <c r="V33" s="197">
        <v>1.45</v>
      </c>
      <c r="W33" s="197">
        <v>0.77</v>
      </c>
      <c r="X33" s="197">
        <v>3</v>
      </c>
      <c r="Y33" s="197">
        <v>0</v>
      </c>
      <c r="Z33" s="197">
        <v>4.93</v>
      </c>
      <c r="AA33" s="197">
        <v>1.36</v>
      </c>
      <c r="AB33" s="197">
        <v>0</v>
      </c>
      <c r="AC33" s="197">
        <v>0</v>
      </c>
      <c r="AD33" s="197">
        <v>24.92</v>
      </c>
      <c r="AE33" s="197">
        <v>0</v>
      </c>
      <c r="AF33" s="197">
        <v>0</v>
      </c>
      <c r="AG33" s="197">
        <v>-0.12</v>
      </c>
      <c r="AH33" s="197">
        <v>0</v>
      </c>
      <c r="AI33" s="197">
        <v>0</v>
      </c>
      <c r="AJ33" s="197">
        <v>0</v>
      </c>
      <c r="AK33" s="197">
        <v>0</v>
      </c>
      <c r="AL33" s="197">
        <v>0</v>
      </c>
      <c r="AM33" s="197">
        <v>0</v>
      </c>
      <c r="AN33" s="197">
        <v>0</v>
      </c>
      <c r="AO33" s="197">
        <v>381.32</v>
      </c>
      <c r="AP33" s="197">
        <v>0</v>
      </c>
      <c r="AQ33" s="197">
        <v>0</v>
      </c>
      <c r="AR33" s="197">
        <v>0</v>
      </c>
      <c r="AS33" s="197">
        <v>0</v>
      </c>
      <c r="AT33" s="197">
        <v>0</v>
      </c>
      <c r="AU33" s="197">
        <v>0</v>
      </c>
      <c r="AV33" s="197">
        <v>0</v>
      </c>
      <c r="AW33" s="197">
        <v>0</v>
      </c>
      <c r="AX33" s="197">
        <v>0</v>
      </c>
      <c r="AY33" s="197">
        <v>0</v>
      </c>
    </row>
    <row r="34" spans="1:51">
      <c r="A34" t="s">
        <v>76</v>
      </c>
      <c r="B34" s="197">
        <v>0</v>
      </c>
      <c r="C34" s="197">
        <v>0</v>
      </c>
      <c r="D34" s="197">
        <v>17.059999999999999</v>
      </c>
      <c r="E34" s="197">
        <v>0</v>
      </c>
      <c r="F34" s="197">
        <v>0</v>
      </c>
      <c r="G34" s="197">
        <v>28.14</v>
      </c>
      <c r="H34" s="197">
        <v>0</v>
      </c>
      <c r="I34" s="197">
        <v>0</v>
      </c>
      <c r="J34" s="197">
        <v>36.590000000000003</v>
      </c>
      <c r="K34" s="197">
        <v>20.65</v>
      </c>
      <c r="L34" s="197">
        <v>0.39</v>
      </c>
      <c r="M34" s="197">
        <v>2.57</v>
      </c>
      <c r="N34" s="197">
        <v>2.09</v>
      </c>
      <c r="O34" s="197">
        <v>2.96</v>
      </c>
      <c r="P34" s="197">
        <v>0.82</v>
      </c>
      <c r="Q34" s="197">
        <v>0.36</v>
      </c>
      <c r="R34" s="197">
        <v>0.75</v>
      </c>
      <c r="S34" s="197">
        <v>0.47</v>
      </c>
      <c r="T34" s="197">
        <v>0</v>
      </c>
      <c r="U34" s="197">
        <v>2.09</v>
      </c>
      <c r="V34" s="197">
        <v>1.45</v>
      </c>
      <c r="W34" s="197">
        <v>0.77</v>
      </c>
      <c r="X34" s="197">
        <v>3</v>
      </c>
      <c r="Y34" s="197">
        <v>0</v>
      </c>
      <c r="Z34" s="197">
        <v>4.93</v>
      </c>
      <c r="AA34" s="197">
        <v>1.36</v>
      </c>
      <c r="AB34" s="197">
        <v>0</v>
      </c>
      <c r="AC34" s="197">
        <v>0</v>
      </c>
      <c r="AD34" s="197">
        <v>24.92</v>
      </c>
      <c r="AE34" s="197">
        <v>0</v>
      </c>
      <c r="AF34" s="197">
        <v>0</v>
      </c>
      <c r="AG34" s="197">
        <v>-0.12</v>
      </c>
      <c r="AH34" s="197">
        <v>0</v>
      </c>
      <c r="AI34" s="197">
        <v>0</v>
      </c>
      <c r="AJ34" s="197">
        <v>0</v>
      </c>
      <c r="AK34" s="197">
        <v>0</v>
      </c>
      <c r="AL34" s="197">
        <v>0</v>
      </c>
      <c r="AM34" s="197">
        <v>0</v>
      </c>
      <c r="AN34" s="197">
        <v>0</v>
      </c>
      <c r="AO34" s="197">
        <v>381.32</v>
      </c>
      <c r="AP34" s="197">
        <v>0</v>
      </c>
      <c r="AQ34" s="197">
        <v>0</v>
      </c>
      <c r="AR34" s="197">
        <v>0</v>
      </c>
      <c r="AS34" s="197">
        <v>0</v>
      </c>
      <c r="AT34" s="197">
        <v>0</v>
      </c>
      <c r="AU34" s="197">
        <v>0</v>
      </c>
      <c r="AV34" s="197">
        <v>0</v>
      </c>
      <c r="AW34" s="197">
        <v>0</v>
      </c>
      <c r="AX34" s="197">
        <v>0</v>
      </c>
      <c r="AY34" s="197">
        <v>0</v>
      </c>
    </row>
    <row r="35" spans="1:51">
      <c r="A35" t="s">
        <v>77</v>
      </c>
      <c r="B35" s="197">
        <v>0</v>
      </c>
      <c r="C35" s="197">
        <v>0</v>
      </c>
      <c r="D35" s="197">
        <v>17.059999999999999</v>
      </c>
      <c r="E35" s="197">
        <v>0</v>
      </c>
      <c r="F35" s="197">
        <v>0</v>
      </c>
      <c r="G35" s="197">
        <v>28.14</v>
      </c>
      <c r="H35" s="197">
        <v>0</v>
      </c>
      <c r="I35" s="197">
        <v>0</v>
      </c>
      <c r="J35" s="197">
        <v>36.590000000000003</v>
      </c>
      <c r="K35" s="197">
        <v>20.65</v>
      </c>
      <c r="L35" s="197">
        <v>6.02</v>
      </c>
      <c r="M35" s="197">
        <v>2.57</v>
      </c>
      <c r="N35" s="197">
        <v>2.09</v>
      </c>
      <c r="O35" s="197">
        <v>2.96</v>
      </c>
      <c r="P35" s="197">
        <v>0.82</v>
      </c>
      <c r="Q35" s="197">
        <v>3.75</v>
      </c>
      <c r="R35" s="197">
        <v>0.75</v>
      </c>
      <c r="S35" s="197">
        <v>5.6</v>
      </c>
      <c r="T35" s="197">
        <v>0</v>
      </c>
      <c r="U35" s="197">
        <v>2.09</v>
      </c>
      <c r="V35" s="197">
        <v>1.36</v>
      </c>
      <c r="W35" s="197">
        <v>0.77</v>
      </c>
      <c r="X35" s="197">
        <v>3</v>
      </c>
      <c r="Y35" s="197">
        <v>0</v>
      </c>
      <c r="Z35" s="197">
        <v>4.92</v>
      </c>
      <c r="AA35" s="197">
        <v>1.36</v>
      </c>
      <c r="AB35" s="197">
        <v>0</v>
      </c>
      <c r="AC35" s="197">
        <v>0</v>
      </c>
      <c r="AD35" s="197">
        <v>24.92</v>
      </c>
      <c r="AE35" s="197">
        <v>0</v>
      </c>
      <c r="AF35" s="197">
        <v>0</v>
      </c>
      <c r="AG35" s="197">
        <v>-0.12</v>
      </c>
      <c r="AH35" s="197">
        <v>0</v>
      </c>
      <c r="AI35" s="197">
        <v>0</v>
      </c>
      <c r="AJ35" s="197">
        <v>0</v>
      </c>
      <c r="AK35" s="197">
        <v>15.85</v>
      </c>
      <c r="AL35" s="197">
        <v>0</v>
      </c>
      <c r="AM35" s="197">
        <v>0</v>
      </c>
      <c r="AN35" s="197">
        <v>0</v>
      </c>
      <c r="AO35" s="197">
        <v>381.32</v>
      </c>
      <c r="AP35" s="197">
        <v>0</v>
      </c>
      <c r="AQ35" s="197">
        <v>0</v>
      </c>
      <c r="AR35" s="197">
        <v>0</v>
      </c>
      <c r="AS35" s="197">
        <v>0</v>
      </c>
      <c r="AT35" s="197">
        <v>0</v>
      </c>
      <c r="AU35" s="197">
        <v>0</v>
      </c>
      <c r="AV35" s="197">
        <v>0</v>
      </c>
      <c r="AW35" s="197">
        <v>0</v>
      </c>
      <c r="AX35" s="197">
        <v>0</v>
      </c>
      <c r="AY35" s="197">
        <v>0</v>
      </c>
    </row>
    <row r="36" spans="1:51">
      <c r="A36" t="s">
        <v>78</v>
      </c>
      <c r="B36" s="197">
        <v>0</v>
      </c>
      <c r="C36" s="197">
        <v>0</v>
      </c>
      <c r="D36" s="197">
        <v>17.059999999999999</v>
      </c>
      <c r="E36" s="197">
        <v>0</v>
      </c>
      <c r="F36" s="197">
        <v>0</v>
      </c>
      <c r="G36" s="197">
        <v>28.14</v>
      </c>
      <c r="H36" s="197">
        <v>0</v>
      </c>
      <c r="I36" s="197">
        <v>0</v>
      </c>
      <c r="J36" s="197">
        <v>36.590000000000003</v>
      </c>
      <c r="K36" s="197">
        <v>20.65</v>
      </c>
      <c r="L36" s="197">
        <v>6.02</v>
      </c>
      <c r="M36" s="197">
        <v>2.57</v>
      </c>
      <c r="N36" s="197">
        <v>2.09</v>
      </c>
      <c r="O36" s="197">
        <v>2.96</v>
      </c>
      <c r="P36" s="197">
        <v>0.82</v>
      </c>
      <c r="Q36" s="197">
        <v>3.75</v>
      </c>
      <c r="R36" s="197">
        <v>0.75</v>
      </c>
      <c r="S36" s="197">
        <v>5.6</v>
      </c>
      <c r="T36" s="197">
        <v>0</v>
      </c>
      <c r="U36" s="197">
        <v>2.09</v>
      </c>
      <c r="V36" s="197">
        <v>1.45</v>
      </c>
      <c r="W36" s="197">
        <v>0.77</v>
      </c>
      <c r="X36" s="197">
        <v>3</v>
      </c>
      <c r="Y36" s="197">
        <v>0</v>
      </c>
      <c r="Z36" s="197">
        <v>4.93</v>
      </c>
      <c r="AA36" s="197">
        <v>1.36</v>
      </c>
      <c r="AB36" s="197">
        <v>0</v>
      </c>
      <c r="AC36" s="197">
        <v>0</v>
      </c>
      <c r="AD36" s="197">
        <v>24.92</v>
      </c>
      <c r="AE36" s="197">
        <v>0</v>
      </c>
      <c r="AF36" s="197">
        <v>0</v>
      </c>
      <c r="AG36" s="197">
        <v>-0.12</v>
      </c>
      <c r="AH36" s="197">
        <v>0</v>
      </c>
      <c r="AI36" s="197">
        <v>0</v>
      </c>
      <c r="AJ36" s="197">
        <v>0</v>
      </c>
      <c r="AK36" s="197">
        <v>15.85</v>
      </c>
      <c r="AL36" s="197">
        <v>0</v>
      </c>
      <c r="AM36" s="197">
        <v>0</v>
      </c>
      <c r="AN36" s="197">
        <v>0</v>
      </c>
      <c r="AO36" s="197">
        <v>381.32</v>
      </c>
      <c r="AP36" s="197">
        <v>0</v>
      </c>
      <c r="AQ36" s="197">
        <v>0</v>
      </c>
      <c r="AR36" s="197">
        <v>0</v>
      </c>
      <c r="AS36" s="197">
        <v>0</v>
      </c>
      <c r="AT36" s="197">
        <v>0</v>
      </c>
      <c r="AU36" s="197">
        <v>0</v>
      </c>
      <c r="AV36" s="197">
        <v>0</v>
      </c>
      <c r="AW36" s="197">
        <v>0</v>
      </c>
      <c r="AX36" s="197">
        <v>0</v>
      </c>
      <c r="AY36" s="197">
        <v>0</v>
      </c>
    </row>
    <row r="37" spans="1:51">
      <c r="A37" t="s">
        <v>79</v>
      </c>
      <c r="B37" s="197">
        <v>0</v>
      </c>
      <c r="C37" s="197">
        <v>0</v>
      </c>
      <c r="D37" s="197">
        <v>17.059999999999999</v>
      </c>
      <c r="E37" s="197">
        <v>0</v>
      </c>
      <c r="F37" s="197">
        <v>0</v>
      </c>
      <c r="G37" s="197">
        <v>28.14</v>
      </c>
      <c r="H37" s="197">
        <v>0</v>
      </c>
      <c r="I37" s="197">
        <v>0</v>
      </c>
      <c r="J37" s="197">
        <v>36.590000000000003</v>
      </c>
      <c r="K37" s="197">
        <v>70.88</v>
      </c>
      <c r="L37" s="197">
        <v>6.02</v>
      </c>
      <c r="M37" s="197">
        <v>2.57</v>
      </c>
      <c r="N37" s="197">
        <v>2.09</v>
      </c>
      <c r="O37" s="197">
        <v>2.96</v>
      </c>
      <c r="P37" s="197">
        <v>0.82</v>
      </c>
      <c r="Q37" s="197">
        <v>3.75</v>
      </c>
      <c r="R37" s="197">
        <v>0.75</v>
      </c>
      <c r="S37" s="197">
        <v>5.6</v>
      </c>
      <c r="T37" s="197">
        <v>0</v>
      </c>
      <c r="U37" s="197">
        <v>2.09</v>
      </c>
      <c r="V37" s="197">
        <v>1.45</v>
      </c>
      <c r="W37" s="197">
        <v>0.77</v>
      </c>
      <c r="X37" s="197">
        <v>3</v>
      </c>
      <c r="Y37" s="197">
        <v>0</v>
      </c>
      <c r="Z37" s="197">
        <v>4.93</v>
      </c>
      <c r="AA37" s="197">
        <v>1.35</v>
      </c>
      <c r="AB37" s="197">
        <v>0</v>
      </c>
      <c r="AC37" s="197">
        <v>0</v>
      </c>
      <c r="AD37" s="197">
        <v>24.92</v>
      </c>
      <c r="AE37" s="197">
        <v>0</v>
      </c>
      <c r="AF37" s="197">
        <v>0</v>
      </c>
      <c r="AG37" s="197">
        <v>-0.12</v>
      </c>
      <c r="AH37" s="197">
        <v>0</v>
      </c>
      <c r="AI37" s="197">
        <v>0</v>
      </c>
      <c r="AJ37" s="197">
        <v>0</v>
      </c>
      <c r="AK37" s="197">
        <v>15.85</v>
      </c>
      <c r="AL37" s="197">
        <v>0</v>
      </c>
      <c r="AM37" s="197">
        <v>0</v>
      </c>
      <c r="AN37" s="197">
        <v>0</v>
      </c>
      <c r="AO37" s="197">
        <v>381.32</v>
      </c>
      <c r="AP37" s="197">
        <v>0</v>
      </c>
      <c r="AQ37" s="197">
        <v>0</v>
      </c>
      <c r="AR37" s="197">
        <v>0</v>
      </c>
      <c r="AS37" s="197">
        <v>0</v>
      </c>
      <c r="AT37" s="197">
        <v>0</v>
      </c>
      <c r="AU37" s="197">
        <v>0</v>
      </c>
      <c r="AV37" s="197">
        <v>0</v>
      </c>
      <c r="AW37" s="197">
        <v>0</v>
      </c>
      <c r="AX37" s="197">
        <v>0</v>
      </c>
      <c r="AY37" s="197">
        <v>0</v>
      </c>
    </row>
    <row r="38" spans="1:51">
      <c r="A38" t="s">
        <v>80</v>
      </c>
      <c r="B38" s="197">
        <v>0</v>
      </c>
      <c r="C38" s="197">
        <v>0</v>
      </c>
      <c r="D38" s="197">
        <v>17.059999999999999</v>
      </c>
      <c r="E38" s="197">
        <v>0</v>
      </c>
      <c r="F38" s="197">
        <v>0</v>
      </c>
      <c r="G38" s="197">
        <v>28.14</v>
      </c>
      <c r="H38" s="197">
        <v>0</v>
      </c>
      <c r="I38" s="197">
        <v>0</v>
      </c>
      <c r="J38" s="197">
        <v>36.590000000000003</v>
      </c>
      <c r="K38" s="197">
        <v>70.88</v>
      </c>
      <c r="L38" s="197">
        <v>6.02</v>
      </c>
      <c r="M38" s="197">
        <v>2.57</v>
      </c>
      <c r="N38" s="197">
        <v>2.09</v>
      </c>
      <c r="O38" s="197">
        <v>2.96</v>
      </c>
      <c r="P38" s="197">
        <v>0.82</v>
      </c>
      <c r="Q38" s="197">
        <v>3.75</v>
      </c>
      <c r="R38" s="197">
        <v>0.75</v>
      </c>
      <c r="S38" s="197">
        <v>5.6</v>
      </c>
      <c r="T38" s="197">
        <v>0</v>
      </c>
      <c r="U38" s="197">
        <v>2.09</v>
      </c>
      <c r="V38" s="197">
        <v>1.45</v>
      </c>
      <c r="W38" s="197">
        <v>0.77</v>
      </c>
      <c r="X38" s="197">
        <v>3</v>
      </c>
      <c r="Y38" s="197">
        <v>0</v>
      </c>
      <c r="Z38" s="197">
        <v>4.92</v>
      </c>
      <c r="AA38" s="197">
        <v>1.35</v>
      </c>
      <c r="AB38" s="197">
        <v>0</v>
      </c>
      <c r="AC38" s="197">
        <v>0</v>
      </c>
      <c r="AD38" s="197">
        <v>24.92</v>
      </c>
      <c r="AE38" s="197">
        <v>0</v>
      </c>
      <c r="AF38" s="197">
        <v>0</v>
      </c>
      <c r="AG38" s="197">
        <v>-0.12</v>
      </c>
      <c r="AH38" s="197">
        <v>0</v>
      </c>
      <c r="AI38" s="197">
        <v>0</v>
      </c>
      <c r="AJ38" s="197">
        <v>0</v>
      </c>
      <c r="AK38" s="197">
        <v>15.85</v>
      </c>
      <c r="AL38" s="197">
        <v>0</v>
      </c>
      <c r="AM38" s="197">
        <v>0</v>
      </c>
      <c r="AN38" s="197">
        <v>0</v>
      </c>
      <c r="AO38" s="197">
        <v>381.32</v>
      </c>
      <c r="AP38" s="197">
        <v>0</v>
      </c>
      <c r="AQ38" s="197">
        <v>0</v>
      </c>
      <c r="AR38" s="197">
        <v>0</v>
      </c>
      <c r="AS38" s="197">
        <v>0</v>
      </c>
      <c r="AT38" s="197">
        <v>0</v>
      </c>
      <c r="AU38" s="197">
        <v>0</v>
      </c>
      <c r="AV38" s="197">
        <v>0</v>
      </c>
      <c r="AW38" s="197">
        <v>0</v>
      </c>
      <c r="AX38" s="197">
        <v>0</v>
      </c>
      <c r="AY38" s="197">
        <v>0</v>
      </c>
    </row>
    <row r="39" spans="1:51">
      <c r="A39" t="s">
        <v>81</v>
      </c>
      <c r="B39" s="197">
        <v>0</v>
      </c>
      <c r="C39" s="197">
        <v>0</v>
      </c>
      <c r="D39" s="197">
        <v>16.600000000000001</v>
      </c>
      <c r="E39" s="197">
        <v>0</v>
      </c>
      <c r="F39" s="197">
        <v>0</v>
      </c>
      <c r="G39" s="197">
        <v>28.14</v>
      </c>
      <c r="H39" s="197">
        <v>0</v>
      </c>
      <c r="I39" s="197">
        <v>0</v>
      </c>
      <c r="J39" s="197">
        <v>36.590000000000003</v>
      </c>
      <c r="K39" s="197">
        <v>80.47</v>
      </c>
      <c r="L39" s="197">
        <v>6.02</v>
      </c>
      <c r="M39" s="197">
        <v>2.57</v>
      </c>
      <c r="N39" s="197">
        <v>2.09</v>
      </c>
      <c r="O39" s="197">
        <v>2.96</v>
      </c>
      <c r="P39" s="197">
        <v>0.82</v>
      </c>
      <c r="Q39" s="197">
        <v>3.74</v>
      </c>
      <c r="R39" s="197">
        <v>0.75</v>
      </c>
      <c r="S39" s="197">
        <v>5.59</v>
      </c>
      <c r="T39" s="197">
        <v>0</v>
      </c>
      <c r="U39" s="197">
        <v>2.09</v>
      </c>
      <c r="V39" s="197">
        <v>1.45</v>
      </c>
      <c r="W39" s="197">
        <v>0.77</v>
      </c>
      <c r="X39" s="197">
        <v>3</v>
      </c>
      <c r="Y39" s="197">
        <v>0</v>
      </c>
      <c r="Z39" s="197">
        <v>4.93</v>
      </c>
      <c r="AA39" s="197">
        <v>1.36</v>
      </c>
      <c r="AB39" s="197">
        <v>0</v>
      </c>
      <c r="AC39" s="197">
        <v>0</v>
      </c>
      <c r="AD39" s="197">
        <v>24.92</v>
      </c>
      <c r="AE39" s="197">
        <v>0</v>
      </c>
      <c r="AF39" s="197">
        <v>0</v>
      </c>
      <c r="AG39" s="197">
        <v>-0.12</v>
      </c>
      <c r="AH39" s="197">
        <v>0</v>
      </c>
      <c r="AI39" s="197">
        <v>0</v>
      </c>
      <c r="AJ39" s="197">
        <v>0</v>
      </c>
      <c r="AK39" s="197">
        <v>15.85</v>
      </c>
      <c r="AL39" s="197">
        <v>0</v>
      </c>
      <c r="AM39" s="197">
        <v>0</v>
      </c>
      <c r="AN39" s="197">
        <v>0</v>
      </c>
      <c r="AO39" s="197">
        <v>381.32</v>
      </c>
      <c r="AP39" s="197">
        <v>0</v>
      </c>
      <c r="AQ39" s="197">
        <v>0</v>
      </c>
      <c r="AR39" s="197">
        <v>0</v>
      </c>
      <c r="AS39" s="197">
        <v>0</v>
      </c>
      <c r="AT39" s="197">
        <v>0</v>
      </c>
      <c r="AU39" s="197">
        <v>0</v>
      </c>
      <c r="AV39" s="197">
        <v>0</v>
      </c>
      <c r="AW39" s="197">
        <v>0</v>
      </c>
      <c r="AX39" s="197">
        <v>0</v>
      </c>
      <c r="AY39" s="197">
        <v>0</v>
      </c>
    </row>
    <row r="40" spans="1:51">
      <c r="A40" t="s">
        <v>82</v>
      </c>
      <c r="B40" s="197">
        <v>0</v>
      </c>
      <c r="C40" s="197">
        <v>0</v>
      </c>
      <c r="D40" s="197">
        <v>16.600000000000001</v>
      </c>
      <c r="E40" s="197">
        <v>0</v>
      </c>
      <c r="F40" s="197">
        <v>0</v>
      </c>
      <c r="G40" s="197">
        <v>28.14</v>
      </c>
      <c r="H40" s="197">
        <v>0</v>
      </c>
      <c r="I40" s="197">
        <v>0</v>
      </c>
      <c r="J40" s="197">
        <v>36.590000000000003</v>
      </c>
      <c r="K40" s="197">
        <v>70.88</v>
      </c>
      <c r="L40" s="197">
        <v>6.02</v>
      </c>
      <c r="M40" s="197">
        <v>2.57</v>
      </c>
      <c r="N40" s="197">
        <v>2.09</v>
      </c>
      <c r="O40" s="197">
        <v>2.96</v>
      </c>
      <c r="P40" s="197">
        <v>0.82</v>
      </c>
      <c r="Q40" s="197">
        <v>3.74</v>
      </c>
      <c r="R40" s="197">
        <v>0.75</v>
      </c>
      <c r="S40" s="197">
        <v>5.59</v>
      </c>
      <c r="T40" s="197">
        <v>0</v>
      </c>
      <c r="U40" s="197">
        <v>2.09</v>
      </c>
      <c r="V40" s="197">
        <v>1.45</v>
      </c>
      <c r="W40" s="197">
        <v>0.77</v>
      </c>
      <c r="X40" s="197">
        <v>3</v>
      </c>
      <c r="Y40" s="197">
        <v>0</v>
      </c>
      <c r="Z40" s="197">
        <v>4.93</v>
      </c>
      <c r="AA40" s="197">
        <v>1.36</v>
      </c>
      <c r="AB40" s="197">
        <v>0</v>
      </c>
      <c r="AC40" s="197">
        <v>0</v>
      </c>
      <c r="AD40" s="197">
        <v>24.92</v>
      </c>
      <c r="AE40" s="197">
        <v>0</v>
      </c>
      <c r="AF40" s="197">
        <v>0</v>
      </c>
      <c r="AG40" s="197">
        <v>-0.12</v>
      </c>
      <c r="AH40" s="197">
        <v>0</v>
      </c>
      <c r="AI40" s="197">
        <v>0</v>
      </c>
      <c r="AJ40" s="197">
        <v>0</v>
      </c>
      <c r="AK40" s="197">
        <v>15.85</v>
      </c>
      <c r="AL40" s="197">
        <v>0</v>
      </c>
      <c r="AM40" s="197">
        <v>0</v>
      </c>
      <c r="AN40" s="197">
        <v>0</v>
      </c>
      <c r="AO40" s="197">
        <v>381.32</v>
      </c>
      <c r="AP40" s="197">
        <v>0</v>
      </c>
      <c r="AQ40" s="197">
        <v>0</v>
      </c>
      <c r="AR40" s="197">
        <v>0</v>
      </c>
      <c r="AS40" s="197">
        <v>0</v>
      </c>
      <c r="AT40" s="197">
        <v>0</v>
      </c>
      <c r="AU40" s="197">
        <v>0</v>
      </c>
      <c r="AV40" s="197">
        <v>0</v>
      </c>
      <c r="AW40" s="197">
        <v>0</v>
      </c>
      <c r="AX40" s="197">
        <v>0</v>
      </c>
      <c r="AY40" s="197">
        <v>0</v>
      </c>
    </row>
    <row r="41" spans="1:51">
      <c r="A41" t="s">
        <v>83</v>
      </c>
      <c r="B41" s="197">
        <v>0</v>
      </c>
      <c r="C41" s="197">
        <v>0</v>
      </c>
      <c r="D41" s="197">
        <v>16.600000000000001</v>
      </c>
      <c r="E41" s="197">
        <v>0</v>
      </c>
      <c r="F41" s="197">
        <v>0</v>
      </c>
      <c r="G41" s="197">
        <v>28.14</v>
      </c>
      <c r="H41" s="197">
        <v>0</v>
      </c>
      <c r="I41" s="197">
        <v>0</v>
      </c>
      <c r="J41" s="197">
        <v>36.590000000000003</v>
      </c>
      <c r="K41" s="197">
        <v>61.28</v>
      </c>
      <c r="L41" s="197">
        <v>6.02</v>
      </c>
      <c r="M41" s="197">
        <v>2.57</v>
      </c>
      <c r="N41" s="197">
        <v>2.09</v>
      </c>
      <c r="O41" s="197">
        <v>2.96</v>
      </c>
      <c r="P41" s="197">
        <v>0.82</v>
      </c>
      <c r="Q41" s="197">
        <v>3.74</v>
      </c>
      <c r="R41" s="197">
        <v>0.75</v>
      </c>
      <c r="S41" s="197">
        <v>5.59</v>
      </c>
      <c r="T41" s="197">
        <v>0</v>
      </c>
      <c r="U41" s="197">
        <v>2.09</v>
      </c>
      <c r="V41" s="197">
        <v>1.45</v>
      </c>
      <c r="W41" s="197">
        <v>0.77</v>
      </c>
      <c r="X41" s="197">
        <v>3</v>
      </c>
      <c r="Y41" s="197">
        <v>0</v>
      </c>
      <c r="Z41" s="197">
        <v>4.93</v>
      </c>
      <c r="AA41" s="197">
        <v>1.36</v>
      </c>
      <c r="AB41" s="197">
        <v>0</v>
      </c>
      <c r="AC41" s="197">
        <v>0</v>
      </c>
      <c r="AD41" s="197">
        <v>24.92</v>
      </c>
      <c r="AE41" s="197">
        <v>0</v>
      </c>
      <c r="AF41" s="197">
        <v>0</v>
      </c>
      <c r="AG41" s="197">
        <v>-0.12</v>
      </c>
      <c r="AH41" s="197">
        <v>0</v>
      </c>
      <c r="AI41" s="197">
        <v>0</v>
      </c>
      <c r="AJ41" s="197">
        <v>0</v>
      </c>
      <c r="AK41" s="197">
        <v>15.85</v>
      </c>
      <c r="AL41" s="197">
        <v>0</v>
      </c>
      <c r="AM41" s="197">
        <v>0</v>
      </c>
      <c r="AN41" s="197">
        <v>0</v>
      </c>
      <c r="AO41" s="197">
        <v>381.32</v>
      </c>
      <c r="AP41" s="197">
        <v>0</v>
      </c>
      <c r="AQ41" s="197">
        <v>0</v>
      </c>
      <c r="AR41" s="197">
        <v>0</v>
      </c>
      <c r="AS41" s="197">
        <v>0</v>
      </c>
      <c r="AT41" s="197">
        <v>0</v>
      </c>
      <c r="AU41" s="197">
        <v>0</v>
      </c>
      <c r="AV41" s="197">
        <v>0</v>
      </c>
      <c r="AW41" s="197">
        <v>0</v>
      </c>
      <c r="AX41" s="197">
        <v>0</v>
      </c>
      <c r="AY41" s="197">
        <v>0</v>
      </c>
    </row>
    <row r="42" spans="1:51">
      <c r="A42" t="s">
        <v>84</v>
      </c>
      <c r="B42" s="197">
        <v>0</v>
      </c>
      <c r="C42" s="197">
        <v>0</v>
      </c>
      <c r="D42" s="197">
        <v>16.600000000000001</v>
      </c>
      <c r="E42" s="197">
        <v>0</v>
      </c>
      <c r="F42" s="197">
        <v>0</v>
      </c>
      <c r="G42" s="197">
        <v>28.14</v>
      </c>
      <c r="H42" s="197">
        <v>0</v>
      </c>
      <c r="I42" s="197">
        <v>0</v>
      </c>
      <c r="J42" s="197">
        <v>36.590000000000003</v>
      </c>
      <c r="K42" s="197">
        <v>61.28</v>
      </c>
      <c r="L42" s="197">
        <v>6.02</v>
      </c>
      <c r="M42" s="197">
        <v>2.57</v>
      </c>
      <c r="N42" s="197">
        <v>2.09</v>
      </c>
      <c r="O42" s="197">
        <v>2.96</v>
      </c>
      <c r="P42" s="197">
        <v>0.82</v>
      </c>
      <c r="Q42" s="197">
        <v>3.74</v>
      </c>
      <c r="R42" s="197">
        <v>0.75</v>
      </c>
      <c r="S42" s="197">
        <v>5.59</v>
      </c>
      <c r="T42" s="197">
        <v>0</v>
      </c>
      <c r="U42" s="197">
        <v>2.09</v>
      </c>
      <c r="V42" s="197">
        <v>1.45</v>
      </c>
      <c r="W42" s="197">
        <v>0.77</v>
      </c>
      <c r="X42" s="197">
        <v>3</v>
      </c>
      <c r="Y42" s="197">
        <v>0</v>
      </c>
      <c r="Z42" s="197">
        <v>4.93</v>
      </c>
      <c r="AA42" s="197">
        <v>1.36</v>
      </c>
      <c r="AB42" s="197">
        <v>0</v>
      </c>
      <c r="AC42" s="197">
        <v>0</v>
      </c>
      <c r="AD42" s="197">
        <v>24.92</v>
      </c>
      <c r="AE42" s="197">
        <v>0</v>
      </c>
      <c r="AF42" s="197">
        <v>0</v>
      </c>
      <c r="AG42" s="197">
        <v>-0.12</v>
      </c>
      <c r="AH42" s="197">
        <v>0</v>
      </c>
      <c r="AI42" s="197">
        <v>0</v>
      </c>
      <c r="AJ42" s="197">
        <v>0</v>
      </c>
      <c r="AK42" s="197">
        <v>15.85</v>
      </c>
      <c r="AL42" s="197">
        <v>0</v>
      </c>
      <c r="AM42" s="197">
        <v>0</v>
      </c>
      <c r="AN42" s="197">
        <v>0</v>
      </c>
      <c r="AO42" s="197">
        <v>381.32</v>
      </c>
      <c r="AP42" s="197">
        <v>0</v>
      </c>
      <c r="AQ42" s="197">
        <v>0</v>
      </c>
      <c r="AR42" s="197">
        <v>0</v>
      </c>
      <c r="AS42" s="197">
        <v>0</v>
      </c>
      <c r="AT42" s="197">
        <v>0</v>
      </c>
      <c r="AU42" s="197">
        <v>0</v>
      </c>
      <c r="AV42" s="197">
        <v>0</v>
      </c>
      <c r="AW42" s="197">
        <v>0</v>
      </c>
      <c r="AX42" s="197">
        <v>0</v>
      </c>
      <c r="AY42" s="197">
        <v>0</v>
      </c>
    </row>
    <row r="43" spans="1:51">
      <c r="A43" t="s">
        <v>85</v>
      </c>
      <c r="B43" s="197">
        <v>0</v>
      </c>
      <c r="C43" s="197">
        <v>0</v>
      </c>
      <c r="D43" s="197">
        <v>16.600000000000001</v>
      </c>
      <c r="E43" s="197">
        <v>0</v>
      </c>
      <c r="F43" s="197">
        <v>0</v>
      </c>
      <c r="G43" s="197">
        <v>28.14</v>
      </c>
      <c r="H43" s="197">
        <v>0</v>
      </c>
      <c r="I43" s="197">
        <v>0</v>
      </c>
      <c r="J43" s="197">
        <v>36.590000000000003</v>
      </c>
      <c r="K43" s="197">
        <v>99.67</v>
      </c>
      <c r="L43" s="197">
        <v>6.02</v>
      </c>
      <c r="M43" s="197">
        <v>2.57</v>
      </c>
      <c r="N43" s="197">
        <v>2.09</v>
      </c>
      <c r="O43" s="197">
        <v>2.96</v>
      </c>
      <c r="P43" s="197">
        <v>0.82</v>
      </c>
      <c r="Q43" s="197">
        <v>3.74</v>
      </c>
      <c r="R43" s="197">
        <v>0.75</v>
      </c>
      <c r="S43" s="197">
        <v>5.59</v>
      </c>
      <c r="T43" s="197">
        <v>0</v>
      </c>
      <c r="U43" s="197">
        <v>2.09</v>
      </c>
      <c r="V43" s="197">
        <v>1.45</v>
      </c>
      <c r="W43" s="197">
        <v>1.46</v>
      </c>
      <c r="X43" s="197">
        <v>3</v>
      </c>
      <c r="Y43" s="197">
        <v>0</v>
      </c>
      <c r="Z43" s="197">
        <v>4.92</v>
      </c>
      <c r="AA43" s="197">
        <v>1.36</v>
      </c>
      <c r="AB43" s="197">
        <v>0</v>
      </c>
      <c r="AC43" s="197">
        <v>0</v>
      </c>
      <c r="AD43" s="197">
        <v>24.92</v>
      </c>
      <c r="AE43" s="197">
        <v>0</v>
      </c>
      <c r="AF43" s="197">
        <v>0</v>
      </c>
      <c r="AG43" s="197">
        <v>-0.12</v>
      </c>
      <c r="AH43" s="197">
        <v>0</v>
      </c>
      <c r="AI43" s="197">
        <v>0</v>
      </c>
      <c r="AJ43" s="197">
        <v>0</v>
      </c>
      <c r="AK43" s="197">
        <v>15.85</v>
      </c>
      <c r="AL43" s="197">
        <v>0</v>
      </c>
      <c r="AM43" s="197">
        <v>0</v>
      </c>
      <c r="AN43" s="197">
        <v>0</v>
      </c>
      <c r="AO43" s="197">
        <v>373.54</v>
      </c>
      <c r="AP43" s="197">
        <v>0</v>
      </c>
      <c r="AQ43" s="197">
        <v>0</v>
      </c>
      <c r="AR43" s="197">
        <v>0</v>
      </c>
      <c r="AS43" s="197">
        <v>0</v>
      </c>
      <c r="AT43" s="197">
        <v>0</v>
      </c>
      <c r="AU43" s="197">
        <v>0</v>
      </c>
      <c r="AV43" s="197">
        <v>0</v>
      </c>
      <c r="AW43" s="197">
        <v>0</v>
      </c>
      <c r="AX43" s="197">
        <v>0</v>
      </c>
      <c r="AY43" s="197">
        <v>0</v>
      </c>
    </row>
    <row r="44" spans="1:51">
      <c r="A44" t="s">
        <v>86</v>
      </c>
      <c r="B44" s="197">
        <v>0</v>
      </c>
      <c r="C44" s="197">
        <v>0</v>
      </c>
      <c r="D44" s="197">
        <v>16.600000000000001</v>
      </c>
      <c r="E44" s="197">
        <v>0</v>
      </c>
      <c r="F44" s="197">
        <v>0</v>
      </c>
      <c r="G44" s="197">
        <v>28.14</v>
      </c>
      <c r="H44" s="197">
        <v>0</v>
      </c>
      <c r="I44" s="197">
        <v>0</v>
      </c>
      <c r="J44" s="197">
        <v>36.590000000000003</v>
      </c>
      <c r="K44" s="197">
        <v>99.67</v>
      </c>
      <c r="L44" s="197">
        <v>6.02</v>
      </c>
      <c r="M44" s="197">
        <v>2.57</v>
      </c>
      <c r="N44" s="197">
        <v>2.09</v>
      </c>
      <c r="O44" s="197">
        <v>2.96</v>
      </c>
      <c r="P44" s="197">
        <v>0.82</v>
      </c>
      <c r="Q44" s="197">
        <v>3.74</v>
      </c>
      <c r="R44" s="197">
        <v>0.75</v>
      </c>
      <c r="S44" s="197">
        <v>5.59</v>
      </c>
      <c r="T44" s="197">
        <v>0</v>
      </c>
      <c r="U44" s="197">
        <v>2.09</v>
      </c>
      <c r="V44" s="197">
        <v>1.45</v>
      </c>
      <c r="W44" s="197">
        <v>1.46</v>
      </c>
      <c r="X44" s="197">
        <v>3</v>
      </c>
      <c r="Y44" s="197">
        <v>0</v>
      </c>
      <c r="Z44" s="197">
        <v>4.92</v>
      </c>
      <c r="AA44" s="197">
        <v>1.36</v>
      </c>
      <c r="AB44" s="197">
        <v>0</v>
      </c>
      <c r="AC44" s="197">
        <v>0</v>
      </c>
      <c r="AD44" s="197">
        <v>24.92</v>
      </c>
      <c r="AE44" s="197">
        <v>0</v>
      </c>
      <c r="AF44" s="197">
        <v>0</v>
      </c>
      <c r="AG44" s="197">
        <v>-0.12</v>
      </c>
      <c r="AH44" s="197">
        <v>0</v>
      </c>
      <c r="AI44" s="197">
        <v>0</v>
      </c>
      <c r="AJ44" s="197">
        <v>0</v>
      </c>
      <c r="AK44" s="197">
        <v>15.85</v>
      </c>
      <c r="AL44" s="197">
        <v>0</v>
      </c>
      <c r="AM44" s="197">
        <v>0</v>
      </c>
      <c r="AN44" s="197">
        <v>0</v>
      </c>
      <c r="AO44" s="197">
        <v>373.54</v>
      </c>
      <c r="AP44" s="197">
        <v>0</v>
      </c>
      <c r="AQ44" s="197">
        <v>0</v>
      </c>
      <c r="AR44" s="197">
        <v>0</v>
      </c>
      <c r="AS44" s="197">
        <v>0</v>
      </c>
      <c r="AT44" s="197">
        <v>0</v>
      </c>
      <c r="AU44" s="197">
        <v>0</v>
      </c>
      <c r="AV44" s="197">
        <v>0</v>
      </c>
      <c r="AW44" s="197">
        <v>0</v>
      </c>
      <c r="AX44" s="197">
        <v>0</v>
      </c>
      <c r="AY44" s="197">
        <v>0</v>
      </c>
    </row>
    <row r="45" spans="1:51">
      <c r="A45" t="s">
        <v>87</v>
      </c>
      <c r="B45" s="197">
        <v>0</v>
      </c>
      <c r="C45" s="197">
        <v>0</v>
      </c>
      <c r="D45" s="197">
        <v>16.600000000000001</v>
      </c>
      <c r="E45" s="197">
        <v>0</v>
      </c>
      <c r="F45" s="197">
        <v>0</v>
      </c>
      <c r="G45" s="197">
        <v>28.14</v>
      </c>
      <c r="H45" s="197">
        <v>0</v>
      </c>
      <c r="I45" s="197">
        <v>0</v>
      </c>
      <c r="J45" s="197">
        <v>36.590000000000003</v>
      </c>
      <c r="K45" s="197">
        <v>145.44</v>
      </c>
      <c r="L45" s="197">
        <v>6.02</v>
      </c>
      <c r="M45" s="197">
        <v>2.57</v>
      </c>
      <c r="N45" s="197">
        <v>2.09</v>
      </c>
      <c r="O45" s="197">
        <v>2.96</v>
      </c>
      <c r="P45" s="197">
        <v>0.82</v>
      </c>
      <c r="Q45" s="197">
        <v>3.74</v>
      </c>
      <c r="R45" s="197">
        <v>0.75</v>
      </c>
      <c r="S45" s="197">
        <v>5.59</v>
      </c>
      <c r="T45" s="197">
        <v>0</v>
      </c>
      <c r="U45" s="197">
        <v>2.09</v>
      </c>
      <c r="V45" s="197">
        <v>1.45</v>
      </c>
      <c r="W45" s="197">
        <v>1.46</v>
      </c>
      <c r="X45" s="197">
        <v>3</v>
      </c>
      <c r="Y45" s="197">
        <v>0</v>
      </c>
      <c r="Z45" s="197">
        <v>4.92</v>
      </c>
      <c r="AA45" s="197">
        <v>1.36</v>
      </c>
      <c r="AB45" s="197">
        <v>0</v>
      </c>
      <c r="AC45" s="197">
        <v>0</v>
      </c>
      <c r="AD45" s="197">
        <v>24.92</v>
      </c>
      <c r="AE45" s="197">
        <v>0</v>
      </c>
      <c r="AF45" s="197">
        <v>0</v>
      </c>
      <c r="AG45" s="197">
        <v>-0.12</v>
      </c>
      <c r="AH45" s="197">
        <v>0</v>
      </c>
      <c r="AI45" s="197">
        <v>0</v>
      </c>
      <c r="AJ45" s="197">
        <v>0</v>
      </c>
      <c r="AK45" s="197">
        <v>15.85</v>
      </c>
      <c r="AL45" s="197">
        <v>0</v>
      </c>
      <c r="AM45" s="197">
        <v>0</v>
      </c>
      <c r="AN45" s="197">
        <v>0</v>
      </c>
      <c r="AO45" s="197">
        <v>373.54</v>
      </c>
      <c r="AP45" s="197">
        <v>0</v>
      </c>
      <c r="AQ45" s="197">
        <v>0</v>
      </c>
      <c r="AR45" s="197">
        <v>0</v>
      </c>
      <c r="AS45" s="197">
        <v>0</v>
      </c>
      <c r="AT45" s="197">
        <v>0</v>
      </c>
      <c r="AU45" s="197">
        <v>0</v>
      </c>
      <c r="AV45" s="197">
        <v>0</v>
      </c>
      <c r="AW45" s="197">
        <v>0</v>
      </c>
      <c r="AX45" s="197">
        <v>0</v>
      </c>
      <c r="AY45" s="197">
        <v>0</v>
      </c>
    </row>
    <row r="46" spans="1:51">
      <c r="A46" t="s">
        <v>88</v>
      </c>
      <c r="B46" s="197">
        <v>0</v>
      </c>
      <c r="C46" s="197">
        <v>0</v>
      </c>
      <c r="D46" s="197">
        <v>16.600000000000001</v>
      </c>
      <c r="E46" s="197">
        <v>0</v>
      </c>
      <c r="F46" s="197">
        <v>0</v>
      </c>
      <c r="G46" s="197">
        <v>28.14</v>
      </c>
      <c r="H46" s="197">
        <v>0</v>
      </c>
      <c r="I46" s="197">
        <v>0</v>
      </c>
      <c r="J46" s="197">
        <v>36.590000000000003</v>
      </c>
      <c r="K46" s="197">
        <v>166.85</v>
      </c>
      <c r="L46" s="197">
        <v>6.02</v>
      </c>
      <c r="M46" s="197">
        <v>2.57</v>
      </c>
      <c r="N46" s="197">
        <v>2.09</v>
      </c>
      <c r="O46" s="197">
        <v>2.96</v>
      </c>
      <c r="P46" s="197">
        <v>0.82</v>
      </c>
      <c r="Q46" s="197">
        <v>3.74</v>
      </c>
      <c r="R46" s="197">
        <v>0.75</v>
      </c>
      <c r="S46" s="197">
        <v>5.59</v>
      </c>
      <c r="T46" s="197">
        <v>0</v>
      </c>
      <c r="U46" s="197">
        <v>2.09</v>
      </c>
      <c r="V46" s="197">
        <v>1.45</v>
      </c>
      <c r="W46" s="197">
        <v>1.46</v>
      </c>
      <c r="X46" s="197">
        <v>3</v>
      </c>
      <c r="Y46" s="197">
        <v>0</v>
      </c>
      <c r="Z46" s="197">
        <v>4.92</v>
      </c>
      <c r="AA46" s="197">
        <v>1.36</v>
      </c>
      <c r="AB46" s="197">
        <v>0</v>
      </c>
      <c r="AC46" s="197">
        <v>0</v>
      </c>
      <c r="AD46" s="197">
        <v>24.92</v>
      </c>
      <c r="AE46" s="197">
        <v>0</v>
      </c>
      <c r="AF46" s="197">
        <v>0</v>
      </c>
      <c r="AG46" s="197">
        <v>-0.12</v>
      </c>
      <c r="AH46" s="197">
        <v>0</v>
      </c>
      <c r="AI46" s="197">
        <v>0</v>
      </c>
      <c r="AJ46" s="197">
        <v>0</v>
      </c>
      <c r="AK46" s="197">
        <v>15.85</v>
      </c>
      <c r="AL46" s="197">
        <v>0</v>
      </c>
      <c r="AM46" s="197">
        <v>0</v>
      </c>
      <c r="AN46" s="197">
        <v>0</v>
      </c>
      <c r="AO46" s="197">
        <v>373.54</v>
      </c>
      <c r="AP46" s="197">
        <v>0</v>
      </c>
      <c r="AQ46" s="197">
        <v>0</v>
      </c>
      <c r="AR46" s="197">
        <v>0</v>
      </c>
      <c r="AS46" s="197">
        <v>0</v>
      </c>
      <c r="AT46" s="197">
        <v>0</v>
      </c>
      <c r="AU46" s="197">
        <v>0</v>
      </c>
      <c r="AV46" s="197">
        <v>0</v>
      </c>
      <c r="AW46" s="197">
        <v>0</v>
      </c>
      <c r="AX46" s="197">
        <v>0</v>
      </c>
      <c r="AY46" s="197">
        <v>0</v>
      </c>
    </row>
    <row r="47" spans="1:51">
      <c r="A47" t="s">
        <v>89</v>
      </c>
      <c r="B47" s="197">
        <v>0</v>
      </c>
      <c r="C47" s="197">
        <v>0</v>
      </c>
      <c r="D47" s="197">
        <v>16.14</v>
      </c>
      <c r="E47" s="197">
        <v>0</v>
      </c>
      <c r="F47" s="197">
        <v>0</v>
      </c>
      <c r="G47" s="197">
        <v>28.14</v>
      </c>
      <c r="H47" s="197">
        <v>0</v>
      </c>
      <c r="I47" s="197">
        <v>0</v>
      </c>
      <c r="J47" s="197">
        <v>36.590000000000003</v>
      </c>
      <c r="K47" s="197">
        <v>147.66</v>
      </c>
      <c r="L47" s="197">
        <v>6.02</v>
      </c>
      <c r="M47" s="197">
        <v>2.57</v>
      </c>
      <c r="N47" s="197">
        <v>2.09</v>
      </c>
      <c r="O47" s="197">
        <v>2.96</v>
      </c>
      <c r="P47" s="197">
        <v>0.82</v>
      </c>
      <c r="Q47" s="197">
        <v>3.74</v>
      </c>
      <c r="R47" s="197">
        <v>0.75</v>
      </c>
      <c r="S47" s="197">
        <v>5.59</v>
      </c>
      <c r="T47" s="197">
        <v>0</v>
      </c>
      <c r="U47" s="197">
        <v>2.09</v>
      </c>
      <c r="V47" s="197">
        <v>1.45</v>
      </c>
      <c r="W47" s="197">
        <v>1.46</v>
      </c>
      <c r="X47" s="197">
        <v>3</v>
      </c>
      <c r="Y47" s="197">
        <v>0</v>
      </c>
      <c r="Z47" s="197">
        <v>4.92</v>
      </c>
      <c r="AA47" s="197">
        <v>1.36</v>
      </c>
      <c r="AB47" s="197">
        <v>0</v>
      </c>
      <c r="AC47" s="197">
        <v>0</v>
      </c>
      <c r="AD47" s="197">
        <v>24.92</v>
      </c>
      <c r="AE47" s="197">
        <v>0</v>
      </c>
      <c r="AF47" s="197">
        <v>0</v>
      </c>
      <c r="AG47" s="197">
        <v>-0.12</v>
      </c>
      <c r="AH47" s="197">
        <v>0</v>
      </c>
      <c r="AI47" s="197">
        <v>0</v>
      </c>
      <c r="AJ47" s="197">
        <v>0</v>
      </c>
      <c r="AK47" s="197">
        <v>15.85</v>
      </c>
      <c r="AL47" s="197">
        <v>0</v>
      </c>
      <c r="AM47" s="197">
        <v>0</v>
      </c>
      <c r="AN47" s="197">
        <v>0</v>
      </c>
      <c r="AO47" s="197">
        <v>373.54</v>
      </c>
      <c r="AP47" s="197">
        <v>0</v>
      </c>
      <c r="AQ47" s="197">
        <v>0</v>
      </c>
      <c r="AR47" s="197">
        <v>0</v>
      </c>
      <c r="AS47" s="197">
        <v>0</v>
      </c>
      <c r="AT47" s="197">
        <v>0</v>
      </c>
      <c r="AU47" s="197">
        <v>0</v>
      </c>
      <c r="AV47" s="197">
        <v>0</v>
      </c>
      <c r="AW47" s="197">
        <v>0</v>
      </c>
      <c r="AX47" s="197">
        <v>0</v>
      </c>
      <c r="AY47" s="197">
        <v>0</v>
      </c>
    </row>
    <row r="48" spans="1:51">
      <c r="A48" t="s">
        <v>90</v>
      </c>
      <c r="B48" s="197">
        <v>0</v>
      </c>
      <c r="C48" s="197">
        <v>0</v>
      </c>
      <c r="D48" s="197">
        <v>16.14</v>
      </c>
      <c r="E48" s="197">
        <v>0</v>
      </c>
      <c r="F48" s="197">
        <v>0</v>
      </c>
      <c r="G48" s="197">
        <v>28.14</v>
      </c>
      <c r="H48" s="197">
        <v>0</v>
      </c>
      <c r="I48" s="197">
        <v>0</v>
      </c>
      <c r="J48" s="197">
        <v>36.590000000000003</v>
      </c>
      <c r="K48" s="197">
        <v>147.66</v>
      </c>
      <c r="L48" s="197">
        <v>6.55</v>
      </c>
      <c r="M48" s="197">
        <v>2.57</v>
      </c>
      <c r="N48" s="197">
        <v>2.09</v>
      </c>
      <c r="O48" s="197">
        <v>2.96</v>
      </c>
      <c r="P48" s="197">
        <v>0.82</v>
      </c>
      <c r="Q48" s="197">
        <v>3.74</v>
      </c>
      <c r="R48" s="197">
        <v>0.75</v>
      </c>
      <c r="S48" s="197">
        <v>5.59</v>
      </c>
      <c r="T48" s="197">
        <v>0</v>
      </c>
      <c r="U48" s="197">
        <v>2.09</v>
      </c>
      <c r="V48" s="197">
        <v>1.45</v>
      </c>
      <c r="W48" s="197">
        <v>1.46</v>
      </c>
      <c r="X48" s="197">
        <v>3</v>
      </c>
      <c r="Y48" s="197">
        <v>0</v>
      </c>
      <c r="Z48" s="197">
        <v>4.92</v>
      </c>
      <c r="AA48" s="197">
        <v>1.36</v>
      </c>
      <c r="AB48" s="197">
        <v>0</v>
      </c>
      <c r="AC48" s="197">
        <v>0</v>
      </c>
      <c r="AD48" s="197">
        <v>24.92</v>
      </c>
      <c r="AE48" s="197">
        <v>0</v>
      </c>
      <c r="AF48" s="197">
        <v>0</v>
      </c>
      <c r="AG48" s="197">
        <v>-0.12</v>
      </c>
      <c r="AH48" s="197">
        <v>0</v>
      </c>
      <c r="AI48" s="197">
        <v>0</v>
      </c>
      <c r="AJ48" s="197">
        <v>0</v>
      </c>
      <c r="AK48" s="197">
        <v>15.85</v>
      </c>
      <c r="AL48" s="197">
        <v>0</v>
      </c>
      <c r="AM48" s="197">
        <v>0</v>
      </c>
      <c r="AN48" s="197">
        <v>0</v>
      </c>
      <c r="AO48" s="197">
        <v>373.54</v>
      </c>
      <c r="AP48" s="197">
        <v>0</v>
      </c>
      <c r="AQ48" s="197">
        <v>0</v>
      </c>
      <c r="AR48" s="197">
        <v>0</v>
      </c>
      <c r="AS48" s="197">
        <v>0</v>
      </c>
      <c r="AT48" s="197">
        <v>0</v>
      </c>
      <c r="AU48" s="197">
        <v>0</v>
      </c>
      <c r="AV48" s="197">
        <v>0</v>
      </c>
      <c r="AW48" s="197">
        <v>0</v>
      </c>
      <c r="AX48" s="197">
        <v>0</v>
      </c>
      <c r="AY48" s="197">
        <v>0</v>
      </c>
    </row>
    <row r="49" spans="1:51">
      <c r="A49" t="s">
        <v>91</v>
      </c>
      <c r="B49" s="197">
        <v>0</v>
      </c>
      <c r="C49" s="197">
        <v>0</v>
      </c>
      <c r="D49" s="197">
        <v>16.14</v>
      </c>
      <c r="E49" s="197">
        <v>0</v>
      </c>
      <c r="F49" s="197">
        <v>0</v>
      </c>
      <c r="G49" s="197">
        <v>28.14</v>
      </c>
      <c r="H49" s="197">
        <v>0</v>
      </c>
      <c r="I49" s="197">
        <v>0</v>
      </c>
      <c r="J49" s="197">
        <v>36.590000000000003</v>
      </c>
      <c r="K49" s="197">
        <v>147.65</v>
      </c>
      <c r="L49" s="197">
        <v>6.55</v>
      </c>
      <c r="M49" s="197">
        <v>2.57</v>
      </c>
      <c r="N49" s="197">
        <v>2.09</v>
      </c>
      <c r="O49" s="197">
        <v>2.96</v>
      </c>
      <c r="P49" s="197">
        <v>0.82</v>
      </c>
      <c r="Q49" s="197">
        <v>3.74</v>
      </c>
      <c r="R49" s="197">
        <v>0.75</v>
      </c>
      <c r="S49" s="197">
        <v>5.59</v>
      </c>
      <c r="T49" s="197">
        <v>0</v>
      </c>
      <c r="U49" s="197">
        <v>2.09</v>
      </c>
      <c r="V49" s="197">
        <v>1.45</v>
      </c>
      <c r="W49" s="197">
        <v>0.79</v>
      </c>
      <c r="X49" s="197">
        <v>3</v>
      </c>
      <c r="Y49" s="197">
        <v>0</v>
      </c>
      <c r="Z49" s="197">
        <v>4.8899999999999997</v>
      </c>
      <c r="AA49" s="197">
        <v>1.35</v>
      </c>
      <c r="AB49" s="197">
        <v>0</v>
      </c>
      <c r="AC49" s="197">
        <v>0</v>
      </c>
      <c r="AD49" s="197">
        <v>24.92</v>
      </c>
      <c r="AE49" s="197">
        <v>0</v>
      </c>
      <c r="AF49" s="197">
        <v>0</v>
      </c>
      <c r="AG49" s="197">
        <v>-0.33</v>
      </c>
      <c r="AH49" s="197">
        <v>0</v>
      </c>
      <c r="AI49" s="197">
        <v>0</v>
      </c>
      <c r="AJ49" s="197">
        <v>0</v>
      </c>
      <c r="AK49" s="197">
        <v>15.85</v>
      </c>
      <c r="AL49" s="197">
        <v>0</v>
      </c>
      <c r="AM49" s="197">
        <v>0</v>
      </c>
      <c r="AN49" s="197">
        <v>0</v>
      </c>
      <c r="AO49" s="197">
        <v>373.54</v>
      </c>
      <c r="AP49" s="197">
        <v>0</v>
      </c>
      <c r="AQ49" s="197">
        <v>0</v>
      </c>
      <c r="AR49" s="197">
        <v>0</v>
      </c>
      <c r="AS49" s="197">
        <v>0</v>
      </c>
      <c r="AT49" s="197">
        <v>0</v>
      </c>
      <c r="AU49" s="197">
        <v>0</v>
      </c>
      <c r="AV49" s="197">
        <v>0</v>
      </c>
      <c r="AW49" s="197">
        <v>0</v>
      </c>
      <c r="AX49" s="197">
        <v>0</v>
      </c>
      <c r="AY49" s="197">
        <v>0</v>
      </c>
    </row>
    <row r="50" spans="1:51">
      <c r="A50" t="s">
        <v>92</v>
      </c>
      <c r="B50" s="197">
        <v>0</v>
      </c>
      <c r="C50" s="197">
        <v>0</v>
      </c>
      <c r="D50" s="197">
        <v>16.14</v>
      </c>
      <c r="E50" s="197">
        <v>0</v>
      </c>
      <c r="F50" s="197">
        <v>0</v>
      </c>
      <c r="G50" s="197">
        <v>28.14</v>
      </c>
      <c r="H50" s="197">
        <v>0</v>
      </c>
      <c r="I50" s="197">
        <v>0</v>
      </c>
      <c r="J50" s="197">
        <v>36.590000000000003</v>
      </c>
      <c r="K50" s="197">
        <v>147.65</v>
      </c>
      <c r="L50" s="197">
        <v>6.55</v>
      </c>
      <c r="M50" s="197">
        <v>2.57</v>
      </c>
      <c r="N50" s="197">
        <v>2.09</v>
      </c>
      <c r="O50" s="197">
        <v>2.96</v>
      </c>
      <c r="P50" s="197">
        <v>0.82</v>
      </c>
      <c r="Q50" s="197">
        <v>3.74</v>
      </c>
      <c r="R50" s="197">
        <v>0.75</v>
      </c>
      <c r="S50" s="197">
        <v>5.59</v>
      </c>
      <c r="T50" s="197">
        <v>0</v>
      </c>
      <c r="U50" s="197">
        <v>2.09</v>
      </c>
      <c r="V50" s="197">
        <v>1.45</v>
      </c>
      <c r="W50" s="197">
        <v>0.8</v>
      </c>
      <c r="X50" s="197">
        <v>2.56</v>
      </c>
      <c r="Y50" s="197">
        <v>0</v>
      </c>
      <c r="Z50" s="197">
        <v>4.8899999999999997</v>
      </c>
      <c r="AA50" s="197">
        <v>1.35</v>
      </c>
      <c r="AB50" s="197">
        <v>0</v>
      </c>
      <c r="AC50" s="197">
        <v>0</v>
      </c>
      <c r="AD50" s="197">
        <v>24.92</v>
      </c>
      <c r="AE50" s="197">
        <v>0</v>
      </c>
      <c r="AF50" s="197">
        <v>0</v>
      </c>
      <c r="AG50" s="197">
        <v>-0.33</v>
      </c>
      <c r="AH50" s="197">
        <v>0</v>
      </c>
      <c r="AI50" s="197">
        <v>0</v>
      </c>
      <c r="AJ50" s="197">
        <v>0</v>
      </c>
      <c r="AK50" s="197">
        <v>15.85</v>
      </c>
      <c r="AL50" s="197">
        <v>0</v>
      </c>
      <c r="AM50" s="197">
        <v>0</v>
      </c>
      <c r="AN50" s="197">
        <v>0</v>
      </c>
      <c r="AO50" s="197">
        <v>373.54</v>
      </c>
      <c r="AP50" s="197">
        <v>0</v>
      </c>
      <c r="AQ50" s="197">
        <v>0</v>
      </c>
      <c r="AR50" s="197">
        <v>0</v>
      </c>
      <c r="AS50" s="197">
        <v>0</v>
      </c>
      <c r="AT50" s="197">
        <v>0</v>
      </c>
      <c r="AU50" s="197">
        <v>0</v>
      </c>
      <c r="AV50" s="197">
        <v>0</v>
      </c>
      <c r="AW50" s="197">
        <v>0</v>
      </c>
      <c r="AX50" s="197">
        <v>0</v>
      </c>
      <c r="AY50" s="197">
        <v>0</v>
      </c>
    </row>
    <row r="51" spans="1:51">
      <c r="A51" t="s">
        <v>93</v>
      </c>
      <c r="B51" s="197">
        <v>0</v>
      </c>
      <c r="C51" s="197">
        <v>0</v>
      </c>
      <c r="D51" s="197">
        <v>16.14</v>
      </c>
      <c r="E51" s="197">
        <v>0</v>
      </c>
      <c r="F51" s="197">
        <v>0</v>
      </c>
      <c r="G51" s="197">
        <v>28.14</v>
      </c>
      <c r="H51" s="197">
        <v>0</v>
      </c>
      <c r="I51" s="197">
        <v>0</v>
      </c>
      <c r="J51" s="197">
        <v>35.619999999999997</v>
      </c>
      <c r="K51" s="197">
        <v>157.25</v>
      </c>
      <c r="L51" s="197">
        <v>6.55</v>
      </c>
      <c r="M51" s="197">
        <v>2.57</v>
      </c>
      <c r="N51" s="197">
        <v>2.09</v>
      </c>
      <c r="O51" s="197">
        <v>2.96</v>
      </c>
      <c r="P51" s="197">
        <v>0.82</v>
      </c>
      <c r="Q51" s="197">
        <v>3.74</v>
      </c>
      <c r="R51" s="197">
        <v>0.75</v>
      </c>
      <c r="S51" s="197">
        <v>5.59</v>
      </c>
      <c r="T51" s="197">
        <v>0</v>
      </c>
      <c r="U51" s="197">
        <v>2.09</v>
      </c>
      <c r="V51" s="197">
        <v>1.45</v>
      </c>
      <c r="W51" s="197">
        <v>0.8</v>
      </c>
      <c r="X51" s="197">
        <v>2.56</v>
      </c>
      <c r="Y51" s="197">
        <v>0</v>
      </c>
      <c r="Z51" s="197">
        <v>4.93</v>
      </c>
      <c r="AA51" s="197">
        <v>1.36</v>
      </c>
      <c r="AB51" s="197">
        <v>0</v>
      </c>
      <c r="AC51" s="197">
        <v>0</v>
      </c>
      <c r="AD51" s="197">
        <v>24.92</v>
      </c>
      <c r="AE51" s="197">
        <v>0</v>
      </c>
      <c r="AF51" s="197">
        <v>0</v>
      </c>
      <c r="AG51" s="197">
        <v>-0.33</v>
      </c>
      <c r="AH51" s="197">
        <v>0</v>
      </c>
      <c r="AI51" s="197">
        <v>0</v>
      </c>
      <c r="AJ51" s="197">
        <v>0</v>
      </c>
      <c r="AK51" s="197">
        <v>17.649999999999999</v>
      </c>
      <c r="AL51" s="197">
        <v>0</v>
      </c>
      <c r="AM51" s="197">
        <v>0</v>
      </c>
      <c r="AN51" s="197">
        <v>0</v>
      </c>
      <c r="AO51" s="197">
        <v>373.54</v>
      </c>
      <c r="AP51" s="197">
        <v>0</v>
      </c>
      <c r="AQ51" s="197">
        <v>0</v>
      </c>
      <c r="AR51" s="197">
        <v>0</v>
      </c>
      <c r="AS51" s="197">
        <v>0</v>
      </c>
      <c r="AT51" s="197">
        <v>0</v>
      </c>
      <c r="AU51" s="197">
        <v>0</v>
      </c>
      <c r="AV51" s="197">
        <v>0</v>
      </c>
      <c r="AW51" s="197">
        <v>0</v>
      </c>
      <c r="AX51" s="197">
        <v>0</v>
      </c>
      <c r="AY51" s="197">
        <v>0</v>
      </c>
    </row>
    <row r="52" spans="1:51">
      <c r="A52" t="s">
        <v>94</v>
      </c>
      <c r="B52" s="197">
        <v>0</v>
      </c>
      <c r="C52" s="197">
        <v>0</v>
      </c>
      <c r="D52" s="197">
        <v>16.14</v>
      </c>
      <c r="E52" s="197">
        <v>0</v>
      </c>
      <c r="F52" s="197">
        <v>0</v>
      </c>
      <c r="G52" s="197">
        <v>28.14</v>
      </c>
      <c r="H52" s="197">
        <v>0</v>
      </c>
      <c r="I52" s="197">
        <v>0</v>
      </c>
      <c r="J52" s="197">
        <v>35.619999999999997</v>
      </c>
      <c r="K52" s="197">
        <v>157.25</v>
      </c>
      <c r="L52" s="197">
        <v>6.55</v>
      </c>
      <c r="M52" s="197">
        <v>2.57</v>
      </c>
      <c r="N52" s="197">
        <v>2.09</v>
      </c>
      <c r="O52" s="197">
        <v>2.96</v>
      </c>
      <c r="P52" s="197">
        <v>0.82</v>
      </c>
      <c r="Q52" s="197">
        <v>3.74</v>
      </c>
      <c r="R52" s="197">
        <v>0.75</v>
      </c>
      <c r="S52" s="197">
        <v>5.59</v>
      </c>
      <c r="T52" s="197">
        <v>0</v>
      </c>
      <c r="U52" s="197">
        <v>2.09</v>
      </c>
      <c r="V52" s="197">
        <v>1.45</v>
      </c>
      <c r="W52" s="197">
        <v>0.8</v>
      </c>
      <c r="X52" s="197">
        <v>2.56</v>
      </c>
      <c r="Y52" s="197">
        <v>0</v>
      </c>
      <c r="Z52" s="197">
        <v>4.93</v>
      </c>
      <c r="AA52" s="197">
        <v>1.36</v>
      </c>
      <c r="AB52" s="197">
        <v>0</v>
      </c>
      <c r="AC52" s="197">
        <v>0</v>
      </c>
      <c r="AD52" s="197">
        <v>24.92</v>
      </c>
      <c r="AE52" s="197">
        <v>0</v>
      </c>
      <c r="AF52" s="197">
        <v>0</v>
      </c>
      <c r="AG52" s="197">
        <v>-0.33</v>
      </c>
      <c r="AH52" s="197">
        <v>0</v>
      </c>
      <c r="AI52" s="197">
        <v>0</v>
      </c>
      <c r="AJ52" s="197">
        <v>0</v>
      </c>
      <c r="AK52" s="197">
        <v>17.649999999999999</v>
      </c>
      <c r="AL52" s="197">
        <v>0</v>
      </c>
      <c r="AM52" s="197">
        <v>0</v>
      </c>
      <c r="AN52" s="197">
        <v>0</v>
      </c>
      <c r="AO52" s="197">
        <v>373.54</v>
      </c>
      <c r="AP52" s="197">
        <v>0</v>
      </c>
      <c r="AQ52" s="197">
        <v>0</v>
      </c>
      <c r="AR52" s="197">
        <v>0</v>
      </c>
      <c r="AS52" s="197">
        <v>0</v>
      </c>
      <c r="AT52" s="197">
        <v>0</v>
      </c>
      <c r="AU52" s="197">
        <v>0</v>
      </c>
      <c r="AV52" s="197">
        <v>0</v>
      </c>
      <c r="AW52" s="197">
        <v>0</v>
      </c>
      <c r="AX52" s="197">
        <v>0</v>
      </c>
      <c r="AY52" s="197">
        <v>0</v>
      </c>
    </row>
    <row r="53" spans="1:51">
      <c r="A53" t="s">
        <v>95</v>
      </c>
      <c r="B53" s="197">
        <v>0</v>
      </c>
      <c r="C53" s="197">
        <v>0</v>
      </c>
      <c r="D53" s="197">
        <v>16.14</v>
      </c>
      <c r="E53" s="197">
        <v>0</v>
      </c>
      <c r="F53" s="197">
        <v>0</v>
      </c>
      <c r="G53" s="197">
        <v>28.14</v>
      </c>
      <c r="H53" s="197">
        <v>0</v>
      </c>
      <c r="I53" s="197">
        <v>0</v>
      </c>
      <c r="J53" s="197">
        <v>35.619999999999997</v>
      </c>
      <c r="K53" s="197">
        <v>176.44</v>
      </c>
      <c r="L53" s="197">
        <v>6.55</v>
      </c>
      <c r="M53" s="197">
        <v>2.57</v>
      </c>
      <c r="N53" s="197">
        <v>2.09</v>
      </c>
      <c r="O53" s="197">
        <v>2.96</v>
      </c>
      <c r="P53" s="197">
        <v>0.82</v>
      </c>
      <c r="Q53" s="197">
        <v>3.75</v>
      </c>
      <c r="R53" s="197">
        <v>0.75</v>
      </c>
      <c r="S53" s="197">
        <v>5.59</v>
      </c>
      <c r="T53" s="197">
        <v>0</v>
      </c>
      <c r="U53" s="197">
        <v>2.09</v>
      </c>
      <c r="V53" s="197">
        <v>1.45</v>
      </c>
      <c r="W53" s="197">
        <v>0.8</v>
      </c>
      <c r="X53" s="197">
        <v>2.56</v>
      </c>
      <c r="Y53" s="197">
        <v>0</v>
      </c>
      <c r="Z53" s="197">
        <v>4.93</v>
      </c>
      <c r="AA53" s="197">
        <v>1.36</v>
      </c>
      <c r="AB53" s="197">
        <v>0</v>
      </c>
      <c r="AC53" s="197">
        <v>0</v>
      </c>
      <c r="AD53" s="197">
        <v>24.92</v>
      </c>
      <c r="AE53" s="197">
        <v>0</v>
      </c>
      <c r="AF53" s="197">
        <v>0</v>
      </c>
      <c r="AG53" s="197">
        <v>-0.33</v>
      </c>
      <c r="AH53" s="197">
        <v>0</v>
      </c>
      <c r="AI53" s="197">
        <v>0</v>
      </c>
      <c r="AJ53" s="197">
        <v>0</v>
      </c>
      <c r="AK53" s="197">
        <v>17.649999999999999</v>
      </c>
      <c r="AL53" s="197">
        <v>0</v>
      </c>
      <c r="AM53" s="197">
        <v>0</v>
      </c>
      <c r="AN53" s="197">
        <v>0</v>
      </c>
      <c r="AO53" s="197">
        <v>373.54</v>
      </c>
      <c r="AP53" s="197">
        <v>0</v>
      </c>
      <c r="AQ53" s="197">
        <v>0</v>
      </c>
      <c r="AR53" s="197">
        <v>0</v>
      </c>
      <c r="AS53" s="197">
        <v>0</v>
      </c>
      <c r="AT53" s="197">
        <v>0</v>
      </c>
      <c r="AU53" s="197">
        <v>0</v>
      </c>
      <c r="AV53" s="197">
        <v>0</v>
      </c>
      <c r="AW53" s="197">
        <v>0</v>
      </c>
      <c r="AX53" s="197">
        <v>0</v>
      </c>
      <c r="AY53" s="197">
        <v>0</v>
      </c>
    </row>
    <row r="54" spans="1:51">
      <c r="A54" t="s">
        <v>96</v>
      </c>
      <c r="B54" s="197">
        <v>0</v>
      </c>
      <c r="C54" s="197">
        <v>0</v>
      </c>
      <c r="D54" s="197">
        <v>16.14</v>
      </c>
      <c r="E54" s="197">
        <v>0</v>
      </c>
      <c r="F54" s="197">
        <v>0</v>
      </c>
      <c r="G54" s="197">
        <v>28.14</v>
      </c>
      <c r="H54" s="197">
        <v>0</v>
      </c>
      <c r="I54" s="197">
        <v>0</v>
      </c>
      <c r="J54" s="197">
        <v>35.619999999999997</v>
      </c>
      <c r="K54" s="197">
        <v>128.46</v>
      </c>
      <c r="L54" s="197">
        <v>6.55</v>
      </c>
      <c r="M54" s="197">
        <v>2.57</v>
      </c>
      <c r="N54" s="197">
        <v>2.09</v>
      </c>
      <c r="O54" s="197">
        <v>2.96</v>
      </c>
      <c r="P54" s="197">
        <v>0.82</v>
      </c>
      <c r="Q54" s="197">
        <v>3.75</v>
      </c>
      <c r="R54" s="197">
        <v>0.75</v>
      </c>
      <c r="S54" s="197">
        <v>5.59</v>
      </c>
      <c r="T54" s="197">
        <v>0</v>
      </c>
      <c r="U54" s="197">
        <v>2.09</v>
      </c>
      <c r="V54" s="197">
        <v>1.45</v>
      </c>
      <c r="W54" s="197">
        <v>0.8</v>
      </c>
      <c r="X54" s="197">
        <v>2.56</v>
      </c>
      <c r="Y54" s="197">
        <v>0</v>
      </c>
      <c r="Z54" s="197">
        <v>4.93</v>
      </c>
      <c r="AA54" s="197">
        <v>1.36</v>
      </c>
      <c r="AB54" s="197">
        <v>0</v>
      </c>
      <c r="AC54" s="197">
        <v>0</v>
      </c>
      <c r="AD54" s="197">
        <v>24.92</v>
      </c>
      <c r="AE54" s="197">
        <v>0</v>
      </c>
      <c r="AF54" s="197">
        <v>0</v>
      </c>
      <c r="AG54" s="197">
        <v>-0.33</v>
      </c>
      <c r="AH54" s="197">
        <v>0</v>
      </c>
      <c r="AI54" s="197">
        <v>0</v>
      </c>
      <c r="AJ54" s="197">
        <v>0</v>
      </c>
      <c r="AK54" s="197">
        <v>17.649999999999999</v>
      </c>
      <c r="AL54" s="197">
        <v>0</v>
      </c>
      <c r="AM54" s="197">
        <v>0</v>
      </c>
      <c r="AN54" s="197">
        <v>0</v>
      </c>
      <c r="AO54" s="197">
        <v>373.54</v>
      </c>
      <c r="AP54" s="197">
        <v>0</v>
      </c>
      <c r="AQ54" s="197">
        <v>0</v>
      </c>
      <c r="AR54" s="197">
        <v>0</v>
      </c>
      <c r="AS54" s="197">
        <v>0</v>
      </c>
      <c r="AT54" s="197">
        <v>0</v>
      </c>
      <c r="AU54" s="197">
        <v>0</v>
      </c>
      <c r="AV54" s="197">
        <v>0</v>
      </c>
      <c r="AW54" s="197">
        <v>0</v>
      </c>
      <c r="AX54" s="197">
        <v>0</v>
      </c>
      <c r="AY54" s="197">
        <v>0</v>
      </c>
    </row>
    <row r="55" spans="1:51">
      <c r="A55" t="s">
        <v>97</v>
      </c>
      <c r="B55" s="197">
        <v>0</v>
      </c>
      <c r="C55" s="197">
        <v>0</v>
      </c>
      <c r="D55" s="197">
        <v>16.14</v>
      </c>
      <c r="E55" s="197">
        <v>0</v>
      </c>
      <c r="F55" s="197">
        <v>0</v>
      </c>
      <c r="G55" s="197">
        <v>28.14</v>
      </c>
      <c r="H55" s="197">
        <v>0</v>
      </c>
      <c r="I55" s="197">
        <v>0</v>
      </c>
      <c r="J55" s="197">
        <v>35.619999999999997</v>
      </c>
      <c r="K55" s="197">
        <v>176</v>
      </c>
      <c r="L55" s="197">
        <v>6.02</v>
      </c>
      <c r="M55" s="197">
        <v>2.57</v>
      </c>
      <c r="N55" s="197">
        <v>2.09</v>
      </c>
      <c r="O55" s="197">
        <v>2.96</v>
      </c>
      <c r="P55" s="197">
        <v>0.82</v>
      </c>
      <c r="Q55" s="197">
        <v>3.75</v>
      </c>
      <c r="R55" s="197">
        <v>0.75</v>
      </c>
      <c r="S55" s="197">
        <v>5.59</v>
      </c>
      <c r="T55" s="197">
        <v>0</v>
      </c>
      <c r="U55" s="197">
        <v>2.09</v>
      </c>
      <c r="V55" s="197">
        <v>1.45</v>
      </c>
      <c r="W55" s="197">
        <v>0.8</v>
      </c>
      <c r="X55" s="197">
        <v>2.56</v>
      </c>
      <c r="Y55" s="197">
        <v>0</v>
      </c>
      <c r="Z55" s="197">
        <v>4.93</v>
      </c>
      <c r="AA55" s="197">
        <v>1.36</v>
      </c>
      <c r="AB55" s="197">
        <v>0</v>
      </c>
      <c r="AC55" s="197">
        <v>0</v>
      </c>
      <c r="AD55" s="197">
        <v>24.92</v>
      </c>
      <c r="AE55" s="197">
        <v>0</v>
      </c>
      <c r="AF55" s="197">
        <v>0</v>
      </c>
      <c r="AG55" s="197">
        <v>-0.33</v>
      </c>
      <c r="AH55" s="197">
        <v>0</v>
      </c>
      <c r="AI55" s="197">
        <v>0</v>
      </c>
      <c r="AJ55" s="197">
        <v>0</v>
      </c>
      <c r="AK55" s="197">
        <v>17.649999999999999</v>
      </c>
      <c r="AL55" s="197">
        <v>0</v>
      </c>
      <c r="AM55" s="197">
        <v>0</v>
      </c>
      <c r="AN55" s="197">
        <v>0</v>
      </c>
      <c r="AO55" s="197">
        <v>373.54</v>
      </c>
      <c r="AP55" s="197">
        <v>0</v>
      </c>
      <c r="AQ55" s="197">
        <v>0</v>
      </c>
      <c r="AR55" s="197">
        <v>0</v>
      </c>
      <c r="AS55" s="197">
        <v>0</v>
      </c>
      <c r="AT55" s="197">
        <v>0</v>
      </c>
      <c r="AU55" s="197">
        <v>0</v>
      </c>
      <c r="AV55" s="197">
        <v>0</v>
      </c>
      <c r="AW55" s="197">
        <v>0</v>
      </c>
      <c r="AX55" s="197">
        <v>0</v>
      </c>
      <c r="AY55" s="197">
        <v>0</v>
      </c>
    </row>
    <row r="56" spans="1:51">
      <c r="A56" t="s">
        <v>98</v>
      </c>
      <c r="B56" s="197">
        <v>0</v>
      </c>
      <c r="C56" s="197">
        <v>0</v>
      </c>
      <c r="D56" s="197">
        <v>16.14</v>
      </c>
      <c r="E56" s="197">
        <v>0</v>
      </c>
      <c r="F56" s="197">
        <v>0</v>
      </c>
      <c r="G56" s="197">
        <v>28.14</v>
      </c>
      <c r="H56" s="197">
        <v>0</v>
      </c>
      <c r="I56" s="197">
        <v>0</v>
      </c>
      <c r="J56" s="197">
        <v>35.619999999999997</v>
      </c>
      <c r="K56" s="197">
        <v>164.93</v>
      </c>
      <c r="L56" s="197">
        <v>6.02</v>
      </c>
      <c r="M56" s="197">
        <v>2.57</v>
      </c>
      <c r="N56" s="197">
        <v>2.09</v>
      </c>
      <c r="O56" s="197">
        <v>2.96</v>
      </c>
      <c r="P56" s="197">
        <v>0.82</v>
      </c>
      <c r="Q56" s="197">
        <v>3.75</v>
      </c>
      <c r="R56" s="197">
        <v>0.75</v>
      </c>
      <c r="S56" s="197">
        <v>5.59</v>
      </c>
      <c r="T56" s="197">
        <v>0</v>
      </c>
      <c r="U56" s="197">
        <v>2.09</v>
      </c>
      <c r="V56" s="197">
        <v>1.45</v>
      </c>
      <c r="W56" s="197">
        <v>0.8</v>
      </c>
      <c r="X56" s="197">
        <v>2.56</v>
      </c>
      <c r="Y56" s="197">
        <v>0</v>
      </c>
      <c r="Z56" s="197">
        <v>4.93</v>
      </c>
      <c r="AA56" s="197">
        <v>1.36</v>
      </c>
      <c r="AB56" s="197">
        <v>0</v>
      </c>
      <c r="AC56" s="197">
        <v>0</v>
      </c>
      <c r="AD56" s="197">
        <v>24.92</v>
      </c>
      <c r="AE56" s="197">
        <v>0</v>
      </c>
      <c r="AF56" s="197">
        <v>0</v>
      </c>
      <c r="AG56" s="197">
        <v>-0.33</v>
      </c>
      <c r="AH56" s="197">
        <v>0</v>
      </c>
      <c r="AI56" s="197">
        <v>0</v>
      </c>
      <c r="AJ56" s="197">
        <v>0</v>
      </c>
      <c r="AK56" s="197">
        <v>17.649999999999999</v>
      </c>
      <c r="AL56" s="197">
        <v>0</v>
      </c>
      <c r="AM56" s="197">
        <v>0</v>
      </c>
      <c r="AN56" s="197">
        <v>0</v>
      </c>
      <c r="AO56" s="197">
        <v>373.54</v>
      </c>
      <c r="AP56" s="197">
        <v>0</v>
      </c>
      <c r="AQ56" s="197">
        <v>0</v>
      </c>
      <c r="AR56" s="197">
        <v>0</v>
      </c>
      <c r="AS56" s="197">
        <v>0</v>
      </c>
      <c r="AT56" s="197">
        <v>0</v>
      </c>
      <c r="AU56" s="197">
        <v>0</v>
      </c>
      <c r="AV56" s="197">
        <v>0</v>
      </c>
      <c r="AW56" s="197">
        <v>0</v>
      </c>
      <c r="AX56" s="197">
        <v>0</v>
      </c>
      <c r="AY56" s="197">
        <v>0</v>
      </c>
    </row>
    <row r="57" spans="1:51">
      <c r="A57" t="s">
        <v>99</v>
      </c>
      <c r="B57" s="197">
        <v>0</v>
      </c>
      <c r="C57" s="197">
        <v>0</v>
      </c>
      <c r="D57" s="197">
        <v>16.14</v>
      </c>
      <c r="E57" s="197">
        <v>0</v>
      </c>
      <c r="F57" s="197">
        <v>0</v>
      </c>
      <c r="G57" s="197">
        <v>28.14</v>
      </c>
      <c r="H57" s="197">
        <v>0</v>
      </c>
      <c r="I57" s="197">
        <v>0</v>
      </c>
      <c r="J57" s="197">
        <v>35.619999999999997</v>
      </c>
      <c r="K57" s="197">
        <v>160.13</v>
      </c>
      <c r="L57" s="197">
        <v>6.55</v>
      </c>
      <c r="M57" s="197">
        <v>2.57</v>
      </c>
      <c r="N57" s="197">
        <v>2.09</v>
      </c>
      <c r="O57" s="197">
        <v>2.96</v>
      </c>
      <c r="P57" s="197">
        <v>0.82</v>
      </c>
      <c r="Q57" s="197">
        <v>4.9400000000000004</v>
      </c>
      <c r="R57" s="197">
        <v>0.75</v>
      </c>
      <c r="S57" s="197">
        <v>6.79</v>
      </c>
      <c r="T57" s="197">
        <v>0</v>
      </c>
      <c r="U57" s="197">
        <v>2.09</v>
      </c>
      <c r="V57" s="197">
        <v>1.45</v>
      </c>
      <c r="W57" s="197">
        <v>0.8</v>
      </c>
      <c r="X57" s="197">
        <v>2.56</v>
      </c>
      <c r="Y57" s="197">
        <v>0</v>
      </c>
      <c r="Z57" s="197">
        <v>4.93</v>
      </c>
      <c r="AA57" s="197">
        <v>1.36</v>
      </c>
      <c r="AB57" s="197">
        <v>0</v>
      </c>
      <c r="AC57" s="197">
        <v>0</v>
      </c>
      <c r="AD57" s="197">
        <v>24.92</v>
      </c>
      <c r="AE57" s="197">
        <v>0</v>
      </c>
      <c r="AF57" s="197">
        <v>0</v>
      </c>
      <c r="AG57" s="197">
        <v>-0.89</v>
      </c>
      <c r="AH57" s="197">
        <v>0</v>
      </c>
      <c r="AI57" s="197">
        <v>0</v>
      </c>
      <c r="AJ57" s="197">
        <v>0</v>
      </c>
      <c r="AK57" s="197">
        <v>24.61</v>
      </c>
      <c r="AL57" s="197">
        <v>0</v>
      </c>
      <c r="AM57" s="197">
        <v>0</v>
      </c>
      <c r="AN57" s="197">
        <v>0</v>
      </c>
      <c r="AO57" s="197">
        <v>373.54</v>
      </c>
      <c r="AP57" s="197">
        <v>0</v>
      </c>
      <c r="AQ57" s="197">
        <v>0</v>
      </c>
      <c r="AR57" s="197">
        <v>0</v>
      </c>
      <c r="AS57" s="197">
        <v>0</v>
      </c>
      <c r="AT57" s="197">
        <v>0</v>
      </c>
      <c r="AU57" s="197">
        <v>0</v>
      </c>
      <c r="AV57" s="197">
        <v>0</v>
      </c>
      <c r="AW57" s="197">
        <v>0</v>
      </c>
      <c r="AX57" s="197">
        <v>0</v>
      </c>
      <c r="AY57" s="197">
        <v>0</v>
      </c>
    </row>
    <row r="58" spans="1:51">
      <c r="A58" t="s">
        <v>100</v>
      </c>
      <c r="B58" s="197">
        <v>0</v>
      </c>
      <c r="C58" s="197">
        <v>0</v>
      </c>
      <c r="D58" s="197">
        <v>16.14</v>
      </c>
      <c r="E58" s="197">
        <v>0</v>
      </c>
      <c r="F58" s="197">
        <v>0</v>
      </c>
      <c r="G58" s="197">
        <v>28.14</v>
      </c>
      <c r="H58" s="197">
        <v>0</v>
      </c>
      <c r="I58" s="197">
        <v>0</v>
      </c>
      <c r="J58" s="197">
        <v>35.619999999999997</v>
      </c>
      <c r="K58" s="197">
        <v>176.45</v>
      </c>
      <c r="L58" s="197">
        <v>6.55</v>
      </c>
      <c r="M58" s="197">
        <v>2.57</v>
      </c>
      <c r="N58" s="197">
        <v>2.09</v>
      </c>
      <c r="O58" s="197">
        <v>2.96</v>
      </c>
      <c r="P58" s="197">
        <v>0.82</v>
      </c>
      <c r="Q58" s="197">
        <v>4.9400000000000004</v>
      </c>
      <c r="R58" s="197">
        <v>0.75</v>
      </c>
      <c r="S58" s="197">
        <v>6.79</v>
      </c>
      <c r="T58" s="197">
        <v>0</v>
      </c>
      <c r="U58" s="197">
        <v>2.09</v>
      </c>
      <c r="V58" s="197">
        <v>1.45</v>
      </c>
      <c r="W58" s="197">
        <v>0.8</v>
      </c>
      <c r="X58" s="197">
        <v>2.56</v>
      </c>
      <c r="Y58" s="197">
        <v>0</v>
      </c>
      <c r="Z58" s="197">
        <v>4.93</v>
      </c>
      <c r="AA58" s="197">
        <v>1.36</v>
      </c>
      <c r="AB58" s="197">
        <v>0</v>
      </c>
      <c r="AC58" s="197">
        <v>0</v>
      </c>
      <c r="AD58" s="197">
        <v>24.92</v>
      </c>
      <c r="AE58" s="197">
        <v>0</v>
      </c>
      <c r="AF58" s="197">
        <v>0</v>
      </c>
      <c r="AG58" s="197">
        <v>-0.32</v>
      </c>
      <c r="AH58" s="197">
        <v>0</v>
      </c>
      <c r="AI58" s="197">
        <v>0</v>
      </c>
      <c r="AJ58" s="197">
        <v>0</v>
      </c>
      <c r="AK58" s="197">
        <v>24.61</v>
      </c>
      <c r="AL58" s="197">
        <v>0</v>
      </c>
      <c r="AM58" s="197">
        <v>0</v>
      </c>
      <c r="AN58" s="197">
        <v>0</v>
      </c>
      <c r="AO58" s="197">
        <v>373.54</v>
      </c>
      <c r="AP58" s="197">
        <v>0</v>
      </c>
      <c r="AQ58" s="197">
        <v>0</v>
      </c>
      <c r="AR58" s="197">
        <v>0</v>
      </c>
      <c r="AS58" s="197">
        <v>0</v>
      </c>
      <c r="AT58" s="197">
        <v>0</v>
      </c>
      <c r="AU58" s="197">
        <v>0</v>
      </c>
      <c r="AV58" s="197">
        <v>0</v>
      </c>
      <c r="AW58" s="197">
        <v>0</v>
      </c>
      <c r="AX58" s="197">
        <v>0</v>
      </c>
      <c r="AY58" s="197">
        <v>0</v>
      </c>
    </row>
    <row r="59" spans="1:51">
      <c r="A59" t="s">
        <v>101</v>
      </c>
      <c r="B59" s="197">
        <v>0</v>
      </c>
      <c r="C59" s="197">
        <v>0</v>
      </c>
      <c r="D59" s="197">
        <v>16.14</v>
      </c>
      <c r="E59" s="197">
        <v>0</v>
      </c>
      <c r="F59" s="197">
        <v>0</v>
      </c>
      <c r="G59" s="197">
        <v>28.14</v>
      </c>
      <c r="H59" s="197">
        <v>0</v>
      </c>
      <c r="I59" s="197">
        <v>0</v>
      </c>
      <c r="J59" s="197">
        <v>34.659999999999997</v>
      </c>
      <c r="K59" s="197">
        <v>176.45</v>
      </c>
      <c r="L59" s="197">
        <v>6.55</v>
      </c>
      <c r="M59" s="197">
        <v>2.57</v>
      </c>
      <c r="N59" s="197">
        <v>2.09</v>
      </c>
      <c r="O59" s="197">
        <v>2.96</v>
      </c>
      <c r="P59" s="197">
        <v>0.82</v>
      </c>
      <c r="Q59" s="197">
        <v>4.9400000000000004</v>
      </c>
      <c r="R59" s="197">
        <v>0.75</v>
      </c>
      <c r="S59" s="197">
        <v>6.79</v>
      </c>
      <c r="T59" s="197">
        <v>0</v>
      </c>
      <c r="U59" s="197">
        <v>2.09</v>
      </c>
      <c r="V59" s="197">
        <v>1.45</v>
      </c>
      <c r="W59" s="197">
        <v>0.8</v>
      </c>
      <c r="X59" s="197">
        <v>2.56</v>
      </c>
      <c r="Y59" s="197">
        <v>0</v>
      </c>
      <c r="Z59" s="197">
        <v>4.93</v>
      </c>
      <c r="AA59" s="197">
        <v>1.36</v>
      </c>
      <c r="AB59" s="197">
        <v>0</v>
      </c>
      <c r="AC59" s="197">
        <v>0</v>
      </c>
      <c r="AD59" s="197">
        <v>24.92</v>
      </c>
      <c r="AE59" s="197">
        <v>0</v>
      </c>
      <c r="AF59" s="197">
        <v>0</v>
      </c>
      <c r="AG59" s="197">
        <v>-0.32</v>
      </c>
      <c r="AH59" s="197">
        <v>0</v>
      </c>
      <c r="AI59" s="197">
        <v>0</v>
      </c>
      <c r="AJ59" s="197">
        <v>0</v>
      </c>
      <c r="AK59" s="197">
        <v>24.61</v>
      </c>
      <c r="AL59" s="197">
        <v>0</v>
      </c>
      <c r="AM59" s="197">
        <v>0</v>
      </c>
      <c r="AN59" s="197">
        <v>0</v>
      </c>
      <c r="AO59" s="197">
        <v>373.54</v>
      </c>
      <c r="AP59" s="197">
        <v>0</v>
      </c>
      <c r="AQ59" s="197">
        <v>0</v>
      </c>
      <c r="AR59" s="197">
        <v>0</v>
      </c>
      <c r="AS59" s="197">
        <v>0</v>
      </c>
      <c r="AT59" s="197">
        <v>0</v>
      </c>
      <c r="AU59" s="197">
        <v>0</v>
      </c>
      <c r="AV59" s="197">
        <v>0</v>
      </c>
      <c r="AW59" s="197">
        <v>0</v>
      </c>
      <c r="AX59" s="197">
        <v>0</v>
      </c>
      <c r="AY59" s="197">
        <v>0</v>
      </c>
    </row>
    <row r="60" spans="1:51">
      <c r="A60" t="s">
        <v>102</v>
      </c>
      <c r="B60" s="197">
        <v>0</v>
      </c>
      <c r="C60" s="197">
        <v>0</v>
      </c>
      <c r="D60" s="197">
        <v>16.14</v>
      </c>
      <c r="E60" s="197">
        <v>0</v>
      </c>
      <c r="F60" s="197">
        <v>0</v>
      </c>
      <c r="G60" s="197">
        <v>28.14</v>
      </c>
      <c r="H60" s="197">
        <v>0</v>
      </c>
      <c r="I60" s="197">
        <v>0</v>
      </c>
      <c r="J60" s="197">
        <v>34.659999999999997</v>
      </c>
      <c r="K60" s="197">
        <v>147.66</v>
      </c>
      <c r="L60" s="197">
        <v>6.55</v>
      </c>
      <c r="M60" s="197">
        <v>2.57</v>
      </c>
      <c r="N60" s="197">
        <v>2.09</v>
      </c>
      <c r="O60" s="197">
        <v>2.96</v>
      </c>
      <c r="P60" s="197">
        <v>0.82</v>
      </c>
      <c r="Q60" s="197">
        <v>4.9400000000000004</v>
      </c>
      <c r="R60" s="197">
        <v>0.75</v>
      </c>
      <c r="S60" s="197">
        <v>6.79</v>
      </c>
      <c r="T60" s="197">
        <v>0</v>
      </c>
      <c r="U60" s="197">
        <v>2.09</v>
      </c>
      <c r="V60" s="197">
        <v>1.45</v>
      </c>
      <c r="W60" s="197">
        <v>0.8</v>
      </c>
      <c r="X60" s="197">
        <v>2.56</v>
      </c>
      <c r="Y60" s="197">
        <v>0</v>
      </c>
      <c r="Z60" s="197">
        <v>4.93</v>
      </c>
      <c r="AA60" s="197">
        <v>1.36</v>
      </c>
      <c r="AB60" s="197">
        <v>0</v>
      </c>
      <c r="AC60" s="197">
        <v>0</v>
      </c>
      <c r="AD60" s="197">
        <v>24.92</v>
      </c>
      <c r="AE60" s="197">
        <v>0</v>
      </c>
      <c r="AF60" s="197">
        <v>0</v>
      </c>
      <c r="AG60" s="197">
        <v>-0.32</v>
      </c>
      <c r="AH60" s="197">
        <v>0</v>
      </c>
      <c r="AI60" s="197">
        <v>0</v>
      </c>
      <c r="AJ60" s="197">
        <v>0</v>
      </c>
      <c r="AK60" s="197">
        <v>24.61</v>
      </c>
      <c r="AL60" s="197">
        <v>0</v>
      </c>
      <c r="AM60" s="197">
        <v>0</v>
      </c>
      <c r="AN60" s="197">
        <v>0</v>
      </c>
      <c r="AO60" s="197">
        <v>373.54</v>
      </c>
      <c r="AP60" s="197">
        <v>0</v>
      </c>
      <c r="AQ60" s="197">
        <v>0</v>
      </c>
      <c r="AR60" s="197">
        <v>0</v>
      </c>
      <c r="AS60" s="197">
        <v>0</v>
      </c>
      <c r="AT60" s="197">
        <v>0</v>
      </c>
      <c r="AU60" s="197">
        <v>0</v>
      </c>
      <c r="AV60" s="197">
        <v>0</v>
      </c>
      <c r="AW60" s="197">
        <v>0</v>
      </c>
      <c r="AX60" s="197">
        <v>0</v>
      </c>
      <c r="AY60" s="197">
        <v>0</v>
      </c>
    </row>
    <row r="61" spans="1:51">
      <c r="A61" t="s">
        <v>103</v>
      </c>
      <c r="B61" s="197">
        <v>0</v>
      </c>
      <c r="C61" s="197">
        <v>0</v>
      </c>
      <c r="D61" s="197">
        <v>16.14</v>
      </c>
      <c r="E61" s="197">
        <v>0</v>
      </c>
      <c r="F61" s="197">
        <v>0</v>
      </c>
      <c r="G61" s="197">
        <v>28.14</v>
      </c>
      <c r="H61" s="197">
        <v>0</v>
      </c>
      <c r="I61" s="197">
        <v>0</v>
      </c>
      <c r="J61" s="197">
        <v>34.659999999999997</v>
      </c>
      <c r="K61" s="197">
        <v>224.43</v>
      </c>
      <c r="L61" s="197">
        <v>6.55</v>
      </c>
      <c r="M61" s="197">
        <v>2.57</v>
      </c>
      <c r="N61" s="197">
        <v>2.09</v>
      </c>
      <c r="O61" s="197">
        <v>2.96</v>
      </c>
      <c r="P61" s="197">
        <v>0.82</v>
      </c>
      <c r="Q61" s="197">
        <v>3.75</v>
      </c>
      <c r="R61" s="197">
        <v>0.75</v>
      </c>
      <c r="S61" s="197">
        <v>5.6</v>
      </c>
      <c r="T61" s="197">
        <v>0</v>
      </c>
      <c r="U61" s="197">
        <v>2.09</v>
      </c>
      <c r="V61" s="197">
        <v>1.45</v>
      </c>
      <c r="W61" s="197">
        <v>0.8</v>
      </c>
      <c r="X61" s="197">
        <v>2.56</v>
      </c>
      <c r="Y61" s="197">
        <v>0</v>
      </c>
      <c r="Z61" s="197">
        <v>4.87</v>
      </c>
      <c r="AA61" s="197">
        <v>1.35</v>
      </c>
      <c r="AB61" s="197">
        <v>0</v>
      </c>
      <c r="AC61" s="197">
        <v>0</v>
      </c>
      <c r="AD61" s="197">
        <v>24.92</v>
      </c>
      <c r="AE61" s="197">
        <v>0</v>
      </c>
      <c r="AF61" s="197">
        <v>0</v>
      </c>
      <c r="AG61" s="197">
        <v>1.3</v>
      </c>
      <c r="AH61" s="197">
        <v>0</v>
      </c>
      <c r="AI61" s="197">
        <v>0</v>
      </c>
      <c r="AJ61" s="197">
        <v>0</v>
      </c>
      <c r="AK61" s="197">
        <v>17.649999999999999</v>
      </c>
      <c r="AL61" s="197">
        <v>0</v>
      </c>
      <c r="AM61" s="197">
        <v>0</v>
      </c>
      <c r="AN61" s="197">
        <v>0</v>
      </c>
      <c r="AO61" s="197">
        <v>373.54</v>
      </c>
      <c r="AP61" s="197">
        <v>0</v>
      </c>
      <c r="AQ61" s="197">
        <v>0</v>
      </c>
      <c r="AR61" s="197">
        <v>0</v>
      </c>
      <c r="AS61" s="197">
        <v>0</v>
      </c>
      <c r="AT61" s="197">
        <v>0</v>
      </c>
      <c r="AU61" s="197">
        <v>0</v>
      </c>
      <c r="AV61" s="197">
        <v>0</v>
      </c>
      <c r="AW61" s="197">
        <v>0</v>
      </c>
      <c r="AX61" s="197">
        <v>0</v>
      </c>
      <c r="AY61" s="197">
        <v>0</v>
      </c>
    </row>
    <row r="62" spans="1:51">
      <c r="A62" t="s">
        <v>104</v>
      </c>
      <c r="B62" s="197">
        <v>0</v>
      </c>
      <c r="C62" s="197">
        <v>0</v>
      </c>
      <c r="D62" s="197">
        <v>16.14</v>
      </c>
      <c r="E62" s="197">
        <v>0</v>
      </c>
      <c r="F62" s="197">
        <v>0</v>
      </c>
      <c r="G62" s="197">
        <v>28.14</v>
      </c>
      <c r="H62" s="197">
        <v>0</v>
      </c>
      <c r="I62" s="197">
        <v>0</v>
      </c>
      <c r="J62" s="197">
        <v>34.659999999999997</v>
      </c>
      <c r="K62" s="197">
        <v>224.43</v>
      </c>
      <c r="L62" s="197">
        <v>6.55</v>
      </c>
      <c r="M62" s="197">
        <v>2.57</v>
      </c>
      <c r="N62" s="197">
        <v>2.09</v>
      </c>
      <c r="O62" s="197">
        <v>2.96</v>
      </c>
      <c r="P62" s="197">
        <v>0.82</v>
      </c>
      <c r="Q62" s="197">
        <v>3.75</v>
      </c>
      <c r="R62" s="197">
        <v>0.75</v>
      </c>
      <c r="S62" s="197">
        <v>5.6</v>
      </c>
      <c r="T62" s="197">
        <v>0</v>
      </c>
      <c r="U62" s="197">
        <v>2.09</v>
      </c>
      <c r="V62" s="197">
        <v>1.45</v>
      </c>
      <c r="W62" s="197">
        <v>0.8</v>
      </c>
      <c r="X62" s="197">
        <v>2.56</v>
      </c>
      <c r="Y62" s="197">
        <v>0</v>
      </c>
      <c r="Z62" s="197">
        <v>4.87</v>
      </c>
      <c r="AA62" s="197">
        <v>1.35</v>
      </c>
      <c r="AB62" s="197">
        <v>0</v>
      </c>
      <c r="AC62" s="197">
        <v>0</v>
      </c>
      <c r="AD62" s="197">
        <v>24.92</v>
      </c>
      <c r="AE62" s="197">
        <v>0</v>
      </c>
      <c r="AF62" s="197">
        <v>0</v>
      </c>
      <c r="AG62" s="197">
        <v>1.3</v>
      </c>
      <c r="AH62" s="197">
        <v>0</v>
      </c>
      <c r="AI62" s="197">
        <v>0</v>
      </c>
      <c r="AJ62" s="197">
        <v>0</v>
      </c>
      <c r="AK62" s="197">
        <v>17.649999999999999</v>
      </c>
      <c r="AL62" s="197">
        <v>0</v>
      </c>
      <c r="AM62" s="197">
        <v>0</v>
      </c>
      <c r="AN62" s="197">
        <v>0</v>
      </c>
      <c r="AO62" s="197">
        <v>373.54</v>
      </c>
      <c r="AP62" s="197">
        <v>0</v>
      </c>
      <c r="AQ62" s="197">
        <v>0</v>
      </c>
      <c r="AR62" s="197">
        <v>0</v>
      </c>
      <c r="AS62" s="197">
        <v>0</v>
      </c>
      <c r="AT62" s="197">
        <v>0</v>
      </c>
      <c r="AU62" s="197">
        <v>0</v>
      </c>
      <c r="AV62" s="197">
        <v>0</v>
      </c>
      <c r="AW62" s="197">
        <v>0</v>
      </c>
      <c r="AX62" s="197">
        <v>0</v>
      </c>
      <c r="AY62" s="197">
        <v>0</v>
      </c>
    </row>
    <row r="63" spans="1:51">
      <c r="A63" t="s">
        <v>105</v>
      </c>
      <c r="B63" s="197">
        <v>0</v>
      </c>
      <c r="C63" s="197">
        <v>0</v>
      </c>
      <c r="D63" s="197">
        <v>16.14</v>
      </c>
      <c r="E63" s="197">
        <v>0</v>
      </c>
      <c r="F63" s="197">
        <v>0</v>
      </c>
      <c r="G63" s="197">
        <v>28.14</v>
      </c>
      <c r="H63" s="197">
        <v>0</v>
      </c>
      <c r="I63" s="197">
        <v>0</v>
      </c>
      <c r="J63" s="197">
        <v>34.659999999999997</v>
      </c>
      <c r="K63" s="197">
        <v>224.43</v>
      </c>
      <c r="L63" s="197">
        <v>6.55</v>
      </c>
      <c r="M63" s="197">
        <v>2.57</v>
      </c>
      <c r="N63" s="197">
        <v>2.09</v>
      </c>
      <c r="O63" s="197">
        <v>2.96</v>
      </c>
      <c r="P63" s="197">
        <v>0.82</v>
      </c>
      <c r="Q63" s="197">
        <v>3.75</v>
      </c>
      <c r="R63" s="197">
        <v>0.75</v>
      </c>
      <c r="S63" s="197">
        <v>5.6</v>
      </c>
      <c r="T63" s="197">
        <v>0</v>
      </c>
      <c r="U63" s="197">
        <v>2.09</v>
      </c>
      <c r="V63" s="197">
        <v>1.45</v>
      </c>
      <c r="W63" s="197">
        <v>0.8</v>
      </c>
      <c r="X63" s="197">
        <v>2.56</v>
      </c>
      <c r="Y63" s="197">
        <v>0</v>
      </c>
      <c r="Z63" s="197">
        <v>4.93</v>
      </c>
      <c r="AA63" s="197">
        <v>1.36</v>
      </c>
      <c r="AB63" s="197">
        <v>0</v>
      </c>
      <c r="AC63" s="197">
        <v>17.649999999999999</v>
      </c>
      <c r="AD63" s="197">
        <v>12.46</v>
      </c>
      <c r="AE63" s="197">
        <v>0</v>
      </c>
      <c r="AF63" s="197">
        <v>0</v>
      </c>
      <c r="AG63" s="197">
        <v>-0.32</v>
      </c>
      <c r="AH63" s="197">
        <v>0</v>
      </c>
      <c r="AI63" s="197">
        <v>0</v>
      </c>
      <c r="AJ63" s="197">
        <v>0</v>
      </c>
      <c r="AK63" s="197">
        <v>17.649999999999999</v>
      </c>
      <c r="AL63" s="197">
        <v>0</v>
      </c>
      <c r="AM63" s="197">
        <v>0</v>
      </c>
      <c r="AN63" s="197">
        <v>0</v>
      </c>
      <c r="AO63" s="197">
        <v>373.54</v>
      </c>
      <c r="AP63" s="197">
        <v>0</v>
      </c>
      <c r="AQ63" s="197">
        <v>0</v>
      </c>
      <c r="AR63" s="197">
        <v>0</v>
      </c>
      <c r="AS63" s="197">
        <v>0</v>
      </c>
      <c r="AT63" s="197">
        <v>0</v>
      </c>
      <c r="AU63" s="197">
        <v>0</v>
      </c>
      <c r="AV63" s="197">
        <v>0</v>
      </c>
      <c r="AW63" s="197">
        <v>0</v>
      </c>
      <c r="AX63" s="197">
        <v>0</v>
      </c>
      <c r="AY63" s="197">
        <v>0</v>
      </c>
    </row>
    <row r="64" spans="1:51">
      <c r="A64" t="s">
        <v>106</v>
      </c>
      <c r="B64" s="197">
        <v>0</v>
      </c>
      <c r="C64" s="197">
        <v>0</v>
      </c>
      <c r="D64" s="197">
        <v>16.14</v>
      </c>
      <c r="E64" s="197">
        <v>0</v>
      </c>
      <c r="F64" s="197">
        <v>0</v>
      </c>
      <c r="G64" s="197">
        <v>28.14</v>
      </c>
      <c r="H64" s="197">
        <v>0</v>
      </c>
      <c r="I64" s="197">
        <v>0</v>
      </c>
      <c r="J64" s="197">
        <v>34.659999999999997</v>
      </c>
      <c r="K64" s="197">
        <v>243.32</v>
      </c>
      <c r="L64" s="197">
        <v>6.55</v>
      </c>
      <c r="M64" s="197">
        <v>2.57</v>
      </c>
      <c r="N64" s="197">
        <v>2.09</v>
      </c>
      <c r="O64" s="197">
        <v>2.96</v>
      </c>
      <c r="P64" s="197">
        <v>0.82</v>
      </c>
      <c r="Q64" s="197">
        <v>3.75</v>
      </c>
      <c r="R64" s="197">
        <v>0.75</v>
      </c>
      <c r="S64" s="197">
        <v>5.6</v>
      </c>
      <c r="T64" s="197">
        <v>0</v>
      </c>
      <c r="U64" s="197">
        <v>2.09</v>
      </c>
      <c r="V64" s="197">
        <v>1.45</v>
      </c>
      <c r="W64" s="197">
        <v>0.8</v>
      </c>
      <c r="X64" s="197">
        <v>2.56</v>
      </c>
      <c r="Y64" s="197">
        <v>0</v>
      </c>
      <c r="Z64" s="197">
        <v>4.93</v>
      </c>
      <c r="AA64" s="197">
        <v>1.36</v>
      </c>
      <c r="AB64" s="197">
        <v>0</v>
      </c>
      <c r="AC64" s="197">
        <v>17.649999999999999</v>
      </c>
      <c r="AD64" s="197">
        <v>12.46</v>
      </c>
      <c r="AE64" s="197">
        <v>0</v>
      </c>
      <c r="AF64" s="197">
        <v>0</v>
      </c>
      <c r="AG64" s="197">
        <v>-0.32</v>
      </c>
      <c r="AH64" s="197">
        <v>0</v>
      </c>
      <c r="AI64" s="197">
        <v>0</v>
      </c>
      <c r="AJ64" s="197">
        <v>0</v>
      </c>
      <c r="AK64" s="197">
        <v>17.649999999999999</v>
      </c>
      <c r="AL64" s="197">
        <v>0</v>
      </c>
      <c r="AM64" s="197">
        <v>0</v>
      </c>
      <c r="AN64" s="197">
        <v>0</v>
      </c>
      <c r="AO64" s="197">
        <v>373.54</v>
      </c>
      <c r="AP64" s="197">
        <v>0</v>
      </c>
      <c r="AQ64" s="197">
        <v>0</v>
      </c>
      <c r="AR64" s="197">
        <v>0</v>
      </c>
      <c r="AS64" s="197">
        <v>0</v>
      </c>
      <c r="AT64" s="197">
        <v>0</v>
      </c>
      <c r="AU64" s="197">
        <v>0</v>
      </c>
      <c r="AV64" s="197">
        <v>0</v>
      </c>
      <c r="AW64" s="197">
        <v>0</v>
      </c>
      <c r="AX64" s="197">
        <v>0</v>
      </c>
      <c r="AY64" s="197">
        <v>0</v>
      </c>
    </row>
    <row r="65" spans="1:51">
      <c r="A65" t="s">
        <v>107</v>
      </c>
      <c r="B65" s="197">
        <v>0</v>
      </c>
      <c r="C65" s="197">
        <v>0</v>
      </c>
      <c r="D65" s="197">
        <v>16.14</v>
      </c>
      <c r="E65" s="197">
        <v>0</v>
      </c>
      <c r="F65" s="197">
        <v>0</v>
      </c>
      <c r="G65" s="197">
        <v>28.14</v>
      </c>
      <c r="H65" s="197">
        <v>0</v>
      </c>
      <c r="I65" s="197">
        <v>0</v>
      </c>
      <c r="J65" s="197">
        <v>34.659999999999997</v>
      </c>
      <c r="K65" s="197">
        <v>243.3</v>
      </c>
      <c r="L65" s="197">
        <v>6.55</v>
      </c>
      <c r="M65" s="197">
        <v>2.57</v>
      </c>
      <c r="N65" s="197">
        <v>2.09</v>
      </c>
      <c r="O65" s="197">
        <v>2.96</v>
      </c>
      <c r="P65" s="197">
        <v>0.82</v>
      </c>
      <c r="Q65" s="197">
        <v>3.75</v>
      </c>
      <c r="R65" s="197">
        <v>12.86</v>
      </c>
      <c r="S65" s="197">
        <v>5.6</v>
      </c>
      <c r="T65" s="197">
        <v>0</v>
      </c>
      <c r="U65" s="197">
        <v>2.09</v>
      </c>
      <c r="V65" s="197">
        <v>6.22</v>
      </c>
      <c r="W65" s="197">
        <v>0.8</v>
      </c>
      <c r="X65" s="197">
        <v>2.56</v>
      </c>
      <c r="Y65" s="197">
        <v>0</v>
      </c>
      <c r="Z65" s="197">
        <v>4.93</v>
      </c>
      <c r="AA65" s="197">
        <v>1.36</v>
      </c>
      <c r="AB65" s="197">
        <v>0</v>
      </c>
      <c r="AC65" s="197">
        <v>17.649999999999999</v>
      </c>
      <c r="AD65" s="197">
        <v>12.46</v>
      </c>
      <c r="AE65" s="197">
        <v>0</v>
      </c>
      <c r="AF65" s="197">
        <v>0</v>
      </c>
      <c r="AG65" s="197">
        <v>-0.18</v>
      </c>
      <c r="AH65" s="197">
        <v>0</v>
      </c>
      <c r="AI65" s="197">
        <v>15.56</v>
      </c>
      <c r="AJ65" s="197">
        <v>0</v>
      </c>
      <c r="AK65" s="197">
        <v>17.649999999999999</v>
      </c>
      <c r="AL65" s="197">
        <v>0</v>
      </c>
      <c r="AM65" s="197">
        <v>0</v>
      </c>
      <c r="AN65" s="197">
        <v>0</v>
      </c>
      <c r="AO65" s="197">
        <v>373.54</v>
      </c>
      <c r="AP65" s="197">
        <v>0</v>
      </c>
      <c r="AQ65" s="197">
        <v>0</v>
      </c>
      <c r="AR65" s="197">
        <v>0</v>
      </c>
      <c r="AS65" s="197">
        <v>0</v>
      </c>
      <c r="AT65" s="197">
        <v>0</v>
      </c>
      <c r="AU65" s="197">
        <v>0</v>
      </c>
      <c r="AV65" s="197">
        <v>0</v>
      </c>
      <c r="AW65" s="197">
        <v>0</v>
      </c>
      <c r="AX65" s="197">
        <v>0</v>
      </c>
      <c r="AY65" s="197">
        <v>0</v>
      </c>
    </row>
    <row r="66" spans="1:51">
      <c r="A66" t="s">
        <v>108</v>
      </c>
      <c r="B66" s="197">
        <v>0</v>
      </c>
      <c r="C66" s="197">
        <v>0</v>
      </c>
      <c r="D66" s="197">
        <v>16.14</v>
      </c>
      <c r="E66" s="197">
        <v>0</v>
      </c>
      <c r="F66" s="197">
        <v>0</v>
      </c>
      <c r="G66" s="197">
        <v>28.14</v>
      </c>
      <c r="H66" s="197">
        <v>0</v>
      </c>
      <c r="I66" s="197">
        <v>0</v>
      </c>
      <c r="J66" s="197">
        <v>34.659999999999997</v>
      </c>
      <c r="K66" s="197">
        <v>243.32</v>
      </c>
      <c r="L66" s="197">
        <v>6.55</v>
      </c>
      <c r="M66" s="197">
        <v>2.57</v>
      </c>
      <c r="N66" s="197">
        <v>2.09</v>
      </c>
      <c r="O66" s="197">
        <v>2.96</v>
      </c>
      <c r="P66" s="197">
        <v>0.82</v>
      </c>
      <c r="Q66" s="197">
        <v>3.75</v>
      </c>
      <c r="R66" s="197">
        <v>12.86</v>
      </c>
      <c r="S66" s="197">
        <v>5.6</v>
      </c>
      <c r="T66" s="197">
        <v>0</v>
      </c>
      <c r="U66" s="197">
        <v>2.09</v>
      </c>
      <c r="V66" s="197">
        <v>6.22</v>
      </c>
      <c r="W66" s="197">
        <v>0.8</v>
      </c>
      <c r="X66" s="197">
        <v>2.56</v>
      </c>
      <c r="Y66" s="197">
        <v>0</v>
      </c>
      <c r="Z66" s="197">
        <v>4.93</v>
      </c>
      <c r="AA66" s="197">
        <v>1.36</v>
      </c>
      <c r="AB66" s="197">
        <v>0</v>
      </c>
      <c r="AC66" s="197">
        <v>17.649999999999999</v>
      </c>
      <c r="AD66" s="197">
        <v>12.46</v>
      </c>
      <c r="AE66" s="197">
        <v>0</v>
      </c>
      <c r="AF66" s="197">
        <v>0</v>
      </c>
      <c r="AG66" s="197">
        <v>-0.18</v>
      </c>
      <c r="AH66" s="197">
        <v>0</v>
      </c>
      <c r="AI66" s="197">
        <v>15.56</v>
      </c>
      <c r="AJ66" s="197">
        <v>0</v>
      </c>
      <c r="AK66" s="197">
        <v>17.649999999999999</v>
      </c>
      <c r="AL66" s="197">
        <v>0</v>
      </c>
      <c r="AM66" s="197">
        <v>0</v>
      </c>
      <c r="AN66" s="197">
        <v>0</v>
      </c>
      <c r="AO66" s="197">
        <v>373.54</v>
      </c>
      <c r="AP66" s="197">
        <v>0</v>
      </c>
      <c r="AQ66" s="197">
        <v>0</v>
      </c>
      <c r="AR66" s="197">
        <v>0</v>
      </c>
      <c r="AS66" s="197">
        <v>0</v>
      </c>
      <c r="AT66" s="197">
        <v>0</v>
      </c>
      <c r="AU66" s="197">
        <v>0</v>
      </c>
      <c r="AV66" s="197">
        <v>0</v>
      </c>
      <c r="AW66" s="197">
        <v>0</v>
      </c>
      <c r="AX66" s="197">
        <v>0</v>
      </c>
      <c r="AY66" s="197">
        <v>0</v>
      </c>
    </row>
    <row r="67" spans="1:51">
      <c r="A67" t="s">
        <v>109</v>
      </c>
      <c r="B67" s="197">
        <v>0</v>
      </c>
      <c r="C67" s="197">
        <v>0</v>
      </c>
      <c r="D67" s="197">
        <v>16.14</v>
      </c>
      <c r="E67" s="197">
        <v>0</v>
      </c>
      <c r="F67" s="197">
        <v>0</v>
      </c>
      <c r="G67" s="197">
        <v>28.14</v>
      </c>
      <c r="H67" s="197">
        <v>0</v>
      </c>
      <c r="I67" s="197">
        <v>0</v>
      </c>
      <c r="J67" s="197">
        <v>34.659999999999997</v>
      </c>
      <c r="K67" s="197">
        <v>243.4</v>
      </c>
      <c r="L67" s="197">
        <v>6.55</v>
      </c>
      <c r="M67" s="197">
        <v>2.57</v>
      </c>
      <c r="N67" s="197">
        <v>2.09</v>
      </c>
      <c r="O67" s="197">
        <v>2.96</v>
      </c>
      <c r="P67" s="197">
        <v>0.82</v>
      </c>
      <c r="Q67" s="197">
        <v>3.49</v>
      </c>
      <c r="R67" s="197">
        <v>12.86</v>
      </c>
      <c r="S67" s="197">
        <v>5.61</v>
      </c>
      <c r="T67" s="197">
        <v>0</v>
      </c>
      <c r="U67" s="197">
        <v>2.09</v>
      </c>
      <c r="V67" s="197">
        <v>6.22</v>
      </c>
      <c r="W67" s="197">
        <v>0.8</v>
      </c>
      <c r="X67" s="197">
        <v>2.56</v>
      </c>
      <c r="Y67" s="197">
        <v>0</v>
      </c>
      <c r="Z67" s="197">
        <v>4.93</v>
      </c>
      <c r="AA67" s="197">
        <v>19.28</v>
      </c>
      <c r="AB67" s="197">
        <v>0</v>
      </c>
      <c r="AC67" s="197">
        <v>17.649999999999999</v>
      </c>
      <c r="AD67" s="197">
        <v>12.46</v>
      </c>
      <c r="AE67" s="197">
        <v>0</v>
      </c>
      <c r="AF67" s="197">
        <v>0</v>
      </c>
      <c r="AG67" s="197">
        <v>31.79</v>
      </c>
      <c r="AH67" s="197">
        <v>0</v>
      </c>
      <c r="AI67" s="197">
        <v>15.56</v>
      </c>
      <c r="AJ67" s="197">
        <v>0</v>
      </c>
      <c r="AK67" s="197">
        <v>17.649999999999999</v>
      </c>
      <c r="AL67" s="197">
        <v>0</v>
      </c>
      <c r="AM67" s="197">
        <v>0</v>
      </c>
      <c r="AN67" s="197">
        <v>0</v>
      </c>
      <c r="AO67" s="197">
        <v>373.54</v>
      </c>
      <c r="AP67" s="197">
        <v>0</v>
      </c>
      <c r="AQ67" s="197">
        <v>0</v>
      </c>
      <c r="AR67" s="197">
        <v>0</v>
      </c>
      <c r="AS67" s="197">
        <v>0</v>
      </c>
      <c r="AT67" s="197">
        <v>0</v>
      </c>
      <c r="AU67" s="197">
        <v>0</v>
      </c>
      <c r="AV67" s="197">
        <v>0</v>
      </c>
      <c r="AW67" s="197">
        <v>0</v>
      </c>
      <c r="AX67" s="197">
        <v>0</v>
      </c>
      <c r="AY67" s="197">
        <v>0</v>
      </c>
    </row>
    <row r="68" spans="1:51">
      <c r="A68" t="s">
        <v>110</v>
      </c>
      <c r="B68" s="197">
        <v>0</v>
      </c>
      <c r="C68" s="197">
        <v>0</v>
      </c>
      <c r="D68" s="197">
        <v>16.14</v>
      </c>
      <c r="E68" s="197">
        <v>0</v>
      </c>
      <c r="F68" s="197">
        <v>0</v>
      </c>
      <c r="G68" s="197">
        <v>28.14</v>
      </c>
      <c r="H68" s="197">
        <v>0</v>
      </c>
      <c r="I68" s="197">
        <v>0</v>
      </c>
      <c r="J68" s="197">
        <v>35.619999999999997</v>
      </c>
      <c r="K68" s="197">
        <v>246.56</v>
      </c>
      <c r="L68" s="197">
        <v>6.55</v>
      </c>
      <c r="M68" s="197">
        <v>2.57</v>
      </c>
      <c r="N68" s="197">
        <v>2.09</v>
      </c>
      <c r="O68" s="197">
        <v>2.96</v>
      </c>
      <c r="P68" s="197">
        <v>0.82</v>
      </c>
      <c r="Q68" s="197">
        <v>3.49</v>
      </c>
      <c r="R68" s="197">
        <v>12.86</v>
      </c>
      <c r="S68" s="197">
        <v>5.61</v>
      </c>
      <c r="T68" s="197">
        <v>0</v>
      </c>
      <c r="U68" s="197">
        <v>2.09</v>
      </c>
      <c r="V68" s="197">
        <v>6.22</v>
      </c>
      <c r="W68" s="197">
        <v>0.8</v>
      </c>
      <c r="X68" s="197">
        <v>2.56</v>
      </c>
      <c r="Y68" s="197">
        <v>0</v>
      </c>
      <c r="Z68" s="197">
        <v>4.93</v>
      </c>
      <c r="AA68" s="197">
        <v>19.28</v>
      </c>
      <c r="AB68" s="197">
        <v>0</v>
      </c>
      <c r="AC68" s="197">
        <v>17.649999999999999</v>
      </c>
      <c r="AD68" s="197">
        <v>12.46</v>
      </c>
      <c r="AE68" s="197">
        <v>0</v>
      </c>
      <c r="AF68" s="197">
        <v>0</v>
      </c>
      <c r="AG68" s="197">
        <v>41.93</v>
      </c>
      <c r="AH68" s="197">
        <v>0</v>
      </c>
      <c r="AI68" s="197">
        <v>15.56</v>
      </c>
      <c r="AJ68" s="197">
        <v>0</v>
      </c>
      <c r="AK68" s="197">
        <v>17.649999999999999</v>
      </c>
      <c r="AL68" s="197">
        <v>0</v>
      </c>
      <c r="AM68" s="197">
        <v>0</v>
      </c>
      <c r="AN68" s="197">
        <v>0</v>
      </c>
      <c r="AO68" s="197">
        <v>373.54</v>
      </c>
      <c r="AP68" s="197">
        <v>0</v>
      </c>
      <c r="AQ68" s="197">
        <v>0</v>
      </c>
      <c r="AR68" s="197">
        <v>0</v>
      </c>
      <c r="AS68" s="197">
        <v>0</v>
      </c>
      <c r="AT68" s="197">
        <v>0</v>
      </c>
      <c r="AU68" s="197">
        <v>0</v>
      </c>
      <c r="AV68" s="197">
        <v>0</v>
      </c>
      <c r="AW68" s="197">
        <v>0</v>
      </c>
      <c r="AX68" s="197">
        <v>0</v>
      </c>
      <c r="AY68" s="197">
        <v>0</v>
      </c>
    </row>
    <row r="69" spans="1:51">
      <c r="A69" t="s">
        <v>111</v>
      </c>
      <c r="B69" s="197">
        <v>0</v>
      </c>
      <c r="C69" s="197">
        <v>0</v>
      </c>
      <c r="D69" s="197">
        <v>16.14</v>
      </c>
      <c r="E69" s="197">
        <v>0</v>
      </c>
      <c r="F69" s="197">
        <v>0</v>
      </c>
      <c r="G69" s="197">
        <v>28.14</v>
      </c>
      <c r="H69" s="197">
        <v>0</v>
      </c>
      <c r="I69" s="197">
        <v>0</v>
      </c>
      <c r="J69" s="197">
        <v>35.619999999999997</v>
      </c>
      <c r="K69" s="197">
        <v>251.95</v>
      </c>
      <c r="L69" s="197">
        <v>6.55</v>
      </c>
      <c r="M69" s="197">
        <v>2.57</v>
      </c>
      <c r="N69" s="197">
        <v>2.09</v>
      </c>
      <c r="O69" s="197">
        <v>2.96</v>
      </c>
      <c r="P69" s="197">
        <v>0.82</v>
      </c>
      <c r="Q69" s="197">
        <v>3.49</v>
      </c>
      <c r="R69" s="197">
        <v>12.86</v>
      </c>
      <c r="S69" s="197">
        <v>5.61</v>
      </c>
      <c r="T69" s="197">
        <v>0</v>
      </c>
      <c r="U69" s="197">
        <v>2.09</v>
      </c>
      <c r="V69" s="197">
        <v>6.22</v>
      </c>
      <c r="W69" s="197">
        <v>0.8</v>
      </c>
      <c r="X69" s="197">
        <v>2.56</v>
      </c>
      <c r="Y69" s="197">
        <v>0</v>
      </c>
      <c r="Z69" s="197">
        <v>4.93</v>
      </c>
      <c r="AA69" s="197">
        <v>19.28</v>
      </c>
      <c r="AB69" s="197">
        <v>0</v>
      </c>
      <c r="AC69" s="197">
        <v>17.649999999999999</v>
      </c>
      <c r="AD69" s="197">
        <v>12.46</v>
      </c>
      <c r="AE69" s="197">
        <v>0</v>
      </c>
      <c r="AF69" s="197">
        <v>0</v>
      </c>
      <c r="AG69" s="197">
        <v>41.93</v>
      </c>
      <c r="AH69" s="197">
        <v>0</v>
      </c>
      <c r="AI69" s="197">
        <v>15.56</v>
      </c>
      <c r="AJ69" s="197">
        <v>0</v>
      </c>
      <c r="AK69" s="197">
        <v>17.649999999999999</v>
      </c>
      <c r="AL69" s="197">
        <v>0</v>
      </c>
      <c r="AM69" s="197">
        <v>0</v>
      </c>
      <c r="AN69" s="197">
        <v>0</v>
      </c>
      <c r="AO69" s="197">
        <v>373.54</v>
      </c>
      <c r="AP69" s="197">
        <v>0</v>
      </c>
      <c r="AQ69" s="197">
        <v>0</v>
      </c>
      <c r="AR69" s="197">
        <v>0</v>
      </c>
      <c r="AS69" s="197">
        <v>0</v>
      </c>
      <c r="AT69" s="197">
        <v>0</v>
      </c>
      <c r="AU69" s="197">
        <v>0</v>
      </c>
      <c r="AV69" s="197">
        <v>0</v>
      </c>
      <c r="AW69" s="197">
        <v>0</v>
      </c>
      <c r="AX69" s="197">
        <v>0</v>
      </c>
      <c r="AY69" s="197">
        <v>0</v>
      </c>
    </row>
    <row r="70" spans="1:51">
      <c r="A70" t="s">
        <v>112</v>
      </c>
      <c r="B70" s="197">
        <v>0</v>
      </c>
      <c r="C70" s="197">
        <v>0</v>
      </c>
      <c r="D70" s="197">
        <v>16.14</v>
      </c>
      <c r="E70" s="197">
        <v>0</v>
      </c>
      <c r="F70" s="197">
        <v>0</v>
      </c>
      <c r="G70" s="197">
        <v>28.14</v>
      </c>
      <c r="H70" s="197">
        <v>0</v>
      </c>
      <c r="I70" s="197">
        <v>0</v>
      </c>
      <c r="J70" s="197">
        <v>35.619999999999997</v>
      </c>
      <c r="K70" s="197">
        <v>258.02</v>
      </c>
      <c r="L70" s="197">
        <v>6.55</v>
      </c>
      <c r="M70" s="197">
        <v>2.57</v>
      </c>
      <c r="N70" s="197">
        <v>2.09</v>
      </c>
      <c r="O70" s="197">
        <v>2.96</v>
      </c>
      <c r="P70" s="197">
        <v>0.82</v>
      </c>
      <c r="Q70" s="197">
        <v>3.49</v>
      </c>
      <c r="R70" s="197">
        <v>12.86</v>
      </c>
      <c r="S70" s="197">
        <v>5.62</v>
      </c>
      <c r="T70" s="197">
        <v>0</v>
      </c>
      <c r="U70" s="197">
        <v>2.09</v>
      </c>
      <c r="V70" s="197">
        <v>6.22</v>
      </c>
      <c r="W70" s="197">
        <v>0.8</v>
      </c>
      <c r="X70" s="197">
        <v>2.56</v>
      </c>
      <c r="Y70" s="197">
        <v>0</v>
      </c>
      <c r="Z70" s="197">
        <v>4.93</v>
      </c>
      <c r="AA70" s="197">
        <v>19.28</v>
      </c>
      <c r="AB70" s="197">
        <v>0</v>
      </c>
      <c r="AC70" s="197">
        <v>17.649999999999999</v>
      </c>
      <c r="AD70" s="197">
        <v>12.46</v>
      </c>
      <c r="AE70" s="197">
        <v>0</v>
      </c>
      <c r="AF70" s="197">
        <v>0</v>
      </c>
      <c r="AG70" s="197">
        <v>41.49</v>
      </c>
      <c r="AH70" s="197">
        <v>0</v>
      </c>
      <c r="AI70" s="197">
        <v>15.56</v>
      </c>
      <c r="AJ70" s="197">
        <v>0</v>
      </c>
      <c r="AK70" s="197">
        <v>17.649999999999999</v>
      </c>
      <c r="AL70" s="197">
        <v>0</v>
      </c>
      <c r="AM70" s="197">
        <v>0</v>
      </c>
      <c r="AN70" s="197">
        <v>0</v>
      </c>
      <c r="AO70" s="197">
        <v>373.54</v>
      </c>
      <c r="AP70" s="197">
        <v>0</v>
      </c>
      <c r="AQ70" s="197">
        <v>0</v>
      </c>
      <c r="AR70" s="197">
        <v>0</v>
      </c>
      <c r="AS70" s="197">
        <v>0</v>
      </c>
      <c r="AT70" s="197">
        <v>0</v>
      </c>
      <c r="AU70" s="197">
        <v>0</v>
      </c>
      <c r="AV70" s="197">
        <v>0</v>
      </c>
      <c r="AW70" s="197">
        <v>0</v>
      </c>
      <c r="AX70" s="197">
        <v>0</v>
      </c>
      <c r="AY70" s="197">
        <v>0</v>
      </c>
    </row>
    <row r="71" spans="1:51">
      <c r="A71" t="s">
        <v>113</v>
      </c>
      <c r="B71" s="197">
        <v>0</v>
      </c>
      <c r="C71" s="197">
        <v>0</v>
      </c>
      <c r="D71" s="197">
        <v>16.14</v>
      </c>
      <c r="E71" s="197">
        <v>0</v>
      </c>
      <c r="F71" s="197">
        <v>0</v>
      </c>
      <c r="G71" s="197">
        <v>28.14</v>
      </c>
      <c r="H71" s="197">
        <v>0</v>
      </c>
      <c r="I71" s="197">
        <v>0</v>
      </c>
      <c r="J71" s="197">
        <v>35.619999999999997</v>
      </c>
      <c r="K71" s="197">
        <v>246.44</v>
      </c>
      <c r="L71" s="197">
        <v>6.55</v>
      </c>
      <c r="M71" s="197">
        <v>2.57</v>
      </c>
      <c r="N71" s="197">
        <v>1.97</v>
      </c>
      <c r="O71" s="197">
        <v>2.96</v>
      </c>
      <c r="P71" s="197">
        <v>0.82</v>
      </c>
      <c r="Q71" s="197">
        <v>3.66</v>
      </c>
      <c r="R71" s="197">
        <v>12.86</v>
      </c>
      <c r="S71" s="197">
        <v>5.62</v>
      </c>
      <c r="T71" s="197">
        <v>0</v>
      </c>
      <c r="U71" s="197">
        <v>2.09</v>
      </c>
      <c r="V71" s="197">
        <v>6.57</v>
      </c>
      <c r="W71" s="197">
        <v>1.79</v>
      </c>
      <c r="X71" s="197">
        <v>2.56</v>
      </c>
      <c r="Y71" s="197">
        <v>0</v>
      </c>
      <c r="Z71" s="197">
        <v>4.93</v>
      </c>
      <c r="AA71" s="197">
        <v>19.28</v>
      </c>
      <c r="AB71" s="197">
        <v>0</v>
      </c>
      <c r="AC71" s="197">
        <v>17.649999999999999</v>
      </c>
      <c r="AD71" s="197">
        <v>12.46</v>
      </c>
      <c r="AE71" s="197">
        <v>0</v>
      </c>
      <c r="AF71" s="197">
        <v>0</v>
      </c>
      <c r="AG71" s="197">
        <v>41.93</v>
      </c>
      <c r="AH71" s="197">
        <v>0</v>
      </c>
      <c r="AI71" s="197">
        <v>15.56</v>
      </c>
      <c r="AJ71" s="197">
        <v>0</v>
      </c>
      <c r="AK71" s="197">
        <v>17.649999999999999</v>
      </c>
      <c r="AL71" s="197">
        <v>0</v>
      </c>
      <c r="AM71" s="197">
        <v>0</v>
      </c>
      <c r="AN71" s="197">
        <v>0</v>
      </c>
      <c r="AO71" s="197">
        <v>373.54</v>
      </c>
      <c r="AP71" s="197">
        <v>0</v>
      </c>
      <c r="AQ71" s="197">
        <v>0</v>
      </c>
      <c r="AR71" s="197">
        <v>0</v>
      </c>
      <c r="AS71" s="197">
        <v>0</v>
      </c>
      <c r="AT71" s="197">
        <v>0</v>
      </c>
      <c r="AU71" s="197">
        <v>0</v>
      </c>
      <c r="AV71" s="197">
        <v>0</v>
      </c>
      <c r="AW71" s="197">
        <v>0</v>
      </c>
      <c r="AX71" s="197">
        <v>0</v>
      </c>
      <c r="AY71" s="197">
        <v>0</v>
      </c>
    </row>
    <row r="72" spans="1:51">
      <c r="A72" t="s">
        <v>114</v>
      </c>
      <c r="B72" s="197">
        <v>0</v>
      </c>
      <c r="C72" s="197">
        <v>0</v>
      </c>
      <c r="D72" s="197">
        <v>16.14</v>
      </c>
      <c r="E72" s="197">
        <v>0</v>
      </c>
      <c r="F72" s="197">
        <v>0</v>
      </c>
      <c r="G72" s="197">
        <v>28.14</v>
      </c>
      <c r="H72" s="197">
        <v>0</v>
      </c>
      <c r="I72" s="197">
        <v>0</v>
      </c>
      <c r="J72" s="197">
        <v>35.619999999999997</v>
      </c>
      <c r="K72" s="197">
        <v>246.44</v>
      </c>
      <c r="L72" s="197">
        <v>6.55</v>
      </c>
      <c r="M72" s="197">
        <v>2.57</v>
      </c>
      <c r="N72" s="197">
        <v>1.97</v>
      </c>
      <c r="O72" s="197">
        <v>2.96</v>
      </c>
      <c r="P72" s="197">
        <v>0.82</v>
      </c>
      <c r="Q72" s="197">
        <v>3.66</v>
      </c>
      <c r="R72" s="197">
        <v>0.75</v>
      </c>
      <c r="S72" s="197">
        <v>5.62</v>
      </c>
      <c r="T72" s="197">
        <v>0</v>
      </c>
      <c r="U72" s="197">
        <v>2.09</v>
      </c>
      <c r="V72" s="197">
        <v>0.36</v>
      </c>
      <c r="W72" s="197">
        <v>1.29</v>
      </c>
      <c r="X72" s="197">
        <v>2.56</v>
      </c>
      <c r="Y72" s="197">
        <v>0</v>
      </c>
      <c r="Z72" s="197">
        <v>4.93</v>
      </c>
      <c r="AA72" s="197">
        <v>1.36</v>
      </c>
      <c r="AB72" s="197">
        <v>0</v>
      </c>
      <c r="AC72" s="197">
        <v>17.649999999999999</v>
      </c>
      <c r="AD72" s="197">
        <v>12.46</v>
      </c>
      <c r="AE72" s="197">
        <v>0</v>
      </c>
      <c r="AF72" s="197">
        <v>0</v>
      </c>
      <c r="AG72" s="197">
        <v>40.630000000000003</v>
      </c>
      <c r="AH72" s="197">
        <v>0</v>
      </c>
      <c r="AI72" s="197">
        <v>15.56</v>
      </c>
      <c r="AJ72" s="197">
        <v>0</v>
      </c>
      <c r="AK72" s="197">
        <v>17.649999999999999</v>
      </c>
      <c r="AL72" s="197">
        <v>0</v>
      </c>
      <c r="AM72" s="197">
        <v>0</v>
      </c>
      <c r="AN72" s="197">
        <v>0</v>
      </c>
      <c r="AO72" s="197">
        <v>373.54</v>
      </c>
      <c r="AP72" s="197">
        <v>0</v>
      </c>
      <c r="AQ72" s="197">
        <v>0</v>
      </c>
      <c r="AR72" s="197">
        <v>0</v>
      </c>
      <c r="AS72" s="197">
        <v>0</v>
      </c>
      <c r="AT72" s="197">
        <v>0</v>
      </c>
      <c r="AU72" s="197">
        <v>0</v>
      </c>
      <c r="AV72" s="197">
        <v>0</v>
      </c>
      <c r="AW72" s="197">
        <v>0</v>
      </c>
      <c r="AX72" s="197">
        <v>0</v>
      </c>
      <c r="AY72" s="197">
        <v>0</v>
      </c>
    </row>
    <row r="73" spans="1:51">
      <c r="A73" t="s">
        <v>115</v>
      </c>
      <c r="B73" s="197">
        <v>0</v>
      </c>
      <c r="C73" s="197">
        <v>0</v>
      </c>
      <c r="D73" s="197">
        <v>16.14</v>
      </c>
      <c r="E73" s="197">
        <v>0</v>
      </c>
      <c r="F73" s="197">
        <v>0</v>
      </c>
      <c r="G73" s="197">
        <v>28.14</v>
      </c>
      <c r="H73" s="197">
        <v>0</v>
      </c>
      <c r="I73" s="197">
        <v>0</v>
      </c>
      <c r="J73" s="197">
        <v>35.619999999999997</v>
      </c>
      <c r="K73" s="197">
        <v>205.24</v>
      </c>
      <c r="L73" s="197">
        <v>6.55</v>
      </c>
      <c r="M73" s="197">
        <v>2.57</v>
      </c>
      <c r="N73" s="197">
        <v>1.97</v>
      </c>
      <c r="O73" s="197">
        <v>2.96</v>
      </c>
      <c r="P73" s="197">
        <v>0.82</v>
      </c>
      <c r="Q73" s="197">
        <v>4.62</v>
      </c>
      <c r="R73" s="197">
        <v>0.75</v>
      </c>
      <c r="S73" s="197">
        <v>6.79</v>
      </c>
      <c r="T73" s="197">
        <v>0</v>
      </c>
      <c r="U73" s="197">
        <v>2.09</v>
      </c>
      <c r="V73" s="197">
        <v>0.36</v>
      </c>
      <c r="W73" s="197">
        <v>0.77</v>
      </c>
      <c r="X73" s="197">
        <v>2.56</v>
      </c>
      <c r="Y73" s="197">
        <v>0</v>
      </c>
      <c r="Z73" s="197">
        <v>4.93</v>
      </c>
      <c r="AA73" s="197">
        <v>1.36</v>
      </c>
      <c r="AB73" s="197">
        <v>0</v>
      </c>
      <c r="AC73" s="197">
        <v>17.649999999999999</v>
      </c>
      <c r="AD73" s="197">
        <v>12.46</v>
      </c>
      <c r="AE73" s="197">
        <v>0</v>
      </c>
      <c r="AF73" s="197">
        <v>0</v>
      </c>
      <c r="AG73" s="197">
        <v>37.9</v>
      </c>
      <c r="AH73" s="197">
        <v>0</v>
      </c>
      <c r="AI73" s="197">
        <v>15.56</v>
      </c>
      <c r="AJ73" s="197">
        <v>0</v>
      </c>
      <c r="AK73" s="197">
        <v>24.61</v>
      </c>
      <c r="AL73" s="197">
        <v>0</v>
      </c>
      <c r="AM73" s="197">
        <v>0</v>
      </c>
      <c r="AN73" s="197">
        <v>0</v>
      </c>
      <c r="AO73" s="197">
        <v>373.54</v>
      </c>
      <c r="AP73" s="197">
        <v>0</v>
      </c>
      <c r="AQ73" s="197">
        <v>0</v>
      </c>
      <c r="AR73" s="197">
        <v>0</v>
      </c>
      <c r="AS73" s="197">
        <v>0</v>
      </c>
      <c r="AT73" s="197">
        <v>0</v>
      </c>
      <c r="AU73" s="197">
        <v>0</v>
      </c>
      <c r="AV73" s="197">
        <v>0</v>
      </c>
      <c r="AW73" s="197">
        <v>0</v>
      </c>
      <c r="AX73" s="197">
        <v>0</v>
      </c>
      <c r="AY73" s="197">
        <v>0</v>
      </c>
    </row>
    <row r="74" spans="1:51">
      <c r="A74" t="s">
        <v>116</v>
      </c>
      <c r="B74" s="197">
        <v>0</v>
      </c>
      <c r="C74" s="197">
        <v>0</v>
      </c>
      <c r="D74" s="197">
        <v>16.14</v>
      </c>
      <c r="E74" s="197">
        <v>0</v>
      </c>
      <c r="F74" s="197">
        <v>0</v>
      </c>
      <c r="G74" s="197">
        <v>28.14</v>
      </c>
      <c r="H74" s="197">
        <v>0</v>
      </c>
      <c r="I74" s="197">
        <v>0</v>
      </c>
      <c r="J74" s="197">
        <v>35.619999999999997</v>
      </c>
      <c r="K74" s="197">
        <v>128.46</v>
      </c>
      <c r="L74" s="197">
        <v>6.55</v>
      </c>
      <c r="M74" s="197">
        <v>2.57</v>
      </c>
      <c r="N74" s="197">
        <v>1.97</v>
      </c>
      <c r="O74" s="197">
        <v>2.96</v>
      </c>
      <c r="P74" s="197">
        <v>0.82</v>
      </c>
      <c r="Q74" s="197">
        <v>4.62</v>
      </c>
      <c r="R74" s="197">
        <v>0.75</v>
      </c>
      <c r="S74" s="197">
        <v>6.79</v>
      </c>
      <c r="T74" s="197">
        <v>0</v>
      </c>
      <c r="U74" s="197">
        <v>2.09</v>
      </c>
      <c r="V74" s="197">
        <v>0.36</v>
      </c>
      <c r="W74" s="197">
        <v>0.77</v>
      </c>
      <c r="X74" s="197">
        <v>2.56</v>
      </c>
      <c r="Y74" s="197">
        <v>0</v>
      </c>
      <c r="Z74" s="197">
        <v>4.93</v>
      </c>
      <c r="AA74" s="197">
        <v>1.36</v>
      </c>
      <c r="AB74" s="197">
        <v>0</v>
      </c>
      <c r="AC74" s="197">
        <v>17.649999999999999</v>
      </c>
      <c r="AD74" s="197">
        <v>12.46</v>
      </c>
      <c r="AE74" s="197">
        <v>0</v>
      </c>
      <c r="AF74" s="197">
        <v>0</v>
      </c>
      <c r="AG74" s="197">
        <v>37.9</v>
      </c>
      <c r="AH74" s="197">
        <v>0</v>
      </c>
      <c r="AI74" s="197">
        <v>15.56</v>
      </c>
      <c r="AJ74" s="197">
        <v>0</v>
      </c>
      <c r="AK74" s="197">
        <v>24.61</v>
      </c>
      <c r="AL74" s="197">
        <v>0</v>
      </c>
      <c r="AM74" s="197">
        <v>0</v>
      </c>
      <c r="AN74" s="197">
        <v>0</v>
      </c>
      <c r="AO74" s="197">
        <v>373.54</v>
      </c>
      <c r="AP74" s="197">
        <v>0</v>
      </c>
      <c r="AQ74" s="197">
        <v>0</v>
      </c>
      <c r="AR74" s="197">
        <v>0</v>
      </c>
      <c r="AS74" s="197">
        <v>0</v>
      </c>
      <c r="AT74" s="197">
        <v>0</v>
      </c>
      <c r="AU74" s="197">
        <v>0</v>
      </c>
      <c r="AV74" s="197">
        <v>0</v>
      </c>
      <c r="AW74" s="197">
        <v>0</v>
      </c>
      <c r="AX74" s="197">
        <v>0</v>
      </c>
      <c r="AY74" s="197">
        <v>0</v>
      </c>
    </row>
    <row r="75" spans="1:51">
      <c r="A75" t="s">
        <v>117</v>
      </c>
      <c r="B75" s="197">
        <v>0</v>
      </c>
      <c r="C75" s="197">
        <v>0</v>
      </c>
      <c r="D75" s="197">
        <v>16.14</v>
      </c>
      <c r="E75" s="197">
        <v>0</v>
      </c>
      <c r="F75" s="197">
        <v>0</v>
      </c>
      <c r="G75" s="197">
        <v>28.14</v>
      </c>
      <c r="H75" s="197">
        <v>0</v>
      </c>
      <c r="I75" s="197">
        <v>0</v>
      </c>
      <c r="J75" s="197">
        <v>35.619999999999997</v>
      </c>
      <c r="K75" s="197">
        <v>80.47</v>
      </c>
      <c r="L75" s="197">
        <v>6.55</v>
      </c>
      <c r="M75" s="197">
        <v>2.57</v>
      </c>
      <c r="N75" s="197">
        <v>1.97</v>
      </c>
      <c r="O75" s="197">
        <v>2.96</v>
      </c>
      <c r="P75" s="197">
        <v>0.78</v>
      </c>
      <c r="Q75" s="197">
        <v>4.68</v>
      </c>
      <c r="R75" s="197">
        <v>0.75</v>
      </c>
      <c r="S75" s="197">
        <v>6.79</v>
      </c>
      <c r="T75" s="197">
        <v>0</v>
      </c>
      <c r="U75" s="197">
        <v>2.09</v>
      </c>
      <c r="V75" s="197">
        <v>0.36</v>
      </c>
      <c r="W75" s="197">
        <v>0.77</v>
      </c>
      <c r="X75" s="197">
        <v>2.56</v>
      </c>
      <c r="Y75" s="197">
        <v>0</v>
      </c>
      <c r="Z75" s="197">
        <v>4.93</v>
      </c>
      <c r="AA75" s="197">
        <v>1.36</v>
      </c>
      <c r="AB75" s="197">
        <v>0</v>
      </c>
      <c r="AC75" s="197">
        <v>17.649999999999999</v>
      </c>
      <c r="AD75" s="197">
        <v>12.46</v>
      </c>
      <c r="AE75" s="197">
        <v>0</v>
      </c>
      <c r="AF75" s="197">
        <v>0</v>
      </c>
      <c r="AG75" s="197">
        <v>37.9</v>
      </c>
      <c r="AH75" s="197">
        <v>0</v>
      </c>
      <c r="AI75" s="197">
        <v>15.56</v>
      </c>
      <c r="AJ75" s="197">
        <v>0</v>
      </c>
      <c r="AK75" s="197">
        <v>24.61</v>
      </c>
      <c r="AL75" s="197">
        <v>0</v>
      </c>
      <c r="AM75" s="197">
        <v>0</v>
      </c>
      <c r="AN75" s="197">
        <v>0</v>
      </c>
      <c r="AO75" s="197">
        <v>381.32</v>
      </c>
      <c r="AP75" s="197">
        <v>0</v>
      </c>
      <c r="AQ75" s="197">
        <v>0</v>
      </c>
      <c r="AR75" s="197">
        <v>0</v>
      </c>
      <c r="AS75" s="197">
        <v>0</v>
      </c>
      <c r="AT75" s="197">
        <v>0</v>
      </c>
      <c r="AU75" s="197">
        <v>0</v>
      </c>
      <c r="AV75" s="197">
        <v>0</v>
      </c>
      <c r="AW75" s="197">
        <v>0</v>
      </c>
      <c r="AX75" s="197">
        <v>0</v>
      </c>
      <c r="AY75" s="197">
        <v>0</v>
      </c>
    </row>
    <row r="76" spans="1:51">
      <c r="A76" t="s">
        <v>118</v>
      </c>
      <c r="B76" s="197">
        <v>0</v>
      </c>
      <c r="C76" s="197">
        <v>0</v>
      </c>
      <c r="D76" s="197">
        <v>16.14</v>
      </c>
      <c r="E76" s="197">
        <v>0</v>
      </c>
      <c r="F76" s="197">
        <v>0</v>
      </c>
      <c r="G76" s="197">
        <v>28.14</v>
      </c>
      <c r="H76" s="197">
        <v>0</v>
      </c>
      <c r="I76" s="197">
        <v>0</v>
      </c>
      <c r="J76" s="197">
        <v>36.590000000000003</v>
      </c>
      <c r="K76" s="197">
        <v>32.49</v>
      </c>
      <c r="L76" s="197">
        <v>6.55</v>
      </c>
      <c r="M76" s="197">
        <v>2.57</v>
      </c>
      <c r="N76" s="197">
        <v>1.97</v>
      </c>
      <c r="O76" s="197">
        <v>2.96</v>
      </c>
      <c r="P76" s="197">
        <v>0.78</v>
      </c>
      <c r="Q76" s="197">
        <v>4.68</v>
      </c>
      <c r="R76" s="197">
        <v>0.75</v>
      </c>
      <c r="S76" s="197">
        <v>6.79</v>
      </c>
      <c r="T76" s="197">
        <v>0</v>
      </c>
      <c r="U76" s="197">
        <v>2.09</v>
      </c>
      <c r="V76" s="197">
        <v>0.36</v>
      </c>
      <c r="W76" s="197">
        <v>0.77</v>
      </c>
      <c r="X76" s="197">
        <v>2.56</v>
      </c>
      <c r="Y76" s="197">
        <v>0</v>
      </c>
      <c r="Z76" s="197">
        <v>4.93</v>
      </c>
      <c r="AA76" s="197">
        <v>1.36</v>
      </c>
      <c r="AB76" s="197">
        <v>0</v>
      </c>
      <c r="AC76" s="197">
        <v>17.649999999999999</v>
      </c>
      <c r="AD76" s="197">
        <v>12.46</v>
      </c>
      <c r="AE76" s="197">
        <v>0</v>
      </c>
      <c r="AF76" s="197">
        <v>0</v>
      </c>
      <c r="AG76" s="197">
        <v>37.9</v>
      </c>
      <c r="AH76" s="197">
        <v>0</v>
      </c>
      <c r="AI76" s="197">
        <v>15.56</v>
      </c>
      <c r="AJ76" s="197">
        <v>0</v>
      </c>
      <c r="AK76" s="197">
        <v>24.61</v>
      </c>
      <c r="AL76" s="197">
        <v>0</v>
      </c>
      <c r="AM76" s="197">
        <v>0</v>
      </c>
      <c r="AN76" s="197">
        <v>0</v>
      </c>
      <c r="AO76" s="197">
        <v>381.32</v>
      </c>
      <c r="AP76" s="197">
        <v>0</v>
      </c>
      <c r="AQ76" s="197">
        <v>0</v>
      </c>
      <c r="AR76" s="197">
        <v>0</v>
      </c>
      <c r="AS76" s="197">
        <v>0</v>
      </c>
      <c r="AT76" s="197">
        <v>0</v>
      </c>
      <c r="AU76" s="197">
        <v>0</v>
      </c>
      <c r="AV76" s="197">
        <v>0</v>
      </c>
      <c r="AW76" s="197">
        <v>0</v>
      </c>
      <c r="AX76" s="197">
        <v>0</v>
      </c>
      <c r="AY76" s="197">
        <v>0</v>
      </c>
    </row>
    <row r="77" spans="1:51">
      <c r="A77" t="s">
        <v>119</v>
      </c>
      <c r="B77" s="197">
        <v>0</v>
      </c>
      <c r="C77" s="197">
        <v>0</v>
      </c>
      <c r="D77" s="197">
        <v>16.14</v>
      </c>
      <c r="E77" s="197">
        <v>0</v>
      </c>
      <c r="F77" s="197">
        <v>0</v>
      </c>
      <c r="G77" s="197">
        <v>28.14</v>
      </c>
      <c r="H77" s="197">
        <v>0</v>
      </c>
      <c r="I77" s="197">
        <v>0</v>
      </c>
      <c r="J77" s="197">
        <v>36.590000000000003</v>
      </c>
      <c r="K77" s="197">
        <v>20.65</v>
      </c>
      <c r="L77" s="197">
        <v>6.55</v>
      </c>
      <c r="M77" s="197">
        <v>2.57</v>
      </c>
      <c r="N77" s="197">
        <v>1.97</v>
      </c>
      <c r="O77" s="197">
        <v>2.96</v>
      </c>
      <c r="P77" s="197">
        <v>0.78</v>
      </c>
      <c r="Q77" s="197">
        <v>4.68</v>
      </c>
      <c r="R77" s="197">
        <v>0.75</v>
      </c>
      <c r="S77" s="197">
        <v>6.79</v>
      </c>
      <c r="T77" s="197">
        <v>0</v>
      </c>
      <c r="U77" s="197">
        <v>2.09</v>
      </c>
      <c r="V77" s="197">
        <v>0.36</v>
      </c>
      <c r="W77" s="197">
        <v>0.91</v>
      </c>
      <c r="X77" s="197">
        <v>2.56</v>
      </c>
      <c r="Y77" s="197">
        <v>0</v>
      </c>
      <c r="Z77" s="197">
        <v>4.93</v>
      </c>
      <c r="AA77" s="197">
        <v>1.36</v>
      </c>
      <c r="AB77" s="197">
        <v>0</v>
      </c>
      <c r="AC77" s="197">
        <v>17.649999999999999</v>
      </c>
      <c r="AD77" s="197">
        <v>12.46</v>
      </c>
      <c r="AE77" s="197">
        <v>0</v>
      </c>
      <c r="AF77" s="197">
        <v>0</v>
      </c>
      <c r="AG77" s="197">
        <v>37.9</v>
      </c>
      <c r="AH77" s="197">
        <v>0</v>
      </c>
      <c r="AI77" s="197">
        <v>15.56</v>
      </c>
      <c r="AJ77" s="197">
        <v>0</v>
      </c>
      <c r="AK77" s="197">
        <v>24.61</v>
      </c>
      <c r="AL77" s="197">
        <v>0</v>
      </c>
      <c r="AM77" s="197">
        <v>0</v>
      </c>
      <c r="AN77" s="197">
        <v>0</v>
      </c>
      <c r="AO77" s="197">
        <v>381.32</v>
      </c>
      <c r="AP77" s="197">
        <v>0</v>
      </c>
      <c r="AQ77" s="197">
        <v>0</v>
      </c>
      <c r="AR77" s="197">
        <v>0</v>
      </c>
      <c r="AS77" s="197">
        <v>0</v>
      </c>
      <c r="AT77" s="197">
        <v>0</v>
      </c>
      <c r="AU77" s="197">
        <v>0</v>
      </c>
      <c r="AV77" s="197">
        <v>0</v>
      </c>
      <c r="AW77" s="197">
        <v>0</v>
      </c>
      <c r="AX77" s="197">
        <v>0</v>
      </c>
      <c r="AY77" s="197">
        <v>0</v>
      </c>
    </row>
    <row r="78" spans="1:51">
      <c r="A78" t="s">
        <v>120</v>
      </c>
      <c r="B78" s="197">
        <v>0</v>
      </c>
      <c r="C78" s="197">
        <v>0</v>
      </c>
      <c r="D78" s="197">
        <v>16.14</v>
      </c>
      <c r="E78" s="197">
        <v>0</v>
      </c>
      <c r="F78" s="197">
        <v>0</v>
      </c>
      <c r="G78" s="197">
        <v>28.14</v>
      </c>
      <c r="H78" s="197">
        <v>0</v>
      </c>
      <c r="I78" s="197">
        <v>0</v>
      </c>
      <c r="J78" s="197">
        <v>36.590000000000003</v>
      </c>
      <c r="K78" s="197">
        <v>20.65</v>
      </c>
      <c r="L78" s="197">
        <v>6.55</v>
      </c>
      <c r="M78" s="197">
        <v>2.57</v>
      </c>
      <c r="N78" s="197">
        <v>1.97</v>
      </c>
      <c r="O78" s="197">
        <v>2.96</v>
      </c>
      <c r="P78" s="197">
        <v>0.78</v>
      </c>
      <c r="Q78" s="197">
        <v>4.68</v>
      </c>
      <c r="R78" s="197">
        <v>0.75</v>
      </c>
      <c r="S78" s="197">
        <v>6.79</v>
      </c>
      <c r="T78" s="197">
        <v>0</v>
      </c>
      <c r="U78" s="197">
        <v>2.09</v>
      </c>
      <c r="V78" s="197">
        <v>0.36</v>
      </c>
      <c r="W78" s="197">
        <v>0.91</v>
      </c>
      <c r="X78" s="197">
        <v>2.56</v>
      </c>
      <c r="Y78" s="197">
        <v>0</v>
      </c>
      <c r="Z78" s="197">
        <v>4.93</v>
      </c>
      <c r="AA78" s="197">
        <v>1.36</v>
      </c>
      <c r="AB78" s="197">
        <v>0</v>
      </c>
      <c r="AC78" s="197">
        <v>17.649999999999999</v>
      </c>
      <c r="AD78" s="197">
        <v>12.46</v>
      </c>
      <c r="AE78" s="197">
        <v>0</v>
      </c>
      <c r="AF78" s="197">
        <v>0</v>
      </c>
      <c r="AG78" s="197">
        <v>37.9</v>
      </c>
      <c r="AH78" s="197">
        <v>0</v>
      </c>
      <c r="AI78" s="197">
        <v>15.56</v>
      </c>
      <c r="AJ78" s="197">
        <v>0</v>
      </c>
      <c r="AK78" s="197">
        <v>24.61</v>
      </c>
      <c r="AL78" s="197">
        <v>0</v>
      </c>
      <c r="AM78" s="197">
        <v>0</v>
      </c>
      <c r="AN78" s="197">
        <v>0</v>
      </c>
      <c r="AO78" s="197">
        <v>381.32</v>
      </c>
      <c r="AP78" s="197">
        <v>0</v>
      </c>
      <c r="AQ78" s="197">
        <v>0</v>
      </c>
      <c r="AR78" s="197">
        <v>0</v>
      </c>
      <c r="AS78" s="197">
        <v>0</v>
      </c>
      <c r="AT78" s="197">
        <v>0</v>
      </c>
      <c r="AU78" s="197">
        <v>0</v>
      </c>
      <c r="AV78" s="197">
        <v>0</v>
      </c>
      <c r="AW78" s="197">
        <v>0</v>
      </c>
      <c r="AX78" s="197">
        <v>0</v>
      </c>
      <c r="AY78" s="197">
        <v>0</v>
      </c>
    </row>
    <row r="79" spans="1:51">
      <c r="A79" t="s">
        <v>121</v>
      </c>
      <c r="B79" s="197">
        <v>0</v>
      </c>
      <c r="C79" s="197">
        <v>0</v>
      </c>
      <c r="D79" s="197">
        <v>16.14</v>
      </c>
      <c r="E79" s="197">
        <v>0</v>
      </c>
      <c r="F79" s="197">
        <v>0</v>
      </c>
      <c r="G79" s="197">
        <v>28.14</v>
      </c>
      <c r="H79" s="197">
        <v>0</v>
      </c>
      <c r="I79" s="197">
        <v>0</v>
      </c>
      <c r="J79" s="197">
        <v>36.590000000000003</v>
      </c>
      <c r="K79" s="197">
        <v>22.63</v>
      </c>
      <c r="L79" s="197">
        <v>6.55</v>
      </c>
      <c r="M79" s="197">
        <v>2.57</v>
      </c>
      <c r="N79" s="197">
        <v>1.78</v>
      </c>
      <c r="O79" s="197">
        <v>2.96</v>
      </c>
      <c r="P79" s="197">
        <v>0.78</v>
      </c>
      <c r="Q79" s="197">
        <v>4.68</v>
      </c>
      <c r="R79" s="197">
        <v>0.75</v>
      </c>
      <c r="S79" s="197">
        <v>6.79</v>
      </c>
      <c r="T79" s="197">
        <v>0</v>
      </c>
      <c r="U79" s="197">
        <v>2.09</v>
      </c>
      <c r="V79" s="197">
        <v>0.36</v>
      </c>
      <c r="W79" s="197">
        <v>0.77</v>
      </c>
      <c r="X79" s="197">
        <v>2.56</v>
      </c>
      <c r="Y79" s="197">
        <v>0</v>
      </c>
      <c r="Z79" s="197">
        <v>4.93</v>
      </c>
      <c r="AA79" s="197">
        <v>1.36</v>
      </c>
      <c r="AB79" s="197">
        <v>0</v>
      </c>
      <c r="AC79" s="197">
        <v>17.649999999999999</v>
      </c>
      <c r="AD79" s="197">
        <v>12.46</v>
      </c>
      <c r="AE79" s="197">
        <v>0</v>
      </c>
      <c r="AF79" s="197">
        <v>0</v>
      </c>
      <c r="AG79" s="197">
        <v>37.9</v>
      </c>
      <c r="AH79" s="197">
        <v>0</v>
      </c>
      <c r="AI79" s="197">
        <v>15.56</v>
      </c>
      <c r="AJ79" s="197">
        <v>0</v>
      </c>
      <c r="AK79" s="197">
        <v>24.61</v>
      </c>
      <c r="AL79" s="197">
        <v>0</v>
      </c>
      <c r="AM79" s="197">
        <v>0</v>
      </c>
      <c r="AN79" s="197">
        <v>0</v>
      </c>
      <c r="AO79" s="197">
        <v>381.32</v>
      </c>
      <c r="AP79" s="197">
        <v>0</v>
      </c>
      <c r="AQ79" s="197">
        <v>0</v>
      </c>
      <c r="AR79" s="197">
        <v>0</v>
      </c>
      <c r="AS79" s="197">
        <v>0</v>
      </c>
      <c r="AT79" s="197">
        <v>0</v>
      </c>
      <c r="AU79" s="197">
        <v>0</v>
      </c>
      <c r="AV79" s="197">
        <v>0</v>
      </c>
      <c r="AW79" s="197">
        <v>0</v>
      </c>
      <c r="AX79" s="197">
        <v>0</v>
      </c>
      <c r="AY79" s="197">
        <v>0</v>
      </c>
    </row>
    <row r="80" spans="1:51">
      <c r="A80" t="s">
        <v>122</v>
      </c>
      <c r="B80" s="197">
        <v>0</v>
      </c>
      <c r="C80" s="197">
        <v>0</v>
      </c>
      <c r="D80" s="197">
        <v>16.14</v>
      </c>
      <c r="E80" s="197">
        <v>0</v>
      </c>
      <c r="F80" s="197">
        <v>0</v>
      </c>
      <c r="G80" s="197">
        <v>28.14</v>
      </c>
      <c r="H80" s="197">
        <v>0</v>
      </c>
      <c r="I80" s="197">
        <v>0</v>
      </c>
      <c r="J80" s="197">
        <v>36.590000000000003</v>
      </c>
      <c r="K80" s="197">
        <v>20.65</v>
      </c>
      <c r="L80" s="197">
        <v>6.55</v>
      </c>
      <c r="M80" s="197">
        <v>2.57</v>
      </c>
      <c r="N80" s="197">
        <v>1.78</v>
      </c>
      <c r="O80" s="197">
        <v>2.96</v>
      </c>
      <c r="P80" s="197">
        <v>0.78</v>
      </c>
      <c r="Q80" s="197">
        <v>4.68</v>
      </c>
      <c r="R80" s="197">
        <v>0.75</v>
      </c>
      <c r="S80" s="197">
        <v>6.79</v>
      </c>
      <c r="T80" s="197">
        <v>0</v>
      </c>
      <c r="U80" s="197">
        <v>2.09</v>
      </c>
      <c r="V80" s="197">
        <v>0.36</v>
      </c>
      <c r="W80" s="197">
        <v>0.77</v>
      </c>
      <c r="X80" s="197">
        <v>2.56</v>
      </c>
      <c r="Y80" s="197">
        <v>0</v>
      </c>
      <c r="Z80" s="197">
        <v>4.93</v>
      </c>
      <c r="AA80" s="197">
        <v>1.36</v>
      </c>
      <c r="AB80" s="197">
        <v>0</v>
      </c>
      <c r="AC80" s="197">
        <v>17.649999999999999</v>
      </c>
      <c r="AD80" s="197">
        <v>12.46</v>
      </c>
      <c r="AE80" s="197">
        <v>0</v>
      </c>
      <c r="AF80" s="197">
        <v>0</v>
      </c>
      <c r="AG80" s="197">
        <v>37.9</v>
      </c>
      <c r="AH80" s="197">
        <v>0</v>
      </c>
      <c r="AI80" s="197">
        <v>15.56</v>
      </c>
      <c r="AJ80" s="197">
        <v>0</v>
      </c>
      <c r="AK80" s="197">
        <v>24.61</v>
      </c>
      <c r="AL80" s="197">
        <v>0</v>
      </c>
      <c r="AM80" s="197">
        <v>0</v>
      </c>
      <c r="AN80" s="197">
        <v>0</v>
      </c>
      <c r="AO80" s="197">
        <v>381.32</v>
      </c>
      <c r="AP80" s="197">
        <v>0</v>
      </c>
      <c r="AQ80" s="197">
        <v>0</v>
      </c>
      <c r="AR80" s="197">
        <v>0</v>
      </c>
      <c r="AS80" s="197">
        <v>0</v>
      </c>
      <c r="AT80" s="197">
        <v>0</v>
      </c>
      <c r="AU80" s="197">
        <v>0</v>
      </c>
      <c r="AV80" s="197">
        <v>0</v>
      </c>
      <c r="AW80" s="197">
        <v>0</v>
      </c>
      <c r="AX80" s="197">
        <v>0</v>
      </c>
      <c r="AY80" s="197">
        <v>0</v>
      </c>
    </row>
    <row r="81" spans="1:51">
      <c r="A81" t="s">
        <v>123</v>
      </c>
      <c r="B81" s="197">
        <v>0</v>
      </c>
      <c r="C81" s="197">
        <v>0</v>
      </c>
      <c r="D81" s="197">
        <v>16.14</v>
      </c>
      <c r="E81" s="197">
        <v>0</v>
      </c>
      <c r="F81" s="197">
        <v>0</v>
      </c>
      <c r="G81" s="197">
        <v>28.14</v>
      </c>
      <c r="H81" s="197">
        <v>0</v>
      </c>
      <c r="I81" s="197">
        <v>0</v>
      </c>
      <c r="J81" s="197">
        <v>36.590000000000003</v>
      </c>
      <c r="K81" s="197">
        <v>20.65</v>
      </c>
      <c r="L81" s="197">
        <v>6.55</v>
      </c>
      <c r="M81" s="197">
        <v>2.57</v>
      </c>
      <c r="N81" s="197">
        <v>1.78</v>
      </c>
      <c r="O81" s="197">
        <v>2.96</v>
      </c>
      <c r="P81" s="197">
        <v>0.78</v>
      </c>
      <c r="Q81" s="197">
        <v>4.68</v>
      </c>
      <c r="R81" s="197">
        <v>0.75</v>
      </c>
      <c r="S81" s="197">
        <v>6.79</v>
      </c>
      <c r="T81" s="197">
        <v>0</v>
      </c>
      <c r="U81" s="197">
        <v>2.09</v>
      </c>
      <c r="V81" s="197">
        <v>0.36</v>
      </c>
      <c r="W81" s="197">
        <v>0.91</v>
      </c>
      <c r="X81" s="197">
        <v>2.56</v>
      </c>
      <c r="Y81" s="197">
        <v>0</v>
      </c>
      <c r="Z81" s="197">
        <v>4.93</v>
      </c>
      <c r="AA81" s="197">
        <v>1.36</v>
      </c>
      <c r="AB81" s="197">
        <v>0</v>
      </c>
      <c r="AC81" s="197">
        <v>17.649999999999999</v>
      </c>
      <c r="AD81" s="197">
        <v>12.46</v>
      </c>
      <c r="AE81" s="197">
        <v>0</v>
      </c>
      <c r="AF81" s="197">
        <v>0</v>
      </c>
      <c r="AG81" s="197">
        <v>37.9</v>
      </c>
      <c r="AH81" s="197">
        <v>0</v>
      </c>
      <c r="AI81" s="197">
        <v>15.56</v>
      </c>
      <c r="AJ81" s="197">
        <v>0</v>
      </c>
      <c r="AK81" s="197">
        <v>24.61</v>
      </c>
      <c r="AL81" s="197">
        <v>0</v>
      </c>
      <c r="AM81" s="197">
        <v>0</v>
      </c>
      <c r="AN81" s="197">
        <v>0</v>
      </c>
      <c r="AO81" s="197">
        <v>381.32</v>
      </c>
      <c r="AP81" s="197">
        <v>0</v>
      </c>
      <c r="AQ81" s="197">
        <v>0</v>
      </c>
      <c r="AR81" s="197">
        <v>0</v>
      </c>
      <c r="AS81" s="197">
        <v>0</v>
      </c>
      <c r="AT81" s="197">
        <v>0</v>
      </c>
      <c r="AU81" s="197">
        <v>0</v>
      </c>
      <c r="AV81" s="197">
        <v>0</v>
      </c>
      <c r="AW81" s="197">
        <v>0</v>
      </c>
      <c r="AX81" s="197">
        <v>0</v>
      </c>
      <c r="AY81" s="197">
        <v>0</v>
      </c>
    </row>
    <row r="82" spans="1:51">
      <c r="A82" t="s">
        <v>124</v>
      </c>
      <c r="B82" s="197">
        <v>0</v>
      </c>
      <c r="C82" s="197">
        <v>0</v>
      </c>
      <c r="D82" s="197">
        <v>16.14</v>
      </c>
      <c r="E82" s="197">
        <v>0</v>
      </c>
      <c r="F82" s="197">
        <v>0</v>
      </c>
      <c r="G82" s="197">
        <v>28.14</v>
      </c>
      <c r="H82" s="197">
        <v>0</v>
      </c>
      <c r="I82" s="197">
        <v>0</v>
      </c>
      <c r="J82" s="197">
        <v>36.590000000000003</v>
      </c>
      <c r="K82" s="197">
        <v>20.65</v>
      </c>
      <c r="L82" s="197">
        <v>6.55</v>
      </c>
      <c r="M82" s="197">
        <v>2.57</v>
      </c>
      <c r="N82" s="197">
        <v>1.78</v>
      </c>
      <c r="O82" s="197">
        <v>2.96</v>
      </c>
      <c r="P82" s="197">
        <v>0.78</v>
      </c>
      <c r="Q82" s="197">
        <v>4.68</v>
      </c>
      <c r="R82" s="197">
        <v>0.75</v>
      </c>
      <c r="S82" s="197">
        <v>6.79</v>
      </c>
      <c r="T82" s="197">
        <v>0</v>
      </c>
      <c r="U82" s="197">
        <v>2.09</v>
      </c>
      <c r="V82" s="197">
        <v>0.36</v>
      </c>
      <c r="W82" s="197">
        <v>0.91</v>
      </c>
      <c r="X82" s="197">
        <v>2.56</v>
      </c>
      <c r="Y82" s="197">
        <v>0</v>
      </c>
      <c r="Z82" s="197">
        <v>4.93</v>
      </c>
      <c r="AA82" s="197">
        <v>1.36</v>
      </c>
      <c r="AB82" s="197">
        <v>0</v>
      </c>
      <c r="AC82" s="197">
        <v>17.649999999999999</v>
      </c>
      <c r="AD82" s="197">
        <v>12.46</v>
      </c>
      <c r="AE82" s="197">
        <v>0</v>
      </c>
      <c r="AF82" s="197">
        <v>0</v>
      </c>
      <c r="AG82" s="197">
        <v>37.9</v>
      </c>
      <c r="AH82" s="197">
        <v>0</v>
      </c>
      <c r="AI82" s="197">
        <v>15.56</v>
      </c>
      <c r="AJ82" s="197">
        <v>0</v>
      </c>
      <c r="AK82" s="197">
        <v>18.399999999999999</v>
      </c>
      <c r="AL82" s="197">
        <v>0</v>
      </c>
      <c r="AM82" s="197">
        <v>0</v>
      </c>
      <c r="AN82" s="197">
        <v>0</v>
      </c>
      <c r="AO82" s="197">
        <v>381.32</v>
      </c>
      <c r="AP82" s="197">
        <v>0</v>
      </c>
      <c r="AQ82" s="197">
        <v>0</v>
      </c>
      <c r="AR82" s="197">
        <v>0</v>
      </c>
      <c r="AS82" s="197">
        <v>0</v>
      </c>
      <c r="AT82" s="197">
        <v>0</v>
      </c>
      <c r="AU82" s="197">
        <v>0</v>
      </c>
      <c r="AV82" s="197">
        <v>0</v>
      </c>
      <c r="AW82" s="197">
        <v>0</v>
      </c>
      <c r="AX82" s="197">
        <v>0</v>
      </c>
      <c r="AY82" s="197">
        <v>0</v>
      </c>
    </row>
    <row r="83" spans="1:51">
      <c r="A83" t="s">
        <v>125</v>
      </c>
      <c r="B83" s="197">
        <v>0</v>
      </c>
      <c r="C83" s="197">
        <v>0</v>
      </c>
      <c r="D83" s="197">
        <v>16.14</v>
      </c>
      <c r="E83" s="197">
        <v>0</v>
      </c>
      <c r="F83" s="197">
        <v>0</v>
      </c>
      <c r="G83" s="197">
        <v>28.14</v>
      </c>
      <c r="H83" s="197">
        <v>0</v>
      </c>
      <c r="I83" s="197">
        <v>0</v>
      </c>
      <c r="J83" s="197">
        <v>36.590000000000003</v>
      </c>
      <c r="K83" s="197">
        <v>20.65</v>
      </c>
      <c r="L83" s="197">
        <v>6.55</v>
      </c>
      <c r="M83" s="197">
        <v>2.57</v>
      </c>
      <c r="N83" s="197">
        <v>1.78</v>
      </c>
      <c r="O83" s="197">
        <v>2.96</v>
      </c>
      <c r="P83" s="197">
        <v>0.78</v>
      </c>
      <c r="Q83" s="197">
        <v>4.68</v>
      </c>
      <c r="R83" s="197">
        <v>0.75</v>
      </c>
      <c r="S83" s="197">
        <v>6.79</v>
      </c>
      <c r="T83" s="197">
        <v>0</v>
      </c>
      <c r="U83" s="197">
        <v>2.09</v>
      </c>
      <c r="V83" s="197">
        <v>0.36</v>
      </c>
      <c r="W83" s="197">
        <v>0.91</v>
      </c>
      <c r="X83" s="197">
        <v>2.56</v>
      </c>
      <c r="Y83" s="197">
        <v>0</v>
      </c>
      <c r="Z83" s="197">
        <v>4.93</v>
      </c>
      <c r="AA83" s="197">
        <v>0.71</v>
      </c>
      <c r="AB83" s="197">
        <v>0</v>
      </c>
      <c r="AC83" s="197">
        <v>17.649999999999999</v>
      </c>
      <c r="AD83" s="197">
        <v>12.46</v>
      </c>
      <c r="AE83" s="197">
        <v>0</v>
      </c>
      <c r="AF83" s="197">
        <v>0</v>
      </c>
      <c r="AG83" s="197">
        <v>37.159999999999997</v>
      </c>
      <c r="AH83" s="197">
        <v>0</v>
      </c>
      <c r="AI83" s="197">
        <v>15.56</v>
      </c>
      <c r="AJ83" s="197">
        <v>0</v>
      </c>
      <c r="AK83" s="197">
        <v>18.399999999999999</v>
      </c>
      <c r="AL83" s="197">
        <v>0</v>
      </c>
      <c r="AM83" s="197">
        <v>0</v>
      </c>
      <c r="AN83" s="197">
        <v>0</v>
      </c>
      <c r="AO83" s="197">
        <v>381.32</v>
      </c>
      <c r="AP83" s="197">
        <v>0</v>
      </c>
      <c r="AQ83" s="197">
        <v>0</v>
      </c>
      <c r="AR83" s="197">
        <v>0</v>
      </c>
      <c r="AS83" s="197">
        <v>0</v>
      </c>
      <c r="AT83" s="197">
        <v>0</v>
      </c>
      <c r="AU83" s="197">
        <v>0</v>
      </c>
      <c r="AV83" s="197">
        <v>0</v>
      </c>
      <c r="AW83" s="197">
        <v>0</v>
      </c>
      <c r="AX83" s="197">
        <v>0</v>
      </c>
      <c r="AY83" s="197">
        <v>0</v>
      </c>
    </row>
    <row r="84" spans="1:51">
      <c r="A84" t="s">
        <v>126</v>
      </c>
      <c r="B84" s="197">
        <v>0</v>
      </c>
      <c r="C84" s="197">
        <v>0</v>
      </c>
      <c r="D84" s="197">
        <v>16.14</v>
      </c>
      <c r="E84" s="197">
        <v>0</v>
      </c>
      <c r="F84" s="197">
        <v>0</v>
      </c>
      <c r="G84" s="197">
        <v>28.14</v>
      </c>
      <c r="H84" s="197">
        <v>0</v>
      </c>
      <c r="I84" s="197">
        <v>0</v>
      </c>
      <c r="J84" s="197">
        <v>36.590000000000003</v>
      </c>
      <c r="K84" s="197">
        <v>20.65</v>
      </c>
      <c r="L84" s="197">
        <v>6.55</v>
      </c>
      <c r="M84" s="197">
        <v>2.57</v>
      </c>
      <c r="N84" s="197">
        <v>1.78</v>
      </c>
      <c r="O84" s="197">
        <v>2.96</v>
      </c>
      <c r="P84" s="197">
        <v>0.78</v>
      </c>
      <c r="Q84" s="197">
        <v>4.68</v>
      </c>
      <c r="R84" s="197">
        <v>0.75</v>
      </c>
      <c r="S84" s="197">
        <v>6.79</v>
      </c>
      <c r="T84" s="197">
        <v>0</v>
      </c>
      <c r="U84" s="197">
        <v>2.09</v>
      </c>
      <c r="V84" s="197">
        <v>0.36</v>
      </c>
      <c r="W84" s="197">
        <v>0.91</v>
      </c>
      <c r="X84" s="197">
        <v>2.56</v>
      </c>
      <c r="Y84" s="197">
        <v>0</v>
      </c>
      <c r="Z84" s="197">
        <v>4.93</v>
      </c>
      <c r="AA84" s="197">
        <v>0.71</v>
      </c>
      <c r="AB84" s="197">
        <v>0</v>
      </c>
      <c r="AC84" s="197">
        <v>17.649999999999999</v>
      </c>
      <c r="AD84" s="197">
        <v>12.46</v>
      </c>
      <c r="AE84" s="197">
        <v>0</v>
      </c>
      <c r="AF84" s="197">
        <v>0</v>
      </c>
      <c r="AG84" s="197">
        <v>37.159999999999997</v>
      </c>
      <c r="AH84" s="197">
        <v>0</v>
      </c>
      <c r="AI84" s="197">
        <v>15.56</v>
      </c>
      <c r="AJ84" s="197">
        <v>0</v>
      </c>
      <c r="AK84" s="197">
        <v>18.399999999999999</v>
      </c>
      <c r="AL84" s="197">
        <v>0</v>
      </c>
      <c r="AM84" s="197">
        <v>0</v>
      </c>
      <c r="AN84" s="197">
        <v>0</v>
      </c>
      <c r="AO84" s="197">
        <v>381.32</v>
      </c>
      <c r="AP84" s="197">
        <v>0</v>
      </c>
      <c r="AQ84" s="197">
        <v>0</v>
      </c>
      <c r="AR84" s="197">
        <v>0</v>
      </c>
      <c r="AS84" s="197">
        <v>0</v>
      </c>
      <c r="AT84" s="197">
        <v>0</v>
      </c>
      <c r="AU84" s="197">
        <v>0</v>
      </c>
      <c r="AV84" s="197">
        <v>0</v>
      </c>
      <c r="AW84" s="197">
        <v>0</v>
      </c>
      <c r="AX84" s="197">
        <v>0</v>
      </c>
      <c r="AY84" s="197">
        <v>0</v>
      </c>
    </row>
    <row r="85" spans="1:51">
      <c r="A85" t="s">
        <v>127</v>
      </c>
      <c r="B85" s="197">
        <v>0</v>
      </c>
      <c r="C85" s="197">
        <v>0</v>
      </c>
      <c r="D85" s="197">
        <v>16.14</v>
      </c>
      <c r="E85" s="197">
        <v>0</v>
      </c>
      <c r="F85" s="197">
        <v>0</v>
      </c>
      <c r="G85" s="197">
        <v>28.14</v>
      </c>
      <c r="H85" s="197">
        <v>0</v>
      </c>
      <c r="I85" s="197">
        <v>0</v>
      </c>
      <c r="J85" s="197">
        <v>36.590000000000003</v>
      </c>
      <c r="K85" s="197">
        <v>72.8</v>
      </c>
      <c r="L85" s="197">
        <v>6.55</v>
      </c>
      <c r="M85" s="197">
        <v>2.57</v>
      </c>
      <c r="N85" s="197">
        <v>1.78</v>
      </c>
      <c r="O85" s="197">
        <v>2.96</v>
      </c>
      <c r="P85" s="197">
        <v>0.78</v>
      </c>
      <c r="Q85" s="197">
        <v>4.68</v>
      </c>
      <c r="R85" s="197">
        <v>0.75</v>
      </c>
      <c r="S85" s="197">
        <v>6.79</v>
      </c>
      <c r="T85" s="197">
        <v>0</v>
      </c>
      <c r="U85" s="197">
        <v>2.09</v>
      </c>
      <c r="V85" s="197">
        <v>0.36</v>
      </c>
      <c r="W85" s="197">
        <v>0.91</v>
      </c>
      <c r="X85" s="197">
        <v>2.56</v>
      </c>
      <c r="Y85" s="197">
        <v>0</v>
      </c>
      <c r="Z85" s="197">
        <v>4.93</v>
      </c>
      <c r="AA85" s="197">
        <v>0.71</v>
      </c>
      <c r="AB85" s="197">
        <v>0</v>
      </c>
      <c r="AC85" s="197">
        <v>17.649999999999999</v>
      </c>
      <c r="AD85" s="197">
        <v>12.46</v>
      </c>
      <c r="AE85" s="197">
        <v>0</v>
      </c>
      <c r="AF85" s="197">
        <v>0</v>
      </c>
      <c r="AG85" s="197">
        <v>37.159999999999997</v>
      </c>
      <c r="AH85" s="197">
        <v>0</v>
      </c>
      <c r="AI85" s="197">
        <v>15.56</v>
      </c>
      <c r="AJ85" s="197">
        <v>0</v>
      </c>
      <c r="AK85" s="197">
        <v>24.61</v>
      </c>
      <c r="AL85" s="197">
        <v>0</v>
      </c>
      <c r="AM85" s="197">
        <v>0</v>
      </c>
      <c r="AN85" s="197">
        <v>0</v>
      </c>
      <c r="AO85" s="197">
        <v>381.32</v>
      </c>
      <c r="AP85" s="197">
        <v>0</v>
      </c>
      <c r="AQ85" s="197">
        <v>0</v>
      </c>
      <c r="AR85" s="197">
        <v>0</v>
      </c>
      <c r="AS85" s="197">
        <v>0</v>
      </c>
      <c r="AT85" s="197">
        <v>0</v>
      </c>
      <c r="AU85" s="197">
        <v>0</v>
      </c>
      <c r="AV85" s="197">
        <v>0</v>
      </c>
      <c r="AW85" s="197">
        <v>0</v>
      </c>
      <c r="AX85" s="197">
        <v>0</v>
      </c>
      <c r="AY85" s="197">
        <v>0</v>
      </c>
    </row>
    <row r="86" spans="1:51">
      <c r="A86" t="s">
        <v>128</v>
      </c>
      <c r="B86" s="197">
        <v>0</v>
      </c>
      <c r="C86" s="197">
        <v>0</v>
      </c>
      <c r="D86" s="197">
        <v>16.14</v>
      </c>
      <c r="E86" s="197">
        <v>0</v>
      </c>
      <c r="F86" s="197">
        <v>0</v>
      </c>
      <c r="G86" s="197">
        <v>28.14</v>
      </c>
      <c r="H86" s="197">
        <v>0</v>
      </c>
      <c r="I86" s="197">
        <v>0</v>
      </c>
      <c r="J86" s="197">
        <v>36.590000000000003</v>
      </c>
      <c r="K86" s="197">
        <v>82.39</v>
      </c>
      <c r="L86" s="197">
        <v>6.55</v>
      </c>
      <c r="M86" s="197">
        <v>2.57</v>
      </c>
      <c r="N86" s="197">
        <v>1.78</v>
      </c>
      <c r="O86" s="197">
        <v>2.96</v>
      </c>
      <c r="P86" s="197">
        <v>0.78</v>
      </c>
      <c r="Q86" s="197">
        <v>4.68</v>
      </c>
      <c r="R86" s="197">
        <v>0.75</v>
      </c>
      <c r="S86" s="197">
        <v>6.79</v>
      </c>
      <c r="T86" s="197">
        <v>0</v>
      </c>
      <c r="U86" s="197">
        <v>2.09</v>
      </c>
      <c r="V86" s="197">
        <v>0.36</v>
      </c>
      <c r="W86" s="197">
        <v>0.91</v>
      </c>
      <c r="X86" s="197">
        <v>2.56</v>
      </c>
      <c r="Y86" s="197">
        <v>0</v>
      </c>
      <c r="Z86" s="197">
        <v>4.93</v>
      </c>
      <c r="AA86" s="197">
        <v>0.71</v>
      </c>
      <c r="AB86" s="197">
        <v>0</v>
      </c>
      <c r="AC86" s="197">
        <v>17.649999999999999</v>
      </c>
      <c r="AD86" s="197">
        <v>12.46</v>
      </c>
      <c r="AE86" s="197">
        <v>0</v>
      </c>
      <c r="AF86" s="197">
        <v>0</v>
      </c>
      <c r="AG86" s="197">
        <v>37.159999999999997</v>
      </c>
      <c r="AH86" s="197">
        <v>0</v>
      </c>
      <c r="AI86" s="197">
        <v>15.56</v>
      </c>
      <c r="AJ86" s="197">
        <v>0</v>
      </c>
      <c r="AK86" s="197">
        <v>24.61</v>
      </c>
      <c r="AL86" s="197">
        <v>0</v>
      </c>
      <c r="AM86" s="197">
        <v>0</v>
      </c>
      <c r="AN86" s="197">
        <v>0</v>
      </c>
      <c r="AO86" s="197">
        <v>381.32</v>
      </c>
      <c r="AP86" s="197">
        <v>0</v>
      </c>
      <c r="AQ86" s="197">
        <v>0</v>
      </c>
      <c r="AR86" s="197">
        <v>0</v>
      </c>
      <c r="AS86" s="197">
        <v>0</v>
      </c>
      <c r="AT86" s="197">
        <v>0</v>
      </c>
      <c r="AU86" s="197">
        <v>0</v>
      </c>
      <c r="AV86" s="197">
        <v>0</v>
      </c>
      <c r="AW86" s="197">
        <v>0</v>
      </c>
      <c r="AX86" s="197">
        <v>0</v>
      </c>
      <c r="AY86" s="197">
        <v>0</v>
      </c>
    </row>
    <row r="87" spans="1:51">
      <c r="A87" t="s">
        <v>129</v>
      </c>
      <c r="B87" s="197">
        <v>0</v>
      </c>
      <c r="C87" s="197">
        <v>0</v>
      </c>
      <c r="D87" s="197">
        <v>16.14</v>
      </c>
      <c r="E87" s="197">
        <v>0</v>
      </c>
      <c r="F87" s="197">
        <v>0</v>
      </c>
      <c r="G87" s="197">
        <v>28.14</v>
      </c>
      <c r="H87" s="197">
        <v>0</v>
      </c>
      <c r="I87" s="197">
        <v>0</v>
      </c>
      <c r="J87" s="197">
        <v>36.590000000000003</v>
      </c>
      <c r="K87" s="197">
        <v>83.35</v>
      </c>
      <c r="L87" s="197">
        <v>6.55</v>
      </c>
      <c r="M87" s="197">
        <v>2.57</v>
      </c>
      <c r="N87" s="197">
        <v>1.78</v>
      </c>
      <c r="O87" s="197">
        <v>2.96</v>
      </c>
      <c r="P87" s="197">
        <v>0.78</v>
      </c>
      <c r="Q87" s="197">
        <v>4.68</v>
      </c>
      <c r="R87" s="197">
        <v>0.75</v>
      </c>
      <c r="S87" s="197">
        <v>6.79</v>
      </c>
      <c r="T87" s="197">
        <v>0</v>
      </c>
      <c r="U87" s="197">
        <v>2.09</v>
      </c>
      <c r="V87" s="197">
        <v>0.36</v>
      </c>
      <c r="W87" s="197">
        <v>0.91</v>
      </c>
      <c r="X87" s="197">
        <v>2.56</v>
      </c>
      <c r="Y87" s="197">
        <v>0</v>
      </c>
      <c r="Z87" s="197">
        <v>4.93</v>
      </c>
      <c r="AA87" s="197">
        <v>0.71</v>
      </c>
      <c r="AB87" s="197">
        <v>0</v>
      </c>
      <c r="AC87" s="197">
        <v>17.649999999999999</v>
      </c>
      <c r="AD87" s="197">
        <v>12.46</v>
      </c>
      <c r="AE87" s="197">
        <v>0</v>
      </c>
      <c r="AF87" s="197">
        <v>0</v>
      </c>
      <c r="AG87" s="197">
        <v>37.159999999999997</v>
      </c>
      <c r="AH87" s="197">
        <v>0</v>
      </c>
      <c r="AI87" s="197">
        <v>15.56</v>
      </c>
      <c r="AJ87" s="197">
        <v>0</v>
      </c>
      <c r="AK87" s="197">
        <v>24.61</v>
      </c>
      <c r="AL87" s="197">
        <v>0</v>
      </c>
      <c r="AM87" s="197">
        <v>0</v>
      </c>
      <c r="AN87" s="197">
        <v>0</v>
      </c>
      <c r="AO87" s="197">
        <v>381.32</v>
      </c>
      <c r="AP87" s="197">
        <v>0</v>
      </c>
      <c r="AQ87" s="197">
        <v>0</v>
      </c>
      <c r="AR87" s="197">
        <v>0</v>
      </c>
      <c r="AS87" s="197">
        <v>0</v>
      </c>
      <c r="AT87" s="197">
        <v>0</v>
      </c>
      <c r="AU87" s="197">
        <v>0</v>
      </c>
      <c r="AV87" s="197">
        <v>0</v>
      </c>
      <c r="AW87" s="197">
        <v>0</v>
      </c>
      <c r="AX87" s="197">
        <v>0</v>
      </c>
      <c r="AY87" s="197">
        <v>0</v>
      </c>
    </row>
    <row r="88" spans="1:51">
      <c r="A88" t="s">
        <v>130</v>
      </c>
      <c r="B88" s="197">
        <v>0</v>
      </c>
      <c r="C88" s="197">
        <v>0</v>
      </c>
      <c r="D88" s="197">
        <v>16.600000000000001</v>
      </c>
      <c r="E88" s="197">
        <v>0</v>
      </c>
      <c r="F88" s="197">
        <v>0</v>
      </c>
      <c r="G88" s="197">
        <v>28.14</v>
      </c>
      <c r="H88" s="197">
        <v>0</v>
      </c>
      <c r="I88" s="197">
        <v>0</v>
      </c>
      <c r="J88" s="197">
        <v>36.590000000000003</v>
      </c>
      <c r="K88" s="197">
        <v>111.18</v>
      </c>
      <c r="L88" s="197">
        <v>6.55</v>
      </c>
      <c r="M88" s="197">
        <v>2.57</v>
      </c>
      <c r="N88" s="197">
        <v>1.78</v>
      </c>
      <c r="O88" s="197">
        <v>2.96</v>
      </c>
      <c r="P88" s="197">
        <v>0.78</v>
      </c>
      <c r="Q88" s="197">
        <v>4.68</v>
      </c>
      <c r="R88" s="197">
        <v>0.75</v>
      </c>
      <c r="S88" s="197">
        <v>6.79</v>
      </c>
      <c r="T88" s="197">
        <v>0</v>
      </c>
      <c r="U88" s="197">
        <v>2.09</v>
      </c>
      <c r="V88" s="197">
        <v>0.36</v>
      </c>
      <c r="W88" s="197">
        <v>0.91</v>
      </c>
      <c r="X88" s="197">
        <v>2.56</v>
      </c>
      <c r="Y88" s="197">
        <v>0</v>
      </c>
      <c r="Z88" s="197">
        <v>4.93</v>
      </c>
      <c r="AA88" s="197">
        <v>0.71</v>
      </c>
      <c r="AB88" s="197">
        <v>0</v>
      </c>
      <c r="AC88" s="197">
        <v>17.649999999999999</v>
      </c>
      <c r="AD88" s="197">
        <v>12.46</v>
      </c>
      <c r="AE88" s="197">
        <v>0</v>
      </c>
      <c r="AF88" s="197">
        <v>0</v>
      </c>
      <c r="AG88" s="197">
        <v>37.159999999999997</v>
      </c>
      <c r="AH88" s="197">
        <v>0</v>
      </c>
      <c r="AI88" s="197">
        <v>15.56</v>
      </c>
      <c r="AJ88" s="197">
        <v>0</v>
      </c>
      <c r="AK88" s="197">
        <v>24.61</v>
      </c>
      <c r="AL88" s="197">
        <v>0</v>
      </c>
      <c r="AM88" s="197">
        <v>0</v>
      </c>
      <c r="AN88" s="197">
        <v>0</v>
      </c>
      <c r="AO88" s="197">
        <v>381.32</v>
      </c>
      <c r="AP88" s="197">
        <v>0</v>
      </c>
      <c r="AQ88" s="197">
        <v>0</v>
      </c>
      <c r="AR88" s="197">
        <v>0</v>
      </c>
      <c r="AS88" s="197">
        <v>0</v>
      </c>
      <c r="AT88" s="197">
        <v>0</v>
      </c>
      <c r="AU88" s="197">
        <v>0</v>
      </c>
      <c r="AV88" s="197">
        <v>0</v>
      </c>
      <c r="AW88" s="197">
        <v>0</v>
      </c>
      <c r="AX88" s="197">
        <v>0</v>
      </c>
      <c r="AY88" s="197">
        <v>0</v>
      </c>
    </row>
    <row r="89" spans="1:51">
      <c r="A89" t="s">
        <v>131</v>
      </c>
      <c r="B89" s="197">
        <v>0</v>
      </c>
      <c r="C89" s="197">
        <v>0</v>
      </c>
      <c r="D89" s="197">
        <v>16.600000000000001</v>
      </c>
      <c r="E89" s="197">
        <v>0</v>
      </c>
      <c r="F89" s="197">
        <v>0</v>
      </c>
      <c r="G89" s="197">
        <v>28.14</v>
      </c>
      <c r="H89" s="197">
        <v>0</v>
      </c>
      <c r="I89" s="197">
        <v>0</v>
      </c>
      <c r="J89" s="197">
        <v>36.590000000000003</v>
      </c>
      <c r="K89" s="197">
        <v>142.85</v>
      </c>
      <c r="L89" s="197">
        <v>6.55</v>
      </c>
      <c r="M89" s="197">
        <v>2.57</v>
      </c>
      <c r="N89" s="197">
        <v>1.56</v>
      </c>
      <c r="O89" s="197">
        <v>2.96</v>
      </c>
      <c r="P89" s="197">
        <v>0.78</v>
      </c>
      <c r="Q89" s="197">
        <v>4.32</v>
      </c>
      <c r="R89" s="197">
        <v>0.75</v>
      </c>
      <c r="S89" s="197">
        <v>6.14</v>
      </c>
      <c r="T89" s="197">
        <v>0</v>
      </c>
      <c r="U89" s="197">
        <v>2.09</v>
      </c>
      <c r="V89" s="197">
        <v>0.36</v>
      </c>
      <c r="W89" s="197">
        <v>0.91</v>
      </c>
      <c r="X89" s="197">
        <v>2.56</v>
      </c>
      <c r="Y89" s="197">
        <v>0</v>
      </c>
      <c r="Z89" s="197">
        <v>4.93</v>
      </c>
      <c r="AA89" s="197">
        <v>0.71</v>
      </c>
      <c r="AB89" s="197">
        <v>0</v>
      </c>
      <c r="AC89" s="197">
        <v>17.649999999999999</v>
      </c>
      <c r="AD89" s="197">
        <v>12.46</v>
      </c>
      <c r="AE89" s="197">
        <v>0</v>
      </c>
      <c r="AF89" s="197">
        <v>0</v>
      </c>
      <c r="AG89" s="197">
        <v>37.159999999999997</v>
      </c>
      <c r="AH89" s="197">
        <v>0</v>
      </c>
      <c r="AI89" s="197">
        <v>15.56</v>
      </c>
      <c r="AJ89" s="197">
        <v>0</v>
      </c>
      <c r="AK89" s="197">
        <v>24.61</v>
      </c>
      <c r="AL89" s="197">
        <v>0</v>
      </c>
      <c r="AM89" s="197">
        <v>0</v>
      </c>
      <c r="AN89" s="197">
        <v>0</v>
      </c>
      <c r="AO89" s="197">
        <v>381.32</v>
      </c>
      <c r="AP89" s="197">
        <v>0</v>
      </c>
      <c r="AQ89" s="197">
        <v>0</v>
      </c>
      <c r="AR89" s="197">
        <v>0</v>
      </c>
      <c r="AS89" s="197">
        <v>0</v>
      </c>
      <c r="AT89" s="197">
        <v>0</v>
      </c>
      <c r="AU89" s="197">
        <v>0</v>
      </c>
      <c r="AV89" s="197">
        <v>0</v>
      </c>
      <c r="AW89" s="197">
        <v>0</v>
      </c>
      <c r="AX89" s="197">
        <v>0</v>
      </c>
      <c r="AY89" s="197">
        <v>0</v>
      </c>
    </row>
    <row r="90" spans="1:51">
      <c r="A90" t="s">
        <v>132</v>
      </c>
      <c r="B90" s="197">
        <v>0</v>
      </c>
      <c r="C90" s="197">
        <v>0</v>
      </c>
      <c r="D90" s="197">
        <v>16.600000000000001</v>
      </c>
      <c r="E90" s="197">
        <v>0</v>
      </c>
      <c r="F90" s="197">
        <v>0</v>
      </c>
      <c r="G90" s="197">
        <v>28.14</v>
      </c>
      <c r="H90" s="197">
        <v>0</v>
      </c>
      <c r="I90" s="197">
        <v>0</v>
      </c>
      <c r="J90" s="197">
        <v>36.590000000000003</v>
      </c>
      <c r="K90" s="197">
        <v>153.41</v>
      </c>
      <c r="L90" s="197">
        <v>6.55</v>
      </c>
      <c r="M90" s="197">
        <v>2.57</v>
      </c>
      <c r="N90" s="197">
        <v>1.56</v>
      </c>
      <c r="O90" s="197">
        <v>2.96</v>
      </c>
      <c r="P90" s="197">
        <v>0.78</v>
      </c>
      <c r="Q90" s="197">
        <v>4.67</v>
      </c>
      <c r="R90" s="197">
        <v>0.75</v>
      </c>
      <c r="S90" s="197">
        <v>6.79</v>
      </c>
      <c r="T90" s="197">
        <v>0</v>
      </c>
      <c r="U90" s="197">
        <v>2.09</v>
      </c>
      <c r="V90" s="197">
        <v>0.36</v>
      </c>
      <c r="W90" s="197">
        <v>0.91</v>
      </c>
      <c r="X90" s="197">
        <v>2.56</v>
      </c>
      <c r="Y90" s="197">
        <v>0</v>
      </c>
      <c r="Z90" s="197">
        <v>4.93</v>
      </c>
      <c r="AA90" s="197">
        <v>0.71</v>
      </c>
      <c r="AB90" s="197">
        <v>0</v>
      </c>
      <c r="AC90" s="197">
        <v>17.649999999999999</v>
      </c>
      <c r="AD90" s="197">
        <v>12.46</v>
      </c>
      <c r="AE90" s="197">
        <v>0</v>
      </c>
      <c r="AF90" s="197">
        <v>0</v>
      </c>
      <c r="AG90" s="197">
        <v>37.159999999999997</v>
      </c>
      <c r="AH90" s="197">
        <v>0</v>
      </c>
      <c r="AI90" s="197">
        <v>15.56</v>
      </c>
      <c r="AJ90" s="197">
        <v>0</v>
      </c>
      <c r="AK90" s="197">
        <v>24.61</v>
      </c>
      <c r="AL90" s="197">
        <v>0</v>
      </c>
      <c r="AM90" s="197">
        <v>0</v>
      </c>
      <c r="AN90" s="197">
        <v>0</v>
      </c>
      <c r="AO90" s="197">
        <v>381.32</v>
      </c>
      <c r="AP90" s="197">
        <v>0</v>
      </c>
      <c r="AQ90" s="197">
        <v>0</v>
      </c>
      <c r="AR90" s="197">
        <v>0</v>
      </c>
      <c r="AS90" s="197">
        <v>0</v>
      </c>
      <c r="AT90" s="197">
        <v>0</v>
      </c>
      <c r="AU90" s="197">
        <v>0</v>
      </c>
      <c r="AV90" s="197">
        <v>0</v>
      </c>
      <c r="AW90" s="197">
        <v>0</v>
      </c>
      <c r="AX90" s="197">
        <v>0</v>
      </c>
      <c r="AY90" s="197">
        <v>0</v>
      </c>
    </row>
    <row r="91" spans="1:51">
      <c r="A91" t="s">
        <v>133</v>
      </c>
      <c r="B91" s="197">
        <v>0</v>
      </c>
      <c r="C91" s="197">
        <v>0</v>
      </c>
      <c r="D91" s="197">
        <v>16.600000000000001</v>
      </c>
      <c r="E91" s="197">
        <v>0</v>
      </c>
      <c r="F91" s="197">
        <v>0</v>
      </c>
      <c r="G91" s="197">
        <v>28.38</v>
      </c>
      <c r="H91" s="197">
        <v>0</v>
      </c>
      <c r="I91" s="197">
        <v>0</v>
      </c>
      <c r="J91" s="197">
        <v>36.590000000000003</v>
      </c>
      <c r="K91" s="197">
        <v>191.8</v>
      </c>
      <c r="L91" s="197">
        <v>6.55</v>
      </c>
      <c r="M91" s="197">
        <v>2.57</v>
      </c>
      <c r="N91" s="197">
        <v>1.56</v>
      </c>
      <c r="O91" s="197">
        <v>2.96</v>
      </c>
      <c r="P91" s="197">
        <v>0.78</v>
      </c>
      <c r="Q91" s="197">
        <v>4.67</v>
      </c>
      <c r="R91" s="197">
        <v>0.75</v>
      </c>
      <c r="S91" s="197">
        <v>6.79</v>
      </c>
      <c r="T91" s="197">
        <v>0</v>
      </c>
      <c r="U91" s="197">
        <v>2.09</v>
      </c>
      <c r="V91" s="197">
        <v>0.36</v>
      </c>
      <c r="W91" s="197">
        <v>0.91</v>
      </c>
      <c r="X91" s="197">
        <v>2.56</v>
      </c>
      <c r="Y91" s="197">
        <v>0</v>
      </c>
      <c r="Z91" s="197">
        <v>4.93</v>
      </c>
      <c r="AA91" s="197">
        <v>0.71</v>
      </c>
      <c r="AB91" s="197">
        <v>0</v>
      </c>
      <c r="AC91" s="197">
        <v>17.649999999999999</v>
      </c>
      <c r="AD91" s="197">
        <v>12.46</v>
      </c>
      <c r="AE91" s="197">
        <v>0</v>
      </c>
      <c r="AF91" s="197">
        <v>0</v>
      </c>
      <c r="AG91" s="197">
        <v>37.159999999999997</v>
      </c>
      <c r="AH91" s="197">
        <v>0</v>
      </c>
      <c r="AI91" s="197">
        <v>15.56</v>
      </c>
      <c r="AJ91" s="197">
        <v>0</v>
      </c>
      <c r="AK91" s="197">
        <v>20.56</v>
      </c>
      <c r="AL91" s="197">
        <v>0</v>
      </c>
      <c r="AM91" s="197">
        <v>0</v>
      </c>
      <c r="AN91" s="197">
        <v>0</v>
      </c>
      <c r="AO91" s="197">
        <v>381.32</v>
      </c>
      <c r="AP91" s="197">
        <v>0</v>
      </c>
      <c r="AQ91" s="197">
        <v>0</v>
      </c>
      <c r="AR91" s="197">
        <v>0</v>
      </c>
      <c r="AS91" s="197">
        <v>0</v>
      </c>
      <c r="AT91" s="197">
        <v>0</v>
      </c>
      <c r="AU91" s="197">
        <v>0</v>
      </c>
      <c r="AV91" s="197">
        <v>0</v>
      </c>
      <c r="AW91" s="197">
        <v>0</v>
      </c>
      <c r="AX91" s="197">
        <v>0</v>
      </c>
      <c r="AY91" s="197">
        <v>0</v>
      </c>
    </row>
    <row r="92" spans="1:51">
      <c r="A92" t="s">
        <v>134</v>
      </c>
      <c r="B92" s="197">
        <v>0</v>
      </c>
      <c r="C92" s="197">
        <v>0</v>
      </c>
      <c r="D92" s="197">
        <v>16.600000000000001</v>
      </c>
      <c r="E92" s="197">
        <v>0</v>
      </c>
      <c r="F92" s="197">
        <v>0</v>
      </c>
      <c r="G92" s="197">
        <v>28.38</v>
      </c>
      <c r="H92" s="197">
        <v>0</v>
      </c>
      <c r="I92" s="197">
        <v>0</v>
      </c>
      <c r="J92" s="197">
        <v>36.590000000000003</v>
      </c>
      <c r="K92" s="197">
        <v>216.75</v>
      </c>
      <c r="L92" s="197">
        <v>6.55</v>
      </c>
      <c r="M92" s="197">
        <v>2.57</v>
      </c>
      <c r="N92" s="197">
        <v>1.56</v>
      </c>
      <c r="O92" s="197">
        <v>2.96</v>
      </c>
      <c r="P92" s="197">
        <v>0.78</v>
      </c>
      <c r="Q92" s="197">
        <v>4.67</v>
      </c>
      <c r="R92" s="197">
        <v>0.75</v>
      </c>
      <c r="S92" s="197">
        <v>6.79</v>
      </c>
      <c r="T92" s="197">
        <v>0</v>
      </c>
      <c r="U92" s="197">
        <v>2.09</v>
      </c>
      <c r="V92" s="197">
        <v>0.36</v>
      </c>
      <c r="W92" s="197">
        <v>0.91</v>
      </c>
      <c r="X92" s="197">
        <v>2.56</v>
      </c>
      <c r="Y92" s="197">
        <v>0</v>
      </c>
      <c r="Z92" s="197">
        <v>4.93</v>
      </c>
      <c r="AA92" s="197">
        <v>0.71</v>
      </c>
      <c r="AB92" s="197">
        <v>0</v>
      </c>
      <c r="AC92" s="197">
        <v>17.649999999999999</v>
      </c>
      <c r="AD92" s="197">
        <v>12.46</v>
      </c>
      <c r="AE92" s="197">
        <v>0</v>
      </c>
      <c r="AF92" s="197">
        <v>0</v>
      </c>
      <c r="AG92" s="197">
        <v>37.159999999999997</v>
      </c>
      <c r="AH92" s="197">
        <v>0</v>
      </c>
      <c r="AI92" s="197">
        <v>15.56</v>
      </c>
      <c r="AJ92" s="197">
        <v>0</v>
      </c>
      <c r="AK92" s="197">
        <v>20.56</v>
      </c>
      <c r="AL92" s="197">
        <v>0</v>
      </c>
      <c r="AM92" s="197">
        <v>0</v>
      </c>
      <c r="AN92" s="197">
        <v>0</v>
      </c>
      <c r="AO92" s="197">
        <v>381.32</v>
      </c>
      <c r="AP92" s="197">
        <v>0</v>
      </c>
      <c r="AQ92" s="197">
        <v>0</v>
      </c>
      <c r="AR92" s="197">
        <v>0</v>
      </c>
      <c r="AS92" s="197">
        <v>0</v>
      </c>
      <c r="AT92" s="197">
        <v>0</v>
      </c>
      <c r="AU92" s="197">
        <v>0</v>
      </c>
      <c r="AV92" s="197">
        <v>0</v>
      </c>
      <c r="AW92" s="197">
        <v>0</v>
      </c>
      <c r="AX92" s="197">
        <v>0</v>
      </c>
      <c r="AY92" s="197">
        <v>0</v>
      </c>
    </row>
    <row r="93" spans="1:51">
      <c r="A93" t="s">
        <v>135</v>
      </c>
      <c r="B93" s="197">
        <v>0</v>
      </c>
      <c r="C93" s="197">
        <v>0</v>
      </c>
      <c r="D93" s="197">
        <v>16.600000000000001</v>
      </c>
      <c r="E93" s="197">
        <v>0</v>
      </c>
      <c r="F93" s="197">
        <v>0</v>
      </c>
      <c r="G93" s="197">
        <v>28.38</v>
      </c>
      <c r="H93" s="197">
        <v>0</v>
      </c>
      <c r="I93" s="197">
        <v>0</v>
      </c>
      <c r="J93" s="197">
        <v>36.590000000000003</v>
      </c>
      <c r="K93" s="197">
        <v>251.51</v>
      </c>
      <c r="L93" s="197">
        <v>6.55</v>
      </c>
      <c r="M93" s="197">
        <v>2.57</v>
      </c>
      <c r="N93" s="197">
        <v>1.56</v>
      </c>
      <c r="O93" s="197">
        <v>2.96</v>
      </c>
      <c r="P93" s="197">
        <v>0.78</v>
      </c>
      <c r="Q93" s="197">
        <v>4.67</v>
      </c>
      <c r="R93" s="197">
        <v>14.78</v>
      </c>
      <c r="S93" s="197">
        <v>6.79</v>
      </c>
      <c r="T93" s="197">
        <v>0</v>
      </c>
      <c r="U93" s="197">
        <v>2.09</v>
      </c>
      <c r="V93" s="197">
        <v>6.22</v>
      </c>
      <c r="W93" s="197">
        <v>0.78</v>
      </c>
      <c r="X93" s="197">
        <v>4</v>
      </c>
      <c r="Y93" s="197">
        <v>0</v>
      </c>
      <c r="Z93" s="197">
        <v>4.93</v>
      </c>
      <c r="AA93" s="197">
        <v>0.71</v>
      </c>
      <c r="AB93" s="197">
        <v>0</v>
      </c>
      <c r="AC93" s="197">
        <v>17.649999999999999</v>
      </c>
      <c r="AD93" s="197">
        <v>12.46</v>
      </c>
      <c r="AE93" s="197">
        <v>0</v>
      </c>
      <c r="AF93" s="197">
        <v>0</v>
      </c>
      <c r="AG93" s="197">
        <v>37.159999999999997</v>
      </c>
      <c r="AH93" s="197">
        <v>0</v>
      </c>
      <c r="AI93" s="197">
        <v>15.56</v>
      </c>
      <c r="AJ93" s="197">
        <v>0</v>
      </c>
      <c r="AK93" s="197">
        <v>20.56</v>
      </c>
      <c r="AL93" s="197">
        <v>0</v>
      </c>
      <c r="AM93" s="197">
        <v>0</v>
      </c>
      <c r="AN93" s="197">
        <v>0</v>
      </c>
      <c r="AO93" s="197">
        <v>381.32</v>
      </c>
      <c r="AP93" s="197">
        <v>0</v>
      </c>
      <c r="AQ93" s="197">
        <v>0</v>
      </c>
      <c r="AR93" s="197">
        <v>0</v>
      </c>
      <c r="AS93" s="197">
        <v>0</v>
      </c>
      <c r="AT93" s="197">
        <v>0</v>
      </c>
      <c r="AU93" s="197">
        <v>0</v>
      </c>
      <c r="AV93" s="197">
        <v>0</v>
      </c>
      <c r="AW93" s="197">
        <v>0</v>
      </c>
      <c r="AX93" s="197">
        <v>0</v>
      </c>
      <c r="AY93" s="197">
        <v>0</v>
      </c>
    </row>
    <row r="94" spans="1:51">
      <c r="A94" t="s">
        <v>136</v>
      </c>
      <c r="B94" s="197">
        <v>0</v>
      </c>
      <c r="C94" s="197">
        <v>0</v>
      </c>
      <c r="D94" s="197">
        <v>16.600000000000001</v>
      </c>
      <c r="E94" s="197">
        <v>0</v>
      </c>
      <c r="F94" s="197">
        <v>0</v>
      </c>
      <c r="G94" s="197">
        <v>28.38</v>
      </c>
      <c r="H94" s="197">
        <v>0</v>
      </c>
      <c r="I94" s="197">
        <v>0</v>
      </c>
      <c r="J94" s="197">
        <v>36.590000000000003</v>
      </c>
      <c r="K94" s="197">
        <v>253.22</v>
      </c>
      <c r="L94" s="197">
        <v>6.55</v>
      </c>
      <c r="M94" s="197">
        <v>2.57</v>
      </c>
      <c r="N94" s="197">
        <v>1.56</v>
      </c>
      <c r="O94" s="197">
        <v>2.96</v>
      </c>
      <c r="P94" s="197">
        <v>0.78</v>
      </c>
      <c r="Q94" s="197">
        <v>4.67</v>
      </c>
      <c r="R94" s="197">
        <v>14.78</v>
      </c>
      <c r="S94" s="197">
        <v>6.79</v>
      </c>
      <c r="T94" s="197">
        <v>0</v>
      </c>
      <c r="U94" s="197">
        <v>2.09</v>
      </c>
      <c r="V94" s="197">
        <v>6.22</v>
      </c>
      <c r="W94" s="197">
        <v>0.78</v>
      </c>
      <c r="X94" s="197">
        <v>4</v>
      </c>
      <c r="Y94" s="197">
        <v>0</v>
      </c>
      <c r="Z94" s="197">
        <v>4.93</v>
      </c>
      <c r="AA94" s="197">
        <v>0.71</v>
      </c>
      <c r="AB94" s="197">
        <v>0</v>
      </c>
      <c r="AC94" s="197">
        <v>17.649999999999999</v>
      </c>
      <c r="AD94" s="197">
        <v>12.46</v>
      </c>
      <c r="AE94" s="197">
        <v>0</v>
      </c>
      <c r="AF94" s="197">
        <v>0</v>
      </c>
      <c r="AG94" s="197">
        <v>37.159999999999997</v>
      </c>
      <c r="AH94" s="197">
        <v>0</v>
      </c>
      <c r="AI94" s="197">
        <v>15.56</v>
      </c>
      <c r="AJ94" s="197">
        <v>0</v>
      </c>
      <c r="AK94" s="197">
        <v>20.56</v>
      </c>
      <c r="AL94" s="197">
        <v>0</v>
      </c>
      <c r="AM94" s="197">
        <v>0</v>
      </c>
      <c r="AN94" s="197">
        <v>0</v>
      </c>
      <c r="AO94" s="197">
        <v>381.32</v>
      </c>
      <c r="AP94" s="197">
        <v>0</v>
      </c>
      <c r="AQ94" s="197">
        <v>0</v>
      </c>
      <c r="AR94" s="197">
        <v>0</v>
      </c>
      <c r="AS94" s="197">
        <v>0</v>
      </c>
      <c r="AT94" s="197">
        <v>0</v>
      </c>
      <c r="AU94" s="197">
        <v>0</v>
      </c>
      <c r="AV94" s="197">
        <v>0</v>
      </c>
      <c r="AW94" s="197">
        <v>0</v>
      </c>
      <c r="AX94" s="197">
        <v>0</v>
      </c>
      <c r="AY94" s="197">
        <v>0</v>
      </c>
    </row>
    <row r="95" spans="1:51">
      <c r="A95" t="s">
        <v>137</v>
      </c>
      <c r="B95" s="197">
        <v>0</v>
      </c>
      <c r="C95" s="197">
        <v>0</v>
      </c>
      <c r="D95" s="197">
        <v>17.059999999999999</v>
      </c>
      <c r="E95" s="197">
        <v>0</v>
      </c>
      <c r="F95" s="197">
        <v>0</v>
      </c>
      <c r="G95" s="197">
        <v>28.62</v>
      </c>
      <c r="H95" s="197">
        <v>0</v>
      </c>
      <c r="I95" s="197">
        <v>0</v>
      </c>
      <c r="J95" s="197">
        <v>36.590000000000003</v>
      </c>
      <c r="K95" s="197">
        <v>246.5</v>
      </c>
      <c r="L95" s="197">
        <v>6.55</v>
      </c>
      <c r="M95" s="197">
        <v>2.57</v>
      </c>
      <c r="N95" s="197">
        <v>1.56</v>
      </c>
      <c r="O95" s="197">
        <v>2.96</v>
      </c>
      <c r="P95" s="197">
        <v>0.78</v>
      </c>
      <c r="Q95" s="197">
        <v>4.67</v>
      </c>
      <c r="R95" s="197">
        <v>14.78</v>
      </c>
      <c r="S95" s="197">
        <v>6.79</v>
      </c>
      <c r="T95" s="197">
        <v>0</v>
      </c>
      <c r="U95" s="197">
        <v>2.09</v>
      </c>
      <c r="V95" s="197">
        <v>6.22</v>
      </c>
      <c r="W95" s="197">
        <v>0.78</v>
      </c>
      <c r="X95" s="197">
        <v>4</v>
      </c>
      <c r="Y95" s="197">
        <v>0</v>
      </c>
      <c r="Z95" s="197">
        <v>4.93</v>
      </c>
      <c r="AA95" s="197">
        <v>0.71</v>
      </c>
      <c r="AB95" s="197">
        <v>0</v>
      </c>
      <c r="AC95" s="197">
        <v>17.649999999999999</v>
      </c>
      <c r="AD95" s="197">
        <v>12.46</v>
      </c>
      <c r="AE95" s="197">
        <v>0</v>
      </c>
      <c r="AF95" s="197">
        <v>0</v>
      </c>
      <c r="AG95" s="197">
        <v>37.159999999999997</v>
      </c>
      <c r="AH95" s="197">
        <v>0</v>
      </c>
      <c r="AI95" s="197">
        <v>15.56</v>
      </c>
      <c r="AJ95" s="197">
        <v>0</v>
      </c>
      <c r="AK95" s="197">
        <v>20.56</v>
      </c>
      <c r="AL95" s="197">
        <v>0</v>
      </c>
      <c r="AM95" s="197">
        <v>0</v>
      </c>
      <c r="AN95" s="197">
        <v>0</v>
      </c>
      <c r="AO95" s="197">
        <v>381.32</v>
      </c>
      <c r="AP95" s="197">
        <v>0</v>
      </c>
      <c r="AQ95" s="197">
        <v>0</v>
      </c>
      <c r="AR95" s="197">
        <v>0</v>
      </c>
      <c r="AS95" s="197">
        <v>0</v>
      </c>
      <c r="AT95" s="197">
        <v>0</v>
      </c>
      <c r="AU95" s="197">
        <v>0</v>
      </c>
      <c r="AV95" s="197">
        <v>0</v>
      </c>
      <c r="AW95" s="197">
        <v>0</v>
      </c>
      <c r="AX95" s="197">
        <v>0</v>
      </c>
      <c r="AY95" s="197">
        <v>0</v>
      </c>
    </row>
    <row r="96" spans="1:51">
      <c r="A96" t="s">
        <v>138</v>
      </c>
      <c r="B96" s="197">
        <v>0</v>
      </c>
      <c r="C96" s="197">
        <v>0</v>
      </c>
      <c r="D96" s="197">
        <v>17.059999999999999</v>
      </c>
      <c r="E96" s="197">
        <v>0</v>
      </c>
      <c r="F96" s="197">
        <v>0</v>
      </c>
      <c r="G96" s="197">
        <v>28.62</v>
      </c>
      <c r="H96" s="197">
        <v>0</v>
      </c>
      <c r="I96" s="197">
        <v>0</v>
      </c>
      <c r="J96" s="197">
        <v>36.590000000000003</v>
      </c>
      <c r="K96" s="197">
        <v>246.65</v>
      </c>
      <c r="L96" s="197">
        <v>6.55</v>
      </c>
      <c r="M96" s="197">
        <v>2.57</v>
      </c>
      <c r="N96" s="197">
        <v>1.56</v>
      </c>
      <c r="O96" s="197">
        <v>2.96</v>
      </c>
      <c r="P96" s="197">
        <v>0.78</v>
      </c>
      <c r="Q96" s="197">
        <v>4.67</v>
      </c>
      <c r="R96" s="197">
        <v>14.78</v>
      </c>
      <c r="S96" s="197">
        <v>6.79</v>
      </c>
      <c r="T96" s="197">
        <v>0</v>
      </c>
      <c r="U96" s="197">
        <v>2.09</v>
      </c>
      <c r="V96" s="197">
        <v>6.22</v>
      </c>
      <c r="W96" s="197">
        <v>0.78</v>
      </c>
      <c r="X96" s="197">
        <v>4</v>
      </c>
      <c r="Y96" s="197">
        <v>0</v>
      </c>
      <c r="Z96" s="197">
        <v>4.93</v>
      </c>
      <c r="AA96" s="197">
        <v>0.71</v>
      </c>
      <c r="AB96" s="197">
        <v>0</v>
      </c>
      <c r="AC96" s="197">
        <v>17.649999999999999</v>
      </c>
      <c r="AD96" s="197">
        <v>12.46</v>
      </c>
      <c r="AE96" s="197">
        <v>0</v>
      </c>
      <c r="AF96" s="197">
        <v>0</v>
      </c>
      <c r="AG96" s="197">
        <v>37.159999999999997</v>
      </c>
      <c r="AH96" s="197">
        <v>0</v>
      </c>
      <c r="AI96" s="197">
        <v>15.56</v>
      </c>
      <c r="AJ96" s="197">
        <v>0</v>
      </c>
      <c r="AK96" s="197">
        <v>20.56</v>
      </c>
      <c r="AL96" s="197">
        <v>0</v>
      </c>
      <c r="AM96" s="197">
        <v>0</v>
      </c>
      <c r="AN96" s="197">
        <v>0</v>
      </c>
      <c r="AO96" s="197">
        <v>381.32</v>
      </c>
      <c r="AP96" s="197">
        <v>0</v>
      </c>
      <c r="AQ96" s="197">
        <v>0</v>
      </c>
      <c r="AR96" s="197">
        <v>0</v>
      </c>
      <c r="AS96" s="197">
        <v>0</v>
      </c>
      <c r="AT96" s="197">
        <v>0</v>
      </c>
      <c r="AU96" s="197">
        <v>0</v>
      </c>
      <c r="AV96" s="197">
        <v>0</v>
      </c>
      <c r="AW96" s="197">
        <v>0</v>
      </c>
      <c r="AX96" s="197">
        <v>0</v>
      </c>
      <c r="AY96" s="197">
        <v>0</v>
      </c>
    </row>
    <row r="97" spans="1:51">
      <c r="A97" t="s">
        <v>139</v>
      </c>
      <c r="B97" s="197">
        <v>0</v>
      </c>
      <c r="C97" s="197">
        <v>0</v>
      </c>
      <c r="D97" s="197">
        <v>17.059999999999999</v>
      </c>
      <c r="E97" s="197">
        <v>0</v>
      </c>
      <c r="F97" s="197">
        <v>0</v>
      </c>
      <c r="G97" s="197">
        <v>28.62</v>
      </c>
      <c r="H97" s="197">
        <v>0</v>
      </c>
      <c r="I97" s="197">
        <v>0</v>
      </c>
      <c r="J97" s="197">
        <v>36.590000000000003</v>
      </c>
      <c r="K97" s="197">
        <v>246.65</v>
      </c>
      <c r="L97" s="197">
        <v>6.55</v>
      </c>
      <c r="M97" s="197">
        <v>2.57</v>
      </c>
      <c r="N97" s="197">
        <v>1.56</v>
      </c>
      <c r="O97" s="197">
        <v>2.96</v>
      </c>
      <c r="P97" s="197">
        <v>0.78</v>
      </c>
      <c r="Q97" s="197">
        <v>4.67</v>
      </c>
      <c r="R97" s="197">
        <v>14.78</v>
      </c>
      <c r="S97" s="197">
        <v>6.79</v>
      </c>
      <c r="T97" s="197">
        <v>0</v>
      </c>
      <c r="U97" s="197">
        <v>2.09</v>
      </c>
      <c r="V97" s="197">
        <v>6.22</v>
      </c>
      <c r="W97" s="197">
        <v>0.78</v>
      </c>
      <c r="X97" s="197">
        <v>4</v>
      </c>
      <c r="Y97" s="197">
        <v>0</v>
      </c>
      <c r="Z97" s="197">
        <v>4.93</v>
      </c>
      <c r="AA97" s="197">
        <v>0.71</v>
      </c>
      <c r="AB97" s="197">
        <v>0</v>
      </c>
      <c r="AC97" s="197">
        <v>17.649999999999999</v>
      </c>
      <c r="AD97" s="197">
        <v>12.46</v>
      </c>
      <c r="AE97" s="197">
        <v>0</v>
      </c>
      <c r="AF97" s="197">
        <v>0</v>
      </c>
      <c r="AG97" s="197">
        <v>37.159999999999997</v>
      </c>
      <c r="AH97" s="197">
        <v>0</v>
      </c>
      <c r="AI97" s="197">
        <v>15.56</v>
      </c>
      <c r="AJ97" s="197">
        <v>0</v>
      </c>
      <c r="AK97" s="197">
        <v>15.85</v>
      </c>
      <c r="AL97" s="197">
        <v>0</v>
      </c>
      <c r="AM97" s="197">
        <v>0</v>
      </c>
      <c r="AN97" s="197">
        <v>0</v>
      </c>
      <c r="AO97" s="197">
        <v>381.32</v>
      </c>
      <c r="AP97" s="197">
        <v>0</v>
      </c>
      <c r="AQ97" s="197">
        <v>0</v>
      </c>
      <c r="AR97" s="197">
        <v>0</v>
      </c>
      <c r="AS97" s="197">
        <v>0</v>
      </c>
      <c r="AT97" s="197">
        <v>0</v>
      </c>
      <c r="AU97" s="197">
        <v>0</v>
      </c>
      <c r="AV97" s="197">
        <v>0</v>
      </c>
      <c r="AW97" s="197">
        <v>0</v>
      </c>
      <c r="AX97" s="197">
        <v>0</v>
      </c>
      <c r="AY97" s="197">
        <v>0</v>
      </c>
    </row>
    <row r="98" spans="1:51">
      <c r="A98" t="s">
        <v>140</v>
      </c>
      <c r="B98" s="197">
        <v>0</v>
      </c>
      <c r="C98" s="197">
        <v>0</v>
      </c>
      <c r="D98" s="197">
        <v>17.059999999999999</v>
      </c>
      <c r="E98" s="197">
        <v>0</v>
      </c>
      <c r="F98" s="197">
        <v>0</v>
      </c>
      <c r="G98" s="197">
        <v>28.62</v>
      </c>
      <c r="H98" s="197">
        <v>0</v>
      </c>
      <c r="I98" s="197">
        <v>0</v>
      </c>
      <c r="J98" s="197">
        <v>36.590000000000003</v>
      </c>
      <c r="K98" s="197">
        <v>246.65</v>
      </c>
      <c r="L98" s="197">
        <v>6.55</v>
      </c>
      <c r="M98" s="197">
        <v>2.57</v>
      </c>
      <c r="N98" s="197">
        <v>1.56</v>
      </c>
      <c r="O98" s="197">
        <v>2.96</v>
      </c>
      <c r="P98" s="197">
        <v>0.78</v>
      </c>
      <c r="Q98" s="197">
        <v>4.67</v>
      </c>
      <c r="R98" s="197">
        <v>14.78</v>
      </c>
      <c r="S98" s="197">
        <v>6.79</v>
      </c>
      <c r="T98" s="197">
        <v>0</v>
      </c>
      <c r="U98" s="197">
        <v>2.09</v>
      </c>
      <c r="V98" s="197">
        <v>6.22</v>
      </c>
      <c r="W98" s="197">
        <v>0.78</v>
      </c>
      <c r="X98" s="197">
        <v>4</v>
      </c>
      <c r="Y98" s="197">
        <v>0</v>
      </c>
      <c r="Z98" s="197">
        <v>4.93</v>
      </c>
      <c r="AA98" s="197">
        <v>0.71</v>
      </c>
      <c r="AB98" s="197">
        <v>0</v>
      </c>
      <c r="AC98" s="197">
        <v>17.649999999999999</v>
      </c>
      <c r="AD98" s="197">
        <v>12.46</v>
      </c>
      <c r="AE98" s="197">
        <v>0</v>
      </c>
      <c r="AF98" s="197">
        <v>0</v>
      </c>
      <c r="AG98" s="197">
        <v>37.159999999999997</v>
      </c>
      <c r="AH98" s="197">
        <v>0</v>
      </c>
      <c r="AI98" s="197">
        <v>15.56</v>
      </c>
      <c r="AJ98" s="197">
        <v>0</v>
      </c>
      <c r="AK98" s="197">
        <v>15.85</v>
      </c>
      <c r="AL98" s="197">
        <v>0</v>
      </c>
      <c r="AM98" s="197">
        <v>0</v>
      </c>
      <c r="AN98" s="197">
        <v>0</v>
      </c>
      <c r="AO98" s="197">
        <v>381.32</v>
      </c>
      <c r="AP98" s="197">
        <v>0</v>
      </c>
      <c r="AQ98" s="197">
        <v>0</v>
      </c>
      <c r="AR98" s="197">
        <v>0</v>
      </c>
      <c r="AS98" s="197">
        <v>0</v>
      </c>
      <c r="AT98" s="197">
        <v>0</v>
      </c>
      <c r="AU98" s="197">
        <v>0</v>
      </c>
      <c r="AV98" s="197">
        <v>0</v>
      </c>
      <c r="AW98" s="197">
        <v>0</v>
      </c>
      <c r="AX98" s="197">
        <v>0</v>
      </c>
      <c r="AY98" s="197">
        <v>0</v>
      </c>
    </row>
    <row r="99" spans="1:51">
      <c r="A99" t="s">
        <v>141</v>
      </c>
      <c r="B99">
        <f>SUM(B3:B98)/4000</f>
        <v>0</v>
      </c>
      <c r="C99">
        <f t="shared" ref="C99:AP99" si="0">SUM(C3:C98)/4000</f>
        <v>0</v>
      </c>
      <c r="D99">
        <f t="shared" si="0"/>
        <v>0.40012500000000023</v>
      </c>
      <c r="E99">
        <f t="shared" si="0"/>
        <v>0</v>
      </c>
      <c r="F99">
        <f t="shared" si="0"/>
        <v>0</v>
      </c>
      <c r="G99">
        <f t="shared" si="0"/>
        <v>0.67490500000000031</v>
      </c>
      <c r="H99">
        <f t="shared" si="0"/>
        <v>0</v>
      </c>
      <c r="I99">
        <f t="shared" si="0"/>
        <v>0</v>
      </c>
      <c r="J99">
        <f t="shared" si="0"/>
        <v>0.86993749999999992</v>
      </c>
      <c r="K99">
        <f t="shared" si="0"/>
        <v>2.4665899999999987</v>
      </c>
      <c r="L99">
        <f t="shared" si="0"/>
        <v>0.10593250000000012</v>
      </c>
      <c r="M99">
        <f t="shared" si="0"/>
        <v>6.1679999999999881E-2</v>
      </c>
      <c r="N99">
        <f t="shared" si="0"/>
        <v>4.782000000000005E-2</v>
      </c>
      <c r="O99">
        <f t="shared" si="0"/>
        <v>7.1040000000000006E-2</v>
      </c>
      <c r="P99">
        <f t="shared" si="0"/>
        <v>1.9440000000000009E-2</v>
      </c>
      <c r="Q99">
        <f t="shared" si="0"/>
        <v>6.9605000000000028E-2</v>
      </c>
      <c r="R99">
        <f t="shared" si="0"/>
        <v>6.0237499999999999E-2</v>
      </c>
      <c r="S99">
        <f t="shared" si="0"/>
        <v>0.10210000000000011</v>
      </c>
      <c r="T99">
        <f t="shared" si="0"/>
        <v>0</v>
      </c>
      <c r="U99">
        <f t="shared" si="0"/>
        <v>5.0085000000000067E-2</v>
      </c>
      <c r="V99">
        <f t="shared" si="0"/>
        <v>4.2115000000000041E-2</v>
      </c>
      <c r="W99">
        <f t="shared" si="0"/>
        <v>2.0427499999999977E-2</v>
      </c>
      <c r="X99">
        <f t="shared" si="0"/>
        <v>6.5247500000000028E-2</v>
      </c>
      <c r="Y99">
        <f t="shared" si="0"/>
        <v>0</v>
      </c>
      <c r="Z99">
        <f t="shared" si="0"/>
        <v>0.11825000000000009</v>
      </c>
      <c r="AA99">
        <f t="shared" si="0"/>
        <v>5.2425000000000062E-2</v>
      </c>
      <c r="AB99">
        <f t="shared" si="0"/>
        <v>0</v>
      </c>
      <c r="AC99">
        <f t="shared" si="0"/>
        <v>0.15884999999999991</v>
      </c>
      <c r="AD99">
        <f t="shared" si="0"/>
        <v>0.48594000000000048</v>
      </c>
      <c r="AE99">
        <f t="shared" si="0"/>
        <v>0</v>
      </c>
      <c r="AF99">
        <f t="shared" si="0"/>
        <v>0</v>
      </c>
      <c r="AG99">
        <f t="shared" si="0"/>
        <v>0.30135499999999998</v>
      </c>
      <c r="AH99">
        <f t="shared" si="0"/>
        <v>0</v>
      </c>
      <c r="AI99">
        <f t="shared" si="0"/>
        <v>0.13225999999999999</v>
      </c>
      <c r="AJ99">
        <f t="shared" si="0"/>
        <v>0</v>
      </c>
      <c r="AK99">
        <f t="shared" si="0"/>
        <v>0.31228749999999972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9.0894400000000033</v>
      </c>
      <c r="AP99">
        <f t="shared" si="0"/>
        <v>0</v>
      </c>
      <c r="AQ99">
        <f t="shared" ref="AQ99:AX99" si="1">SUM(AQ3:AQ98)/4000</f>
        <v>0</v>
      </c>
      <c r="AR99">
        <f t="shared" si="1"/>
        <v>0</v>
      </c>
      <c r="AS99">
        <f t="shared" si="1"/>
        <v>0</v>
      </c>
      <c r="AT99">
        <f t="shared" si="1"/>
        <v>0</v>
      </c>
      <c r="AU99">
        <f t="shared" si="1"/>
        <v>0</v>
      </c>
      <c r="AV99">
        <f t="shared" si="1"/>
        <v>0</v>
      </c>
      <c r="AW99">
        <f t="shared" si="1"/>
        <v>0</v>
      </c>
      <c r="AX99">
        <f t="shared" si="1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W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358</v>
      </c>
      <c r="AR1" t="s">
        <v>359</v>
      </c>
      <c r="AS1" t="s">
        <v>361</v>
      </c>
      <c r="AT1" t="s">
        <v>481</v>
      </c>
      <c r="AU1" t="s">
        <v>480</v>
      </c>
      <c r="AV1" t="s">
        <v>447</v>
      </c>
      <c r="AW1" t="s">
        <v>453</v>
      </c>
      <c r="AX1" t="s">
        <v>457</v>
      </c>
    </row>
    <row r="2" spans="1:51">
      <c r="A2" s="216"/>
    </row>
    <row r="3" spans="1:51">
      <c r="A3" t="s">
        <v>45</v>
      </c>
      <c r="B3" s="197">
        <v>0</v>
      </c>
      <c r="C3" s="197">
        <v>0</v>
      </c>
      <c r="D3" s="197">
        <v>9.33</v>
      </c>
      <c r="E3" s="197">
        <v>0</v>
      </c>
      <c r="F3" s="197">
        <v>0</v>
      </c>
      <c r="G3" s="197">
        <v>16</v>
      </c>
      <c r="H3" s="197">
        <v>0</v>
      </c>
      <c r="I3" s="197">
        <v>0</v>
      </c>
      <c r="J3" s="197">
        <v>21.16</v>
      </c>
      <c r="K3" s="197">
        <v>6.65</v>
      </c>
      <c r="L3" s="197">
        <v>2.63</v>
      </c>
      <c r="M3" s="197">
        <v>0</v>
      </c>
      <c r="N3" s="197">
        <v>1.22</v>
      </c>
      <c r="O3" s="197">
        <v>2.0299999999999998</v>
      </c>
      <c r="P3" s="197">
        <v>2.0499999999999998</v>
      </c>
      <c r="Q3" s="197">
        <v>0.21</v>
      </c>
      <c r="R3" s="197">
        <v>0.43</v>
      </c>
      <c r="S3" s="197">
        <v>0.27</v>
      </c>
      <c r="T3" s="197">
        <v>0</v>
      </c>
      <c r="U3" s="197">
        <v>9.75</v>
      </c>
      <c r="V3" s="197">
        <v>0.19</v>
      </c>
      <c r="W3" s="197">
        <v>0.43</v>
      </c>
      <c r="X3" s="197">
        <v>1.47</v>
      </c>
      <c r="Y3" s="197">
        <v>0</v>
      </c>
      <c r="Z3" s="197">
        <v>2.85</v>
      </c>
      <c r="AA3" s="197">
        <v>0.78</v>
      </c>
      <c r="AB3" s="197">
        <v>0</v>
      </c>
      <c r="AC3" s="197">
        <v>0</v>
      </c>
      <c r="AD3" s="197">
        <v>13.64</v>
      </c>
      <c r="AE3" s="197">
        <v>0</v>
      </c>
      <c r="AF3" s="197">
        <v>0</v>
      </c>
      <c r="AG3" s="197">
        <v>-7.0000000000000007E-2</v>
      </c>
      <c r="AH3" s="197">
        <v>0</v>
      </c>
      <c r="AI3" s="197">
        <v>0</v>
      </c>
      <c r="AJ3" s="197">
        <v>0</v>
      </c>
      <c r="AK3" s="197">
        <v>12.6</v>
      </c>
      <c r="AL3" s="197">
        <v>0</v>
      </c>
      <c r="AM3" s="197">
        <v>0</v>
      </c>
      <c r="AN3" s="197">
        <v>0</v>
      </c>
      <c r="AO3" s="197">
        <v>220.5</v>
      </c>
      <c r="AP3" s="197">
        <v>0</v>
      </c>
      <c r="AQ3" s="197">
        <v>0</v>
      </c>
      <c r="AR3" s="197">
        <v>0</v>
      </c>
      <c r="AS3" s="197">
        <v>0</v>
      </c>
      <c r="AT3" s="197">
        <v>0</v>
      </c>
      <c r="AU3" s="197">
        <v>0</v>
      </c>
      <c r="AV3" s="197">
        <v>0</v>
      </c>
      <c r="AW3" s="197">
        <v>0</v>
      </c>
      <c r="AX3" s="197">
        <v>0</v>
      </c>
      <c r="AY3" s="197">
        <v>0</v>
      </c>
    </row>
    <row r="4" spans="1:51">
      <c r="A4" t="s">
        <v>46</v>
      </c>
      <c r="B4" s="197">
        <v>0</v>
      </c>
      <c r="C4" s="197">
        <v>0</v>
      </c>
      <c r="D4" s="197">
        <v>9.33</v>
      </c>
      <c r="E4" s="197">
        <v>0</v>
      </c>
      <c r="F4" s="197">
        <v>0</v>
      </c>
      <c r="G4" s="197">
        <v>16</v>
      </c>
      <c r="H4" s="197">
        <v>0</v>
      </c>
      <c r="I4" s="197">
        <v>0</v>
      </c>
      <c r="J4" s="197">
        <v>21.16</v>
      </c>
      <c r="K4" s="197">
        <v>6.65</v>
      </c>
      <c r="L4" s="197">
        <v>2.63</v>
      </c>
      <c r="M4" s="197">
        <v>0</v>
      </c>
      <c r="N4" s="197">
        <v>1.22</v>
      </c>
      <c r="O4" s="197">
        <v>2.0299999999999998</v>
      </c>
      <c r="P4" s="197">
        <v>2.0499999999999998</v>
      </c>
      <c r="Q4" s="197">
        <v>3.16</v>
      </c>
      <c r="R4" s="197">
        <v>0.43</v>
      </c>
      <c r="S4" s="197">
        <v>3.82</v>
      </c>
      <c r="T4" s="197">
        <v>0</v>
      </c>
      <c r="U4" s="197">
        <v>9.75</v>
      </c>
      <c r="V4" s="197">
        <v>0.19</v>
      </c>
      <c r="W4" s="197">
        <v>0.43</v>
      </c>
      <c r="X4" s="197">
        <v>1.47</v>
      </c>
      <c r="Y4" s="197">
        <v>0</v>
      </c>
      <c r="Z4" s="197">
        <v>2.85</v>
      </c>
      <c r="AA4" s="197">
        <v>0.78</v>
      </c>
      <c r="AB4" s="197">
        <v>0</v>
      </c>
      <c r="AC4" s="197">
        <v>0</v>
      </c>
      <c r="AD4" s="197">
        <v>13.64</v>
      </c>
      <c r="AE4" s="197">
        <v>0</v>
      </c>
      <c r="AF4" s="197">
        <v>0</v>
      </c>
      <c r="AG4" s="197">
        <v>-7.0000000000000007E-2</v>
      </c>
      <c r="AH4" s="197">
        <v>0</v>
      </c>
      <c r="AI4" s="197">
        <v>0</v>
      </c>
      <c r="AJ4" s="197">
        <v>0</v>
      </c>
      <c r="AK4" s="197">
        <v>12.6</v>
      </c>
      <c r="AL4" s="197">
        <v>0</v>
      </c>
      <c r="AM4" s="197">
        <v>0</v>
      </c>
      <c r="AN4" s="197">
        <v>0</v>
      </c>
      <c r="AO4" s="197">
        <v>220.5</v>
      </c>
      <c r="AP4" s="197">
        <v>0</v>
      </c>
      <c r="AQ4" s="197">
        <v>0</v>
      </c>
      <c r="AR4" s="197">
        <v>0</v>
      </c>
      <c r="AS4" s="197">
        <v>0</v>
      </c>
      <c r="AT4" s="197">
        <v>0</v>
      </c>
      <c r="AU4" s="197">
        <v>0</v>
      </c>
      <c r="AV4" s="197">
        <v>0</v>
      </c>
      <c r="AW4" s="197">
        <v>0</v>
      </c>
      <c r="AX4" s="197">
        <v>0</v>
      </c>
      <c r="AY4" s="197">
        <v>0</v>
      </c>
    </row>
    <row r="5" spans="1:51">
      <c r="A5" t="s">
        <v>47</v>
      </c>
      <c r="B5" s="197">
        <v>0</v>
      </c>
      <c r="C5" s="197">
        <v>0</v>
      </c>
      <c r="D5" s="197">
        <v>9.33</v>
      </c>
      <c r="E5" s="197">
        <v>0</v>
      </c>
      <c r="F5" s="197">
        <v>0</v>
      </c>
      <c r="G5" s="197">
        <v>16</v>
      </c>
      <c r="H5" s="197">
        <v>0</v>
      </c>
      <c r="I5" s="197">
        <v>0</v>
      </c>
      <c r="J5" s="197">
        <v>21.16</v>
      </c>
      <c r="K5" s="197">
        <v>6.65</v>
      </c>
      <c r="L5" s="197">
        <v>2.63</v>
      </c>
      <c r="M5" s="197">
        <v>0</v>
      </c>
      <c r="N5" s="197">
        <v>1.22</v>
      </c>
      <c r="O5" s="197">
        <v>2.0299999999999998</v>
      </c>
      <c r="P5" s="197">
        <v>2.0499999999999998</v>
      </c>
      <c r="Q5" s="197">
        <v>3.16</v>
      </c>
      <c r="R5" s="197">
        <v>0.43</v>
      </c>
      <c r="S5" s="197">
        <v>3.82</v>
      </c>
      <c r="T5" s="197">
        <v>0</v>
      </c>
      <c r="U5" s="197">
        <v>9.75</v>
      </c>
      <c r="V5" s="197">
        <v>0.19</v>
      </c>
      <c r="W5" s="197">
        <v>0.43</v>
      </c>
      <c r="X5" s="197">
        <v>1.47</v>
      </c>
      <c r="Y5" s="197">
        <v>0</v>
      </c>
      <c r="Z5" s="197">
        <v>2.85</v>
      </c>
      <c r="AA5" s="197">
        <v>0.78</v>
      </c>
      <c r="AB5" s="197">
        <v>0</v>
      </c>
      <c r="AC5" s="197">
        <v>0</v>
      </c>
      <c r="AD5" s="197">
        <v>13.64</v>
      </c>
      <c r="AE5" s="197">
        <v>0</v>
      </c>
      <c r="AF5" s="197">
        <v>0</v>
      </c>
      <c r="AG5" s="197">
        <v>-7.0000000000000007E-2</v>
      </c>
      <c r="AH5" s="197">
        <v>0</v>
      </c>
      <c r="AI5" s="197">
        <v>0</v>
      </c>
      <c r="AJ5" s="197">
        <v>0</v>
      </c>
      <c r="AK5" s="197">
        <v>12.6</v>
      </c>
      <c r="AL5" s="197">
        <v>0</v>
      </c>
      <c r="AM5" s="197">
        <v>0</v>
      </c>
      <c r="AN5" s="197">
        <v>0</v>
      </c>
      <c r="AO5" s="197">
        <v>220.5</v>
      </c>
      <c r="AP5" s="197">
        <v>0</v>
      </c>
      <c r="AQ5" s="197">
        <v>0</v>
      </c>
      <c r="AR5" s="197">
        <v>0</v>
      </c>
      <c r="AS5" s="197">
        <v>0</v>
      </c>
      <c r="AT5" s="197">
        <v>0</v>
      </c>
      <c r="AU5" s="197">
        <v>0</v>
      </c>
      <c r="AV5" s="197">
        <v>0</v>
      </c>
      <c r="AW5" s="197">
        <v>0</v>
      </c>
      <c r="AX5" s="197">
        <v>0</v>
      </c>
      <c r="AY5" s="197">
        <v>0</v>
      </c>
    </row>
    <row r="6" spans="1:51">
      <c r="A6" t="s">
        <v>48</v>
      </c>
      <c r="B6" s="197">
        <v>0</v>
      </c>
      <c r="C6" s="197">
        <v>0</v>
      </c>
      <c r="D6" s="197">
        <v>9.33</v>
      </c>
      <c r="E6" s="197">
        <v>0</v>
      </c>
      <c r="F6" s="197">
        <v>0</v>
      </c>
      <c r="G6" s="197">
        <v>16</v>
      </c>
      <c r="H6" s="197">
        <v>0</v>
      </c>
      <c r="I6" s="197">
        <v>0</v>
      </c>
      <c r="J6" s="197">
        <v>21.16</v>
      </c>
      <c r="K6" s="197">
        <v>6.65</v>
      </c>
      <c r="L6" s="197">
        <v>2.63</v>
      </c>
      <c r="M6" s="197">
        <v>0</v>
      </c>
      <c r="N6" s="197">
        <v>1.22</v>
      </c>
      <c r="O6" s="197">
        <v>2.0299999999999998</v>
      </c>
      <c r="P6" s="197">
        <v>2.0499999999999998</v>
      </c>
      <c r="Q6" s="197">
        <v>3.16</v>
      </c>
      <c r="R6" s="197">
        <v>0.43</v>
      </c>
      <c r="S6" s="197">
        <v>3.82</v>
      </c>
      <c r="T6" s="197">
        <v>0</v>
      </c>
      <c r="U6" s="197">
        <v>9.75</v>
      </c>
      <c r="V6" s="197">
        <v>0.19</v>
      </c>
      <c r="W6" s="197">
        <v>0.43</v>
      </c>
      <c r="X6" s="197">
        <v>1.47</v>
      </c>
      <c r="Y6" s="197">
        <v>0</v>
      </c>
      <c r="Z6" s="197">
        <v>2.85</v>
      </c>
      <c r="AA6" s="197">
        <v>0.78</v>
      </c>
      <c r="AB6" s="197">
        <v>0</v>
      </c>
      <c r="AC6" s="197">
        <v>0</v>
      </c>
      <c r="AD6" s="197">
        <v>13.64</v>
      </c>
      <c r="AE6" s="197">
        <v>0</v>
      </c>
      <c r="AF6" s="197">
        <v>0</v>
      </c>
      <c r="AG6" s="197">
        <v>-7.0000000000000007E-2</v>
      </c>
      <c r="AH6" s="197">
        <v>0</v>
      </c>
      <c r="AI6" s="197">
        <v>0</v>
      </c>
      <c r="AJ6" s="197">
        <v>0</v>
      </c>
      <c r="AK6" s="197">
        <v>12.6</v>
      </c>
      <c r="AL6" s="197">
        <v>0</v>
      </c>
      <c r="AM6" s="197">
        <v>0</v>
      </c>
      <c r="AN6" s="197">
        <v>0</v>
      </c>
      <c r="AO6" s="197">
        <v>220.5</v>
      </c>
      <c r="AP6" s="197">
        <v>0</v>
      </c>
      <c r="AQ6" s="197">
        <v>0</v>
      </c>
      <c r="AR6" s="197">
        <v>0</v>
      </c>
      <c r="AS6" s="197">
        <v>0</v>
      </c>
      <c r="AT6" s="197">
        <v>0</v>
      </c>
      <c r="AU6" s="197">
        <v>0</v>
      </c>
      <c r="AV6" s="197">
        <v>0</v>
      </c>
      <c r="AW6" s="197">
        <v>0</v>
      </c>
      <c r="AX6" s="197">
        <v>0</v>
      </c>
      <c r="AY6" s="197">
        <v>0</v>
      </c>
    </row>
    <row r="7" spans="1:51">
      <c r="A7" t="s">
        <v>49</v>
      </c>
      <c r="B7" s="197">
        <v>0</v>
      </c>
      <c r="C7" s="197">
        <v>0</v>
      </c>
      <c r="D7" s="197">
        <v>10.130000000000001</v>
      </c>
      <c r="E7" s="197">
        <v>0</v>
      </c>
      <c r="F7" s="197">
        <v>0</v>
      </c>
      <c r="G7" s="197">
        <v>16</v>
      </c>
      <c r="H7" s="197">
        <v>0</v>
      </c>
      <c r="I7" s="197">
        <v>0</v>
      </c>
      <c r="J7" s="197">
        <v>21.16</v>
      </c>
      <c r="K7" s="197">
        <v>6.65</v>
      </c>
      <c r="L7" s="197">
        <v>2.63</v>
      </c>
      <c r="M7" s="197">
        <v>0</v>
      </c>
      <c r="N7" s="197">
        <v>1.22</v>
      </c>
      <c r="O7" s="197">
        <v>2.0299999999999998</v>
      </c>
      <c r="P7" s="197">
        <v>2.0499999999999998</v>
      </c>
      <c r="Q7" s="197">
        <v>3.16</v>
      </c>
      <c r="R7" s="197">
        <v>0.43</v>
      </c>
      <c r="S7" s="197">
        <v>3.82</v>
      </c>
      <c r="T7" s="197">
        <v>0</v>
      </c>
      <c r="U7" s="197">
        <v>9.75</v>
      </c>
      <c r="V7" s="197">
        <v>0.59</v>
      </c>
      <c r="W7" s="197">
        <v>0.43</v>
      </c>
      <c r="X7" s="197">
        <v>1.47</v>
      </c>
      <c r="Y7" s="197">
        <v>0</v>
      </c>
      <c r="Z7" s="197">
        <v>2.85</v>
      </c>
      <c r="AA7" s="197">
        <v>0.78</v>
      </c>
      <c r="AB7" s="197">
        <v>0</v>
      </c>
      <c r="AC7" s="197">
        <v>0</v>
      </c>
      <c r="AD7" s="197">
        <v>13.64</v>
      </c>
      <c r="AE7" s="197">
        <v>0</v>
      </c>
      <c r="AF7" s="197">
        <v>0</v>
      </c>
      <c r="AG7" s="197">
        <v>-7.0000000000000007E-2</v>
      </c>
      <c r="AH7" s="197">
        <v>0</v>
      </c>
      <c r="AI7" s="197">
        <v>0</v>
      </c>
      <c r="AJ7" s="197">
        <v>0</v>
      </c>
      <c r="AK7" s="197">
        <v>12.6</v>
      </c>
      <c r="AL7" s="197">
        <v>0</v>
      </c>
      <c r="AM7" s="197">
        <v>0</v>
      </c>
      <c r="AN7" s="197">
        <v>0</v>
      </c>
      <c r="AO7" s="197">
        <v>220.5</v>
      </c>
      <c r="AP7" s="197">
        <v>0</v>
      </c>
      <c r="AQ7" s="197">
        <v>0</v>
      </c>
      <c r="AR7" s="197">
        <v>0</v>
      </c>
      <c r="AS7" s="197">
        <v>0</v>
      </c>
      <c r="AT7" s="197">
        <v>0</v>
      </c>
      <c r="AU7" s="197">
        <v>0</v>
      </c>
      <c r="AV7" s="197">
        <v>0</v>
      </c>
      <c r="AW7" s="197">
        <v>0</v>
      </c>
      <c r="AX7" s="197">
        <v>0</v>
      </c>
      <c r="AY7" s="197">
        <v>0</v>
      </c>
    </row>
    <row r="8" spans="1:51">
      <c r="A8" t="s">
        <v>50</v>
      </c>
      <c r="B8" s="197">
        <v>0</v>
      </c>
      <c r="C8" s="197">
        <v>0</v>
      </c>
      <c r="D8" s="197">
        <v>10.130000000000001</v>
      </c>
      <c r="E8" s="197">
        <v>0</v>
      </c>
      <c r="F8" s="197">
        <v>0</v>
      </c>
      <c r="G8" s="197">
        <v>16</v>
      </c>
      <c r="H8" s="197">
        <v>0</v>
      </c>
      <c r="I8" s="197">
        <v>0</v>
      </c>
      <c r="J8" s="197">
        <v>21.16</v>
      </c>
      <c r="K8" s="197">
        <v>6.65</v>
      </c>
      <c r="L8" s="197">
        <v>2.63</v>
      </c>
      <c r="M8" s="197">
        <v>0</v>
      </c>
      <c r="N8" s="197">
        <v>1.22</v>
      </c>
      <c r="O8" s="197">
        <v>2.0299999999999998</v>
      </c>
      <c r="P8" s="197">
        <v>2.0499999999999998</v>
      </c>
      <c r="Q8" s="197">
        <v>3.16</v>
      </c>
      <c r="R8" s="197">
        <v>0.43</v>
      </c>
      <c r="S8" s="197">
        <v>3.82</v>
      </c>
      <c r="T8" s="197">
        <v>0</v>
      </c>
      <c r="U8" s="197">
        <v>9.75</v>
      </c>
      <c r="V8" s="197">
        <v>0.7</v>
      </c>
      <c r="W8" s="197">
        <v>0.43</v>
      </c>
      <c r="X8" s="197">
        <v>1.47</v>
      </c>
      <c r="Y8" s="197">
        <v>0</v>
      </c>
      <c r="Z8" s="197">
        <v>2.85</v>
      </c>
      <c r="AA8" s="197">
        <v>0.78</v>
      </c>
      <c r="AB8" s="197">
        <v>0</v>
      </c>
      <c r="AC8" s="197">
        <v>0</v>
      </c>
      <c r="AD8" s="197">
        <v>13.64</v>
      </c>
      <c r="AE8" s="197">
        <v>0</v>
      </c>
      <c r="AF8" s="197">
        <v>0</v>
      </c>
      <c r="AG8" s="197">
        <v>-7.0000000000000007E-2</v>
      </c>
      <c r="AH8" s="197">
        <v>0</v>
      </c>
      <c r="AI8" s="197">
        <v>0</v>
      </c>
      <c r="AJ8" s="197">
        <v>0</v>
      </c>
      <c r="AK8" s="197">
        <v>12.6</v>
      </c>
      <c r="AL8" s="197">
        <v>0</v>
      </c>
      <c r="AM8" s="197">
        <v>0</v>
      </c>
      <c r="AN8" s="197">
        <v>0</v>
      </c>
      <c r="AO8" s="197">
        <v>220.5</v>
      </c>
      <c r="AP8" s="197">
        <v>0</v>
      </c>
      <c r="AQ8" s="197">
        <v>0</v>
      </c>
      <c r="AR8" s="197">
        <v>0</v>
      </c>
      <c r="AS8" s="197">
        <v>0</v>
      </c>
      <c r="AT8" s="197">
        <v>0</v>
      </c>
      <c r="AU8" s="197">
        <v>0</v>
      </c>
      <c r="AV8" s="197">
        <v>0</v>
      </c>
      <c r="AW8" s="197">
        <v>0</v>
      </c>
      <c r="AX8" s="197">
        <v>0</v>
      </c>
      <c r="AY8" s="197">
        <v>0</v>
      </c>
    </row>
    <row r="9" spans="1:51">
      <c r="A9" t="s">
        <v>51</v>
      </c>
      <c r="B9" s="197">
        <v>0</v>
      </c>
      <c r="C9" s="197">
        <v>0</v>
      </c>
      <c r="D9" s="197">
        <v>10.130000000000001</v>
      </c>
      <c r="E9" s="197">
        <v>0</v>
      </c>
      <c r="F9" s="197">
        <v>0</v>
      </c>
      <c r="G9" s="197">
        <v>16</v>
      </c>
      <c r="H9" s="197">
        <v>0</v>
      </c>
      <c r="I9" s="197">
        <v>0</v>
      </c>
      <c r="J9" s="197">
        <v>21.16</v>
      </c>
      <c r="K9" s="197">
        <v>6.65</v>
      </c>
      <c r="L9" s="197">
        <v>2.63</v>
      </c>
      <c r="M9" s="197">
        <v>0</v>
      </c>
      <c r="N9" s="197">
        <v>1.22</v>
      </c>
      <c r="O9" s="197">
        <v>2.0299999999999998</v>
      </c>
      <c r="P9" s="197">
        <v>2.0499999999999998</v>
      </c>
      <c r="Q9" s="197">
        <v>3.16</v>
      </c>
      <c r="R9" s="197">
        <v>0.43</v>
      </c>
      <c r="S9" s="197">
        <v>3.82</v>
      </c>
      <c r="T9" s="197">
        <v>0</v>
      </c>
      <c r="U9" s="197">
        <v>9.75</v>
      </c>
      <c r="V9" s="197">
        <v>0.8</v>
      </c>
      <c r="W9" s="197">
        <v>0.43</v>
      </c>
      <c r="X9" s="197">
        <v>1.47</v>
      </c>
      <c r="Y9" s="197">
        <v>0</v>
      </c>
      <c r="Z9" s="197">
        <v>2.85</v>
      </c>
      <c r="AA9" s="197">
        <v>0.78</v>
      </c>
      <c r="AB9" s="197">
        <v>0</v>
      </c>
      <c r="AC9" s="197">
        <v>0</v>
      </c>
      <c r="AD9" s="197">
        <v>13.64</v>
      </c>
      <c r="AE9" s="197">
        <v>0</v>
      </c>
      <c r="AF9" s="197">
        <v>0</v>
      </c>
      <c r="AG9" s="197">
        <v>-7.0000000000000007E-2</v>
      </c>
      <c r="AH9" s="197">
        <v>0</v>
      </c>
      <c r="AI9" s="197">
        <v>0</v>
      </c>
      <c r="AJ9" s="197">
        <v>0</v>
      </c>
      <c r="AK9" s="197">
        <v>12.6</v>
      </c>
      <c r="AL9" s="197">
        <v>0</v>
      </c>
      <c r="AM9" s="197">
        <v>0</v>
      </c>
      <c r="AN9" s="197">
        <v>0</v>
      </c>
      <c r="AO9" s="197">
        <v>220.5</v>
      </c>
      <c r="AP9" s="197">
        <v>0</v>
      </c>
      <c r="AQ9" s="197">
        <v>0</v>
      </c>
      <c r="AR9" s="197">
        <v>0</v>
      </c>
      <c r="AS9" s="197">
        <v>0</v>
      </c>
      <c r="AT9" s="197">
        <v>0</v>
      </c>
      <c r="AU9" s="197">
        <v>0</v>
      </c>
      <c r="AV9" s="197">
        <v>0</v>
      </c>
      <c r="AW9" s="197">
        <v>0</v>
      </c>
      <c r="AX9" s="197">
        <v>0</v>
      </c>
      <c r="AY9" s="197">
        <v>0</v>
      </c>
    </row>
    <row r="10" spans="1:51">
      <c r="A10" t="s">
        <v>52</v>
      </c>
      <c r="B10" s="197">
        <v>0</v>
      </c>
      <c r="C10" s="197">
        <v>0</v>
      </c>
      <c r="D10" s="197">
        <v>10.130000000000001</v>
      </c>
      <c r="E10" s="197">
        <v>0</v>
      </c>
      <c r="F10" s="197">
        <v>0</v>
      </c>
      <c r="G10" s="197">
        <v>16</v>
      </c>
      <c r="H10" s="197">
        <v>0</v>
      </c>
      <c r="I10" s="197">
        <v>0</v>
      </c>
      <c r="J10" s="197">
        <v>21.16</v>
      </c>
      <c r="K10" s="197">
        <v>6.65</v>
      </c>
      <c r="L10" s="197">
        <v>24.92</v>
      </c>
      <c r="M10" s="197">
        <v>0</v>
      </c>
      <c r="N10" s="197">
        <v>1.22</v>
      </c>
      <c r="O10" s="197">
        <v>2.0299999999999998</v>
      </c>
      <c r="P10" s="197">
        <v>2.0499999999999998</v>
      </c>
      <c r="Q10" s="197">
        <v>3.16</v>
      </c>
      <c r="R10" s="197">
        <v>0.43</v>
      </c>
      <c r="S10" s="197">
        <v>3.82</v>
      </c>
      <c r="T10" s="197">
        <v>0</v>
      </c>
      <c r="U10" s="197">
        <v>9.75</v>
      </c>
      <c r="V10" s="197">
        <v>0.85</v>
      </c>
      <c r="W10" s="197">
        <v>0.43</v>
      </c>
      <c r="X10" s="197">
        <v>1.47</v>
      </c>
      <c r="Y10" s="197">
        <v>0</v>
      </c>
      <c r="Z10" s="197">
        <v>2.85</v>
      </c>
      <c r="AA10" s="197">
        <v>0.78</v>
      </c>
      <c r="AB10" s="197">
        <v>0</v>
      </c>
      <c r="AC10" s="197">
        <v>0</v>
      </c>
      <c r="AD10" s="197">
        <v>13.64</v>
      </c>
      <c r="AE10" s="197">
        <v>0</v>
      </c>
      <c r="AF10" s="197">
        <v>0</v>
      </c>
      <c r="AG10" s="197">
        <v>-7.0000000000000007E-2</v>
      </c>
      <c r="AH10" s="197">
        <v>0</v>
      </c>
      <c r="AI10" s="197">
        <v>0</v>
      </c>
      <c r="AJ10" s="197">
        <v>0</v>
      </c>
      <c r="AK10" s="197">
        <v>12.6</v>
      </c>
      <c r="AL10" s="197">
        <v>0</v>
      </c>
      <c r="AM10" s="197">
        <v>0</v>
      </c>
      <c r="AN10" s="197">
        <v>0</v>
      </c>
      <c r="AO10" s="197">
        <v>220.5</v>
      </c>
      <c r="AP10" s="197">
        <v>0</v>
      </c>
      <c r="AQ10" s="197">
        <v>0</v>
      </c>
      <c r="AR10" s="197">
        <v>0</v>
      </c>
      <c r="AS10" s="197">
        <v>0</v>
      </c>
      <c r="AT10" s="197">
        <v>0</v>
      </c>
      <c r="AU10" s="197">
        <v>0</v>
      </c>
      <c r="AV10" s="197">
        <v>0</v>
      </c>
      <c r="AW10" s="197">
        <v>0</v>
      </c>
      <c r="AX10" s="197">
        <v>0</v>
      </c>
      <c r="AY10" s="197">
        <v>0</v>
      </c>
    </row>
    <row r="11" spans="1:51">
      <c r="A11" t="s">
        <v>53</v>
      </c>
      <c r="B11" s="197">
        <v>0</v>
      </c>
      <c r="C11" s="197">
        <v>0</v>
      </c>
      <c r="D11" s="197">
        <v>10.130000000000001</v>
      </c>
      <c r="E11" s="197">
        <v>0</v>
      </c>
      <c r="F11" s="197">
        <v>0</v>
      </c>
      <c r="G11" s="197">
        <v>16</v>
      </c>
      <c r="H11" s="197">
        <v>0</v>
      </c>
      <c r="I11" s="197">
        <v>0</v>
      </c>
      <c r="J11" s="197">
        <v>21.16</v>
      </c>
      <c r="K11" s="197">
        <v>6.65</v>
      </c>
      <c r="L11" s="197">
        <v>45.08</v>
      </c>
      <c r="M11" s="197">
        <v>0</v>
      </c>
      <c r="N11" s="197">
        <v>1.22</v>
      </c>
      <c r="O11" s="197">
        <v>2.0299999999999998</v>
      </c>
      <c r="P11" s="197">
        <v>2.0499999999999998</v>
      </c>
      <c r="Q11" s="197">
        <v>3.16</v>
      </c>
      <c r="R11" s="197">
        <v>0.43</v>
      </c>
      <c r="S11" s="197">
        <v>3.82</v>
      </c>
      <c r="T11" s="197">
        <v>0</v>
      </c>
      <c r="U11" s="197">
        <v>9.75</v>
      </c>
      <c r="V11" s="197">
        <v>0.85</v>
      </c>
      <c r="W11" s="197">
        <v>0.43</v>
      </c>
      <c r="X11" s="197">
        <v>1.47</v>
      </c>
      <c r="Y11" s="197">
        <v>0</v>
      </c>
      <c r="Z11" s="197">
        <v>2.85</v>
      </c>
      <c r="AA11" s="197">
        <v>0.78</v>
      </c>
      <c r="AB11" s="197">
        <v>0</v>
      </c>
      <c r="AC11" s="197">
        <v>0</v>
      </c>
      <c r="AD11" s="197">
        <v>13.64</v>
      </c>
      <c r="AE11" s="197">
        <v>0</v>
      </c>
      <c r="AF11" s="197">
        <v>0</v>
      </c>
      <c r="AG11" s="197">
        <v>0.26</v>
      </c>
      <c r="AH11" s="197">
        <v>0</v>
      </c>
      <c r="AI11" s="197">
        <v>0</v>
      </c>
      <c r="AJ11" s="197">
        <v>0</v>
      </c>
      <c r="AK11" s="197">
        <v>12.6</v>
      </c>
      <c r="AL11" s="197">
        <v>0</v>
      </c>
      <c r="AM11" s="197">
        <v>0</v>
      </c>
      <c r="AN11" s="197">
        <v>0</v>
      </c>
      <c r="AO11" s="197">
        <v>220.5</v>
      </c>
      <c r="AP11" s="197">
        <v>0</v>
      </c>
      <c r="AQ11" s="197">
        <v>0</v>
      </c>
      <c r="AR11" s="197">
        <v>0</v>
      </c>
      <c r="AS11" s="197">
        <v>0</v>
      </c>
      <c r="AT11" s="197">
        <v>0</v>
      </c>
      <c r="AU11" s="197">
        <v>0</v>
      </c>
      <c r="AV11" s="197">
        <v>0</v>
      </c>
      <c r="AW11" s="197">
        <v>0</v>
      </c>
      <c r="AX11" s="197">
        <v>0</v>
      </c>
      <c r="AY11" s="197">
        <v>0</v>
      </c>
    </row>
    <row r="12" spans="1:51">
      <c r="A12" t="s">
        <v>54</v>
      </c>
      <c r="B12" s="197">
        <v>0</v>
      </c>
      <c r="C12" s="197">
        <v>0</v>
      </c>
      <c r="D12" s="197">
        <v>10.130000000000001</v>
      </c>
      <c r="E12" s="197">
        <v>0</v>
      </c>
      <c r="F12" s="197">
        <v>0</v>
      </c>
      <c r="G12" s="197">
        <v>16</v>
      </c>
      <c r="H12" s="197">
        <v>0</v>
      </c>
      <c r="I12" s="197">
        <v>0</v>
      </c>
      <c r="J12" s="197">
        <v>21.16</v>
      </c>
      <c r="K12" s="197">
        <v>30.67</v>
      </c>
      <c r="L12" s="197">
        <v>45.08</v>
      </c>
      <c r="M12" s="197">
        <v>0</v>
      </c>
      <c r="N12" s="197">
        <v>1.22</v>
      </c>
      <c r="O12" s="197">
        <v>2.0299999999999998</v>
      </c>
      <c r="P12" s="197">
        <v>2.0499999999999998</v>
      </c>
      <c r="Q12" s="197">
        <v>3.16</v>
      </c>
      <c r="R12" s="197">
        <v>0.43</v>
      </c>
      <c r="S12" s="197">
        <v>3.82</v>
      </c>
      <c r="T12" s="197">
        <v>0</v>
      </c>
      <c r="U12" s="197">
        <v>9.75</v>
      </c>
      <c r="V12" s="197">
        <v>0.85</v>
      </c>
      <c r="W12" s="197">
        <v>0.43</v>
      </c>
      <c r="X12" s="197">
        <v>1.47</v>
      </c>
      <c r="Y12" s="197">
        <v>0</v>
      </c>
      <c r="Z12" s="197">
        <v>2.85</v>
      </c>
      <c r="AA12" s="197">
        <v>0.78</v>
      </c>
      <c r="AB12" s="197">
        <v>0</v>
      </c>
      <c r="AC12" s="197">
        <v>0</v>
      </c>
      <c r="AD12" s="197">
        <v>13.64</v>
      </c>
      <c r="AE12" s="197">
        <v>0</v>
      </c>
      <c r="AF12" s="197">
        <v>0</v>
      </c>
      <c r="AG12" s="197">
        <v>-7.0000000000000007E-2</v>
      </c>
      <c r="AH12" s="197">
        <v>0</v>
      </c>
      <c r="AI12" s="197">
        <v>0</v>
      </c>
      <c r="AJ12" s="197">
        <v>0</v>
      </c>
      <c r="AK12" s="197">
        <v>12.6</v>
      </c>
      <c r="AL12" s="197">
        <v>0</v>
      </c>
      <c r="AM12" s="197">
        <v>0</v>
      </c>
      <c r="AN12" s="197">
        <v>0</v>
      </c>
      <c r="AO12" s="197">
        <v>220.5</v>
      </c>
      <c r="AP12" s="197">
        <v>0</v>
      </c>
      <c r="AQ12" s="197">
        <v>0</v>
      </c>
      <c r="AR12" s="197">
        <v>0</v>
      </c>
      <c r="AS12" s="197">
        <v>0</v>
      </c>
      <c r="AT12" s="197">
        <v>0</v>
      </c>
      <c r="AU12" s="197">
        <v>0</v>
      </c>
      <c r="AV12" s="197">
        <v>0</v>
      </c>
      <c r="AW12" s="197">
        <v>0</v>
      </c>
      <c r="AX12" s="197">
        <v>0</v>
      </c>
      <c r="AY12" s="197">
        <v>0</v>
      </c>
    </row>
    <row r="13" spans="1:51">
      <c r="A13" t="s">
        <v>55</v>
      </c>
      <c r="B13" s="197">
        <v>0</v>
      </c>
      <c r="C13" s="197">
        <v>0</v>
      </c>
      <c r="D13" s="197">
        <v>10.130000000000001</v>
      </c>
      <c r="E13" s="197">
        <v>0</v>
      </c>
      <c r="F13" s="197">
        <v>0</v>
      </c>
      <c r="G13" s="197">
        <v>16.27</v>
      </c>
      <c r="H13" s="197">
        <v>0</v>
      </c>
      <c r="I13" s="197">
        <v>0</v>
      </c>
      <c r="J13" s="197">
        <v>21.16</v>
      </c>
      <c r="K13" s="197">
        <v>49.87</v>
      </c>
      <c r="L13" s="197">
        <v>45.08</v>
      </c>
      <c r="M13" s="197">
        <v>0</v>
      </c>
      <c r="N13" s="197">
        <v>1.22</v>
      </c>
      <c r="O13" s="197">
        <v>2.0299999999999998</v>
      </c>
      <c r="P13" s="197">
        <v>2.0499999999999998</v>
      </c>
      <c r="Q13" s="197">
        <v>3.16</v>
      </c>
      <c r="R13" s="197">
        <v>0.43</v>
      </c>
      <c r="S13" s="197">
        <v>3.82</v>
      </c>
      <c r="T13" s="197">
        <v>0</v>
      </c>
      <c r="U13" s="197">
        <v>9.75</v>
      </c>
      <c r="V13" s="197">
        <v>0.85</v>
      </c>
      <c r="W13" s="197">
        <v>0.44</v>
      </c>
      <c r="X13" s="197">
        <v>1.47</v>
      </c>
      <c r="Y13" s="197">
        <v>0</v>
      </c>
      <c r="Z13" s="197">
        <v>2.85</v>
      </c>
      <c r="AA13" s="197">
        <v>0.78</v>
      </c>
      <c r="AB13" s="197">
        <v>0</v>
      </c>
      <c r="AC13" s="197">
        <v>0</v>
      </c>
      <c r="AD13" s="197">
        <v>13.64</v>
      </c>
      <c r="AE13" s="197">
        <v>0</v>
      </c>
      <c r="AF13" s="197">
        <v>0</v>
      </c>
      <c r="AG13" s="197">
        <v>-7.0000000000000007E-2</v>
      </c>
      <c r="AH13" s="197">
        <v>0</v>
      </c>
      <c r="AI13" s="197">
        <v>0</v>
      </c>
      <c r="AJ13" s="197">
        <v>0</v>
      </c>
      <c r="AK13" s="197">
        <v>12.6</v>
      </c>
      <c r="AL13" s="197">
        <v>0</v>
      </c>
      <c r="AM13" s="197">
        <v>0</v>
      </c>
      <c r="AN13" s="197">
        <v>0</v>
      </c>
      <c r="AO13" s="197">
        <v>220.5</v>
      </c>
      <c r="AP13" s="197">
        <v>0</v>
      </c>
      <c r="AQ13" s="197">
        <v>0</v>
      </c>
      <c r="AR13" s="197">
        <v>0</v>
      </c>
      <c r="AS13" s="197">
        <v>0</v>
      </c>
      <c r="AT13" s="197">
        <v>0</v>
      </c>
      <c r="AU13" s="197">
        <v>0</v>
      </c>
      <c r="AV13" s="197">
        <v>0</v>
      </c>
      <c r="AW13" s="197">
        <v>0</v>
      </c>
      <c r="AX13" s="197">
        <v>0</v>
      </c>
      <c r="AY13" s="197">
        <v>0</v>
      </c>
    </row>
    <row r="14" spans="1:51">
      <c r="A14" t="s">
        <v>56</v>
      </c>
      <c r="B14" s="197">
        <v>0</v>
      </c>
      <c r="C14" s="197">
        <v>0</v>
      </c>
      <c r="D14" s="197">
        <v>10.130000000000001</v>
      </c>
      <c r="E14" s="197">
        <v>0</v>
      </c>
      <c r="F14" s="197">
        <v>0</v>
      </c>
      <c r="G14" s="197">
        <v>16.27</v>
      </c>
      <c r="H14" s="197">
        <v>0</v>
      </c>
      <c r="I14" s="197">
        <v>0</v>
      </c>
      <c r="J14" s="197">
        <v>21.16</v>
      </c>
      <c r="K14" s="197">
        <v>69.06</v>
      </c>
      <c r="L14" s="197">
        <v>45.08</v>
      </c>
      <c r="M14" s="197">
        <v>0</v>
      </c>
      <c r="N14" s="197">
        <v>1.22</v>
      </c>
      <c r="O14" s="197">
        <v>2.0299999999999998</v>
      </c>
      <c r="P14" s="197">
        <v>2.0499999999999998</v>
      </c>
      <c r="Q14" s="197">
        <v>3.16</v>
      </c>
      <c r="R14" s="197">
        <v>0.43</v>
      </c>
      <c r="S14" s="197">
        <v>3.82</v>
      </c>
      <c r="T14" s="197">
        <v>0</v>
      </c>
      <c r="U14" s="197">
        <v>9.75</v>
      </c>
      <c r="V14" s="197">
        <v>0.85</v>
      </c>
      <c r="W14" s="197">
        <v>0.44</v>
      </c>
      <c r="X14" s="197">
        <v>1.47</v>
      </c>
      <c r="Y14" s="197">
        <v>0</v>
      </c>
      <c r="Z14" s="197">
        <v>2.85</v>
      </c>
      <c r="AA14" s="197">
        <v>0.78</v>
      </c>
      <c r="AB14" s="197">
        <v>0</v>
      </c>
      <c r="AC14" s="197">
        <v>0</v>
      </c>
      <c r="AD14" s="197">
        <v>13.64</v>
      </c>
      <c r="AE14" s="197">
        <v>0</v>
      </c>
      <c r="AF14" s="197">
        <v>0</v>
      </c>
      <c r="AG14" s="197">
        <v>-7.0000000000000007E-2</v>
      </c>
      <c r="AH14" s="197">
        <v>0</v>
      </c>
      <c r="AI14" s="197">
        <v>0</v>
      </c>
      <c r="AJ14" s="197">
        <v>0</v>
      </c>
      <c r="AK14" s="197">
        <v>12.6</v>
      </c>
      <c r="AL14" s="197">
        <v>0</v>
      </c>
      <c r="AM14" s="197">
        <v>0</v>
      </c>
      <c r="AN14" s="197">
        <v>0</v>
      </c>
      <c r="AO14" s="197">
        <v>220.5</v>
      </c>
      <c r="AP14" s="197">
        <v>0</v>
      </c>
      <c r="AQ14" s="197">
        <v>0</v>
      </c>
      <c r="AR14" s="197">
        <v>0</v>
      </c>
      <c r="AS14" s="197">
        <v>0</v>
      </c>
      <c r="AT14" s="197">
        <v>0</v>
      </c>
      <c r="AU14" s="197">
        <v>0</v>
      </c>
      <c r="AV14" s="197">
        <v>0</v>
      </c>
      <c r="AW14" s="197">
        <v>0</v>
      </c>
      <c r="AX14" s="197">
        <v>0</v>
      </c>
      <c r="AY14" s="197">
        <v>0</v>
      </c>
    </row>
    <row r="15" spans="1:51">
      <c r="A15" t="s">
        <v>57</v>
      </c>
      <c r="B15" s="197">
        <v>0</v>
      </c>
      <c r="C15" s="197">
        <v>0</v>
      </c>
      <c r="D15" s="197">
        <v>10.130000000000001</v>
      </c>
      <c r="E15" s="197">
        <v>0</v>
      </c>
      <c r="F15" s="197">
        <v>0</v>
      </c>
      <c r="G15" s="197">
        <v>16.27</v>
      </c>
      <c r="H15" s="197">
        <v>0</v>
      </c>
      <c r="I15" s="197">
        <v>0</v>
      </c>
      <c r="J15" s="197">
        <v>21.16</v>
      </c>
      <c r="K15" s="197">
        <v>40.270000000000003</v>
      </c>
      <c r="L15" s="197">
        <v>45.08</v>
      </c>
      <c r="M15" s="197">
        <v>0</v>
      </c>
      <c r="N15" s="197">
        <v>1.22</v>
      </c>
      <c r="O15" s="197">
        <v>2.0299999999999998</v>
      </c>
      <c r="P15" s="197">
        <v>2.0499999999999998</v>
      </c>
      <c r="Q15" s="197">
        <v>3.16</v>
      </c>
      <c r="R15" s="197">
        <v>0.43</v>
      </c>
      <c r="S15" s="197">
        <v>3.82</v>
      </c>
      <c r="T15" s="197">
        <v>0</v>
      </c>
      <c r="U15" s="197">
        <v>9.75</v>
      </c>
      <c r="V15" s="197">
        <v>0.85</v>
      </c>
      <c r="W15" s="197">
        <v>0.44</v>
      </c>
      <c r="X15" s="197">
        <v>1.47</v>
      </c>
      <c r="Y15" s="197">
        <v>0</v>
      </c>
      <c r="Z15" s="197">
        <v>2.85</v>
      </c>
      <c r="AA15" s="197">
        <v>0.78</v>
      </c>
      <c r="AB15" s="197">
        <v>0</v>
      </c>
      <c r="AC15" s="197">
        <v>0</v>
      </c>
      <c r="AD15" s="197">
        <v>13.64</v>
      </c>
      <c r="AE15" s="197">
        <v>0</v>
      </c>
      <c r="AF15" s="197">
        <v>0</v>
      </c>
      <c r="AG15" s="197">
        <v>-7.0000000000000007E-2</v>
      </c>
      <c r="AH15" s="197">
        <v>0</v>
      </c>
      <c r="AI15" s="197">
        <v>0</v>
      </c>
      <c r="AJ15" s="197">
        <v>0</v>
      </c>
      <c r="AK15" s="197">
        <v>12.6</v>
      </c>
      <c r="AL15" s="197">
        <v>0</v>
      </c>
      <c r="AM15" s="197">
        <v>0</v>
      </c>
      <c r="AN15" s="197">
        <v>0</v>
      </c>
      <c r="AO15" s="197">
        <v>220.5</v>
      </c>
      <c r="AP15" s="197">
        <v>0</v>
      </c>
      <c r="AQ15" s="197">
        <v>0</v>
      </c>
      <c r="AR15" s="197">
        <v>0</v>
      </c>
      <c r="AS15" s="197">
        <v>0</v>
      </c>
      <c r="AT15" s="197">
        <v>0</v>
      </c>
      <c r="AU15" s="197">
        <v>0</v>
      </c>
      <c r="AV15" s="197">
        <v>0</v>
      </c>
      <c r="AW15" s="197">
        <v>0</v>
      </c>
      <c r="AX15" s="197">
        <v>0</v>
      </c>
      <c r="AY15" s="197">
        <v>0</v>
      </c>
    </row>
    <row r="16" spans="1:51">
      <c r="A16" t="s">
        <v>58</v>
      </c>
      <c r="B16" s="197">
        <v>0</v>
      </c>
      <c r="C16" s="197">
        <v>0</v>
      </c>
      <c r="D16" s="197">
        <v>10.130000000000001</v>
      </c>
      <c r="E16" s="197">
        <v>0</v>
      </c>
      <c r="F16" s="197">
        <v>0</v>
      </c>
      <c r="G16" s="197">
        <v>16.27</v>
      </c>
      <c r="H16" s="197">
        <v>0</v>
      </c>
      <c r="I16" s="197">
        <v>0</v>
      </c>
      <c r="J16" s="197">
        <v>21.16</v>
      </c>
      <c r="K16" s="197">
        <v>59.46</v>
      </c>
      <c r="L16" s="197">
        <v>45.08</v>
      </c>
      <c r="M16" s="197">
        <v>0</v>
      </c>
      <c r="N16" s="197">
        <v>1.22</v>
      </c>
      <c r="O16" s="197">
        <v>2.0299999999999998</v>
      </c>
      <c r="P16" s="197">
        <v>2.0499999999999998</v>
      </c>
      <c r="Q16" s="197">
        <v>3.16</v>
      </c>
      <c r="R16" s="197">
        <v>0.43</v>
      </c>
      <c r="S16" s="197">
        <v>3.82</v>
      </c>
      <c r="T16" s="197">
        <v>0</v>
      </c>
      <c r="U16" s="197">
        <v>9.75</v>
      </c>
      <c r="V16" s="197">
        <v>0.85</v>
      </c>
      <c r="W16" s="197">
        <v>0.44</v>
      </c>
      <c r="X16" s="197">
        <v>1.47</v>
      </c>
      <c r="Y16" s="197">
        <v>0</v>
      </c>
      <c r="Z16" s="197">
        <v>2.85</v>
      </c>
      <c r="AA16" s="197">
        <v>0.78</v>
      </c>
      <c r="AB16" s="197">
        <v>0</v>
      </c>
      <c r="AC16" s="197">
        <v>0</v>
      </c>
      <c r="AD16" s="197">
        <v>13.64</v>
      </c>
      <c r="AE16" s="197">
        <v>0</v>
      </c>
      <c r="AF16" s="197">
        <v>0</v>
      </c>
      <c r="AG16" s="197">
        <v>-7.0000000000000007E-2</v>
      </c>
      <c r="AH16" s="197">
        <v>0</v>
      </c>
      <c r="AI16" s="197">
        <v>0</v>
      </c>
      <c r="AJ16" s="197">
        <v>0</v>
      </c>
      <c r="AK16" s="197">
        <v>12.6</v>
      </c>
      <c r="AL16" s="197">
        <v>0</v>
      </c>
      <c r="AM16" s="197">
        <v>0</v>
      </c>
      <c r="AN16" s="197">
        <v>0</v>
      </c>
      <c r="AO16" s="197">
        <v>220.5</v>
      </c>
      <c r="AP16" s="197">
        <v>0</v>
      </c>
      <c r="AQ16" s="197">
        <v>0</v>
      </c>
      <c r="AR16" s="197">
        <v>0</v>
      </c>
      <c r="AS16" s="197">
        <v>0</v>
      </c>
      <c r="AT16" s="197">
        <v>0</v>
      </c>
      <c r="AU16" s="197">
        <v>0</v>
      </c>
      <c r="AV16" s="197">
        <v>0</v>
      </c>
      <c r="AW16" s="197">
        <v>0</v>
      </c>
      <c r="AX16" s="197">
        <v>0</v>
      </c>
      <c r="AY16" s="197">
        <v>0</v>
      </c>
    </row>
    <row r="17" spans="1:51">
      <c r="A17" t="s">
        <v>59</v>
      </c>
      <c r="B17" s="197">
        <v>0</v>
      </c>
      <c r="C17" s="197">
        <v>0</v>
      </c>
      <c r="D17" s="197">
        <v>10.130000000000001</v>
      </c>
      <c r="E17" s="197">
        <v>0</v>
      </c>
      <c r="F17" s="197">
        <v>0</v>
      </c>
      <c r="G17" s="197">
        <v>16.27</v>
      </c>
      <c r="H17" s="197">
        <v>0</v>
      </c>
      <c r="I17" s="197">
        <v>0</v>
      </c>
      <c r="J17" s="197">
        <v>21.16</v>
      </c>
      <c r="K17" s="197">
        <v>78.66</v>
      </c>
      <c r="L17" s="197">
        <v>45.08</v>
      </c>
      <c r="M17" s="197">
        <v>0</v>
      </c>
      <c r="N17" s="197">
        <v>1.22</v>
      </c>
      <c r="O17" s="197">
        <v>2.0299999999999998</v>
      </c>
      <c r="P17" s="197">
        <v>2.0499999999999998</v>
      </c>
      <c r="Q17" s="197">
        <v>3.16</v>
      </c>
      <c r="R17" s="197">
        <v>0.43</v>
      </c>
      <c r="S17" s="197">
        <v>3.82</v>
      </c>
      <c r="T17" s="197">
        <v>0</v>
      </c>
      <c r="U17" s="197">
        <v>9.75</v>
      </c>
      <c r="V17" s="197">
        <v>0.56000000000000005</v>
      </c>
      <c r="W17" s="197">
        <v>0.44</v>
      </c>
      <c r="X17" s="197">
        <v>1.47</v>
      </c>
      <c r="Y17" s="197">
        <v>0</v>
      </c>
      <c r="Z17" s="197">
        <v>2.85</v>
      </c>
      <c r="AA17" s="197">
        <v>0.78</v>
      </c>
      <c r="AB17" s="197">
        <v>0</v>
      </c>
      <c r="AC17" s="197">
        <v>0</v>
      </c>
      <c r="AD17" s="197">
        <v>13.64</v>
      </c>
      <c r="AE17" s="197">
        <v>0</v>
      </c>
      <c r="AF17" s="197">
        <v>0</v>
      </c>
      <c r="AG17" s="197">
        <v>-7.0000000000000007E-2</v>
      </c>
      <c r="AH17" s="197">
        <v>0</v>
      </c>
      <c r="AI17" s="197">
        <v>0</v>
      </c>
      <c r="AJ17" s="197">
        <v>0</v>
      </c>
      <c r="AK17" s="197">
        <v>12.6</v>
      </c>
      <c r="AL17" s="197">
        <v>0</v>
      </c>
      <c r="AM17" s="197">
        <v>0</v>
      </c>
      <c r="AN17" s="197">
        <v>0</v>
      </c>
      <c r="AO17" s="197">
        <v>220.5</v>
      </c>
      <c r="AP17" s="197">
        <v>0</v>
      </c>
      <c r="AQ17" s="197">
        <v>0</v>
      </c>
      <c r="AR17" s="197">
        <v>0</v>
      </c>
      <c r="AS17" s="197">
        <v>0</v>
      </c>
      <c r="AT17" s="197">
        <v>0</v>
      </c>
      <c r="AU17" s="197">
        <v>0</v>
      </c>
      <c r="AV17" s="197">
        <v>0</v>
      </c>
      <c r="AW17" s="197">
        <v>0</v>
      </c>
      <c r="AX17" s="197">
        <v>0</v>
      </c>
      <c r="AY17" s="197">
        <v>0</v>
      </c>
    </row>
    <row r="18" spans="1:51">
      <c r="A18" t="s">
        <v>60</v>
      </c>
      <c r="B18" s="197">
        <v>0</v>
      </c>
      <c r="C18" s="197">
        <v>0</v>
      </c>
      <c r="D18" s="197">
        <v>10.130000000000001</v>
      </c>
      <c r="E18" s="197">
        <v>0</v>
      </c>
      <c r="F18" s="197">
        <v>0</v>
      </c>
      <c r="G18" s="197">
        <v>16.27</v>
      </c>
      <c r="H18" s="197">
        <v>0</v>
      </c>
      <c r="I18" s="197">
        <v>0</v>
      </c>
      <c r="J18" s="197">
        <v>21.16</v>
      </c>
      <c r="K18" s="197">
        <v>88.25</v>
      </c>
      <c r="L18" s="197">
        <v>45.08</v>
      </c>
      <c r="M18" s="197">
        <v>0</v>
      </c>
      <c r="N18" s="197">
        <v>1.22</v>
      </c>
      <c r="O18" s="197">
        <v>2.0299999999999998</v>
      </c>
      <c r="P18" s="197">
        <v>2.0499999999999998</v>
      </c>
      <c r="Q18" s="197">
        <v>3.16</v>
      </c>
      <c r="R18" s="197">
        <v>0.43</v>
      </c>
      <c r="S18" s="197">
        <v>3.82</v>
      </c>
      <c r="T18" s="197">
        <v>0</v>
      </c>
      <c r="U18" s="197">
        <v>9.75</v>
      </c>
      <c r="V18" s="197">
        <v>0.56000000000000005</v>
      </c>
      <c r="W18" s="197">
        <v>0.44</v>
      </c>
      <c r="X18" s="197">
        <v>1.47</v>
      </c>
      <c r="Y18" s="197">
        <v>0</v>
      </c>
      <c r="Z18" s="197">
        <v>2.85</v>
      </c>
      <c r="AA18" s="197">
        <v>0.78</v>
      </c>
      <c r="AB18" s="197">
        <v>0</v>
      </c>
      <c r="AC18" s="197">
        <v>0</v>
      </c>
      <c r="AD18" s="197">
        <v>13.64</v>
      </c>
      <c r="AE18" s="197">
        <v>0</v>
      </c>
      <c r="AF18" s="197">
        <v>0</v>
      </c>
      <c r="AG18" s="197">
        <v>-7.0000000000000007E-2</v>
      </c>
      <c r="AH18" s="197">
        <v>0</v>
      </c>
      <c r="AI18" s="197">
        <v>0</v>
      </c>
      <c r="AJ18" s="197">
        <v>0</v>
      </c>
      <c r="AK18" s="197">
        <v>12.6</v>
      </c>
      <c r="AL18" s="197">
        <v>0</v>
      </c>
      <c r="AM18" s="197">
        <v>0</v>
      </c>
      <c r="AN18" s="197">
        <v>0</v>
      </c>
      <c r="AO18" s="197">
        <v>220.5</v>
      </c>
      <c r="AP18" s="197">
        <v>0</v>
      </c>
      <c r="AQ18" s="197">
        <v>0</v>
      </c>
      <c r="AR18" s="197">
        <v>0</v>
      </c>
      <c r="AS18" s="197">
        <v>0</v>
      </c>
      <c r="AT18" s="197">
        <v>0</v>
      </c>
      <c r="AU18" s="197">
        <v>0</v>
      </c>
      <c r="AV18" s="197">
        <v>0</v>
      </c>
      <c r="AW18" s="197">
        <v>0</v>
      </c>
      <c r="AX18" s="197">
        <v>0</v>
      </c>
      <c r="AY18" s="197">
        <v>0</v>
      </c>
    </row>
    <row r="19" spans="1:51">
      <c r="A19" t="s">
        <v>61</v>
      </c>
      <c r="B19" s="197">
        <v>0</v>
      </c>
      <c r="C19" s="197">
        <v>0</v>
      </c>
      <c r="D19" s="197">
        <v>10.130000000000001</v>
      </c>
      <c r="E19" s="197">
        <v>0</v>
      </c>
      <c r="F19" s="197">
        <v>0</v>
      </c>
      <c r="G19" s="197">
        <v>16.27</v>
      </c>
      <c r="H19" s="197">
        <v>0</v>
      </c>
      <c r="I19" s="197">
        <v>0</v>
      </c>
      <c r="J19" s="197">
        <v>21.16</v>
      </c>
      <c r="K19" s="197">
        <v>88.25</v>
      </c>
      <c r="L19" s="197">
        <v>45.08</v>
      </c>
      <c r="M19" s="197">
        <v>0</v>
      </c>
      <c r="N19" s="197">
        <v>1.22</v>
      </c>
      <c r="O19" s="197">
        <v>2.0299999999999998</v>
      </c>
      <c r="P19" s="197">
        <v>2.0499999999999998</v>
      </c>
      <c r="Q19" s="197">
        <v>3.16</v>
      </c>
      <c r="R19" s="197">
        <v>0.43</v>
      </c>
      <c r="S19" s="197">
        <v>3.82</v>
      </c>
      <c r="T19" s="197">
        <v>0</v>
      </c>
      <c r="U19" s="197">
        <v>9.94</v>
      </c>
      <c r="V19" s="197">
        <v>0.56000000000000005</v>
      </c>
      <c r="W19" s="197">
        <v>0.44</v>
      </c>
      <c r="X19" s="197">
        <v>1.47</v>
      </c>
      <c r="Y19" s="197">
        <v>0</v>
      </c>
      <c r="Z19" s="197">
        <v>2.85</v>
      </c>
      <c r="AA19" s="197">
        <v>0.78</v>
      </c>
      <c r="AB19" s="197">
        <v>0</v>
      </c>
      <c r="AC19" s="197">
        <v>0</v>
      </c>
      <c r="AD19" s="197">
        <v>13.64</v>
      </c>
      <c r="AE19" s="197">
        <v>0</v>
      </c>
      <c r="AF19" s="197">
        <v>0</v>
      </c>
      <c r="AG19" s="197">
        <v>-7.0000000000000007E-2</v>
      </c>
      <c r="AH19" s="197">
        <v>0</v>
      </c>
      <c r="AI19" s="197">
        <v>0</v>
      </c>
      <c r="AJ19" s="197">
        <v>0</v>
      </c>
      <c r="AK19" s="197">
        <v>12.6</v>
      </c>
      <c r="AL19" s="197">
        <v>0</v>
      </c>
      <c r="AM19" s="197">
        <v>0</v>
      </c>
      <c r="AN19" s="197">
        <v>0</v>
      </c>
      <c r="AO19" s="197">
        <v>220.5</v>
      </c>
      <c r="AP19" s="197">
        <v>0</v>
      </c>
      <c r="AQ19" s="197">
        <v>0</v>
      </c>
      <c r="AR19" s="197">
        <v>0</v>
      </c>
      <c r="AS19" s="197">
        <v>0</v>
      </c>
      <c r="AT19" s="197">
        <v>0</v>
      </c>
      <c r="AU19" s="197">
        <v>0</v>
      </c>
      <c r="AV19" s="197">
        <v>0</v>
      </c>
      <c r="AW19" s="197">
        <v>0</v>
      </c>
      <c r="AX19" s="197">
        <v>0</v>
      </c>
      <c r="AY19" s="197">
        <v>0</v>
      </c>
    </row>
    <row r="20" spans="1:51">
      <c r="A20" t="s">
        <v>62</v>
      </c>
      <c r="B20" s="197">
        <v>0</v>
      </c>
      <c r="C20" s="197">
        <v>0</v>
      </c>
      <c r="D20" s="197">
        <v>10.130000000000001</v>
      </c>
      <c r="E20" s="197">
        <v>0</v>
      </c>
      <c r="F20" s="197">
        <v>0</v>
      </c>
      <c r="G20" s="197">
        <v>16.27</v>
      </c>
      <c r="H20" s="197">
        <v>0</v>
      </c>
      <c r="I20" s="197">
        <v>0</v>
      </c>
      <c r="J20" s="197">
        <v>21.16</v>
      </c>
      <c r="K20" s="197">
        <v>88.25</v>
      </c>
      <c r="L20" s="197">
        <v>45.08</v>
      </c>
      <c r="M20" s="197">
        <v>0</v>
      </c>
      <c r="N20" s="197">
        <v>1.22</v>
      </c>
      <c r="O20" s="197">
        <v>2.0299999999999998</v>
      </c>
      <c r="P20" s="197">
        <v>2.0499999999999998</v>
      </c>
      <c r="Q20" s="197">
        <v>3.16</v>
      </c>
      <c r="R20" s="197">
        <v>0.43</v>
      </c>
      <c r="S20" s="197">
        <v>3.82</v>
      </c>
      <c r="T20" s="197">
        <v>0</v>
      </c>
      <c r="U20" s="197">
        <v>9.82</v>
      </c>
      <c r="V20" s="197">
        <v>0.56000000000000005</v>
      </c>
      <c r="W20" s="197">
        <v>0.44</v>
      </c>
      <c r="X20" s="197">
        <v>1.47</v>
      </c>
      <c r="Y20" s="197">
        <v>0</v>
      </c>
      <c r="Z20" s="197">
        <v>2.85</v>
      </c>
      <c r="AA20" s="197">
        <v>0.78</v>
      </c>
      <c r="AB20" s="197">
        <v>0</v>
      </c>
      <c r="AC20" s="197">
        <v>0</v>
      </c>
      <c r="AD20" s="197">
        <v>13.64</v>
      </c>
      <c r="AE20" s="197">
        <v>0</v>
      </c>
      <c r="AF20" s="197">
        <v>0</v>
      </c>
      <c r="AG20" s="197">
        <v>-7.0000000000000007E-2</v>
      </c>
      <c r="AH20" s="197">
        <v>0</v>
      </c>
      <c r="AI20" s="197">
        <v>0</v>
      </c>
      <c r="AJ20" s="197">
        <v>0</v>
      </c>
      <c r="AK20" s="197">
        <v>12.6</v>
      </c>
      <c r="AL20" s="197">
        <v>0</v>
      </c>
      <c r="AM20" s="197">
        <v>0</v>
      </c>
      <c r="AN20" s="197">
        <v>0</v>
      </c>
      <c r="AO20" s="197">
        <v>220.5</v>
      </c>
      <c r="AP20" s="197">
        <v>0</v>
      </c>
      <c r="AQ20" s="197">
        <v>0</v>
      </c>
      <c r="AR20" s="197">
        <v>0</v>
      </c>
      <c r="AS20" s="197">
        <v>0</v>
      </c>
      <c r="AT20" s="197">
        <v>0</v>
      </c>
      <c r="AU20" s="197">
        <v>0</v>
      </c>
      <c r="AV20" s="197">
        <v>0</v>
      </c>
      <c r="AW20" s="197">
        <v>0</v>
      </c>
      <c r="AX20" s="197">
        <v>0</v>
      </c>
      <c r="AY20" s="197">
        <v>0</v>
      </c>
    </row>
    <row r="21" spans="1:51">
      <c r="A21" t="s">
        <v>63</v>
      </c>
      <c r="B21" s="197">
        <v>0</v>
      </c>
      <c r="C21" s="197">
        <v>0</v>
      </c>
      <c r="D21" s="197">
        <v>10.130000000000001</v>
      </c>
      <c r="E21" s="197">
        <v>0</v>
      </c>
      <c r="F21" s="197">
        <v>0</v>
      </c>
      <c r="G21" s="197">
        <v>16.27</v>
      </c>
      <c r="H21" s="197">
        <v>0</v>
      </c>
      <c r="I21" s="197">
        <v>0</v>
      </c>
      <c r="J21" s="197">
        <v>21.16</v>
      </c>
      <c r="K21" s="197">
        <v>8.32</v>
      </c>
      <c r="L21" s="197">
        <v>26.84</v>
      </c>
      <c r="M21" s="197">
        <v>0</v>
      </c>
      <c r="N21" s="197">
        <v>1.22</v>
      </c>
      <c r="O21" s="197">
        <v>2.0299999999999998</v>
      </c>
      <c r="P21" s="197">
        <v>2.0499999999999998</v>
      </c>
      <c r="Q21" s="197">
        <v>3.16</v>
      </c>
      <c r="R21" s="197">
        <v>0.43</v>
      </c>
      <c r="S21" s="197">
        <v>3.82</v>
      </c>
      <c r="T21" s="197">
        <v>0</v>
      </c>
      <c r="U21" s="197">
        <v>9.82</v>
      </c>
      <c r="V21" s="197">
        <v>0.56000000000000005</v>
      </c>
      <c r="W21" s="197">
        <v>0.44</v>
      </c>
      <c r="X21" s="197">
        <v>1.47</v>
      </c>
      <c r="Y21" s="197">
        <v>0</v>
      </c>
      <c r="Z21" s="197">
        <v>2.85</v>
      </c>
      <c r="AA21" s="197">
        <v>0.78</v>
      </c>
      <c r="AB21" s="197">
        <v>0</v>
      </c>
      <c r="AC21" s="197">
        <v>0</v>
      </c>
      <c r="AD21" s="197">
        <v>13.64</v>
      </c>
      <c r="AE21" s="197">
        <v>0</v>
      </c>
      <c r="AF21" s="197">
        <v>0</v>
      </c>
      <c r="AG21" s="197">
        <v>-7.0000000000000007E-2</v>
      </c>
      <c r="AH21" s="197">
        <v>0</v>
      </c>
      <c r="AI21" s="197">
        <v>0</v>
      </c>
      <c r="AJ21" s="197">
        <v>0</v>
      </c>
      <c r="AK21" s="197">
        <v>12.6</v>
      </c>
      <c r="AL21" s="197">
        <v>0</v>
      </c>
      <c r="AM21" s="197">
        <v>0</v>
      </c>
      <c r="AN21" s="197">
        <v>0</v>
      </c>
      <c r="AO21" s="197">
        <v>220.5</v>
      </c>
      <c r="AP21" s="197">
        <v>0</v>
      </c>
      <c r="AQ21" s="197">
        <v>0</v>
      </c>
      <c r="AR21" s="197">
        <v>0</v>
      </c>
      <c r="AS21" s="197">
        <v>0</v>
      </c>
      <c r="AT21" s="197">
        <v>0</v>
      </c>
      <c r="AU21" s="197">
        <v>0</v>
      </c>
      <c r="AV21" s="197">
        <v>0</v>
      </c>
      <c r="AW21" s="197">
        <v>0</v>
      </c>
      <c r="AX21" s="197">
        <v>0</v>
      </c>
      <c r="AY21" s="197">
        <v>0</v>
      </c>
    </row>
    <row r="22" spans="1:51">
      <c r="A22" t="s">
        <v>64</v>
      </c>
      <c r="B22" s="197">
        <v>0</v>
      </c>
      <c r="C22" s="197">
        <v>0</v>
      </c>
      <c r="D22" s="197">
        <v>10.130000000000001</v>
      </c>
      <c r="E22" s="197">
        <v>0</v>
      </c>
      <c r="F22" s="197">
        <v>0</v>
      </c>
      <c r="G22" s="197">
        <v>16.27</v>
      </c>
      <c r="H22" s="197">
        <v>0</v>
      </c>
      <c r="I22" s="197">
        <v>0</v>
      </c>
      <c r="J22" s="197">
        <v>21.16</v>
      </c>
      <c r="K22" s="197">
        <v>6.65</v>
      </c>
      <c r="L22" s="197">
        <v>26.84</v>
      </c>
      <c r="M22" s="197">
        <v>0</v>
      </c>
      <c r="N22" s="197">
        <v>1.22</v>
      </c>
      <c r="O22" s="197">
        <v>2.0299999999999998</v>
      </c>
      <c r="P22" s="197">
        <v>2.0499999999999998</v>
      </c>
      <c r="Q22" s="197">
        <v>3.16</v>
      </c>
      <c r="R22" s="197">
        <v>0.43</v>
      </c>
      <c r="S22" s="197">
        <v>3.82</v>
      </c>
      <c r="T22" s="197">
        <v>0</v>
      </c>
      <c r="U22" s="197">
        <v>9.82</v>
      </c>
      <c r="V22" s="197">
        <v>0.56000000000000005</v>
      </c>
      <c r="W22" s="197">
        <v>0.44</v>
      </c>
      <c r="X22" s="197">
        <v>1.47</v>
      </c>
      <c r="Y22" s="197">
        <v>0</v>
      </c>
      <c r="Z22" s="197">
        <v>2.85</v>
      </c>
      <c r="AA22" s="197">
        <v>0.78</v>
      </c>
      <c r="AB22" s="197">
        <v>0</v>
      </c>
      <c r="AC22" s="197">
        <v>0</v>
      </c>
      <c r="AD22" s="197">
        <v>13.64</v>
      </c>
      <c r="AE22" s="197">
        <v>0</v>
      </c>
      <c r="AF22" s="197">
        <v>0</v>
      </c>
      <c r="AG22" s="197">
        <v>-7.0000000000000007E-2</v>
      </c>
      <c r="AH22" s="197">
        <v>0</v>
      </c>
      <c r="AI22" s="197">
        <v>0</v>
      </c>
      <c r="AJ22" s="197">
        <v>0</v>
      </c>
      <c r="AK22" s="197">
        <v>12.6</v>
      </c>
      <c r="AL22" s="197">
        <v>0</v>
      </c>
      <c r="AM22" s="197">
        <v>0</v>
      </c>
      <c r="AN22" s="197">
        <v>0</v>
      </c>
      <c r="AO22" s="197">
        <v>220.5</v>
      </c>
      <c r="AP22" s="197">
        <v>0</v>
      </c>
      <c r="AQ22" s="197">
        <v>0</v>
      </c>
      <c r="AR22" s="197">
        <v>0</v>
      </c>
      <c r="AS22" s="197">
        <v>0</v>
      </c>
      <c r="AT22" s="197">
        <v>0</v>
      </c>
      <c r="AU22" s="197">
        <v>0</v>
      </c>
      <c r="AV22" s="197">
        <v>0</v>
      </c>
      <c r="AW22" s="197">
        <v>0</v>
      </c>
      <c r="AX22" s="197">
        <v>0</v>
      </c>
      <c r="AY22" s="197">
        <v>0</v>
      </c>
    </row>
    <row r="23" spans="1:51">
      <c r="A23" t="s">
        <v>65</v>
      </c>
      <c r="B23" s="197">
        <v>0</v>
      </c>
      <c r="C23" s="197">
        <v>0</v>
      </c>
      <c r="D23" s="197">
        <v>10.130000000000001</v>
      </c>
      <c r="E23" s="197">
        <v>0</v>
      </c>
      <c r="F23" s="197">
        <v>0</v>
      </c>
      <c r="G23" s="197">
        <v>16.27</v>
      </c>
      <c r="H23" s="197">
        <v>0</v>
      </c>
      <c r="I23" s="197">
        <v>0</v>
      </c>
      <c r="J23" s="197">
        <v>21.16</v>
      </c>
      <c r="K23" s="197">
        <v>35.47</v>
      </c>
      <c r="L23" s="197">
        <v>45.08</v>
      </c>
      <c r="M23" s="197">
        <v>0</v>
      </c>
      <c r="N23" s="197">
        <v>1.22</v>
      </c>
      <c r="O23" s="197">
        <v>2.0299999999999998</v>
      </c>
      <c r="P23" s="197">
        <v>2.0499999999999998</v>
      </c>
      <c r="Q23" s="197">
        <v>3.16</v>
      </c>
      <c r="R23" s="197">
        <v>0.43</v>
      </c>
      <c r="S23" s="197">
        <v>3.82</v>
      </c>
      <c r="T23" s="197">
        <v>0</v>
      </c>
      <c r="U23" s="197">
        <v>9.82</v>
      </c>
      <c r="V23" s="197">
        <v>0.56000000000000005</v>
      </c>
      <c r="W23" s="197">
        <v>0.44</v>
      </c>
      <c r="X23" s="197">
        <v>1.47</v>
      </c>
      <c r="Y23" s="197">
        <v>0</v>
      </c>
      <c r="Z23" s="197">
        <v>2.85</v>
      </c>
      <c r="AA23" s="197">
        <v>0.78</v>
      </c>
      <c r="AB23" s="197">
        <v>0</v>
      </c>
      <c r="AC23" s="197">
        <v>0</v>
      </c>
      <c r="AD23" s="197">
        <v>13.64</v>
      </c>
      <c r="AE23" s="197">
        <v>0</v>
      </c>
      <c r="AF23" s="197">
        <v>0</v>
      </c>
      <c r="AG23" s="197">
        <v>-7.0000000000000007E-2</v>
      </c>
      <c r="AH23" s="197">
        <v>0</v>
      </c>
      <c r="AI23" s="197">
        <v>0</v>
      </c>
      <c r="AJ23" s="197">
        <v>0</v>
      </c>
      <c r="AK23" s="197">
        <v>12.6</v>
      </c>
      <c r="AL23" s="197">
        <v>0</v>
      </c>
      <c r="AM23" s="197">
        <v>0</v>
      </c>
      <c r="AN23" s="197">
        <v>0</v>
      </c>
      <c r="AO23" s="197">
        <v>220.5</v>
      </c>
      <c r="AP23" s="197">
        <v>0</v>
      </c>
      <c r="AQ23" s="197">
        <v>0</v>
      </c>
      <c r="AR23" s="197">
        <v>0</v>
      </c>
      <c r="AS23" s="197">
        <v>0</v>
      </c>
      <c r="AT23" s="197">
        <v>0</v>
      </c>
      <c r="AU23" s="197">
        <v>0</v>
      </c>
      <c r="AV23" s="197">
        <v>0</v>
      </c>
      <c r="AW23" s="197">
        <v>0</v>
      </c>
      <c r="AX23" s="197">
        <v>0</v>
      </c>
      <c r="AY23" s="197">
        <v>0</v>
      </c>
    </row>
    <row r="24" spans="1:51">
      <c r="A24" t="s">
        <v>66</v>
      </c>
      <c r="B24" s="197">
        <v>0</v>
      </c>
      <c r="C24" s="197">
        <v>0</v>
      </c>
      <c r="D24" s="197">
        <v>10.130000000000001</v>
      </c>
      <c r="E24" s="197">
        <v>0</v>
      </c>
      <c r="F24" s="197">
        <v>0</v>
      </c>
      <c r="G24" s="197">
        <v>16.27</v>
      </c>
      <c r="H24" s="197">
        <v>0</v>
      </c>
      <c r="I24" s="197">
        <v>0</v>
      </c>
      <c r="J24" s="197">
        <v>21.16</v>
      </c>
      <c r="K24" s="197">
        <v>56.59</v>
      </c>
      <c r="L24" s="197">
        <v>45.08</v>
      </c>
      <c r="M24" s="197">
        <v>0</v>
      </c>
      <c r="N24" s="197">
        <v>1.22</v>
      </c>
      <c r="O24" s="197">
        <v>2.0299999999999998</v>
      </c>
      <c r="P24" s="197">
        <v>2.0499999999999998</v>
      </c>
      <c r="Q24" s="197">
        <v>3.16</v>
      </c>
      <c r="R24" s="197">
        <v>5.97</v>
      </c>
      <c r="S24" s="197">
        <v>3.82</v>
      </c>
      <c r="T24" s="197">
        <v>0</v>
      </c>
      <c r="U24" s="197">
        <v>9.82</v>
      </c>
      <c r="V24" s="197">
        <v>5.05</v>
      </c>
      <c r="W24" s="197">
        <v>0.44</v>
      </c>
      <c r="X24" s="197">
        <v>1.47</v>
      </c>
      <c r="Y24" s="197">
        <v>0</v>
      </c>
      <c r="Z24" s="197">
        <v>2.85</v>
      </c>
      <c r="AA24" s="197">
        <v>9.8800000000000008</v>
      </c>
      <c r="AB24" s="197">
        <v>0</v>
      </c>
      <c r="AC24" s="197">
        <v>0</v>
      </c>
      <c r="AD24" s="197">
        <v>13.64</v>
      </c>
      <c r="AE24" s="197">
        <v>0</v>
      </c>
      <c r="AF24" s="197">
        <v>0</v>
      </c>
      <c r="AG24" s="197">
        <v>-7.0000000000000007E-2</v>
      </c>
      <c r="AH24" s="197">
        <v>0</v>
      </c>
      <c r="AI24" s="197">
        <v>0</v>
      </c>
      <c r="AJ24" s="197">
        <v>0</v>
      </c>
      <c r="AK24" s="197">
        <v>12.6</v>
      </c>
      <c r="AL24" s="197">
        <v>0</v>
      </c>
      <c r="AM24" s="197">
        <v>0</v>
      </c>
      <c r="AN24" s="197">
        <v>0</v>
      </c>
      <c r="AO24" s="197">
        <v>220.5</v>
      </c>
      <c r="AP24" s="197">
        <v>0</v>
      </c>
      <c r="AQ24" s="197">
        <v>0</v>
      </c>
      <c r="AR24" s="197">
        <v>0</v>
      </c>
      <c r="AS24" s="197">
        <v>0</v>
      </c>
      <c r="AT24" s="197">
        <v>0</v>
      </c>
      <c r="AU24" s="197">
        <v>0</v>
      </c>
      <c r="AV24" s="197">
        <v>0</v>
      </c>
      <c r="AW24" s="197">
        <v>0</v>
      </c>
      <c r="AX24" s="197">
        <v>0</v>
      </c>
      <c r="AY24" s="197">
        <v>0</v>
      </c>
    </row>
    <row r="25" spans="1:51">
      <c r="A25" t="s">
        <v>67</v>
      </c>
      <c r="B25" s="197">
        <v>0</v>
      </c>
      <c r="C25" s="197">
        <v>0</v>
      </c>
      <c r="D25" s="197">
        <v>10.130000000000001</v>
      </c>
      <c r="E25" s="197">
        <v>0</v>
      </c>
      <c r="F25" s="197">
        <v>0</v>
      </c>
      <c r="G25" s="197">
        <v>16.27</v>
      </c>
      <c r="H25" s="197">
        <v>0</v>
      </c>
      <c r="I25" s="197">
        <v>0</v>
      </c>
      <c r="J25" s="197">
        <v>21.16</v>
      </c>
      <c r="K25" s="197">
        <v>88.25</v>
      </c>
      <c r="L25" s="197">
        <v>45.08</v>
      </c>
      <c r="M25" s="197">
        <v>0</v>
      </c>
      <c r="N25" s="197">
        <v>1.22</v>
      </c>
      <c r="O25" s="197">
        <v>2.0299999999999998</v>
      </c>
      <c r="P25" s="197">
        <v>2.0499999999999998</v>
      </c>
      <c r="Q25" s="197">
        <v>3.16</v>
      </c>
      <c r="R25" s="197">
        <v>5.97</v>
      </c>
      <c r="S25" s="197">
        <v>3.82</v>
      </c>
      <c r="T25" s="197">
        <v>0</v>
      </c>
      <c r="U25" s="197">
        <v>9.82</v>
      </c>
      <c r="V25" s="197">
        <v>5.15</v>
      </c>
      <c r="W25" s="197">
        <v>0.44</v>
      </c>
      <c r="X25" s="197">
        <v>1.47</v>
      </c>
      <c r="Y25" s="197">
        <v>0</v>
      </c>
      <c r="Z25" s="197">
        <v>2.85</v>
      </c>
      <c r="AA25" s="197">
        <v>9.8800000000000008</v>
      </c>
      <c r="AB25" s="197">
        <v>0</v>
      </c>
      <c r="AC25" s="197">
        <v>0</v>
      </c>
      <c r="AD25" s="197">
        <v>13.64</v>
      </c>
      <c r="AE25" s="197">
        <v>0</v>
      </c>
      <c r="AF25" s="197">
        <v>0</v>
      </c>
      <c r="AG25" s="197">
        <v>-7.0000000000000007E-2</v>
      </c>
      <c r="AH25" s="197">
        <v>0</v>
      </c>
      <c r="AI25" s="197">
        <v>0</v>
      </c>
      <c r="AJ25" s="197">
        <v>0</v>
      </c>
      <c r="AK25" s="197">
        <v>12.6</v>
      </c>
      <c r="AL25" s="197">
        <v>0</v>
      </c>
      <c r="AM25" s="197">
        <v>0</v>
      </c>
      <c r="AN25" s="197">
        <v>0</v>
      </c>
      <c r="AO25" s="197">
        <v>220.5</v>
      </c>
      <c r="AP25" s="197">
        <v>0</v>
      </c>
      <c r="AQ25" s="197">
        <v>0</v>
      </c>
      <c r="AR25" s="197">
        <v>0</v>
      </c>
      <c r="AS25" s="197">
        <v>0</v>
      </c>
      <c r="AT25" s="197">
        <v>0</v>
      </c>
      <c r="AU25" s="197">
        <v>0</v>
      </c>
      <c r="AV25" s="197">
        <v>0</v>
      </c>
      <c r="AW25" s="197">
        <v>0</v>
      </c>
      <c r="AX25" s="197">
        <v>0</v>
      </c>
      <c r="AY25" s="197">
        <v>0</v>
      </c>
    </row>
    <row r="26" spans="1:51">
      <c r="A26" t="s">
        <v>68</v>
      </c>
      <c r="B26" s="197">
        <v>0</v>
      </c>
      <c r="C26" s="197">
        <v>0</v>
      </c>
      <c r="D26" s="197">
        <v>10.130000000000001</v>
      </c>
      <c r="E26" s="197">
        <v>0</v>
      </c>
      <c r="F26" s="197">
        <v>0</v>
      </c>
      <c r="G26" s="197">
        <v>16.27</v>
      </c>
      <c r="H26" s="197">
        <v>0</v>
      </c>
      <c r="I26" s="197">
        <v>0</v>
      </c>
      <c r="J26" s="197">
        <v>21.16</v>
      </c>
      <c r="K26" s="197">
        <v>6.65</v>
      </c>
      <c r="L26" s="197">
        <v>2.63</v>
      </c>
      <c r="M26" s="197">
        <v>0</v>
      </c>
      <c r="N26" s="197">
        <v>1.22</v>
      </c>
      <c r="O26" s="197">
        <v>2.0299999999999998</v>
      </c>
      <c r="P26" s="197">
        <v>2.0499999999999998</v>
      </c>
      <c r="Q26" s="197">
        <v>3.16</v>
      </c>
      <c r="R26" s="197">
        <v>0.43</v>
      </c>
      <c r="S26" s="197">
        <v>3.82</v>
      </c>
      <c r="T26" s="197">
        <v>0</v>
      </c>
      <c r="U26" s="197">
        <v>9.82</v>
      </c>
      <c r="V26" s="197">
        <v>0.69</v>
      </c>
      <c r="W26" s="197">
        <v>0.44</v>
      </c>
      <c r="X26" s="197">
        <v>1.47</v>
      </c>
      <c r="Y26" s="197">
        <v>0</v>
      </c>
      <c r="Z26" s="197">
        <v>2.85</v>
      </c>
      <c r="AA26" s="197">
        <v>0.78</v>
      </c>
      <c r="AB26" s="197">
        <v>0</v>
      </c>
      <c r="AC26" s="197">
        <v>0</v>
      </c>
      <c r="AD26" s="197">
        <v>13.64</v>
      </c>
      <c r="AE26" s="197">
        <v>0</v>
      </c>
      <c r="AF26" s="197">
        <v>0</v>
      </c>
      <c r="AG26" s="197">
        <v>-7.0000000000000007E-2</v>
      </c>
      <c r="AH26" s="197">
        <v>0</v>
      </c>
      <c r="AI26" s="197">
        <v>0</v>
      </c>
      <c r="AJ26" s="197">
        <v>0</v>
      </c>
      <c r="AK26" s="197">
        <v>12.6</v>
      </c>
      <c r="AL26" s="197">
        <v>0</v>
      </c>
      <c r="AM26" s="197">
        <v>0</v>
      </c>
      <c r="AN26" s="197">
        <v>0</v>
      </c>
      <c r="AO26" s="197">
        <v>220.5</v>
      </c>
      <c r="AP26" s="197">
        <v>0</v>
      </c>
      <c r="AQ26" s="197">
        <v>0</v>
      </c>
      <c r="AR26" s="197">
        <v>0</v>
      </c>
      <c r="AS26" s="197">
        <v>0</v>
      </c>
      <c r="AT26" s="197">
        <v>0</v>
      </c>
      <c r="AU26" s="197">
        <v>0</v>
      </c>
      <c r="AV26" s="197">
        <v>0</v>
      </c>
      <c r="AW26" s="197">
        <v>0</v>
      </c>
      <c r="AX26" s="197">
        <v>0</v>
      </c>
      <c r="AY26" s="197">
        <v>0</v>
      </c>
    </row>
    <row r="27" spans="1:51">
      <c r="A27" t="s">
        <v>69</v>
      </c>
      <c r="B27" s="197">
        <v>0</v>
      </c>
      <c r="C27" s="197">
        <v>0</v>
      </c>
      <c r="D27" s="197">
        <v>10.130000000000001</v>
      </c>
      <c r="E27" s="197">
        <v>0</v>
      </c>
      <c r="F27" s="197">
        <v>0</v>
      </c>
      <c r="G27" s="197">
        <v>16.27</v>
      </c>
      <c r="H27" s="197">
        <v>0</v>
      </c>
      <c r="I27" s="197">
        <v>0</v>
      </c>
      <c r="J27" s="197">
        <v>21.16</v>
      </c>
      <c r="K27" s="197">
        <v>6.65</v>
      </c>
      <c r="L27" s="197">
        <v>2.63</v>
      </c>
      <c r="M27" s="197">
        <v>0</v>
      </c>
      <c r="N27" s="197">
        <v>1.22</v>
      </c>
      <c r="O27" s="197">
        <v>2.0299999999999998</v>
      </c>
      <c r="P27" s="197">
        <v>2.0499999999999998</v>
      </c>
      <c r="Q27" s="197">
        <v>0.21</v>
      </c>
      <c r="R27" s="197">
        <v>0.43</v>
      </c>
      <c r="S27" s="197">
        <v>0.27</v>
      </c>
      <c r="T27" s="197">
        <v>0</v>
      </c>
      <c r="U27" s="197">
        <v>9.82</v>
      </c>
      <c r="V27" s="197">
        <v>0.69</v>
      </c>
      <c r="W27" s="197">
        <v>0.42</v>
      </c>
      <c r="X27" s="197">
        <v>1.47</v>
      </c>
      <c r="Y27" s="197">
        <v>0</v>
      </c>
      <c r="Z27" s="197">
        <v>2.85</v>
      </c>
      <c r="AA27" s="197">
        <v>0.78</v>
      </c>
      <c r="AB27" s="197">
        <v>0</v>
      </c>
      <c r="AC27" s="197">
        <v>0</v>
      </c>
      <c r="AD27" s="197">
        <v>13.64</v>
      </c>
      <c r="AE27" s="197">
        <v>0</v>
      </c>
      <c r="AF27" s="197">
        <v>0</v>
      </c>
      <c r="AG27" s="197">
        <v>-7.0000000000000007E-2</v>
      </c>
      <c r="AH27" s="197">
        <v>0</v>
      </c>
      <c r="AI27" s="197">
        <v>0</v>
      </c>
      <c r="AJ27" s="197">
        <v>0</v>
      </c>
      <c r="AK27" s="197">
        <v>12.6</v>
      </c>
      <c r="AL27" s="197">
        <v>0</v>
      </c>
      <c r="AM27" s="197">
        <v>0</v>
      </c>
      <c r="AN27" s="197">
        <v>0</v>
      </c>
      <c r="AO27" s="197">
        <v>220.5</v>
      </c>
      <c r="AP27" s="197">
        <v>0</v>
      </c>
      <c r="AQ27" s="197">
        <v>0</v>
      </c>
      <c r="AR27" s="197">
        <v>0</v>
      </c>
      <c r="AS27" s="197">
        <v>0</v>
      </c>
      <c r="AT27" s="197">
        <v>0</v>
      </c>
      <c r="AU27" s="197">
        <v>0</v>
      </c>
      <c r="AV27" s="197">
        <v>0</v>
      </c>
      <c r="AW27" s="197">
        <v>0</v>
      </c>
      <c r="AX27" s="197">
        <v>0</v>
      </c>
      <c r="AY27" s="197">
        <v>0</v>
      </c>
    </row>
    <row r="28" spans="1:51">
      <c r="A28" t="s">
        <v>70</v>
      </c>
      <c r="B28" s="197">
        <v>0</v>
      </c>
      <c r="C28" s="197">
        <v>0</v>
      </c>
      <c r="D28" s="197">
        <v>10.130000000000001</v>
      </c>
      <c r="E28" s="197">
        <v>0</v>
      </c>
      <c r="F28" s="197">
        <v>0</v>
      </c>
      <c r="G28" s="197">
        <v>16.27</v>
      </c>
      <c r="H28" s="197">
        <v>0</v>
      </c>
      <c r="I28" s="197">
        <v>0</v>
      </c>
      <c r="J28" s="197">
        <v>21.16</v>
      </c>
      <c r="K28" s="197">
        <v>6.65</v>
      </c>
      <c r="L28" s="197">
        <v>2.63</v>
      </c>
      <c r="M28" s="197">
        <v>0</v>
      </c>
      <c r="N28" s="197">
        <v>1.22</v>
      </c>
      <c r="O28" s="197">
        <v>2.0299999999999998</v>
      </c>
      <c r="P28" s="197">
        <v>2.0499999999999998</v>
      </c>
      <c r="Q28" s="197">
        <v>0.21</v>
      </c>
      <c r="R28" s="197">
        <v>0.43</v>
      </c>
      <c r="S28" s="197">
        <v>0.27</v>
      </c>
      <c r="T28" s="197">
        <v>0</v>
      </c>
      <c r="U28" s="197">
        <v>9.82</v>
      </c>
      <c r="V28" s="197">
        <v>0.69</v>
      </c>
      <c r="W28" s="197">
        <v>0.42</v>
      </c>
      <c r="X28" s="197">
        <v>1.47</v>
      </c>
      <c r="Y28" s="197">
        <v>0</v>
      </c>
      <c r="Z28" s="197">
        <v>2.85</v>
      </c>
      <c r="AA28" s="197">
        <v>0.78</v>
      </c>
      <c r="AB28" s="197">
        <v>0</v>
      </c>
      <c r="AC28" s="197">
        <v>0</v>
      </c>
      <c r="AD28" s="197">
        <v>13.64</v>
      </c>
      <c r="AE28" s="197">
        <v>0</v>
      </c>
      <c r="AF28" s="197">
        <v>0</v>
      </c>
      <c r="AG28" s="197">
        <v>-7.0000000000000007E-2</v>
      </c>
      <c r="AH28" s="197">
        <v>0</v>
      </c>
      <c r="AI28" s="197">
        <v>0</v>
      </c>
      <c r="AJ28" s="197">
        <v>0</v>
      </c>
      <c r="AK28" s="197">
        <v>12.6</v>
      </c>
      <c r="AL28" s="197">
        <v>0</v>
      </c>
      <c r="AM28" s="197">
        <v>0</v>
      </c>
      <c r="AN28" s="197">
        <v>0</v>
      </c>
      <c r="AO28" s="197">
        <v>220.5</v>
      </c>
      <c r="AP28" s="197">
        <v>0</v>
      </c>
      <c r="AQ28" s="197">
        <v>0</v>
      </c>
      <c r="AR28" s="197">
        <v>0</v>
      </c>
      <c r="AS28" s="197">
        <v>0</v>
      </c>
      <c r="AT28" s="197">
        <v>0</v>
      </c>
      <c r="AU28" s="197">
        <v>0</v>
      </c>
      <c r="AV28" s="197">
        <v>0</v>
      </c>
      <c r="AW28" s="197">
        <v>0</v>
      </c>
      <c r="AX28" s="197">
        <v>0</v>
      </c>
      <c r="AY28" s="197">
        <v>0</v>
      </c>
    </row>
    <row r="29" spans="1:51">
      <c r="A29" t="s">
        <v>71</v>
      </c>
      <c r="B29" s="197">
        <v>0</v>
      </c>
      <c r="C29" s="197">
        <v>0</v>
      </c>
      <c r="D29" s="197">
        <v>10.130000000000001</v>
      </c>
      <c r="E29" s="197">
        <v>0</v>
      </c>
      <c r="F29" s="197">
        <v>0</v>
      </c>
      <c r="G29" s="197">
        <v>16.27</v>
      </c>
      <c r="H29" s="197">
        <v>0</v>
      </c>
      <c r="I29" s="197">
        <v>0</v>
      </c>
      <c r="J29" s="197">
        <v>21.16</v>
      </c>
      <c r="K29" s="197">
        <v>6.65</v>
      </c>
      <c r="L29" s="197">
        <v>2.63</v>
      </c>
      <c r="M29" s="197">
        <v>0</v>
      </c>
      <c r="N29" s="197">
        <v>1.22</v>
      </c>
      <c r="O29" s="197">
        <v>2.0299999999999998</v>
      </c>
      <c r="P29" s="197">
        <v>2.0499999999999998</v>
      </c>
      <c r="Q29" s="197">
        <v>0.21</v>
      </c>
      <c r="R29" s="197">
        <v>0.43</v>
      </c>
      <c r="S29" s="197">
        <v>0.27</v>
      </c>
      <c r="T29" s="197">
        <v>0</v>
      </c>
      <c r="U29" s="197">
        <v>9.82</v>
      </c>
      <c r="V29" s="197">
        <v>0.85</v>
      </c>
      <c r="W29" s="197">
        <v>0.44</v>
      </c>
      <c r="X29" s="197">
        <v>1.47</v>
      </c>
      <c r="Y29" s="197">
        <v>0</v>
      </c>
      <c r="Z29" s="197">
        <v>2.85</v>
      </c>
      <c r="AA29" s="197">
        <v>0.78</v>
      </c>
      <c r="AB29" s="197">
        <v>0</v>
      </c>
      <c r="AC29" s="197">
        <v>0</v>
      </c>
      <c r="AD29" s="197">
        <v>13.64</v>
      </c>
      <c r="AE29" s="197">
        <v>0</v>
      </c>
      <c r="AF29" s="197">
        <v>0</v>
      </c>
      <c r="AG29" s="197">
        <v>-7.0000000000000007E-2</v>
      </c>
      <c r="AH29" s="197">
        <v>0</v>
      </c>
      <c r="AI29" s="197">
        <v>0</v>
      </c>
      <c r="AJ29" s="197">
        <v>0</v>
      </c>
      <c r="AK29" s="197">
        <v>12.6</v>
      </c>
      <c r="AL29" s="197">
        <v>0</v>
      </c>
      <c r="AM29" s="197">
        <v>0</v>
      </c>
      <c r="AN29" s="197">
        <v>0</v>
      </c>
      <c r="AO29" s="197">
        <v>220.5</v>
      </c>
      <c r="AP29" s="197">
        <v>0</v>
      </c>
      <c r="AQ29" s="197">
        <v>0</v>
      </c>
      <c r="AR29" s="197">
        <v>0</v>
      </c>
      <c r="AS29" s="197">
        <v>0</v>
      </c>
      <c r="AT29" s="197">
        <v>0</v>
      </c>
      <c r="AU29" s="197">
        <v>0</v>
      </c>
      <c r="AV29" s="197">
        <v>0</v>
      </c>
      <c r="AW29" s="197">
        <v>0</v>
      </c>
      <c r="AX29" s="197">
        <v>0</v>
      </c>
      <c r="AY29" s="197">
        <v>0</v>
      </c>
    </row>
    <row r="30" spans="1:51">
      <c r="A30" t="s">
        <v>72</v>
      </c>
      <c r="B30" s="197">
        <v>0</v>
      </c>
      <c r="C30" s="197">
        <v>0</v>
      </c>
      <c r="D30" s="197">
        <v>10.130000000000001</v>
      </c>
      <c r="E30" s="197">
        <v>0</v>
      </c>
      <c r="F30" s="197">
        <v>0</v>
      </c>
      <c r="G30" s="197">
        <v>16.27</v>
      </c>
      <c r="H30" s="197">
        <v>0</v>
      </c>
      <c r="I30" s="197">
        <v>0</v>
      </c>
      <c r="J30" s="197">
        <v>21.16</v>
      </c>
      <c r="K30" s="197">
        <v>6.65</v>
      </c>
      <c r="L30" s="197">
        <v>2.63</v>
      </c>
      <c r="M30" s="197">
        <v>0</v>
      </c>
      <c r="N30" s="197">
        <v>1.22</v>
      </c>
      <c r="O30" s="197">
        <v>2.0299999999999998</v>
      </c>
      <c r="P30" s="197">
        <v>2.0499999999999998</v>
      </c>
      <c r="Q30" s="197">
        <v>0.21</v>
      </c>
      <c r="R30" s="197">
        <v>0.43</v>
      </c>
      <c r="S30" s="197">
        <v>0.27</v>
      </c>
      <c r="T30" s="197">
        <v>0</v>
      </c>
      <c r="U30" s="197">
        <v>9.82</v>
      </c>
      <c r="V30" s="197">
        <v>0.85</v>
      </c>
      <c r="W30" s="197">
        <v>0.44</v>
      </c>
      <c r="X30" s="197">
        <v>1.47</v>
      </c>
      <c r="Y30" s="197">
        <v>0</v>
      </c>
      <c r="Z30" s="197">
        <v>2.85</v>
      </c>
      <c r="AA30" s="197">
        <v>0.78</v>
      </c>
      <c r="AB30" s="197">
        <v>0</v>
      </c>
      <c r="AC30" s="197">
        <v>0</v>
      </c>
      <c r="AD30" s="197">
        <v>13.64</v>
      </c>
      <c r="AE30" s="197">
        <v>0</v>
      </c>
      <c r="AF30" s="197">
        <v>0</v>
      </c>
      <c r="AG30" s="197">
        <v>-7.0000000000000007E-2</v>
      </c>
      <c r="AH30" s="197">
        <v>0</v>
      </c>
      <c r="AI30" s="197">
        <v>0</v>
      </c>
      <c r="AJ30" s="197">
        <v>0</v>
      </c>
      <c r="AK30" s="197">
        <v>12.6</v>
      </c>
      <c r="AL30" s="197">
        <v>0</v>
      </c>
      <c r="AM30" s="197">
        <v>0</v>
      </c>
      <c r="AN30" s="197">
        <v>0</v>
      </c>
      <c r="AO30" s="197">
        <v>220.5</v>
      </c>
      <c r="AP30" s="197">
        <v>0</v>
      </c>
      <c r="AQ30" s="197">
        <v>0</v>
      </c>
      <c r="AR30" s="197">
        <v>0</v>
      </c>
      <c r="AS30" s="197">
        <v>0</v>
      </c>
      <c r="AT30" s="197">
        <v>0</v>
      </c>
      <c r="AU30" s="197">
        <v>0</v>
      </c>
      <c r="AV30" s="197">
        <v>0</v>
      </c>
      <c r="AW30" s="197">
        <v>0</v>
      </c>
      <c r="AX30" s="197">
        <v>0</v>
      </c>
      <c r="AY30" s="197">
        <v>0</v>
      </c>
    </row>
    <row r="31" spans="1:51">
      <c r="A31" t="s">
        <v>73</v>
      </c>
      <c r="B31" s="197">
        <v>0</v>
      </c>
      <c r="C31" s="197">
        <v>0</v>
      </c>
      <c r="D31" s="197">
        <v>9.8699999999999992</v>
      </c>
      <c r="E31" s="197">
        <v>0</v>
      </c>
      <c r="F31" s="197">
        <v>0</v>
      </c>
      <c r="G31" s="197">
        <v>16.27</v>
      </c>
      <c r="H31" s="197">
        <v>0</v>
      </c>
      <c r="I31" s="197">
        <v>0</v>
      </c>
      <c r="J31" s="197">
        <v>21.16</v>
      </c>
      <c r="K31" s="197">
        <v>85.94</v>
      </c>
      <c r="L31" s="197">
        <v>45.08</v>
      </c>
      <c r="M31" s="197">
        <v>0</v>
      </c>
      <c r="N31" s="197">
        <v>1.22</v>
      </c>
      <c r="O31" s="197">
        <v>2.0299999999999998</v>
      </c>
      <c r="P31" s="197">
        <v>2.0499999999999998</v>
      </c>
      <c r="Q31" s="197">
        <v>3.16</v>
      </c>
      <c r="R31" s="197">
        <v>5.97</v>
      </c>
      <c r="S31" s="197">
        <v>3.82</v>
      </c>
      <c r="T31" s="197">
        <v>0</v>
      </c>
      <c r="U31" s="197">
        <v>9.82</v>
      </c>
      <c r="V31" s="197">
        <v>5.27</v>
      </c>
      <c r="W31" s="197">
        <v>0.44</v>
      </c>
      <c r="X31" s="197">
        <v>1.47</v>
      </c>
      <c r="Y31" s="197">
        <v>0</v>
      </c>
      <c r="Z31" s="197">
        <v>2.85</v>
      </c>
      <c r="AA31" s="197">
        <v>9.8800000000000008</v>
      </c>
      <c r="AB31" s="197">
        <v>0</v>
      </c>
      <c r="AC31" s="197">
        <v>0</v>
      </c>
      <c r="AD31" s="197">
        <v>13.64</v>
      </c>
      <c r="AE31" s="197">
        <v>0</v>
      </c>
      <c r="AF31" s="197">
        <v>0</v>
      </c>
      <c r="AG31" s="197">
        <v>-7.0000000000000007E-2</v>
      </c>
      <c r="AH31" s="197">
        <v>0</v>
      </c>
      <c r="AI31" s="197">
        <v>0</v>
      </c>
      <c r="AJ31" s="197">
        <v>0</v>
      </c>
      <c r="AK31" s="197">
        <v>12.6</v>
      </c>
      <c r="AL31" s="197">
        <v>0</v>
      </c>
      <c r="AM31" s="197">
        <v>0</v>
      </c>
      <c r="AN31" s="197">
        <v>0</v>
      </c>
      <c r="AO31" s="197">
        <v>220.5</v>
      </c>
      <c r="AP31" s="197">
        <v>0</v>
      </c>
      <c r="AQ31" s="197">
        <v>0</v>
      </c>
      <c r="AR31" s="197">
        <v>0</v>
      </c>
      <c r="AS31" s="197">
        <v>0</v>
      </c>
      <c r="AT31" s="197">
        <v>0</v>
      </c>
      <c r="AU31" s="197">
        <v>0</v>
      </c>
      <c r="AV31" s="197">
        <v>0</v>
      </c>
      <c r="AW31" s="197">
        <v>0</v>
      </c>
      <c r="AX31" s="197">
        <v>0</v>
      </c>
      <c r="AY31" s="197">
        <v>0</v>
      </c>
    </row>
    <row r="32" spans="1:51">
      <c r="A32" t="s">
        <v>74</v>
      </c>
      <c r="B32" s="197">
        <v>0</v>
      </c>
      <c r="C32" s="197">
        <v>0</v>
      </c>
      <c r="D32" s="197">
        <v>9.8699999999999992</v>
      </c>
      <c r="E32" s="197">
        <v>0</v>
      </c>
      <c r="F32" s="197">
        <v>0</v>
      </c>
      <c r="G32" s="197">
        <v>16.27</v>
      </c>
      <c r="H32" s="197">
        <v>0</v>
      </c>
      <c r="I32" s="197">
        <v>0</v>
      </c>
      <c r="J32" s="197">
        <v>21.16</v>
      </c>
      <c r="K32" s="197">
        <v>88.25</v>
      </c>
      <c r="L32" s="197">
        <v>45.08</v>
      </c>
      <c r="M32" s="197">
        <v>0</v>
      </c>
      <c r="N32" s="197">
        <v>1.22</v>
      </c>
      <c r="O32" s="197">
        <v>2.0299999999999998</v>
      </c>
      <c r="P32" s="197">
        <v>2.0499999999999998</v>
      </c>
      <c r="Q32" s="197">
        <v>3.16</v>
      </c>
      <c r="R32" s="197">
        <v>5.97</v>
      </c>
      <c r="S32" s="197">
        <v>3.82</v>
      </c>
      <c r="T32" s="197">
        <v>0</v>
      </c>
      <c r="U32" s="197">
        <v>9.82</v>
      </c>
      <c r="V32" s="197">
        <v>5.27</v>
      </c>
      <c r="W32" s="197">
        <v>0.44</v>
      </c>
      <c r="X32" s="197">
        <v>1.47</v>
      </c>
      <c r="Y32" s="197">
        <v>0</v>
      </c>
      <c r="Z32" s="197">
        <v>2.85</v>
      </c>
      <c r="AA32" s="197">
        <v>9.8800000000000008</v>
      </c>
      <c r="AB32" s="197">
        <v>0</v>
      </c>
      <c r="AC32" s="197">
        <v>0</v>
      </c>
      <c r="AD32" s="197">
        <v>13.64</v>
      </c>
      <c r="AE32" s="197">
        <v>0</v>
      </c>
      <c r="AF32" s="197">
        <v>0</v>
      </c>
      <c r="AG32" s="197">
        <v>-7.0000000000000007E-2</v>
      </c>
      <c r="AH32" s="197">
        <v>0</v>
      </c>
      <c r="AI32" s="197">
        <v>0</v>
      </c>
      <c r="AJ32" s="197">
        <v>0</v>
      </c>
      <c r="AK32" s="197">
        <v>12.6</v>
      </c>
      <c r="AL32" s="197">
        <v>0</v>
      </c>
      <c r="AM32" s="197">
        <v>0</v>
      </c>
      <c r="AN32" s="197">
        <v>0</v>
      </c>
      <c r="AO32" s="197">
        <v>220.5</v>
      </c>
      <c r="AP32" s="197">
        <v>0</v>
      </c>
      <c r="AQ32" s="197">
        <v>0</v>
      </c>
      <c r="AR32" s="197">
        <v>0</v>
      </c>
      <c r="AS32" s="197">
        <v>0</v>
      </c>
      <c r="AT32" s="197">
        <v>0</v>
      </c>
      <c r="AU32" s="197">
        <v>0</v>
      </c>
      <c r="AV32" s="197">
        <v>0</v>
      </c>
      <c r="AW32" s="197">
        <v>0</v>
      </c>
      <c r="AX32" s="197">
        <v>0</v>
      </c>
      <c r="AY32" s="197">
        <v>0</v>
      </c>
    </row>
    <row r="33" spans="1:51">
      <c r="A33" t="s">
        <v>75</v>
      </c>
      <c r="B33" s="197">
        <v>0</v>
      </c>
      <c r="C33" s="197">
        <v>0</v>
      </c>
      <c r="D33" s="197">
        <v>9.8699999999999992</v>
      </c>
      <c r="E33" s="197">
        <v>0</v>
      </c>
      <c r="F33" s="197">
        <v>0</v>
      </c>
      <c r="G33" s="197">
        <v>16.27</v>
      </c>
      <c r="H33" s="197">
        <v>0</v>
      </c>
      <c r="I33" s="197">
        <v>0</v>
      </c>
      <c r="J33" s="197">
        <v>21.16</v>
      </c>
      <c r="K33" s="197">
        <v>88.25</v>
      </c>
      <c r="L33" s="197">
        <v>45.08</v>
      </c>
      <c r="M33" s="197">
        <v>0</v>
      </c>
      <c r="N33" s="197">
        <v>1.22</v>
      </c>
      <c r="O33" s="197">
        <v>2.0299999999999998</v>
      </c>
      <c r="P33" s="197">
        <v>2.0499999999999998</v>
      </c>
      <c r="Q33" s="197">
        <v>3.16</v>
      </c>
      <c r="R33" s="197">
        <v>5.97</v>
      </c>
      <c r="S33" s="197">
        <v>3.82</v>
      </c>
      <c r="T33" s="197">
        <v>0</v>
      </c>
      <c r="U33" s="197">
        <v>9.82</v>
      </c>
      <c r="V33" s="197">
        <v>5.27</v>
      </c>
      <c r="W33" s="197">
        <v>0.45</v>
      </c>
      <c r="X33" s="197">
        <v>1.73</v>
      </c>
      <c r="Y33" s="197">
        <v>0</v>
      </c>
      <c r="Z33" s="197">
        <v>2.85</v>
      </c>
      <c r="AA33" s="197">
        <v>9.8800000000000008</v>
      </c>
      <c r="AB33" s="197">
        <v>0</v>
      </c>
      <c r="AC33" s="197">
        <v>0</v>
      </c>
      <c r="AD33" s="197">
        <v>13.64</v>
      </c>
      <c r="AE33" s="197">
        <v>0</v>
      </c>
      <c r="AF33" s="197">
        <v>0</v>
      </c>
      <c r="AG33" s="197">
        <v>-7.0000000000000007E-2</v>
      </c>
      <c r="AH33" s="197">
        <v>0</v>
      </c>
      <c r="AI33" s="197">
        <v>0</v>
      </c>
      <c r="AJ33" s="197">
        <v>0</v>
      </c>
      <c r="AK33" s="197">
        <v>12.6</v>
      </c>
      <c r="AL33" s="197">
        <v>0</v>
      </c>
      <c r="AM33" s="197">
        <v>0</v>
      </c>
      <c r="AN33" s="197">
        <v>0</v>
      </c>
      <c r="AO33" s="197">
        <v>220.5</v>
      </c>
      <c r="AP33" s="197">
        <v>0</v>
      </c>
      <c r="AQ33" s="197">
        <v>0</v>
      </c>
      <c r="AR33" s="197">
        <v>0</v>
      </c>
      <c r="AS33" s="197">
        <v>0</v>
      </c>
      <c r="AT33" s="197">
        <v>0</v>
      </c>
      <c r="AU33" s="197">
        <v>0</v>
      </c>
      <c r="AV33" s="197">
        <v>0</v>
      </c>
      <c r="AW33" s="197">
        <v>0</v>
      </c>
      <c r="AX33" s="197">
        <v>0</v>
      </c>
      <c r="AY33" s="197">
        <v>0</v>
      </c>
    </row>
    <row r="34" spans="1:51">
      <c r="A34" t="s">
        <v>76</v>
      </c>
      <c r="B34" s="197">
        <v>0</v>
      </c>
      <c r="C34" s="197">
        <v>0</v>
      </c>
      <c r="D34" s="197">
        <v>9.8699999999999992</v>
      </c>
      <c r="E34" s="197">
        <v>0</v>
      </c>
      <c r="F34" s="197">
        <v>0</v>
      </c>
      <c r="G34" s="197">
        <v>16.27</v>
      </c>
      <c r="H34" s="197">
        <v>0</v>
      </c>
      <c r="I34" s="197">
        <v>0</v>
      </c>
      <c r="J34" s="197">
        <v>21.16</v>
      </c>
      <c r="K34" s="197">
        <v>88.25</v>
      </c>
      <c r="L34" s="197">
        <v>45.08</v>
      </c>
      <c r="M34" s="197">
        <v>0</v>
      </c>
      <c r="N34" s="197">
        <v>1.22</v>
      </c>
      <c r="O34" s="197">
        <v>2.0299999999999998</v>
      </c>
      <c r="P34" s="197">
        <v>2.0499999999999998</v>
      </c>
      <c r="Q34" s="197">
        <v>3.16</v>
      </c>
      <c r="R34" s="197">
        <v>5.97</v>
      </c>
      <c r="S34" s="197">
        <v>3.82</v>
      </c>
      <c r="T34" s="197">
        <v>0</v>
      </c>
      <c r="U34" s="197">
        <v>9.82</v>
      </c>
      <c r="V34" s="197">
        <v>5.27</v>
      </c>
      <c r="W34" s="197">
        <v>0.45</v>
      </c>
      <c r="X34" s="197">
        <v>1.73</v>
      </c>
      <c r="Y34" s="197">
        <v>0</v>
      </c>
      <c r="Z34" s="197">
        <v>2.85</v>
      </c>
      <c r="AA34" s="197">
        <v>9.8800000000000008</v>
      </c>
      <c r="AB34" s="197">
        <v>0</v>
      </c>
      <c r="AC34" s="197">
        <v>0</v>
      </c>
      <c r="AD34" s="197">
        <v>13.64</v>
      </c>
      <c r="AE34" s="197">
        <v>0</v>
      </c>
      <c r="AF34" s="197">
        <v>0</v>
      </c>
      <c r="AG34" s="197">
        <v>-7.0000000000000007E-2</v>
      </c>
      <c r="AH34" s="197">
        <v>0</v>
      </c>
      <c r="AI34" s="197">
        <v>0</v>
      </c>
      <c r="AJ34" s="197">
        <v>0</v>
      </c>
      <c r="AK34" s="197">
        <v>12.6</v>
      </c>
      <c r="AL34" s="197">
        <v>0</v>
      </c>
      <c r="AM34" s="197">
        <v>0</v>
      </c>
      <c r="AN34" s="197">
        <v>0</v>
      </c>
      <c r="AO34" s="197">
        <v>220.5</v>
      </c>
      <c r="AP34" s="197">
        <v>0</v>
      </c>
      <c r="AQ34" s="197">
        <v>0</v>
      </c>
      <c r="AR34" s="197">
        <v>0</v>
      </c>
      <c r="AS34" s="197">
        <v>0</v>
      </c>
      <c r="AT34" s="197">
        <v>0</v>
      </c>
      <c r="AU34" s="197">
        <v>0</v>
      </c>
      <c r="AV34" s="197">
        <v>0</v>
      </c>
      <c r="AW34" s="197">
        <v>0</v>
      </c>
      <c r="AX34" s="197">
        <v>0</v>
      </c>
      <c r="AY34" s="197">
        <v>0</v>
      </c>
    </row>
    <row r="35" spans="1:51">
      <c r="A35" t="s">
        <v>77</v>
      </c>
      <c r="B35" s="197">
        <v>0</v>
      </c>
      <c r="C35" s="197">
        <v>0</v>
      </c>
      <c r="D35" s="197">
        <v>9.8699999999999992</v>
      </c>
      <c r="E35" s="197">
        <v>0</v>
      </c>
      <c r="F35" s="197">
        <v>0</v>
      </c>
      <c r="G35" s="197">
        <v>16.27</v>
      </c>
      <c r="H35" s="197">
        <v>0</v>
      </c>
      <c r="I35" s="197">
        <v>0</v>
      </c>
      <c r="J35" s="197">
        <v>21.16</v>
      </c>
      <c r="K35" s="197">
        <v>73.86</v>
      </c>
      <c r="L35" s="197">
        <v>41.63</v>
      </c>
      <c r="M35" s="197">
        <v>0</v>
      </c>
      <c r="N35" s="197">
        <v>1.22</v>
      </c>
      <c r="O35" s="197">
        <v>2.0299999999999998</v>
      </c>
      <c r="P35" s="197">
        <v>2.0499999999999998</v>
      </c>
      <c r="Q35" s="197">
        <v>2.17</v>
      </c>
      <c r="R35" s="197">
        <v>0.43</v>
      </c>
      <c r="S35" s="197">
        <v>3.24</v>
      </c>
      <c r="T35" s="197">
        <v>0</v>
      </c>
      <c r="U35" s="197">
        <v>9.82</v>
      </c>
      <c r="V35" s="197">
        <v>0.8</v>
      </c>
      <c r="W35" s="197">
        <v>0.45</v>
      </c>
      <c r="X35" s="197">
        <v>1.73</v>
      </c>
      <c r="Y35" s="197">
        <v>0</v>
      </c>
      <c r="Z35" s="197">
        <v>2.85</v>
      </c>
      <c r="AA35" s="197">
        <v>1.53</v>
      </c>
      <c r="AB35" s="197">
        <v>0</v>
      </c>
      <c r="AC35" s="197">
        <v>0</v>
      </c>
      <c r="AD35" s="197">
        <v>13.64</v>
      </c>
      <c r="AE35" s="197">
        <v>0</v>
      </c>
      <c r="AF35" s="197">
        <v>0</v>
      </c>
      <c r="AG35" s="197">
        <v>-7.0000000000000007E-2</v>
      </c>
      <c r="AH35" s="197">
        <v>0</v>
      </c>
      <c r="AI35" s="197">
        <v>0</v>
      </c>
      <c r="AJ35" s="197">
        <v>0</v>
      </c>
      <c r="AK35" s="197">
        <v>9.17</v>
      </c>
      <c r="AL35" s="197">
        <v>0</v>
      </c>
      <c r="AM35" s="197">
        <v>0</v>
      </c>
      <c r="AN35" s="197">
        <v>0</v>
      </c>
      <c r="AO35" s="197">
        <v>220.5</v>
      </c>
      <c r="AP35" s="197">
        <v>0</v>
      </c>
      <c r="AQ35" s="197">
        <v>0</v>
      </c>
      <c r="AR35" s="197">
        <v>0</v>
      </c>
      <c r="AS35" s="197">
        <v>0</v>
      </c>
      <c r="AT35" s="197">
        <v>0</v>
      </c>
      <c r="AU35" s="197">
        <v>0</v>
      </c>
      <c r="AV35" s="197">
        <v>0</v>
      </c>
      <c r="AW35" s="197">
        <v>0</v>
      </c>
      <c r="AX35" s="197">
        <v>0</v>
      </c>
      <c r="AY35" s="197">
        <v>0</v>
      </c>
    </row>
    <row r="36" spans="1:51">
      <c r="A36" t="s">
        <v>78</v>
      </c>
      <c r="B36" s="197">
        <v>0</v>
      </c>
      <c r="C36" s="197">
        <v>0</v>
      </c>
      <c r="D36" s="197">
        <v>9.8699999999999992</v>
      </c>
      <c r="E36" s="197">
        <v>0</v>
      </c>
      <c r="F36" s="197">
        <v>0</v>
      </c>
      <c r="G36" s="197">
        <v>16.27</v>
      </c>
      <c r="H36" s="197">
        <v>0</v>
      </c>
      <c r="I36" s="197">
        <v>0</v>
      </c>
      <c r="J36" s="197">
        <v>21.16</v>
      </c>
      <c r="K36" s="197">
        <v>69.06</v>
      </c>
      <c r="L36" s="197">
        <v>41.63</v>
      </c>
      <c r="M36" s="197">
        <v>0</v>
      </c>
      <c r="N36" s="197">
        <v>1.22</v>
      </c>
      <c r="O36" s="197">
        <v>2.0299999999999998</v>
      </c>
      <c r="P36" s="197">
        <v>2.0499999999999998</v>
      </c>
      <c r="Q36" s="197">
        <v>2.17</v>
      </c>
      <c r="R36" s="197">
        <v>0.43</v>
      </c>
      <c r="S36" s="197">
        <v>3.24</v>
      </c>
      <c r="T36" s="197">
        <v>0</v>
      </c>
      <c r="U36" s="197">
        <v>9.82</v>
      </c>
      <c r="V36" s="197">
        <v>0.84</v>
      </c>
      <c r="W36" s="197">
        <v>0.45</v>
      </c>
      <c r="X36" s="197">
        <v>1.73</v>
      </c>
      <c r="Y36" s="197">
        <v>0</v>
      </c>
      <c r="Z36" s="197">
        <v>2.85</v>
      </c>
      <c r="AA36" s="197">
        <v>1.53</v>
      </c>
      <c r="AB36" s="197">
        <v>0</v>
      </c>
      <c r="AC36" s="197">
        <v>0</v>
      </c>
      <c r="AD36" s="197">
        <v>13.64</v>
      </c>
      <c r="AE36" s="197">
        <v>0</v>
      </c>
      <c r="AF36" s="197">
        <v>0</v>
      </c>
      <c r="AG36" s="197">
        <v>-7.0000000000000007E-2</v>
      </c>
      <c r="AH36" s="197">
        <v>0</v>
      </c>
      <c r="AI36" s="197">
        <v>0</v>
      </c>
      <c r="AJ36" s="197">
        <v>0</v>
      </c>
      <c r="AK36" s="197">
        <v>9.17</v>
      </c>
      <c r="AL36" s="197">
        <v>0</v>
      </c>
      <c r="AM36" s="197">
        <v>0</v>
      </c>
      <c r="AN36" s="197">
        <v>0</v>
      </c>
      <c r="AO36" s="197">
        <v>220.5</v>
      </c>
      <c r="AP36" s="197">
        <v>0</v>
      </c>
      <c r="AQ36" s="197">
        <v>0</v>
      </c>
      <c r="AR36" s="197">
        <v>0</v>
      </c>
      <c r="AS36" s="197">
        <v>0</v>
      </c>
      <c r="AT36" s="197">
        <v>0</v>
      </c>
      <c r="AU36" s="197">
        <v>0</v>
      </c>
      <c r="AV36" s="197">
        <v>0</v>
      </c>
      <c r="AW36" s="197">
        <v>0</v>
      </c>
      <c r="AX36" s="197">
        <v>0</v>
      </c>
      <c r="AY36" s="197">
        <v>0</v>
      </c>
    </row>
    <row r="37" spans="1:51">
      <c r="A37" t="s">
        <v>79</v>
      </c>
      <c r="B37" s="197">
        <v>0</v>
      </c>
      <c r="C37" s="197">
        <v>0</v>
      </c>
      <c r="D37" s="197">
        <v>9.8699999999999992</v>
      </c>
      <c r="E37" s="197">
        <v>0</v>
      </c>
      <c r="F37" s="197">
        <v>0</v>
      </c>
      <c r="G37" s="197">
        <v>16.27</v>
      </c>
      <c r="H37" s="197">
        <v>0</v>
      </c>
      <c r="I37" s="197">
        <v>0</v>
      </c>
      <c r="J37" s="197">
        <v>21.16</v>
      </c>
      <c r="K37" s="197">
        <v>88.25</v>
      </c>
      <c r="L37" s="197">
        <v>41.63</v>
      </c>
      <c r="M37" s="197">
        <v>0</v>
      </c>
      <c r="N37" s="197">
        <v>1.22</v>
      </c>
      <c r="O37" s="197">
        <v>2.0299999999999998</v>
      </c>
      <c r="P37" s="197">
        <v>2.0499999999999998</v>
      </c>
      <c r="Q37" s="197">
        <v>2.17</v>
      </c>
      <c r="R37" s="197">
        <v>5.97</v>
      </c>
      <c r="S37" s="197">
        <v>3.24</v>
      </c>
      <c r="T37" s="197">
        <v>0</v>
      </c>
      <c r="U37" s="197">
        <v>9.82</v>
      </c>
      <c r="V37" s="197">
        <v>5.27</v>
      </c>
      <c r="W37" s="197">
        <v>0.45</v>
      </c>
      <c r="X37" s="197">
        <v>1.73</v>
      </c>
      <c r="Y37" s="197">
        <v>0</v>
      </c>
      <c r="Z37" s="197">
        <v>2.85</v>
      </c>
      <c r="AA37" s="197">
        <v>0.78</v>
      </c>
      <c r="AB37" s="197">
        <v>0</v>
      </c>
      <c r="AC37" s="197">
        <v>0</v>
      </c>
      <c r="AD37" s="197">
        <v>13.64</v>
      </c>
      <c r="AE37" s="197">
        <v>0</v>
      </c>
      <c r="AF37" s="197">
        <v>0</v>
      </c>
      <c r="AG37" s="197">
        <v>-7.0000000000000007E-2</v>
      </c>
      <c r="AH37" s="197">
        <v>0</v>
      </c>
      <c r="AI37" s="197">
        <v>0</v>
      </c>
      <c r="AJ37" s="197">
        <v>0</v>
      </c>
      <c r="AK37" s="197">
        <v>9.17</v>
      </c>
      <c r="AL37" s="197">
        <v>0</v>
      </c>
      <c r="AM37" s="197">
        <v>0</v>
      </c>
      <c r="AN37" s="197">
        <v>0</v>
      </c>
      <c r="AO37" s="197">
        <v>220.5</v>
      </c>
      <c r="AP37" s="197">
        <v>0</v>
      </c>
      <c r="AQ37" s="197">
        <v>0</v>
      </c>
      <c r="AR37" s="197">
        <v>0</v>
      </c>
      <c r="AS37" s="197">
        <v>0</v>
      </c>
      <c r="AT37" s="197">
        <v>0</v>
      </c>
      <c r="AU37" s="197">
        <v>0</v>
      </c>
      <c r="AV37" s="197">
        <v>0</v>
      </c>
      <c r="AW37" s="197">
        <v>0</v>
      </c>
      <c r="AX37" s="197">
        <v>0</v>
      </c>
      <c r="AY37" s="197">
        <v>0</v>
      </c>
    </row>
    <row r="38" spans="1:51">
      <c r="A38" t="s">
        <v>80</v>
      </c>
      <c r="B38" s="197">
        <v>0</v>
      </c>
      <c r="C38" s="197">
        <v>0</v>
      </c>
      <c r="D38" s="197">
        <v>9.8699999999999992</v>
      </c>
      <c r="E38" s="197">
        <v>0</v>
      </c>
      <c r="F38" s="197">
        <v>0</v>
      </c>
      <c r="G38" s="197">
        <v>16.27</v>
      </c>
      <c r="H38" s="197">
        <v>0</v>
      </c>
      <c r="I38" s="197">
        <v>0</v>
      </c>
      <c r="J38" s="197">
        <v>21.16</v>
      </c>
      <c r="K38" s="197">
        <v>88.25</v>
      </c>
      <c r="L38" s="197">
        <v>41.63</v>
      </c>
      <c r="M38" s="197">
        <v>0</v>
      </c>
      <c r="N38" s="197">
        <v>1.22</v>
      </c>
      <c r="O38" s="197">
        <v>2.0299999999999998</v>
      </c>
      <c r="P38" s="197">
        <v>2.0499999999999998</v>
      </c>
      <c r="Q38" s="197">
        <v>2.17</v>
      </c>
      <c r="R38" s="197">
        <v>5.97</v>
      </c>
      <c r="S38" s="197">
        <v>3.24</v>
      </c>
      <c r="T38" s="197">
        <v>0</v>
      </c>
      <c r="U38" s="197">
        <v>9.82</v>
      </c>
      <c r="V38" s="197">
        <v>5.27</v>
      </c>
      <c r="W38" s="197">
        <v>0.45</v>
      </c>
      <c r="X38" s="197">
        <v>1.73</v>
      </c>
      <c r="Y38" s="197">
        <v>0</v>
      </c>
      <c r="Z38" s="197">
        <v>2.85</v>
      </c>
      <c r="AA38" s="197">
        <v>0.78</v>
      </c>
      <c r="AB38" s="197">
        <v>0</v>
      </c>
      <c r="AC38" s="197">
        <v>0</v>
      </c>
      <c r="AD38" s="197">
        <v>13.64</v>
      </c>
      <c r="AE38" s="197">
        <v>0</v>
      </c>
      <c r="AF38" s="197">
        <v>0</v>
      </c>
      <c r="AG38" s="197">
        <v>-7.0000000000000007E-2</v>
      </c>
      <c r="AH38" s="197">
        <v>0</v>
      </c>
      <c r="AI38" s="197">
        <v>0</v>
      </c>
      <c r="AJ38" s="197">
        <v>0</v>
      </c>
      <c r="AK38" s="197">
        <v>9.17</v>
      </c>
      <c r="AL38" s="197">
        <v>0</v>
      </c>
      <c r="AM38" s="197">
        <v>0</v>
      </c>
      <c r="AN38" s="197">
        <v>0</v>
      </c>
      <c r="AO38" s="197">
        <v>220.5</v>
      </c>
      <c r="AP38" s="197">
        <v>0</v>
      </c>
      <c r="AQ38" s="197">
        <v>0</v>
      </c>
      <c r="AR38" s="197">
        <v>0</v>
      </c>
      <c r="AS38" s="197">
        <v>0</v>
      </c>
      <c r="AT38" s="197">
        <v>0</v>
      </c>
      <c r="AU38" s="197">
        <v>0</v>
      </c>
      <c r="AV38" s="197">
        <v>0</v>
      </c>
      <c r="AW38" s="197">
        <v>0</v>
      </c>
      <c r="AX38" s="197">
        <v>0</v>
      </c>
      <c r="AY38" s="197">
        <v>0</v>
      </c>
    </row>
    <row r="39" spans="1:51">
      <c r="A39" t="s">
        <v>81</v>
      </c>
      <c r="B39" s="197">
        <v>0</v>
      </c>
      <c r="C39" s="197">
        <v>0</v>
      </c>
      <c r="D39" s="197">
        <v>9.6</v>
      </c>
      <c r="E39" s="197">
        <v>0</v>
      </c>
      <c r="F39" s="197">
        <v>0</v>
      </c>
      <c r="G39" s="197">
        <v>16.27</v>
      </c>
      <c r="H39" s="197">
        <v>0</v>
      </c>
      <c r="I39" s="197">
        <v>0</v>
      </c>
      <c r="J39" s="197">
        <v>21.16</v>
      </c>
      <c r="K39" s="197">
        <v>73.86</v>
      </c>
      <c r="L39" s="197">
        <v>41.63</v>
      </c>
      <c r="M39" s="197">
        <v>0</v>
      </c>
      <c r="N39" s="197">
        <v>1.22</v>
      </c>
      <c r="O39" s="197">
        <v>2.0299999999999998</v>
      </c>
      <c r="P39" s="197">
        <v>2.0499999999999998</v>
      </c>
      <c r="Q39" s="197">
        <v>2.17</v>
      </c>
      <c r="R39" s="197">
        <v>0.43</v>
      </c>
      <c r="S39" s="197">
        <v>3.23</v>
      </c>
      <c r="T39" s="197">
        <v>0</v>
      </c>
      <c r="U39" s="197">
        <v>9.82</v>
      </c>
      <c r="V39" s="197">
        <v>0.84</v>
      </c>
      <c r="W39" s="197">
        <v>0.45</v>
      </c>
      <c r="X39" s="197">
        <v>1.73</v>
      </c>
      <c r="Y39" s="197">
        <v>0</v>
      </c>
      <c r="Z39" s="197">
        <v>2.85</v>
      </c>
      <c r="AA39" s="197">
        <v>1.53</v>
      </c>
      <c r="AB39" s="197">
        <v>0</v>
      </c>
      <c r="AC39" s="197">
        <v>0</v>
      </c>
      <c r="AD39" s="197">
        <v>13.64</v>
      </c>
      <c r="AE39" s="197">
        <v>0</v>
      </c>
      <c r="AF39" s="197">
        <v>0</v>
      </c>
      <c r="AG39" s="197">
        <v>-7.0000000000000007E-2</v>
      </c>
      <c r="AH39" s="197">
        <v>0</v>
      </c>
      <c r="AI39" s="197">
        <v>0</v>
      </c>
      <c r="AJ39" s="197">
        <v>0</v>
      </c>
      <c r="AK39" s="197">
        <v>9.17</v>
      </c>
      <c r="AL39" s="197">
        <v>0</v>
      </c>
      <c r="AM39" s="197">
        <v>0</v>
      </c>
      <c r="AN39" s="197">
        <v>0</v>
      </c>
      <c r="AO39" s="197">
        <v>220.5</v>
      </c>
      <c r="AP39" s="197">
        <v>0</v>
      </c>
      <c r="AQ39" s="197">
        <v>0</v>
      </c>
      <c r="AR39" s="197">
        <v>0</v>
      </c>
      <c r="AS39" s="197">
        <v>0</v>
      </c>
      <c r="AT39" s="197">
        <v>0</v>
      </c>
      <c r="AU39" s="197">
        <v>0</v>
      </c>
      <c r="AV39" s="197">
        <v>0</v>
      </c>
      <c r="AW39" s="197">
        <v>0</v>
      </c>
      <c r="AX39" s="197">
        <v>0</v>
      </c>
      <c r="AY39" s="197">
        <v>0</v>
      </c>
    </row>
    <row r="40" spans="1:51">
      <c r="A40" t="s">
        <v>82</v>
      </c>
      <c r="B40" s="197">
        <v>0</v>
      </c>
      <c r="C40" s="197">
        <v>0</v>
      </c>
      <c r="D40" s="197">
        <v>9.6</v>
      </c>
      <c r="E40" s="197">
        <v>0</v>
      </c>
      <c r="F40" s="197">
        <v>0</v>
      </c>
      <c r="G40" s="197">
        <v>16.27</v>
      </c>
      <c r="H40" s="197">
        <v>0</v>
      </c>
      <c r="I40" s="197">
        <v>0</v>
      </c>
      <c r="J40" s="197">
        <v>21.16</v>
      </c>
      <c r="K40" s="197">
        <v>73.86</v>
      </c>
      <c r="L40" s="197">
        <v>41.63</v>
      </c>
      <c r="M40" s="197">
        <v>0</v>
      </c>
      <c r="N40" s="197">
        <v>1.22</v>
      </c>
      <c r="O40" s="197">
        <v>2.0299999999999998</v>
      </c>
      <c r="P40" s="197">
        <v>2.0499999999999998</v>
      </c>
      <c r="Q40" s="197">
        <v>2.17</v>
      </c>
      <c r="R40" s="197">
        <v>0.43</v>
      </c>
      <c r="S40" s="197">
        <v>3.23</v>
      </c>
      <c r="T40" s="197">
        <v>0</v>
      </c>
      <c r="U40" s="197">
        <v>9.82</v>
      </c>
      <c r="V40" s="197">
        <v>0.84</v>
      </c>
      <c r="W40" s="197">
        <v>0.45</v>
      </c>
      <c r="X40" s="197">
        <v>1.73</v>
      </c>
      <c r="Y40" s="197">
        <v>0</v>
      </c>
      <c r="Z40" s="197">
        <v>2.85</v>
      </c>
      <c r="AA40" s="197">
        <v>1.53</v>
      </c>
      <c r="AB40" s="197">
        <v>0</v>
      </c>
      <c r="AC40" s="197">
        <v>0</v>
      </c>
      <c r="AD40" s="197">
        <v>13.64</v>
      </c>
      <c r="AE40" s="197">
        <v>0</v>
      </c>
      <c r="AF40" s="197">
        <v>0</v>
      </c>
      <c r="AG40" s="197">
        <v>-7.0000000000000007E-2</v>
      </c>
      <c r="AH40" s="197">
        <v>0</v>
      </c>
      <c r="AI40" s="197">
        <v>0</v>
      </c>
      <c r="AJ40" s="197">
        <v>0</v>
      </c>
      <c r="AK40" s="197">
        <v>9.17</v>
      </c>
      <c r="AL40" s="197">
        <v>0</v>
      </c>
      <c r="AM40" s="197">
        <v>0</v>
      </c>
      <c r="AN40" s="197">
        <v>0</v>
      </c>
      <c r="AO40" s="197">
        <v>220.5</v>
      </c>
      <c r="AP40" s="197">
        <v>0</v>
      </c>
      <c r="AQ40" s="197">
        <v>0</v>
      </c>
      <c r="AR40" s="197">
        <v>0</v>
      </c>
      <c r="AS40" s="197">
        <v>0</v>
      </c>
      <c r="AT40" s="197">
        <v>0</v>
      </c>
      <c r="AU40" s="197">
        <v>0</v>
      </c>
      <c r="AV40" s="197">
        <v>0</v>
      </c>
      <c r="AW40" s="197">
        <v>0</v>
      </c>
      <c r="AX40" s="197">
        <v>0</v>
      </c>
      <c r="AY40" s="197">
        <v>0</v>
      </c>
    </row>
    <row r="41" spans="1:51">
      <c r="A41" t="s">
        <v>83</v>
      </c>
      <c r="B41" s="197">
        <v>0</v>
      </c>
      <c r="C41" s="197">
        <v>0</v>
      </c>
      <c r="D41" s="197">
        <v>9.6</v>
      </c>
      <c r="E41" s="197">
        <v>0</v>
      </c>
      <c r="F41" s="197">
        <v>0</v>
      </c>
      <c r="G41" s="197">
        <v>16.27</v>
      </c>
      <c r="H41" s="197">
        <v>0</v>
      </c>
      <c r="I41" s="197">
        <v>0</v>
      </c>
      <c r="J41" s="197">
        <v>21.16</v>
      </c>
      <c r="K41" s="197">
        <v>73.86</v>
      </c>
      <c r="L41" s="197">
        <v>41.63</v>
      </c>
      <c r="M41" s="197">
        <v>0</v>
      </c>
      <c r="N41" s="197">
        <v>1.22</v>
      </c>
      <c r="O41" s="197">
        <v>2.0299999999999998</v>
      </c>
      <c r="P41" s="197">
        <v>2.0499999999999998</v>
      </c>
      <c r="Q41" s="197">
        <v>2.17</v>
      </c>
      <c r="R41" s="197">
        <v>0.43</v>
      </c>
      <c r="S41" s="197">
        <v>3.23</v>
      </c>
      <c r="T41" s="197">
        <v>0</v>
      </c>
      <c r="U41" s="197">
        <v>9.82</v>
      </c>
      <c r="V41" s="197">
        <v>0.85</v>
      </c>
      <c r="W41" s="197">
        <v>0.45</v>
      </c>
      <c r="X41" s="197">
        <v>1.73</v>
      </c>
      <c r="Y41" s="197">
        <v>0</v>
      </c>
      <c r="Z41" s="197">
        <v>5.58</v>
      </c>
      <c r="AA41" s="197">
        <v>5.17</v>
      </c>
      <c r="AB41" s="197">
        <v>0</v>
      </c>
      <c r="AC41" s="197">
        <v>0</v>
      </c>
      <c r="AD41" s="197">
        <v>13.64</v>
      </c>
      <c r="AE41" s="197">
        <v>0</v>
      </c>
      <c r="AF41" s="197">
        <v>0</v>
      </c>
      <c r="AG41" s="197">
        <v>-7.0000000000000007E-2</v>
      </c>
      <c r="AH41" s="197">
        <v>0</v>
      </c>
      <c r="AI41" s="197">
        <v>0</v>
      </c>
      <c r="AJ41" s="197">
        <v>0</v>
      </c>
      <c r="AK41" s="197">
        <v>9.17</v>
      </c>
      <c r="AL41" s="197">
        <v>0</v>
      </c>
      <c r="AM41" s="197">
        <v>0</v>
      </c>
      <c r="AN41" s="197">
        <v>0</v>
      </c>
      <c r="AO41" s="197">
        <v>220.5</v>
      </c>
      <c r="AP41" s="197">
        <v>0</v>
      </c>
      <c r="AQ41" s="197">
        <v>0</v>
      </c>
      <c r="AR41" s="197">
        <v>0</v>
      </c>
      <c r="AS41" s="197">
        <v>0</v>
      </c>
      <c r="AT41" s="197">
        <v>0</v>
      </c>
      <c r="AU41" s="197">
        <v>0</v>
      </c>
      <c r="AV41" s="197">
        <v>0</v>
      </c>
      <c r="AW41" s="197">
        <v>0</v>
      </c>
      <c r="AX41" s="197">
        <v>0</v>
      </c>
      <c r="AY41" s="197">
        <v>0</v>
      </c>
    </row>
    <row r="42" spans="1:51">
      <c r="A42" t="s">
        <v>84</v>
      </c>
      <c r="B42" s="197">
        <v>0</v>
      </c>
      <c r="C42" s="197">
        <v>0</v>
      </c>
      <c r="D42" s="197">
        <v>9.6</v>
      </c>
      <c r="E42" s="197">
        <v>0</v>
      </c>
      <c r="F42" s="197">
        <v>0</v>
      </c>
      <c r="G42" s="197">
        <v>16.27</v>
      </c>
      <c r="H42" s="197">
        <v>0</v>
      </c>
      <c r="I42" s="197">
        <v>0</v>
      </c>
      <c r="J42" s="197">
        <v>21.16</v>
      </c>
      <c r="K42" s="197">
        <v>88.25</v>
      </c>
      <c r="L42" s="197">
        <v>41.63</v>
      </c>
      <c r="M42" s="197">
        <v>0</v>
      </c>
      <c r="N42" s="197">
        <v>1.22</v>
      </c>
      <c r="O42" s="197">
        <v>2.0299999999999998</v>
      </c>
      <c r="P42" s="197">
        <v>2.0499999999999998</v>
      </c>
      <c r="Q42" s="197">
        <v>2.17</v>
      </c>
      <c r="R42" s="197">
        <v>5.97</v>
      </c>
      <c r="S42" s="197">
        <v>3.23</v>
      </c>
      <c r="T42" s="197">
        <v>0</v>
      </c>
      <c r="U42" s="197">
        <v>9.82</v>
      </c>
      <c r="V42" s="197">
        <v>5.27</v>
      </c>
      <c r="W42" s="197">
        <v>0.45</v>
      </c>
      <c r="X42" s="197">
        <v>1.73</v>
      </c>
      <c r="Y42" s="197">
        <v>0</v>
      </c>
      <c r="Z42" s="197">
        <v>5.58</v>
      </c>
      <c r="AA42" s="197">
        <v>12.4</v>
      </c>
      <c r="AB42" s="197">
        <v>0</v>
      </c>
      <c r="AC42" s="197">
        <v>0</v>
      </c>
      <c r="AD42" s="197">
        <v>13.64</v>
      </c>
      <c r="AE42" s="197">
        <v>0</v>
      </c>
      <c r="AF42" s="197">
        <v>0</v>
      </c>
      <c r="AG42" s="197">
        <v>-7.0000000000000007E-2</v>
      </c>
      <c r="AH42" s="197">
        <v>0</v>
      </c>
      <c r="AI42" s="197">
        <v>0</v>
      </c>
      <c r="AJ42" s="197">
        <v>0</v>
      </c>
      <c r="AK42" s="197">
        <v>9.17</v>
      </c>
      <c r="AL42" s="197">
        <v>0</v>
      </c>
      <c r="AM42" s="197">
        <v>0</v>
      </c>
      <c r="AN42" s="197">
        <v>0</v>
      </c>
      <c r="AO42" s="197">
        <v>220.5</v>
      </c>
      <c r="AP42" s="197">
        <v>0</v>
      </c>
      <c r="AQ42" s="197">
        <v>0</v>
      </c>
      <c r="AR42" s="197">
        <v>0</v>
      </c>
      <c r="AS42" s="197">
        <v>0</v>
      </c>
      <c r="AT42" s="197">
        <v>0</v>
      </c>
      <c r="AU42" s="197">
        <v>0</v>
      </c>
      <c r="AV42" s="197">
        <v>0</v>
      </c>
      <c r="AW42" s="197">
        <v>0</v>
      </c>
      <c r="AX42" s="197">
        <v>0</v>
      </c>
      <c r="AY42" s="197">
        <v>0</v>
      </c>
    </row>
    <row r="43" spans="1:51">
      <c r="A43" t="s">
        <v>85</v>
      </c>
      <c r="B43" s="197">
        <v>0</v>
      </c>
      <c r="C43" s="197">
        <v>0</v>
      </c>
      <c r="D43" s="197">
        <v>9.6</v>
      </c>
      <c r="E43" s="197">
        <v>0</v>
      </c>
      <c r="F43" s="197">
        <v>0</v>
      </c>
      <c r="G43" s="197">
        <v>16.27</v>
      </c>
      <c r="H43" s="197">
        <v>0</v>
      </c>
      <c r="I43" s="197">
        <v>0</v>
      </c>
      <c r="J43" s="197">
        <v>21.16</v>
      </c>
      <c r="K43" s="197">
        <v>88.25</v>
      </c>
      <c r="L43" s="197">
        <v>41.63</v>
      </c>
      <c r="M43" s="197">
        <v>0</v>
      </c>
      <c r="N43" s="197">
        <v>1.22</v>
      </c>
      <c r="O43" s="197">
        <v>2.0299999999999998</v>
      </c>
      <c r="P43" s="197">
        <v>2.0499999999999998</v>
      </c>
      <c r="Q43" s="197">
        <v>2.17</v>
      </c>
      <c r="R43" s="197">
        <v>5.97</v>
      </c>
      <c r="S43" s="197">
        <v>3.23</v>
      </c>
      <c r="T43" s="197">
        <v>0</v>
      </c>
      <c r="U43" s="197">
        <v>9.82</v>
      </c>
      <c r="V43" s="197">
        <v>5.27</v>
      </c>
      <c r="W43" s="197">
        <v>6.78</v>
      </c>
      <c r="X43" s="197">
        <v>1.73</v>
      </c>
      <c r="Y43" s="197">
        <v>0</v>
      </c>
      <c r="Z43" s="197">
        <v>39.36</v>
      </c>
      <c r="AA43" s="197">
        <v>10.27</v>
      </c>
      <c r="AB43" s="197">
        <v>0</v>
      </c>
      <c r="AC43" s="197">
        <v>0</v>
      </c>
      <c r="AD43" s="197">
        <v>13.64</v>
      </c>
      <c r="AE43" s="197">
        <v>0</v>
      </c>
      <c r="AF43" s="197">
        <v>0</v>
      </c>
      <c r="AG43" s="197">
        <v>-7.0000000000000007E-2</v>
      </c>
      <c r="AH43" s="197">
        <v>0</v>
      </c>
      <c r="AI43" s="197">
        <v>0</v>
      </c>
      <c r="AJ43" s="197">
        <v>0</v>
      </c>
      <c r="AK43" s="197">
        <v>9.17</v>
      </c>
      <c r="AL43" s="197">
        <v>0</v>
      </c>
      <c r="AM43" s="197">
        <v>0</v>
      </c>
      <c r="AN43" s="197">
        <v>0</v>
      </c>
      <c r="AO43" s="197">
        <v>216</v>
      </c>
      <c r="AP43" s="197">
        <v>0</v>
      </c>
      <c r="AQ43" s="197">
        <v>0</v>
      </c>
      <c r="AR43" s="197">
        <v>0</v>
      </c>
      <c r="AS43" s="197">
        <v>0</v>
      </c>
      <c r="AT43" s="197">
        <v>0</v>
      </c>
      <c r="AU43" s="197">
        <v>0</v>
      </c>
      <c r="AV43" s="197">
        <v>0</v>
      </c>
      <c r="AW43" s="197">
        <v>0</v>
      </c>
      <c r="AX43" s="197">
        <v>0</v>
      </c>
      <c r="AY43" s="197">
        <v>0</v>
      </c>
    </row>
    <row r="44" spans="1:51">
      <c r="A44" t="s">
        <v>86</v>
      </c>
      <c r="B44" s="197">
        <v>0</v>
      </c>
      <c r="C44" s="197">
        <v>0</v>
      </c>
      <c r="D44" s="197">
        <v>9.6</v>
      </c>
      <c r="E44" s="197">
        <v>0</v>
      </c>
      <c r="F44" s="197">
        <v>0</v>
      </c>
      <c r="G44" s="197">
        <v>16.27</v>
      </c>
      <c r="H44" s="197">
        <v>0</v>
      </c>
      <c r="I44" s="197">
        <v>0</v>
      </c>
      <c r="J44" s="197">
        <v>21.16</v>
      </c>
      <c r="K44" s="197">
        <v>88.25</v>
      </c>
      <c r="L44" s="197">
        <v>41.63</v>
      </c>
      <c r="M44" s="197">
        <v>0</v>
      </c>
      <c r="N44" s="197">
        <v>1.22</v>
      </c>
      <c r="O44" s="197">
        <v>2.0299999999999998</v>
      </c>
      <c r="P44" s="197">
        <v>2.0499999999999998</v>
      </c>
      <c r="Q44" s="197">
        <v>2.17</v>
      </c>
      <c r="R44" s="197">
        <v>5.97</v>
      </c>
      <c r="S44" s="197">
        <v>3.23</v>
      </c>
      <c r="T44" s="197">
        <v>0</v>
      </c>
      <c r="U44" s="197">
        <v>9.82</v>
      </c>
      <c r="V44" s="197">
        <v>5.27</v>
      </c>
      <c r="W44" s="197">
        <v>6.78</v>
      </c>
      <c r="X44" s="197">
        <v>1.73</v>
      </c>
      <c r="Y44" s="197">
        <v>0</v>
      </c>
      <c r="Z44" s="197">
        <v>39.36</v>
      </c>
      <c r="AA44" s="197">
        <v>10.27</v>
      </c>
      <c r="AB44" s="197">
        <v>0</v>
      </c>
      <c r="AC44" s="197">
        <v>0</v>
      </c>
      <c r="AD44" s="197">
        <v>13.64</v>
      </c>
      <c r="AE44" s="197">
        <v>0</v>
      </c>
      <c r="AF44" s="197">
        <v>0</v>
      </c>
      <c r="AG44" s="197">
        <v>-7.0000000000000007E-2</v>
      </c>
      <c r="AH44" s="197">
        <v>0</v>
      </c>
      <c r="AI44" s="197">
        <v>0</v>
      </c>
      <c r="AJ44" s="197">
        <v>0</v>
      </c>
      <c r="AK44" s="197">
        <v>9.17</v>
      </c>
      <c r="AL44" s="197">
        <v>0</v>
      </c>
      <c r="AM44" s="197">
        <v>0</v>
      </c>
      <c r="AN44" s="197">
        <v>0</v>
      </c>
      <c r="AO44" s="197">
        <v>216</v>
      </c>
      <c r="AP44" s="197">
        <v>0</v>
      </c>
      <c r="AQ44" s="197">
        <v>0</v>
      </c>
      <c r="AR44" s="197">
        <v>0</v>
      </c>
      <c r="AS44" s="197">
        <v>0</v>
      </c>
      <c r="AT44" s="197">
        <v>0</v>
      </c>
      <c r="AU44" s="197">
        <v>0</v>
      </c>
      <c r="AV44" s="197">
        <v>0</v>
      </c>
      <c r="AW44" s="197">
        <v>0</v>
      </c>
      <c r="AX44" s="197">
        <v>0</v>
      </c>
      <c r="AY44" s="197">
        <v>0</v>
      </c>
    </row>
    <row r="45" spans="1:51">
      <c r="A45" t="s">
        <v>87</v>
      </c>
      <c r="B45" s="197">
        <v>0</v>
      </c>
      <c r="C45" s="197">
        <v>0</v>
      </c>
      <c r="D45" s="197">
        <v>9.6</v>
      </c>
      <c r="E45" s="197">
        <v>0</v>
      </c>
      <c r="F45" s="197">
        <v>0</v>
      </c>
      <c r="G45" s="197">
        <v>16.27</v>
      </c>
      <c r="H45" s="197">
        <v>0</v>
      </c>
      <c r="I45" s="197">
        <v>0</v>
      </c>
      <c r="J45" s="197">
        <v>21.16</v>
      </c>
      <c r="K45" s="197">
        <v>87.79</v>
      </c>
      <c r="L45" s="197">
        <v>41.63</v>
      </c>
      <c r="M45" s="197">
        <v>0</v>
      </c>
      <c r="N45" s="197">
        <v>1.22</v>
      </c>
      <c r="O45" s="197">
        <v>2.0299999999999998</v>
      </c>
      <c r="P45" s="197">
        <v>2.0499999999999998</v>
      </c>
      <c r="Q45" s="197">
        <v>2.17</v>
      </c>
      <c r="R45" s="197">
        <v>5.97</v>
      </c>
      <c r="S45" s="197">
        <v>3.23</v>
      </c>
      <c r="T45" s="197">
        <v>0</v>
      </c>
      <c r="U45" s="197">
        <v>9.82</v>
      </c>
      <c r="V45" s="197">
        <v>5.27</v>
      </c>
      <c r="W45" s="197">
        <v>6.78</v>
      </c>
      <c r="X45" s="197">
        <v>1.73</v>
      </c>
      <c r="Y45" s="197">
        <v>0</v>
      </c>
      <c r="Z45" s="197">
        <v>39.36</v>
      </c>
      <c r="AA45" s="197">
        <v>10.27</v>
      </c>
      <c r="AB45" s="197">
        <v>0</v>
      </c>
      <c r="AC45" s="197">
        <v>0</v>
      </c>
      <c r="AD45" s="197">
        <v>13.64</v>
      </c>
      <c r="AE45" s="197">
        <v>0</v>
      </c>
      <c r="AF45" s="197">
        <v>0</v>
      </c>
      <c r="AG45" s="197">
        <v>-7.0000000000000007E-2</v>
      </c>
      <c r="AH45" s="197">
        <v>0</v>
      </c>
      <c r="AI45" s="197">
        <v>0</v>
      </c>
      <c r="AJ45" s="197">
        <v>0</v>
      </c>
      <c r="AK45" s="197">
        <v>9.17</v>
      </c>
      <c r="AL45" s="197">
        <v>0</v>
      </c>
      <c r="AM45" s="197">
        <v>0</v>
      </c>
      <c r="AN45" s="197">
        <v>0</v>
      </c>
      <c r="AO45" s="197">
        <v>216</v>
      </c>
      <c r="AP45" s="197">
        <v>0</v>
      </c>
      <c r="AQ45" s="197">
        <v>0</v>
      </c>
      <c r="AR45" s="197">
        <v>0</v>
      </c>
      <c r="AS45" s="197">
        <v>0</v>
      </c>
      <c r="AT45" s="197">
        <v>0</v>
      </c>
      <c r="AU45" s="197">
        <v>0</v>
      </c>
      <c r="AV45" s="197">
        <v>0</v>
      </c>
      <c r="AW45" s="197">
        <v>0</v>
      </c>
      <c r="AX45" s="197">
        <v>0</v>
      </c>
      <c r="AY45" s="197">
        <v>0</v>
      </c>
    </row>
    <row r="46" spans="1:51">
      <c r="A46" t="s">
        <v>88</v>
      </c>
      <c r="B46" s="197">
        <v>0</v>
      </c>
      <c r="C46" s="197">
        <v>0</v>
      </c>
      <c r="D46" s="197">
        <v>9.6</v>
      </c>
      <c r="E46" s="197">
        <v>0</v>
      </c>
      <c r="F46" s="197">
        <v>0</v>
      </c>
      <c r="G46" s="197">
        <v>16.27</v>
      </c>
      <c r="H46" s="197">
        <v>0</v>
      </c>
      <c r="I46" s="197">
        <v>0</v>
      </c>
      <c r="J46" s="197">
        <v>21.16</v>
      </c>
      <c r="K46" s="197">
        <v>88.25</v>
      </c>
      <c r="L46" s="197">
        <v>41.63</v>
      </c>
      <c r="M46" s="197">
        <v>0</v>
      </c>
      <c r="N46" s="197">
        <v>1.22</v>
      </c>
      <c r="O46" s="197">
        <v>2.0299999999999998</v>
      </c>
      <c r="P46" s="197">
        <v>2.0499999999999998</v>
      </c>
      <c r="Q46" s="197">
        <v>2.17</v>
      </c>
      <c r="R46" s="197">
        <v>5.97</v>
      </c>
      <c r="S46" s="197">
        <v>3.23</v>
      </c>
      <c r="T46" s="197">
        <v>0</v>
      </c>
      <c r="U46" s="197">
        <v>9.82</v>
      </c>
      <c r="V46" s="197">
        <v>5.27</v>
      </c>
      <c r="W46" s="197">
        <v>6.78</v>
      </c>
      <c r="X46" s="197">
        <v>1.73</v>
      </c>
      <c r="Y46" s="197">
        <v>0</v>
      </c>
      <c r="Z46" s="197">
        <v>39.36</v>
      </c>
      <c r="AA46" s="197">
        <v>10.27</v>
      </c>
      <c r="AB46" s="197">
        <v>0</v>
      </c>
      <c r="AC46" s="197">
        <v>0</v>
      </c>
      <c r="AD46" s="197">
        <v>13.64</v>
      </c>
      <c r="AE46" s="197">
        <v>0</v>
      </c>
      <c r="AF46" s="197">
        <v>0</v>
      </c>
      <c r="AG46" s="197">
        <v>-7.0000000000000007E-2</v>
      </c>
      <c r="AH46" s="197">
        <v>0</v>
      </c>
      <c r="AI46" s="197">
        <v>0</v>
      </c>
      <c r="AJ46" s="197">
        <v>0</v>
      </c>
      <c r="AK46" s="197">
        <v>9.17</v>
      </c>
      <c r="AL46" s="197">
        <v>0</v>
      </c>
      <c r="AM46" s="197">
        <v>0</v>
      </c>
      <c r="AN46" s="197">
        <v>0</v>
      </c>
      <c r="AO46" s="197">
        <v>216</v>
      </c>
      <c r="AP46" s="197">
        <v>0</v>
      </c>
      <c r="AQ46" s="197">
        <v>0</v>
      </c>
      <c r="AR46" s="197">
        <v>0</v>
      </c>
      <c r="AS46" s="197">
        <v>0</v>
      </c>
      <c r="AT46" s="197">
        <v>0</v>
      </c>
      <c r="AU46" s="197">
        <v>0</v>
      </c>
      <c r="AV46" s="197">
        <v>0</v>
      </c>
      <c r="AW46" s="197">
        <v>0</v>
      </c>
      <c r="AX46" s="197">
        <v>0</v>
      </c>
      <c r="AY46" s="197">
        <v>0</v>
      </c>
    </row>
    <row r="47" spans="1:51">
      <c r="A47" t="s">
        <v>89</v>
      </c>
      <c r="B47" s="197">
        <v>0</v>
      </c>
      <c r="C47" s="197">
        <v>0</v>
      </c>
      <c r="D47" s="197">
        <v>9.33</v>
      </c>
      <c r="E47" s="197">
        <v>0</v>
      </c>
      <c r="F47" s="197">
        <v>0</v>
      </c>
      <c r="G47" s="197">
        <v>16.27</v>
      </c>
      <c r="H47" s="197">
        <v>0</v>
      </c>
      <c r="I47" s="197">
        <v>0</v>
      </c>
      <c r="J47" s="197">
        <v>21.16</v>
      </c>
      <c r="K47" s="197">
        <v>88.25</v>
      </c>
      <c r="L47" s="197">
        <v>41.63</v>
      </c>
      <c r="M47" s="197">
        <v>0</v>
      </c>
      <c r="N47" s="197">
        <v>1.22</v>
      </c>
      <c r="O47" s="197">
        <v>2.0299999999999998</v>
      </c>
      <c r="P47" s="197">
        <v>2.0499999999999998</v>
      </c>
      <c r="Q47" s="197">
        <v>2.17</v>
      </c>
      <c r="R47" s="197">
        <v>5.97</v>
      </c>
      <c r="S47" s="197">
        <v>3.23</v>
      </c>
      <c r="T47" s="197">
        <v>0</v>
      </c>
      <c r="U47" s="197">
        <v>9.82</v>
      </c>
      <c r="V47" s="197">
        <v>5.27</v>
      </c>
      <c r="W47" s="197">
        <v>6.78</v>
      </c>
      <c r="X47" s="197">
        <v>1.73</v>
      </c>
      <c r="Y47" s="197">
        <v>0</v>
      </c>
      <c r="Z47" s="197">
        <v>39.36</v>
      </c>
      <c r="AA47" s="197">
        <v>10.27</v>
      </c>
      <c r="AB47" s="197">
        <v>0</v>
      </c>
      <c r="AC47" s="197">
        <v>0</v>
      </c>
      <c r="AD47" s="197">
        <v>13.64</v>
      </c>
      <c r="AE47" s="197">
        <v>0</v>
      </c>
      <c r="AF47" s="197">
        <v>0</v>
      </c>
      <c r="AG47" s="197">
        <v>-7.0000000000000007E-2</v>
      </c>
      <c r="AH47" s="197">
        <v>0</v>
      </c>
      <c r="AI47" s="197">
        <v>0</v>
      </c>
      <c r="AJ47" s="197">
        <v>0</v>
      </c>
      <c r="AK47" s="197">
        <v>9.17</v>
      </c>
      <c r="AL47" s="197">
        <v>0</v>
      </c>
      <c r="AM47" s="197">
        <v>0</v>
      </c>
      <c r="AN47" s="197">
        <v>0</v>
      </c>
      <c r="AO47" s="197">
        <v>216</v>
      </c>
      <c r="AP47" s="197">
        <v>0</v>
      </c>
      <c r="AQ47" s="197">
        <v>0</v>
      </c>
      <c r="AR47" s="197">
        <v>0</v>
      </c>
      <c r="AS47" s="197">
        <v>0</v>
      </c>
      <c r="AT47" s="197">
        <v>0</v>
      </c>
      <c r="AU47" s="197">
        <v>0</v>
      </c>
      <c r="AV47" s="197">
        <v>0</v>
      </c>
      <c r="AW47" s="197">
        <v>0</v>
      </c>
      <c r="AX47" s="197">
        <v>0</v>
      </c>
      <c r="AY47" s="197">
        <v>0</v>
      </c>
    </row>
    <row r="48" spans="1:51">
      <c r="A48" t="s">
        <v>90</v>
      </c>
      <c r="B48" s="197">
        <v>0</v>
      </c>
      <c r="C48" s="197">
        <v>0</v>
      </c>
      <c r="D48" s="197">
        <v>9.33</v>
      </c>
      <c r="E48" s="197">
        <v>0</v>
      </c>
      <c r="F48" s="197">
        <v>0</v>
      </c>
      <c r="G48" s="197">
        <v>16.27</v>
      </c>
      <c r="H48" s="197">
        <v>0</v>
      </c>
      <c r="I48" s="197">
        <v>0</v>
      </c>
      <c r="J48" s="197">
        <v>21.16</v>
      </c>
      <c r="K48" s="197">
        <v>88.25</v>
      </c>
      <c r="L48" s="197">
        <v>45.08</v>
      </c>
      <c r="M48" s="197">
        <v>0</v>
      </c>
      <c r="N48" s="197">
        <v>1.22</v>
      </c>
      <c r="O48" s="197">
        <v>2.0299999999999998</v>
      </c>
      <c r="P48" s="197">
        <v>2.0499999999999998</v>
      </c>
      <c r="Q48" s="197">
        <v>2.17</v>
      </c>
      <c r="R48" s="197">
        <v>5.97</v>
      </c>
      <c r="S48" s="197">
        <v>3.23</v>
      </c>
      <c r="T48" s="197">
        <v>0</v>
      </c>
      <c r="U48" s="197">
        <v>9.82</v>
      </c>
      <c r="V48" s="197">
        <v>5.27</v>
      </c>
      <c r="W48" s="197">
        <v>6.78</v>
      </c>
      <c r="X48" s="197">
        <v>1.73</v>
      </c>
      <c r="Y48" s="197">
        <v>0</v>
      </c>
      <c r="Z48" s="197">
        <v>39.36</v>
      </c>
      <c r="AA48" s="197">
        <v>10.27</v>
      </c>
      <c r="AB48" s="197">
        <v>0</v>
      </c>
      <c r="AC48" s="197">
        <v>0</v>
      </c>
      <c r="AD48" s="197">
        <v>13.64</v>
      </c>
      <c r="AE48" s="197">
        <v>0</v>
      </c>
      <c r="AF48" s="197">
        <v>0</v>
      </c>
      <c r="AG48" s="197">
        <v>-7.0000000000000007E-2</v>
      </c>
      <c r="AH48" s="197">
        <v>0</v>
      </c>
      <c r="AI48" s="197">
        <v>0</v>
      </c>
      <c r="AJ48" s="197">
        <v>0</v>
      </c>
      <c r="AK48" s="197">
        <v>9.17</v>
      </c>
      <c r="AL48" s="197">
        <v>0</v>
      </c>
      <c r="AM48" s="197">
        <v>0</v>
      </c>
      <c r="AN48" s="197">
        <v>0</v>
      </c>
      <c r="AO48" s="197">
        <v>216</v>
      </c>
      <c r="AP48" s="197">
        <v>0</v>
      </c>
      <c r="AQ48" s="197">
        <v>0</v>
      </c>
      <c r="AR48" s="197">
        <v>0</v>
      </c>
      <c r="AS48" s="197">
        <v>0</v>
      </c>
      <c r="AT48" s="197">
        <v>0</v>
      </c>
      <c r="AU48" s="197">
        <v>0</v>
      </c>
      <c r="AV48" s="197">
        <v>0</v>
      </c>
      <c r="AW48" s="197">
        <v>0</v>
      </c>
      <c r="AX48" s="197">
        <v>0</v>
      </c>
      <c r="AY48" s="197">
        <v>0</v>
      </c>
    </row>
    <row r="49" spans="1:51">
      <c r="A49" t="s">
        <v>91</v>
      </c>
      <c r="B49" s="197">
        <v>0</v>
      </c>
      <c r="C49" s="197">
        <v>0</v>
      </c>
      <c r="D49" s="197">
        <v>9.33</v>
      </c>
      <c r="E49" s="197">
        <v>0</v>
      </c>
      <c r="F49" s="197">
        <v>0</v>
      </c>
      <c r="G49" s="197">
        <v>16.27</v>
      </c>
      <c r="H49" s="197">
        <v>0</v>
      </c>
      <c r="I49" s="197">
        <v>0</v>
      </c>
      <c r="J49" s="197">
        <v>21.16</v>
      </c>
      <c r="K49" s="197">
        <v>88.4</v>
      </c>
      <c r="L49" s="197">
        <v>45.11</v>
      </c>
      <c r="M49" s="197">
        <v>0</v>
      </c>
      <c r="N49" s="197">
        <v>1.22</v>
      </c>
      <c r="O49" s="197">
        <v>2.0299999999999998</v>
      </c>
      <c r="P49" s="197">
        <v>2.0499999999999998</v>
      </c>
      <c r="Q49" s="197">
        <v>2.17</v>
      </c>
      <c r="R49" s="197">
        <v>5.98</v>
      </c>
      <c r="S49" s="197">
        <v>3.23</v>
      </c>
      <c r="T49" s="197">
        <v>0</v>
      </c>
      <c r="U49" s="197">
        <v>9.82</v>
      </c>
      <c r="V49" s="197">
        <v>5.27</v>
      </c>
      <c r="W49" s="197">
        <v>6.78</v>
      </c>
      <c r="X49" s="197">
        <v>1.73</v>
      </c>
      <c r="Y49" s="197">
        <v>0</v>
      </c>
      <c r="Z49" s="197">
        <v>39.409999999999997</v>
      </c>
      <c r="AA49" s="197">
        <v>10.28</v>
      </c>
      <c r="AB49" s="197">
        <v>0</v>
      </c>
      <c r="AC49" s="197">
        <v>0</v>
      </c>
      <c r="AD49" s="197">
        <v>13.64</v>
      </c>
      <c r="AE49" s="197">
        <v>0</v>
      </c>
      <c r="AF49" s="197">
        <v>0</v>
      </c>
      <c r="AG49" s="197">
        <v>0</v>
      </c>
      <c r="AH49" s="197">
        <v>0</v>
      </c>
      <c r="AI49" s="197">
        <v>0</v>
      </c>
      <c r="AJ49" s="197">
        <v>0</v>
      </c>
      <c r="AK49" s="197">
        <v>9.17</v>
      </c>
      <c r="AL49" s="197">
        <v>0</v>
      </c>
      <c r="AM49" s="197">
        <v>0</v>
      </c>
      <c r="AN49" s="197">
        <v>0</v>
      </c>
      <c r="AO49" s="197">
        <v>216</v>
      </c>
      <c r="AP49" s="197">
        <v>0</v>
      </c>
      <c r="AQ49" s="197">
        <v>0</v>
      </c>
      <c r="AR49" s="197">
        <v>0</v>
      </c>
      <c r="AS49" s="197">
        <v>0</v>
      </c>
      <c r="AT49" s="197">
        <v>0</v>
      </c>
      <c r="AU49" s="197">
        <v>0</v>
      </c>
      <c r="AV49" s="197">
        <v>0</v>
      </c>
      <c r="AW49" s="197">
        <v>0</v>
      </c>
      <c r="AX49" s="197">
        <v>0</v>
      </c>
      <c r="AY49" s="197">
        <v>0</v>
      </c>
    </row>
    <row r="50" spans="1:51">
      <c r="A50" t="s">
        <v>92</v>
      </c>
      <c r="B50" s="197">
        <v>0</v>
      </c>
      <c r="C50" s="197">
        <v>0</v>
      </c>
      <c r="D50" s="197">
        <v>9.33</v>
      </c>
      <c r="E50" s="197">
        <v>0</v>
      </c>
      <c r="F50" s="197">
        <v>0</v>
      </c>
      <c r="G50" s="197">
        <v>16.27</v>
      </c>
      <c r="H50" s="197">
        <v>0</v>
      </c>
      <c r="I50" s="197">
        <v>0</v>
      </c>
      <c r="J50" s="197">
        <v>21.16</v>
      </c>
      <c r="K50" s="197">
        <v>88.4</v>
      </c>
      <c r="L50" s="197">
        <v>45.11</v>
      </c>
      <c r="M50" s="197">
        <v>0</v>
      </c>
      <c r="N50" s="197">
        <v>1.22</v>
      </c>
      <c r="O50" s="197">
        <v>2.0299999999999998</v>
      </c>
      <c r="P50" s="197">
        <v>2.0499999999999998</v>
      </c>
      <c r="Q50" s="197">
        <v>2.17</v>
      </c>
      <c r="R50" s="197">
        <v>5.98</v>
      </c>
      <c r="S50" s="197">
        <v>3.23</v>
      </c>
      <c r="T50" s="197">
        <v>0</v>
      </c>
      <c r="U50" s="197">
        <v>9.82</v>
      </c>
      <c r="V50" s="197">
        <v>5.27</v>
      </c>
      <c r="W50" s="197">
        <v>6.42</v>
      </c>
      <c r="X50" s="197">
        <v>1.48</v>
      </c>
      <c r="Y50" s="197">
        <v>0</v>
      </c>
      <c r="Z50" s="197">
        <v>39.409999999999997</v>
      </c>
      <c r="AA50" s="197">
        <v>10.28</v>
      </c>
      <c r="AB50" s="197">
        <v>0</v>
      </c>
      <c r="AC50" s="197">
        <v>0</v>
      </c>
      <c r="AD50" s="197">
        <v>13.64</v>
      </c>
      <c r="AE50" s="197">
        <v>0</v>
      </c>
      <c r="AF50" s="197">
        <v>0</v>
      </c>
      <c r="AG50" s="197">
        <v>0</v>
      </c>
      <c r="AH50" s="197">
        <v>0</v>
      </c>
      <c r="AI50" s="197">
        <v>0</v>
      </c>
      <c r="AJ50" s="197">
        <v>0</v>
      </c>
      <c r="AK50" s="197">
        <v>9.17</v>
      </c>
      <c r="AL50" s="197">
        <v>0</v>
      </c>
      <c r="AM50" s="197">
        <v>0</v>
      </c>
      <c r="AN50" s="197">
        <v>0</v>
      </c>
      <c r="AO50" s="197">
        <v>216</v>
      </c>
      <c r="AP50" s="197">
        <v>0</v>
      </c>
      <c r="AQ50" s="197">
        <v>0</v>
      </c>
      <c r="AR50" s="197">
        <v>0</v>
      </c>
      <c r="AS50" s="197">
        <v>0</v>
      </c>
      <c r="AT50" s="197">
        <v>0</v>
      </c>
      <c r="AU50" s="197">
        <v>0</v>
      </c>
      <c r="AV50" s="197">
        <v>0</v>
      </c>
      <c r="AW50" s="197">
        <v>0</v>
      </c>
      <c r="AX50" s="197">
        <v>0</v>
      </c>
      <c r="AY50" s="197">
        <v>0</v>
      </c>
    </row>
    <row r="51" spans="1:51">
      <c r="A51" t="s">
        <v>93</v>
      </c>
      <c r="B51" s="197">
        <v>0</v>
      </c>
      <c r="C51" s="197">
        <v>0</v>
      </c>
      <c r="D51" s="197">
        <v>9.33</v>
      </c>
      <c r="E51" s="197">
        <v>0</v>
      </c>
      <c r="F51" s="197">
        <v>0</v>
      </c>
      <c r="G51" s="197">
        <v>16.27</v>
      </c>
      <c r="H51" s="197">
        <v>0</v>
      </c>
      <c r="I51" s="197">
        <v>0</v>
      </c>
      <c r="J51" s="197">
        <v>20.6</v>
      </c>
      <c r="K51" s="197">
        <v>88.4</v>
      </c>
      <c r="L51" s="197">
        <v>45.11</v>
      </c>
      <c r="M51" s="197">
        <v>0</v>
      </c>
      <c r="N51" s="197">
        <v>1.22</v>
      </c>
      <c r="O51" s="197">
        <v>2.0299999999999998</v>
      </c>
      <c r="P51" s="197">
        <v>2.0499999999999998</v>
      </c>
      <c r="Q51" s="197">
        <v>2.17</v>
      </c>
      <c r="R51" s="197">
        <v>5.98</v>
      </c>
      <c r="S51" s="197">
        <v>3.23</v>
      </c>
      <c r="T51" s="197">
        <v>0</v>
      </c>
      <c r="U51" s="197">
        <v>9.82</v>
      </c>
      <c r="V51" s="197">
        <v>5.27</v>
      </c>
      <c r="W51" s="197">
        <v>6.42</v>
      </c>
      <c r="X51" s="197">
        <v>1.48</v>
      </c>
      <c r="Y51" s="197">
        <v>0</v>
      </c>
      <c r="Z51" s="197">
        <v>39.74</v>
      </c>
      <c r="AA51" s="197">
        <v>10.29</v>
      </c>
      <c r="AB51" s="197">
        <v>0</v>
      </c>
      <c r="AC51" s="197">
        <v>0</v>
      </c>
      <c r="AD51" s="197">
        <v>13.64</v>
      </c>
      <c r="AE51" s="197">
        <v>0</v>
      </c>
      <c r="AF51" s="197">
        <v>0</v>
      </c>
      <c r="AG51" s="197">
        <v>0</v>
      </c>
      <c r="AH51" s="197">
        <v>0</v>
      </c>
      <c r="AI51" s="197">
        <v>0</v>
      </c>
      <c r="AJ51" s="197">
        <v>0</v>
      </c>
      <c r="AK51" s="197">
        <v>10.210000000000001</v>
      </c>
      <c r="AL51" s="197">
        <v>0</v>
      </c>
      <c r="AM51" s="197">
        <v>0</v>
      </c>
      <c r="AN51" s="197">
        <v>0</v>
      </c>
      <c r="AO51" s="197">
        <v>216</v>
      </c>
      <c r="AP51" s="197">
        <v>0</v>
      </c>
      <c r="AQ51" s="197">
        <v>0</v>
      </c>
      <c r="AR51" s="197">
        <v>0</v>
      </c>
      <c r="AS51" s="197">
        <v>0</v>
      </c>
      <c r="AT51" s="197">
        <v>0</v>
      </c>
      <c r="AU51" s="197">
        <v>0</v>
      </c>
      <c r="AV51" s="197">
        <v>0</v>
      </c>
      <c r="AW51" s="197">
        <v>0</v>
      </c>
      <c r="AX51" s="197">
        <v>0</v>
      </c>
      <c r="AY51" s="197">
        <v>0</v>
      </c>
    </row>
    <row r="52" spans="1:51">
      <c r="A52" t="s">
        <v>94</v>
      </c>
      <c r="B52" s="197">
        <v>0</v>
      </c>
      <c r="C52" s="197">
        <v>0</v>
      </c>
      <c r="D52" s="197">
        <v>9.33</v>
      </c>
      <c r="E52" s="197">
        <v>0</v>
      </c>
      <c r="F52" s="197">
        <v>0</v>
      </c>
      <c r="G52" s="197">
        <v>16.27</v>
      </c>
      <c r="H52" s="197">
        <v>0</v>
      </c>
      <c r="I52" s="197">
        <v>0</v>
      </c>
      <c r="J52" s="197">
        <v>20.6</v>
      </c>
      <c r="K52" s="197">
        <v>88.4</v>
      </c>
      <c r="L52" s="197">
        <v>45.11</v>
      </c>
      <c r="M52" s="197">
        <v>0</v>
      </c>
      <c r="N52" s="197">
        <v>1.22</v>
      </c>
      <c r="O52" s="197">
        <v>2.0299999999999998</v>
      </c>
      <c r="P52" s="197">
        <v>2.0499999999999998</v>
      </c>
      <c r="Q52" s="197">
        <v>2.17</v>
      </c>
      <c r="R52" s="197">
        <v>5.78</v>
      </c>
      <c r="S52" s="197">
        <v>3.23</v>
      </c>
      <c r="T52" s="197">
        <v>0</v>
      </c>
      <c r="U52" s="197">
        <v>9.82</v>
      </c>
      <c r="V52" s="197">
        <v>5.27</v>
      </c>
      <c r="W52" s="197">
        <v>6.42</v>
      </c>
      <c r="X52" s="197">
        <v>1.48</v>
      </c>
      <c r="Y52" s="197">
        <v>0</v>
      </c>
      <c r="Z52" s="197">
        <v>39.74</v>
      </c>
      <c r="AA52" s="197">
        <v>10.5</v>
      </c>
      <c r="AB52" s="197">
        <v>0</v>
      </c>
      <c r="AC52" s="197">
        <v>0</v>
      </c>
      <c r="AD52" s="197">
        <v>13.64</v>
      </c>
      <c r="AE52" s="197">
        <v>0</v>
      </c>
      <c r="AF52" s="197">
        <v>0</v>
      </c>
      <c r="AG52" s="197">
        <v>0</v>
      </c>
      <c r="AH52" s="197">
        <v>0</v>
      </c>
      <c r="AI52" s="197">
        <v>0</v>
      </c>
      <c r="AJ52" s="197">
        <v>0</v>
      </c>
      <c r="AK52" s="197">
        <v>10.210000000000001</v>
      </c>
      <c r="AL52" s="197">
        <v>0</v>
      </c>
      <c r="AM52" s="197">
        <v>0</v>
      </c>
      <c r="AN52" s="197">
        <v>0</v>
      </c>
      <c r="AO52" s="197">
        <v>216</v>
      </c>
      <c r="AP52" s="197">
        <v>0</v>
      </c>
      <c r="AQ52" s="197">
        <v>0</v>
      </c>
      <c r="AR52" s="197">
        <v>0</v>
      </c>
      <c r="AS52" s="197">
        <v>0</v>
      </c>
      <c r="AT52" s="197">
        <v>0</v>
      </c>
      <c r="AU52" s="197">
        <v>0</v>
      </c>
      <c r="AV52" s="197">
        <v>0</v>
      </c>
      <c r="AW52" s="197">
        <v>0</v>
      </c>
      <c r="AX52" s="197">
        <v>0</v>
      </c>
      <c r="AY52" s="197">
        <v>0</v>
      </c>
    </row>
    <row r="53" spans="1:51">
      <c r="A53" t="s">
        <v>95</v>
      </c>
      <c r="B53" s="197">
        <v>0</v>
      </c>
      <c r="C53" s="197">
        <v>0</v>
      </c>
      <c r="D53" s="197">
        <v>9.33</v>
      </c>
      <c r="E53" s="197">
        <v>0</v>
      </c>
      <c r="F53" s="197">
        <v>0</v>
      </c>
      <c r="G53" s="197">
        <v>16.27</v>
      </c>
      <c r="H53" s="197">
        <v>0</v>
      </c>
      <c r="I53" s="197">
        <v>0</v>
      </c>
      <c r="J53" s="197">
        <v>20.6</v>
      </c>
      <c r="K53" s="197">
        <v>88.4</v>
      </c>
      <c r="L53" s="197">
        <v>45.11</v>
      </c>
      <c r="M53" s="197">
        <v>0</v>
      </c>
      <c r="N53" s="197">
        <v>1.22</v>
      </c>
      <c r="O53" s="197">
        <v>2.0299999999999998</v>
      </c>
      <c r="P53" s="197">
        <v>2.0499999999999998</v>
      </c>
      <c r="Q53" s="197">
        <v>2.17</v>
      </c>
      <c r="R53" s="197">
        <v>5.78</v>
      </c>
      <c r="S53" s="197">
        <v>3.23</v>
      </c>
      <c r="T53" s="197">
        <v>0</v>
      </c>
      <c r="U53" s="197">
        <v>9.82</v>
      </c>
      <c r="V53" s="197">
        <v>5.27</v>
      </c>
      <c r="W53" s="197">
        <v>6.42</v>
      </c>
      <c r="X53" s="197">
        <v>1.48</v>
      </c>
      <c r="Y53" s="197">
        <v>0</v>
      </c>
      <c r="Z53" s="197">
        <v>39.74</v>
      </c>
      <c r="AA53" s="197">
        <v>10.5</v>
      </c>
      <c r="AB53" s="197">
        <v>0</v>
      </c>
      <c r="AC53" s="197">
        <v>0</v>
      </c>
      <c r="AD53" s="197">
        <v>13.64</v>
      </c>
      <c r="AE53" s="197">
        <v>0</v>
      </c>
      <c r="AF53" s="197">
        <v>0</v>
      </c>
      <c r="AG53" s="197">
        <v>0</v>
      </c>
      <c r="AH53" s="197">
        <v>0</v>
      </c>
      <c r="AI53" s="197">
        <v>0</v>
      </c>
      <c r="AJ53" s="197">
        <v>0</v>
      </c>
      <c r="AK53" s="197">
        <v>10.210000000000001</v>
      </c>
      <c r="AL53" s="197">
        <v>0</v>
      </c>
      <c r="AM53" s="197">
        <v>0</v>
      </c>
      <c r="AN53" s="197">
        <v>0</v>
      </c>
      <c r="AO53" s="197">
        <v>216</v>
      </c>
      <c r="AP53" s="197">
        <v>0</v>
      </c>
      <c r="AQ53" s="197">
        <v>0</v>
      </c>
      <c r="AR53" s="197">
        <v>0</v>
      </c>
      <c r="AS53" s="197">
        <v>0</v>
      </c>
      <c r="AT53" s="197">
        <v>0</v>
      </c>
      <c r="AU53" s="197">
        <v>0</v>
      </c>
      <c r="AV53" s="197">
        <v>0</v>
      </c>
      <c r="AW53" s="197">
        <v>0</v>
      </c>
      <c r="AX53" s="197">
        <v>0</v>
      </c>
      <c r="AY53" s="197">
        <v>0</v>
      </c>
    </row>
    <row r="54" spans="1:51">
      <c r="A54" t="s">
        <v>96</v>
      </c>
      <c r="B54" s="197">
        <v>0</v>
      </c>
      <c r="C54" s="197">
        <v>0</v>
      </c>
      <c r="D54" s="197">
        <v>9.33</v>
      </c>
      <c r="E54" s="197">
        <v>0</v>
      </c>
      <c r="F54" s="197">
        <v>0</v>
      </c>
      <c r="G54" s="197">
        <v>16.27</v>
      </c>
      <c r="H54" s="197">
        <v>0</v>
      </c>
      <c r="I54" s="197">
        <v>0</v>
      </c>
      <c r="J54" s="197">
        <v>20.6</v>
      </c>
      <c r="K54" s="197">
        <v>88.4</v>
      </c>
      <c r="L54" s="197">
        <v>45.09</v>
      </c>
      <c r="M54" s="197">
        <v>0</v>
      </c>
      <c r="N54" s="197">
        <v>1.22</v>
      </c>
      <c r="O54" s="197">
        <v>2.0299999999999998</v>
      </c>
      <c r="P54" s="197">
        <v>2.0499999999999998</v>
      </c>
      <c r="Q54" s="197">
        <v>2.17</v>
      </c>
      <c r="R54" s="197">
        <v>5.78</v>
      </c>
      <c r="S54" s="197">
        <v>3.23</v>
      </c>
      <c r="T54" s="197">
        <v>0</v>
      </c>
      <c r="U54" s="197">
        <v>9.82</v>
      </c>
      <c r="V54" s="197">
        <v>5.27</v>
      </c>
      <c r="W54" s="197">
        <v>6.42</v>
      </c>
      <c r="X54" s="197">
        <v>1.48</v>
      </c>
      <c r="Y54" s="197">
        <v>0</v>
      </c>
      <c r="Z54" s="197">
        <v>39.74</v>
      </c>
      <c r="AA54" s="197">
        <v>10.5</v>
      </c>
      <c r="AB54" s="197">
        <v>0</v>
      </c>
      <c r="AC54" s="197">
        <v>0</v>
      </c>
      <c r="AD54" s="197">
        <v>13.64</v>
      </c>
      <c r="AE54" s="197">
        <v>0</v>
      </c>
      <c r="AF54" s="197">
        <v>0</v>
      </c>
      <c r="AG54" s="197">
        <v>0</v>
      </c>
      <c r="AH54" s="197">
        <v>0</v>
      </c>
      <c r="AI54" s="197">
        <v>0</v>
      </c>
      <c r="AJ54" s="197">
        <v>0</v>
      </c>
      <c r="AK54" s="197">
        <v>10.210000000000001</v>
      </c>
      <c r="AL54" s="197">
        <v>0</v>
      </c>
      <c r="AM54" s="197">
        <v>0</v>
      </c>
      <c r="AN54" s="197">
        <v>0</v>
      </c>
      <c r="AO54" s="197">
        <v>216</v>
      </c>
      <c r="AP54" s="197">
        <v>0</v>
      </c>
      <c r="AQ54" s="197">
        <v>0</v>
      </c>
      <c r="AR54" s="197">
        <v>0</v>
      </c>
      <c r="AS54" s="197">
        <v>0</v>
      </c>
      <c r="AT54" s="197">
        <v>0</v>
      </c>
      <c r="AU54" s="197">
        <v>0</v>
      </c>
      <c r="AV54" s="197">
        <v>0</v>
      </c>
      <c r="AW54" s="197">
        <v>0</v>
      </c>
      <c r="AX54" s="197">
        <v>0</v>
      </c>
      <c r="AY54" s="197">
        <v>0</v>
      </c>
    </row>
    <row r="55" spans="1:51">
      <c r="A55" t="s">
        <v>97</v>
      </c>
      <c r="B55" s="197">
        <v>0</v>
      </c>
      <c r="C55" s="197">
        <v>0</v>
      </c>
      <c r="D55" s="197">
        <v>9.33</v>
      </c>
      <c r="E55" s="197">
        <v>0</v>
      </c>
      <c r="F55" s="197">
        <v>0</v>
      </c>
      <c r="G55" s="197">
        <v>16.27</v>
      </c>
      <c r="H55" s="197">
        <v>0</v>
      </c>
      <c r="I55" s="197">
        <v>0</v>
      </c>
      <c r="J55" s="197">
        <v>20.6</v>
      </c>
      <c r="K55" s="197">
        <v>88.3</v>
      </c>
      <c r="L55" s="197">
        <v>41.63</v>
      </c>
      <c r="M55" s="197">
        <v>0</v>
      </c>
      <c r="N55" s="197">
        <v>1.22</v>
      </c>
      <c r="O55" s="197">
        <v>2.0299999999999998</v>
      </c>
      <c r="P55" s="197">
        <v>2.0499999999999998</v>
      </c>
      <c r="Q55" s="197">
        <v>2.17</v>
      </c>
      <c r="R55" s="197">
        <v>5.78</v>
      </c>
      <c r="S55" s="197">
        <v>3.23</v>
      </c>
      <c r="T55" s="197">
        <v>0</v>
      </c>
      <c r="U55" s="197">
        <v>9.82</v>
      </c>
      <c r="V55" s="197">
        <v>5.27</v>
      </c>
      <c r="W55" s="197">
        <v>6.42</v>
      </c>
      <c r="X55" s="197">
        <v>1.48</v>
      </c>
      <c r="Y55" s="197">
        <v>0</v>
      </c>
      <c r="Z55" s="197">
        <v>39.74</v>
      </c>
      <c r="AA55" s="197">
        <v>10.5</v>
      </c>
      <c r="AB55" s="197">
        <v>0</v>
      </c>
      <c r="AC55" s="197">
        <v>0</v>
      </c>
      <c r="AD55" s="197">
        <v>13.64</v>
      </c>
      <c r="AE55" s="197">
        <v>0</v>
      </c>
      <c r="AF55" s="197">
        <v>0</v>
      </c>
      <c r="AG55" s="197">
        <v>0</v>
      </c>
      <c r="AH55" s="197">
        <v>0</v>
      </c>
      <c r="AI55" s="197">
        <v>0</v>
      </c>
      <c r="AJ55" s="197">
        <v>0</v>
      </c>
      <c r="AK55" s="197">
        <v>10.210000000000001</v>
      </c>
      <c r="AL55" s="197">
        <v>0</v>
      </c>
      <c r="AM55" s="197">
        <v>0</v>
      </c>
      <c r="AN55" s="197">
        <v>0</v>
      </c>
      <c r="AO55" s="197">
        <v>216</v>
      </c>
      <c r="AP55" s="197">
        <v>0</v>
      </c>
      <c r="AQ55" s="197">
        <v>0</v>
      </c>
      <c r="AR55" s="197">
        <v>0</v>
      </c>
      <c r="AS55" s="197">
        <v>0</v>
      </c>
      <c r="AT55" s="197">
        <v>0</v>
      </c>
      <c r="AU55" s="197">
        <v>0</v>
      </c>
      <c r="AV55" s="197">
        <v>0</v>
      </c>
      <c r="AW55" s="197">
        <v>0</v>
      </c>
      <c r="AX55" s="197">
        <v>0</v>
      </c>
      <c r="AY55" s="197">
        <v>0</v>
      </c>
    </row>
    <row r="56" spans="1:51">
      <c r="A56" t="s">
        <v>98</v>
      </c>
      <c r="B56" s="197">
        <v>0</v>
      </c>
      <c r="C56" s="197">
        <v>0</v>
      </c>
      <c r="D56" s="197">
        <v>9.33</v>
      </c>
      <c r="E56" s="197">
        <v>0</v>
      </c>
      <c r="F56" s="197">
        <v>0</v>
      </c>
      <c r="G56" s="197">
        <v>16.27</v>
      </c>
      <c r="H56" s="197">
        <v>0</v>
      </c>
      <c r="I56" s="197">
        <v>0</v>
      </c>
      <c r="J56" s="197">
        <v>20.6</v>
      </c>
      <c r="K56" s="197">
        <v>88.4</v>
      </c>
      <c r="L56" s="197">
        <v>41.63</v>
      </c>
      <c r="M56" s="197">
        <v>0</v>
      </c>
      <c r="N56" s="197">
        <v>1.22</v>
      </c>
      <c r="O56" s="197">
        <v>2.0299999999999998</v>
      </c>
      <c r="P56" s="197">
        <v>2.0499999999999998</v>
      </c>
      <c r="Q56" s="197">
        <v>2.17</v>
      </c>
      <c r="R56" s="197">
        <v>5.78</v>
      </c>
      <c r="S56" s="197">
        <v>3.23</v>
      </c>
      <c r="T56" s="197">
        <v>0</v>
      </c>
      <c r="U56" s="197">
        <v>9.82</v>
      </c>
      <c r="V56" s="197">
        <v>5.27</v>
      </c>
      <c r="W56" s="197">
        <v>6.42</v>
      </c>
      <c r="X56" s="197">
        <v>1.48</v>
      </c>
      <c r="Y56" s="197">
        <v>0</v>
      </c>
      <c r="Z56" s="197">
        <v>39.74</v>
      </c>
      <c r="AA56" s="197">
        <v>10.5</v>
      </c>
      <c r="AB56" s="197">
        <v>0</v>
      </c>
      <c r="AC56" s="197">
        <v>0</v>
      </c>
      <c r="AD56" s="197">
        <v>13.64</v>
      </c>
      <c r="AE56" s="197">
        <v>0</v>
      </c>
      <c r="AF56" s="197">
        <v>0</v>
      </c>
      <c r="AG56" s="197">
        <v>0</v>
      </c>
      <c r="AH56" s="197">
        <v>0</v>
      </c>
      <c r="AI56" s="197">
        <v>0</v>
      </c>
      <c r="AJ56" s="197">
        <v>0</v>
      </c>
      <c r="AK56" s="197">
        <v>10.210000000000001</v>
      </c>
      <c r="AL56" s="197">
        <v>0</v>
      </c>
      <c r="AM56" s="197">
        <v>0</v>
      </c>
      <c r="AN56" s="197">
        <v>0</v>
      </c>
      <c r="AO56" s="197">
        <v>216</v>
      </c>
      <c r="AP56" s="197">
        <v>0</v>
      </c>
      <c r="AQ56" s="197">
        <v>0</v>
      </c>
      <c r="AR56" s="197">
        <v>0</v>
      </c>
      <c r="AS56" s="197">
        <v>0</v>
      </c>
      <c r="AT56" s="197">
        <v>0</v>
      </c>
      <c r="AU56" s="197">
        <v>0</v>
      </c>
      <c r="AV56" s="197">
        <v>0</v>
      </c>
      <c r="AW56" s="197">
        <v>0</v>
      </c>
      <c r="AX56" s="197">
        <v>0</v>
      </c>
      <c r="AY56" s="197">
        <v>0</v>
      </c>
    </row>
    <row r="57" spans="1:51">
      <c r="A57" t="s">
        <v>99</v>
      </c>
      <c r="B57" s="197">
        <v>0</v>
      </c>
      <c r="C57" s="197">
        <v>0</v>
      </c>
      <c r="D57" s="197">
        <v>9.33</v>
      </c>
      <c r="E57" s="197">
        <v>0</v>
      </c>
      <c r="F57" s="197">
        <v>0</v>
      </c>
      <c r="G57" s="197">
        <v>16.27</v>
      </c>
      <c r="H57" s="197">
        <v>0</v>
      </c>
      <c r="I57" s="197">
        <v>0</v>
      </c>
      <c r="J57" s="197">
        <v>20.6</v>
      </c>
      <c r="K57" s="197">
        <v>85.18</v>
      </c>
      <c r="L57" s="197">
        <v>45.11</v>
      </c>
      <c r="M57" s="197">
        <v>0</v>
      </c>
      <c r="N57" s="197">
        <v>1.22</v>
      </c>
      <c r="O57" s="197">
        <v>2.0299999999999998</v>
      </c>
      <c r="P57" s="197">
        <v>2.0499999999999998</v>
      </c>
      <c r="Q57" s="197">
        <v>3.16</v>
      </c>
      <c r="R57" s="197">
        <v>5.78</v>
      </c>
      <c r="S57" s="197">
        <v>3.82</v>
      </c>
      <c r="T57" s="197">
        <v>0</v>
      </c>
      <c r="U57" s="197">
        <v>9.82</v>
      </c>
      <c r="V57" s="197">
        <v>5.27</v>
      </c>
      <c r="W57" s="197">
        <v>0.48</v>
      </c>
      <c r="X57" s="197">
        <v>1.48</v>
      </c>
      <c r="Y57" s="197">
        <v>0</v>
      </c>
      <c r="Z57" s="197">
        <v>5.71</v>
      </c>
      <c r="AA57" s="197">
        <v>10.5</v>
      </c>
      <c r="AB57" s="197">
        <v>0</v>
      </c>
      <c r="AC57" s="197">
        <v>0</v>
      </c>
      <c r="AD57" s="197">
        <v>13.64</v>
      </c>
      <c r="AE57" s="197">
        <v>0</v>
      </c>
      <c r="AF57" s="197">
        <v>0</v>
      </c>
      <c r="AG57" s="197">
        <v>-0.32</v>
      </c>
      <c r="AH57" s="197">
        <v>0</v>
      </c>
      <c r="AI57" s="197">
        <v>0</v>
      </c>
      <c r="AJ57" s="197">
        <v>0</v>
      </c>
      <c r="AK57" s="197">
        <v>12.6</v>
      </c>
      <c r="AL57" s="197">
        <v>0</v>
      </c>
      <c r="AM57" s="197">
        <v>0</v>
      </c>
      <c r="AN57" s="197">
        <v>0</v>
      </c>
      <c r="AO57" s="197">
        <v>216</v>
      </c>
      <c r="AP57" s="197">
        <v>0</v>
      </c>
      <c r="AQ57" s="197">
        <v>0</v>
      </c>
      <c r="AR57" s="197">
        <v>0</v>
      </c>
      <c r="AS57" s="197">
        <v>0</v>
      </c>
      <c r="AT57" s="197">
        <v>0</v>
      </c>
      <c r="AU57" s="197">
        <v>0</v>
      </c>
      <c r="AV57" s="197">
        <v>0</v>
      </c>
      <c r="AW57" s="197">
        <v>0</v>
      </c>
      <c r="AX57" s="197">
        <v>0</v>
      </c>
      <c r="AY57" s="197">
        <v>0</v>
      </c>
    </row>
    <row r="58" spans="1:51">
      <c r="A58" t="s">
        <v>100</v>
      </c>
      <c r="B58" s="197">
        <v>0</v>
      </c>
      <c r="C58" s="197">
        <v>0</v>
      </c>
      <c r="D58" s="197">
        <v>9.33</v>
      </c>
      <c r="E58" s="197">
        <v>0</v>
      </c>
      <c r="F58" s="197">
        <v>0</v>
      </c>
      <c r="G58" s="197">
        <v>16.27</v>
      </c>
      <c r="H58" s="197">
        <v>0</v>
      </c>
      <c r="I58" s="197">
        <v>0</v>
      </c>
      <c r="J58" s="197">
        <v>20.6</v>
      </c>
      <c r="K58" s="197">
        <v>85.18</v>
      </c>
      <c r="L58" s="197">
        <v>45.11</v>
      </c>
      <c r="M58" s="197">
        <v>0</v>
      </c>
      <c r="N58" s="197">
        <v>1.22</v>
      </c>
      <c r="O58" s="197">
        <v>2.0299999999999998</v>
      </c>
      <c r="P58" s="197">
        <v>2.0499999999999998</v>
      </c>
      <c r="Q58" s="197">
        <v>3.16</v>
      </c>
      <c r="R58" s="197">
        <v>5.78</v>
      </c>
      <c r="S58" s="197">
        <v>3.82</v>
      </c>
      <c r="T58" s="197">
        <v>0</v>
      </c>
      <c r="U58" s="197">
        <v>9.82</v>
      </c>
      <c r="V58" s="197">
        <v>5.27</v>
      </c>
      <c r="W58" s="197">
        <v>0.48</v>
      </c>
      <c r="X58" s="197">
        <v>1.48</v>
      </c>
      <c r="Y58" s="197">
        <v>0</v>
      </c>
      <c r="Z58" s="197">
        <v>5.71</v>
      </c>
      <c r="AA58" s="197">
        <v>10.5</v>
      </c>
      <c r="AB58" s="197">
        <v>0</v>
      </c>
      <c r="AC58" s="197">
        <v>0</v>
      </c>
      <c r="AD58" s="197">
        <v>13.64</v>
      </c>
      <c r="AE58" s="197">
        <v>0</v>
      </c>
      <c r="AF58" s="197">
        <v>0</v>
      </c>
      <c r="AG58" s="197">
        <v>0</v>
      </c>
      <c r="AH58" s="197">
        <v>0</v>
      </c>
      <c r="AI58" s="197">
        <v>0</v>
      </c>
      <c r="AJ58" s="197">
        <v>0</v>
      </c>
      <c r="AK58" s="197">
        <v>12.6</v>
      </c>
      <c r="AL58" s="197">
        <v>0</v>
      </c>
      <c r="AM58" s="197">
        <v>0</v>
      </c>
      <c r="AN58" s="197">
        <v>0</v>
      </c>
      <c r="AO58" s="197">
        <v>216</v>
      </c>
      <c r="AP58" s="197">
        <v>0</v>
      </c>
      <c r="AQ58" s="197">
        <v>0</v>
      </c>
      <c r="AR58" s="197">
        <v>0</v>
      </c>
      <c r="AS58" s="197">
        <v>0</v>
      </c>
      <c r="AT58" s="197">
        <v>0</v>
      </c>
      <c r="AU58" s="197">
        <v>0</v>
      </c>
      <c r="AV58" s="197">
        <v>0</v>
      </c>
      <c r="AW58" s="197">
        <v>0</v>
      </c>
      <c r="AX58" s="197">
        <v>0</v>
      </c>
      <c r="AY58" s="197">
        <v>0</v>
      </c>
    </row>
    <row r="59" spans="1:51">
      <c r="A59" t="s">
        <v>101</v>
      </c>
      <c r="B59" s="197">
        <v>0</v>
      </c>
      <c r="C59" s="197">
        <v>0</v>
      </c>
      <c r="D59" s="197">
        <v>9.33</v>
      </c>
      <c r="E59" s="197">
        <v>0</v>
      </c>
      <c r="F59" s="197">
        <v>0</v>
      </c>
      <c r="G59" s="197">
        <v>16.27</v>
      </c>
      <c r="H59" s="197">
        <v>0</v>
      </c>
      <c r="I59" s="197">
        <v>0</v>
      </c>
      <c r="J59" s="197">
        <v>20.04</v>
      </c>
      <c r="K59" s="197">
        <v>85.18</v>
      </c>
      <c r="L59" s="197">
        <v>45.11</v>
      </c>
      <c r="M59" s="197">
        <v>0</v>
      </c>
      <c r="N59" s="197">
        <v>1.22</v>
      </c>
      <c r="O59" s="197">
        <v>2.0299999999999998</v>
      </c>
      <c r="P59" s="197">
        <v>2.0499999999999998</v>
      </c>
      <c r="Q59" s="197">
        <v>3.16</v>
      </c>
      <c r="R59" s="197">
        <v>5.78</v>
      </c>
      <c r="S59" s="197">
        <v>3.82</v>
      </c>
      <c r="T59" s="197">
        <v>0</v>
      </c>
      <c r="U59" s="197">
        <v>9.82</v>
      </c>
      <c r="V59" s="197">
        <v>5.27</v>
      </c>
      <c r="W59" s="197">
        <v>0.48</v>
      </c>
      <c r="X59" s="197">
        <v>1.48</v>
      </c>
      <c r="Y59" s="197">
        <v>0</v>
      </c>
      <c r="Z59" s="197">
        <v>5.71</v>
      </c>
      <c r="AA59" s="197">
        <v>1.56</v>
      </c>
      <c r="AB59" s="197">
        <v>0</v>
      </c>
      <c r="AC59" s="197">
        <v>0</v>
      </c>
      <c r="AD59" s="197">
        <v>13.64</v>
      </c>
      <c r="AE59" s="197">
        <v>0</v>
      </c>
      <c r="AF59" s="197">
        <v>0</v>
      </c>
      <c r="AG59" s="197">
        <v>0</v>
      </c>
      <c r="AH59" s="197">
        <v>0</v>
      </c>
      <c r="AI59" s="197">
        <v>0</v>
      </c>
      <c r="AJ59" s="197">
        <v>0</v>
      </c>
      <c r="AK59" s="197">
        <v>12.6</v>
      </c>
      <c r="AL59" s="197">
        <v>0</v>
      </c>
      <c r="AM59" s="197">
        <v>0</v>
      </c>
      <c r="AN59" s="197">
        <v>0</v>
      </c>
      <c r="AO59" s="197">
        <v>216</v>
      </c>
      <c r="AP59" s="197">
        <v>0</v>
      </c>
      <c r="AQ59" s="197">
        <v>0</v>
      </c>
      <c r="AR59" s="197">
        <v>0</v>
      </c>
      <c r="AS59" s="197">
        <v>0</v>
      </c>
      <c r="AT59" s="197">
        <v>0</v>
      </c>
      <c r="AU59" s="197">
        <v>0</v>
      </c>
      <c r="AV59" s="197">
        <v>0</v>
      </c>
      <c r="AW59" s="197">
        <v>0</v>
      </c>
      <c r="AX59" s="197">
        <v>0</v>
      </c>
      <c r="AY59" s="197">
        <v>0</v>
      </c>
    </row>
    <row r="60" spans="1:51">
      <c r="A60" t="s">
        <v>102</v>
      </c>
      <c r="B60" s="197">
        <v>0</v>
      </c>
      <c r="C60" s="197">
        <v>0</v>
      </c>
      <c r="D60" s="197">
        <v>9.33</v>
      </c>
      <c r="E60" s="197">
        <v>0</v>
      </c>
      <c r="F60" s="197">
        <v>0</v>
      </c>
      <c r="G60" s="197">
        <v>16.27</v>
      </c>
      <c r="H60" s="197">
        <v>0</v>
      </c>
      <c r="I60" s="197">
        <v>0</v>
      </c>
      <c r="J60" s="197">
        <v>20.04</v>
      </c>
      <c r="K60" s="197">
        <v>85.18</v>
      </c>
      <c r="L60" s="197">
        <v>45.11</v>
      </c>
      <c r="M60" s="197">
        <v>0</v>
      </c>
      <c r="N60" s="197">
        <v>1.22</v>
      </c>
      <c r="O60" s="197">
        <v>2.0299999999999998</v>
      </c>
      <c r="P60" s="197">
        <v>2.0499999999999998</v>
      </c>
      <c r="Q60" s="197">
        <v>3.16</v>
      </c>
      <c r="R60" s="197">
        <v>5.78</v>
      </c>
      <c r="S60" s="197">
        <v>3.82</v>
      </c>
      <c r="T60" s="197">
        <v>0</v>
      </c>
      <c r="U60" s="197">
        <v>9.82</v>
      </c>
      <c r="V60" s="197">
        <v>5.27</v>
      </c>
      <c r="W60" s="197">
        <v>0.48</v>
      </c>
      <c r="X60" s="197">
        <v>1.48</v>
      </c>
      <c r="Y60" s="197">
        <v>0</v>
      </c>
      <c r="Z60" s="197">
        <v>5.71</v>
      </c>
      <c r="AA60" s="197">
        <v>1.56</v>
      </c>
      <c r="AB60" s="197">
        <v>0</v>
      </c>
      <c r="AC60" s="197">
        <v>0</v>
      </c>
      <c r="AD60" s="197">
        <v>13.64</v>
      </c>
      <c r="AE60" s="197">
        <v>0</v>
      </c>
      <c r="AF60" s="197">
        <v>0</v>
      </c>
      <c r="AG60" s="197">
        <v>0</v>
      </c>
      <c r="AH60" s="197">
        <v>0</v>
      </c>
      <c r="AI60" s="197">
        <v>0</v>
      </c>
      <c r="AJ60" s="197">
        <v>0</v>
      </c>
      <c r="AK60" s="197">
        <v>12.6</v>
      </c>
      <c r="AL60" s="197">
        <v>0</v>
      </c>
      <c r="AM60" s="197">
        <v>0</v>
      </c>
      <c r="AN60" s="197">
        <v>0</v>
      </c>
      <c r="AO60" s="197">
        <v>216</v>
      </c>
      <c r="AP60" s="197">
        <v>0</v>
      </c>
      <c r="AQ60" s="197">
        <v>0</v>
      </c>
      <c r="AR60" s="197">
        <v>0</v>
      </c>
      <c r="AS60" s="197">
        <v>0</v>
      </c>
      <c r="AT60" s="197">
        <v>0</v>
      </c>
      <c r="AU60" s="197">
        <v>0</v>
      </c>
      <c r="AV60" s="197">
        <v>0</v>
      </c>
      <c r="AW60" s="197">
        <v>0</v>
      </c>
      <c r="AX60" s="197">
        <v>0</v>
      </c>
      <c r="AY60" s="197">
        <v>0</v>
      </c>
    </row>
    <row r="61" spans="1:51">
      <c r="A61" t="s">
        <v>103</v>
      </c>
      <c r="B61" s="197">
        <v>0</v>
      </c>
      <c r="C61" s="197">
        <v>0</v>
      </c>
      <c r="D61" s="197">
        <v>9.33</v>
      </c>
      <c r="E61" s="197">
        <v>0</v>
      </c>
      <c r="F61" s="197">
        <v>0</v>
      </c>
      <c r="G61" s="197">
        <v>16.27</v>
      </c>
      <c r="H61" s="197">
        <v>0</v>
      </c>
      <c r="I61" s="197">
        <v>0</v>
      </c>
      <c r="J61" s="197">
        <v>20.04</v>
      </c>
      <c r="K61" s="197">
        <v>85.18</v>
      </c>
      <c r="L61" s="197">
        <v>45.27</v>
      </c>
      <c r="M61" s="197">
        <v>0</v>
      </c>
      <c r="N61" s="197">
        <v>1.22</v>
      </c>
      <c r="O61" s="197">
        <v>2.0299999999999998</v>
      </c>
      <c r="P61" s="197">
        <v>2.0499999999999998</v>
      </c>
      <c r="Q61" s="197">
        <v>2.17</v>
      </c>
      <c r="R61" s="197">
        <v>5.79</v>
      </c>
      <c r="S61" s="197">
        <v>3.24</v>
      </c>
      <c r="T61" s="197">
        <v>0</v>
      </c>
      <c r="U61" s="197">
        <v>9.82</v>
      </c>
      <c r="V61" s="197">
        <v>5.27</v>
      </c>
      <c r="W61" s="197">
        <v>0.48</v>
      </c>
      <c r="X61" s="197">
        <v>1.48</v>
      </c>
      <c r="Y61" s="197">
        <v>0</v>
      </c>
      <c r="Z61" s="197">
        <v>5.8</v>
      </c>
      <c r="AA61" s="197">
        <v>1.58</v>
      </c>
      <c r="AB61" s="197">
        <v>0</v>
      </c>
      <c r="AC61" s="197">
        <v>0</v>
      </c>
      <c r="AD61" s="197">
        <v>13.64</v>
      </c>
      <c r="AE61" s="197">
        <v>0</v>
      </c>
      <c r="AF61" s="197">
        <v>0</v>
      </c>
      <c r="AG61" s="197">
        <v>-2.5499999999999998</v>
      </c>
      <c r="AH61" s="197">
        <v>0</v>
      </c>
      <c r="AI61" s="197">
        <v>0</v>
      </c>
      <c r="AJ61" s="197">
        <v>0</v>
      </c>
      <c r="AK61" s="197">
        <v>10.210000000000001</v>
      </c>
      <c r="AL61" s="197">
        <v>0</v>
      </c>
      <c r="AM61" s="197">
        <v>0</v>
      </c>
      <c r="AN61" s="197">
        <v>0</v>
      </c>
      <c r="AO61" s="197">
        <v>216</v>
      </c>
      <c r="AP61" s="197">
        <v>0</v>
      </c>
      <c r="AQ61" s="197">
        <v>0</v>
      </c>
      <c r="AR61" s="197">
        <v>0</v>
      </c>
      <c r="AS61" s="197">
        <v>0</v>
      </c>
      <c r="AT61" s="197">
        <v>0</v>
      </c>
      <c r="AU61" s="197">
        <v>0</v>
      </c>
      <c r="AV61" s="197">
        <v>0</v>
      </c>
      <c r="AW61" s="197">
        <v>0</v>
      </c>
      <c r="AX61" s="197">
        <v>0</v>
      </c>
      <c r="AY61" s="197">
        <v>0</v>
      </c>
    </row>
    <row r="62" spans="1:51">
      <c r="A62" t="s">
        <v>104</v>
      </c>
      <c r="B62" s="197">
        <v>0</v>
      </c>
      <c r="C62" s="197">
        <v>0</v>
      </c>
      <c r="D62" s="197">
        <v>9.33</v>
      </c>
      <c r="E62" s="197">
        <v>0</v>
      </c>
      <c r="F62" s="197">
        <v>0</v>
      </c>
      <c r="G62" s="197">
        <v>16.27</v>
      </c>
      <c r="H62" s="197">
        <v>0</v>
      </c>
      <c r="I62" s="197">
        <v>0</v>
      </c>
      <c r="J62" s="197">
        <v>20.04</v>
      </c>
      <c r="K62" s="197">
        <v>85.18</v>
      </c>
      <c r="L62" s="197">
        <v>45.27</v>
      </c>
      <c r="M62" s="197">
        <v>0</v>
      </c>
      <c r="N62" s="197">
        <v>1.22</v>
      </c>
      <c r="O62" s="197">
        <v>2.0299999999999998</v>
      </c>
      <c r="P62" s="197">
        <v>2.0499999999999998</v>
      </c>
      <c r="Q62" s="197">
        <v>2.17</v>
      </c>
      <c r="R62" s="197">
        <v>5.79</v>
      </c>
      <c r="S62" s="197">
        <v>3.24</v>
      </c>
      <c r="T62" s="197">
        <v>0</v>
      </c>
      <c r="U62" s="197">
        <v>9.82</v>
      </c>
      <c r="V62" s="197">
        <v>5.27</v>
      </c>
      <c r="W62" s="197">
        <v>0.48</v>
      </c>
      <c r="X62" s="197">
        <v>1.48</v>
      </c>
      <c r="Y62" s="197">
        <v>0</v>
      </c>
      <c r="Z62" s="197">
        <v>5.8</v>
      </c>
      <c r="AA62" s="197">
        <v>1.58</v>
      </c>
      <c r="AB62" s="197">
        <v>0</v>
      </c>
      <c r="AC62" s="197">
        <v>0</v>
      </c>
      <c r="AD62" s="197">
        <v>13.64</v>
      </c>
      <c r="AE62" s="197">
        <v>0</v>
      </c>
      <c r="AF62" s="197">
        <v>0</v>
      </c>
      <c r="AG62" s="197">
        <v>-2.5499999999999998</v>
      </c>
      <c r="AH62" s="197">
        <v>0</v>
      </c>
      <c r="AI62" s="197">
        <v>0</v>
      </c>
      <c r="AJ62" s="197">
        <v>0</v>
      </c>
      <c r="AK62" s="197">
        <v>10.210000000000001</v>
      </c>
      <c r="AL62" s="197">
        <v>0</v>
      </c>
      <c r="AM62" s="197">
        <v>0</v>
      </c>
      <c r="AN62" s="197">
        <v>0</v>
      </c>
      <c r="AO62" s="197">
        <v>216</v>
      </c>
      <c r="AP62" s="197">
        <v>0</v>
      </c>
      <c r="AQ62" s="197">
        <v>0</v>
      </c>
      <c r="AR62" s="197">
        <v>0</v>
      </c>
      <c r="AS62" s="197">
        <v>0</v>
      </c>
      <c r="AT62" s="197">
        <v>0</v>
      </c>
      <c r="AU62" s="197">
        <v>0</v>
      </c>
      <c r="AV62" s="197">
        <v>0</v>
      </c>
      <c r="AW62" s="197">
        <v>0</v>
      </c>
      <c r="AX62" s="197">
        <v>0</v>
      </c>
      <c r="AY62" s="197">
        <v>0</v>
      </c>
    </row>
    <row r="63" spans="1:51">
      <c r="A63" t="s">
        <v>105</v>
      </c>
      <c r="B63" s="197">
        <v>0</v>
      </c>
      <c r="C63" s="197">
        <v>0</v>
      </c>
      <c r="D63" s="197">
        <v>9.33</v>
      </c>
      <c r="E63" s="197">
        <v>0</v>
      </c>
      <c r="F63" s="197">
        <v>0</v>
      </c>
      <c r="G63" s="197">
        <v>16.27</v>
      </c>
      <c r="H63" s="197">
        <v>0</v>
      </c>
      <c r="I63" s="197">
        <v>0</v>
      </c>
      <c r="J63" s="197">
        <v>20.04</v>
      </c>
      <c r="K63" s="197">
        <v>85.34</v>
      </c>
      <c r="L63" s="197">
        <v>45.27</v>
      </c>
      <c r="M63" s="197">
        <v>0</v>
      </c>
      <c r="N63" s="197">
        <v>1.22</v>
      </c>
      <c r="O63" s="197">
        <v>2.0299999999999998</v>
      </c>
      <c r="P63" s="197">
        <v>2.0499999999999998</v>
      </c>
      <c r="Q63" s="197">
        <v>2.17</v>
      </c>
      <c r="R63" s="197">
        <v>5.78</v>
      </c>
      <c r="S63" s="197">
        <v>3.24</v>
      </c>
      <c r="T63" s="197">
        <v>0</v>
      </c>
      <c r="U63" s="197">
        <v>9.82</v>
      </c>
      <c r="V63" s="197">
        <v>5.27</v>
      </c>
      <c r="W63" s="197">
        <v>6.42</v>
      </c>
      <c r="X63" s="197">
        <v>1.48</v>
      </c>
      <c r="Y63" s="197">
        <v>0</v>
      </c>
      <c r="Z63" s="197">
        <v>39.74</v>
      </c>
      <c r="AA63" s="197">
        <v>10.5</v>
      </c>
      <c r="AB63" s="197">
        <v>0</v>
      </c>
      <c r="AC63" s="197">
        <v>9.66</v>
      </c>
      <c r="AD63" s="197">
        <v>6.82</v>
      </c>
      <c r="AE63" s="197">
        <v>0</v>
      </c>
      <c r="AF63" s="197">
        <v>0</v>
      </c>
      <c r="AG63" s="197">
        <v>0</v>
      </c>
      <c r="AH63" s="197">
        <v>0</v>
      </c>
      <c r="AI63" s="197">
        <v>0</v>
      </c>
      <c r="AJ63" s="197">
        <v>0</v>
      </c>
      <c r="AK63" s="197">
        <v>10.210000000000001</v>
      </c>
      <c r="AL63" s="197">
        <v>0</v>
      </c>
      <c r="AM63" s="197">
        <v>0</v>
      </c>
      <c r="AN63" s="197">
        <v>0</v>
      </c>
      <c r="AO63" s="197">
        <v>216</v>
      </c>
      <c r="AP63" s="197">
        <v>0</v>
      </c>
      <c r="AQ63" s="197">
        <v>0</v>
      </c>
      <c r="AR63" s="197">
        <v>0</v>
      </c>
      <c r="AS63" s="197">
        <v>0</v>
      </c>
      <c r="AT63" s="197">
        <v>0</v>
      </c>
      <c r="AU63" s="197">
        <v>0</v>
      </c>
      <c r="AV63" s="197">
        <v>0</v>
      </c>
      <c r="AW63" s="197">
        <v>0</v>
      </c>
      <c r="AX63" s="197">
        <v>0</v>
      </c>
      <c r="AY63" s="197">
        <v>0</v>
      </c>
    </row>
    <row r="64" spans="1:51">
      <c r="A64" t="s">
        <v>106</v>
      </c>
      <c r="B64" s="197">
        <v>0</v>
      </c>
      <c r="C64" s="197">
        <v>0</v>
      </c>
      <c r="D64" s="197">
        <v>9.33</v>
      </c>
      <c r="E64" s="197">
        <v>0</v>
      </c>
      <c r="F64" s="197">
        <v>0</v>
      </c>
      <c r="G64" s="197">
        <v>16.27</v>
      </c>
      <c r="H64" s="197">
        <v>0</v>
      </c>
      <c r="I64" s="197">
        <v>0</v>
      </c>
      <c r="J64" s="197">
        <v>20.04</v>
      </c>
      <c r="K64" s="197">
        <v>82.29</v>
      </c>
      <c r="L64" s="197">
        <v>45.27</v>
      </c>
      <c r="M64" s="197">
        <v>0</v>
      </c>
      <c r="N64" s="197">
        <v>1.22</v>
      </c>
      <c r="O64" s="197">
        <v>2.0299999999999998</v>
      </c>
      <c r="P64" s="197">
        <v>2.0499999999999998</v>
      </c>
      <c r="Q64" s="197">
        <v>2.17</v>
      </c>
      <c r="R64" s="197">
        <v>5.78</v>
      </c>
      <c r="S64" s="197">
        <v>3.24</v>
      </c>
      <c r="T64" s="197">
        <v>0</v>
      </c>
      <c r="U64" s="197">
        <v>9.82</v>
      </c>
      <c r="V64" s="197">
        <v>5.27</v>
      </c>
      <c r="W64" s="197">
        <v>6.42</v>
      </c>
      <c r="X64" s="197">
        <v>1.48</v>
      </c>
      <c r="Y64" s="197">
        <v>0</v>
      </c>
      <c r="Z64" s="197">
        <v>39.74</v>
      </c>
      <c r="AA64" s="197">
        <v>10.5</v>
      </c>
      <c r="AB64" s="197">
        <v>0</v>
      </c>
      <c r="AC64" s="197">
        <v>9.66</v>
      </c>
      <c r="AD64" s="197">
        <v>6.82</v>
      </c>
      <c r="AE64" s="197">
        <v>0</v>
      </c>
      <c r="AF64" s="197">
        <v>0</v>
      </c>
      <c r="AG64" s="197">
        <v>0</v>
      </c>
      <c r="AH64" s="197">
        <v>0</v>
      </c>
      <c r="AI64" s="197">
        <v>0</v>
      </c>
      <c r="AJ64" s="197">
        <v>0</v>
      </c>
      <c r="AK64" s="197">
        <v>10.210000000000001</v>
      </c>
      <c r="AL64" s="197">
        <v>0</v>
      </c>
      <c r="AM64" s="197">
        <v>0</v>
      </c>
      <c r="AN64" s="197">
        <v>0</v>
      </c>
      <c r="AO64" s="197">
        <v>216</v>
      </c>
      <c r="AP64" s="197">
        <v>0</v>
      </c>
      <c r="AQ64" s="197">
        <v>0</v>
      </c>
      <c r="AR64" s="197">
        <v>0</v>
      </c>
      <c r="AS64" s="197">
        <v>0</v>
      </c>
      <c r="AT64" s="197">
        <v>0</v>
      </c>
      <c r="AU64" s="197">
        <v>0</v>
      </c>
      <c r="AV64" s="197">
        <v>0</v>
      </c>
      <c r="AW64" s="197">
        <v>0</v>
      </c>
      <c r="AX64" s="197">
        <v>0</v>
      </c>
      <c r="AY64" s="197">
        <v>0</v>
      </c>
    </row>
    <row r="65" spans="1:51">
      <c r="A65" t="s">
        <v>107</v>
      </c>
      <c r="B65" s="197">
        <v>0</v>
      </c>
      <c r="C65" s="197">
        <v>0</v>
      </c>
      <c r="D65" s="197">
        <v>9.33</v>
      </c>
      <c r="E65" s="197">
        <v>0</v>
      </c>
      <c r="F65" s="197">
        <v>0</v>
      </c>
      <c r="G65" s="197">
        <v>16.27</v>
      </c>
      <c r="H65" s="197">
        <v>0</v>
      </c>
      <c r="I65" s="197">
        <v>0</v>
      </c>
      <c r="J65" s="197">
        <v>20.04</v>
      </c>
      <c r="K65" s="197">
        <v>82.29</v>
      </c>
      <c r="L65" s="197">
        <v>45.27</v>
      </c>
      <c r="M65" s="197">
        <v>0</v>
      </c>
      <c r="N65" s="197">
        <v>1.22</v>
      </c>
      <c r="O65" s="197">
        <v>2.0299999999999998</v>
      </c>
      <c r="P65" s="197">
        <v>2.0499999999999998</v>
      </c>
      <c r="Q65" s="197">
        <v>2.17</v>
      </c>
      <c r="R65" s="197">
        <v>5.78</v>
      </c>
      <c r="S65" s="197">
        <v>3.24</v>
      </c>
      <c r="T65" s="197">
        <v>0</v>
      </c>
      <c r="U65" s="197">
        <v>9.82</v>
      </c>
      <c r="V65" s="197">
        <v>5.27</v>
      </c>
      <c r="W65" s="197">
        <v>6.42</v>
      </c>
      <c r="X65" s="197">
        <v>1.48</v>
      </c>
      <c r="Y65" s="197">
        <v>0</v>
      </c>
      <c r="Z65" s="197">
        <v>39.74</v>
      </c>
      <c r="AA65" s="197">
        <v>10.5</v>
      </c>
      <c r="AB65" s="197">
        <v>0</v>
      </c>
      <c r="AC65" s="197">
        <v>9.66</v>
      </c>
      <c r="AD65" s="197">
        <v>6.82</v>
      </c>
      <c r="AE65" s="197">
        <v>0</v>
      </c>
      <c r="AF65" s="197">
        <v>0</v>
      </c>
      <c r="AG65" s="197">
        <v>0</v>
      </c>
      <c r="AH65" s="197">
        <v>0</v>
      </c>
      <c r="AI65" s="197">
        <v>8.84</v>
      </c>
      <c r="AJ65" s="197">
        <v>0</v>
      </c>
      <c r="AK65" s="197">
        <v>10.210000000000001</v>
      </c>
      <c r="AL65" s="197">
        <v>0</v>
      </c>
      <c r="AM65" s="197">
        <v>0</v>
      </c>
      <c r="AN65" s="197">
        <v>0</v>
      </c>
      <c r="AO65" s="197">
        <v>216</v>
      </c>
      <c r="AP65" s="197">
        <v>0</v>
      </c>
      <c r="AQ65" s="197">
        <v>0</v>
      </c>
      <c r="AR65" s="197">
        <v>0</v>
      </c>
      <c r="AS65" s="197">
        <v>0</v>
      </c>
      <c r="AT65" s="197">
        <v>0</v>
      </c>
      <c r="AU65" s="197">
        <v>0</v>
      </c>
      <c r="AV65" s="197">
        <v>0</v>
      </c>
      <c r="AW65" s="197">
        <v>0</v>
      </c>
      <c r="AX65" s="197">
        <v>0</v>
      </c>
      <c r="AY65" s="197">
        <v>0</v>
      </c>
    </row>
    <row r="66" spans="1:51">
      <c r="A66" t="s">
        <v>108</v>
      </c>
      <c r="B66" s="197">
        <v>0</v>
      </c>
      <c r="C66" s="197">
        <v>0</v>
      </c>
      <c r="D66" s="197">
        <v>9.33</v>
      </c>
      <c r="E66" s="197">
        <v>0</v>
      </c>
      <c r="F66" s="197">
        <v>0</v>
      </c>
      <c r="G66" s="197">
        <v>16.27</v>
      </c>
      <c r="H66" s="197">
        <v>0</v>
      </c>
      <c r="I66" s="197">
        <v>0</v>
      </c>
      <c r="J66" s="197">
        <v>20.04</v>
      </c>
      <c r="K66" s="197">
        <v>82.29</v>
      </c>
      <c r="L66" s="197">
        <v>45.27</v>
      </c>
      <c r="M66" s="197">
        <v>0</v>
      </c>
      <c r="N66" s="197">
        <v>1.22</v>
      </c>
      <c r="O66" s="197">
        <v>2.0299999999999998</v>
      </c>
      <c r="P66" s="197">
        <v>2.0499999999999998</v>
      </c>
      <c r="Q66" s="197">
        <v>2.17</v>
      </c>
      <c r="R66" s="197">
        <v>5.78</v>
      </c>
      <c r="S66" s="197">
        <v>3.24</v>
      </c>
      <c r="T66" s="197">
        <v>0</v>
      </c>
      <c r="U66" s="197">
        <v>9.82</v>
      </c>
      <c r="V66" s="197">
        <v>5.27</v>
      </c>
      <c r="W66" s="197">
        <v>6.42</v>
      </c>
      <c r="X66" s="197">
        <v>1.48</v>
      </c>
      <c r="Y66" s="197">
        <v>0</v>
      </c>
      <c r="Z66" s="197">
        <v>39.74</v>
      </c>
      <c r="AA66" s="197">
        <v>10.5</v>
      </c>
      <c r="AB66" s="197">
        <v>0</v>
      </c>
      <c r="AC66" s="197">
        <v>9.66</v>
      </c>
      <c r="AD66" s="197">
        <v>6.82</v>
      </c>
      <c r="AE66" s="197">
        <v>0</v>
      </c>
      <c r="AF66" s="197">
        <v>0</v>
      </c>
      <c r="AG66" s="197">
        <v>0</v>
      </c>
      <c r="AH66" s="197">
        <v>0</v>
      </c>
      <c r="AI66" s="197">
        <v>8.84</v>
      </c>
      <c r="AJ66" s="197">
        <v>0</v>
      </c>
      <c r="AK66" s="197">
        <v>10.210000000000001</v>
      </c>
      <c r="AL66" s="197">
        <v>0</v>
      </c>
      <c r="AM66" s="197">
        <v>0</v>
      </c>
      <c r="AN66" s="197">
        <v>0</v>
      </c>
      <c r="AO66" s="197">
        <v>216</v>
      </c>
      <c r="AP66" s="197">
        <v>0</v>
      </c>
      <c r="AQ66" s="197">
        <v>0</v>
      </c>
      <c r="AR66" s="197">
        <v>0</v>
      </c>
      <c r="AS66" s="197">
        <v>0</v>
      </c>
      <c r="AT66" s="197">
        <v>0</v>
      </c>
      <c r="AU66" s="197">
        <v>0</v>
      </c>
      <c r="AV66" s="197">
        <v>0</v>
      </c>
      <c r="AW66" s="197">
        <v>0</v>
      </c>
      <c r="AX66" s="197">
        <v>0</v>
      </c>
      <c r="AY66" s="197">
        <v>0</v>
      </c>
    </row>
    <row r="67" spans="1:51">
      <c r="A67" t="s">
        <v>109</v>
      </c>
      <c r="B67" s="197">
        <v>0</v>
      </c>
      <c r="C67" s="197">
        <v>0</v>
      </c>
      <c r="D67" s="197">
        <v>9.33</v>
      </c>
      <c r="E67" s="197">
        <v>0</v>
      </c>
      <c r="F67" s="197">
        <v>0</v>
      </c>
      <c r="G67" s="197">
        <v>16.27</v>
      </c>
      <c r="H67" s="197">
        <v>0</v>
      </c>
      <c r="I67" s="197">
        <v>0</v>
      </c>
      <c r="J67" s="197">
        <v>20.04</v>
      </c>
      <c r="K67" s="197">
        <v>82.16</v>
      </c>
      <c r="L67" s="197">
        <v>45.27</v>
      </c>
      <c r="M67" s="197">
        <v>0</v>
      </c>
      <c r="N67" s="197">
        <v>1.22</v>
      </c>
      <c r="O67" s="197">
        <v>2.0299999999999998</v>
      </c>
      <c r="P67" s="197">
        <v>2.0499999999999998</v>
      </c>
      <c r="Q67" s="197">
        <v>2.02</v>
      </c>
      <c r="R67" s="197">
        <v>5.78</v>
      </c>
      <c r="S67" s="197">
        <v>3.24</v>
      </c>
      <c r="T67" s="197">
        <v>0</v>
      </c>
      <c r="U67" s="197">
        <v>9.82</v>
      </c>
      <c r="V67" s="197">
        <v>5.27</v>
      </c>
      <c r="W67" s="197">
        <v>6.42</v>
      </c>
      <c r="X67" s="197">
        <v>1.48</v>
      </c>
      <c r="Y67" s="197">
        <v>0</v>
      </c>
      <c r="Z67" s="197">
        <v>39.74</v>
      </c>
      <c r="AA67" s="197">
        <v>10.5</v>
      </c>
      <c r="AB67" s="197">
        <v>0</v>
      </c>
      <c r="AC67" s="197">
        <v>9.66</v>
      </c>
      <c r="AD67" s="197">
        <v>6.82</v>
      </c>
      <c r="AE67" s="197">
        <v>0</v>
      </c>
      <c r="AF67" s="197">
        <v>0</v>
      </c>
      <c r="AG67" s="197">
        <v>18.16</v>
      </c>
      <c r="AH67" s="197">
        <v>0</v>
      </c>
      <c r="AI67" s="197">
        <v>8.84</v>
      </c>
      <c r="AJ67" s="197">
        <v>0</v>
      </c>
      <c r="AK67" s="197">
        <v>10.210000000000001</v>
      </c>
      <c r="AL67" s="197">
        <v>0</v>
      </c>
      <c r="AM67" s="197">
        <v>0</v>
      </c>
      <c r="AN67" s="197">
        <v>0</v>
      </c>
      <c r="AO67" s="197">
        <v>216</v>
      </c>
      <c r="AP67" s="197">
        <v>0</v>
      </c>
      <c r="AQ67" s="197">
        <v>0</v>
      </c>
      <c r="AR67" s="197">
        <v>0</v>
      </c>
      <c r="AS67" s="197">
        <v>0</v>
      </c>
      <c r="AT67" s="197">
        <v>0</v>
      </c>
      <c r="AU67" s="197">
        <v>0</v>
      </c>
      <c r="AV67" s="197">
        <v>0</v>
      </c>
      <c r="AW67" s="197">
        <v>0</v>
      </c>
      <c r="AX67" s="197">
        <v>0</v>
      </c>
      <c r="AY67" s="197">
        <v>0</v>
      </c>
    </row>
    <row r="68" spans="1:51">
      <c r="A68" t="s">
        <v>110</v>
      </c>
      <c r="B68" s="197">
        <v>0</v>
      </c>
      <c r="C68" s="197">
        <v>0</v>
      </c>
      <c r="D68" s="197">
        <v>9.33</v>
      </c>
      <c r="E68" s="197">
        <v>0</v>
      </c>
      <c r="F68" s="197">
        <v>0</v>
      </c>
      <c r="G68" s="197">
        <v>16.27</v>
      </c>
      <c r="H68" s="197">
        <v>0</v>
      </c>
      <c r="I68" s="197">
        <v>0</v>
      </c>
      <c r="J68" s="197">
        <v>20.6</v>
      </c>
      <c r="K68" s="197">
        <v>79.42</v>
      </c>
      <c r="L68" s="197">
        <v>45.27</v>
      </c>
      <c r="M68" s="197">
        <v>0</v>
      </c>
      <c r="N68" s="197">
        <v>1.22</v>
      </c>
      <c r="O68" s="197">
        <v>2.0299999999999998</v>
      </c>
      <c r="P68" s="197">
        <v>2.0499999999999998</v>
      </c>
      <c r="Q68" s="197">
        <v>2.02</v>
      </c>
      <c r="R68" s="197">
        <v>5.78</v>
      </c>
      <c r="S68" s="197">
        <v>3.24</v>
      </c>
      <c r="T68" s="197">
        <v>0</v>
      </c>
      <c r="U68" s="197">
        <v>9.82</v>
      </c>
      <c r="V68" s="197">
        <v>5.27</v>
      </c>
      <c r="W68" s="197">
        <v>6.42</v>
      </c>
      <c r="X68" s="197">
        <v>1.48</v>
      </c>
      <c r="Y68" s="197">
        <v>0</v>
      </c>
      <c r="Z68" s="197">
        <v>39.74</v>
      </c>
      <c r="AA68" s="197">
        <v>10.5</v>
      </c>
      <c r="AB68" s="197">
        <v>0</v>
      </c>
      <c r="AC68" s="197">
        <v>9.66</v>
      </c>
      <c r="AD68" s="197">
        <v>6.82</v>
      </c>
      <c r="AE68" s="197">
        <v>0</v>
      </c>
      <c r="AF68" s="197">
        <v>0</v>
      </c>
      <c r="AG68" s="197">
        <v>9.5399999999999991</v>
      </c>
      <c r="AH68" s="197">
        <v>0</v>
      </c>
      <c r="AI68" s="197">
        <v>8.84</v>
      </c>
      <c r="AJ68" s="197">
        <v>0</v>
      </c>
      <c r="AK68" s="197">
        <v>10.210000000000001</v>
      </c>
      <c r="AL68" s="197">
        <v>0</v>
      </c>
      <c r="AM68" s="197">
        <v>0</v>
      </c>
      <c r="AN68" s="197">
        <v>0</v>
      </c>
      <c r="AO68" s="197">
        <v>216</v>
      </c>
      <c r="AP68" s="197">
        <v>0</v>
      </c>
      <c r="AQ68" s="197">
        <v>0</v>
      </c>
      <c r="AR68" s="197">
        <v>0</v>
      </c>
      <c r="AS68" s="197">
        <v>0</v>
      </c>
      <c r="AT68" s="197">
        <v>0</v>
      </c>
      <c r="AU68" s="197">
        <v>0</v>
      </c>
      <c r="AV68" s="197">
        <v>0</v>
      </c>
      <c r="AW68" s="197">
        <v>0</v>
      </c>
      <c r="AX68" s="197">
        <v>0</v>
      </c>
      <c r="AY68" s="197">
        <v>0</v>
      </c>
    </row>
    <row r="69" spans="1:51">
      <c r="A69" t="s">
        <v>111</v>
      </c>
      <c r="B69" s="197">
        <v>0</v>
      </c>
      <c r="C69" s="197">
        <v>0</v>
      </c>
      <c r="D69" s="197">
        <v>9.33</v>
      </c>
      <c r="E69" s="197">
        <v>0</v>
      </c>
      <c r="F69" s="197">
        <v>0</v>
      </c>
      <c r="G69" s="197">
        <v>16.27</v>
      </c>
      <c r="H69" s="197">
        <v>0</v>
      </c>
      <c r="I69" s="197">
        <v>0</v>
      </c>
      <c r="J69" s="197">
        <v>20.6</v>
      </c>
      <c r="K69" s="197">
        <v>73.06</v>
      </c>
      <c r="L69" s="197">
        <v>45.27</v>
      </c>
      <c r="M69" s="197">
        <v>0</v>
      </c>
      <c r="N69" s="197">
        <v>1.22</v>
      </c>
      <c r="O69" s="197">
        <v>2.0299999999999998</v>
      </c>
      <c r="P69" s="197">
        <v>2.0499999999999998</v>
      </c>
      <c r="Q69" s="197">
        <v>2.02</v>
      </c>
      <c r="R69" s="197">
        <v>0.79</v>
      </c>
      <c r="S69" s="197">
        <v>3.24</v>
      </c>
      <c r="T69" s="197">
        <v>0</v>
      </c>
      <c r="U69" s="197">
        <v>9.82</v>
      </c>
      <c r="V69" s="197">
        <v>5.27</v>
      </c>
      <c r="W69" s="197">
        <v>6.42</v>
      </c>
      <c r="X69" s="197">
        <v>1.48</v>
      </c>
      <c r="Y69" s="197">
        <v>0</v>
      </c>
      <c r="Z69" s="197">
        <v>39.74</v>
      </c>
      <c r="AA69" s="197">
        <v>10.5</v>
      </c>
      <c r="AB69" s="197">
        <v>0</v>
      </c>
      <c r="AC69" s="197">
        <v>9.66</v>
      </c>
      <c r="AD69" s="197">
        <v>6.82</v>
      </c>
      <c r="AE69" s="197">
        <v>0</v>
      </c>
      <c r="AF69" s="197">
        <v>0</v>
      </c>
      <c r="AG69" s="197">
        <v>9.5399999999999991</v>
      </c>
      <c r="AH69" s="197">
        <v>0</v>
      </c>
      <c r="AI69" s="197">
        <v>8.84</v>
      </c>
      <c r="AJ69" s="197">
        <v>0</v>
      </c>
      <c r="AK69" s="197">
        <v>10.210000000000001</v>
      </c>
      <c r="AL69" s="197">
        <v>0</v>
      </c>
      <c r="AM69" s="197">
        <v>0</v>
      </c>
      <c r="AN69" s="197">
        <v>0</v>
      </c>
      <c r="AO69" s="197">
        <v>216</v>
      </c>
      <c r="AP69" s="197">
        <v>0</v>
      </c>
      <c r="AQ69" s="197">
        <v>0</v>
      </c>
      <c r="AR69" s="197">
        <v>0</v>
      </c>
      <c r="AS69" s="197">
        <v>0</v>
      </c>
      <c r="AT69" s="197">
        <v>0</v>
      </c>
      <c r="AU69" s="197">
        <v>0</v>
      </c>
      <c r="AV69" s="197">
        <v>0</v>
      </c>
      <c r="AW69" s="197">
        <v>0</v>
      </c>
      <c r="AX69" s="197">
        <v>0</v>
      </c>
      <c r="AY69" s="197">
        <v>0</v>
      </c>
    </row>
    <row r="70" spans="1:51">
      <c r="A70" t="s">
        <v>112</v>
      </c>
      <c r="B70" s="197">
        <v>0</v>
      </c>
      <c r="C70" s="197">
        <v>0</v>
      </c>
      <c r="D70" s="197">
        <v>9.33</v>
      </c>
      <c r="E70" s="197">
        <v>0</v>
      </c>
      <c r="F70" s="197">
        <v>0</v>
      </c>
      <c r="G70" s="197">
        <v>16.27</v>
      </c>
      <c r="H70" s="197">
        <v>0</v>
      </c>
      <c r="I70" s="197">
        <v>0</v>
      </c>
      <c r="J70" s="197">
        <v>20.6</v>
      </c>
      <c r="K70" s="197">
        <v>45.26</v>
      </c>
      <c r="L70" s="197">
        <v>45.27</v>
      </c>
      <c r="M70" s="197">
        <v>0</v>
      </c>
      <c r="N70" s="197">
        <v>1.22</v>
      </c>
      <c r="O70" s="197">
        <v>2.0299999999999998</v>
      </c>
      <c r="P70" s="197">
        <v>2.0499999999999998</v>
      </c>
      <c r="Q70" s="197">
        <v>2.02</v>
      </c>
      <c r="R70" s="197">
        <v>0.79</v>
      </c>
      <c r="S70" s="197">
        <v>3.25</v>
      </c>
      <c r="T70" s="197">
        <v>0</v>
      </c>
      <c r="U70" s="197">
        <v>9.82</v>
      </c>
      <c r="V70" s="197">
        <v>5.27</v>
      </c>
      <c r="W70" s="197">
        <v>6.42</v>
      </c>
      <c r="X70" s="197">
        <v>1.48</v>
      </c>
      <c r="Y70" s="197">
        <v>0</v>
      </c>
      <c r="Z70" s="197">
        <v>39.74</v>
      </c>
      <c r="AA70" s="197">
        <v>10.5</v>
      </c>
      <c r="AB70" s="197">
        <v>0</v>
      </c>
      <c r="AC70" s="197">
        <v>9.66</v>
      </c>
      <c r="AD70" s="197">
        <v>6.82</v>
      </c>
      <c r="AE70" s="197">
        <v>0</v>
      </c>
      <c r="AF70" s="197">
        <v>0</v>
      </c>
      <c r="AG70" s="197">
        <v>9.11</v>
      </c>
      <c r="AH70" s="197">
        <v>0</v>
      </c>
      <c r="AI70" s="197">
        <v>8.84</v>
      </c>
      <c r="AJ70" s="197">
        <v>0</v>
      </c>
      <c r="AK70" s="197">
        <v>10.210000000000001</v>
      </c>
      <c r="AL70" s="197">
        <v>0</v>
      </c>
      <c r="AM70" s="197">
        <v>0</v>
      </c>
      <c r="AN70" s="197">
        <v>0</v>
      </c>
      <c r="AO70" s="197">
        <v>216</v>
      </c>
      <c r="AP70" s="197">
        <v>0</v>
      </c>
      <c r="AQ70" s="197">
        <v>0</v>
      </c>
      <c r="AR70" s="197">
        <v>0</v>
      </c>
      <c r="AS70" s="197">
        <v>0</v>
      </c>
      <c r="AT70" s="197">
        <v>0</v>
      </c>
      <c r="AU70" s="197">
        <v>0</v>
      </c>
      <c r="AV70" s="197">
        <v>0</v>
      </c>
      <c r="AW70" s="197">
        <v>0</v>
      </c>
      <c r="AX70" s="197">
        <v>0</v>
      </c>
      <c r="AY70" s="197">
        <v>0</v>
      </c>
    </row>
    <row r="71" spans="1:51">
      <c r="A71" t="s">
        <v>113</v>
      </c>
      <c r="B71" s="197">
        <v>0</v>
      </c>
      <c r="C71" s="197">
        <v>0</v>
      </c>
      <c r="D71" s="197">
        <v>9.33</v>
      </c>
      <c r="E71" s="197">
        <v>0</v>
      </c>
      <c r="F71" s="197">
        <v>0</v>
      </c>
      <c r="G71" s="197">
        <v>16.27</v>
      </c>
      <c r="H71" s="197">
        <v>0</v>
      </c>
      <c r="I71" s="197">
        <v>0</v>
      </c>
      <c r="J71" s="197">
        <v>20.6</v>
      </c>
      <c r="K71" s="197">
        <v>79.38</v>
      </c>
      <c r="L71" s="197">
        <v>45.27</v>
      </c>
      <c r="M71" s="197">
        <v>0</v>
      </c>
      <c r="N71" s="197">
        <v>1.1399999999999999</v>
      </c>
      <c r="O71" s="197">
        <v>2.0299999999999998</v>
      </c>
      <c r="P71" s="197">
        <v>2.0499999999999998</v>
      </c>
      <c r="Q71" s="197">
        <v>2.12</v>
      </c>
      <c r="R71" s="197">
        <v>0.79</v>
      </c>
      <c r="S71" s="197">
        <v>3.25</v>
      </c>
      <c r="T71" s="197">
        <v>0</v>
      </c>
      <c r="U71" s="197">
        <v>9.82</v>
      </c>
      <c r="V71" s="197">
        <v>1.4</v>
      </c>
      <c r="W71" s="197">
        <v>1.07</v>
      </c>
      <c r="X71" s="197">
        <v>1.48</v>
      </c>
      <c r="Y71" s="197">
        <v>0</v>
      </c>
      <c r="Z71" s="197">
        <v>5.83</v>
      </c>
      <c r="AA71" s="197">
        <v>1.59</v>
      </c>
      <c r="AB71" s="197">
        <v>0</v>
      </c>
      <c r="AC71" s="197">
        <v>9.66</v>
      </c>
      <c r="AD71" s="197">
        <v>6.82</v>
      </c>
      <c r="AE71" s="197">
        <v>0</v>
      </c>
      <c r="AF71" s="197">
        <v>0</v>
      </c>
      <c r="AG71" s="197">
        <v>9.5399999999999991</v>
      </c>
      <c r="AH71" s="197">
        <v>0</v>
      </c>
      <c r="AI71" s="197">
        <v>8.84</v>
      </c>
      <c r="AJ71" s="197">
        <v>0</v>
      </c>
      <c r="AK71" s="197">
        <v>10.210000000000001</v>
      </c>
      <c r="AL71" s="197">
        <v>0</v>
      </c>
      <c r="AM71" s="197">
        <v>0</v>
      </c>
      <c r="AN71" s="197">
        <v>0</v>
      </c>
      <c r="AO71" s="197">
        <v>216</v>
      </c>
      <c r="AP71" s="197">
        <v>0</v>
      </c>
      <c r="AQ71" s="197">
        <v>0</v>
      </c>
      <c r="AR71" s="197">
        <v>0</v>
      </c>
      <c r="AS71" s="197">
        <v>0</v>
      </c>
      <c r="AT71" s="197">
        <v>0</v>
      </c>
      <c r="AU71" s="197">
        <v>0</v>
      </c>
      <c r="AV71" s="197">
        <v>0</v>
      </c>
      <c r="AW71" s="197">
        <v>0</v>
      </c>
      <c r="AX71" s="197">
        <v>0</v>
      </c>
      <c r="AY71" s="197">
        <v>0</v>
      </c>
    </row>
    <row r="72" spans="1:51">
      <c r="A72" t="s">
        <v>114</v>
      </c>
      <c r="B72" s="197">
        <v>0</v>
      </c>
      <c r="C72" s="197">
        <v>0</v>
      </c>
      <c r="D72" s="197">
        <v>9.33</v>
      </c>
      <c r="E72" s="197">
        <v>0</v>
      </c>
      <c r="F72" s="197">
        <v>0</v>
      </c>
      <c r="G72" s="197">
        <v>16.27</v>
      </c>
      <c r="H72" s="197">
        <v>0</v>
      </c>
      <c r="I72" s="197">
        <v>0</v>
      </c>
      <c r="J72" s="197">
        <v>20.6</v>
      </c>
      <c r="K72" s="197">
        <v>79.38</v>
      </c>
      <c r="L72" s="197">
        <v>45.27</v>
      </c>
      <c r="M72" s="197">
        <v>0</v>
      </c>
      <c r="N72" s="197">
        <v>1.1399999999999999</v>
      </c>
      <c r="O72" s="197">
        <v>2.0299999999999998</v>
      </c>
      <c r="P72" s="197">
        <v>2.0499999999999998</v>
      </c>
      <c r="Q72" s="197">
        <v>2.12</v>
      </c>
      <c r="R72" s="197">
        <v>0.79</v>
      </c>
      <c r="S72" s="197">
        <v>3.25</v>
      </c>
      <c r="T72" s="197">
        <v>0</v>
      </c>
      <c r="U72" s="197">
        <v>9.82</v>
      </c>
      <c r="V72" s="197">
        <v>0.86</v>
      </c>
      <c r="W72" s="197">
        <v>0.78</v>
      </c>
      <c r="X72" s="197">
        <v>1.48</v>
      </c>
      <c r="Y72" s="197">
        <v>0</v>
      </c>
      <c r="Z72" s="197">
        <v>5.83</v>
      </c>
      <c r="AA72" s="197">
        <v>1.59</v>
      </c>
      <c r="AB72" s="197">
        <v>0</v>
      </c>
      <c r="AC72" s="197">
        <v>9.66</v>
      </c>
      <c r="AD72" s="197">
        <v>6.82</v>
      </c>
      <c r="AE72" s="197">
        <v>0</v>
      </c>
      <c r="AF72" s="197">
        <v>0</v>
      </c>
      <c r="AG72" s="197">
        <v>14.22</v>
      </c>
      <c r="AH72" s="197">
        <v>0</v>
      </c>
      <c r="AI72" s="197">
        <v>8.84</v>
      </c>
      <c r="AJ72" s="197">
        <v>0</v>
      </c>
      <c r="AK72" s="197">
        <v>10.210000000000001</v>
      </c>
      <c r="AL72" s="197">
        <v>0</v>
      </c>
      <c r="AM72" s="197">
        <v>0</v>
      </c>
      <c r="AN72" s="197">
        <v>0</v>
      </c>
      <c r="AO72" s="197">
        <v>216</v>
      </c>
      <c r="AP72" s="197">
        <v>0</v>
      </c>
      <c r="AQ72" s="197">
        <v>0</v>
      </c>
      <c r="AR72" s="197">
        <v>0</v>
      </c>
      <c r="AS72" s="197">
        <v>0</v>
      </c>
      <c r="AT72" s="197">
        <v>0</v>
      </c>
      <c r="AU72" s="197">
        <v>0</v>
      </c>
      <c r="AV72" s="197">
        <v>0</v>
      </c>
      <c r="AW72" s="197">
        <v>0</v>
      </c>
      <c r="AX72" s="197">
        <v>0</v>
      </c>
      <c r="AY72" s="197">
        <v>0</v>
      </c>
    </row>
    <row r="73" spans="1:51">
      <c r="A73" t="s">
        <v>115</v>
      </c>
      <c r="B73" s="197">
        <v>0</v>
      </c>
      <c r="C73" s="197">
        <v>0</v>
      </c>
      <c r="D73" s="197">
        <v>9.33</v>
      </c>
      <c r="E73" s="197">
        <v>0</v>
      </c>
      <c r="F73" s="197">
        <v>0</v>
      </c>
      <c r="G73" s="197">
        <v>16.27</v>
      </c>
      <c r="H73" s="197">
        <v>0</v>
      </c>
      <c r="I73" s="197">
        <v>0</v>
      </c>
      <c r="J73" s="197">
        <v>20.6</v>
      </c>
      <c r="K73" s="197">
        <v>45.26</v>
      </c>
      <c r="L73" s="197">
        <v>45.27</v>
      </c>
      <c r="M73" s="197">
        <v>0</v>
      </c>
      <c r="N73" s="197">
        <v>1.1399999999999999</v>
      </c>
      <c r="O73" s="197">
        <v>2.0299999999999998</v>
      </c>
      <c r="P73" s="197">
        <v>2.0499999999999998</v>
      </c>
      <c r="Q73" s="197">
        <v>3.15</v>
      </c>
      <c r="R73" s="197">
        <v>0.79</v>
      </c>
      <c r="S73" s="197">
        <v>4.37</v>
      </c>
      <c r="T73" s="197">
        <v>0</v>
      </c>
      <c r="U73" s="197">
        <v>9.82</v>
      </c>
      <c r="V73" s="197">
        <v>0.86</v>
      </c>
      <c r="W73" s="197">
        <v>0.45</v>
      </c>
      <c r="X73" s="197">
        <v>1.48</v>
      </c>
      <c r="Y73" s="197">
        <v>0</v>
      </c>
      <c r="Z73" s="197">
        <v>5.83</v>
      </c>
      <c r="AA73" s="197">
        <v>1.59</v>
      </c>
      <c r="AB73" s="197">
        <v>0</v>
      </c>
      <c r="AC73" s="197">
        <v>9.66</v>
      </c>
      <c r="AD73" s="197">
        <v>6.82</v>
      </c>
      <c r="AE73" s="197">
        <v>0</v>
      </c>
      <c r="AF73" s="197">
        <v>0</v>
      </c>
      <c r="AG73" s="197">
        <v>24.05</v>
      </c>
      <c r="AH73" s="197">
        <v>0</v>
      </c>
      <c r="AI73" s="197">
        <v>8.84</v>
      </c>
      <c r="AJ73" s="197">
        <v>0</v>
      </c>
      <c r="AK73" s="197">
        <v>10.210000000000001</v>
      </c>
      <c r="AL73" s="197">
        <v>0</v>
      </c>
      <c r="AM73" s="197">
        <v>0</v>
      </c>
      <c r="AN73" s="197">
        <v>0</v>
      </c>
      <c r="AO73" s="197">
        <v>216</v>
      </c>
      <c r="AP73" s="197">
        <v>0</v>
      </c>
      <c r="AQ73" s="197">
        <v>0</v>
      </c>
      <c r="AR73" s="197">
        <v>0</v>
      </c>
      <c r="AS73" s="197">
        <v>0</v>
      </c>
      <c r="AT73" s="197">
        <v>0</v>
      </c>
      <c r="AU73" s="197">
        <v>0</v>
      </c>
      <c r="AV73" s="197">
        <v>0</v>
      </c>
      <c r="AW73" s="197">
        <v>0</v>
      </c>
      <c r="AX73" s="197">
        <v>0</v>
      </c>
      <c r="AY73" s="197">
        <v>0</v>
      </c>
    </row>
    <row r="74" spans="1:51">
      <c r="A74" t="s">
        <v>116</v>
      </c>
      <c r="B74" s="197">
        <v>0</v>
      </c>
      <c r="C74" s="197">
        <v>0</v>
      </c>
      <c r="D74" s="197">
        <v>9.33</v>
      </c>
      <c r="E74" s="197">
        <v>0</v>
      </c>
      <c r="F74" s="197">
        <v>0</v>
      </c>
      <c r="G74" s="197">
        <v>16.27</v>
      </c>
      <c r="H74" s="197">
        <v>0</v>
      </c>
      <c r="I74" s="197">
        <v>0</v>
      </c>
      <c r="J74" s="197">
        <v>20.6</v>
      </c>
      <c r="K74" s="197">
        <v>45.26</v>
      </c>
      <c r="L74" s="197">
        <v>45.27</v>
      </c>
      <c r="M74" s="197">
        <v>0</v>
      </c>
      <c r="N74" s="197">
        <v>1.1399999999999999</v>
      </c>
      <c r="O74" s="197">
        <v>2.0299999999999998</v>
      </c>
      <c r="P74" s="197">
        <v>2.0499999999999998</v>
      </c>
      <c r="Q74" s="197">
        <v>3.15</v>
      </c>
      <c r="R74" s="197">
        <v>0.79</v>
      </c>
      <c r="S74" s="197">
        <v>4.37</v>
      </c>
      <c r="T74" s="197">
        <v>0</v>
      </c>
      <c r="U74" s="197">
        <v>9.82</v>
      </c>
      <c r="V74" s="197">
        <v>0.86</v>
      </c>
      <c r="W74" s="197">
        <v>0.45</v>
      </c>
      <c r="X74" s="197">
        <v>1.48</v>
      </c>
      <c r="Y74" s="197">
        <v>0</v>
      </c>
      <c r="Z74" s="197">
        <v>5.83</v>
      </c>
      <c r="AA74" s="197">
        <v>1.59</v>
      </c>
      <c r="AB74" s="197">
        <v>0</v>
      </c>
      <c r="AC74" s="197">
        <v>9.66</v>
      </c>
      <c r="AD74" s="197">
        <v>6.82</v>
      </c>
      <c r="AE74" s="197">
        <v>0</v>
      </c>
      <c r="AF74" s="197">
        <v>0</v>
      </c>
      <c r="AG74" s="197">
        <v>24.05</v>
      </c>
      <c r="AH74" s="197">
        <v>0</v>
      </c>
      <c r="AI74" s="197">
        <v>8.84</v>
      </c>
      <c r="AJ74" s="197">
        <v>0</v>
      </c>
      <c r="AK74" s="197">
        <v>12.6</v>
      </c>
      <c r="AL74" s="197">
        <v>0</v>
      </c>
      <c r="AM74" s="197">
        <v>0</v>
      </c>
      <c r="AN74" s="197">
        <v>0</v>
      </c>
      <c r="AO74" s="197">
        <v>216</v>
      </c>
      <c r="AP74" s="197">
        <v>0</v>
      </c>
      <c r="AQ74" s="197">
        <v>0</v>
      </c>
      <c r="AR74" s="197">
        <v>0</v>
      </c>
      <c r="AS74" s="197">
        <v>0</v>
      </c>
      <c r="AT74" s="197">
        <v>0</v>
      </c>
      <c r="AU74" s="197">
        <v>0</v>
      </c>
      <c r="AV74" s="197">
        <v>0</v>
      </c>
      <c r="AW74" s="197">
        <v>0</v>
      </c>
      <c r="AX74" s="197">
        <v>0</v>
      </c>
      <c r="AY74" s="197">
        <v>0</v>
      </c>
    </row>
    <row r="75" spans="1:51">
      <c r="A75" t="s">
        <v>117</v>
      </c>
      <c r="B75" s="197">
        <v>0</v>
      </c>
      <c r="C75" s="197">
        <v>0</v>
      </c>
      <c r="D75" s="197">
        <v>9.33</v>
      </c>
      <c r="E75" s="197">
        <v>0</v>
      </c>
      <c r="F75" s="197">
        <v>0</v>
      </c>
      <c r="G75" s="197">
        <v>16.27</v>
      </c>
      <c r="H75" s="197">
        <v>0</v>
      </c>
      <c r="I75" s="197">
        <v>0</v>
      </c>
      <c r="J75" s="197">
        <v>20.6</v>
      </c>
      <c r="K75" s="197">
        <v>45.26</v>
      </c>
      <c r="L75" s="197">
        <v>46.07</v>
      </c>
      <c r="M75" s="197">
        <v>0</v>
      </c>
      <c r="N75" s="197">
        <v>1.1399999999999999</v>
      </c>
      <c r="O75" s="197">
        <v>2.0299999999999998</v>
      </c>
      <c r="P75" s="197">
        <v>1.95</v>
      </c>
      <c r="Q75" s="197">
        <v>3.97</v>
      </c>
      <c r="R75" s="197">
        <v>0.49</v>
      </c>
      <c r="S75" s="197">
        <v>4.78</v>
      </c>
      <c r="T75" s="197">
        <v>0</v>
      </c>
      <c r="U75" s="197">
        <v>9.82</v>
      </c>
      <c r="V75" s="197">
        <v>0.86</v>
      </c>
      <c r="W75" s="197">
        <v>0.45</v>
      </c>
      <c r="X75" s="197">
        <v>1.48</v>
      </c>
      <c r="Y75" s="197">
        <v>0</v>
      </c>
      <c r="Z75" s="197">
        <v>5.83</v>
      </c>
      <c r="AA75" s="197">
        <v>1.59</v>
      </c>
      <c r="AB75" s="197">
        <v>0</v>
      </c>
      <c r="AC75" s="197">
        <v>9.66</v>
      </c>
      <c r="AD75" s="197">
        <v>6.82</v>
      </c>
      <c r="AE75" s="197">
        <v>0</v>
      </c>
      <c r="AF75" s="197">
        <v>0</v>
      </c>
      <c r="AG75" s="197">
        <v>24.05</v>
      </c>
      <c r="AH75" s="197">
        <v>0</v>
      </c>
      <c r="AI75" s="197">
        <v>8.84</v>
      </c>
      <c r="AJ75" s="197">
        <v>0</v>
      </c>
      <c r="AK75" s="197">
        <v>12.6</v>
      </c>
      <c r="AL75" s="197">
        <v>0</v>
      </c>
      <c r="AM75" s="197">
        <v>0</v>
      </c>
      <c r="AN75" s="197">
        <v>0</v>
      </c>
      <c r="AO75" s="197">
        <v>220.5</v>
      </c>
      <c r="AP75" s="197">
        <v>0</v>
      </c>
      <c r="AQ75" s="197">
        <v>0</v>
      </c>
      <c r="AR75" s="197">
        <v>0</v>
      </c>
      <c r="AS75" s="197">
        <v>0</v>
      </c>
      <c r="AT75" s="197">
        <v>0</v>
      </c>
      <c r="AU75" s="197">
        <v>0</v>
      </c>
      <c r="AV75" s="197">
        <v>0</v>
      </c>
      <c r="AW75" s="197">
        <v>0</v>
      </c>
      <c r="AX75" s="197">
        <v>0</v>
      </c>
      <c r="AY75" s="197">
        <v>0</v>
      </c>
    </row>
    <row r="76" spans="1:51">
      <c r="A76" t="s">
        <v>118</v>
      </c>
      <c r="B76" s="197">
        <v>0</v>
      </c>
      <c r="C76" s="197">
        <v>0</v>
      </c>
      <c r="D76" s="197">
        <v>9.33</v>
      </c>
      <c r="E76" s="197">
        <v>0</v>
      </c>
      <c r="F76" s="197">
        <v>0</v>
      </c>
      <c r="G76" s="197">
        <v>16.27</v>
      </c>
      <c r="H76" s="197">
        <v>0</v>
      </c>
      <c r="I76" s="197">
        <v>0</v>
      </c>
      <c r="J76" s="197">
        <v>21.16</v>
      </c>
      <c r="K76" s="197">
        <v>45.26</v>
      </c>
      <c r="L76" s="197">
        <v>46.07</v>
      </c>
      <c r="M76" s="197">
        <v>0</v>
      </c>
      <c r="N76" s="197">
        <v>1.1399999999999999</v>
      </c>
      <c r="O76" s="197">
        <v>2.0299999999999998</v>
      </c>
      <c r="P76" s="197">
        <v>1.95</v>
      </c>
      <c r="Q76" s="197">
        <v>3.97</v>
      </c>
      <c r="R76" s="197">
        <v>0.49</v>
      </c>
      <c r="S76" s="197">
        <v>4.78</v>
      </c>
      <c r="T76" s="197">
        <v>0</v>
      </c>
      <c r="U76" s="197">
        <v>9.82</v>
      </c>
      <c r="V76" s="197">
        <v>0.86</v>
      </c>
      <c r="W76" s="197">
        <v>0.45</v>
      </c>
      <c r="X76" s="197">
        <v>1.48</v>
      </c>
      <c r="Y76" s="197">
        <v>0</v>
      </c>
      <c r="Z76" s="197">
        <v>5.83</v>
      </c>
      <c r="AA76" s="197">
        <v>1.59</v>
      </c>
      <c r="AB76" s="197">
        <v>0</v>
      </c>
      <c r="AC76" s="197">
        <v>9.66</v>
      </c>
      <c r="AD76" s="197">
        <v>6.82</v>
      </c>
      <c r="AE76" s="197">
        <v>0</v>
      </c>
      <c r="AF76" s="197">
        <v>0</v>
      </c>
      <c r="AG76" s="197">
        <v>24.05</v>
      </c>
      <c r="AH76" s="197">
        <v>0</v>
      </c>
      <c r="AI76" s="197">
        <v>8.84</v>
      </c>
      <c r="AJ76" s="197">
        <v>0</v>
      </c>
      <c r="AK76" s="197">
        <v>12.6</v>
      </c>
      <c r="AL76" s="197">
        <v>0</v>
      </c>
      <c r="AM76" s="197">
        <v>0</v>
      </c>
      <c r="AN76" s="197">
        <v>0</v>
      </c>
      <c r="AO76" s="197">
        <v>220.5</v>
      </c>
      <c r="AP76" s="197">
        <v>0</v>
      </c>
      <c r="AQ76" s="197">
        <v>0</v>
      </c>
      <c r="AR76" s="197">
        <v>0</v>
      </c>
      <c r="AS76" s="197">
        <v>0</v>
      </c>
      <c r="AT76" s="197">
        <v>0</v>
      </c>
      <c r="AU76" s="197">
        <v>0</v>
      </c>
      <c r="AV76" s="197">
        <v>0</v>
      </c>
      <c r="AW76" s="197">
        <v>0</v>
      </c>
      <c r="AX76" s="197">
        <v>0</v>
      </c>
      <c r="AY76" s="197">
        <v>0</v>
      </c>
    </row>
    <row r="77" spans="1:51">
      <c r="A77" t="s">
        <v>119</v>
      </c>
      <c r="B77" s="197">
        <v>0</v>
      </c>
      <c r="C77" s="197">
        <v>0</v>
      </c>
      <c r="D77" s="197">
        <v>9.33</v>
      </c>
      <c r="E77" s="197">
        <v>0</v>
      </c>
      <c r="F77" s="197">
        <v>0</v>
      </c>
      <c r="G77" s="197">
        <v>16.27</v>
      </c>
      <c r="H77" s="197">
        <v>0</v>
      </c>
      <c r="I77" s="197">
        <v>0</v>
      </c>
      <c r="J77" s="197">
        <v>21.16</v>
      </c>
      <c r="K77" s="197">
        <v>45.26</v>
      </c>
      <c r="L77" s="197">
        <v>46.07</v>
      </c>
      <c r="M77" s="197">
        <v>0</v>
      </c>
      <c r="N77" s="197">
        <v>1.1399999999999999</v>
      </c>
      <c r="O77" s="197">
        <v>2.0299999999999998</v>
      </c>
      <c r="P77" s="197">
        <v>1.95</v>
      </c>
      <c r="Q77" s="197">
        <v>3.97</v>
      </c>
      <c r="R77" s="197">
        <v>0.49</v>
      </c>
      <c r="S77" s="197">
        <v>4.78</v>
      </c>
      <c r="T77" s="197">
        <v>0</v>
      </c>
      <c r="U77" s="197">
        <v>9.82</v>
      </c>
      <c r="V77" s="197">
        <v>0.86</v>
      </c>
      <c r="W77" s="197">
        <v>0.53</v>
      </c>
      <c r="X77" s="197">
        <v>1.48</v>
      </c>
      <c r="Y77" s="197">
        <v>0</v>
      </c>
      <c r="Z77" s="197">
        <v>2.85</v>
      </c>
      <c r="AA77" s="197">
        <v>0.78</v>
      </c>
      <c r="AB77" s="197">
        <v>0</v>
      </c>
      <c r="AC77" s="197">
        <v>9.66</v>
      </c>
      <c r="AD77" s="197">
        <v>6.82</v>
      </c>
      <c r="AE77" s="197">
        <v>0</v>
      </c>
      <c r="AF77" s="197">
        <v>0</v>
      </c>
      <c r="AG77" s="197">
        <v>24.05</v>
      </c>
      <c r="AH77" s="197">
        <v>0</v>
      </c>
      <c r="AI77" s="197">
        <v>8.84</v>
      </c>
      <c r="AJ77" s="197">
        <v>0</v>
      </c>
      <c r="AK77" s="197">
        <v>12.6</v>
      </c>
      <c r="AL77" s="197">
        <v>0</v>
      </c>
      <c r="AM77" s="197">
        <v>0</v>
      </c>
      <c r="AN77" s="197">
        <v>0</v>
      </c>
      <c r="AO77" s="197">
        <v>220.5</v>
      </c>
      <c r="AP77" s="197">
        <v>0</v>
      </c>
      <c r="AQ77" s="197">
        <v>0</v>
      </c>
      <c r="AR77" s="197">
        <v>0</v>
      </c>
      <c r="AS77" s="197">
        <v>0</v>
      </c>
      <c r="AT77" s="197">
        <v>0</v>
      </c>
      <c r="AU77" s="197">
        <v>0</v>
      </c>
      <c r="AV77" s="197">
        <v>0</v>
      </c>
      <c r="AW77" s="197">
        <v>0</v>
      </c>
      <c r="AX77" s="197">
        <v>0</v>
      </c>
      <c r="AY77" s="197">
        <v>0</v>
      </c>
    </row>
    <row r="78" spans="1:51">
      <c r="A78" t="s">
        <v>120</v>
      </c>
      <c r="B78" s="197">
        <v>0</v>
      </c>
      <c r="C78" s="197">
        <v>0</v>
      </c>
      <c r="D78" s="197">
        <v>9.33</v>
      </c>
      <c r="E78" s="197">
        <v>0</v>
      </c>
      <c r="F78" s="197">
        <v>0</v>
      </c>
      <c r="G78" s="197">
        <v>16.27</v>
      </c>
      <c r="H78" s="197">
        <v>0</v>
      </c>
      <c r="I78" s="197">
        <v>0</v>
      </c>
      <c r="J78" s="197">
        <v>21.16</v>
      </c>
      <c r="K78" s="197">
        <v>45.26</v>
      </c>
      <c r="L78" s="197">
        <v>46.07</v>
      </c>
      <c r="M78" s="197">
        <v>0</v>
      </c>
      <c r="N78" s="197">
        <v>1.1399999999999999</v>
      </c>
      <c r="O78" s="197">
        <v>2.0299999999999998</v>
      </c>
      <c r="P78" s="197">
        <v>1.95</v>
      </c>
      <c r="Q78" s="197">
        <v>3.97</v>
      </c>
      <c r="R78" s="197">
        <v>0.49</v>
      </c>
      <c r="S78" s="197">
        <v>4.78</v>
      </c>
      <c r="T78" s="197">
        <v>0</v>
      </c>
      <c r="U78" s="197">
        <v>9.82</v>
      </c>
      <c r="V78" s="197">
        <v>0.86</v>
      </c>
      <c r="W78" s="197">
        <v>0.53</v>
      </c>
      <c r="X78" s="197">
        <v>1.48</v>
      </c>
      <c r="Y78" s="197">
        <v>0</v>
      </c>
      <c r="Z78" s="197">
        <v>2.85</v>
      </c>
      <c r="AA78" s="197">
        <v>0.78</v>
      </c>
      <c r="AB78" s="197">
        <v>0</v>
      </c>
      <c r="AC78" s="197">
        <v>9.66</v>
      </c>
      <c r="AD78" s="197">
        <v>6.82</v>
      </c>
      <c r="AE78" s="197">
        <v>0</v>
      </c>
      <c r="AF78" s="197">
        <v>0</v>
      </c>
      <c r="AG78" s="197">
        <v>24.05</v>
      </c>
      <c r="AH78" s="197">
        <v>0</v>
      </c>
      <c r="AI78" s="197">
        <v>8.84</v>
      </c>
      <c r="AJ78" s="197">
        <v>0</v>
      </c>
      <c r="AK78" s="197">
        <v>12.6</v>
      </c>
      <c r="AL78" s="197">
        <v>0</v>
      </c>
      <c r="AM78" s="197">
        <v>0</v>
      </c>
      <c r="AN78" s="197">
        <v>0</v>
      </c>
      <c r="AO78" s="197">
        <v>220.5</v>
      </c>
      <c r="AP78" s="197">
        <v>0</v>
      </c>
      <c r="AQ78" s="197">
        <v>0</v>
      </c>
      <c r="AR78" s="197">
        <v>0</v>
      </c>
      <c r="AS78" s="197">
        <v>0</v>
      </c>
      <c r="AT78" s="197">
        <v>0</v>
      </c>
      <c r="AU78" s="197">
        <v>0</v>
      </c>
      <c r="AV78" s="197">
        <v>0</v>
      </c>
      <c r="AW78" s="197">
        <v>0</v>
      </c>
      <c r="AX78" s="197">
        <v>0</v>
      </c>
      <c r="AY78" s="197">
        <v>0</v>
      </c>
    </row>
    <row r="79" spans="1:51">
      <c r="A79" t="s">
        <v>121</v>
      </c>
      <c r="B79" s="197">
        <v>0</v>
      </c>
      <c r="C79" s="197">
        <v>0</v>
      </c>
      <c r="D79" s="197">
        <v>9.33</v>
      </c>
      <c r="E79" s="197">
        <v>0</v>
      </c>
      <c r="F79" s="197">
        <v>0</v>
      </c>
      <c r="G79" s="197">
        <v>16.27</v>
      </c>
      <c r="H79" s="197">
        <v>0</v>
      </c>
      <c r="I79" s="197">
        <v>0</v>
      </c>
      <c r="J79" s="197">
        <v>21.16</v>
      </c>
      <c r="K79" s="197">
        <v>8.49</v>
      </c>
      <c r="L79" s="197">
        <v>2.63</v>
      </c>
      <c r="M79" s="197">
        <v>0</v>
      </c>
      <c r="N79" s="197">
        <v>1.03</v>
      </c>
      <c r="O79" s="197">
        <v>2.0299999999999998</v>
      </c>
      <c r="P79" s="197">
        <v>1.95</v>
      </c>
      <c r="Q79" s="197">
        <v>0.2</v>
      </c>
      <c r="R79" s="197">
        <v>0.49</v>
      </c>
      <c r="S79" s="197">
        <v>0.27</v>
      </c>
      <c r="T79" s="197">
        <v>0</v>
      </c>
      <c r="U79" s="197">
        <v>9.82</v>
      </c>
      <c r="V79" s="197">
        <v>0.86</v>
      </c>
      <c r="W79" s="197">
        <v>0.45</v>
      </c>
      <c r="X79" s="197">
        <v>1.48</v>
      </c>
      <c r="Y79" s="197">
        <v>0</v>
      </c>
      <c r="Z79" s="197">
        <v>2.85</v>
      </c>
      <c r="AA79" s="197">
        <v>0.78</v>
      </c>
      <c r="AB79" s="197">
        <v>0</v>
      </c>
      <c r="AC79" s="197">
        <v>9.66</v>
      </c>
      <c r="AD79" s="197">
        <v>6.82</v>
      </c>
      <c r="AE79" s="197">
        <v>0</v>
      </c>
      <c r="AF79" s="197">
        <v>0</v>
      </c>
      <c r="AG79" s="197">
        <v>24.05</v>
      </c>
      <c r="AH79" s="197">
        <v>0</v>
      </c>
      <c r="AI79" s="197">
        <v>8.84</v>
      </c>
      <c r="AJ79" s="197">
        <v>0</v>
      </c>
      <c r="AK79" s="197">
        <v>2.6</v>
      </c>
      <c r="AL79" s="197">
        <v>0</v>
      </c>
      <c r="AM79" s="197">
        <v>0</v>
      </c>
      <c r="AN79" s="197">
        <v>0</v>
      </c>
      <c r="AO79" s="197">
        <v>220.5</v>
      </c>
      <c r="AP79" s="197">
        <v>0</v>
      </c>
      <c r="AQ79" s="197">
        <v>0</v>
      </c>
      <c r="AR79" s="197">
        <v>0</v>
      </c>
      <c r="AS79" s="197">
        <v>0</v>
      </c>
      <c r="AT79" s="197">
        <v>0</v>
      </c>
      <c r="AU79" s="197">
        <v>0</v>
      </c>
      <c r="AV79" s="197">
        <v>0</v>
      </c>
      <c r="AW79" s="197">
        <v>0</v>
      </c>
      <c r="AX79" s="197">
        <v>0</v>
      </c>
      <c r="AY79" s="197">
        <v>0</v>
      </c>
    </row>
    <row r="80" spans="1:51">
      <c r="A80" t="s">
        <v>122</v>
      </c>
      <c r="B80" s="197">
        <v>0</v>
      </c>
      <c r="C80" s="197">
        <v>0</v>
      </c>
      <c r="D80" s="197">
        <v>9.33</v>
      </c>
      <c r="E80" s="197">
        <v>0</v>
      </c>
      <c r="F80" s="197">
        <v>0</v>
      </c>
      <c r="G80" s="197">
        <v>16.27</v>
      </c>
      <c r="H80" s="197">
        <v>0</v>
      </c>
      <c r="I80" s="197">
        <v>0</v>
      </c>
      <c r="J80" s="197">
        <v>21.16</v>
      </c>
      <c r="K80" s="197">
        <v>7.86</v>
      </c>
      <c r="L80" s="197">
        <v>2.63</v>
      </c>
      <c r="M80" s="197">
        <v>0</v>
      </c>
      <c r="N80" s="197">
        <v>1.03</v>
      </c>
      <c r="O80" s="197">
        <v>2.0299999999999998</v>
      </c>
      <c r="P80" s="197">
        <v>1.95</v>
      </c>
      <c r="Q80" s="197">
        <v>0.2</v>
      </c>
      <c r="R80" s="197">
        <v>0.49</v>
      </c>
      <c r="S80" s="197">
        <v>0.27</v>
      </c>
      <c r="T80" s="197">
        <v>0</v>
      </c>
      <c r="U80" s="197">
        <v>9.82</v>
      </c>
      <c r="V80" s="197">
        <v>0.86</v>
      </c>
      <c r="W80" s="197">
        <v>0.45</v>
      </c>
      <c r="X80" s="197">
        <v>1.48</v>
      </c>
      <c r="Y80" s="197">
        <v>0</v>
      </c>
      <c r="Z80" s="197">
        <v>2.85</v>
      </c>
      <c r="AA80" s="197">
        <v>0.78</v>
      </c>
      <c r="AB80" s="197">
        <v>0</v>
      </c>
      <c r="AC80" s="197">
        <v>9.66</v>
      </c>
      <c r="AD80" s="197">
        <v>6.82</v>
      </c>
      <c r="AE80" s="197">
        <v>0</v>
      </c>
      <c r="AF80" s="197">
        <v>0</v>
      </c>
      <c r="AG80" s="197">
        <v>24.05</v>
      </c>
      <c r="AH80" s="197">
        <v>0</v>
      </c>
      <c r="AI80" s="197">
        <v>8.84</v>
      </c>
      <c r="AJ80" s="197">
        <v>0</v>
      </c>
      <c r="AK80" s="197">
        <v>2.6</v>
      </c>
      <c r="AL80" s="197">
        <v>0</v>
      </c>
      <c r="AM80" s="197">
        <v>0</v>
      </c>
      <c r="AN80" s="197">
        <v>0</v>
      </c>
      <c r="AO80" s="197">
        <v>220.5</v>
      </c>
      <c r="AP80" s="197">
        <v>0</v>
      </c>
      <c r="AQ80" s="197">
        <v>0</v>
      </c>
      <c r="AR80" s="197">
        <v>0</v>
      </c>
      <c r="AS80" s="197">
        <v>0</v>
      </c>
      <c r="AT80" s="197">
        <v>0</v>
      </c>
      <c r="AU80" s="197">
        <v>0</v>
      </c>
      <c r="AV80" s="197">
        <v>0</v>
      </c>
      <c r="AW80" s="197">
        <v>0</v>
      </c>
      <c r="AX80" s="197">
        <v>0</v>
      </c>
      <c r="AY80" s="197">
        <v>0</v>
      </c>
    </row>
    <row r="81" spans="1:51">
      <c r="A81" t="s">
        <v>123</v>
      </c>
      <c r="B81" s="197">
        <v>0</v>
      </c>
      <c r="C81" s="197">
        <v>0</v>
      </c>
      <c r="D81" s="197">
        <v>9.33</v>
      </c>
      <c r="E81" s="197">
        <v>0</v>
      </c>
      <c r="F81" s="197">
        <v>0</v>
      </c>
      <c r="G81" s="197">
        <v>16.27</v>
      </c>
      <c r="H81" s="197">
        <v>0</v>
      </c>
      <c r="I81" s="197">
        <v>0</v>
      </c>
      <c r="J81" s="197">
        <v>21.16</v>
      </c>
      <c r="K81" s="197">
        <v>7.86</v>
      </c>
      <c r="L81" s="197">
        <v>2.63</v>
      </c>
      <c r="M81" s="197">
        <v>0</v>
      </c>
      <c r="N81" s="197">
        <v>1.03</v>
      </c>
      <c r="O81" s="197">
        <v>2.0299999999999998</v>
      </c>
      <c r="P81" s="197">
        <v>1.95</v>
      </c>
      <c r="Q81" s="197">
        <v>0.2</v>
      </c>
      <c r="R81" s="197">
        <v>0.49</v>
      </c>
      <c r="S81" s="197">
        <v>0.27</v>
      </c>
      <c r="T81" s="197">
        <v>0</v>
      </c>
      <c r="U81" s="197">
        <v>9.82</v>
      </c>
      <c r="V81" s="197">
        <v>0.86</v>
      </c>
      <c r="W81" s="197">
        <v>0.53</v>
      </c>
      <c r="X81" s="197">
        <v>1.48</v>
      </c>
      <c r="Y81" s="197">
        <v>0</v>
      </c>
      <c r="Z81" s="197">
        <v>2.85</v>
      </c>
      <c r="AA81" s="197">
        <v>0.78</v>
      </c>
      <c r="AB81" s="197">
        <v>0</v>
      </c>
      <c r="AC81" s="197">
        <v>9.66</v>
      </c>
      <c r="AD81" s="197">
        <v>6.82</v>
      </c>
      <c r="AE81" s="197">
        <v>0</v>
      </c>
      <c r="AF81" s="197">
        <v>0</v>
      </c>
      <c r="AG81" s="197">
        <v>24.05</v>
      </c>
      <c r="AH81" s="197">
        <v>0</v>
      </c>
      <c r="AI81" s="197">
        <v>8.84</v>
      </c>
      <c r="AJ81" s="197">
        <v>0</v>
      </c>
      <c r="AK81" s="197">
        <v>2.6</v>
      </c>
      <c r="AL81" s="197">
        <v>0</v>
      </c>
      <c r="AM81" s="197">
        <v>0</v>
      </c>
      <c r="AN81" s="197">
        <v>0</v>
      </c>
      <c r="AO81" s="197">
        <v>220.5</v>
      </c>
      <c r="AP81" s="197">
        <v>0</v>
      </c>
      <c r="AQ81" s="197">
        <v>0</v>
      </c>
      <c r="AR81" s="197">
        <v>0</v>
      </c>
      <c r="AS81" s="197">
        <v>0</v>
      </c>
      <c r="AT81" s="197">
        <v>0</v>
      </c>
      <c r="AU81" s="197">
        <v>0</v>
      </c>
      <c r="AV81" s="197">
        <v>0</v>
      </c>
      <c r="AW81" s="197">
        <v>0</v>
      </c>
      <c r="AX81" s="197">
        <v>0</v>
      </c>
      <c r="AY81" s="197">
        <v>0</v>
      </c>
    </row>
    <row r="82" spans="1:51">
      <c r="A82" t="s">
        <v>124</v>
      </c>
      <c r="B82" s="197">
        <v>0</v>
      </c>
      <c r="C82" s="197">
        <v>0</v>
      </c>
      <c r="D82" s="197">
        <v>9.33</v>
      </c>
      <c r="E82" s="197">
        <v>0</v>
      </c>
      <c r="F82" s="197">
        <v>0</v>
      </c>
      <c r="G82" s="197">
        <v>16.27</v>
      </c>
      <c r="H82" s="197">
        <v>0</v>
      </c>
      <c r="I82" s="197">
        <v>0</v>
      </c>
      <c r="J82" s="197">
        <v>21.16</v>
      </c>
      <c r="K82" s="197">
        <v>7.86</v>
      </c>
      <c r="L82" s="197">
        <v>2.63</v>
      </c>
      <c r="M82" s="197">
        <v>0</v>
      </c>
      <c r="N82" s="197">
        <v>1.03</v>
      </c>
      <c r="O82" s="197">
        <v>2.0299999999999998</v>
      </c>
      <c r="P82" s="197">
        <v>1.95</v>
      </c>
      <c r="Q82" s="197">
        <v>0.2</v>
      </c>
      <c r="R82" s="197">
        <v>0.49</v>
      </c>
      <c r="S82" s="197">
        <v>0.27</v>
      </c>
      <c r="T82" s="197">
        <v>0</v>
      </c>
      <c r="U82" s="197">
        <v>9.82</v>
      </c>
      <c r="V82" s="197">
        <v>0.86</v>
      </c>
      <c r="W82" s="197">
        <v>0.53</v>
      </c>
      <c r="X82" s="197">
        <v>1.48</v>
      </c>
      <c r="Y82" s="197">
        <v>0</v>
      </c>
      <c r="Z82" s="197">
        <v>2.85</v>
      </c>
      <c r="AA82" s="197">
        <v>0.78</v>
      </c>
      <c r="AB82" s="197">
        <v>0</v>
      </c>
      <c r="AC82" s="197">
        <v>9.66</v>
      </c>
      <c r="AD82" s="197">
        <v>6.82</v>
      </c>
      <c r="AE82" s="197">
        <v>0</v>
      </c>
      <c r="AF82" s="197">
        <v>0</v>
      </c>
      <c r="AG82" s="197">
        <v>24.05</v>
      </c>
      <c r="AH82" s="197">
        <v>0</v>
      </c>
      <c r="AI82" s="197">
        <v>8.84</v>
      </c>
      <c r="AJ82" s="197">
        <v>0</v>
      </c>
      <c r="AK82" s="197">
        <v>2.6</v>
      </c>
      <c r="AL82" s="197">
        <v>0</v>
      </c>
      <c r="AM82" s="197">
        <v>0</v>
      </c>
      <c r="AN82" s="197">
        <v>0</v>
      </c>
      <c r="AO82" s="197">
        <v>220.5</v>
      </c>
      <c r="AP82" s="197">
        <v>0</v>
      </c>
      <c r="AQ82" s="197">
        <v>0</v>
      </c>
      <c r="AR82" s="197">
        <v>0</v>
      </c>
      <c r="AS82" s="197">
        <v>0</v>
      </c>
      <c r="AT82" s="197">
        <v>0</v>
      </c>
      <c r="AU82" s="197">
        <v>0</v>
      </c>
      <c r="AV82" s="197">
        <v>0</v>
      </c>
      <c r="AW82" s="197">
        <v>0</v>
      </c>
      <c r="AX82" s="197">
        <v>0</v>
      </c>
      <c r="AY82" s="197">
        <v>0</v>
      </c>
    </row>
    <row r="83" spans="1:51">
      <c r="A83" t="s">
        <v>125</v>
      </c>
      <c r="B83" s="197">
        <v>0</v>
      </c>
      <c r="C83" s="197">
        <v>0</v>
      </c>
      <c r="D83" s="197">
        <v>9.33</v>
      </c>
      <c r="E83" s="197">
        <v>0</v>
      </c>
      <c r="F83" s="197">
        <v>0</v>
      </c>
      <c r="G83" s="197">
        <v>16.27</v>
      </c>
      <c r="H83" s="197">
        <v>0</v>
      </c>
      <c r="I83" s="197">
        <v>0</v>
      </c>
      <c r="J83" s="197">
        <v>21.16</v>
      </c>
      <c r="K83" s="197">
        <v>7.86</v>
      </c>
      <c r="L83" s="197">
        <v>2.63</v>
      </c>
      <c r="M83" s="197">
        <v>0</v>
      </c>
      <c r="N83" s="197">
        <v>1.03</v>
      </c>
      <c r="O83" s="197">
        <v>2.0299999999999998</v>
      </c>
      <c r="P83" s="197">
        <v>1.95</v>
      </c>
      <c r="Q83" s="197">
        <v>0.2</v>
      </c>
      <c r="R83" s="197">
        <v>0.49</v>
      </c>
      <c r="S83" s="197">
        <v>0.27</v>
      </c>
      <c r="T83" s="197">
        <v>0</v>
      </c>
      <c r="U83" s="197">
        <v>9.82</v>
      </c>
      <c r="V83" s="197">
        <v>0.86</v>
      </c>
      <c r="W83" s="197">
        <v>0.53</v>
      </c>
      <c r="X83" s="197">
        <v>1.48</v>
      </c>
      <c r="Y83" s="197">
        <v>0</v>
      </c>
      <c r="Z83" s="197">
        <v>2.85</v>
      </c>
      <c r="AA83" s="197">
        <v>0.41</v>
      </c>
      <c r="AB83" s="197">
        <v>0</v>
      </c>
      <c r="AC83" s="197">
        <v>9.66</v>
      </c>
      <c r="AD83" s="197">
        <v>6.82</v>
      </c>
      <c r="AE83" s="197">
        <v>0</v>
      </c>
      <c r="AF83" s="197">
        <v>0</v>
      </c>
      <c r="AG83" s="197">
        <v>23.68</v>
      </c>
      <c r="AH83" s="197">
        <v>0</v>
      </c>
      <c r="AI83" s="197">
        <v>8.84</v>
      </c>
      <c r="AJ83" s="197">
        <v>0</v>
      </c>
      <c r="AK83" s="197">
        <v>2.6</v>
      </c>
      <c r="AL83" s="197">
        <v>0</v>
      </c>
      <c r="AM83" s="197">
        <v>0</v>
      </c>
      <c r="AN83" s="197">
        <v>0</v>
      </c>
      <c r="AO83" s="197">
        <v>220.5</v>
      </c>
      <c r="AP83" s="197">
        <v>0</v>
      </c>
      <c r="AQ83" s="197">
        <v>0</v>
      </c>
      <c r="AR83" s="197">
        <v>0</v>
      </c>
      <c r="AS83" s="197">
        <v>0</v>
      </c>
      <c r="AT83" s="197">
        <v>0</v>
      </c>
      <c r="AU83" s="197">
        <v>0</v>
      </c>
      <c r="AV83" s="197">
        <v>0</v>
      </c>
      <c r="AW83" s="197">
        <v>0</v>
      </c>
      <c r="AX83" s="197">
        <v>0</v>
      </c>
      <c r="AY83" s="197">
        <v>0</v>
      </c>
    </row>
    <row r="84" spans="1:51">
      <c r="A84" t="s">
        <v>126</v>
      </c>
      <c r="B84" s="197">
        <v>0</v>
      </c>
      <c r="C84" s="197">
        <v>0</v>
      </c>
      <c r="D84" s="197">
        <v>9.33</v>
      </c>
      <c r="E84" s="197">
        <v>0</v>
      </c>
      <c r="F84" s="197">
        <v>0</v>
      </c>
      <c r="G84" s="197">
        <v>16.27</v>
      </c>
      <c r="H84" s="197">
        <v>0</v>
      </c>
      <c r="I84" s="197">
        <v>0</v>
      </c>
      <c r="J84" s="197">
        <v>21.16</v>
      </c>
      <c r="K84" s="197">
        <v>7.86</v>
      </c>
      <c r="L84" s="197">
        <v>2.63</v>
      </c>
      <c r="M84" s="197">
        <v>0</v>
      </c>
      <c r="N84" s="197">
        <v>1.03</v>
      </c>
      <c r="O84" s="197">
        <v>2.0299999999999998</v>
      </c>
      <c r="P84" s="197">
        <v>1.95</v>
      </c>
      <c r="Q84" s="197">
        <v>0.2</v>
      </c>
      <c r="R84" s="197">
        <v>0.49</v>
      </c>
      <c r="S84" s="197">
        <v>0.27</v>
      </c>
      <c r="T84" s="197">
        <v>0</v>
      </c>
      <c r="U84" s="197">
        <v>9.82</v>
      </c>
      <c r="V84" s="197">
        <v>0.86</v>
      </c>
      <c r="W84" s="197">
        <v>0.53</v>
      </c>
      <c r="X84" s="197">
        <v>1.48</v>
      </c>
      <c r="Y84" s="197">
        <v>0</v>
      </c>
      <c r="Z84" s="197">
        <v>2.85</v>
      </c>
      <c r="AA84" s="197">
        <v>0.41</v>
      </c>
      <c r="AB84" s="197">
        <v>0</v>
      </c>
      <c r="AC84" s="197">
        <v>9.66</v>
      </c>
      <c r="AD84" s="197">
        <v>6.82</v>
      </c>
      <c r="AE84" s="197">
        <v>0</v>
      </c>
      <c r="AF84" s="197">
        <v>0</v>
      </c>
      <c r="AG84" s="197">
        <v>23.68</v>
      </c>
      <c r="AH84" s="197">
        <v>0</v>
      </c>
      <c r="AI84" s="197">
        <v>8.84</v>
      </c>
      <c r="AJ84" s="197">
        <v>0</v>
      </c>
      <c r="AK84" s="197">
        <v>2.6</v>
      </c>
      <c r="AL84" s="197">
        <v>0</v>
      </c>
      <c r="AM84" s="197">
        <v>0</v>
      </c>
      <c r="AN84" s="197">
        <v>0</v>
      </c>
      <c r="AO84" s="197">
        <v>220.5</v>
      </c>
      <c r="AP84" s="197">
        <v>0</v>
      </c>
      <c r="AQ84" s="197">
        <v>0</v>
      </c>
      <c r="AR84" s="197">
        <v>0</v>
      </c>
      <c r="AS84" s="197">
        <v>0</v>
      </c>
      <c r="AT84" s="197">
        <v>0</v>
      </c>
      <c r="AU84" s="197">
        <v>0</v>
      </c>
      <c r="AV84" s="197">
        <v>0</v>
      </c>
      <c r="AW84" s="197">
        <v>0</v>
      </c>
      <c r="AX84" s="197">
        <v>0</v>
      </c>
      <c r="AY84" s="197">
        <v>0</v>
      </c>
    </row>
    <row r="85" spans="1:51">
      <c r="A85" t="s">
        <v>127</v>
      </c>
      <c r="B85" s="197">
        <v>0</v>
      </c>
      <c r="C85" s="197">
        <v>0</v>
      </c>
      <c r="D85" s="197">
        <v>9.33</v>
      </c>
      <c r="E85" s="197">
        <v>0</v>
      </c>
      <c r="F85" s="197">
        <v>0</v>
      </c>
      <c r="G85" s="197">
        <v>16.27</v>
      </c>
      <c r="H85" s="197">
        <v>0</v>
      </c>
      <c r="I85" s="197">
        <v>0</v>
      </c>
      <c r="J85" s="197">
        <v>21.16</v>
      </c>
      <c r="K85" s="197">
        <v>6.65</v>
      </c>
      <c r="L85" s="197">
        <v>2.63</v>
      </c>
      <c r="M85" s="197">
        <v>0</v>
      </c>
      <c r="N85" s="197">
        <v>1.03</v>
      </c>
      <c r="O85" s="197">
        <v>2.0299999999999998</v>
      </c>
      <c r="P85" s="197">
        <v>1.95</v>
      </c>
      <c r="Q85" s="197">
        <v>0.2</v>
      </c>
      <c r="R85" s="197">
        <v>0.49</v>
      </c>
      <c r="S85" s="197">
        <v>0.27</v>
      </c>
      <c r="T85" s="197">
        <v>0</v>
      </c>
      <c r="U85" s="197">
        <v>9.82</v>
      </c>
      <c r="V85" s="197">
        <v>0.86</v>
      </c>
      <c r="W85" s="197">
        <v>0.53</v>
      </c>
      <c r="X85" s="197">
        <v>1.48</v>
      </c>
      <c r="Y85" s="197">
        <v>0</v>
      </c>
      <c r="Z85" s="197">
        <v>2.85</v>
      </c>
      <c r="AA85" s="197">
        <v>0.41</v>
      </c>
      <c r="AB85" s="197">
        <v>0</v>
      </c>
      <c r="AC85" s="197">
        <v>9.66</v>
      </c>
      <c r="AD85" s="197">
        <v>6.82</v>
      </c>
      <c r="AE85" s="197">
        <v>0</v>
      </c>
      <c r="AF85" s="197">
        <v>0</v>
      </c>
      <c r="AG85" s="197">
        <v>23.68</v>
      </c>
      <c r="AH85" s="197">
        <v>0</v>
      </c>
      <c r="AI85" s="197">
        <v>8.84</v>
      </c>
      <c r="AJ85" s="197">
        <v>0</v>
      </c>
      <c r="AK85" s="197">
        <v>2.6</v>
      </c>
      <c r="AL85" s="197">
        <v>0</v>
      </c>
      <c r="AM85" s="197">
        <v>0</v>
      </c>
      <c r="AN85" s="197">
        <v>0</v>
      </c>
      <c r="AO85" s="197">
        <v>220.5</v>
      </c>
      <c r="AP85" s="197">
        <v>0</v>
      </c>
      <c r="AQ85" s="197">
        <v>0</v>
      </c>
      <c r="AR85" s="197">
        <v>0</v>
      </c>
      <c r="AS85" s="197">
        <v>0</v>
      </c>
      <c r="AT85" s="197">
        <v>0</v>
      </c>
      <c r="AU85" s="197">
        <v>0</v>
      </c>
      <c r="AV85" s="197">
        <v>0</v>
      </c>
      <c r="AW85" s="197">
        <v>0</v>
      </c>
      <c r="AX85" s="197">
        <v>0</v>
      </c>
      <c r="AY85" s="197">
        <v>0</v>
      </c>
    </row>
    <row r="86" spans="1:51">
      <c r="A86" t="s">
        <v>128</v>
      </c>
      <c r="B86" s="197">
        <v>0</v>
      </c>
      <c r="C86" s="197">
        <v>0</v>
      </c>
      <c r="D86" s="197">
        <v>9.33</v>
      </c>
      <c r="E86" s="197">
        <v>0</v>
      </c>
      <c r="F86" s="197">
        <v>0</v>
      </c>
      <c r="G86" s="197">
        <v>16.27</v>
      </c>
      <c r="H86" s="197">
        <v>0</v>
      </c>
      <c r="I86" s="197">
        <v>0</v>
      </c>
      <c r="J86" s="197">
        <v>21.16</v>
      </c>
      <c r="K86" s="197">
        <v>6.65</v>
      </c>
      <c r="L86" s="197">
        <v>2.63</v>
      </c>
      <c r="M86" s="197">
        <v>0</v>
      </c>
      <c r="N86" s="197">
        <v>1.03</v>
      </c>
      <c r="O86" s="197">
        <v>2.0299999999999998</v>
      </c>
      <c r="P86" s="197">
        <v>1.95</v>
      </c>
      <c r="Q86" s="197">
        <v>0.2</v>
      </c>
      <c r="R86" s="197">
        <v>0.49</v>
      </c>
      <c r="S86" s="197">
        <v>0.27</v>
      </c>
      <c r="T86" s="197">
        <v>0</v>
      </c>
      <c r="U86" s="197">
        <v>9.82</v>
      </c>
      <c r="V86" s="197">
        <v>0.86</v>
      </c>
      <c r="W86" s="197">
        <v>0.53</v>
      </c>
      <c r="X86" s="197">
        <v>1.48</v>
      </c>
      <c r="Y86" s="197">
        <v>0</v>
      </c>
      <c r="Z86" s="197">
        <v>2.85</v>
      </c>
      <c r="AA86" s="197">
        <v>0.41</v>
      </c>
      <c r="AB86" s="197">
        <v>0</v>
      </c>
      <c r="AC86" s="197">
        <v>9.66</v>
      </c>
      <c r="AD86" s="197">
        <v>6.82</v>
      </c>
      <c r="AE86" s="197">
        <v>0</v>
      </c>
      <c r="AF86" s="197">
        <v>0</v>
      </c>
      <c r="AG86" s="197">
        <v>23.68</v>
      </c>
      <c r="AH86" s="197">
        <v>0</v>
      </c>
      <c r="AI86" s="197">
        <v>8.84</v>
      </c>
      <c r="AJ86" s="197">
        <v>0</v>
      </c>
      <c r="AK86" s="197">
        <v>2.6</v>
      </c>
      <c r="AL86" s="197">
        <v>0</v>
      </c>
      <c r="AM86" s="197">
        <v>0</v>
      </c>
      <c r="AN86" s="197">
        <v>0</v>
      </c>
      <c r="AO86" s="197">
        <v>220.5</v>
      </c>
      <c r="AP86" s="197">
        <v>0</v>
      </c>
      <c r="AQ86" s="197">
        <v>0</v>
      </c>
      <c r="AR86" s="197">
        <v>0</v>
      </c>
      <c r="AS86" s="197">
        <v>0</v>
      </c>
      <c r="AT86" s="197">
        <v>0</v>
      </c>
      <c r="AU86" s="197">
        <v>0</v>
      </c>
      <c r="AV86" s="197">
        <v>0</v>
      </c>
      <c r="AW86" s="197">
        <v>0</v>
      </c>
      <c r="AX86" s="197">
        <v>0</v>
      </c>
      <c r="AY86" s="197">
        <v>0</v>
      </c>
    </row>
    <row r="87" spans="1:51">
      <c r="A87" t="s">
        <v>129</v>
      </c>
      <c r="B87" s="197">
        <v>0</v>
      </c>
      <c r="C87" s="197">
        <v>0</v>
      </c>
      <c r="D87" s="197">
        <v>9.33</v>
      </c>
      <c r="E87" s="197">
        <v>0</v>
      </c>
      <c r="F87" s="197">
        <v>0</v>
      </c>
      <c r="G87" s="197">
        <v>16.27</v>
      </c>
      <c r="H87" s="197">
        <v>0</v>
      </c>
      <c r="I87" s="197">
        <v>0</v>
      </c>
      <c r="J87" s="197">
        <v>21.16</v>
      </c>
      <c r="K87" s="197">
        <v>6.65</v>
      </c>
      <c r="L87" s="197">
        <v>2.63</v>
      </c>
      <c r="M87" s="197">
        <v>0</v>
      </c>
      <c r="N87" s="197">
        <v>1.03</v>
      </c>
      <c r="O87" s="197">
        <v>2.0299999999999998</v>
      </c>
      <c r="P87" s="197">
        <v>1.95</v>
      </c>
      <c r="Q87" s="197">
        <v>0.2</v>
      </c>
      <c r="R87" s="197">
        <v>0.49</v>
      </c>
      <c r="S87" s="197">
        <v>0.27</v>
      </c>
      <c r="T87" s="197">
        <v>0</v>
      </c>
      <c r="U87" s="197">
        <v>9.82</v>
      </c>
      <c r="V87" s="197">
        <v>0.86</v>
      </c>
      <c r="W87" s="197">
        <v>0.53</v>
      </c>
      <c r="X87" s="197">
        <v>1.48</v>
      </c>
      <c r="Y87" s="197">
        <v>0</v>
      </c>
      <c r="Z87" s="197">
        <v>2.85</v>
      </c>
      <c r="AA87" s="197">
        <v>0.41</v>
      </c>
      <c r="AB87" s="197">
        <v>0</v>
      </c>
      <c r="AC87" s="197">
        <v>9.66</v>
      </c>
      <c r="AD87" s="197">
        <v>6.82</v>
      </c>
      <c r="AE87" s="197">
        <v>0</v>
      </c>
      <c r="AF87" s="197">
        <v>0</v>
      </c>
      <c r="AG87" s="197">
        <v>23.68</v>
      </c>
      <c r="AH87" s="197">
        <v>0</v>
      </c>
      <c r="AI87" s="197">
        <v>8.84</v>
      </c>
      <c r="AJ87" s="197">
        <v>0</v>
      </c>
      <c r="AK87" s="197">
        <v>2.6</v>
      </c>
      <c r="AL87" s="197">
        <v>0</v>
      </c>
      <c r="AM87" s="197">
        <v>0</v>
      </c>
      <c r="AN87" s="197">
        <v>0</v>
      </c>
      <c r="AO87" s="197">
        <v>220.5</v>
      </c>
      <c r="AP87" s="197">
        <v>0</v>
      </c>
      <c r="AQ87" s="197">
        <v>0</v>
      </c>
      <c r="AR87" s="197">
        <v>0</v>
      </c>
      <c r="AS87" s="197">
        <v>0</v>
      </c>
      <c r="AT87" s="197">
        <v>0</v>
      </c>
      <c r="AU87" s="197">
        <v>0</v>
      </c>
      <c r="AV87" s="197">
        <v>0</v>
      </c>
      <c r="AW87" s="197">
        <v>0</v>
      </c>
      <c r="AX87" s="197">
        <v>0</v>
      </c>
      <c r="AY87" s="197">
        <v>0</v>
      </c>
    </row>
    <row r="88" spans="1:51">
      <c r="A88" t="s">
        <v>130</v>
      </c>
      <c r="B88" s="197">
        <v>0</v>
      </c>
      <c r="C88" s="197">
        <v>0</v>
      </c>
      <c r="D88" s="197">
        <v>9.6</v>
      </c>
      <c r="E88" s="197">
        <v>0</v>
      </c>
      <c r="F88" s="197">
        <v>0</v>
      </c>
      <c r="G88" s="197">
        <v>16.27</v>
      </c>
      <c r="H88" s="197">
        <v>0</v>
      </c>
      <c r="I88" s="197">
        <v>0</v>
      </c>
      <c r="J88" s="197">
        <v>21.16</v>
      </c>
      <c r="K88" s="197">
        <v>6.65</v>
      </c>
      <c r="L88" s="197">
        <v>2.63</v>
      </c>
      <c r="M88" s="197">
        <v>0</v>
      </c>
      <c r="N88" s="197">
        <v>1.03</v>
      </c>
      <c r="O88" s="197">
        <v>2.0299999999999998</v>
      </c>
      <c r="P88" s="197">
        <v>1.95</v>
      </c>
      <c r="Q88" s="197">
        <v>0.2</v>
      </c>
      <c r="R88" s="197">
        <v>0.49</v>
      </c>
      <c r="S88" s="197">
        <v>0.27</v>
      </c>
      <c r="T88" s="197">
        <v>0</v>
      </c>
      <c r="U88" s="197">
        <v>9.82</v>
      </c>
      <c r="V88" s="197">
        <v>0.86</v>
      </c>
      <c r="W88" s="197">
        <v>0.53</v>
      </c>
      <c r="X88" s="197">
        <v>1.48</v>
      </c>
      <c r="Y88" s="197">
        <v>0</v>
      </c>
      <c r="Z88" s="197">
        <v>2.85</v>
      </c>
      <c r="AA88" s="197">
        <v>0.41</v>
      </c>
      <c r="AB88" s="197">
        <v>0</v>
      </c>
      <c r="AC88" s="197">
        <v>9.66</v>
      </c>
      <c r="AD88" s="197">
        <v>6.82</v>
      </c>
      <c r="AE88" s="197">
        <v>0</v>
      </c>
      <c r="AF88" s="197">
        <v>0</v>
      </c>
      <c r="AG88" s="197">
        <v>23.68</v>
      </c>
      <c r="AH88" s="197">
        <v>0</v>
      </c>
      <c r="AI88" s="197">
        <v>8.84</v>
      </c>
      <c r="AJ88" s="197">
        <v>0</v>
      </c>
      <c r="AK88" s="197">
        <v>2.6</v>
      </c>
      <c r="AL88" s="197">
        <v>0</v>
      </c>
      <c r="AM88" s="197">
        <v>0</v>
      </c>
      <c r="AN88" s="197">
        <v>0</v>
      </c>
      <c r="AO88" s="197">
        <v>220.5</v>
      </c>
      <c r="AP88" s="197">
        <v>0</v>
      </c>
      <c r="AQ88" s="197">
        <v>0</v>
      </c>
      <c r="AR88" s="197">
        <v>0</v>
      </c>
      <c r="AS88" s="197">
        <v>0</v>
      </c>
      <c r="AT88" s="197">
        <v>0</v>
      </c>
      <c r="AU88" s="197">
        <v>0</v>
      </c>
      <c r="AV88" s="197">
        <v>0</v>
      </c>
      <c r="AW88" s="197">
        <v>0</v>
      </c>
      <c r="AX88" s="197">
        <v>0</v>
      </c>
      <c r="AY88" s="197">
        <v>0</v>
      </c>
    </row>
    <row r="89" spans="1:51">
      <c r="A89" t="s">
        <v>131</v>
      </c>
      <c r="B89" s="197">
        <v>0</v>
      </c>
      <c r="C89" s="197">
        <v>0</v>
      </c>
      <c r="D89" s="197">
        <v>9.6</v>
      </c>
      <c r="E89" s="197">
        <v>0</v>
      </c>
      <c r="F89" s="197">
        <v>0</v>
      </c>
      <c r="G89" s="197">
        <v>16.27</v>
      </c>
      <c r="H89" s="197">
        <v>0</v>
      </c>
      <c r="I89" s="197">
        <v>0</v>
      </c>
      <c r="J89" s="197">
        <v>21.16</v>
      </c>
      <c r="K89" s="197">
        <v>6.65</v>
      </c>
      <c r="L89" s="197">
        <v>2.63</v>
      </c>
      <c r="M89" s="197">
        <v>0</v>
      </c>
      <c r="N89" s="197">
        <v>0.9</v>
      </c>
      <c r="O89" s="197">
        <v>2.0299999999999998</v>
      </c>
      <c r="P89" s="197">
        <v>1.95</v>
      </c>
      <c r="Q89" s="197">
        <v>2.5</v>
      </c>
      <c r="R89" s="197">
        <v>0.49</v>
      </c>
      <c r="S89" s="197">
        <v>3.55</v>
      </c>
      <c r="T89" s="197">
        <v>0</v>
      </c>
      <c r="U89" s="197">
        <v>9.82</v>
      </c>
      <c r="V89" s="197">
        <v>0.86</v>
      </c>
      <c r="W89" s="197">
        <v>0.53</v>
      </c>
      <c r="X89" s="197">
        <v>1.48</v>
      </c>
      <c r="Y89" s="197">
        <v>0</v>
      </c>
      <c r="Z89" s="197">
        <v>2.85</v>
      </c>
      <c r="AA89" s="197">
        <v>0.41</v>
      </c>
      <c r="AB89" s="197">
        <v>0</v>
      </c>
      <c r="AC89" s="197">
        <v>9.66</v>
      </c>
      <c r="AD89" s="197">
        <v>6.82</v>
      </c>
      <c r="AE89" s="197">
        <v>0</v>
      </c>
      <c r="AF89" s="197">
        <v>0</v>
      </c>
      <c r="AG89" s="197">
        <v>23.68</v>
      </c>
      <c r="AH89" s="197">
        <v>0</v>
      </c>
      <c r="AI89" s="197">
        <v>8.84</v>
      </c>
      <c r="AJ89" s="197">
        <v>0</v>
      </c>
      <c r="AK89" s="197">
        <v>12.6</v>
      </c>
      <c r="AL89" s="197">
        <v>0</v>
      </c>
      <c r="AM89" s="197">
        <v>0</v>
      </c>
      <c r="AN89" s="197">
        <v>0</v>
      </c>
      <c r="AO89" s="197">
        <v>220.5</v>
      </c>
      <c r="AP89" s="197">
        <v>0</v>
      </c>
      <c r="AQ89" s="197">
        <v>0</v>
      </c>
      <c r="AR89" s="197">
        <v>0</v>
      </c>
      <c r="AS89" s="197">
        <v>0</v>
      </c>
      <c r="AT89" s="197">
        <v>0</v>
      </c>
      <c r="AU89" s="197">
        <v>0</v>
      </c>
      <c r="AV89" s="197">
        <v>0</v>
      </c>
      <c r="AW89" s="197">
        <v>0</v>
      </c>
      <c r="AX89" s="197">
        <v>0</v>
      </c>
      <c r="AY89" s="197">
        <v>0</v>
      </c>
    </row>
    <row r="90" spans="1:51">
      <c r="A90" t="s">
        <v>132</v>
      </c>
      <c r="B90" s="197">
        <v>0</v>
      </c>
      <c r="C90" s="197">
        <v>0</v>
      </c>
      <c r="D90" s="197">
        <v>9.6</v>
      </c>
      <c r="E90" s="197">
        <v>0</v>
      </c>
      <c r="F90" s="197">
        <v>0</v>
      </c>
      <c r="G90" s="197">
        <v>16.27</v>
      </c>
      <c r="H90" s="197">
        <v>0</v>
      </c>
      <c r="I90" s="197">
        <v>0</v>
      </c>
      <c r="J90" s="197">
        <v>21.16</v>
      </c>
      <c r="K90" s="197">
        <v>6.65</v>
      </c>
      <c r="L90" s="197">
        <v>2.63</v>
      </c>
      <c r="M90" s="197">
        <v>0</v>
      </c>
      <c r="N90" s="197">
        <v>0.9</v>
      </c>
      <c r="O90" s="197">
        <v>2.0299999999999998</v>
      </c>
      <c r="P90" s="197">
        <v>1.95</v>
      </c>
      <c r="Q90" s="197">
        <v>3.01</v>
      </c>
      <c r="R90" s="197">
        <v>0.49</v>
      </c>
      <c r="S90" s="197">
        <v>3.82</v>
      </c>
      <c r="T90" s="197">
        <v>0</v>
      </c>
      <c r="U90" s="197">
        <v>9.82</v>
      </c>
      <c r="V90" s="197">
        <v>0.86</v>
      </c>
      <c r="W90" s="197">
        <v>0.53</v>
      </c>
      <c r="X90" s="197">
        <v>1.48</v>
      </c>
      <c r="Y90" s="197">
        <v>0</v>
      </c>
      <c r="Z90" s="197">
        <v>2.85</v>
      </c>
      <c r="AA90" s="197">
        <v>0.41</v>
      </c>
      <c r="AB90" s="197">
        <v>0</v>
      </c>
      <c r="AC90" s="197">
        <v>9.66</v>
      </c>
      <c r="AD90" s="197">
        <v>6.82</v>
      </c>
      <c r="AE90" s="197">
        <v>0</v>
      </c>
      <c r="AF90" s="197">
        <v>0</v>
      </c>
      <c r="AG90" s="197">
        <v>23.68</v>
      </c>
      <c r="AH90" s="197">
        <v>0</v>
      </c>
      <c r="AI90" s="197">
        <v>8.84</v>
      </c>
      <c r="AJ90" s="197">
        <v>0</v>
      </c>
      <c r="AK90" s="197">
        <v>12.6</v>
      </c>
      <c r="AL90" s="197">
        <v>0</v>
      </c>
      <c r="AM90" s="197">
        <v>0</v>
      </c>
      <c r="AN90" s="197">
        <v>0</v>
      </c>
      <c r="AO90" s="197">
        <v>220.5</v>
      </c>
      <c r="AP90" s="197">
        <v>0</v>
      </c>
      <c r="AQ90" s="197">
        <v>0</v>
      </c>
      <c r="AR90" s="197">
        <v>0</v>
      </c>
      <c r="AS90" s="197">
        <v>0</v>
      </c>
      <c r="AT90" s="197">
        <v>0</v>
      </c>
      <c r="AU90" s="197">
        <v>0</v>
      </c>
      <c r="AV90" s="197">
        <v>0</v>
      </c>
      <c r="AW90" s="197">
        <v>0</v>
      </c>
      <c r="AX90" s="197">
        <v>0</v>
      </c>
      <c r="AY90" s="197">
        <v>0</v>
      </c>
    </row>
    <row r="91" spans="1:51">
      <c r="A91" t="s">
        <v>133</v>
      </c>
      <c r="B91" s="197">
        <v>0</v>
      </c>
      <c r="C91" s="197">
        <v>0</v>
      </c>
      <c r="D91" s="197">
        <v>9.6</v>
      </c>
      <c r="E91" s="197">
        <v>0</v>
      </c>
      <c r="F91" s="197">
        <v>0</v>
      </c>
      <c r="G91" s="197">
        <v>16.41</v>
      </c>
      <c r="H91" s="197">
        <v>0</v>
      </c>
      <c r="I91" s="197">
        <v>0</v>
      </c>
      <c r="J91" s="197">
        <v>21.16</v>
      </c>
      <c r="K91" s="197">
        <v>6.65</v>
      </c>
      <c r="L91" s="197">
        <v>46.04</v>
      </c>
      <c r="M91" s="197">
        <v>0</v>
      </c>
      <c r="N91" s="197">
        <v>0.9</v>
      </c>
      <c r="O91" s="197">
        <v>2.0299999999999998</v>
      </c>
      <c r="P91" s="197">
        <v>1.95</v>
      </c>
      <c r="Q91" s="197">
        <v>3.01</v>
      </c>
      <c r="R91" s="197">
        <v>0.49</v>
      </c>
      <c r="S91" s="197">
        <v>3.82</v>
      </c>
      <c r="T91" s="197">
        <v>0</v>
      </c>
      <c r="U91" s="197">
        <v>9.82</v>
      </c>
      <c r="V91" s="197">
        <v>0.86</v>
      </c>
      <c r="W91" s="197">
        <v>0.53</v>
      </c>
      <c r="X91" s="197">
        <v>1.48</v>
      </c>
      <c r="Y91" s="197">
        <v>0</v>
      </c>
      <c r="Z91" s="197">
        <v>2.85</v>
      </c>
      <c r="AA91" s="197">
        <v>0.41</v>
      </c>
      <c r="AB91" s="197">
        <v>0</v>
      </c>
      <c r="AC91" s="197">
        <v>9.66</v>
      </c>
      <c r="AD91" s="197">
        <v>6.82</v>
      </c>
      <c r="AE91" s="197">
        <v>0</v>
      </c>
      <c r="AF91" s="197">
        <v>0</v>
      </c>
      <c r="AG91" s="197">
        <v>23.68</v>
      </c>
      <c r="AH91" s="197">
        <v>0</v>
      </c>
      <c r="AI91" s="197">
        <v>8.84</v>
      </c>
      <c r="AJ91" s="197">
        <v>0</v>
      </c>
      <c r="AK91" s="197">
        <v>11.89</v>
      </c>
      <c r="AL91" s="197">
        <v>0</v>
      </c>
      <c r="AM91" s="197">
        <v>0</v>
      </c>
      <c r="AN91" s="197">
        <v>0</v>
      </c>
      <c r="AO91" s="197">
        <v>220.5</v>
      </c>
      <c r="AP91" s="197">
        <v>0</v>
      </c>
      <c r="AQ91" s="197">
        <v>0</v>
      </c>
      <c r="AR91" s="197">
        <v>0</v>
      </c>
      <c r="AS91" s="197">
        <v>0</v>
      </c>
      <c r="AT91" s="197">
        <v>0</v>
      </c>
      <c r="AU91" s="197">
        <v>0</v>
      </c>
      <c r="AV91" s="197">
        <v>0</v>
      </c>
      <c r="AW91" s="197">
        <v>0</v>
      </c>
      <c r="AX91" s="197">
        <v>0</v>
      </c>
      <c r="AY91" s="197">
        <v>0</v>
      </c>
    </row>
    <row r="92" spans="1:51">
      <c r="A92" t="s">
        <v>134</v>
      </c>
      <c r="B92" s="197">
        <v>0</v>
      </c>
      <c r="C92" s="197">
        <v>0</v>
      </c>
      <c r="D92" s="197">
        <v>9.6</v>
      </c>
      <c r="E92" s="197">
        <v>0</v>
      </c>
      <c r="F92" s="197">
        <v>0</v>
      </c>
      <c r="G92" s="197">
        <v>16.41</v>
      </c>
      <c r="H92" s="197">
        <v>0</v>
      </c>
      <c r="I92" s="197">
        <v>0</v>
      </c>
      <c r="J92" s="197">
        <v>21.16</v>
      </c>
      <c r="K92" s="197">
        <v>6.65</v>
      </c>
      <c r="L92" s="197">
        <v>17.25</v>
      </c>
      <c r="M92" s="197">
        <v>0</v>
      </c>
      <c r="N92" s="197">
        <v>0.9</v>
      </c>
      <c r="O92" s="197">
        <v>2.0299999999999998</v>
      </c>
      <c r="P92" s="197">
        <v>1.95</v>
      </c>
      <c r="Q92" s="197">
        <v>3.01</v>
      </c>
      <c r="R92" s="197">
        <v>0.49</v>
      </c>
      <c r="S92" s="197">
        <v>3.82</v>
      </c>
      <c r="T92" s="197">
        <v>0</v>
      </c>
      <c r="U92" s="197">
        <v>9.82</v>
      </c>
      <c r="V92" s="197">
        <v>0.86</v>
      </c>
      <c r="W92" s="197">
        <v>0.53</v>
      </c>
      <c r="X92" s="197">
        <v>1.48</v>
      </c>
      <c r="Y92" s="197">
        <v>0</v>
      </c>
      <c r="Z92" s="197">
        <v>2.85</v>
      </c>
      <c r="AA92" s="197">
        <v>0.41</v>
      </c>
      <c r="AB92" s="197">
        <v>0</v>
      </c>
      <c r="AC92" s="197">
        <v>9.66</v>
      </c>
      <c r="AD92" s="197">
        <v>6.82</v>
      </c>
      <c r="AE92" s="197">
        <v>0</v>
      </c>
      <c r="AF92" s="197">
        <v>0</v>
      </c>
      <c r="AG92" s="197">
        <v>23.68</v>
      </c>
      <c r="AH92" s="197">
        <v>0</v>
      </c>
      <c r="AI92" s="197">
        <v>8.84</v>
      </c>
      <c r="AJ92" s="197">
        <v>0</v>
      </c>
      <c r="AK92" s="197">
        <v>11.89</v>
      </c>
      <c r="AL92" s="197">
        <v>0</v>
      </c>
      <c r="AM92" s="197">
        <v>0</v>
      </c>
      <c r="AN92" s="197">
        <v>0</v>
      </c>
      <c r="AO92" s="197">
        <v>220.5</v>
      </c>
      <c r="AP92" s="197">
        <v>0</v>
      </c>
      <c r="AQ92" s="197">
        <v>0</v>
      </c>
      <c r="AR92" s="197">
        <v>0</v>
      </c>
      <c r="AS92" s="197">
        <v>0</v>
      </c>
      <c r="AT92" s="197">
        <v>0</v>
      </c>
      <c r="AU92" s="197">
        <v>0</v>
      </c>
      <c r="AV92" s="197">
        <v>0</v>
      </c>
      <c r="AW92" s="197">
        <v>0</v>
      </c>
      <c r="AX92" s="197">
        <v>0</v>
      </c>
      <c r="AY92" s="197">
        <v>0</v>
      </c>
    </row>
    <row r="93" spans="1:51">
      <c r="A93" t="s">
        <v>135</v>
      </c>
      <c r="B93" s="197">
        <v>0</v>
      </c>
      <c r="C93" s="197">
        <v>0</v>
      </c>
      <c r="D93" s="197">
        <v>9.6</v>
      </c>
      <c r="E93" s="197">
        <v>0</v>
      </c>
      <c r="F93" s="197">
        <v>0</v>
      </c>
      <c r="G93" s="197">
        <v>16.41</v>
      </c>
      <c r="H93" s="197">
        <v>0</v>
      </c>
      <c r="I93" s="197">
        <v>0</v>
      </c>
      <c r="J93" s="197">
        <v>21.16</v>
      </c>
      <c r="K93" s="197">
        <v>34.619999999999997</v>
      </c>
      <c r="L93" s="197">
        <v>46.04</v>
      </c>
      <c r="M93" s="197">
        <v>0</v>
      </c>
      <c r="N93" s="197">
        <v>0.9</v>
      </c>
      <c r="O93" s="197">
        <v>2.0299999999999998</v>
      </c>
      <c r="P93" s="197">
        <v>1.95</v>
      </c>
      <c r="Q93" s="197">
        <v>3.01</v>
      </c>
      <c r="R93" s="197">
        <v>0.49</v>
      </c>
      <c r="S93" s="197">
        <v>3.82</v>
      </c>
      <c r="T93" s="197">
        <v>0</v>
      </c>
      <c r="U93" s="197">
        <v>9.82</v>
      </c>
      <c r="V93" s="197">
        <v>0.86</v>
      </c>
      <c r="W93" s="197">
        <v>0.45</v>
      </c>
      <c r="X93" s="197">
        <v>2.31</v>
      </c>
      <c r="Y93" s="197">
        <v>0</v>
      </c>
      <c r="Z93" s="197">
        <v>2.85</v>
      </c>
      <c r="AA93" s="197">
        <v>0.41</v>
      </c>
      <c r="AB93" s="197">
        <v>0</v>
      </c>
      <c r="AC93" s="197">
        <v>9.66</v>
      </c>
      <c r="AD93" s="197">
        <v>6.82</v>
      </c>
      <c r="AE93" s="197">
        <v>0</v>
      </c>
      <c r="AF93" s="197">
        <v>0</v>
      </c>
      <c r="AG93" s="197">
        <v>23.68</v>
      </c>
      <c r="AH93" s="197">
        <v>0</v>
      </c>
      <c r="AI93" s="197">
        <v>8.84</v>
      </c>
      <c r="AJ93" s="197">
        <v>0</v>
      </c>
      <c r="AK93" s="197">
        <v>11.89</v>
      </c>
      <c r="AL93" s="197">
        <v>0</v>
      </c>
      <c r="AM93" s="197">
        <v>0</v>
      </c>
      <c r="AN93" s="197">
        <v>0</v>
      </c>
      <c r="AO93" s="197">
        <v>220.5</v>
      </c>
      <c r="AP93" s="197">
        <v>0</v>
      </c>
      <c r="AQ93" s="197">
        <v>0</v>
      </c>
      <c r="AR93" s="197">
        <v>0</v>
      </c>
      <c r="AS93" s="197">
        <v>0</v>
      </c>
      <c r="AT93" s="197">
        <v>0</v>
      </c>
      <c r="AU93" s="197">
        <v>0</v>
      </c>
      <c r="AV93" s="197">
        <v>0</v>
      </c>
      <c r="AW93" s="197">
        <v>0</v>
      </c>
      <c r="AX93" s="197">
        <v>0</v>
      </c>
      <c r="AY93" s="197">
        <v>0</v>
      </c>
    </row>
    <row r="94" spans="1:51">
      <c r="A94" t="s">
        <v>136</v>
      </c>
      <c r="B94" s="197">
        <v>0</v>
      </c>
      <c r="C94" s="197">
        <v>0</v>
      </c>
      <c r="D94" s="197">
        <v>9.6</v>
      </c>
      <c r="E94" s="197">
        <v>0</v>
      </c>
      <c r="F94" s="197">
        <v>0</v>
      </c>
      <c r="G94" s="197">
        <v>16.41</v>
      </c>
      <c r="H94" s="197">
        <v>0</v>
      </c>
      <c r="I94" s="197">
        <v>0</v>
      </c>
      <c r="J94" s="197">
        <v>21.16</v>
      </c>
      <c r="K94" s="197">
        <v>35.47</v>
      </c>
      <c r="L94" s="197">
        <v>46.04</v>
      </c>
      <c r="M94" s="197">
        <v>0</v>
      </c>
      <c r="N94" s="197">
        <v>0.9</v>
      </c>
      <c r="O94" s="197">
        <v>2.0299999999999998</v>
      </c>
      <c r="P94" s="197">
        <v>1.95</v>
      </c>
      <c r="Q94" s="197">
        <v>3.01</v>
      </c>
      <c r="R94" s="197">
        <v>0.49</v>
      </c>
      <c r="S94" s="197">
        <v>3.82</v>
      </c>
      <c r="T94" s="197">
        <v>0</v>
      </c>
      <c r="U94" s="197">
        <v>9.82</v>
      </c>
      <c r="V94" s="197">
        <v>0.86</v>
      </c>
      <c r="W94" s="197">
        <v>0.45</v>
      </c>
      <c r="X94" s="197">
        <v>2.31</v>
      </c>
      <c r="Y94" s="197">
        <v>0</v>
      </c>
      <c r="Z94" s="197">
        <v>2.85</v>
      </c>
      <c r="AA94" s="197">
        <v>0.41</v>
      </c>
      <c r="AB94" s="197">
        <v>0</v>
      </c>
      <c r="AC94" s="197">
        <v>9.66</v>
      </c>
      <c r="AD94" s="197">
        <v>6.82</v>
      </c>
      <c r="AE94" s="197">
        <v>0</v>
      </c>
      <c r="AF94" s="197">
        <v>0</v>
      </c>
      <c r="AG94" s="197">
        <v>23.68</v>
      </c>
      <c r="AH94" s="197">
        <v>0</v>
      </c>
      <c r="AI94" s="197">
        <v>8.84</v>
      </c>
      <c r="AJ94" s="197">
        <v>0</v>
      </c>
      <c r="AK94" s="197">
        <v>11.89</v>
      </c>
      <c r="AL94" s="197">
        <v>0</v>
      </c>
      <c r="AM94" s="197">
        <v>0</v>
      </c>
      <c r="AN94" s="197">
        <v>0</v>
      </c>
      <c r="AO94" s="197">
        <v>220.5</v>
      </c>
      <c r="AP94" s="197">
        <v>0</v>
      </c>
      <c r="AQ94" s="197">
        <v>0</v>
      </c>
      <c r="AR94" s="197">
        <v>0</v>
      </c>
      <c r="AS94" s="197">
        <v>0</v>
      </c>
      <c r="AT94" s="197">
        <v>0</v>
      </c>
      <c r="AU94" s="197">
        <v>0</v>
      </c>
      <c r="AV94" s="197">
        <v>0</v>
      </c>
      <c r="AW94" s="197">
        <v>0</v>
      </c>
      <c r="AX94" s="197">
        <v>0</v>
      </c>
      <c r="AY94" s="197">
        <v>0</v>
      </c>
    </row>
    <row r="95" spans="1:51">
      <c r="A95" t="s">
        <v>137</v>
      </c>
      <c r="B95" s="197">
        <v>0</v>
      </c>
      <c r="C95" s="197">
        <v>0</v>
      </c>
      <c r="D95" s="197">
        <v>9.8699999999999992</v>
      </c>
      <c r="E95" s="197">
        <v>0</v>
      </c>
      <c r="F95" s="197">
        <v>0</v>
      </c>
      <c r="G95" s="197">
        <v>16.55</v>
      </c>
      <c r="H95" s="197">
        <v>0</v>
      </c>
      <c r="I95" s="197">
        <v>0</v>
      </c>
      <c r="J95" s="197">
        <v>21.16</v>
      </c>
      <c r="K95" s="197">
        <v>86.26</v>
      </c>
      <c r="L95" s="197">
        <v>46.04</v>
      </c>
      <c r="M95" s="197">
        <v>0</v>
      </c>
      <c r="N95" s="197">
        <v>0.9</v>
      </c>
      <c r="O95" s="197">
        <v>2.0299999999999998</v>
      </c>
      <c r="P95" s="197">
        <v>1.95</v>
      </c>
      <c r="Q95" s="197">
        <v>3.01</v>
      </c>
      <c r="R95" s="197">
        <v>0.49</v>
      </c>
      <c r="S95" s="197">
        <v>3.82</v>
      </c>
      <c r="T95" s="197">
        <v>0</v>
      </c>
      <c r="U95" s="197">
        <v>9.82</v>
      </c>
      <c r="V95" s="197">
        <v>0.86</v>
      </c>
      <c r="W95" s="197">
        <v>0.45</v>
      </c>
      <c r="X95" s="197">
        <v>2.31</v>
      </c>
      <c r="Y95" s="197">
        <v>0</v>
      </c>
      <c r="Z95" s="197">
        <v>2.85</v>
      </c>
      <c r="AA95" s="197">
        <v>0.41</v>
      </c>
      <c r="AB95" s="197">
        <v>0</v>
      </c>
      <c r="AC95" s="197">
        <v>9.66</v>
      </c>
      <c r="AD95" s="197">
        <v>6.82</v>
      </c>
      <c r="AE95" s="197">
        <v>0</v>
      </c>
      <c r="AF95" s="197">
        <v>0</v>
      </c>
      <c r="AG95" s="197">
        <v>23.68</v>
      </c>
      <c r="AH95" s="197">
        <v>0</v>
      </c>
      <c r="AI95" s="197">
        <v>8.84</v>
      </c>
      <c r="AJ95" s="197">
        <v>0</v>
      </c>
      <c r="AK95" s="197">
        <v>11.89</v>
      </c>
      <c r="AL95" s="197">
        <v>0</v>
      </c>
      <c r="AM95" s="197">
        <v>0</v>
      </c>
      <c r="AN95" s="197">
        <v>0</v>
      </c>
      <c r="AO95" s="197">
        <v>220.5</v>
      </c>
      <c r="AP95" s="197">
        <v>0</v>
      </c>
      <c r="AQ95" s="197">
        <v>0</v>
      </c>
      <c r="AR95" s="197">
        <v>0</v>
      </c>
      <c r="AS95" s="197">
        <v>0</v>
      </c>
      <c r="AT95" s="197">
        <v>0</v>
      </c>
      <c r="AU95" s="197">
        <v>0</v>
      </c>
      <c r="AV95" s="197">
        <v>0</v>
      </c>
      <c r="AW95" s="197">
        <v>0</v>
      </c>
      <c r="AX95" s="197">
        <v>0</v>
      </c>
      <c r="AY95" s="197">
        <v>0</v>
      </c>
    </row>
    <row r="96" spans="1:51">
      <c r="A96" t="s">
        <v>138</v>
      </c>
      <c r="B96" s="197">
        <v>0</v>
      </c>
      <c r="C96" s="197">
        <v>0</v>
      </c>
      <c r="D96" s="197">
        <v>9.8699999999999992</v>
      </c>
      <c r="E96" s="197">
        <v>0</v>
      </c>
      <c r="F96" s="197">
        <v>0</v>
      </c>
      <c r="G96" s="197">
        <v>16.55</v>
      </c>
      <c r="H96" s="197">
        <v>0</v>
      </c>
      <c r="I96" s="197">
        <v>0</v>
      </c>
      <c r="J96" s="197">
        <v>21.16</v>
      </c>
      <c r="K96" s="197">
        <v>86.31</v>
      </c>
      <c r="L96" s="197">
        <v>46.04</v>
      </c>
      <c r="M96" s="197">
        <v>0</v>
      </c>
      <c r="N96" s="197">
        <v>0.9</v>
      </c>
      <c r="O96" s="197">
        <v>2.0299999999999998</v>
      </c>
      <c r="P96" s="197">
        <v>1.95</v>
      </c>
      <c r="Q96" s="197">
        <v>3.01</v>
      </c>
      <c r="R96" s="197">
        <v>0.49</v>
      </c>
      <c r="S96" s="197">
        <v>3.82</v>
      </c>
      <c r="T96" s="197">
        <v>0</v>
      </c>
      <c r="U96" s="197">
        <v>9.82</v>
      </c>
      <c r="V96" s="197">
        <v>0.86</v>
      </c>
      <c r="W96" s="197">
        <v>0.45</v>
      </c>
      <c r="X96" s="197">
        <v>2.31</v>
      </c>
      <c r="Y96" s="197">
        <v>0</v>
      </c>
      <c r="Z96" s="197">
        <v>2.85</v>
      </c>
      <c r="AA96" s="197">
        <v>0.41</v>
      </c>
      <c r="AB96" s="197">
        <v>0</v>
      </c>
      <c r="AC96" s="197">
        <v>9.66</v>
      </c>
      <c r="AD96" s="197">
        <v>6.82</v>
      </c>
      <c r="AE96" s="197">
        <v>0</v>
      </c>
      <c r="AF96" s="197">
        <v>0</v>
      </c>
      <c r="AG96" s="197">
        <v>23.68</v>
      </c>
      <c r="AH96" s="197">
        <v>0</v>
      </c>
      <c r="AI96" s="197">
        <v>8.84</v>
      </c>
      <c r="AJ96" s="197">
        <v>0</v>
      </c>
      <c r="AK96" s="197">
        <v>11.89</v>
      </c>
      <c r="AL96" s="197">
        <v>0</v>
      </c>
      <c r="AM96" s="197">
        <v>0</v>
      </c>
      <c r="AN96" s="197">
        <v>0</v>
      </c>
      <c r="AO96" s="197">
        <v>220.5</v>
      </c>
      <c r="AP96" s="197">
        <v>0</v>
      </c>
      <c r="AQ96" s="197">
        <v>0</v>
      </c>
      <c r="AR96" s="197">
        <v>0</v>
      </c>
      <c r="AS96" s="197">
        <v>0</v>
      </c>
      <c r="AT96" s="197">
        <v>0</v>
      </c>
      <c r="AU96" s="197">
        <v>0</v>
      </c>
      <c r="AV96" s="197">
        <v>0</v>
      </c>
      <c r="AW96" s="197">
        <v>0</v>
      </c>
      <c r="AX96" s="197">
        <v>0</v>
      </c>
      <c r="AY96" s="197">
        <v>0</v>
      </c>
    </row>
    <row r="97" spans="1:51">
      <c r="A97" t="s">
        <v>139</v>
      </c>
      <c r="B97" s="197">
        <v>0</v>
      </c>
      <c r="C97" s="197">
        <v>0</v>
      </c>
      <c r="D97" s="197">
        <v>9.8699999999999992</v>
      </c>
      <c r="E97" s="197">
        <v>0</v>
      </c>
      <c r="F97" s="197">
        <v>0</v>
      </c>
      <c r="G97" s="197">
        <v>16.55</v>
      </c>
      <c r="H97" s="197">
        <v>0</v>
      </c>
      <c r="I97" s="197">
        <v>0</v>
      </c>
      <c r="J97" s="197">
        <v>21.16</v>
      </c>
      <c r="K97" s="197">
        <v>86.31</v>
      </c>
      <c r="L97" s="197">
        <v>46.04</v>
      </c>
      <c r="M97" s="197">
        <v>0</v>
      </c>
      <c r="N97" s="197">
        <v>0.9</v>
      </c>
      <c r="O97" s="197">
        <v>2.0299999999999998</v>
      </c>
      <c r="P97" s="197">
        <v>1.95</v>
      </c>
      <c r="Q97" s="197">
        <v>3.01</v>
      </c>
      <c r="R97" s="197">
        <v>0.49</v>
      </c>
      <c r="S97" s="197">
        <v>3.82</v>
      </c>
      <c r="T97" s="197">
        <v>0</v>
      </c>
      <c r="U97" s="197">
        <v>9.82</v>
      </c>
      <c r="V97" s="197">
        <v>0.86</v>
      </c>
      <c r="W97" s="197">
        <v>0.45</v>
      </c>
      <c r="X97" s="197">
        <v>2.31</v>
      </c>
      <c r="Y97" s="197">
        <v>0</v>
      </c>
      <c r="Z97" s="197">
        <v>2.85</v>
      </c>
      <c r="AA97" s="197">
        <v>0.41</v>
      </c>
      <c r="AB97" s="197">
        <v>0</v>
      </c>
      <c r="AC97" s="197">
        <v>9.66</v>
      </c>
      <c r="AD97" s="197">
        <v>6.82</v>
      </c>
      <c r="AE97" s="197">
        <v>0</v>
      </c>
      <c r="AF97" s="197">
        <v>0</v>
      </c>
      <c r="AG97" s="197">
        <v>23.68</v>
      </c>
      <c r="AH97" s="197">
        <v>0</v>
      </c>
      <c r="AI97" s="197">
        <v>8.84</v>
      </c>
      <c r="AJ97" s="197">
        <v>0</v>
      </c>
      <c r="AK97" s="197">
        <v>9.17</v>
      </c>
      <c r="AL97" s="197">
        <v>0</v>
      </c>
      <c r="AM97" s="197">
        <v>0</v>
      </c>
      <c r="AN97" s="197">
        <v>0</v>
      </c>
      <c r="AO97" s="197">
        <v>220.5</v>
      </c>
      <c r="AP97" s="197">
        <v>0</v>
      </c>
      <c r="AQ97" s="197">
        <v>0</v>
      </c>
      <c r="AR97" s="197">
        <v>0</v>
      </c>
      <c r="AS97" s="197">
        <v>0</v>
      </c>
      <c r="AT97" s="197">
        <v>0</v>
      </c>
      <c r="AU97" s="197">
        <v>0</v>
      </c>
      <c r="AV97" s="197">
        <v>0</v>
      </c>
      <c r="AW97" s="197">
        <v>0</v>
      </c>
      <c r="AX97" s="197">
        <v>0</v>
      </c>
      <c r="AY97" s="197">
        <v>0</v>
      </c>
    </row>
    <row r="98" spans="1:51">
      <c r="A98" t="s">
        <v>140</v>
      </c>
      <c r="B98" s="197">
        <v>0</v>
      </c>
      <c r="C98" s="197">
        <v>0</v>
      </c>
      <c r="D98" s="197">
        <v>9.8699999999999992</v>
      </c>
      <c r="E98" s="197">
        <v>0</v>
      </c>
      <c r="F98" s="197">
        <v>0</v>
      </c>
      <c r="G98" s="197">
        <v>16.55</v>
      </c>
      <c r="H98" s="197">
        <v>0</v>
      </c>
      <c r="I98" s="197">
        <v>0</v>
      </c>
      <c r="J98" s="197">
        <v>21.16</v>
      </c>
      <c r="K98" s="197">
        <v>86.31</v>
      </c>
      <c r="L98" s="197">
        <v>46.04</v>
      </c>
      <c r="M98" s="197">
        <v>0</v>
      </c>
      <c r="N98" s="197">
        <v>0.9</v>
      </c>
      <c r="O98" s="197">
        <v>2.0299999999999998</v>
      </c>
      <c r="P98" s="197">
        <v>1.95</v>
      </c>
      <c r="Q98" s="197">
        <v>3.01</v>
      </c>
      <c r="R98" s="197">
        <v>0.49</v>
      </c>
      <c r="S98" s="197">
        <v>3.82</v>
      </c>
      <c r="T98" s="197">
        <v>0</v>
      </c>
      <c r="U98" s="197">
        <v>9.82</v>
      </c>
      <c r="V98" s="197">
        <v>0.86</v>
      </c>
      <c r="W98" s="197">
        <v>0.45</v>
      </c>
      <c r="X98" s="197">
        <v>2.31</v>
      </c>
      <c r="Y98" s="197">
        <v>0</v>
      </c>
      <c r="Z98" s="197">
        <v>2.85</v>
      </c>
      <c r="AA98" s="197">
        <v>0.41</v>
      </c>
      <c r="AB98" s="197">
        <v>0</v>
      </c>
      <c r="AC98" s="197">
        <v>9.66</v>
      </c>
      <c r="AD98" s="197">
        <v>6.82</v>
      </c>
      <c r="AE98" s="197">
        <v>0</v>
      </c>
      <c r="AF98" s="197">
        <v>0</v>
      </c>
      <c r="AG98" s="197">
        <v>23.68</v>
      </c>
      <c r="AH98" s="197">
        <v>0</v>
      </c>
      <c r="AI98" s="197">
        <v>8.84</v>
      </c>
      <c r="AJ98" s="197">
        <v>0</v>
      </c>
      <c r="AK98" s="197">
        <v>9.17</v>
      </c>
      <c r="AL98" s="197">
        <v>0</v>
      </c>
      <c r="AM98" s="197">
        <v>0</v>
      </c>
      <c r="AN98" s="197">
        <v>0</v>
      </c>
      <c r="AO98" s="197">
        <v>220.5</v>
      </c>
      <c r="AP98" s="197">
        <v>0</v>
      </c>
      <c r="AQ98" s="197">
        <v>0</v>
      </c>
      <c r="AR98" s="197">
        <v>0</v>
      </c>
      <c r="AS98" s="197">
        <v>0</v>
      </c>
      <c r="AT98" s="197">
        <v>0</v>
      </c>
      <c r="AU98" s="197">
        <v>0</v>
      </c>
      <c r="AV98" s="197">
        <v>0</v>
      </c>
      <c r="AW98" s="197">
        <v>0</v>
      </c>
      <c r="AX98" s="197">
        <v>0</v>
      </c>
      <c r="AY98" s="197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0.23135250000000038</v>
      </c>
      <c r="E99">
        <f t="shared" si="0"/>
        <v>0</v>
      </c>
      <c r="F99">
        <f t="shared" si="0"/>
        <v>0</v>
      </c>
      <c r="G99">
        <f t="shared" si="0"/>
        <v>0.39022499999999971</v>
      </c>
      <c r="H99">
        <f t="shared" si="0"/>
        <v>0</v>
      </c>
      <c r="I99">
        <f t="shared" si="0"/>
        <v>0</v>
      </c>
      <c r="J99">
        <f t="shared" si="0"/>
        <v>0.50307999999999997</v>
      </c>
      <c r="K99">
        <f t="shared" si="0"/>
        <v>1.2917449999999995</v>
      </c>
      <c r="L99">
        <f t="shared" si="0"/>
        <v>0.79657000000000056</v>
      </c>
      <c r="M99">
        <f t="shared" si="0"/>
        <v>0</v>
      </c>
      <c r="N99">
        <f t="shared" si="0"/>
        <v>2.7845000000000005E-2</v>
      </c>
      <c r="O99">
        <f t="shared" si="0"/>
        <v>4.872000000000002E-2</v>
      </c>
      <c r="P99">
        <f t="shared" si="0"/>
        <v>4.8599999999999928E-2</v>
      </c>
      <c r="Q99">
        <f t="shared" si="0"/>
        <v>5.6464999999999925E-2</v>
      </c>
      <c r="R99">
        <f t="shared" si="0"/>
        <v>5.8900000000000043E-2</v>
      </c>
      <c r="S99">
        <f t="shared" si="0"/>
        <v>7.4567499999999898E-2</v>
      </c>
      <c r="T99">
        <f t="shared" si="0"/>
        <v>0</v>
      </c>
      <c r="U99">
        <f t="shared" si="0"/>
        <v>0.2354300000000005</v>
      </c>
      <c r="V99">
        <f t="shared" si="0"/>
        <v>5.9982500000000119E-2</v>
      </c>
      <c r="W99">
        <f t="shared" si="0"/>
        <v>4.4717499999999959E-2</v>
      </c>
      <c r="X99">
        <f t="shared" si="0"/>
        <v>3.7752500000000015E-2</v>
      </c>
      <c r="Y99">
        <f t="shared" si="0"/>
        <v>0</v>
      </c>
      <c r="Z99">
        <f t="shared" si="0"/>
        <v>0.28072999999999937</v>
      </c>
      <c r="AA99">
        <f t="shared" si="0"/>
        <v>9.5460000000000017E-2</v>
      </c>
      <c r="AB99">
        <f t="shared" si="0"/>
        <v>0</v>
      </c>
      <c r="AC99">
        <f t="shared" si="0"/>
        <v>8.6940000000000045E-2</v>
      </c>
      <c r="AD99">
        <f t="shared" si="0"/>
        <v>0.26598000000000011</v>
      </c>
      <c r="AE99">
        <f t="shared" si="0"/>
        <v>0</v>
      </c>
      <c r="AF99">
        <f t="shared" si="0"/>
        <v>0</v>
      </c>
      <c r="AG99">
        <f t="shared" si="0"/>
        <v>0.17029499999999992</v>
      </c>
      <c r="AH99">
        <f t="shared" si="0"/>
        <v>0</v>
      </c>
      <c r="AI99">
        <f t="shared" si="0"/>
        <v>7.5139999999999985E-2</v>
      </c>
      <c r="AJ99">
        <f t="shared" si="0"/>
        <v>0</v>
      </c>
      <c r="AK99">
        <f t="shared" si="0"/>
        <v>0.24954750000000031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5.2560000000000002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Y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358</v>
      </c>
      <c r="AR1" t="s">
        <v>359</v>
      </c>
      <c r="AS1" t="s">
        <v>361</v>
      </c>
      <c r="AT1" t="s">
        <v>481</v>
      </c>
      <c r="AU1" t="s">
        <v>480</v>
      </c>
      <c r="AV1" t="s">
        <v>447</v>
      </c>
      <c r="AW1" t="s">
        <v>453</v>
      </c>
      <c r="AX1" t="s">
        <v>457</v>
      </c>
    </row>
    <row r="2" spans="1:51">
      <c r="A2" s="216"/>
    </row>
    <row r="3" spans="1:51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0</v>
      </c>
      <c r="H3" s="197">
        <v>0</v>
      </c>
      <c r="I3" s="197">
        <v>0</v>
      </c>
      <c r="J3" s="197">
        <v>0</v>
      </c>
      <c r="K3" s="197">
        <v>0</v>
      </c>
      <c r="L3" s="197">
        <v>0</v>
      </c>
      <c r="M3" s="197">
        <v>0</v>
      </c>
      <c r="N3" s="197">
        <v>0</v>
      </c>
      <c r="O3" s="197">
        <v>0</v>
      </c>
      <c r="P3" s="197">
        <v>0</v>
      </c>
      <c r="Q3" s="197">
        <v>0</v>
      </c>
      <c r="R3" s="197">
        <v>0</v>
      </c>
      <c r="S3" s="197">
        <v>0</v>
      </c>
      <c r="T3" s="197">
        <v>0</v>
      </c>
      <c r="U3" s="197">
        <v>0</v>
      </c>
      <c r="V3" s="197">
        <v>0</v>
      </c>
      <c r="W3" s="197">
        <v>0</v>
      </c>
      <c r="X3" s="197">
        <v>0</v>
      </c>
      <c r="Y3" s="197">
        <v>0</v>
      </c>
      <c r="Z3" s="197">
        <v>0</v>
      </c>
      <c r="AA3" s="197">
        <v>0</v>
      </c>
      <c r="AB3" s="197">
        <v>0</v>
      </c>
      <c r="AC3" s="197">
        <v>0</v>
      </c>
      <c r="AD3" s="197">
        <v>0</v>
      </c>
      <c r="AE3" s="197">
        <v>0</v>
      </c>
      <c r="AF3" s="197">
        <v>0</v>
      </c>
      <c r="AG3" s="197">
        <v>-0.03</v>
      </c>
      <c r="AH3" s="197">
        <v>0</v>
      </c>
      <c r="AI3" s="197">
        <v>0</v>
      </c>
      <c r="AJ3" s="197">
        <v>0</v>
      </c>
      <c r="AK3" s="197">
        <v>0</v>
      </c>
      <c r="AL3" s="197">
        <v>0</v>
      </c>
      <c r="AM3" s="197">
        <v>0</v>
      </c>
      <c r="AN3" s="197">
        <v>0</v>
      </c>
      <c r="AO3" s="197">
        <v>22.34</v>
      </c>
      <c r="AP3" s="197">
        <v>0</v>
      </c>
      <c r="AQ3" s="197">
        <v>0</v>
      </c>
      <c r="AR3" s="197">
        <v>0</v>
      </c>
      <c r="AS3" s="197">
        <v>0</v>
      </c>
      <c r="AT3" s="197">
        <v>0</v>
      </c>
      <c r="AU3" s="197">
        <v>0</v>
      </c>
      <c r="AV3" s="197">
        <v>0</v>
      </c>
      <c r="AW3" s="197">
        <v>0</v>
      </c>
      <c r="AX3" s="197">
        <v>0</v>
      </c>
      <c r="AY3" s="197">
        <v>0</v>
      </c>
    </row>
    <row r="4" spans="1:51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0</v>
      </c>
      <c r="H4" s="197">
        <v>0</v>
      </c>
      <c r="I4" s="197">
        <v>0</v>
      </c>
      <c r="J4" s="197">
        <v>0</v>
      </c>
      <c r="K4" s="197">
        <v>0</v>
      </c>
      <c r="L4" s="197">
        <v>0</v>
      </c>
      <c r="M4" s="197">
        <v>0</v>
      </c>
      <c r="N4" s="197">
        <v>0</v>
      </c>
      <c r="O4" s="197">
        <v>0</v>
      </c>
      <c r="P4" s="197">
        <v>0</v>
      </c>
      <c r="Q4" s="197">
        <v>0</v>
      </c>
      <c r="R4" s="197">
        <v>0</v>
      </c>
      <c r="S4" s="197">
        <v>0</v>
      </c>
      <c r="T4" s="197">
        <v>0</v>
      </c>
      <c r="U4" s="197">
        <v>0</v>
      </c>
      <c r="V4" s="197">
        <v>0</v>
      </c>
      <c r="W4" s="197">
        <v>0</v>
      </c>
      <c r="X4" s="197">
        <v>0</v>
      </c>
      <c r="Y4" s="197">
        <v>0</v>
      </c>
      <c r="Z4" s="197">
        <v>0</v>
      </c>
      <c r="AA4" s="197">
        <v>0</v>
      </c>
      <c r="AB4" s="197">
        <v>0</v>
      </c>
      <c r="AC4" s="197">
        <v>0</v>
      </c>
      <c r="AD4" s="197">
        <v>0</v>
      </c>
      <c r="AE4" s="197">
        <v>0</v>
      </c>
      <c r="AF4" s="197">
        <v>0</v>
      </c>
      <c r="AG4" s="197">
        <v>-0.03</v>
      </c>
      <c r="AH4" s="197">
        <v>0</v>
      </c>
      <c r="AI4" s="197">
        <v>0</v>
      </c>
      <c r="AJ4" s="197">
        <v>0</v>
      </c>
      <c r="AK4" s="197">
        <v>0</v>
      </c>
      <c r="AL4" s="197">
        <v>0</v>
      </c>
      <c r="AM4" s="197">
        <v>0</v>
      </c>
      <c r="AN4" s="197">
        <v>0</v>
      </c>
      <c r="AO4" s="197">
        <v>22.34</v>
      </c>
      <c r="AP4" s="197">
        <v>0</v>
      </c>
      <c r="AQ4" s="197">
        <v>0</v>
      </c>
      <c r="AR4" s="197">
        <v>0</v>
      </c>
      <c r="AS4" s="197">
        <v>0</v>
      </c>
      <c r="AT4" s="197">
        <v>0</v>
      </c>
      <c r="AU4" s="197">
        <v>0</v>
      </c>
      <c r="AV4" s="197">
        <v>0</v>
      </c>
      <c r="AW4" s="197">
        <v>0</v>
      </c>
      <c r="AX4" s="197">
        <v>0</v>
      </c>
      <c r="AY4" s="197">
        <v>0</v>
      </c>
    </row>
    <row r="5" spans="1:51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0</v>
      </c>
      <c r="H5" s="197">
        <v>0</v>
      </c>
      <c r="I5" s="197">
        <v>0</v>
      </c>
      <c r="J5" s="197">
        <v>0</v>
      </c>
      <c r="K5" s="197">
        <v>0</v>
      </c>
      <c r="L5" s="197">
        <v>0</v>
      </c>
      <c r="M5" s="197">
        <v>0</v>
      </c>
      <c r="N5" s="197">
        <v>0</v>
      </c>
      <c r="O5" s="197">
        <v>0</v>
      </c>
      <c r="P5" s="197">
        <v>0</v>
      </c>
      <c r="Q5" s="197">
        <v>0</v>
      </c>
      <c r="R5" s="197">
        <v>0</v>
      </c>
      <c r="S5" s="197">
        <v>0</v>
      </c>
      <c r="T5" s="197">
        <v>0</v>
      </c>
      <c r="U5" s="197">
        <v>0</v>
      </c>
      <c r="V5" s="197">
        <v>0</v>
      </c>
      <c r="W5" s="197">
        <v>0</v>
      </c>
      <c r="X5" s="197">
        <v>0</v>
      </c>
      <c r="Y5" s="197">
        <v>0</v>
      </c>
      <c r="Z5" s="197">
        <v>0</v>
      </c>
      <c r="AA5" s="197">
        <v>0</v>
      </c>
      <c r="AB5" s="197">
        <v>0</v>
      </c>
      <c r="AC5" s="197">
        <v>0</v>
      </c>
      <c r="AD5" s="197">
        <v>0</v>
      </c>
      <c r="AE5" s="197">
        <v>0</v>
      </c>
      <c r="AF5" s="197">
        <v>0</v>
      </c>
      <c r="AG5" s="197">
        <v>-0.03</v>
      </c>
      <c r="AH5" s="197">
        <v>0</v>
      </c>
      <c r="AI5" s="197">
        <v>0</v>
      </c>
      <c r="AJ5" s="197">
        <v>0</v>
      </c>
      <c r="AK5" s="197">
        <v>0</v>
      </c>
      <c r="AL5" s="197">
        <v>0</v>
      </c>
      <c r="AM5" s="197">
        <v>0</v>
      </c>
      <c r="AN5" s="197">
        <v>0</v>
      </c>
      <c r="AO5" s="197">
        <v>22.34</v>
      </c>
      <c r="AP5" s="197">
        <v>0</v>
      </c>
      <c r="AQ5" s="197">
        <v>0</v>
      </c>
      <c r="AR5" s="197">
        <v>0</v>
      </c>
      <c r="AS5" s="197">
        <v>0</v>
      </c>
      <c r="AT5" s="197">
        <v>0</v>
      </c>
      <c r="AU5" s="197">
        <v>0</v>
      </c>
      <c r="AV5" s="197">
        <v>0</v>
      </c>
      <c r="AW5" s="197">
        <v>0</v>
      </c>
      <c r="AX5" s="197">
        <v>0</v>
      </c>
      <c r="AY5" s="197">
        <v>0</v>
      </c>
    </row>
    <row r="6" spans="1:51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0</v>
      </c>
      <c r="H6" s="197">
        <v>0</v>
      </c>
      <c r="I6" s="197">
        <v>0</v>
      </c>
      <c r="J6" s="197">
        <v>0</v>
      </c>
      <c r="K6" s="197">
        <v>0</v>
      </c>
      <c r="L6" s="197">
        <v>0</v>
      </c>
      <c r="M6" s="197">
        <v>0</v>
      </c>
      <c r="N6" s="197">
        <v>0</v>
      </c>
      <c r="O6" s="197">
        <v>0</v>
      </c>
      <c r="P6" s="197">
        <v>0</v>
      </c>
      <c r="Q6" s="197">
        <v>0</v>
      </c>
      <c r="R6" s="197">
        <v>0</v>
      </c>
      <c r="S6" s="197">
        <v>0</v>
      </c>
      <c r="T6" s="197">
        <v>0</v>
      </c>
      <c r="U6" s="197">
        <v>0</v>
      </c>
      <c r="V6" s="197">
        <v>0</v>
      </c>
      <c r="W6" s="197">
        <v>0</v>
      </c>
      <c r="X6" s="197">
        <v>0</v>
      </c>
      <c r="Y6" s="197">
        <v>0</v>
      </c>
      <c r="Z6" s="197">
        <v>0</v>
      </c>
      <c r="AA6" s="197">
        <v>0</v>
      </c>
      <c r="AB6" s="197">
        <v>0</v>
      </c>
      <c r="AC6" s="197">
        <v>0</v>
      </c>
      <c r="AD6" s="197">
        <v>0</v>
      </c>
      <c r="AE6" s="197">
        <v>0</v>
      </c>
      <c r="AF6" s="197">
        <v>0</v>
      </c>
      <c r="AG6" s="197">
        <v>-0.03</v>
      </c>
      <c r="AH6" s="197">
        <v>0</v>
      </c>
      <c r="AI6" s="197">
        <v>0</v>
      </c>
      <c r="AJ6" s="197">
        <v>0</v>
      </c>
      <c r="AK6" s="197">
        <v>0</v>
      </c>
      <c r="AL6" s="197">
        <v>0</v>
      </c>
      <c r="AM6" s="197">
        <v>0</v>
      </c>
      <c r="AN6" s="197">
        <v>0</v>
      </c>
      <c r="AO6" s="197">
        <v>22.34</v>
      </c>
      <c r="AP6" s="197">
        <v>0</v>
      </c>
      <c r="AQ6" s="197">
        <v>0</v>
      </c>
      <c r="AR6" s="197">
        <v>0</v>
      </c>
      <c r="AS6" s="197">
        <v>0</v>
      </c>
      <c r="AT6" s="197">
        <v>0</v>
      </c>
      <c r="AU6" s="197">
        <v>0</v>
      </c>
      <c r="AV6" s="197">
        <v>0</v>
      </c>
      <c r="AW6" s="197">
        <v>0</v>
      </c>
      <c r="AX6" s="197">
        <v>0</v>
      </c>
      <c r="AY6" s="197">
        <v>0</v>
      </c>
    </row>
    <row r="7" spans="1:51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0</v>
      </c>
      <c r="H7" s="197">
        <v>0</v>
      </c>
      <c r="I7" s="197">
        <v>0</v>
      </c>
      <c r="J7" s="197">
        <v>0</v>
      </c>
      <c r="K7" s="197">
        <v>0</v>
      </c>
      <c r="L7" s="197">
        <v>0</v>
      </c>
      <c r="M7" s="197">
        <v>0</v>
      </c>
      <c r="N7" s="197">
        <v>0</v>
      </c>
      <c r="O7" s="197">
        <v>0</v>
      </c>
      <c r="P7" s="197">
        <v>0</v>
      </c>
      <c r="Q7" s="197">
        <v>0</v>
      </c>
      <c r="R7" s="197">
        <v>0</v>
      </c>
      <c r="S7" s="197">
        <v>0</v>
      </c>
      <c r="T7" s="197">
        <v>0</v>
      </c>
      <c r="U7" s="197">
        <v>0</v>
      </c>
      <c r="V7" s="197">
        <v>0</v>
      </c>
      <c r="W7" s="197">
        <v>0</v>
      </c>
      <c r="X7" s="197">
        <v>0</v>
      </c>
      <c r="Y7" s="197">
        <v>0</v>
      </c>
      <c r="Z7" s="197">
        <v>0</v>
      </c>
      <c r="AA7" s="197">
        <v>0</v>
      </c>
      <c r="AB7" s="197">
        <v>0</v>
      </c>
      <c r="AC7" s="197">
        <v>0</v>
      </c>
      <c r="AD7" s="197">
        <v>0</v>
      </c>
      <c r="AE7" s="197">
        <v>0</v>
      </c>
      <c r="AF7" s="197">
        <v>0</v>
      </c>
      <c r="AG7" s="197">
        <v>-0.03</v>
      </c>
      <c r="AH7" s="197">
        <v>0</v>
      </c>
      <c r="AI7" s="197">
        <v>0</v>
      </c>
      <c r="AJ7" s="197">
        <v>0</v>
      </c>
      <c r="AK7" s="197">
        <v>0</v>
      </c>
      <c r="AL7" s="197">
        <v>0</v>
      </c>
      <c r="AM7" s="197">
        <v>0</v>
      </c>
      <c r="AN7" s="197">
        <v>0</v>
      </c>
      <c r="AO7" s="197">
        <v>22.34</v>
      </c>
      <c r="AP7" s="197">
        <v>0</v>
      </c>
      <c r="AQ7" s="197">
        <v>0</v>
      </c>
      <c r="AR7" s="197">
        <v>0</v>
      </c>
      <c r="AS7" s="197">
        <v>0</v>
      </c>
      <c r="AT7" s="197">
        <v>0</v>
      </c>
      <c r="AU7" s="197">
        <v>0</v>
      </c>
      <c r="AV7" s="197">
        <v>0</v>
      </c>
      <c r="AW7" s="197">
        <v>0</v>
      </c>
      <c r="AX7" s="197">
        <v>0</v>
      </c>
      <c r="AY7" s="197">
        <v>0</v>
      </c>
    </row>
    <row r="8" spans="1:51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0</v>
      </c>
      <c r="H8" s="197">
        <v>0</v>
      </c>
      <c r="I8" s="197">
        <v>0</v>
      </c>
      <c r="J8" s="197">
        <v>0</v>
      </c>
      <c r="K8" s="197">
        <v>0</v>
      </c>
      <c r="L8" s="197">
        <v>0</v>
      </c>
      <c r="M8" s="197">
        <v>0</v>
      </c>
      <c r="N8" s="197">
        <v>0</v>
      </c>
      <c r="O8" s="197">
        <v>0</v>
      </c>
      <c r="P8" s="197">
        <v>0</v>
      </c>
      <c r="Q8" s="197">
        <v>0</v>
      </c>
      <c r="R8" s="197">
        <v>0</v>
      </c>
      <c r="S8" s="197">
        <v>0</v>
      </c>
      <c r="T8" s="197">
        <v>0</v>
      </c>
      <c r="U8" s="197">
        <v>0</v>
      </c>
      <c r="V8" s="197">
        <v>0</v>
      </c>
      <c r="W8" s="197">
        <v>0</v>
      </c>
      <c r="X8" s="197">
        <v>0</v>
      </c>
      <c r="Y8" s="197">
        <v>0</v>
      </c>
      <c r="Z8" s="197">
        <v>0</v>
      </c>
      <c r="AA8" s="197">
        <v>0</v>
      </c>
      <c r="AB8" s="197">
        <v>0</v>
      </c>
      <c r="AC8" s="197">
        <v>0</v>
      </c>
      <c r="AD8" s="197">
        <v>0</v>
      </c>
      <c r="AE8" s="197">
        <v>0</v>
      </c>
      <c r="AF8" s="197">
        <v>0</v>
      </c>
      <c r="AG8" s="197">
        <v>-0.03</v>
      </c>
      <c r="AH8" s="197">
        <v>0</v>
      </c>
      <c r="AI8" s="197">
        <v>0</v>
      </c>
      <c r="AJ8" s="197">
        <v>0</v>
      </c>
      <c r="AK8" s="197">
        <v>0</v>
      </c>
      <c r="AL8" s="197">
        <v>0</v>
      </c>
      <c r="AM8" s="197">
        <v>0</v>
      </c>
      <c r="AN8" s="197">
        <v>0</v>
      </c>
      <c r="AO8" s="197">
        <v>22.34</v>
      </c>
      <c r="AP8" s="197">
        <v>0</v>
      </c>
      <c r="AQ8" s="197">
        <v>0</v>
      </c>
      <c r="AR8" s="197">
        <v>0</v>
      </c>
      <c r="AS8" s="197">
        <v>0</v>
      </c>
      <c r="AT8" s="197">
        <v>0</v>
      </c>
      <c r="AU8" s="197">
        <v>0</v>
      </c>
      <c r="AV8" s="197">
        <v>0</v>
      </c>
      <c r="AW8" s="197">
        <v>0</v>
      </c>
      <c r="AX8" s="197">
        <v>0</v>
      </c>
      <c r="AY8" s="197">
        <v>0</v>
      </c>
    </row>
    <row r="9" spans="1:51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0</v>
      </c>
      <c r="H9" s="197">
        <v>0</v>
      </c>
      <c r="I9" s="197">
        <v>0</v>
      </c>
      <c r="J9" s="197">
        <v>0</v>
      </c>
      <c r="K9" s="197">
        <v>0</v>
      </c>
      <c r="L9" s="197">
        <v>0</v>
      </c>
      <c r="M9" s="197">
        <v>0</v>
      </c>
      <c r="N9" s="197">
        <v>0</v>
      </c>
      <c r="O9" s="197">
        <v>0</v>
      </c>
      <c r="P9" s="197">
        <v>0</v>
      </c>
      <c r="Q9" s="197">
        <v>0</v>
      </c>
      <c r="R9" s="197">
        <v>0</v>
      </c>
      <c r="S9" s="197">
        <v>0</v>
      </c>
      <c r="T9" s="197">
        <v>0</v>
      </c>
      <c r="U9" s="197">
        <v>0</v>
      </c>
      <c r="V9" s="197">
        <v>0</v>
      </c>
      <c r="W9" s="197">
        <v>0</v>
      </c>
      <c r="X9" s="197">
        <v>0</v>
      </c>
      <c r="Y9" s="197">
        <v>0</v>
      </c>
      <c r="Z9" s="197">
        <v>0</v>
      </c>
      <c r="AA9" s="197">
        <v>0</v>
      </c>
      <c r="AB9" s="197">
        <v>0</v>
      </c>
      <c r="AC9" s="197">
        <v>0</v>
      </c>
      <c r="AD9" s="197">
        <v>0</v>
      </c>
      <c r="AE9" s="197">
        <v>0</v>
      </c>
      <c r="AF9" s="197">
        <v>0</v>
      </c>
      <c r="AG9" s="197">
        <v>-0.03</v>
      </c>
      <c r="AH9" s="197">
        <v>0</v>
      </c>
      <c r="AI9" s="197">
        <v>0</v>
      </c>
      <c r="AJ9" s="197">
        <v>0</v>
      </c>
      <c r="AK9" s="197">
        <v>0</v>
      </c>
      <c r="AL9" s="197">
        <v>0</v>
      </c>
      <c r="AM9" s="197">
        <v>0</v>
      </c>
      <c r="AN9" s="197">
        <v>0</v>
      </c>
      <c r="AO9" s="197">
        <v>22.34</v>
      </c>
      <c r="AP9" s="197">
        <v>0</v>
      </c>
      <c r="AQ9" s="197">
        <v>0</v>
      </c>
      <c r="AR9" s="197">
        <v>0</v>
      </c>
      <c r="AS9" s="197">
        <v>0</v>
      </c>
      <c r="AT9" s="197">
        <v>0</v>
      </c>
      <c r="AU9" s="197">
        <v>0</v>
      </c>
      <c r="AV9" s="197">
        <v>0</v>
      </c>
      <c r="AW9" s="197">
        <v>0</v>
      </c>
      <c r="AX9" s="197">
        <v>0</v>
      </c>
      <c r="AY9" s="197">
        <v>0</v>
      </c>
    </row>
    <row r="10" spans="1:51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0</v>
      </c>
      <c r="H10" s="197">
        <v>0</v>
      </c>
      <c r="I10" s="197">
        <v>0</v>
      </c>
      <c r="J10" s="197">
        <v>0</v>
      </c>
      <c r="K10" s="197">
        <v>0</v>
      </c>
      <c r="L10" s="197">
        <v>0</v>
      </c>
      <c r="M10" s="197">
        <v>0</v>
      </c>
      <c r="N10" s="197">
        <v>0</v>
      </c>
      <c r="O10" s="197">
        <v>0</v>
      </c>
      <c r="P10" s="197">
        <v>0</v>
      </c>
      <c r="Q10" s="197">
        <v>0</v>
      </c>
      <c r="R10" s="197">
        <v>0</v>
      </c>
      <c r="S10" s="197">
        <v>0</v>
      </c>
      <c r="T10" s="197">
        <v>0</v>
      </c>
      <c r="U10" s="197">
        <v>0</v>
      </c>
      <c r="V10" s="197">
        <v>0</v>
      </c>
      <c r="W10" s="197">
        <v>0</v>
      </c>
      <c r="X10" s="197">
        <v>0</v>
      </c>
      <c r="Y10" s="197">
        <v>0</v>
      </c>
      <c r="Z10" s="197">
        <v>0</v>
      </c>
      <c r="AA10" s="197">
        <v>0</v>
      </c>
      <c r="AB10" s="197">
        <v>0</v>
      </c>
      <c r="AC10" s="197">
        <v>0</v>
      </c>
      <c r="AD10" s="197">
        <v>0</v>
      </c>
      <c r="AE10" s="197">
        <v>0</v>
      </c>
      <c r="AF10" s="197">
        <v>0</v>
      </c>
      <c r="AG10" s="197">
        <v>-0.03</v>
      </c>
      <c r="AH10" s="197">
        <v>0</v>
      </c>
      <c r="AI10" s="197">
        <v>0</v>
      </c>
      <c r="AJ10" s="197">
        <v>0</v>
      </c>
      <c r="AK10" s="197">
        <v>0</v>
      </c>
      <c r="AL10" s="197">
        <v>0</v>
      </c>
      <c r="AM10" s="197">
        <v>0</v>
      </c>
      <c r="AN10" s="197">
        <v>0</v>
      </c>
      <c r="AO10" s="197">
        <v>22.34</v>
      </c>
      <c r="AP10" s="197">
        <v>0</v>
      </c>
      <c r="AQ10" s="197">
        <v>0</v>
      </c>
      <c r="AR10" s="197">
        <v>0</v>
      </c>
      <c r="AS10" s="197">
        <v>0</v>
      </c>
      <c r="AT10" s="197">
        <v>0</v>
      </c>
      <c r="AU10" s="197">
        <v>0</v>
      </c>
      <c r="AV10" s="197">
        <v>0</v>
      </c>
      <c r="AW10" s="197">
        <v>0</v>
      </c>
      <c r="AX10" s="197">
        <v>0</v>
      </c>
      <c r="AY10" s="197">
        <v>0</v>
      </c>
    </row>
    <row r="11" spans="1:51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0</v>
      </c>
      <c r="H11" s="197">
        <v>0</v>
      </c>
      <c r="I11" s="197">
        <v>0</v>
      </c>
      <c r="J11" s="197">
        <v>0</v>
      </c>
      <c r="K11" s="197">
        <v>0</v>
      </c>
      <c r="L11" s="197">
        <v>0</v>
      </c>
      <c r="M11" s="197">
        <v>0</v>
      </c>
      <c r="N11" s="197">
        <v>0</v>
      </c>
      <c r="O11" s="197">
        <v>0</v>
      </c>
      <c r="P11" s="197">
        <v>0</v>
      </c>
      <c r="Q11" s="197">
        <v>0</v>
      </c>
      <c r="R11" s="197">
        <v>0</v>
      </c>
      <c r="S11" s="197">
        <v>0</v>
      </c>
      <c r="T11" s="197">
        <v>0</v>
      </c>
      <c r="U11" s="197">
        <v>0</v>
      </c>
      <c r="V11" s="197">
        <v>0</v>
      </c>
      <c r="W11" s="197">
        <v>0</v>
      </c>
      <c r="X11" s="197">
        <v>0</v>
      </c>
      <c r="Y11" s="197">
        <v>0</v>
      </c>
      <c r="Z11" s="197">
        <v>0</v>
      </c>
      <c r="AA11" s="197">
        <v>0</v>
      </c>
      <c r="AB11" s="197">
        <v>0</v>
      </c>
      <c r="AC11" s="197">
        <v>0</v>
      </c>
      <c r="AD11" s="197">
        <v>0</v>
      </c>
      <c r="AE11" s="197">
        <v>0</v>
      </c>
      <c r="AF11" s="197">
        <v>0</v>
      </c>
      <c r="AG11" s="197">
        <v>0.1</v>
      </c>
      <c r="AH11" s="197">
        <v>0</v>
      </c>
      <c r="AI11" s="197">
        <v>0</v>
      </c>
      <c r="AJ11" s="197">
        <v>0</v>
      </c>
      <c r="AK11" s="197">
        <v>0</v>
      </c>
      <c r="AL11" s="197">
        <v>0</v>
      </c>
      <c r="AM11" s="197">
        <v>0</v>
      </c>
      <c r="AN11" s="197">
        <v>0</v>
      </c>
      <c r="AO11" s="197">
        <v>22.34</v>
      </c>
      <c r="AP11" s="197">
        <v>0</v>
      </c>
      <c r="AQ11" s="197">
        <v>0</v>
      </c>
      <c r="AR11" s="197">
        <v>0</v>
      </c>
      <c r="AS11" s="197">
        <v>0</v>
      </c>
      <c r="AT11" s="197">
        <v>0</v>
      </c>
      <c r="AU11" s="197">
        <v>0</v>
      </c>
      <c r="AV11" s="197">
        <v>0</v>
      </c>
      <c r="AW11" s="197">
        <v>0</v>
      </c>
      <c r="AX11" s="197">
        <v>0</v>
      </c>
      <c r="AY11" s="197">
        <v>0</v>
      </c>
    </row>
    <row r="12" spans="1:51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0</v>
      </c>
      <c r="H12" s="197">
        <v>0</v>
      </c>
      <c r="I12" s="197">
        <v>0</v>
      </c>
      <c r="J12" s="197">
        <v>0</v>
      </c>
      <c r="K12" s="197">
        <v>0</v>
      </c>
      <c r="L12" s="197">
        <v>0</v>
      </c>
      <c r="M12" s="197">
        <v>0</v>
      </c>
      <c r="N12" s="197">
        <v>0</v>
      </c>
      <c r="O12" s="197">
        <v>0</v>
      </c>
      <c r="P12" s="197">
        <v>0</v>
      </c>
      <c r="Q12" s="197">
        <v>0</v>
      </c>
      <c r="R12" s="197">
        <v>0</v>
      </c>
      <c r="S12" s="197">
        <v>0</v>
      </c>
      <c r="T12" s="197">
        <v>0</v>
      </c>
      <c r="U12" s="197">
        <v>0</v>
      </c>
      <c r="V12" s="197">
        <v>0</v>
      </c>
      <c r="W12" s="197">
        <v>0</v>
      </c>
      <c r="X12" s="197">
        <v>0</v>
      </c>
      <c r="Y12" s="197">
        <v>0</v>
      </c>
      <c r="Z12" s="197">
        <v>0</v>
      </c>
      <c r="AA12" s="197">
        <v>0</v>
      </c>
      <c r="AB12" s="197">
        <v>0</v>
      </c>
      <c r="AC12" s="197">
        <v>0</v>
      </c>
      <c r="AD12" s="197">
        <v>0</v>
      </c>
      <c r="AE12" s="197">
        <v>0</v>
      </c>
      <c r="AF12" s="197">
        <v>0</v>
      </c>
      <c r="AG12" s="197">
        <v>-0.02</v>
      </c>
      <c r="AH12" s="197">
        <v>0</v>
      </c>
      <c r="AI12" s="197">
        <v>0</v>
      </c>
      <c r="AJ12" s="197">
        <v>0</v>
      </c>
      <c r="AK12" s="197">
        <v>0</v>
      </c>
      <c r="AL12" s="197">
        <v>0</v>
      </c>
      <c r="AM12" s="197">
        <v>0</v>
      </c>
      <c r="AN12" s="197">
        <v>0</v>
      </c>
      <c r="AO12" s="197">
        <v>22.34</v>
      </c>
      <c r="AP12" s="197">
        <v>0</v>
      </c>
      <c r="AQ12" s="197">
        <v>0</v>
      </c>
      <c r="AR12" s="197">
        <v>0</v>
      </c>
      <c r="AS12" s="197">
        <v>0</v>
      </c>
      <c r="AT12" s="197">
        <v>0</v>
      </c>
      <c r="AU12" s="197">
        <v>0</v>
      </c>
      <c r="AV12" s="197">
        <v>0</v>
      </c>
      <c r="AW12" s="197">
        <v>0</v>
      </c>
      <c r="AX12" s="197">
        <v>0</v>
      </c>
      <c r="AY12" s="197">
        <v>0</v>
      </c>
    </row>
    <row r="13" spans="1:51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0</v>
      </c>
      <c r="H13" s="197">
        <v>0</v>
      </c>
      <c r="I13" s="197">
        <v>0</v>
      </c>
      <c r="J13" s="197">
        <v>0</v>
      </c>
      <c r="K13" s="197">
        <v>0</v>
      </c>
      <c r="L13" s="197">
        <v>0</v>
      </c>
      <c r="M13" s="197">
        <v>0</v>
      </c>
      <c r="N13" s="197">
        <v>0</v>
      </c>
      <c r="O13" s="197">
        <v>0</v>
      </c>
      <c r="P13" s="197">
        <v>0</v>
      </c>
      <c r="Q13" s="197">
        <v>0</v>
      </c>
      <c r="R13" s="197">
        <v>0</v>
      </c>
      <c r="S13" s="197">
        <v>0</v>
      </c>
      <c r="T13" s="197">
        <v>0</v>
      </c>
      <c r="U13" s="197">
        <v>0</v>
      </c>
      <c r="V13" s="197">
        <v>0</v>
      </c>
      <c r="W13" s="197">
        <v>0</v>
      </c>
      <c r="X13" s="197">
        <v>0</v>
      </c>
      <c r="Y13" s="197">
        <v>0</v>
      </c>
      <c r="Z13" s="197">
        <v>0</v>
      </c>
      <c r="AA13" s="197">
        <v>0</v>
      </c>
      <c r="AB13" s="197">
        <v>0</v>
      </c>
      <c r="AC13" s="197">
        <v>0</v>
      </c>
      <c r="AD13" s="197">
        <v>0</v>
      </c>
      <c r="AE13" s="197">
        <v>0</v>
      </c>
      <c r="AF13" s="197">
        <v>0</v>
      </c>
      <c r="AG13" s="197">
        <v>-0.02</v>
      </c>
      <c r="AH13" s="197">
        <v>0</v>
      </c>
      <c r="AI13" s="197">
        <v>0</v>
      </c>
      <c r="AJ13" s="197">
        <v>0</v>
      </c>
      <c r="AK13" s="197">
        <v>0</v>
      </c>
      <c r="AL13" s="197">
        <v>0</v>
      </c>
      <c r="AM13" s="197">
        <v>0</v>
      </c>
      <c r="AN13" s="197">
        <v>0</v>
      </c>
      <c r="AO13" s="197">
        <v>22.34</v>
      </c>
      <c r="AP13" s="197">
        <v>0</v>
      </c>
      <c r="AQ13" s="197">
        <v>0</v>
      </c>
      <c r="AR13" s="197">
        <v>0</v>
      </c>
      <c r="AS13" s="197">
        <v>0</v>
      </c>
      <c r="AT13" s="197">
        <v>0</v>
      </c>
      <c r="AU13" s="197">
        <v>0</v>
      </c>
      <c r="AV13" s="197">
        <v>0</v>
      </c>
      <c r="AW13" s="197">
        <v>0</v>
      </c>
      <c r="AX13" s="197">
        <v>0</v>
      </c>
      <c r="AY13" s="197">
        <v>0</v>
      </c>
    </row>
    <row r="14" spans="1:51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0</v>
      </c>
      <c r="H14" s="197">
        <v>0</v>
      </c>
      <c r="I14" s="197">
        <v>0</v>
      </c>
      <c r="J14" s="197">
        <v>0</v>
      </c>
      <c r="K14" s="197">
        <v>0</v>
      </c>
      <c r="L14" s="197">
        <v>0</v>
      </c>
      <c r="M14" s="197">
        <v>0</v>
      </c>
      <c r="N14" s="197">
        <v>0</v>
      </c>
      <c r="O14" s="197">
        <v>0</v>
      </c>
      <c r="P14" s="197">
        <v>0</v>
      </c>
      <c r="Q14" s="197">
        <v>0</v>
      </c>
      <c r="R14" s="197">
        <v>0</v>
      </c>
      <c r="S14" s="197">
        <v>0</v>
      </c>
      <c r="T14" s="197">
        <v>0</v>
      </c>
      <c r="U14" s="197">
        <v>0</v>
      </c>
      <c r="V14" s="197">
        <v>0</v>
      </c>
      <c r="W14" s="197">
        <v>0</v>
      </c>
      <c r="X14" s="197">
        <v>0</v>
      </c>
      <c r="Y14" s="197">
        <v>0</v>
      </c>
      <c r="Z14" s="197">
        <v>0</v>
      </c>
      <c r="AA14" s="197">
        <v>0</v>
      </c>
      <c r="AB14" s="197">
        <v>0</v>
      </c>
      <c r="AC14" s="197">
        <v>0</v>
      </c>
      <c r="AD14" s="197">
        <v>0</v>
      </c>
      <c r="AE14" s="197">
        <v>0</v>
      </c>
      <c r="AF14" s="197">
        <v>0</v>
      </c>
      <c r="AG14" s="197">
        <v>-0.02</v>
      </c>
      <c r="AH14" s="197">
        <v>0</v>
      </c>
      <c r="AI14" s="197">
        <v>0</v>
      </c>
      <c r="AJ14" s="197">
        <v>0</v>
      </c>
      <c r="AK14" s="197">
        <v>0</v>
      </c>
      <c r="AL14" s="197">
        <v>0</v>
      </c>
      <c r="AM14" s="197">
        <v>0</v>
      </c>
      <c r="AN14" s="197">
        <v>0</v>
      </c>
      <c r="AO14" s="197">
        <v>22.34</v>
      </c>
      <c r="AP14" s="197">
        <v>0</v>
      </c>
      <c r="AQ14" s="197">
        <v>0</v>
      </c>
      <c r="AR14" s="197">
        <v>0</v>
      </c>
      <c r="AS14" s="197">
        <v>0</v>
      </c>
      <c r="AT14" s="197">
        <v>0</v>
      </c>
      <c r="AU14" s="197">
        <v>0</v>
      </c>
      <c r="AV14" s="197">
        <v>0</v>
      </c>
      <c r="AW14" s="197">
        <v>0</v>
      </c>
      <c r="AX14" s="197">
        <v>0</v>
      </c>
      <c r="AY14" s="197">
        <v>0</v>
      </c>
    </row>
    <row r="15" spans="1:51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0</v>
      </c>
      <c r="L15" s="197">
        <v>0</v>
      </c>
      <c r="M15" s="197">
        <v>0</v>
      </c>
      <c r="N15" s="197">
        <v>0</v>
      </c>
      <c r="O15" s="197">
        <v>0</v>
      </c>
      <c r="P15" s="197">
        <v>0</v>
      </c>
      <c r="Q15" s="197">
        <v>0</v>
      </c>
      <c r="R15" s="197">
        <v>0</v>
      </c>
      <c r="S15" s="197">
        <v>0</v>
      </c>
      <c r="T15" s="197">
        <v>0</v>
      </c>
      <c r="U15" s="197">
        <v>0</v>
      </c>
      <c r="V15" s="197">
        <v>0</v>
      </c>
      <c r="W15" s="197">
        <v>0</v>
      </c>
      <c r="X15" s="197">
        <v>0</v>
      </c>
      <c r="Y15" s="197">
        <v>0</v>
      </c>
      <c r="Z15" s="197">
        <v>0</v>
      </c>
      <c r="AA15" s="197">
        <v>0</v>
      </c>
      <c r="AB15" s="197">
        <v>0</v>
      </c>
      <c r="AC15" s="197">
        <v>0</v>
      </c>
      <c r="AD15" s="197">
        <v>0</v>
      </c>
      <c r="AE15" s="197">
        <v>0</v>
      </c>
      <c r="AF15" s="197">
        <v>0</v>
      </c>
      <c r="AG15" s="197">
        <v>-0.02</v>
      </c>
      <c r="AH15" s="197">
        <v>0</v>
      </c>
      <c r="AI15" s="197">
        <v>0</v>
      </c>
      <c r="AJ15" s="197">
        <v>0</v>
      </c>
      <c r="AK15" s="197">
        <v>0</v>
      </c>
      <c r="AL15" s="197">
        <v>0</v>
      </c>
      <c r="AM15" s="197">
        <v>0</v>
      </c>
      <c r="AN15" s="197">
        <v>0</v>
      </c>
      <c r="AO15" s="197">
        <v>22.34</v>
      </c>
      <c r="AP15" s="197">
        <v>0</v>
      </c>
      <c r="AQ15" s="197">
        <v>0</v>
      </c>
      <c r="AR15" s="197">
        <v>0</v>
      </c>
      <c r="AS15" s="197">
        <v>0</v>
      </c>
      <c r="AT15" s="197">
        <v>0</v>
      </c>
      <c r="AU15" s="197">
        <v>0</v>
      </c>
      <c r="AV15" s="197">
        <v>0</v>
      </c>
      <c r="AW15" s="197">
        <v>0</v>
      </c>
      <c r="AX15" s="197">
        <v>0</v>
      </c>
      <c r="AY15" s="197">
        <v>0</v>
      </c>
    </row>
    <row r="16" spans="1:51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0</v>
      </c>
      <c r="H16" s="197">
        <v>0</v>
      </c>
      <c r="I16" s="197">
        <v>0</v>
      </c>
      <c r="J16" s="197">
        <v>0</v>
      </c>
      <c r="K16" s="197">
        <v>0</v>
      </c>
      <c r="L16" s="197">
        <v>0</v>
      </c>
      <c r="M16" s="197">
        <v>0</v>
      </c>
      <c r="N16" s="197">
        <v>0</v>
      </c>
      <c r="O16" s="197">
        <v>0</v>
      </c>
      <c r="P16" s="197">
        <v>0</v>
      </c>
      <c r="Q16" s="197">
        <v>0</v>
      </c>
      <c r="R16" s="197">
        <v>0</v>
      </c>
      <c r="S16" s="197">
        <v>0</v>
      </c>
      <c r="T16" s="197">
        <v>0</v>
      </c>
      <c r="U16" s="197">
        <v>0</v>
      </c>
      <c r="V16" s="197">
        <v>0</v>
      </c>
      <c r="W16" s="197">
        <v>0</v>
      </c>
      <c r="X16" s="197">
        <v>0</v>
      </c>
      <c r="Y16" s="197">
        <v>0</v>
      </c>
      <c r="Z16" s="197">
        <v>0</v>
      </c>
      <c r="AA16" s="197">
        <v>0</v>
      </c>
      <c r="AB16" s="197">
        <v>0</v>
      </c>
      <c r="AC16" s="197">
        <v>0</v>
      </c>
      <c r="AD16" s="197">
        <v>0</v>
      </c>
      <c r="AE16" s="197">
        <v>0</v>
      </c>
      <c r="AF16" s="197">
        <v>0</v>
      </c>
      <c r="AG16" s="197">
        <v>-0.02</v>
      </c>
      <c r="AH16" s="197">
        <v>0</v>
      </c>
      <c r="AI16" s="197">
        <v>0</v>
      </c>
      <c r="AJ16" s="197">
        <v>0</v>
      </c>
      <c r="AK16" s="197">
        <v>0</v>
      </c>
      <c r="AL16" s="197">
        <v>0</v>
      </c>
      <c r="AM16" s="197">
        <v>0</v>
      </c>
      <c r="AN16" s="197">
        <v>0</v>
      </c>
      <c r="AO16" s="197">
        <v>22.34</v>
      </c>
      <c r="AP16" s="197">
        <v>0</v>
      </c>
      <c r="AQ16" s="197">
        <v>0</v>
      </c>
      <c r="AR16" s="197">
        <v>0</v>
      </c>
      <c r="AS16" s="197">
        <v>0</v>
      </c>
      <c r="AT16" s="197">
        <v>0</v>
      </c>
      <c r="AU16" s="197">
        <v>0</v>
      </c>
      <c r="AV16" s="197">
        <v>0</v>
      </c>
      <c r="AW16" s="197">
        <v>0</v>
      </c>
      <c r="AX16" s="197">
        <v>0</v>
      </c>
      <c r="AY16" s="197">
        <v>0</v>
      </c>
    </row>
    <row r="17" spans="1:51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0</v>
      </c>
      <c r="L17" s="197">
        <v>0</v>
      </c>
      <c r="M17" s="197">
        <v>0</v>
      </c>
      <c r="N17" s="197">
        <v>0</v>
      </c>
      <c r="O17" s="197">
        <v>0</v>
      </c>
      <c r="P17" s="197">
        <v>0</v>
      </c>
      <c r="Q17" s="197">
        <v>0</v>
      </c>
      <c r="R17" s="197">
        <v>0</v>
      </c>
      <c r="S17" s="197">
        <v>0</v>
      </c>
      <c r="T17" s="197">
        <v>0</v>
      </c>
      <c r="U17" s="197">
        <v>0</v>
      </c>
      <c r="V17" s="197">
        <v>0</v>
      </c>
      <c r="W17" s="197">
        <v>0</v>
      </c>
      <c r="X17" s="197">
        <v>0</v>
      </c>
      <c r="Y17" s="197">
        <v>0</v>
      </c>
      <c r="Z17" s="197">
        <v>0</v>
      </c>
      <c r="AA17" s="197">
        <v>0</v>
      </c>
      <c r="AB17" s="197">
        <v>0</v>
      </c>
      <c r="AC17" s="197">
        <v>0</v>
      </c>
      <c r="AD17" s="197">
        <v>0</v>
      </c>
      <c r="AE17" s="197">
        <v>0</v>
      </c>
      <c r="AF17" s="197">
        <v>0</v>
      </c>
      <c r="AG17" s="197">
        <v>-0.02</v>
      </c>
      <c r="AH17" s="197">
        <v>0</v>
      </c>
      <c r="AI17" s="197">
        <v>0</v>
      </c>
      <c r="AJ17" s="197">
        <v>0</v>
      </c>
      <c r="AK17" s="197">
        <v>0</v>
      </c>
      <c r="AL17" s="197">
        <v>0</v>
      </c>
      <c r="AM17" s="197">
        <v>0</v>
      </c>
      <c r="AN17" s="197">
        <v>0</v>
      </c>
      <c r="AO17" s="197">
        <v>22.34</v>
      </c>
      <c r="AP17" s="197">
        <v>0</v>
      </c>
      <c r="AQ17" s="197">
        <v>0</v>
      </c>
      <c r="AR17" s="197">
        <v>0</v>
      </c>
      <c r="AS17" s="197">
        <v>0</v>
      </c>
      <c r="AT17" s="197">
        <v>0</v>
      </c>
      <c r="AU17" s="197">
        <v>0</v>
      </c>
      <c r="AV17" s="197">
        <v>0</v>
      </c>
      <c r="AW17" s="197">
        <v>0</v>
      </c>
      <c r="AX17" s="197">
        <v>0</v>
      </c>
      <c r="AY17" s="197">
        <v>0</v>
      </c>
    </row>
    <row r="18" spans="1:51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  <c r="Q18" s="197">
        <v>0</v>
      </c>
      <c r="R18" s="197">
        <v>0</v>
      </c>
      <c r="S18" s="197">
        <v>0</v>
      </c>
      <c r="T18" s="197">
        <v>0</v>
      </c>
      <c r="U18" s="197">
        <v>0</v>
      </c>
      <c r="V18" s="197">
        <v>0</v>
      </c>
      <c r="W18" s="197">
        <v>0</v>
      </c>
      <c r="X18" s="197">
        <v>0</v>
      </c>
      <c r="Y18" s="197">
        <v>0</v>
      </c>
      <c r="Z18" s="197">
        <v>0</v>
      </c>
      <c r="AA18" s="197">
        <v>0</v>
      </c>
      <c r="AB18" s="197">
        <v>0</v>
      </c>
      <c r="AC18" s="197">
        <v>0</v>
      </c>
      <c r="AD18" s="197">
        <v>0</v>
      </c>
      <c r="AE18" s="197">
        <v>0</v>
      </c>
      <c r="AF18" s="197">
        <v>0</v>
      </c>
      <c r="AG18" s="197">
        <v>-0.02</v>
      </c>
      <c r="AH18" s="197">
        <v>0</v>
      </c>
      <c r="AI18" s="197">
        <v>0</v>
      </c>
      <c r="AJ18" s="197">
        <v>0</v>
      </c>
      <c r="AK18" s="197">
        <v>0</v>
      </c>
      <c r="AL18" s="197">
        <v>0</v>
      </c>
      <c r="AM18" s="197">
        <v>0</v>
      </c>
      <c r="AN18" s="197">
        <v>0</v>
      </c>
      <c r="AO18" s="197">
        <v>22.34</v>
      </c>
      <c r="AP18" s="197">
        <v>0</v>
      </c>
      <c r="AQ18" s="197">
        <v>0</v>
      </c>
      <c r="AR18" s="197">
        <v>0</v>
      </c>
      <c r="AS18" s="197">
        <v>0</v>
      </c>
      <c r="AT18" s="197">
        <v>0</v>
      </c>
      <c r="AU18" s="197">
        <v>0</v>
      </c>
      <c r="AV18" s="197">
        <v>0</v>
      </c>
      <c r="AW18" s="197">
        <v>0</v>
      </c>
      <c r="AX18" s="197">
        <v>0</v>
      </c>
      <c r="AY18" s="197">
        <v>0</v>
      </c>
    </row>
    <row r="19" spans="1:51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0</v>
      </c>
      <c r="H19" s="197">
        <v>0</v>
      </c>
      <c r="I19" s="197">
        <v>0</v>
      </c>
      <c r="J19" s="197">
        <v>0</v>
      </c>
      <c r="K19" s="197">
        <v>0</v>
      </c>
      <c r="L19" s="197">
        <v>0</v>
      </c>
      <c r="M19" s="197">
        <v>0</v>
      </c>
      <c r="N19" s="197">
        <v>0</v>
      </c>
      <c r="O19" s="197">
        <v>0</v>
      </c>
      <c r="P19" s="197">
        <v>0</v>
      </c>
      <c r="Q19" s="197">
        <v>0</v>
      </c>
      <c r="R19" s="197">
        <v>0</v>
      </c>
      <c r="S19" s="197">
        <v>0</v>
      </c>
      <c r="T19" s="197">
        <v>0</v>
      </c>
      <c r="U19" s="197">
        <v>0</v>
      </c>
      <c r="V19" s="197">
        <v>0</v>
      </c>
      <c r="W19" s="197">
        <v>0</v>
      </c>
      <c r="X19" s="197">
        <v>0</v>
      </c>
      <c r="Y19" s="197">
        <v>0</v>
      </c>
      <c r="Z19" s="197">
        <v>0</v>
      </c>
      <c r="AA19" s="197">
        <v>0</v>
      </c>
      <c r="AB19" s="197">
        <v>0</v>
      </c>
      <c r="AC19" s="197">
        <v>0</v>
      </c>
      <c r="AD19" s="197">
        <v>0</v>
      </c>
      <c r="AE19" s="197">
        <v>0</v>
      </c>
      <c r="AF19" s="197">
        <v>0</v>
      </c>
      <c r="AG19" s="197">
        <v>-0.02</v>
      </c>
      <c r="AH19" s="197">
        <v>0</v>
      </c>
      <c r="AI19" s="197">
        <v>0</v>
      </c>
      <c r="AJ19" s="197">
        <v>0</v>
      </c>
      <c r="AK19" s="197">
        <v>0</v>
      </c>
      <c r="AL19" s="197">
        <v>0</v>
      </c>
      <c r="AM19" s="197">
        <v>0</v>
      </c>
      <c r="AN19" s="197">
        <v>0</v>
      </c>
      <c r="AO19" s="197">
        <v>22.34</v>
      </c>
      <c r="AP19" s="197">
        <v>0</v>
      </c>
      <c r="AQ19" s="197">
        <v>0</v>
      </c>
      <c r="AR19" s="197">
        <v>0</v>
      </c>
      <c r="AS19" s="197">
        <v>0</v>
      </c>
      <c r="AT19" s="197">
        <v>0</v>
      </c>
      <c r="AU19" s="197">
        <v>0</v>
      </c>
      <c r="AV19" s="197">
        <v>0</v>
      </c>
      <c r="AW19" s="197">
        <v>0</v>
      </c>
      <c r="AX19" s="197">
        <v>0</v>
      </c>
      <c r="AY19" s="197">
        <v>0</v>
      </c>
    </row>
    <row r="20" spans="1:51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0</v>
      </c>
      <c r="H20" s="197">
        <v>0</v>
      </c>
      <c r="I20" s="197">
        <v>0</v>
      </c>
      <c r="J20" s="197">
        <v>0</v>
      </c>
      <c r="K20" s="197">
        <v>0</v>
      </c>
      <c r="L20" s="197">
        <v>0</v>
      </c>
      <c r="M20" s="197">
        <v>0</v>
      </c>
      <c r="N20" s="197">
        <v>0</v>
      </c>
      <c r="O20" s="197">
        <v>0</v>
      </c>
      <c r="P20" s="197">
        <v>0</v>
      </c>
      <c r="Q20" s="197">
        <v>0</v>
      </c>
      <c r="R20" s="197">
        <v>0</v>
      </c>
      <c r="S20" s="197">
        <v>0</v>
      </c>
      <c r="T20" s="197">
        <v>0</v>
      </c>
      <c r="U20" s="197">
        <v>0</v>
      </c>
      <c r="V20" s="197">
        <v>0</v>
      </c>
      <c r="W20" s="197">
        <v>0</v>
      </c>
      <c r="X20" s="197">
        <v>0</v>
      </c>
      <c r="Y20" s="197">
        <v>0</v>
      </c>
      <c r="Z20" s="197">
        <v>0</v>
      </c>
      <c r="AA20" s="197">
        <v>0</v>
      </c>
      <c r="AB20" s="197">
        <v>0</v>
      </c>
      <c r="AC20" s="197">
        <v>0</v>
      </c>
      <c r="AD20" s="197">
        <v>0</v>
      </c>
      <c r="AE20" s="197">
        <v>0</v>
      </c>
      <c r="AF20" s="197">
        <v>0</v>
      </c>
      <c r="AG20" s="197">
        <v>-0.02</v>
      </c>
      <c r="AH20" s="197">
        <v>0</v>
      </c>
      <c r="AI20" s="197">
        <v>0</v>
      </c>
      <c r="AJ20" s="197">
        <v>0</v>
      </c>
      <c r="AK20" s="197">
        <v>0</v>
      </c>
      <c r="AL20" s="197">
        <v>0</v>
      </c>
      <c r="AM20" s="197">
        <v>0</v>
      </c>
      <c r="AN20" s="197">
        <v>0</v>
      </c>
      <c r="AO20" s="197">
        <v>22.34</v>
      </c>
      <c r="AP20" s="197">
        <v>0</v>
      </c>
      <c r="AQ20" s="197">
        <v>0</v>
      </c>
      <c r="AR20" s="197">
        <v>0</v>
      </c>
      <c r="AS20" s="197">
        <v>0</v>
      </c>
      <c r="AT20" s="197">
        <v>0</v>
      </c>
      <c r="AU20" s="197">
        <v>0</v>
      </c>
      <c r="AV20" s="197">
        <v>0</v>
      </c>
      <c r="AW20" s="197">
        <v>0</v>
      </c>
      <c r="AX20" s="197">
        <v>0</v>
      </c>
      <c r="AY20" s="197">
        <v>0</v>
      </c>
    </row>
    <row r="21" spans="1:51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0</v>
      </c>
      <c r="H21" s="197">
        <v>0</v>
      </c>
      <c r="I21" s="197">
        <v>0</v>
      </c>
      <c r="J21" s="197">
        <v>0</v>
      </c>
      <c r="K21" s="197">
        <v>0</v>
      </c>
      <c r="L21" s="197">
        <v>0</v>
      </c>
      <c r="M21" s="197">
        <v>0</v>
      </c>
      <c r="N21" s="197">
        <v>0</v>
      </c>
      <c r="O21" s="197">
        <v>0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197">
        <v>0</v>
      </c>
      <c r="AC21" s="197">
        <v>0</v>
      </c>
      <c r="AD21" s="197">
        <v>0</v>
      </c>
      <c r="AE21" s="197">
        <v>0</v>
      </c>
      <c r="AF21" s="197">
        <v>0</v>
      </c>
      <c r="AG21" s="197">
        <v>-0.02</v>
      </c>
      <c r="AH21" s="197">
        <v>0</v>
      </c>
      <c r="AI21" s="197">
        <v>0</v>
      </c>
      <c r="AJ21" s="197">
        <v>0</v>
      </c>
      <c r="AK21" s="197">
        <v>0</v>
      </c>
      <c r="AL21" s="197">
        <v>0</v>
      </c>
      <c r="AM21" s="197">
        <v>0</v>
      </c>
      <c r="AN21" s="197">
        <v>0</v>
      </c>
      <c r="AO21" s="197">
        <v>22.34</v>
      </c>
      <c r="AP21" s="197">
        <v>0</v>
      </c>
      <c r="AQ21" s="197">
        <v>0</v>
      </c>
      <c r="AR21" s="197">
        <v>0</v>
      </c>
      <c r="AS21" s="197">
        <v>0</v>
      </c>
      <c r="AT21" s="197">
        <v>0</v>
      </c>
      <c r="AU21" s="197">
        <v>0</v>
      </c>
      <c r="AV21" s="197">
        <v>0</v>
      </c>
      <c r="AW21" s="197">
        <v>0</v>
      </c>
      <c r="AX21" s="197">
        <v>0</v>
      </c>
      <c r="AY21" s="197">
        <v>0</v>
      </c>
    </row>
    <row r="22" spans="1:51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0</v>
      </c>
      <c r="H22" s="197">
        <v>0</v>
      </c>
      <c r="I22" s="197">
        <v>0</v>
      </c>
      <c r="J22" s="197">
        <v>0</v>
      </c>
      <c r="K22" s="197">
        <v>0</v>
      </c>
      <c r="L22" s="197">
        <v>0</v>
      </c>
      <c r="M22" s="197">
        <v>0</v>
      </c>
      <c r="N22" s="197">
        <v>0</v>
      </c>
      <c r="O22" s="197">
        <v>0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197">
        <v>0</v>
      </c>
      <c r="AC22" s="197">
        <v>0</v>
      </c>
      <c r="AD22" s="197">
        <v>0</v>
      </c>
      <c r="AE22" s="197">
        <v>0</v>
      </c>
      <c r="AF22" s="197">
        <v>0</v>
      </c>
      <c r="AG22" s="197">
        <v>-0.02</v>
      </c>
      <c r="AH22" s="197">
        <v>0</v>
      </c>
      <c r="AI22" s="197">
        <v>0</v>
      </c>
      <c r="AJ22" s="197">
        <v>0</v>
      </c>
      <c r="AK22" s="197">
        <v>0</v>
      </c>
      <c r="AL22" s="197">
        <v>0</v>
      </c>
      <c r="AM22" s="197">
        <v>0</v>
      </c>
      <c r="AN22" s="197">
        <v>0</v>
      </c>
      <c r="AO22" s="197">
        <v>22.34</v>
      </c>
      <c r="AP22" s="197">
        <v>0</v>
      </c>
      <c r="AQ22" s="197">
        <v>0</v>
      </c>
      <c r="AR22" s="197">
        <v>0</v>
      </c>
      <c r="AS22" s="197">
        <v>0</v>
      </c>
      <c r="AT22" s="197">
        <v>0</v>
      </c>
      <c r="AU22" s="197">
        <v>0</v>
      </c>
      <c r="AV22" s="197">
        <v>0</v>
      </c>
      <c r="AW22" s="197">
        <v>0</v>
      </c>
      <c r="AX22" s="197">
        <v>0</v>
      </c>
      <c r="AY22" s="197">
        <v>0</v>
      </c>
    </row>
    <row r="23" spans="1:51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0</v>
      </c>
      <c r="H23" s="197">
        <v>0</v>
      </c>
      <c r="I23" s="197">
        <v>0</v>
      </c>
      <c r="J23" s="197">
        <v>0</v>
      </c>
      <c r="K23" s="197">
        <v>0</v>
      </c>
      <c r="L23" s="197">
        <v>0</v>
      </c>
      <c r="M23" s="197">
        <v>0</v>
      </c>
      <c r="N23" s="197">
        <v>0</v>
      </c>
      <c r="O23" s="197">
        <v>0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197">
        <v>0</v>
      </c>
      <c r="AD23" s="197">
        <v>0</v>
      </c>
      <c r="AE23" s="197">
        <v>0</v>
      </c>
      <c r="AF23" s="197">
        <v>0</v>
      </c>
      <c r="AG23" s="197">
        <v>-0.02</v>
      </c>
      <c r="AH23" s="197">
        <v>0</v>
      </c>
      <c r="AI23" s="197">
        <v>0</v>
      </c>
      <c r="AJ23" s="197">
        <v>0</v>
      </c>
      <c r="AK23" s="197">
        <v>0</v>
      </c>
      <c r="AL23" s="197">
        <v>0</v>
      </c>
      <c r="AM23" s="197">
        <v>0</v>
      </c>
      <c r="AN23" s="197">
        <v>0</v>
      </c>
      <c r="AO23" s="197">
        <v>22.34</v>
      </c>
      <c r="AP23" s="197">
        <v>0</v>
      </c>
      <c r="AQ23" s="197">
        <v>0</v>
      </c>
      <c r="AR23" s="197">
        <v>0</v>
      </c>
      <c r="AS23" s="197">
        <v>0</v>
      </c>
      <c r="AT23" s="197">
        <v>0</v>
      </c>
      <c r="AU23" s="197">
        <v>0</v>
      </c>
      <c r="AV23" s="197">
        <v>0</v>
      </c>
      <c r="AW23" s="197">
        <v>0</v>
      </c>
      <c r="AX23" s="197">
        <v>0</v>
      </c>
      <c r="AY23" s="197">
        <v>0</v>
      </c>
    </row>
    <row r="24" spans="1:51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0</v>
      </c>
      <c r="H24" s="197">
        <v>0</v>
      </c>
      <c r="I24" s="197">
        <v>0</v>
      </c>
      <c r="J24" s="197">
        <v>0</v>
      </c>
      <c r="K24" s="197">
        <v>0</v>
      </c>
      <c r="L24" s="197">
        <v>0</v>
      </c>
      <c r="M24" s="197">
        <v>0</v>
      </c>
      <c r="N24" s="197">
        <v>0</v>
      </c>
      <c r="O24" s="197">
        <v>0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  <c r="AC24" s="197">
        <v>0</v>
      </c>
      <c r="AD24" s="197">
        <v>0</v>
      </c>
      <c r="AE24" s="197">
        <v>0</v>
      </c>
      <c r="AF24" s="197">
        <v>0</v>
      </c>
      <c r="AG24" s="197">
        <v>-0.02</v>
      </c>
      <c r="AH24" s="197">
        <v>0</v>
      </c>
      <c r="AI24" s="197">
        <v>0</v>
      </c>
      <c r="AJ24" s="197">
        <v>0</v>
      </c>
      <c r="AK24" s="197">
        <v>0</v>
      </c>
      <c r="AL24" s="197">
        <v>0</v>
      </c>
      <c r="AM24" s="197">
        <v>0</v>
      </c>
      <c r="AN24" s="197">
        <v>0</v>
      </c>
      <c r="AO24" s="197">
        <v>22.34</v>
      </c>
      <c r="AP24" s="197">
        <v>0</v>
      </c>
      <c r="AQ24" s="197">
        <v>0</v>
      </c>
      <c r="AR24" s="197">
        <v>0</v>
      </c>
      <c r="AS24" s="197">
        <v>0</v>
      </c>
      <c r="AT24" s="197">
        <v>0</v>
      </c>
      <c r="AU24" s="197">
        <v>0</v>
      </c>
      <c r="AV24" s="197">
        <v>0</v>
      </c>
      <c r="AW24" s="197">
        <v>0</v>
      </c>
      <c r="AX24" s="197">
        <v>0</v>
      </c>
      <c r="AY24" s="197">
        <v>0</v>
      </c>
    </row>
    <row r="25" spans="1:51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0</v>
      </c>
      <c r="H25" s="197">
        <v>0</v>
      </c>
      <c r="I25" s="197">
        <v>0</v>
      </c>
      <c r="J25" s="197">
        <v>0</v>
      </c>
      <c r="K25" s="197">
        <v>0</v>
      </c>
      <c r="L25" s="197">
        <v>0</v>
      </c>
      <c r="M25" s="197">
        <v>0</v>
      </c>
      <c r="N25" s="197">
        <v>0</v>
      </c>
      <c r="O25" s="197">
        <v>0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197">
        <v>0</v>
      </c>
      <c r="AE25" s="197">
        <v>0</v>
      </c>
      <c r="AF25" s="197">
        <v>0</v>
      </c>
      <c r="AG25" s="197">
        <v>-0.02</v>
      </c>
      <c r="AH25" s="197">
        <v>0</v>
      </c>
      <c r="AI25" s="197">
        <v>0</v>
      </c>
      <c r="AJ25" s="197">
        <v>0</v>
      </c>
      <c r="AK25" s="197">
        <v>0</v>
      </c>
      <c r="AL25" s="197">
        <v>0</v>
      </c>
      <c r="AM25" s="197">
        <v>0</v>
      </c>
      <c r="AN25" s="197">
        <v>0</v>
      </c>
      <c r="AO25" s="197">
        <v>22.34</v>
      </c>
      <c r="AP25" s="197">
        <v>0</v>
      </c>
      <c r="AQ25" s="197">
        <v>0</v>
      </c>
      <c r="AR25" s="197">
        <v>0</v>
      </c>
      <c r="AS25" s="197">
        <v>0</v>
      </c>
      <c r="AT25" s="197">
        <v>0</v>
      </c>
      <c r="AU25" s="197">
        <v>0</v>
      </c>
      <c r="AV25" s="197">
        <v>0</v>
      </c>
      <c r="AW25" s="197">
        <v>0</v>
      </c>
      <c r="AX25" s="197">
        <v>0</v>
      </c>
      <c r="AY25" s="197">
        <v>0</v>
      </c>
    </row>
    <row r="26" spans="1:51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0</v>
      </c>
      <c r="H26" s="197">
        <v>0</v>
      </c>
      <c r="I26" s="197">
        <v>0</v>
      </c>
      <c r="J26" s="197">
        <v>0</v>
      </c>
      <c r="K26" s="197">
        <v>0</v>
      </c>
      <c r="L26" s="197">
        <v>0</v>
      </c>
      <c r="M26" s="197">
        <v>0</v>
      </c>
      <c r="N26" s="197">
        <v>0</v>
      </c>
      <c r="O26" s="197">
        <v>0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  <c r="AC26" s="197">
        <v>0</v>
      </c>
      <c r="AD26" s="197">
        <v>0</v>
      </c>
      <c r="AE26" s="197">
        <v>0</v>
      </c>
      <c r="AF26" s="197">
        <v>0</v>
      </c>
      <c r="AG26" s="197">
        <v>-0.02</v>
      </c>
      <c r="AH26" s="197">
        <v>0</v>
      </c>
      <c r="AI26" s="197">
        <v>0</v>
      </c>
      <c r="AJ26" s="197">
        <v>0</v>
      </c>
      <c r="AK26" s="197">
        <v>0</v>
      </c>
      <c r="AL26" s="197">
        <v>0</v>
      </c>
      <c r="AM26" s="197">
        <v>0</v>
      </c>
      <c r="AN26" s="197">
        <v>0</v>
      </c>
      <c r="AO26" s="197">
        <v>22.34</v>
      </c>
      <c r="AP26" s="197">
        <v>0</v>
      </c>
      <c r="AQ26" s="197">
        <v>0</v>
      </c>
      <c r="AR26" s="197">
        <v>0</v>
      </c>
      <c r="AS26" s="197">
        <v>0</v>
      </c>
      <c r="AT26" s="197">
        <v>0</v>
      </c>
      <c r="AU26" s="197">
        <v>0</v>
      </c>
      <c r="AV26" s="197">
        <v>0</v>
      </c>
      <c r="AW26" s="197">
        <v>0</v>
      </c>
      <c r="AX26" s="197">
        <v>0</v>
      </c>
      <c r="AY26" s="197">
        <v>0</v>
      </c>
    </row>
    <row r="27" spans="1:51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0</v>
      </c>
      <c r="H27" s="197">
        <v>0</v>
      </c>
      <c r="I27" s="197">
        <v>0</v>
      </c>
      <c r="J27" s="197">
        <v>0</v>
      </c>
      <c r="K27" s="197">
        <v>0</v>
      </c>
      <c r="L27" s="197">
        <v>0</v>
      </c>
      <c r="M27" s="197">
        <v>0</v>
      </c>
      <c r="N27" s="197">
        <v>0</v>
      </c>
      <c r="O27" s="197">
        <v>0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  <c r="AB27" s="197">
        <v>0</v>
      </c>
      <c r="AC27" s="197">
        <v>0</v>
      </c>
      <c r="AD27" s="197">
        <v>0</v>
      </c>
      <c r="AE27" s="197">
        <v>0</v>
      </c>
      <c r="AF27" s="197">
        <v>0</v>
      </c>
      <c r="AG27" s="197">
        <v>-0.02</v>
      </c>
      <c r="AH27" s="197">
        <v>0</v>
      </c>
      <c r="AI27" s="197">
        <v>0</v>
      </c>
      <c r="AJ27" s="197">
        <v>0</v>
      </c>
      <c r="AK27" s="197">
        <v>0</v>
      </c>
      <c r="AL27" s="197">
        <v>0</v>
      </c>
      <c r="AM27" s="197">
        <v>0</v>
      </c>
      <c r="AN27" s="197">
        <v>0</v>
      </c>
      <c r="AO27" s="197">
        <v>22.34</v>
      </c>
      <c r="AP27" s="197">
        <v>0</v>
      </c>
      <c r="AQ27" s="197">
        <v>0</v>
      </c>
      <c r="AR27" s="197">
        <v>0</v>
      </c>
      <c r="AS27" s="197">
        <v>0</v>
      </c>
      <c r="AT27" s="197">
        <v>0</v>
      </c>
      <c r="AU27" s="197">
        <v>0</v>
      </c>
      <c r="AV27" s="197">
        <v>0</v>
      </c>
      <c r="AW27" s="197">
        <v>0</v>
      </c>
      <c r="AX27" s="197">
        <v>0</v>
      </c>
      <c r="AY27" s="197">
        <v>0</v>
      </c>
    </row>
    <row r="28" spans="1:51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0</v>
      </c>
      <c r="H28" s="197">
        <v>0</v>
      </c>
      <c r="I28" s="197">
        <v>0</v>
      </c>
      <c r="J28" s="197">
        <v>0</v>
      </c>
      <c r="K28" s="197">
        <v>0</v>
      </c>
      <c r="L28" s="197">
        <v>0</v>
      </c>
      <c r="M28" s="197">
        <v>0</v>
      </c>
      <c r="N28" s="197">
        <v>0</v>
      </c>
      <c r="O28" s="197">
        <v>0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197">
        <v>0</v>
      </c>
      <c r="AC28" s="197">
        <v>0</v>
      </c>
      <c r="AD28" s="197">
        <v>0</v>
      </c>
      <c r="AE28" s="197">
        <v>0</v>
      </c>
      <c r="AF28" s="197">
        <v>0</v>
      </c>
      <c r="AG28" s="197">
        <v>-0.02</v>
      </c>
      <c r="AH28" s="197">
        <v>0</v>
      </c>
      <c r="AI28" s="197">
        <v>0</v>
      </c>
      <c r="AJ28" s="197">
        <v>0</v>
      </c>
      <c r="AK28" s="197">
        <v>0</v>
      </c>
      <c r="AL28" s="197">
        <v>0</v>
      </c>
      <c r="AM28" s="197">
        <v>0</v>
      </c>
      <c r="AN28" s="197">
        <v>0</v>
      </c>
      <c r="AO28" s="197">
        <v>22.34</v>
      </c>
      <c r="AP28" s="197">
        <v>0</v>
      </c>
      <c r="AQ28" s="197">
        <v>0</v>
      </c>
      <c r="AR28" s="197">
        <v>0</v>
      </c>
      <c r="AS28" s="197">
        <v>0</v>
      </c>
      <c r="AT28" s="197">
        <v>0</v>
      </c>
      <c r="AU28" s="197">
        <v>0</v>
      </c>
      <c r="AV28" s="197">
        <v>0</v>
      </c>
      <c r="AW28" s="197">
        <v>0</v>
      </c>
      <c r="AX28" s="197">
        <v>0</v>
      </c>
      <c r="AY28" s="197">
        <v>0</v>
      </c>
    </row>
    <row r="29" spans="1:51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0</v>
      </c>
      <c r="H29" s="197">
        <v>0</v>
      </c>
      <c r="I29" s="197">
        <v>0</v>
      </c>
      <c r="J29" s="197">
        <v>0</v>
      </c>
      <c r="K29" s="197">
        <v>0</v>
      </c>
      <c r="L29" s="197">
        <v>0</v>
      </c>
      <c r="M29" s="197">
        <v>0</v>
      </c>
      <c r="N29" s="197">
        <v>0</v>
      </c>
      <c r="O29" s="197">
        <v>0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  <c r="AB29" s="197">
        <v>0</v>
      </c>
      <c r="AC29" s="197">
        <v>0</v>
      </c>
      <c r="AD29" s="197">
        <v>0</v>
      </c>
      <c r="AE29" s="197">
        <v>0</v>
      </c>
      <c r="AF29" s="197">
        <v>0</v>
      </c>
      <c r="AG29" s="197">
        <v>-0.02</v>
      </c>
      <c r="AH29" s="197">
        <v>0</v>
      </c>
      <c r="AI29" s="197">
        <v>0</v>
      </c>
      <c r="AJ29" s="197">
        <v>0</v>
      </c>
      <c r="AK29" s="197">
        <v>0</v>
      </c>
      <c r="AL29" s="197">
        <v>0</v>
      </c>
      <c r="AM29" s="197">
        <v>0</v>
      </c>
      <c r="AN29" s="197">
        <v>0</v>
      </c>
      <c r="AO29" s="197">
        <v>22.34</v>
      </c>
      <c r="AP29" s="197">
        <v>0</v>
      </c>
      <c r="AQ29" s="197">
        <v>0</v>
      </c>
      <c r="AR29" s="197">
        <v>0</v>
      </c>
      <c r="AS29" s="197">
        <v>0</v>
      </c>
      <c r="AT29" s="197">
        <v>0</v>
      </c>
      <c r="AU29" s="197">
        <v>0</v>
      </c>
      <c r="AV29" s="197">
        <v>0</v>
      </c>
      <c r="AW29" s="197">
        <v>0</v>
      </c>
      <c r="AX29" s="197">
        <v>0</v>
      </c>
      <c r="AY29" s="197">
        <v>0</v>
      </c>
    </row>
    <row r="30" spans="1:51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0</v>
      </c>
      <c r="H30" s="197">
        <v>0</v>
      </c>
      <c r="I30" s="197">
        <v>0</v>
      </c>
      <c r="J30" s="197">
        <v>0</v>
      </c>
      <c r="K30" s="197">
        <v>0</v>
      </c>
      <c r="L30" s="197">
        <v>0</v>
      </c>
      <c r="M30" s="197">
        <v>0</v>
      </c>
      <c r="N30" s="197">
        <v>0</v>
      </c>
      <c r="O30" s="197">
        <v>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 s="197">
        <v>0</v>
      </c>
      <c r="AA30" s="197">
        <v>0</v>
      </c>
      <c r="AB30" s="197">
        <v>0</v>
      </c>
      <c r="AC30" s="197">
        <v>0</v>
      </c>
      <c r="AD30" s="197">
        <v>0</v>
      </c>
      <c r="AE30" s="197">
        <v>0</v>
      </c>
      <c r="AF30" s="197">
        <v>0</v>
      </c>
      <c r="AG30" s="197">
        <v>-0.02</v>
      </c>
      <c r="AH30" s="197">
        <v>0</v>
      </c>
      <c r="AI30" s="197">
        <v>0</v>
      </c>
      <c r="AJ30" s="197">
        <v>0</v>
      </c>
      <c r="AK30" s="197">
        <v>0</v>
      </c>
      <c r="AL30" s="197">
        <v>0</v>
      </c>
      <c r="AM30" s="197">
        <v>0</v>
      </c>
      <c r="AN30" s="197">
        <v>0</v>
      </c>
      <c r="AO30" s="197">
        <v>22.34</v>
      </c>
      <c r="AP30" s="197">
        <v>0</v>
      </c>
      <c r="AQ30" s="197">
        <v>0</v>
      </c>
      <c r="AR30" s="197">
        <v>0</v>
      </c>
      <c r="AS30" s="197">
        <v>0</v>
      </c>
      <c r="AT30" s="197">
        <v>0</v>
      </c>
      <c r="AU30" s="197">
        <v>0</v>
      </c>
      <c r="AV30" s="197">
        <v>0</v>
      </c>
      <c r="AW30" s="197">
        <v>0</v>
      </c>
      <c r="AX30" s="197">
        <v>0</v>
      </c>
      <c r="AY30" s="197">
        <v>0</v>
      </c>
    </row>
    <row r="31" spans="1:51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0</v>
      </c>
      <c r="H31" s="197">
        <v>0</v>
      </c>
      <c r="I31" s="197">
        <v>0</v>
      </c>
      <c r="J31" s="197">
        <v>0</v>
      </c>
      <c r="K31" s="197">
        <v>0</v>
      </c>
      <c r="L31" s="197">
        <v>0</v>
      </c>
      <c r="M31" s="197">
        <v>0</v>
      </c>
      <c r="N31" s="197">
        <v>0</v>
      </c>
      <c r="O31" s="197">
        <v>0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 s="197">
        <v>0</v>
      </c>
      <c r="AA31" s="197">
        <v>0</v>
      </c>
      <c r="AB31" s="197">
        <v>0</v>
      </c>
      <c r="AC31" s="197">
        <v>0</v>
      </c>
      <c r="AD31" s="197">
        <v>0</v>
      </c>
      <c r="AE31" s="197">
        <v>0</v>
      </c>
      <c r="AF31" s="197">
        <v>0</v>
      </c>
      <c r="AG31" s="197">
        <v>-0.02</v>
      </c>
      <c r="AH31" s="197">
        <v>0</v>
      </c>
      <c r="AI31" s="197">
        <v>0</v>
      </c>
      <c r="AJ31" s="197">
        <v>0</v>
      </c>
      <c r="AK31" s="197">
        <v>0</v>
      </c>
      <c r="AL31" s="197">
        <v>0</v>
      </c>
      <c r="AM31" s="197">
        <v>0</v>
      </c>
      <c r="AN31" s="197">
        <v>0</v>
      </c>
      <c r="AO31" s="197">
        <v>22.34</v>
      </c>
      <c r="AP31" s="197">
        <v>0</v>
      </c>
      <c r="AQ31" s="197">
        <v>0</v>
      </c>
      <c r="AR31" s="197">
        <v>0</v>
      </c>
      <c r="AS31" s="197">
        <v>0</v>
      </c>
      <c r="AT31" s="197">
        <v>0</v>
      </c>
      <c r="AU31" s="197">
        <v>0</v>
      </c>
      <c r="AV31" s="197">
        <v>0</v>
      </c>
      <c r="AW31" s="197">
        <v>0</v>
      </c>
      <c r="AX31" s="197">
        <v>0</v>
      </c>
      <c r="AY31" s="197">
        <v>0</v>
      </c>
    </row>
    <row r="32" spans="1:51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0</v>
      </c>
      <c r="H32" s="197">
        <v>0</v>
      </c>
      <c r="I32" s="197">
        <v>0</v>
      </c>
      <c r="J32" s="197">
        <v>0</v>
      </c>
      <c r="K32" s="197">
        <v>0</v>
      </c>
      <c r="L32" s="197">
        <v>0</v>
      </c>
      <c r="M32" s="197">
        <v>0</v>
      </c>
      <c r="N32" s="197">
        <v>0</v>
      </c>
      <c r="O32" s="197">
        <v>0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  <c r="AB32" s="197">
        <v>0</v>
      </c>
      <c r="AC32" s="197">
        <v>0</v>
      </c>
      <c r="AD32" s="197">
        <v>0</v>
      </c>
      <c r="AE32" s="197">
        <v>0</v>
      </c>
      <c r="AF32" s="197">
        <v>0</v>
      </c>
      <c r="AG32" s="197">
        <v>-0.02</v>
      </c>
      <c r="AH32" s="197">
        <v>0</v>
      </c>
      <c r="AI32" s="197">
        <v>0</v>
      </c>
      <c r="AJ32" s="197">
        <v>0</v>
      </c>
      <c r="AK32" s="197">
        <v>0</v>
      </c>
      <c r="AL32" s="197">
        <v>0</v>
      </c>
      <c r="AM32" s="197">
        <v>0</v>
      </c>
      <c r="AN32" s="197">
        <v>0</v>
      </c>
      <c r="AO32" s="197">
        <v>22.34</v>
      </c>
      <c r="AP32" s="197">
        <v>0</v>
      </c>
      <c r="AQ32" s="197">
        <v>0</v>
      </c>
      <c r="AR32" s="197">
        <v>0</v>
      </c>
      <c r="AS32" s="197">
        <v>0</v>
      </c>
      <c r="AT32" s="197">
        <v>0</v>
      </c>
      <c r="AU32" s="197">
        <v>0</v>
      </c>
      <c r="AV32" s="197">
        <v>0</v>
      </c>
      <c r="AW32" s="197">
        <v>0</v>
      </c>
      <c r="AX32" s="197">
        <v>0</v>
      </c>
      <c r="AY32" s="197">
        <v>0</v>
      </c>
    </row>
    <row r="33" spans="1:51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0</v>
      </c>
      <c r="H33" s="197">
        <v>0</v>
      </c>
      <c r="I33" s="197">
        <v>0</v>
      </c>
      <c r="J33" s="197">
        <v>0</v>
      </c>
      <c r="K33" s="197">
        <v>0</v>
      </c>
      <c r="L33" s="197">
        <v>0</v>
      </c>
      <c r="M33" s="197">
        <v>0</v>
      </c>
      <c r="N33" s="197">
        <v>0</v>
      </c>
      <c r="O33" s="197">
        <v>0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 s="197">
        <v>0</v>
      </c>
      <c r="AA33" s="197">
        <v>0</v>
      </c>
      <c r="AB33" s="197">
        <v>0</v>
      </c>
      <c r="AC33" s="197">
        <v>0</v>
      </c>
      <c r="AD33" s="197">
        <v>0</v>
      </c>
      <c r="AE33" s="197">
        <v>0</v>
      </c>
      <c r="AF33" s="197">
        <v>0</v>
      </c>
      <c r="AG33" s="197">
        <v>-0.02</v>
      </c>
      <c r="AH33" s="197">
        <v>0</v>
      </c>
      <c r="AI33" s="197">
        <v>0</v>
      </c>
      <c r="AJ33" s="197">
        <v>0</v>
      </c>
      <c r="AK33" s="197">
        <v>0</v>
      </c>
      <c r="AL33" s="197">
        <v>0</v>
      </c>
      <c r="AM33" s="197">
        <v>0</v>
      </c>
      <c r="AN33" s="197">
        <v>0</v>
      </c>
      <c r="AO33" s="197">
        <v>22.34</v>
      </c>
      <c r="AP33" s="197">
        <v>0</v>
      </c>
      <c r="AQ33" s="197">
        <v>0</v>
      </c>
      <c r="AR33" s="197">
        <v>0</v>
      </c>
      <c r="AS33" s="197">
        <v>0</v>
      </c>
      <c r="AT33" s="197">
        <v>0</v>
      </c>
      <c r="AU33" s="197">
        <v>0</v>
      </c>
      <c r="AV33" s="197">
        <v>0</v>
      </c>
      <c r="AW33" s="197">
        <v>0</v>
      </c>
      <c r="AX33" s="197">
        <v>0</v>
      </c>
      <c r="AY33" s="197">
        <v>0</v>
      </c>
    </row>
    <row r="34" spans="1:51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0</v>
      </c>
      <c r="H34" s="197">
        <v>0</v>
      </c>
      <c r="I34" s="197">
        <v>0</v>
      </c>
      <c r="J34" s="197">
        <v>0</v>
      </c>
      <c r="K34" s="197">
        <v>0</v>
      </c>
      <c r="L34" s="197">
        <v>0</v>
      </c>
      <c r="M34" s="197">
        <v>0</v>
      </c>
      <c r="N34" s="197">
        <v>0</v>
      </c>
      <c r="O34" s="197">
        <v>0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 s="197">
        <v>0</v>
      </c>
      <c r="AA34" s="197">
        <v>0</v>
      </c>
      <c r="AB34" s="197">
        <v>0</v>
      </c>
      <c r="AC34" s="197">
        <v>0</v>
      </c>
      <c r="AD34" s="197">
        <v>0</v>
      </c>
      <c r="AE34" s="197">
        <v>0</v>
      </c>
      <c r="AF34" s="197">
        <v>0</v>
      </c>
      <c r="AG34" s="197">
        <v>-0.02</v>
      </c>
      <c r="AH34" s="197">
        <v>0</v>
      </c>
      <c r="AI34" s="197">
        <v>0</v>
      </c>
      <c r="AJ34" s="197">
        <v>0</v>
      </c>
      <c r="AK34" s="197">
        <v>0</v>
      </c>
      <c r="AL34" s="197">
        <v>0</v>
      </c>
      <c r="AM34" s="197">
        <v>0</v>
      </c>
      <c r="AN34" s="197">
        <v>0</v>
      </c>
      <c r="AO34" s="197">
        <v>22.34</v>
      </c>
      <c r="AP34" s="197">
        <v>0</v>
      </c>
      <c r="AQ34" s="197">
        <v>0</v>
      </c>
      <c r="AR34" s="197">
        <v>0</v>
      </c>
      <c r="AS34" s="197">
        <v>0</v>
      </c>
      <c r="AT34" s="197">
        <v>0</v>
      </c>
      <c r="AU34" s="197">
        <v>0</v>
      </c>
      <c r="AV34" s="197">
        <v>0</v>
      </c>
      <c r="AW34" s="197">
        <v>0</v>
      </c>
      <c r="AX34" s="197">
        <v>0</v>
      </c>
      <c r="AY34" s="197">
        <v>0</v>
      </c>
    </row>
    <row r="35" spans="1:51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0</v>
      </c>
      <c r="H35" s="197">
        <v>0</v>
      </c>
      <c r="I35" s="197">
        <v>0</v>
      </c>
      <c r="J35" s="197">
        <v>0</v>
      </c>
      <c r="K35" s="197">
        <v>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 s="197">
        <v>0</v>
      </c>
      <c r="AA35" s="197">
        <v>0</v>
      </c>
      <c r="AB35" s="197">
        <v>0</v>
      </c>
      <c r="AC35" s="197">
        <v>0</v>
      </c>
      <c r="AD35" s="197">
        <v>0</v>
      </c>
      <c r="AE35" s="197">
        <v>0</v>
      </c>
      <c r="AF35" s="197">
        <v>0</v>
      </c>
      <c r="AG35" s="197">
        <v>-0.02</v>
      </c>
      <c r="AH35" s="197">
        <v>0</v>
      </c>
      <c r="AI35" s="197">
        <v>0</v>
      </c>
      <c r="AJ35" s="197">
        <v>0</v>
      </c>
      <c r="AK35" s="197">
        <v>0</v>
      </c>
      <c r="AL35" s="197">
        <v>0</v>
      </c>
      <c r="AM35" s="197">
        <v>0</v>
      </c>
      <c r="AN35" s="197">
        <v>0</v>
      </c>
      <c r="AO35" s="197">
        <v>22.34</v>
      </c>
      <c r="AP35" s="197">
        <v>0</v>
      </c>
      <c r="AQ35" s="197">
        <v>0</v>
      </c>
      <c r="AR35" s="197">
        <v>0</v>
      </c>
      <c r="AS35" s="197">
        <v>0</v>
      </c>
      <c r="AT35" s="197">
        <v>0</v>
      </c>
      <c r="AU35" s="197">
        <v>0</v>
      </c>
      <c r="AV35" s="197">
        <v>0</v>
      </c>
      <c r="AW35" s="197">
        <v>0</v>
      </c>
      <c r="AX35" s="197">
        <v>0</v>
      </c>
      <c r="AY35" s="197">
        <v>0</v>
      </c>
    </row>
    <row r="36" spans="1:51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0</v>
      </c>
      <c r="H36" s="197">
        <v>0</v>
      </c>
      <c r="I36" s="197">
        <v>0</v>
      </c>
      <c r="J36" s="197">
        <v>0</v>
      </c>
      <c r="K36" s="197">
        <v>0</v>
      </c>
      <c r="L36" s="197">
        <v>0</v>
      </c>
      <c r="M36" s="197">
        <v>0</v>
      </c>
      <c r="N36" s="197">
        <v>0</v>
      </c>
      <c r="O36" s="197">
        <v>0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 s="197">
        <v>0</v>
      </c>
      <c r="AA36" s="197">
        <v>0</v>
      </c>
      <c r="AB36" s="197">
        <v>0</v>
      </c>
      <c r="AC36" s="197">
        <v>0</v>
      </c>
      <c r="AD36" s="197">
        <v>0</v>
      </c>
      <c r="AE36" s="197">
        <v>0</v>
      </c>
      <c r="AF36" s="197">
        <v>0</v>
      </c>
      <c r="AG36" s="197">
        <v>-0.02</v>
      </c>
      <c r="AH36" s="197">
        <v>0</v>
      </c>
      <c r="AI36" s="197">
        <v>0</v>
      </c>
      <c r="AJ36" s="197">
        <v>0</v>
      </c>
      <c r="AK36" s="197">
        <v>0</v>
      </c>
      <c r="AL36" s="197">
        <v>0</v>
      </c>
      <c r="AM36" s="197">
        <v>0</v>
      </c>
      <c r="AN36" s="197">
        <v>0</v>
      </c>
      <c r="AO36" s="197">
        <v>22.34</v>
      </c>
      <c r="AP36" s="197">
        <v>0</v>
      </c>
      <c r="AQ36" s="197">
        <v>0</v>
      </c>
      <c r="AR36" s="197">
        <v>0</v>
      </c>
      <c r="AS36" s="197">
        <v>0</v>
      </c>
      <c r="AT36" s="197">
        <v>0</v>
      </c>
      <c r="AU36" s="197">
        <v>0</v>
      </c>
      <c r="AV36" s="197">
        <v>0</v>
      </c>
      <c r="AW36" s="197">
        <v>0</v>
      </c>
      <c r="AX36" s="197">
        <v>0</v>
      </c>
      <c r="AY36" s="197">
        <v>0</v>
      </c>
    </row>
    <row r="37" spans="1:51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0</v>
      </c>
      <c r="H37" s="197">
        <v>0</v>
      </c>
      <c r="I37" s="197">
        <v>0</v>
      </c>
      <c r="J37" s="197">
        <v>0</v>
      </c>
      <c r="K37" s="197">
        <v>0</v>
      </c>
      <c r="L37" s="197">
        <v>0</v>
      </c>
      <c r="M37" s="197">
        <v>0</v>
      </c>
      <c r="N37" s="197">
        <v>0</v>
      </c>
      <c r="O37" s="197">
        <v>0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 s="197">
        <v>0</v>
      </c>
      <c r="AA37" s="197">
        <v>0</v>
      </c>
      <c r="AB37" s="197">
        <v>0</v>
      </c>
      <c r="AC37" s="197">
        <v>0</v>
      </c>
      <c r="AD37" s="197">
        <v>0</v>
      </c>
      <c r="AE37" s="197">
        <v>0</v>
      </c>
      <c r="AF37" s="197">
        <v>0</v>
      </c>
      <c r="AG37" s="197">
        <v>-0.02</v>
      </c>
      <c r="AH37" s="197">
        <v>0</v>
      </c>
      <c r="AI37" s="197">
        <v>0</v>
      </c>
      <c r="AJ37" s="197">
        <v>0</v>
      </c>
      <c r="AK37" s="197">
        <v>0</v>
      </c>
      <c r="AL37" s="197">
        <v>0</v>
      </c>
      <c r="AM37" s="197">
        <v>0</v>
      </c>
      <c r="AN37" s="197">
        <v>0</v>
      </c>
      <c r="AO37" s="197">
        <v>22.34</v>
      </c>
      <c r="AP37" s="197">
        <v>0</v>
      </c>
      <c r="AQ37" s="197">
        <v>0</v>
      </c>
      <c r="AR37" s="197">
        <v>0</v>
      </c>
      <c r="AS37" s="197">
        <v>0</v>
      </c>
      <c r="AT37" s="197">
        <v>0</v>
      </c>
      <c r="AU37" s="197">
        <v>0</v>
      </c>
      <c r="AV37" s="197">
        <v>0</v>
      </c>
      <c r="AW37" s="197">
        <v>0</v>
      </c>
      <c r="AX37" s="197">
        <v>0</v>
      </c>
      <c r="AY37" s="197">
        <v>0</v>
      </c>
    </row>
    <row r="38" spans="1:51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0</v>
      </c>
      <c r="H38" s="197">
        <v>0</v>
      </c>
      <c r="I38" s="197">
        <v>0</v>
      </c>
      <c r="J38" s="197">
        <v>0</v>
      </c>
      <c r="K38" s="197">
        <v>0</v>
      </c>
      <c r="L38" s="197">
        <v>0</v>
      </c>
      <c r="M38" s="197">
        <v>0</v>
      </c>
      <c r="N38" s="197">
        <v>0</v>
      </c>
      <c r="O38" s="197">
        <v>0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 s="197">
        <v>0</v>
      </c>
      <c r="AA38" s="197">
        <v>0</v>
      </c>
      <c r="AB38" s="197">
        <v>0</v>
      </c>
      <c r="AC38" s="197">
        <v>0</v>
      </c>
      <c r="AD38" s="197">
        <v>0</v>
      </c>
      <c r="AE38" s="197">
        <v>0</v>
      </c>
      <c r="AF38" s="197">
        <v>0</v>
      </c>
      <c r="AG38" s="197">
        <v>-0.02</v>
      </c>
      <c r="AH38" s="197">
        <v>0</v>
      </c>
      <c r="AI38" s="197">
        <v>0</v>
      </c>
      <c r="AJ38" s="197">
        <v>0</v>
      </c>
      <c r="AK38" s="197">
        <v>0</v>
      </c>
      <c r="AL38" s="197">
        <v>0</v>
      </c>
      <c r="AM38" s="197">
        <v>0</v>
      </c>
      <c r="AN38" s="197">
        <v>0</v>
      </c>
      <c r="AO38" s="197">
        <v>22.34</v>
      </c>
      <c r="AP38" s="197">
        <v>0</v>
      </c>
      <c r="AQ38" s="197">
        <v>0</v>
      </c>
      <c r="AR38" s="197">
        <v>0</v>
      </c>
      <c r="AS38" s="197">
        <v>0</v>
      </c>
      <c r="AT38" s="197">
        <v>0</v>
      </c>
      <c r="AU38" s="197">
        <v>0</v>
      </c>
      <c r="AV38" s="197">
        <v>0</v>
      </c>
      <c r="AW38" s="197">
        <v>0</v>
      </c>
      <c r="AX38" s="197">
        <v>0</v>
      </c>
      <c r="AY38" s="197">
        <v>0</v>
      </c>
    </row>
    <row r="39" spans="1:51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0</v>
      </c>
      <c r="H39" s="197">
        <v>0</v>
      </c>
      <c r="I39" s="197">
        <v>0</v>
      </c>
      <c r="J39" s="197">
        <v>0</v>
      </c>
      <c r="K39" s="197">
        <v>0</v>
      </c>
      <c r="L39" s="197">
        <v>0</v>
      </c>
      <c r="M39" s="197">
        <v>0</v>
      </c>
      <c r="N39" s="197">
        <v>0</v>
      </c>
      <c r="O39" s="197">
        <v>0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 s="197">
        <v>0</v>
      </c>
      <c r="AA39" s="197">
        <v>0</v>
      </c>
      <c r="AB39" s="197">
        <v>0</v>
      </c>
      <c r="AC39" s="197">
        <v>0</v>
      </c>
      <c r="AD39" s="197">
        <v>0</v>
      </c>
      <c r="AE39" s="197">
        <v>0</v>
      </c>
      <c r="AF39" s="197">
        <v>0</v>
      </c>
      <c r="AG39" s="197">
        <v>-0.02</v>
      </c>
      <c r="AH39" s="197">
        <v>0</v>
      </c>
      <c r="AI39" s="197">
        <v>0</v>
      </c>
      <c r="AJ39" s="197">
        <v>0</v>
      </c>
      <c r="AK39" s="197">
        <v>0</v>
      </c>
      <c r="AL39" s="197">
        <v>0</v>
      </c>
      <c r="AM39" s="197">
        <v>0</v>
      </c>
      <c r="AN39" s="197">
        <v>0</v>
      </c>
      <c r="AO39" s="197">
        <v>22.34</v>
      </c>
      <c r="AP39" s="197">
        <v>0</v>
      </c>
      <c r="AQ39" s="197">
        <v>0</v>
      </c>
      <c r="AR39" s="197">
        <v>0</v>
      </c>
      <c r="AS39" s="197">
        <v>0</v>
      </c>
      <c r="AT39" s="197">
        <v>0</v>
      </c>
      <c r="AU39" s="197">
        <v>0</v>
      </c>
      <c r="AV39" s="197">
        <v>0</v>
      </c>
      <c r="AW39" s="197">
        <v>0</v>
      </c>
      <c r="AX39" s="197">
        <v>0</v>
      </c>
      <c r="AY39" s="197">
        <v>0</v>
      </c>
    </row>
    <row r="40" spans="1:51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0</v>
      </c>
      <c r="H40" s="197">
        <v>0</v>
      </c>
      <c r="I40" s="197">
        <v>0</v>
      </c>
      <c r="J40" s="197">
        <v>0</v>
      </c>
      <c r="K40" s="197">
        <v>0</v>
      </c>
      <c r="L40" s="197">
        <v>0</v>
      </c>
      <c r="M40" s="197">
        <v>0</v>
      </c>
      <c r="N40" s="197">
        <v>0</v>
      </c>
      <c r="O40" s="197">
        <v>0</v>
      </c>
      <c r="P40" s="197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 s="197">
        <v>0</v>
      </c>
      <c r="AA40" s="197">
        <v>0</v>
      </c>
      <c r="AB40" s="197">
        <v>0</v>
      </c>
      <c r="AC40" s="197">
        <v>0</v>
      </c>
      <c r="AD40" s="197">
        <v>0</v>
      </c>
      <c r="AE40" s="197">
        <v>0</v>
      </c>
      <c r="AF40" s="197">
        <v>0</v>
      </c>
      <c r="AG40" s="197">
        <v>-0.02</v>
      </c>
      <c r="AH40" s="197">
        <v>0</v>
      </c>
      <c r="AI40" s="197">
        <v>0</v>
      </c>
      <c r="AJ40" s="197">
        <v>0</v>
      </c>
      <c r="AK40" s="197">
        <v>0</v>
      </c>
      <c r="AL40" s="197">
        <v>0</v>
      </c>
      <c r="AM40" s="197">
        <v>0</v>
      </c>
      <c r="AN40" s="197">
        <v>0</v>
      </c>
      <c r="AO40" s="197">
        <v>22.34</v>
      </c>
      <c r="AP40" s="197">
        <v>0</v>
      </c>
      <c r="AQ40" s="197">
        <v>0</v>
      </c>
      <c r="AR40" s="197">
        <v>0</v>
      </c>
      <c r="AS40" s="197">
        <v>0</v>
      </c>
      <c r="AT40" s="197">
        <v>0</v>
      </c>
      <c r="AU40" s="197">
        <v>0</v>
      </c>
      <c r="AV40" s="197">
        <v>0</v>
      </c>
      <c r="AW40" s="197">
        <v>0</v>
      </c>
      <c r="AX40" s="197">
        <v>0</v>
      </c>
      <c r="AY40" s="197">
        <v>0</v>
      </c>
    </row>
    <row r="41" spans="1:51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0</v>
      </c>
      <c r="H41" s="197">
        <v>0</v>
      </c>
      <c r="I41" s="197">
        <v>0</v>
      </c>
      <c r="J41" s="197">
        <v>0</v>
      </c>
      <c r="K41" s="197">
        <v>0</v>
      </c>
      <c r="L41" s="197">
        <v>0</v>
      </c>
      <c r="M41" s="197">
        <v>0</v>
      </c>
      <c r="N41" s="197">
        <v>0</v>
      </c>
      <c r="O41" s="197">
        <v>0</v>
      </c>
      <c r="P41" s="197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 s="197">
        <v>0</v>
      </c>
      <c r="AA41" s="197">
        <v>0</v>
      </c>
      <c r="AB41" s="197">
        <v>0</v>
      </c>
      <c r="AC41" s="197">
        <v>0</v>
      </c>
      <c r="AD41" s="197">
        <v>0</v>
      </c>
      <c r="AE41" s="197">
        <v>0</v>
      </c>
      <c r="AF41" s="197">
        <v>0</v>
      </c>
      <c r="AG41" s="197">
        <v>-0.02</v>
      </c>
      <c r="AH41" s="197">
        <v>0</v>
      </c>
      <c r="AI41" s="197">
        <v>0</v>
      </c>
      <c r="AJ41" s="197">
        <v>0</v>
      </c>
      <c r="AK41" s="197">
        <v>0</v>
      </c>
      <c r="AL41" s="197">
        <v>0</v>
      </c>
      <c r="AM41" s="197">
        <v>0</v>
      </c>
      <c r="AN41" s="197">
        <v>0</v>
      </c>
      <c r="AO41" s="197">
        <v>22.34</v>
      </c>
      <c r="AP41" s="197">
        <v>0</v>
      </c>
      <c r="AQ41" s="197">
        <v>0</v>
      </c>
      <c r="AR41" s="197">
        <v>0</v>
      </c>
      <c r="AS41" s="197">
        <v>0</v>
      </c>
      <c r="AT41" s="197">
        <v>0</v>
      </c>
      <c r="AU41" s="197">
        <v>0</v>
      </c>
      <c r="AV41" s="197">
        <v>0</v>
      </c>
      <c r="AW41" s="197">
        <v>0</v>
      </c>
      <c r="AX41" s="197">
        <v>0</v>
      </c>
      <c r="AY41" s="197">
        <v>0</v>
      </c>
    </row>
    <row r="42" spans="1:51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0</v>
      </c>
      <c r="H42" s="197">
        <v>0</v>
      </c>
      <c r="I42" s="197">
        <v>0</v>
      </c>
      <c r="J42" s="197">
        <v>0</v>
      </c>
      <c r="K42" s="197">
        <v>0</v>
      </c>
      <c r="L42" s="197">
        <v>0</v>
      </c>
      <c r="M42" s="197">
        <v>0</v>
      </c>
      <c r="N42" s="197">
        <v>0</v>
      </c>
      <c r="O42" s="197">
        <v>0</v>
      </c>
      <c r="P42" s="197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 s="197">
        <v>0</v>
      </c>
      <c r="AA42" s="197">
        <v>0</v>
      </c>
      <c r="AB42" s="197">
        <v>0</v>
      </c>
      <c r="AC42" s="197">
        <v>0</v>
      </c>
      <c r="AD42" s="197">
        <v>0</v>
      </c>
      <c r="AE42" s="197">
        <v>0</v>
      </c>
      <c r="AF42" s="197">
        <v>0</v>
      </c>
      <c r="AG42" s="197">
        <v>-0.02</v>
      </c>
      <c r="AH42" s="197">
        <v>0</v>
      </c>
      <c r="AI42" s="197">
        <v>0</v>
      </c>
      <c r="AJ42" s="197">
        <v>0</v>
      </c>
      <c r="AK42" s="197">
        <v>0</v>
      </c>
      <c r="AL42" s="197">
        <v>0</v>
      </c>
      <c r="AM42" s="197">
        <v>0</v>
      </c>
      <c r="AN42" s="197">
        <v>0</v>
      </c>
      <c r="AO42" s="197">
        <v>22.34</v>
      </c>
      <c r="AP42" s="197">
        <v>0</v>
      </c>
      <c r="AQ42" s="197">
        <v>0</v>
      </c>
      <c r="AR42" s="197">
        <v>0</v>
      </c>
      <c r="AS42" s="197">
        <v>0</v>
      </c>
      <c r="AT42" s="197">
        <v>0</v>
      </c>
      <c r="AU42" s="197">
        <v>0</v>
      </c>
      <c r="AV42" s="197">
        <v>0</v>
      </c>
      <c r="AW42" s="197">
        <v>0</v>
      </c>
      <c r="AX42" s="197">
        <v>0</v>
      </c>
      <c r="AY42" s="197">
        <v>0</v>
      </c>
    </row>
    <row r="43" spans="1:51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0</v>
      </c>
      <c r="L43" s="197">
        <v>0</v>
      </c>
      <c r="M43" s="197">
        <v>0</v>
      </c>
      <c r="N43" s="197">
        <v>0</v>
      </c>
      <c r="O43" s="197">
        <v>0</v>
      </c>
      <c r="P43" s="197">
        <v>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  <c r="Y43" s="197">
        <v>0</v>
      </c>
      <c r="Z43" s="197">
        <v>0</v>
      </c>
      <c r="AA43" s="197">
        <v>0</v>
      </c>
      <c r="AB43" s="197">
        <v>0</v>
      </c>
      <c r="AC43" s="197">
        <v>0</v>
      </c>
      <c r="AD43" s="197">
        <v>0</v>
      </c>
      <c r="AE43" s="197">
        <v>0</v>
      </c>
      <c r="AF43" s="197">
        <v>0</v>
      </c>
      <c r="AG43" s="197">
        <v>-0.02</v>
      </c>
      <c r="AH43" s="197">
        <v>0</v>
      </c>
      <c r="AI43" s="197">
        <v>0</v>
      </c>
      <c r="AJ43" s="197">
        <v>0</v>
      </c>
      <c r="AK43" s="197">
        <v>0</v>
      </c>
      <c r="AL43" s="197">
        <v>0</v>
      </c>
      <c r="AM43" s="197">
        <v>0</v>
      </c>
      <c r="AN43" s="197">
        <v>0</v>
      </c>
      <c r="AO43" s="197">
        <v>21.89</v>
      </c>
      <c r="AP43" s="197">
        <v>0</v>
      </c>
      <c r="AQ43" s="197">
        <v>0</v>
      </c>
      <c r="AR43" s="197">
        <v>0</v>
      </c>
      <c r="AS43" s="197">
        <v>0</v>
      </c>
      <c r="AT43" s="197">
        <v>0</v>
      </c>
      <c r="AU43" s="197">
        <v>0</v>
      </c>
      <c r="AV43" s="197">
        <v>0</v>
      </c>
      <c r="AW43" s="197">
        <v>0</v>
      </c>
      <c r="AX43" s="197">
        <v>0</v>
      </c>
      <c r="AY43" s="197">
        <v>0</v>
      </c>
    </row>
    <row r="44" spans="1:51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0</v>
      </c>
      <c r="H44" s="197">
        <v>0</v>
      </c>
      <c r="I44" s="197">
        <v>0</v>
      </c>
      <c r="J44" s="197">
        <v>0</v>
      </c>
      <c r="K44" s="197">
        <v>0</v>
      </c>
      <c r="L44" s="197">
        <v>0</v>
      </c>
      <c r="M44" s="197">
        <v>0</v>
      </c>
      <c r="N44" s="197">
        <v>0</v>
      </c>
      <c r="O44" s="197">
        <v>0</v>
      </c>
      <c r="P44" s="197">
        <v>0</v>
      </c>
      <c r="Q44" s="197">
        <v>0</v>
      </c>
      <c r="R44" s="197">
        <v>0</v>
      </c>
      <c r="S44" s="197">
        <v>0</v>
      </c>
      <c r="T44" s="197">
        <v>0</v>
      </c>
      <c r="U44" s="197">
        <v>0</v>
      </c>
      <c r="V44" s="197">
        <v>0</v>
      </c>
      <c r="W44" s="197">
        <v>0</v>
      </c>
      <c r="X44" s="197">
        <v>0</v>
      </c>
      <c r="Y44" s="197">
        <v>0</v>
      </c>
      <c r="Z44" s="197">
        <v>0</v>
      </c>
      <c r="AA44" s="197">
        <v>0</v>
      </c>
      <c r="AB44" s="197">
        <v>0</v>
      </c>
      <c r="AC44" s="197">
        <v>0</v>
      </c>
      <c r="AD44" s="197">
        <v>0</v>
      </c>
      <c r="AE44" s="197">
        <v>0</v>
      </c>
      <c r="AF44" s="197">
        <v>0</v>
      </c>
      <c r="AG44" s="197">
        <v>-0.02</v>
      </c>
      <c r="AH44" s="197">
        <v>0</v>
      </c>
      <c r="AI44" s="197">
        <v>0</v>
      </c>
      <c r="AJ44" s="197">
        <v>0</v>
      </c>
      <c r="AK44" s="197">
        <v>0</v>
      </c>
      <c r="AL44" s="197">
        <v>0</v>
      </c>
      <c r="AM44" s="197">
        <v>0</v>
      </c>
      <c r="AN44" s="197">
        <v>0</v>
      </c>
      <c r="AO44" s="197">
        <v>21.89</v>
      </c>
      <c r="AP44" s="197">
        <v>0</v>
      </c>
      <c r="AQ44" s="197">
        <v>0</v>
      </c>
      <c r="AR44" s="197">
        <v>0</v>
      </c>
      <c r="AS44" s="197">
        <v>0</v>
      </c>
      <c r="AT44" s="197">
        <v>0</v>
      </c>
      <c r="AU44" s="197">
        <v>0</v>
      </c>
      <c r="AV44" s="197">
        <v>0</v>
      </c>
      <c r="AW44" s="197">
        <v>0</v>
      </c>
      <c r="AX44" s="197">
        <v>0</v>
      </c>
      <c r="AY44" s="197">
        <v>0</v>
      </c>
    </row>
    <row r="45" spans="1:51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0</v>
      </c>
      <c r="H45" s="197">
        <v>0</v>
      </c>
      <c r="I45" s="197">
        <v>0</v>
      </c>
      <c r="J45" s="197">
        <v>0</v>
      </c>
      <c r="K45" s="197">
        <v>0</v>
      </c>
      <c r="L45" s="197">
        <v>0</v>
      </c>
      <c r="M45" s="197">
        <v>0</v>
      </c>
      <c r="N45" s="197">
        <v>0</v>
      </c>
      <c r="O45" s="197">
        <v>0</v>
      </c>
      <c r="P45" s="197">
        <v>0</v>
      </c>
      <c r="Q45" s="197">
        <v>0</v>
      </c>
      <c r="R45" s="197">
        <v>0</v>
      </c>
      <c r="S45" s="197">
        <v>0</v>
      </c>
      <c r="T45" s="197">
        <v>0</v>
      </c>
      <c r="U45" s="197">
        <v>0</v>
      </c>
      <c r="V45" s="197">
        <v>0</v>
      </c>
      <c r="W45" s="197">
        <v>0</v>
      </c>
      <c r="X45" s="197">
        <v>0</v>
      </c>
      <c r="Y45" s="197">
        <v>0</v>
      </c>
      <c r="Z45" s="197">
        <v>0</v>
      </c>
      <c r="AA45" s="197">
        <v>0</v>
      </c>
      <c r="AB45" s="197">
        <v>0</v>
      </c>
      <c r="AC45" s="197">
        <v>0</v>
      </c>
      <c r="AD45" s="197">
        <v>0</v>
      </c>
      <c r="AE45" s="197">
        <v>0</v>
      </c>
      <c r="AF45" s="197">
        <v>0</v>
      </c>
      <c r="AG45" s="197">
        <v>-0.02</v>
      </c>
      <c r="AH45" s="197">
        <v>0</v>
      </c>
      <c r="AI45" s="197">
        <v>0</v>
      </c>
      <c r="AJ45" s="197">
        <v>0</v>
      </c>
      <c r="AK45" s="197">
        <v>0</v>
      </c>
      <c r="AL45" s="197">
        <v>0</v>
      </c>
      <c r="AM45" s="197">
        <v>0</v>
      </c>
      <c r="AN45" s="197">
        <v>0</v>
      </c>
      <c r="AO45" s="197">
        <v>21.89</v>
      </c>
      <c r="AP45" s="197">
        <v>0</v>
      </c>
      <c r="AQ45" s="197">
        <v>0</v>
      </c>
      <c r="AR45" s="197">
        <v>0</v>
      </c>
      <c r="AS45" s="197">
        <v>0</v>
      </c>
      <c r="AT45" s="197">
        <v>0</v>
      </c>
      <c r="AU45" s="197">
        <v>0</v>
      </c>
      <c r="AV45" s="197">
        <v>0</v>
      </c>
      <c r="AW45" s="197">
        <v>0</v>
      </c>
      <c r="AX45" s="197">
        <v>0</v>
      </c>
      <c r="AY45" s="197">
        <v>0</v>
      </c>
    </row>
    <row r="46" spans="1:51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0</v>
      </c>
      <c r="H46" s="197">
        <v>0</v>
      </c>
      <c r="I46" s="197">
        <v>0</v>
      </c>
      <c r="J46" s="197">
        <v>0</v>
      </c>
      <c r="K46" s="197">
        <v>0</v>
      </c>
      <c r="L46" s="197">
        <v>0</v>
      </c>
      <c r="M46" s="197">
        <v>0</v>
      </c>
      <c r="N46" s="197">
        <v>0</v>
      </c>
      <c r="O46" s="197">
        <v>0</v>
      </c>
      <c r="P46" s="197">
        <v>0</v>
      </c>
      <c r="Q46" s="197">
        <v>0</v>
      </c>
      <c r="R46" s="197">
        <v>0</v>
      </c>
      <c r="S46" s="197">
        <v>0</v>
      </c>
      <c r="T46" s="197">
        <v>0</v>
      </c>
      <c r="U46" s="197">
        <v>0</v>
      </c>
      <c r="V46" s="197">
        <v>0</v>
      </c>
      <c r="W46" s="197">
        <v>0</v>
      </c>
      <c r="X46" s="197">
        <v>0</v>
      </c>
      <c r="Y46" s="197">
        <v>0</v>
      </c>
      <c r="Z46" s="197">
        <v>0</v>
      </c>
      <c r="AA46" s="197">
        <v>0</v>
      </c>
      <c r="AB46" s="197">
        <v>0</v>
      </c>
      <c r="AC46" s="197">
        <v>0</v>
      </c>
      <c r="AD46" s="197">
        <v>0</v>
      </c>
      <c r="AE46" s="197">
        <v>0</v>
      </c>
      <c r="AF46" s="197">
        <v>0</v>
      </c>
      <c r="AG46" s="197">
        <v>-0.02</v>
      </c>
      <c r="AH46" s="197">
        <v>0</v>
      </c>
      <c r="AI46" s="197">
        <v>0</v>
      </c>
      <c r="AJ46" s="197">
        <v>0</v>
      </c>
      <c r="AK46" s="197">
        <v>0</v>
      </c>
      <c r="AL46" s="197">
        <v>0</v>
      </c>
      <c r="AM46" s="197">
        <v>0</v>
      </c>
      <c r="AN46" s="197">
        <v>0</v>
      </c>
      <c r="AO46" s="197">
        <v>21.89</v>
      </c>
      <c r="AP46" s="197">
        <v>0</v>
      </c>
      <c r="AQ46" s="197">
        <v>0</v>
      </c>
      <c r="AR46" s="197">
        <v>0</v>
      </c>
      <c r="AS46" s="197">
        <v>0</v>
      </c>
      <c r="AT46" s="197">
        <v>0</v>
      </c>
      <c r="AU46" s="197">
        <v>0</v>
      </c>
      <c r="AV46" s="197">
        <v>0</v>
      </c>
      <c r="AW46" s="197">
        <v>0</v>
      </c>
      <c r="AX46" s="197">
        <v>0</v>
      </c>
      <c r="AY46" s="197">
        <v>0</v>
      </c>
    </row>
    <row r="47" spans="1:51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0</v>
      </c>
      <c r="H47" s="197">
        <v>0</v>
      </c>
      <c r="I47" s="197">
        <v>0</v>
      </c>
      <c r="J47" s="197">
        <v>0</v>
      </c>
      <c r="K47" s="197">
        <v>0</v>
      </c>
      <c r="L47" s="197">
        <v>0</v>
      </c>
      <c r="M47" s="197">
        <v>0</v>
      </c>
      <c r="N47" s="197">
        <v>0</v>
      </c>
      <c r="O47" s="197">
        <v>0</v>
      </c>
      <c r="P47" s="197">
        <v>0</v>
      </c>
      <c r="Q47" s="197">
        <v>0</v>
      </c>
      <c r="R47" s="197">
        <v>0</v>
      </c>
      <c r="S47" s="197">
        <v>0</v>
      </c>
      <c r="T47" s="197">
        <v>0</v>
      </c>
      <c r="U47" s="197">
        <v>0</v>
      </c>
      <c r="V47" s="197">
        <v>0</v>
      </c>
      <c r="W47" s="197">
        <v>0</v>
      </c>
      <c r="X47" s="197">
        <v>0</v>
      </c>
      <c r="Y47" s="197">
        <v>0</v>
      </c>
      <c r="Z47" s="197">
        <v>0</v>
      </c>
      <c r="AA47" s="197">
        <v>0</v>
      </c>
      <c r="AB47" s="197">
        <v>0</v>
      </c>
      <c r="AC47" s="197">
        <v>0</v>
      </c>
      <c r="AD47" s="197">
        <v>0</v>
      </c>
      <c r="AE47" s="197">
        <v>0</v>
      </c>
      <c r="AF47" s="197">
        <v>0</v>
      </c>
      <c r="AG47" s="197">
        <v>-0.02</v>
      </c>
      <c r="AH47" s="197">
        <v>0</v>
      </c>
      <c r="AI47" s="197">
        <v>0</v>
      </c>
      <c r="AJ47" s="197">
        <v>0</v>
      </c>
      <c r="AK47" s="197">
        <v>0</v>
      </c>
      <c r="AL47" s="197">
        <v>0</v>
      </c>
      <c r="AM47" s="197">
        <v>0</v>
      </c>
      <c r="AN47" s="197">
        <v>0</v>
      </c>
      <c r="AO47" s="197">
        <v>21.89</v>
      </c>
      <c r="AP47" s="197">
        <v>0</v>
      </c>
      <c r="AQ47" s="197">
        <v>0</v>
      </c>
      <c r="AR47" s="197">
        <v>0</v>
      </c>
      <c r="AS47" s="197">
        <v>0</v>
      </c>
      <c r="AT47" s="197">
        <v>0</v>
      </c>
      <c r="AU47" s="197">
        <v>0</v>
      </c>
      <c r="AV47" s="197">
        <v>0</v>
      </c>
      <c r="AW47" s="197">
        <v>0</v>
      </c>
      <c r="AX47" s="197">
        <v>0</v>
      </c>
      <c r="AY47" s="197">
        <v>0</v>
      </c>
    </row>
    <row r="48" spans="1:51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0</v>
      </c>
      <c r="H48" s="197">
        <v>0</v>
      </c>
      <c r="I48" s="197">
        <v>0</v>
      </c>
      <c r="J48" s="197">
        <v>0</v>
      </c>
      <c r="K48" s="197">
        <v>0</v>
      </c>
      <c r="L48" s="197">
        <v>0</v>
      </c>
      <c r="M48" s="197">
        <v>0</v>
      </c>
      <c r="N48" s="197">
        <v>0</v>
      </c>
      <c r="O48" s="197">
        <v>0</v>
      </c>
      <c r="P48" s="197">
        <v>0</v>
      </c>
      <c r="Q48" s="197">
        <v>0</v>
      </c>
      <c r="R48" s="197">
        <v>0</v>
      </c>
      <c r="S48" s="197">
        <v>0</v>
      </c>
      <c r="T48" s="197">
        <v>0</v>
      </c>
      <c r="U48" s="197">
        <v>0</v>
      </c>
      <c r="V48" s="197">
        <v>0</v>
      </c>
      <c r="W48" s="197">
        <v>0</v>
      </c>
      <c r="X48" s="197">
        <v>0</v>
      </c>
      <c r="Y48" s="197">
        <v>0</v>
      </c>
      <c r="Z48" s="197">
        <v>0</v>
      </c>
      <c r="AA48" s="197">
        <v>0</v>
      </c>
      <c r="AB48" s="197">
        <v>0</v>
      </c>
      <c r="AC48" s="197">
        <v>0</v>
      </c>
      <c r="AD48" s="197">
        <v>0</v>
      </c>
      <c r="AE48" s="197">
        <v>0</v>
      </c>
      <c r="AF48" s="197">
        <v>0</v>
      </c>
      <c r="AG48" s="197">
        <v>-0.02</v>
      </c>
      <c r="AH48" s="197">
        <v>0</v>
      </c>
      <c r="AI48" s="197">
        <v>0</v>
      </c>
      <c r="AJ48" s="197">
        <v>0</v>
      </c>
      <c r="AK48" s="197">
        <v>0</v>
      </c>
      <c r="AL48" s="197">
        <v>0</v>
      </c>
      <c r="AM48" s="197">
        <v>0</v>
      </c>
      <c r="AN48" s="197">
        <v>0</v>
      </c>
      <c r="AO48" s="197">
        <v>21.89</v>
      </c>
      <c r="AP48" s="197">
        <v>0</v>
      </c>
      <c r="AQ48" s="197">
        <v>0</v>
      </c>
      <c r="AR48" s="197">
        <v>0</v>
      </c>
      <c r="AS48" s="197">
        <v>0</v>
      </c>
      <c r="AT48" s="197">
        <v>0</v>
      </c>
      <c r="AU48" s="197">
        <v>0</v>
      </c>
      <c r="AV48" s="197">
        <v>0</v>
      </c>
      <c r="AW48" s="197">
        <v>0</v>
      </c>
      <c r="AX48" s="197">
        <v>0</v>
      </c>
      <c r="AY48" s="197">
        <v>0</v>
      </c>
    </row>
    <row r="49" spans="1:51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0</v>
      </c>
      <c r="L49" s="197">
        <v>0</v>
      </c>
      <c r="M49" s="197">
        <v>0</v>
      </c>
      <c r="N49" s="197">
        <v>0</v>
      </c>
      <c r="O49" s="197">
        <v>0</v>
      </c>
      <c r="P49" s="197">
        <v>0</v>
      </c>
      <c r="Q49" s="197">
        <v>0</v>
      </c>
      <c r="R49" s="197">
        <v>0</v>
      </c>
      <c r="S49" s="197">
        <v>0</v>
      </c>
      <c r="T49" s="197">
        <v>0</v>
      </c>
      <c r="U49" s="197">
        <v>0</v>
      </c>
      <c r="V49" s="197">
        <v>0</v>
      </c>
      <c r="W49" s="197">
        <v>0</v>
      </c>
      <c r="X49" s="197">
        <v>0</v>
      </c>
      <c r="Y49" s="197">
        <v>0</v>
      </c>
      <c r="Z49" s="197">
        <v>0</v>
      </c>
      <c r="AA49" s="197">
        <v>0</v>
      </c>
      <c r="AB49" s="197">
        <v>0</v>
      </c>
      <c r="AC49" s="197">
        <v>0</v>
      </c>
      <c r="AD49" s="197">
        <v>0</v>
      </c>
      <c r="AE49" s="197">
        <v>0</v>
      </c>
      <c r="AF49" s="197">
        <v>0</v>
      </c>
      <c r="AG49" s="197">
        <v>-7.0000000000000007E-2</v>
      </c>
      <c r="AH49" s="197">
        <v>0</v>
      </c>
      <c r="AI49" s="197">
        <v>0</v>
      </c>
      <c r="AJ49" s="197">
        <v>0</v>
      </c>
      <c r="AK49" s="197">
        <v>0</v>
      </c>
      <c r="AL49" s="197">
        <v>0</v>
      </c>
      <c r="AM49" s="197">
        <v>0</v>
      </c>
      <c r="AN49" s="197">
        <v>0</v>
      </c>
      <c r="AO49" s="197">
        <v>21.89</v>
      </c>
      <c r="AP49" s="197">
        <v>0</v>
      </c>
      <c r="AQ49" s="197">
        <v>0</v>
      </c>
      <c r="AR49" s="197">
        <v>0</v>
      </c>
      <c r="AS49" s="197">
        <v>0</v>
      </c>
      <c r="AT49" s="197">
        <v>0</v>
      </c>
      <c r="AU49" s="197">
        <v>0</v>
      </c>
      <c r="AV49" s="197">
        <v>0</v>
      </c>
      <c r="AW49" s="197">
        <v>0</v>
      </c>
      <c r="AX49" s="197">
        <v>0</v>
      </c>
      <c r="AY49" s="197">
        <v>0</v>
      </c>
    </row>
    <row r="50" spans="1:51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0</v>
      </c>
      <c r="H50" s="197">
        <v>0</v>
      </c>
      <c r="I50" s="197">
        <v>0</v>
      </c>
      <c r="J50" s="197">
        <v>0</v>
      </c>
      <c r="K50" s="197">
        <v>0</v>
      </c>
      <c r="L50" s="197">
        <v>0</v>
      </c>
      <c r="M50" s="197">
        <v>0</v>
      </c>
      <c r="N50" s="197">
        <v>0</v>
      </c>
      <c r="O50" s="197">
        <v>0</v>
      </c>
      <c r="P50" s="197">
        <v>0</v>
      </c>
      <c r="Q50" s="197">
        <v>0</v>
      </c>
      <c r="R50" s="197">
        <v>0</v>
      </c>
      <c r="S50" s="197">
        <v>0</v>
      </c>
      <c r="T50" s="197">
        <v>0</v>
      </c>
      <c r="U50" s="197">
        <v>0</v>
      </c>
      <c r="V50" s="197">
        <v>0</v>
      </c>
      <c r="W50" s="197">
        <v>0</v>
      </c>
      <c r="X50" s="197">
        <v>0</v>
      </c>
      <c r="Y50" s="197">
        <v>0</v>
      </c>
      <c r="Z50" s="197">
        <v>0</v>
      </c>
      <c r="AA50" s="197">
        <v>0</v>
      </c>
      <c r="AB50" s="197">
        <v>0</v>
      </c>
      <c r="AC50" s="197">
        <v>0</v>
      </c>
      <c r="AD50" s="197">
        <v>0</v>
      </c>
      <c r="AE50" s="197">
        <v>0</v>
      </c>
      <c r="AF50" s="197">
        <v>0</v>
      </c>
      <c r="AG50" s="197">
        <v>-7.0000000000000007E-2</v>
      </c>
      <c r="AH50" s="197">
        <v>0</v>
      </c>
      <c r="AI50" s="197">
        <v>0</v>
      </c>
      <c r="AJ50" s="197">
        <v>0</v>
      </c>
      <c r="AK50" s="197">
        <v>0</v>
      </c>
      <c r="AL50" s="197">
        <v>0</v>
      </c>
      <c r="AM50" s="197">
        <v>0</v>
      </c>
      <c r="AN50" s="197">
        <v>0</v>
      </c>
      <c r="AO50" s="197">
        <v>21.89</v>
      </c>
      <c r="AP50" s="197">
        <v>0</v>
      </c>
      <c r="AQ50" s="197">
        <v>0</v>
      </c>
      <c r="AR50" s="197">
        <v>0</v>
      </c>
      <c r="AS50" s="197">
        <v>0</v>
      </c>
      <c r="AT50" s="197">
        <v>0</v>
      </c>
      <c r="AU50" s="197">
        <v>0</v>
      </c>
      <c r="AV50" s="197">
        <v>0</v>
      </c>
      <c r="AW50" s="197">
        <v>0</v>
      </c>
      <c r="AX50" s="197">
        <v>0</v>
      </c>
      <c r="AY50" s="197">
        <v>0</v>
      </c>
    </row>
    <row r="51" spans="1:51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197">
        <v>0</v>
      </c>
      <c r="I51" s="197">
        <v>0</v>
      </c>
      <c r="J51" s="197">
        <v>0</v>
      </c>
      <c r="K51" s="197">
        <v>0</v>
      </c>
      <c r="L51" s="197">
        <v>0</v>
      </c>
      <c r="M51" s="197">
        <v>0</v>
      </c>
      <c r="N51" s="197">
        <v>0</v>
      </c>
      <c r="O51" s="197">
        <v>0</v>
      </c>
      <c r="P51" s="197">
        <v>0</v>
      </c>
      <c r="Q51" s="197">
        <v>0</v>
      </c>
      <c r="R51" s="197">
        <v>0</v>
      </c>
      <c r="S51" s="197">
        <v>0</v>
      </c>
      <c r="T51" s="197">
        <v>0</v>
      </c>
      <c r="U51" s="197">
        <v>0</v>
      </c>
      <c r="V51" s="197">
        <v>0</v>
      </c>
      <c r="W51" s="197">
        <v>0</v>
      </c>
      <c r="X51" s="197">
        <v>0</v>
      </c>
      <c r="Y51" s="197">
        <v>0</v>
      </c>
      <c r="Z51" s="197">
        <v>0</v>
      </c>
      <c r="AA51" s="197">
        <v>0</v>
      </c>
      <c r="AB51" s="197">
        <v>0</v>
      </c>
      <c r="AC51" s="197">
        <v>0</v>
      </c>
      <c r="AD51" s="197">
        <v>0</v>
      </c>
      <c r="AE51" s="197">
        <v>0</v>
      </c>
      <c r="AF51" s="197">
        <v>0</v>
      </c>
      <c r="AG51" s="197">
        <v>-7.0000000000000007E-2</v>
      </c>
      <c r="AH51" s="197">
        <v>0</v>
      </c>
      <c r="AI51" s="197">
        <v>0</v>
      </c>
      <c r="AJ51" s="197">
        <v>0</v>
      </c>
      <c r="AK51" s="197">
        <v>0</v>
      </c>
      <c r="AL51" s="197">
        <v>0</v>
      </c>
      <c r="AM51" s="197">
        <v>0</v>
      </c>
      <c r="AN51" s="197">
        <v>0</v>
      </c>
      <c r="AO51" s="197">
        <v>21.89</v>
      </c>
      <c r="AP51" s="197">
        <v>0</v>
      </c>
      <c r="AQ51" s="197">
        <v>0</v>
      </c>
      <c r="AR51" s="197">
        <v>0</v>
      </c>
      <c r="AS51" s="197">
        <v>0</v>
      </c>
      <c r="AT51" s="197">
        <v>0</v>
      </c>
      <c r="AU51" s="197">
        <v>0</v>
      </c>
      <c r="AV51" s="197">
        <v>0</v>
      </c>
      <c r="AW51" s="197">
        <v>0</v>
      </c>
      <c r="AX51" s="197">
        <v>0</v>
      </c>
      <c r="AY51" s="197">
        <v>0</v>
      </c>
    </row>
    <row r="52" spans="1:51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0</v>
      </c>
      <c r="H52" s="197">
        <v>0</v>
      </c>
      <c r="I52" s="197">
        <v>0</v>
      </c>
      <c r="J52" s="197">
        <v>0</v>
      </c>
      <c r="K52" s="197">
        <v>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7">
        <v>0</v>
      </c>
      <c r="Y52" s="197">
        <v>0</v>
      </c>
      <c r="Z52" s="197">
        <v>0</v>
      </c>
      <c r="AA52" s="197">
        <v>0</v>
      </c>
      <c r="AB52" s="197">
        <v>0</v>
      </c>
      <c r="AC52" s="197">
        <v>0</v>
      </c>
      <c r="AD52" s="197">
        <v>0</v>
      </c>
      <c r="AE52" s="197">
        <v>0</v>
      </c>
      <c r="AF52" s="197">
        <v>0</v>
      </c>
      <c r="AG52" s="197">
        <v>-7.0000000000000007E-2</v>
      </c>
      <c r="AH52" s="197">
        <v>0</v>
      </c>
      <c r="AI52" s="197">
        <v>0</v>
      </c>
      <c r="AJ52" s="197">
        <v>0</v>
      </c>
      <c r="AK52" s="197">
        <v>0</v>
      </c>
      <c r="AL52" s="197">
        <v>0</v>
      </c>
      <c r="AM52" s="197">
        <v>0</v>
      </c>
      <c r="AN52" s="197">
        <v>0</v>
      </c>
      <c r="AO52" s="197">
        <v>21.89</v>
      </c>
      <c r="AP52" s="197">
        <v>0</v>
      </c>
      <c r="AQ52" s="197">
        <v>0</v>
      </c>
      <c r="AR52" s="197">
        <v>0</v>
      </c>
      <c r="AS52" s="197">
        <v>0</v>
      </c>
      <c r="AT52" s="197">
        <v>0</v>
      </c>
      <c r="AU52" s="197">
        <v>0</v>
      </c>
      <c r="AV52" s="197">
        <v>0</v>
      </c>
      <c r="AW52" s="197">
        <v>0</v>
      </c>
      <c r="AX52" s="197">
        <v>0</v>
      </c>
      <c r="AY52" s="197">
        <v>0</v>
      </c>
    </row>
    <row r="53" spans="1:51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0</v>
      </c>
      <c r="H53" s="197">
        <v>0</v>
      </c>
      <c r="I53" s="197">
        <v>0</v>
      </c>
      <c r="J53" s="197">
        <v>0</v>
      </c>
      <c r="K53" s="197">
        <v>0</v>
      </c>
      <c r="L53" s="197">
        <v>0</v>
      </c>
      <c r="M53" s="197">
        <v>0</v>
      </c>
      <c r="N53" s="197">
        <v>0</v>
      </c>
      <c r="O53" s="197">
        <v>0</v>
      </c>
      <c r="P53" s="197">
        <v>0</v>
      </c>
      <c r="Q53" s="197">
        <v>0</v>
      </c>
      <c r="R53" s="197">
        <v>0</v>
      </c>
      <c r="S53" s="197">
        <v>0</v>
      </c>
      <c r="T53" s="197">
        <v>0</v>
      </c>
      <c r="U53" s="197">
        <v>0</v>
      </c>
      <c r="V53" s="197">
        <v>0</v>
      </c>
      <c r="W53" s="197">
        <v>0</v>
      </c>
      <c r="X53" s="197">
        <v>0</v>
      </c>
      <c r="Y53" s="197">
        <v>0</v>
      </c>
      <c r="Z53" s="197">
        <v>0</v>
      </c>
      <c r="AA53" s="197">
        <v>0</v>
      </c>
      <c r="AB53" s="197">
        <v>0</v>
      </c>
      <c r="AC53" s="197">
        <v>0</v>
      </c>
      <c r="AD53" s="197">
        <v>0</v>
      </c>
      <c r="AE53" s="197">
        <v>0</v>
      </c>
      <c r="AF53" s="197">
        <v>0</v>
      </c>
      <c r="AG53" s="197">
        <v>-7.0000000000000007E-2</v>
      </c>
      <c r="AH53" s="197">
        <v>0</v>
      </c>
      <c r="AI53" s="197">
        <v>0</v>
      </c>
      <c r="AJ53" s="197">
        <v>0</v>
      </c>
      <c r="AK53" s="197">
        <v>0</v>
      </c>
      <c r="AL53" s="197">
        <v>0</v>
      </c>
      <c r="AM53" s="197">
        <v>0</v>
      </c>
      <c r="AN53" s="197">
        <v>0</v>
      </c>
      <c r="AO53" s="197">
        <v>21.89</v>
      </c>
      <c r="AP53" s="197">
        <v>0</v>
      </c>
      <c r="AQ53" s="197">
        <v>0</v>
      </c>
      <c r="AR53" s="197">
        <v>0</v>
      </c>
      <c r="AS53" s="197">
        <v>0</v>
      </c>
      <c r="AT53" s="197">
        <v>0</v>
      </c>
      <c r="AU53" s="197">
        <v>0</v>
      </c>
      <c r="AV53" s="197">
        <v>0</v>
      </c>
      <c r="AW53" s="197">
        <v>0</v>
      </c>
      <c r="AX53" s="197">
        <v>0</v>
      </c>
      <c r="AY53" s="197">
        <v>0</v>
      </c>
    </row>
    <row r="54" spans="1:51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0</v>
      </c>
      <c r="H54" s="197">
        <v>0</v>
      </c>
      <c r="I54" s="197">
        <v>0</v>
      </c>
      <c r="J54" s="197">
        <v>0</v>
      </c>
      <c r="K54" s="197">
        <v>0</v>
      </c>
      <c r="L54" s="197">
        <v>0</v>
      </c>
      <c r="M54" s="197">
        <v>0</v>
      </c>
      <c r="N54" s="197">
        <v>0</v>
      </c>
      <c r="O54" s="197">
        <v>0</v>
      </c>
      <c r="P54" s="197">
        <v>0</v>
      </c>
      <c r="Q54" s="197">
        <v>0</v>
      </c>
      <c r="R54" s="197">
        <v>0</v>
      </c>
      <c r="S54" s="197">
        <v>0</v>
      </c>
      <c r="T54" s="197">
        <v>0</v>
      </c>
      <c r="U54" s="197">
        <v>0</v>
      </c>
      <c r="V54" s="197">
        <v>0</v>
      </c>
      <c r="W54" s="197">
        <v>0</v>
      </c>
      <c r="X54" s="197">
        <v>0</v>
      </c>
      <c r="Y54" s="197">
        <v>0</v>
      </c>
      <c r="Z54" s="197">
        <v>0</v>
      </c>
      <c r="AA54" s="197">
        <v>0</v>
      </c>
      <c r="AB54" s="197">
        <v>0</v>
      </c>
      <c r="AC54" s="197">
        <v>0</v>
      </c>
      <c r="AD54" s="197">
        <v>0</v>
      </c>
      <c r="AE54" s="197">
        <v>0</v>
      </c>
      <c r="AF54" s="197">
        <v>0</v>
      </c>
      <c r="AG54" s="197">
        <v>-7.0000000000000007E-2</v>
      </c>
      <c r="AH54" s="197">
        <v>0</v>
      </c>
      <c r="AI54" s="197">
        <v>0</v>
      </c>
      <c r="AJ54" s="197">
        <v>0</v>
      </c>
      <c r="AK54" s="197">
        <v>0</v>
      </c>
      <c r="AL54" s="197">
        <v>0</v>
      </c>
      <c r="AM54" s="197">
        <v>0</v>
      </c>
      <c r="AN54" s="197">
        <v>0</v>
      </c>
      <c r="AO54" s="197">
        <v>21.89</v>
      </c>
      <c r="AP54" s="197">
        <v>0</v>
      </c>
      <c r="AQ54" s="197">
        <v>0</v>
      </c>
      <c r="AR54" s="197">
        <v>0</v>
      </c>
      <c r="AS54" s="197">
        <v>0</v>
      </c>
      <c r="AT54" s="197">
        <v>0</v>
      </c>
      <c r="AU54" s="197">
        <v>0</v>
      </c>
      <c r="AV54" s="197">
        <v>0</v>
      </c>
      <c r="AW54" s="197">
        <v>0</v>
      </c>
      <c r="AX54" s="197">
        <v>0</v>
      </c>
      <c r="AY54" s="197">
        <v>0</v>
      </c>
    </row>
    <row r="55" spans="1:51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0</v>
      </c>
      <c r="H55" s="197">
        <v>0</v>
      </c>
      <c r="I55" s="197">
        <v>0</v>
      </c>
      <c r="J55" s="197">
        <v>0</v>
      </c>
      <c r="K55" s="197">
        <v>0</v>
      </c>
      <c r="L55" s="197">
        <v>0</v>
      </c>
      <c r="M55" s="197">
        <v>0</v>
      </c>
      <c r="N55" s="197">
        <v>0</v>
      </c>
      <c r="O55" s="197">
        <v>0</v>
      </c>
      <c r="P55" s="197">
        <v>0</v>
      </c>
      <c r="Q55" s="197">
        <v>0</v>
      </c>
      <c r="R55" s="197">
        <v>0</v>
      </c>
      <c r="S55" s="197">
        <v>0</v>
      </c>
      <c r="T55" s="197">
        <v>0</v>
      </c>
      <c r="U55" s="197">
        <v>0</v>
      </c>
      <c r="V55" s="197">
        <v>0</v>
      </c>
      <c r="W55" s="197">
        <v>0</v>
      </c>
      <c r="X55" s="197">
        <v>0</v>
      </c>
      <c r="Y55" s="197">
        <v>0</v>
      </c>
      <c r="Z55" s="197">
        <v>0</v>
      </c>
      <c r="AA55" s="197">
        <v>0</v>
      </c>
      <c r="AB55" s="197">
        <v>0</v>
      </c>
      <c r="AC55" s="197">
        <v>0</v>
      </c>
      <c r="AD55" s="197">
        <v>0</v>
      </c>
      <c r="AE55" s="197">
        <v>0</v>
      </c>
      <c r="AF55" s="197">
        <v>0</v>
      </c>
      <c r="AG55" s="197">
        <v>-7.0000000000000007E-2</v>
      </c>
      <c r="AH55" s="197">
        <v>0</v>
      </c>
      <c r="AI55" s="197">
        <v>0</v>
      </c>
      <c r="AJ55" s="197">
        <v>0</v>
      </c>
      <c r="AK55" s="197">
        <v>0</v>
      </c>
      <c r="AL55" s="197">
        <v>0</v>
      </c>
      <c r="AM55" s="197">
        <v>0</v>
      </c>
      <c r="AN55" s="197">
        <v>0</v>
      </c>
      <c r="AO55" s="197">
        <v>21.89</v>
      </c>
      <c r="AP55" s="197">
        <v>0</v>
      </c>
      <c r="AQ55" s="197">
        <v>0</v>
      </c>
      <c r="AR55" s="197">
        <v>0</v>
      </c>
      <c r="AS55" s="197">
        <v>0</v>
      </c>
      <c r="AT55" s="197">
        <v>0</v>
      </c>
      <c r="AU55" s="197">
        <v>0</v>
      </c>
      <c r="AV55" s="197">
        <v>0</v>
      </c>
      <c r="AW55" s="197">
        <v>0</v>
      </c>
      <c r="AX55" s="197">
        <v>0</v>
      </c>
      <c r="AY55" s="197">
        <v>0</v>
      </c>
    </row>
    <row r="56" spans="1:51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0</v>
      </c>
      <c r="H56" s="197">
        <v>0</v>
      </c>
      <c r="I56" s="197">
        <v>0</v>
      </c>
      <c r="J56" s="197">
        <v>0</v>
      </c>
      <c r="K56" s="197">
        <v>0</v>
      </c>
      <c r="L56" s="197">
        <v>0</v>
      </c>
      <c r="M56" s="197">
        <v>0</v>
      </c>
      <c r="N56" s="197">
        <v>0</v>
      </c>
      <c r="O56" s="197">
        <v>0</v>
      </c>
      <c r="P56" s="197">
        <v>0</v>
      </c>
      <c r="Q56" s="197">
        <v>0</v>
      </c>
      <c r="R56" s="197">
        <v>0</v>
      </c>
      <c r="S56" s="197">
        <v>0</v>
      </c>
      <c r="T56" s="197">
        <v>0</v>
      </c>
      <c r="U56" s="197">
        <v>0</v>
      </c>
      <c r="V56" s="197">
        <v>0</v>
      </c>
      <c r="W56" s="197">
        <v>0</v>
      </c>
      <c r="X56" s="197">
        <v>0</v>
      </c>
      <c r="Y56" s="197">
        <v>0</v>
      </c>
      <c r="Z56" s="197">
        <v>0</v>
      </c>
      <c r="AA56" s="197">
        <v>0</v>
      </c>
      <c r="AB56" s="197">
        <v>0</v>
      </c>
      <c r="AC56" s="197">
        <v>0</v>
      </c>
      <c r="AD56" s="197">
        <v>0</v>
      </c>
      <c r="AE56" s="197">
        <v>0</v>
      </c>
      <c r="AF56" s="197">
        <v>0</v>
      </c>
      <c r="AG56" s="197">
        <v>-7.0000000000000007E-2</v>
      </c>
      <c r="AH56" s="197">
        <v>0</v>
      </c>
      <c r="AI56" s="197">
        <v>0</v>
      </c>
      <c r="AJ56" s="197">
        <v>0</v>
      </c>
      <c r="AK56" s="197">
        <v>0</v>
      </c>
      <c r="AL56" s="197">
        <v>0</v>
      </c>
      <c r="AM56" s="197">
        <v>0</v>
      </c>
      <c r="AN56" s="197">
        <v>0</v>
      </c>
      <c r="AO56" s="197">
        <v>21.89</v>
      </c>
      <c r="AP56" s="197">
        <v>0</v>
      </c>
      <c r="AQ56" s="197">
        <v>0</v>
      </c>
      <c r="AR56" s="197">
        <v>0</v>
      </c>
      <c r="AS56" s="197">
        <v>0</v>
      </c>
      <c r="AT56" s="197">
        <v>0</v>
      </c>
      <c r="AU56" s="197">
        <v>0</v>
      </c>
      <c r="AV56" s="197">
        <v>0</v>
      </c>
      <c r="AW56" s="197">
        <v>0</v>
      </c>
      <c r="AX56" s="197">
        <v>0</v>
      </c>
      <c r="AY56" s="197">
        <v>0</v>
      </c>
    </row>
    <row r="57" spans="1:51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0</v>
      </c>
      <c r="H57" s="197">
        <v>0</v>
      </c>
      <c r="I57" s="197">
        <v>0</v>
      </c>
      <c r="J57" s="197">
        <v>0</v>
      </c>
      <c r="K57" s="197">
        <v>0</v>
      </c>
      <c r="L57" s="197">
        <v>0</v>
      </c>
      <c r="M57" s="197">
        <v>0</v>
      </c>
      <c r="N57" s="197">
        <v>0</v>
      </c>
      <c r="O57" s="197">
        <v>0</v>
      </c>
      <c r="P57" s="197">
        <v>0</v>
      </c>
      <c r="Q57" s="197">
        <v>0</v>
      </c>
      <c r="R57" s="197">
        <v>0</v>
      </c>
      <c r="S57" s="197">
        <v>0</v>
      </c>
      <c r="T57" s="197">
        <v>0</v>
      </c>
      <c r="U57" s="197">
        <v>0</v>
      </c>
      <c r="V57" s="197">
        <v>0</v>
      </c>
      <c r="W57" s="197">
        <v>0</v>
      </c>
      <c r="X57" s="197">
        <v>0</v>
      </c>
      <c r="Y57" s="197">
        <v>0</v>
      </c>
      <c r="Z57" s="197">
        <v>0</v>
      </c>
      <c r="AA57" s="197">
        <v>0</v>
      </c>
      <c r="AB57" s="197">
        <v>0</v>
      </c>
      <c r="AC57" s="197">
        <v>0</v>
      </c>
      <c r="AD57" s="197">
        <v>0</v>
      </c>
      <c r="AE57" s="197">
        <v>0</v>
      </c>
      <c r="AF57" s="197">
        <v>0</v>
      </c>
      <c r="AG57" s="197">
        <v>-0.19</v>
      </c>
      <c r="AH57" s="197">
        <v>0</v>
      </c>
      <c r="AI57" s="197">
        <v>0</v>
      </c>
      <c r="AJ57" s="197">
        <v>0</v>
      </c>
      <c r="AK57" s="197">
        <v>0</v>
      </c>
      <c r="AL57" s="197">
        <v>0</v>
      </c>
      <c r="AM57" s="197">
        <v>0</v>
      </c>
      <c r="AN57" s="197">
        <v>0</v>
      </c>
      <c r="AO57" s="197">
        <v>21.89</v>
      </c>
      <c r="AP57" s="197">
        <v>0</v>
      </c>
      <c r="AQ57" s="197">
        <v>0</v>
      </c>
      <c r="AR57" s="197">
        <v>0</v>
      </c>
      <c r="AS57" s="197">
        <v>0</v>
      </c>
      <c r="AT57" s="197">
        <v>0</v>
      </c>
      <c r="AU57" s="197">
        <v>0</v>
      </c>
      <c r="AV57" s="197">
        <v>0</v>
      </c>
      <c r="AW57" s="197">
        <v>0</v>
      </c>
      <c r="AX57" s="197">
        <v>0</v>
      </c>
      <c r="AY57" s="197">
        <v>0</v>
      </c>
    </row>
    <row r="58" spans="1:51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0</v>
      </c>
      <c r="H58" s="197">
        <v>0</v>
      </c>
      <c r="I58" s="197">
        <v>0</v>
      </c>
      <c r="J58" s="197">
        <v>0</v>
      </c>
      <c r="K58" s="197">
        <v>0</v>
      </c>
      <c r="L58" s="197">
        <v>0</v>
      </c>
      <c r="M58" s="197">
        <v>0</v>
      </c>
      <c r="N58" s="197">
        <v>0</v>
      </c>
      <c r="O58" s="197">
        <v>0</v>
      </c>
      <c r="P58" s="197">
        <v>0</v>
      </c>
      <c r="Q58" s="197">
        <v>0</v>
      </c>
      <c r="R58" s="197">
        <v>0</v>
      </c>
      <c r="S58" s="197">
        <v>0</v>
      </c>
      <c r="T58" s="197">
        <v>0</v>
      </c>
      <c r="U58" s="197">
        <v>0</v>
      </c>
      <c r="V58" s="197">
        <v>0</v>
      </c>
      <c r="W58" s="197">
        <v>0</v>
      </c>
      <c r="X58" s="197">
        <v>0</v>
      </c>
      <c r="Y58" s="197">
        <v>0</v>
      </c>
      <c r="Z58" s="197">
        <v>0</v>
      </c>
      <c r="AA58" s="197">
        <v>0</v>
      </c>
      <c r="AB58" s="197">
        <v>0</v>
      </c>
      <c r="AC58" s="197">
        <v>0</v>
      </c>
      <c r="AD58" s="197">
        <v>0</v>
      </c>
      <c r="AE58" s="197">
        <v>0</v>
      </c>
      <c r="AF58" s="197">
        <v>0</v>
      </c>
      <c r="AG58" s="197">
        <v>-7.0000000000000007E-2</v>
      </c>
      <c r="AH58" s="197">
        <v>0</v>
      </c>
      <c r="AI58" s="197">
        <v>0</v>
      </c>
      <c r="AJ58" s="197">
        <v>0</v>
      </c>
      <c r="AK58" s="197">
        <v>0</v>
      </c>
      <c r="AL58" s="197">
        <v>0</v>
      </c>
      <c r="AM58" s="197">
        <v>0</v>
      </c>
      <c r="AN58" s="197">
        <v>0</v>
      </c>
      <c r="AO58" s="197">
        <v>21.89</v>
      </c>
      <c r="AP58" s="197">
        <v>0</v>
      </c>
      <c r="AQ58" s="197">
        <v>0</v>
      </c>
      <c r="AR58" s="197">
        <v>0</v>
      </c>
      <c r="AS58" s="197">
        <v>0</v>
      </c>
      <c r="AT58" s="197">
        <v>0</v>
      </c>
      <c r="AU58" s="197">
        <v>0</v>
      </c>
      <c r="AV58" s="197">
        <v>0</v>
      </c>
      <c r="AW58" s="197">
        <v>0</v>
      </c>
      <c r="AX58" s="197">
        <v>0</v>
      </c>
      <c r="AY58" s="197">
        <v>0</v>
      </c>
    </row>
    <row r="59" spans="1:51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0</v>
      </c>
      <c r="H59" s="197">
        <v>0</v>
      </c>
      <c r="I59" s="197">
        <v>0</v>
      </c>
      <c r="J59" s="197">
        <v>0</v>
      </c>
      <c r="K59" s="197">
        <v>0</v>
      </c>
      <c r="L59" s="197">
        <v>0</v>
      </c>
      <c r="M59" s="197">
        <v>0</v>
      </c>
      <c r="N59" s="197">
        <v>0</v>
      </c>
      <c r="O59" s="197">
        <v>0</v>
      </c>
      <c r="P59" s="197">
        <v>0</v>
      </c>
      <c r="Q59" s="197">
        <v>0</v>
      </c>
      <c r="R59" s="197">
        <v>0</v>
      </c>
      <c r="S59" s="197">
        <v>0</v>
      </c>
      <c r="T59" s="197">
        <v>0</v>
      </c>
      <c r="U59" s="197">
        <v>0</v>
      </c>
      <c r="V59" s="197">
        <v>0</v>
      </c>
      <c r="W59" s="197">
        <v>0</v>
      </c>
      <c r="X59" s="197">
        <v>0</v>
      </c>
      <c r="Y59" s="197">
        <v>0</v>
      </c>
      <c r="Z59" s="197">
        <v>0</v>
      </c>
      <c r="AA59" s="197">
        <v>0</v>
      </c>
      <c r="AB59" s="197">
        <v>0</v>
      </c>
      <c r="AC59" s="197">
        <v>0</v>
      </c>
      <c r="AD59" s="197">
        <v>0</v>
      </c>
      <c r="AE59" s="197">
        <v>0</v>
      </c>
      <c r="AF59" s="197">
        <v>0</v>
      </c>
      <c r="AG59" s="197">
        <v>-7.0000000000000007E-2</v>
      </c>
      <c r="AH59" s="197">
        <v>0</v>
      </c>
      <c r="AI59" s="197">
        <v>0</v>
      </c>
      <c r="AJ59" s="197">
        <v>0</v>
      </c>
      <c r="AK59" s="197">
        <v>0</v>
      </c>
      <c r="AL59" s="197">
        <v>0</v>
      </c>
      <c r="AM59" s="197">
        <v>0</v>
      </c>
      <c r="AN59" s="197">
        <v>0</v>
      </c>
      <c r="AO59" s="197">
        <v>21.89</v>
      </c>
      <c r="AP59" s="197">
        <v>0</v>
      </c>
      <c r="AQ59" s="197">
        <v>0</v>
      </c>
      <c r="AR59" s="197">
        <v>0</v>
      </c>
      <c r="AS59" s="197">
        <v>0</v>
      </c>
      <c r="AT59" s="197">
        <v>0</v>
      </c>
      <c r="AU59" s="197">
        <v>0</v>
      </c>
      <c r="AV59" s="197">
        <v>0</v>
      </c>
      <c r="AW59" s="197">
        <v>0</v>
      </c>
      <c r="AX59" s="197">
        <v>0</v>
      </c>
      <c r="AY59" s="197">
        <v>0</v>
      </c>
    </row>
    <row r="60" spans="1:51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0</v>
      </c>
      <c r="H60" s="197">
        <v>0</v>
      </c>
      <c r="I60" s="197">
        <v>0</v>
      </c>
      <c r="J60" s="197">
        <v>0</v>
      </c>
      <c r="K60" s="197">
        <v>0</v>
      </c>
      <c r="L60" s="197">
        <v>0</v>
      </c>
      <c r="M60" s="197">
        <v>0</v>
      </c>
      <c r="N60" s="197">
        <v>0</v>
      </c>
      <c r="O60" s="197">
        <v>0</v>
      </c>
      <c r="P60" s="197">
        <v>0</v>
      </c>
      <c r="Q60" s="197">
        <v>0</v>
      </c>
      <c r="R60" s="197">
        <v>0</v>
      </c>
      <c r="S60" s="197">
        <v>0</v>
      </c>
      <c r="T60" s="197">
        <v>0</v>
      </c>
      <c r="U60" s="197">
        <v>0</v>
      </c>
      <c r="V60" s="197">
        <v>0</v>
      </c>
      <c r="W60" s="197">
        <v>0</v>
      </c>
      <c r="X60" s="197">
        <v>0</v>
      </c>
      <c r="Y60" s="197">
        <v>0</v>
      </c>
      <c r="Z60" s="197">
        <v>0</v>
      </c>
      <c r="AA60" s="197">
        <v>0</v>
      </c>
      <c r="AB60" s="197">
        <v>0</v>
      </c>
      <c r="AC60" s="197">
        <v>0</v>
      </c>
      <c r="AD60" s="197">
        <v>0</v>
      </c>
      <c r="AE60" s="197">
        <v>0</v>
      </c>
      <c r="AF60" s="197">
        <v>0</v>
      </c>
      <c r="AG60" s="197">
        <v>-7.0000000000000007E-2</v>
      </c>
      <c r="AH60" s="197">
        <v>0</v>
      </c>
      <c r="AI60" s="197">
        <v>0</v>
      </c>
      <c r="AJ60" s="197">
        <v>0</v>
      </c>
      <c r="AK60" s="197">
        <v>0</v>
      </c>
      <c r="AL60" s="197">
        <v>0</v>
      </c>
      <c r="AM60" s="197">
        <v>0</v>
      </c>
      <c r="AN60" s="197">
        <v>0</v>
      </c>
      <c r="AO60" s="197">
        <v>21.89</v>
      </c>
      <c r="AP60" s="197">
        <v>0</v>
      </c>
      <c r="AQ60" s="197">
        <v>0</v>
      </c>
      <c r="AR60" s="197">
        <v>0</v>
      </c>
      <c r="AS60" s="197">
        <v>0</v>
      </c>
      <c r="AT60" s="197">
        <v>0</v>
      </c>
      <c r="AU60" s="197">
        <v>0</v>
      </c>
      <c r="AV60" s="197">
        <v>0</v>
      </c>
      <c r="AW60" s="197">
        <v>0</v>
      </c>
      <c r="AX60" s="197">
        <v>0</v>
      </c>
      <c r="AY60" s="197">
        <v>0</v>
      </c>
    </row>
    <row r="61" spans="1:51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0</v>
      </c>
      <c r="H61" s="197">
        <v>0</v>
      </c>
      <c r="I61" s="197">
        <v>0</v>
      </c>
      <c r="J61" s="197">
        <v>0</v>
      </c>
      <c r="K61" s="197">
        <v>0</v>
      </c>
      <c r="L61" s="197">
        <v>0</v>
      </c>
      <c r="M61" s="197">
        <v>0</v>
      </c>
      <c r="N61" s="197">
        <v>0</v>
      </c>
      <c r="O61" s="197">
        <v>0</v>
      </c>
      <c r="P61" s="197">
        <v>0</v>
      </c>
      <c r="Q61" s="197">
        <v>0</v>
      </c>
      <c r="R61" s="197">
        <v>0</v>
      </c>
      <c r="S61" s="197">
        <v>0</v>
      </c>
      <c r="T61" s="197">
        <v>0</v>
      </c>
      <c r="U61" s="197">
        <v>0</v>
      </c>
      <c r="V61" s="197">
        <v>0</v>
      </c>
      <c r="W61" s="197">
        <v>0</v>
      </c>
      <c r="X61" s="197">
        <v>0</v>
      </c>
      <c r="Y61" s="197">
        <v>0</v>
      </c>
      <c r="Z61" s="197">
        <v>0</v>
      </c>
      <c r="AA61" s="197">
        <v>0</v>
      </c>
      <c r="AB61" s="197">
        <v>0</v>
      </c>
      <c r="AC61" s="197">
        <v>0</v>
      </c>
      <c r="AD61" s="197">
        <v>0</v>
      </c>
      <c r="AE61" s="197">
        <v>0</v>
      </c>
      <c r="AF61" s="197">
        <v>0</v>
      </c>
      <c r="AG61" s="197">
        <v>0.85</v>
      </c>
      <c r="AH61" s="197">
        <v>0</v>
      </c>
      <c r="AI61" s="197">
        <v>0</v>
      </c>
      <c r="AJ61" s="197">
        <v>0</v>
      </c>
      <c r="AK61" s="197">
        <v>0</v>
      </c>
      <c r="AL61" s="197">
        <v>0</v>
      </c>
      <c r="AM61" s="197">
        <v>0</v>
      </c>
      <c r="AN61" s="197">
        <v>0</v>
      </c>
      <c r="AO61" s="197">
        <v>21.89</v>
      </c>
      <c r="AP61" s="197">
        <v>0</v>
      </c>
      <c r="AQ61" s="197">
        <v>0</v>
      </c>
      <c r="AR61" s="197">
        <v>0</v>
      </c>
      <c r="AS61" s="197">
        <v>0</v>
      </c>
      <c r="AT61" s="197">
        <v>0</v>
      </c>
      <c r="AU61" s="197">
        <v>0</v>
      </c>
      <c r="AV61" s="197">
        <v>0</v>
      </c>
      <c r="AW61" s="197">
        <v>0</v>
      </c>
      <c r="AX61" s="197">
        <v>0</v>
      </c>
      <c r="AY61" s="197">
        <v>0</v>
      </c>
    </row>
    <row r="62" spans="1:51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0</v>
      </c>
      <c r="H62" s="197">
        <v>0</v>
      </c>
      <c r="I62" s="197">
        <v>0</v>
      </c>
      <c r="J62" s="197">
        <v>0</v>
      </c>
      <c r="K62" s="197">
        <v>0</v>
      </c>
      <c r="L62" s="197">
        <v>0</v>
      </c>
      <c r="M62" s="197">
        <v>0</v>
      </c>
      <c r="N62" s="197">
        <v>0</v>
      </c>
      <c r="O62" s="197">
        <v>0</v>
      </c>
      <c r="P62" s="197">
        <v>0</v>
      </c>
      <c r="Q62" s="197">
        <v>0</v>
      </c>
      <c r="R62" s="197">
        <v>0</v>
      </c>
      <c r="S62" s="197">
        <v>0</v>
      </c>
      <c r="T62" s="197">
        <v>0</v>
      </c>
      <c r="U62" s="197">
        <v>0</v>
      </c>
      <c r="V62" s="197">
        <v>0</v>
      </c>
      <c r="W62" s="197">
        <v>0</v>
      </c>
      <c r="X62" s="197">
        <v>0</v>
      </c>
      <c r="Y62" s="197">
        <v>0</v>
      </c>
      <c r="Z62" s="197">
        <v>0</v>
      </c>
      <c r="AA62" s="197">
        <v>0</v>
      </c>
      <c r="AB62" s="197">
        <v>0</v>
      </c>
      <c r="AC62" s="197">
        <v>0</v>
      </c>
      <c r="AD62" s="197">
        <v>0</v>
      </c>
      <c r="AE62" s="197">
        <v>0</v>
      </c>
      <c r="AF62" s="197">
        <v>0</v>
      </c>
      <c r="AG62" s="197">
        <v>0.85</v>
      </c>
      <c r="AH62" s="197">
        <v>0</v>
      </c>
      <c r="AI62" s="197">
        <v>0</v>
      </c>
      <c r="AJ62" s="197">
        <v>0</v>
      </c>
      <c r="AK62" s="197">
        <v>0</v>
      </c>
      <c r="AL62" s="197">
        <v>0</v>
      </c>
      <c r="AM62" s="197">
        <v>0</v>
      </c>
      <c r="AN62" s="197">
        <v>0</v>
      </c>
      <c r="AO62" s="197">
        <v>21.89</v>
      </c>
      <c r="AP62" s="197">
        <v>0</v>
      </c>
      <c r="AQ62" s="197">
        <v>0</v>
      </c>
      <c r="AR62" s="197">
        <v>0</v>
      </c>
      <c r="AS62" s="197">
        <v>0</v>
      </c>
      <c r="AT62" s="197">
        <v>0</v>
      </c>
      <c r="AU62" s="197">
        <v>0</v>
      </c>
      <c r="AV62" s="197">
        <v>0</v>
      </c>
      <c r="AW62" s="197">
        <v>0</v>
      </c>
      <c r="AX62" s="197">
        <v>0</v>
      </c>
      <c r="AY62" s="197">
        <v>0</v>
      </c>
    </row>
    <row r="63" spans="1:51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0</v>
      </c>
      <c r="H63" s="197">
        <v>0</v>
      </c>
      <c r="I63" s="197">
        <v>0</v>
      </c>
      <c r="J63" s="197">
        <v>0</v>
      </c>
      <c r="K63" s="197">
        <v>0</v>
      </c>
      <c r="L63" s="197">
        <v>0</v>
      </c>
      <c r="M63" s="197">
        <v>0</v>
      </c>
      <c r="N63" s="197">
        <v>0</v>
      </c>
      <c r="O63" s="197">
        <v>0</v>
      </c>
      <c r="P63" s="197">
        <v>0</v>
      </c>
      <c r="Q63" s="197">
        <v>0</v>
      </c>
      <c r="R63" s="197">
        <v>0</v>
      </c>
      <c r="S63" s="197">
        <v>0</v>
      </c>
      <c r="T63" s="197">
        <v>0</v>
      </c>
      <c r="U63" s="197">
        <v>0</v>
      </c>
      <c r="V63" s="197">
        <v>0</v>
      </c>
      <c r="W63" s="197">
        <v>0</v>
      </c>
      <c r="X63" s="197">
        <v>0</v>
      </c>
      <c r="Y63" s="197">
        <v>0</v>
      </c>
      <c r="Z63" s="197">
        <v>0</v>
      </c>
      <c r="AA63" s="197">
        <v>0</v>
      </c>
      <c r="AB63" s="197">
        <v>0</v>
      </c>
      <c r="AC63" s="197">
        <v>0</v>
      </c>
      <c r="AD63" s="197">
        <v>0</v>
      </c>
      <c r="AE63" s="197">
        <v>0</v>
      </c>
      <c r="AF63" s="197">
        <v>0</v>
      </c>
      <c r="AG63" s="197">
        <v>-7.0000000000000007E-2</v>
      </c>
      <c r="AH63" s="197">
        <v>0</v>
      </c>
      <c r="AI63" s="197">
        <v>0</v>
      </c>
      <c r="AJ63" s="197">
        <v>0</v>
      </c>
      <c r="AK63" s="197">
        <v>0</v>
      </c>
      <c r="AL63" s="197">
        <v>0</v>
      </c>
      <c r="AM63" s="197">
        <v>0</v>
      </c>
      <c r="AN63" s="197">
        <v>0</v>
      </c>
      <c r="AO63" s="197">
        <v>21.89</v>
      </c>
      <c r="AP63" s="197">
        <v>0</v>
      </c>
      <c r="AQ63" s="197">
        <v>0</v>
      </c>
      <c r="AR63" s="197">
        <v>0</v>
      </c>
      <c r="AS63" s="197">
        <v>0</v>
      </c>
      <c r="AT63" s="197">
        <v>0</v>
      </c>
      <c r="AU63" s="197">
        <v>0</v>
      </c>
      <c r="AV63" s="197">
        <v>0</v>
      </c>
      <c r="AW63" s="197">
        <v>0</v>
      </c>
      <c r="AX63" s="197">
        <v>0</v>
      </c>
      <c r="AY63" s="197">
        <v>0</v>
      </c>
    </row>
    <row r="64" spans="1:51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0</v>
      </c>
      <c r="H64" s="197">
        <v>0</v>
      </c>
      <c r="I64" s="197">
        <v>0</v>
      </c>
      <c r="J64" s="197">
        <v>0</v>
      </c>
      <c r="K64" s="197">
        <v>0</v>
      </c>
      <c r="L64" s="197">
        <v>0</v>
      </c>
      <c r="M64" s="197">
        <v>0</v>
      </c>
      <c r="N64" s="197">
        <v>0</v>
      </c>
      <c r="O64" s="197">
        <v>0</v>
      </c>
      <c r="P64" s="197">
        <v>0</v>
      </c>
      <c r="Q64" s="197">
        <v>0</v>
      </c>
      <c r="R64" s="197">
        <v>0</v>
      </c>
      <c r="S64" s="197">
        <v>0</v>
      </c>
      <c r="T64" s="197">
        <v>0</v>
      </c>
      <c r="U64" s="197">
        <v>0</v>
      </c>
      <c r="V64" s="197">
        <v>0</v>
      </c>
      <c r="W64" s="197">
        <v>0</v>
      </c>
      <c r="X64" s="197">
        <v>0</v>
      </c>
      <c r="Y64" s="197">
        <v>0</v>
      </c>
      <c r="Z64" s="197">
        <v>0</v>
      </c>
      <c r="AA64" s="197">
        <v>0</v>
      </c>
      <c r="AB64" s="197">
        <v>0</v>
      </c>
      <c r="AC64" s="197">
        <v>0</v>
      </c>
      <c r="AD64" s="197">
        <v>0</v>
      </c>
      <c r="AE64" s="197">
        <v>0</v>
      </c>
      <c r="AF64" s="197">
        <v>0</v>
      </c>
      <c r="AG64" s="197">
        <v>-7.0000000000000007E-2</v>
      </c>
      <c r="AH64" s="197">
        <v>0</v>
      </c>
      <c r="AI64" s="197">
        <v>0</v>
      </c>
      <c r="AJ64" s="197">
        <v>0</v>
      </c>
      <c r="AK64" s="197">
        <v>0</v>
      </c>
      <c r="AL64" s="197">
        <v>0</v>
      </c>
      <c r="AM64" s="197">
        <v>0</v>
      </c>
      <c r="AN64" s="197">
        <v>0</v>
      </c>
      <c r="AO64" s="197">
        <v>21.89</v>
      </c>
      <c r="AP64" s="197">
        <v>0</v>
      </c>
      <c r="AQ64" s="197">
        <v>0</v>
      </c>
      <c r="AR64" s="197">
        <v>0</v>
      </c>
      <c r="AS64" s="197">
        <v>0</v>
      </c>
      <c r="AT64" s="197">
        <v>0</v>
      </c>
      <c r="AU64" s="197">
        <v>0</v>
      </c>
      <c r="AV64" s="197">
        <v>0</v>
      </c>
      <c r="AW64" s="197">
        <v>0</v>
      </c>
      <c r="AX64" s="197">
        <v>0</v>
      </c>
      <c r="AY64" s="197">
        <v>0</v>
      </c>
    </row>
    <row r="65" spans="1:51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0</v>
      </c>
      <c r="H65" s="197">
        <v>0</v>
      </c>
      <c r="I65" s="197">
        <v>0</v>
      </c>
      <c r="J65" s="197">
        <v>0</v>
      </c>
      <c r="K65" s="197">
        <v>0</v>
      </c>
      <c r="L65" s="197">
        <v>0</v>
      </c>
      <c r="M65" s="197">
        <v>0</v>
      </c>
      <c r="N65" s="197">
        <v>0</v>
      </c>
      <c r="O65" s="197">
        <v>0</v>
      </c>
      <c r="P65" s="197">
        <v>0</v>
      </c>
      <c r="Q65" s="197">
        <v>0</v>
      </c>
      <c r="R65" s="197">
        <v>0</v>
      </c>
      <c r="S65" s="197">
        <v>0</v>
      </c>
      <c r="T65" s="197">
        <v>0</v>
      </c>
      <c r="U65" s="197">
        <v>0</v>
      </c>
      <c r="V65" s="197">
        <v>0</v>
      </c>
      <c r="W65" s="197">
        <v>0</v>
      </c>
      <c r="X65" s="197">
        <v>0</v>
      </c>
      <c r="Y65" s="197">
        <v>0</v>
      </c>
      <c r="Z65" s="197">
        <v>0</v>
      </c>
      <c r="AA65" s="197">
        <v>0</v>
      </c>
      <c r="AB65" s="197">
        <v>0</v>
      </c>
      <c r="AC65" s="197">
        <v>0</v>
      </c>
      <c r="AD65" s="197">
        <v>0</v>
      </c>
      <c r="AE65" s="197">
        <v>0</v>
      </c>
      <c r="AF65" s="197">
        <v>0</v>
      </c>
      <c r="AG65" s="197">
        <v>-0.04</v>
      </c>
      <c r="AH65" s="197">
        <v>0</v>
      </c>
      <c r="AI65" s="197">
        <v>3.33</v>
      </c>
      <c r="AJ65" s="197">
        <v>0</v>
      </c>
      <c r="AK65" s="197">
        <v>0</v>
      </c>
      <c r="AL65" s="197">
        <v>0</v>
      </c>
      <c r="AM65" s="197">
        <v>0</v>
      </c>
      <c r="AN65" s="197">
        <v>0</v>
      </c>
      <c r="AO65" s="197">
        <v>21.89</v>
      </c>
      <c r="AP65" s="197">
        <v>0</v>
      </c>
      <c r="AQ65" s="197">
        <v>0</v>
      </c>
      <c r="AR65" s="197">
        <v>0</v>
      </c>
      <c r="AS65" s="197">
        <v>0</v>
      </c>
      <c r="AT65" s="197">
        <v>0</v>
      </c>
      <c r="AU65" s="197">
        <v>0</v>
      </c>
      <c r="AV65" s="197">
        <v>0</v>
      </c>
      <c r="AW65" s="197">
        <v>0</v>
      </c>
      <c r="AX65" s="197">
        <v>0</v>
      </c>
      <c r="AY65" s="197">
        <v>0</v>
      </c>
    </row>
    <row r="66" spans="1:51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0</v>
      </c>
      <c r="H66" s="197">
        <v>0</v>
      </c>
      <c r="I66" s="197">
        <v>0</v>
      </c>
      <c r="J66" s="197">
        <v>0</v>
      </c>
      <c r="K66" s="197">
        <v>0</v>
      </c>
      <c r="L66" s="197">
        <v>0</v>
      </c>
      <c r="M66" s="197">
        <v>0</v>
      </c>
      <c r="N66" s="197">
        <v>0</v>
      </c>
      <c r="O66" s="197">
        <v>0</v>
      </c>
      <c r="P66" s="197">
        <v>0</v>
      </c>
      <c r="Q66" s="197">
        <v>0</v>
      </c>
      <c r="R66" s="197">
        <v>0</v>
      </c>
      <c r="S66" s="197">
        <v>0</v>
      </c>
      <c r="T66" s="197">
        <v>0</v>
      </c>
      <c r="U66" s="197">
        <v>0</v>
      </c>
      <c r="V66" s="197">
        <v>0</v>
      </c>
      <c r="W66" s="197">
        <v>0</v>
      </c>
      <c r="X66" s="197">
        <v>0</v>
      </c>
      <c r="Y66" s="197">
        <v>0</v>
      </c>
      <c r="Z66" s="197">
        <v>0</v>
      </c>
      <c r="AA66" s="197">
        <v>0</v>
      </c>
      <c r="AB66" s="197">
        <v>0</v>
      </c>
      <c r="AC66" s="197">
        <v>0</v>
      </c>
      <c r="AD66" s="197">
        <v>0</v>
      </c>
      <c r="AE66" s="197">
        <v>0</v>
      </c>
      <c r="AF66" s="197">
        <v>0</v>
      </c>
      <c r="AG66" s="197">
        <v>-0.04</v>
      </c>
      <c r="AH66" s="197">
        <v>0</v>
      </c>
      <c r="AI66" s="197">
        <v>3.33</v>
      </c>
      <c r="AJ66" s="197">
        <v>0</v>
      </c>
      <c r="AK66" s="197">
        <v>0</v>
      </c>
      <c r="AL66" s="197">
        <v>0</v>
      </c>
      <c r="AM66" s="197">
        <v>0</v>
      </c>
      <c r="AN66" s="197">
        <v>0</v>
      </c>
      <c r="AO66" s="197">
        <v>21.89</v>
      </c>
      <c r="AP66" s="197">
        <v>0</v>
      </c>
      <c r="AQ66" s="197">
        <v>0</v>
      </c>
      <c r="AR66" s="197">
        <v>0</v>
      </c>
      <c r="AS66" s="197">
        <v>0</v>
      </c>
      <c r="AT66" s="197">
        <v>0</v>
      </c>
      <c r="AU66" s="197">
        <v>0</v>
      </c>
      <c r="AV66" s="197">
        <v>0</v>
      </c>
      <c r="AW66" s="197">
        <v>0</v>
      </c>
      <c r="AX66" s="197">
        <v>0</v>
      </c>
      <c r="AY66" s="197">
        <v>0</v>
      </c>
    </row>
    <row r="67" spans="1:51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0</v>
      </c>
      <c r="H67" s="197">
        <v>0</v>
      </c>
      <c r="I67" s="197">
        <v>0</v>
      </c>
      <c r="J67" s="197">
        <v>0</v>
      </c>
      <c r="K67" s="197">
        <v>0</v>
      </c>
      <c r="L67" s="197">
        <v>0</v>
      </c>
      <c r="M67" s="197">
        <v>0</v>
      </c>
      <c r="N67" s="197">
        <v>0</v>
      </c>
      <c r="O67" s="197">
        <v>0</v>
      </c>
      <c r="P67" s="197">
        <v>0</v>
      </c>
      <c r="Q67" s="197">
        <v>0</v>
      </c>
      <c r="R67" s="197">
        <v>0</v>
      </c>
      <c r="S67" s="197">
        <v>0</v>
      </c>
      <c r="T67" s="197">
        <v>0</v>
      </c>
      <c r="U67" s="197">
        <v>0</v>
      </c>
      <c r="V67" s="197">
        <v>0</v>
      </c>
      <c r="W67" s="197">
        <v>0</v>
      </c>
      <c r="X67" s="197">
        <v>0</v>
      </c>
      <c r="Y67" s="197">
        <v>0</v>
      </c>
      <c r="Z67" s="197">
        <v>0</v>
      </c>
      <c r="AA67" s="197">
        <v>0</v>
      </c>
      <c r="AB67" s="197">
        <v>0</v>
      </c>
      <c r="AC67" s="197">
        <v>0</v>
      </c>
      <c r="AD67" s="197">
        <v>0</v>
      </c>
      <c r="AE67" s="197">
        <v>0</v>
      </c>
      <c r="AF67" s="197">
        <v>0</v>
      </c>
      <c r="AG67" s="197">
        <v>6.81</v>
      </c>
      <c r="AH67" s="197">
        <v>0</v>
      </c>
      <c r="AI67" s="197">
        <v>3.33</v>
      </c>
      <c r="AJ67" s="197">
        <v>0</v>
      </c>
      <c r="AK67" s="197">
        <v>0</v>
      </c>
      <c r="AL67" s="197">
        <v>0</v>
      </c>
      <c r="AM67" s="197">
        <v>0</v>
      </c>
      <c r="AN67" s="197">
        <v>0</v>
      </c>
      <c r="AO67" s="197">
        <v>21.89</v>
      </c>
      <c r="AP67" s="197">
        <v>0</v>
      </c>
      <c r="AQ67" s="197">
        <v>0</v>
      </c>
      <c r="AR67" s="197">
        <v>0</v>
      </c>
      <c r="AS67" s="197">
        <v>0</v>
      </c>
      <c r="AT67" s="197">
        <v>0</v>
      </c>
      <c r="AU67" s="197">
        <v>0</v>
      </c>
      <c r="AV67" s="197">
        <v>0</v>
      </c>
      <c r="AW67" s="197">
        <v>0</v>
      </c>
      <c r="AX67" s="197">
        <v>0</v>
      </c>
      <c r="AY67" s="197">
        <v>0</v>
      </c>
    </row>
    <row r="68" spans="1:51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0</v>
      </c>
      <c r="H68" s="197">
        <v>0</v>
      </c>
      <c r="I68" s="197">
        <v>0</v>
      </c>
      <c r="J68" s="197">
        <v>0</v>
      </c>
      <c r="K68" s="197">
        <v>0</v>
      </c>
      <c r="L68" s="197">
        <v>0</v>
      </c>
      <c r="M68" s="197">
        <v>0</v>
      </c>
      <c r="N68" s="197">
        <v>0</v>
      </c>
      <c r="O68" s="197">
        <v>0</v>
      </c>
      <c r="P68" s="197">
        <v>0</v>
      </c>
      <c r="Q68" s="197">
        <v>0</v>
      </c>
      <c r="R68" s="197">
        <v>0</v>
      </c>
      <c r="S68" s="197">
        <v>0</v>
      </c>
      <c r="T68" s="197">
        <v>0</v>
      </c>
      <c r="U68" s="197">
        <v>0</v>
      </c>
      <c r="V68" s="197">
        <v>0</v>
      </c>
      <c r="W68" s="197">
        <v>0</v>
      </c>
      <c r="X68" s="197">
        <v>0</v>
      </c>
      <c r="Y68" s="197">
        <v>0</v>
      </c>
      <c r="Z68" s="197">
        <v>0</v>
      </c>
      <c r="AA68" s="197">
        <v>0</v>
      </c>
      <c r="AB68" s="197">
        <v>0</v>
      </c>
      <c r="AC68" s="197">
        <v>0</v>
      </c>
      <c r="AD68" s="197">
        <v>0</v>
      </c>
      <c r="AE68" s="197">
        <v>0</v>
      </c>
      <c r="AF68" s="197">
        <v>0</v>
      </c>
      <c r="AG68" s="197">
        <v>9.4499999999999993</v>
      </c>
      <c r="AH68" s="197">
        <v>0</v>
      </c>
      <c r="AI68" s="197">
        <v>3.33</v>
      </c>
      <c r="AJ68" s="197">
        <v>0</v>
      </c>
      <c r="AK68" s="197">
        <v>0</v>
      </c>
      <c r="AL68" s="197">
        <v>0</v>
      </c>
      <c r="AM68" s="197">
        <v>0</v>
      </c>
      <c r="AN68" s="197">
        <v>0</v>
      </c>
      <c r="AO68" s="197">
        <v>21.89</v>
      </c>
      <c r="AP68" s="197">
        <v>0</v>
      </c>
      <c r="AQ68" s="197">
        <v>0</v>
      </c>
      <c r="AR68" s="197">
        <v>0</v>
      </c>
      <c r="AS68" s="197">
        <v>0</v>
      </c>
      <c r="AT68" s="197">
        <v>0</v>
      </c>
      <c r="AU68" s="197">
        <v>0</v>
      </c>
      <c r="AV68" s="197">
        <v>0</v>
      </c>
      <c r="AW68" s="197">
        <v>0</v>
      </c>
      <c r="AX68" s="197">
        <v>0</v>
      </c>
      <c r="AY68" s="197">
        <v>0</v>
      </c>
    </row>
    <row r="69" spans="1:51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0</v>
      </c>
      <c r="H69" s="197">
        <v>0</v>
      </c>
      <c r="I69" s="197">
        <v>0</v>
      </c>
      <c r="J69" s="197">
        <v>0</v>
      </c>
      <c r="K69" s="197">
        <v>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7">
        <v>0</v>
      </c>
      <c r="Y69" s="197">
        <v>0</v>
      </c>
      <c r="Z69" s="197">
        <v>0</v>
      </c>
      <c r="AA69" s="197">
        <v>0</v>
      </c>
      <c r="AB69" s="197">
        <v>0</v>
      </c>
      <c r="AC69" s="197">
        <v>0</v>
      </c>
      <c r="AD69" s="197">
        <v>0</v>
      </c>
      <c r="AE69" s="197">
        <v>0</v>
      </c>
      <c r="AF69" s="197">
        <v>0</v>
      </c>
      <c r="AG69" s="197">
        <v>9.4499999999999993</v>
      </c>
      <c r="AH69" s="197">
        <v>0</v>
      </c>
      <c r="AI69" s="197">
        <v>3.33</v>
      </c>
      <c r="AJ69" s="197">
        <v>0</v>
      </c>
      <c r="AK69" s="197">
        <v>0</v>
      </c>
      <c r="AL69" s="197">
        <v>0</v>
      </c>
      <c r="AM69" s="197">
        <v>0</v>
      </c>
      <c r="AN69" s="197">
        <v>0</v>
      </c>
      <c r="AO69" s="197">
        <v>21.89</v>
      </c>
      <c r="AP69" s="197">
        <v>0</v>
      </c>
      <c r="AQ69" s="197">
        <v>0</v>
      </c>
      <c r="AR69" s="197">
        <v>0</v>
      </c>
      <c r="AS69" s="197">
        <v>0</v>
      </c>
      <c r="AT69" s="197">
        <v>0</v>
      </c>
      <c r="AU69" s="197">
        <v>0</v>
      </c>
      <c r="AV69" s="197">
        <v>0</v>
      </c>
      <c r="AW69" s="197">
        <v>0</v>
      </c>
      <c r="AX69" s="197">
        <v>0</v>
      </c>
      <c r="AY69" s="197">
        <v>0</v>
      </c>
    </row>
    <row r="70" spans="1:51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0</v>
      </c>
      <c r="H70" s="197">
        <v>0</v>
      </c>
      <c r="I70" s="197">
        <v>0</v>
      </c>
      <c r="J70" s="197">
        <v>0</v>
      </c>
      <c r="K70" s="197">
        <v>0</v>
      </c>
      <c r="L70" s="197">
        <v>0</v>
      </c>
      <c r="M70" s="197">
        <v>0</v>
      </c>
      <c r="N70" s="197">
        <v>0</v>
      </c>
      <c r="O70" s="197">
        <v>0</v>
      </c>
      <c r="P70" s="197">
        <v>0</v>
      </c>
      <c r="Q70" s="197">
        <v>0</v>
      </c>
      <c r="R70" s="197">
        <v>0</v>
      </c>
      <c r="S70" s="197">
        <v>0</v>
      </c>
      <c r="T70" s="197">
        <v>0</v>
      </c>
      <c r="U70" s="197">
        <v>0</v>
      </c>
      <c r="V70" s="197">
        <v>0</v>
      </c>
      <c r="W70" s="197">
        <v>0</v>
      </c>
      <c r="X70" s="197">
        <v>0</v>
      </c>
      <c r="Y70" s="197">
        <v>0</v>
      </c>
      <c r="Z70" s="197">
        <v>0</v>
      </c>
      <c r="AA70" s="197">
        <v>0</v>
      </c>
      <c r="AB70" s="197">
        <v>0</v>
      </c>
      <c r="AC70" s="197">
        <v>0</v>
      </c>
      <c r="AD70" s="197">
        <v>0</v>
      </c>
      <c r="AE70" s="197">
        <v>0</v>
      </c>
      <c r="AF70" s="197">
        <v>0</v>
      </c>
      <c r="AG70" s="197">
        <v>9.36</v>
      </c>
      <c r="AH70" s="197">
        <v>0</v>
      </c>
      <c r="AI70" s="197">
        <v>3.33</v>
      </c>
      <c r="AJ70" s="197">
        <v>0</v>
      </c>
      <c r="AK70" s="197">
        <v>0</v>
      </c>
      <c r="AL70" s="197">
        <v>0</v>
      </c>
      <c r="AM70" s="197">
        <v>0</v>
      </c>
      <c r="AN70" s="197">
        <v>0</v>
      </c>
      <c r="AO70" s="197">
        <v>21.89</v>
      </c>
      <c r="AP70" s="197">
        <v>0</v>
      </c>
      <c r="AQ70" s="197">
        <v>0</v>
      </c>
      <c r="AR70" s="197">
        <v>0</v>
      </c>
      <c r="AS70" s="197">
        <v>0</v>
      </c>
      <c r="AT70" s="197">
        <v>0</v>
      </c>
      <c r="AU70" s="197">
        <v>0</v>
      </c>
      <c r="AV70" s="197">
        <v>0</v>
      </c>
      <c r="AW70" s="197">
        <v>0</v>
      </c>
      <c r="AX70" s="197">
        <v>0</v>
      </c>
      <c r="AY70" s="197">
        <v>0</v>
      </c>
    </row>
    <row r="71" spans="1:51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0</v>
      </c>
      <c r="H71" s="197">
        <v>0</v>
      </c>
      <c r="I71" s="197">
        <v>0</v>
      </c>
      <c r="J71" s="197">
        <v>0</v>
      </c>
      <c r="K71" s="197">
        <v>0</v>
      </c>
      <c r="L71" s="197">
        <v>0</v>
      </c>
      <c r="M71" s="197">
        <v>0</v>
      </c>
      <c r="N71" s="197">
        <v>0</v>
      </c>
      <c r="O71" s="197">
        <v>0</v>
      </c>
      <c r="P71" s="197">
        <v>0</v>
      </c>
      <c r="Q71" s="197">
        <v>0</v>
      </c>
      <c r="R71" s="197">
        <v>0</v>
      </c>
      <c r="S71" s="197">
        <v>0</v>
      </c>
      <c r="T71" s="197">
        <v>0</v>
      </c>
      <c r="U71" s="197">
        <v>0</v>
      </c>
      <c r="V71" s="197">
        <v>0</v>
      </c>
      <c r="W71" s="197">
        <v>0</v>
      </c>
      <c r="X71" s="197">
        <v>0</v>
      </c>
      <c r="Y71" s="197">
        <v>0</v>
      </c>
      <c r="Z71" s="197">
        <v>0</v>
      </c>
      <c r="AA71" s="197">
        <v>0</v>
      </c>
      <c r="AB71" s="197">
        <v>0</v>
      </c>
      <c r="AC71" s="197">
        <v>0</v>
      </c>
      <c r="AD71" s="197">
        <v>0</v>
      </c>
      <c r="AE71" s="197">
        <v>0</v>
      </c>
      <c r="AF71" s="197">
        <v>0</v>
      </c>
      <c r="AG71" s="197">
        <v>9.4499999999999993</v>
      </c>
      <c r="AH71" s="197">
        <v>0</v>
      </c>
      <c r="AI71" s="197">
        <v>3.33</v>
      </c>
      <c r="AJ71" s="197">
        <v>0</v>
      </c>
      <c r="AK71" s="197">
        <v>0</v>
      </c>
      <c r="AL71" s="197">
        <v>0</v>
      </c>
      <c r="AM71" s="197">
        <v>0</v>
      </c>
      <c r="AN71" s="197">
        <v>0</v>
      </c>
      <c r="AO71" s="197">
        <v>21.89</v>
      </c>
      <c r="AP71" s="197">
        <v>0</v>
      </c>
      <c r="AQ71" s="197">
        <v>0</v>
      </c>
      <c r="AR71" s="197">
        <v>0</v>
      </c>
      <c r="AS71" s="197">
        <v>0</v>
      </c>
      <c r="AT71" s="197">
        <v>0</v>
      </c>
      <c r="AU71" s="197">
        <v>0</v>
      </c>
      <c r="AV71" s="197">
        <v>0</v>
      </c>
      <c r="AW71" s="197">
        <v>0</v>
      </c>
      <c r="AX71" s="197">
        <v>0</v>
      </c>
      <c r="AY71" s="197">
        <v>0</v>
      </c>
    </row>
    <row r="72" spans="1:51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0</v>
      </c>
      <c r="H72" s="197">
        <v>0</v>
      </c>
      <c r="I72" s="197">
        <v>0</v>
      </c>
      <c r="J72" s="197">
        <v>0</v>
      </c>
      <c r="K72" s="197">
        <v>0</v>
      </c>
      <c r="L72" s="197">
        <v>0</v>
      </c>
      <c r="M72" s="197">
        <v>0</v>
      </c>
      <c r="N72" s="197">
        <v>0</v>
      </c>
      <c r="O72" s="197">
        <v>0</v>
      </c>
      <c r="P72" s="197">
        <v>0</v>
      </c>
      <c r="Q72" s="197">
        <v>0</v>
      </c>
      <c r="R72" s="197">
        <v>0</v>
      </c>
      <c r="S72" s="197">
        <v>0</v>
      </c>
      <c r="T72" s="197">
        <v>0</v>
      </c>
      <c r="U72" s="197">
        <v>0</v>
      </c>
      <c r="V72" s="197">
        <v>0</v>
      </c>
      <c r="W72" s="197">
        <v>0</v>
      </c>
      <c r="X72" s="197">
        <v>0</v>
      </c>
      <c r="Y72" s="197">
        <v>0</v>
      </c>
      <c r="Z72" s="197">
        <v>0</v>
      </c>
      <c r="AA72" s="197">
        <v>0</v>
      </c>
      <c r="AB72" s="197">
        <v>0</v>
      </c>
      <c r="AC72" s="197">
        <v>0</v>
      </c>
      <c r="AD72" s="197">
        <v>0</v>
      </c>
      <c r="AE72" s="197">
        <v>0</v>
      </c>
      <c r="AF72" s="197">
        <v>0</v>
      </c>
      <c r="AG72" s="197">
        <v>9.19</v>
      </c>
      <c r="AH72" s="197">
        <v>0</v>
      </c>
      <c r="AI72" s="197">
        <v>3.33</v>
      </c>
      <c r="AJ72" s="197">
        <v>0</v>
      </c>
      <c r="AK72" s="197">
        <v>0</v>
      </c>
      <c r="AL72" s="197">
        <v>0</v>
      </c>
      <c r="AM72" s="197">
        <v>0</v>
      </c>
      <c r="AN72" s="197">
        <v>0</v>
      </c>
      <c r="AO72" s="197">
        <v>21.89</v>
      </c>
      <c r="AP72" s="197">
        <v>0</v>
      </c>
      <c r="AQ72" s="197">
        <v>0</v>
      </c>
      <c r="AR72" s="197">
        <v>0</v>
      </c>
      <c r="AS72" s="197">
        <v>0</v>
      </c>
      <c r="AT72" s="197">
        <v>0</v>
      </c>
      <c r="AU72" s="197">
        <v>0</v>
      </c>
      <c r="AV72" s="197">
        <v>0</v>
      </c>
      <c r="AW72" s="197">
        <v>0</v>
      </c>
      <c r="AX72" s="197">
        <v>0</v>
      </c>
      <c r="AY72" s="197">
        <v>0</v>
      </c>
    </row>
    <row r="73" spans="1:51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0</v>
      </c>
      <c r="H73" s="197">
        <v>0</v>
      </c>
      <c r="I73" s="197">
        <v>0</v>
      </c>
      <c r="J73" s="197">
        <v>0</v>
      </c>
      <c r="K73" s="197">
        <v>0</v>
      </c>
      <c r="L73" s="197">
        <v>0</v>
      </c>
      <c r="M73" s="197">
        <v>0</v>
      </c>
      <c r="N73" s="197">
        <v>0</v>
      </c>
      <c r="O73" s="197">
        <v>0</v>
      </c>
      <c r="P73" s="197">
        <v>0</v>
      </c>
      <c r="Q73" s="197">
        <v>0</v>
      </c>
      <c r="R73" s="197">
        <v>0</v>
      </c>
      <c r="S73" s="197">
        <v>0</v>
      </c>
      <c r="T73" s="197">
        <v>0</v>
      </c>
      <c r="U73" s="197">
        <v>0</v>
      </c>
      <c r="V73" s="197">
        <v>0</v>
      </c>
      <c r="W73" s="197">
        <v>0</v>
      </c>
      <c r="X73" s="197">
        <v>0</v>
      </c>
      <c r="Y73" s="197">
        <v>0</v>
      </c>
      <c r="Z73" s="197">
        <v>0</v>
      </c>
      <c r="AA73" s="197">
        <v>0</v>
      </c>
      <c r="AB73" s="197">
        <v>0</v>
      </c>
      <c r="AC73" s="197">
        <v>0</v>
      </c>
      <c r="AD73" s="197">
        <v>0</v>
      </c>
      <c r="AE73" s="197">
        <v>0</v>
      </c>
      <c r="AF73" s="197">
        <v>0</v>
      </c>
      <c r="AG73" s="197">
        <v>8.64</v>
      </c>
      <c r="AH73" s="197">
        <v>0</v>
      </c>
      <c r="AI73" s="197">
        <v>3.33</v>
      </c>
      <c r="AJ73" s="197">
        <v>0</v>
      </c>
      <c r="AK73" s="197">
        <v>0</v>
      </c>
      <c r="AL73" s="197">
        <v>0</v>
      </c>
      <c r="AM73" s="197">
        <v>0</v>
      </c>
      <c r="AN73" s="197">
        <v>0</v>
      </c>
      <c r="AO73" s="197">
        <v>21.89</v>
      </c>
      <c r="AP73" s="197">
        <v>0</v>
      </c>
      <c r="AQ73" s="197">
        <v>0</v>
      </c>
      <c r="AR73" s="197">
        <v>0</v>
      </c>
      <c r="AS73" s="197">
        <v>0</v>
      </c>
      <c r="AT73" s="197">
        <v>0</v>
      </c>
      <c r="AU73" s="197">
        <v>0</v>
      </c>
      <c r="AV73" s="197">
        <v>0</v>
      </c>
      <c r="AW73" s="197">
        <v>0</v>
      </c>
      <c r="AX73" s="197">
        <v>0</v>
      </c>
      <c r="AY73" s="197">
        <v>0</v>
      </c>
    </row>
    <row r="74" spans="1:51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0</v>
      </c>
      <c r="H74" s="197">
        <v>0</v>
      </c>
      <c r="I74" s="197">
        <v>0</v>
      </c>
      <c r="J74" s="197">
        <v>0</v>
      </c>
      <c r="K74" s="197">
        <v>0</v>
      </c>
      <c r="L74" s="197">
        <v>0</v>
      </c>
      <c r="M74" s="197">
        <v>0</v>
      </c>
      <c r="N74" s="197">
        <v>0</v>
      </c>
      <c r="O74" s="197">
        <v>0</v>
      </c>
      <c r="P74" s="197">
        <v>0</v>
      </c>
      <c r="Q74" s="197">
        <v>0</v>
      </c>
      <c r="R74" s="197">
        <v>0</v>
      </c>
      <c r="S74" s="197">
        <v>0</v>
      </c>
      <c r="T74" s="197">
        <v>0</v>
      </c>
      <c r="U74" s="197">
        <v>0</v>
      </c>
      <c r="V74" s="197">
        <v>0</v>
      </c>
      <c r="W74" s="197">
        <v>0</v>
      </c>
      <c r="X74" s="197">
        <v>0</v>
      </c>
      <c r="Y74" s="197">
        <v>0</v>
      </c>
      <c r="Z74" s="197">
        <v>0</v>
      </c>
      <c r="AA74" s="197">
        <v>0</v>
      </c>
      <c r="AB74" s="197">
        <v>0</v>
      </c>
      <c r="AC74" s="197">
        <v>0</v>
      </c>
      <c r="AD74" s="197">
        <v>0</v>
      </c>
      <c r="AE74" s="197">
        <v>0</v>
      </c>
      <c r="AF74" s="197">
        <v>0</v>
      </c>
      <c r="AG74" s="197">
        <v>8.64</v>
      </c>
      <c r="AH74" s="197">
        <v>0</v>
      </c>
      <c r="AI74" s="197">
        <v>3.33</v>
      </c>
      <c r="AJ74" s="197">
        <v>0</v>
      </c>
      <c r="AK74" s="197">
        <v>0</v>
      </c>
      <c r="AL74" s="197">
        <v>0</v>
      </c>
      <c r="AM74" s="197">
        <v>0</v>
      </c>
      <c r="AN74" s="197">
        <v>0</v>
      </c>
      <c r="AO74" s="197">
        <v>21.89</v>
      </c>
      <c r="AP74" s="197">
        <v>0</v>
      </c>
      <c r="AQ74" s="197">
        <v>0</v>
      </c>
      <c r="AR74" s="197">
        <v>0</v>
      </c>
      <c r="AS74" s="197">
        <v>0</v>
      </c>
      <c r="AT74" s="197">
        <v>0</v>
      </c>
      <c r="AU74" s="197">
        <v>0</v>
      </c>
      <c r="AV74" s="197">
        <v>0</v>
      </c>
      <c r="AW74" s="197">
        <v>0</v>
      </c>
      <c r="AX74" s="197">
        <v>0</v>
      </c>
      <c r="AY74" s="197">
        <v>0</v>
      </c>
    </row>
    <row r="75" spans="1:51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0</v>
      </c>
      <c r="H75" s="197">
        <v>0</v>
      </c>
      <c r="I75" s="197">
        <v>0</v>
      </c>
      <c r="J75" s="197">
        <v>0</v>
      </c>
      <c r="K75" s="197">
        <v>0</v>
      </c>
      <c r="L75" s="197">
        <v>0</v>
      </c>
      <c r="M75" s="197">
        <v>0</v>
      </c>
      <c r="N75" s="197">
        <v>0</v>
      </c>
      <c r="O75" s="197">
        <v>0</v>
      </c>
      <c r="P75" s="197">
        <v>0</v>
      </c>
      <c r="Q75" s="197">
        <v>0</v>
      </c>
      <c r="R75" s="197">
        <v>0</v>
      </c>
      <c r="S75" s="197">
        <v>0</v>
      </c>
      <c r="T75" s="197">
        <v>0</v>
      </c>
      <c r="U75" s="197">
        <v>0</v>
      </c>
      <c r="V75" s="197">
        <v>0</v>
      </c>
      <c r="W75" s="197">
        <v>0</v>
      </c>
      <c r="X75" s="197">
        <v>0</v>
      </c>
      <c r="Y75" s="197">
        <v>0</v>
      </c>
      <c r="Z75" s="197">
        <v>0</v>
      </c>
      <c r="AA75" s="197">
        <v>0</v>
      </c>
      <c r="AB75" s="197">
        <v>0</v>
      </c>
      <c r="AC75" s="197">
        <v>0</v>
      </c>
      <c r="AD75" s="197">
        <v>0</v>
      </c>
      <c r="AE75" s="197">
        <v>0</v>
      </c>
      <c r="AF75" s="197">
        <v>0</v>
      </c>
      <c r="AG75" s="197">
        <v>8.64</v>
      </c>
      <c r="AH75" s="197">
        <v>0</v>
      </c>
      <c r="AI75" s="197">
        <v>3.33</v>
      </c>
      <c r="AJ75" s="197">
        <v>0</v>
      </c>
      <c r="AK75" s="197">
        <v>0</v>
      </c>
      <c r="AL75" s="197">
        <v>0</v>
      </c>
      <c r="AM75" s="197">
        <v>0</v>
      </c>
      <c r="AN75" s="197">
        <v>0</v>
      </c>
      <c r="AO75" s="197">
        <v>22.34</v>
      </c>
      <c r="AP75" s="197">
        <v>0</v>
      </c>
      <c r="AQ75" s="197">
        <v>0</v>
      </c>
      <c r="AR75" s="197">
        <v>0</v>
      </c>
      <c r="AS75" s="197">
        <v>0</v>
      </c>
      <c r="AT75" s="197">
        <v>0</v>
      </c>
      <c r="AU75" s="197">
        <v>0</v>
      </c>
      <c r="AV75" s="197">
        <v>0</v>
      </c>
      <c r="AW75" s="197">
        <v>0</v>
      </c>
      <c r="AX75" s="197">
        <v>0</v>
      </c>
      <c r="AY75" s="197">
        <v>0</v>
      </c>
    </row>
    <row r="76" spans="1:51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0</v>
      </c>
      <c r="H76" s="197">
        <v>0</v>
      </c>
      <c r="I76" s="197">
        <v>0</v>
      </c>
      <c r="J76" s="197">
        <v>0</v>
      </c>
      <c r="K76" s="197">
        <v>0</v>
      </c>
      <c r="L76" s="197">
        <v>0</v>
      </c>
      <c r="M76" s="197">
        <v>0</v>
      </c>
      <c r="N76" s="197">
        <v>0</v>
      </c>
      <c r="O76" s="197">
        <v>0</v>
      </c>
      <c r="P76" s="197">
        <v>0</v>
      </c>
      <c r="Q76" s="197">
        <v>0</v>
      </c>
      <c r="R76" s="197">
        <v>0</v>
      </c>
      <c r="S76" s="197">
        <v>0</v>
      </c>
      <c r="T76" s="197">
        <v>0</v>
      </c>
      <c r="U76" s="197">
        <v>0</v>
      </c>
      <c r="V76" s="197">
        <v>0</v>
      </c>
      <c r="W76" s="197">
        <v>0</v>
      </c>
      <c r="X76" s="197">
        <v>0</v>
      </c>
      <c r="Y76" s="197">
        <v>0</v>
      </c>
      <c r="Z76" s="197">
        <v>0</v>
      </c>
      <c r="AA76" s="197">
        <v>0</v>
      </c>
      <c r="AB76" s="197">
        <v>0</v>
      </c>
      <c r="AC76" s="197">
        <v>0</v>
      </c>
      <c r="AD76" s="197">
        <v>0</v>
      </c>
      <c r="AE76" s="197">
        <v>0</v>
      </c>
      <c r="AF76" s="197">
        <v>0</v>
      </c>
      <c r="AG76" s="197">
        <v>8.64</v>
      </c>
      <c r="AH76" s="197">
        <v>0</v>
      </c>
      <c r="AI76" s="197">
        <v>3.33</v>
      </c>
      <c r="AJ76" s="197">
        <v>0</v>
      </c>
      <c r="AK76" s="197">
        <v>0</v>
      </c>
      <c r="AL76" s="197">
        <v>0</v>
      </c>
      <c r="AM76" s="197">
        <v>0</v>
      </c>
      <c r="AN76" s="197">
        <v>0</v>
      </c>
      <c r="AO76" s="197">
        <v>22.34</v>
      </c>
      <c r="AP76" s="197">
        <v>0</v>
      </c>
      <c r="AQ76" s="197">
        <v>0</v>
      </c>
      <c r="AR76" s="197">
        <v>0</v>
      </c>
      <c r="AS76" s="197">
        <v>0</v>
      </c>
      <c r="AT76" s="197">
        <v>0</v>
      </c>
      <c r="AU76" s="197">
        <v>0</v>
      </c>
      <c r="AV76" s="197">
        <v>0</v>
      </c>
      <c r="AW76" s="197">
        <v>0</v>
      </c>
      <c r="AX76" s="197">
        <v>0</v>
      </c>
      <c r="AY76" s="197">
        <v>0</v>
      </c>
    </row>
    <row r="77" spans="1:51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0</v>
      </c>
      <c r="H77" s="197">
        <v>0</v>
      </c>
      <c r="I77" s="197">
        <v>0</v>
      </c>
      <c r="J77" s="197">
        <v>0</v>
      </c>
      <c r="K77" s="197">
        <v>0</v>
      </c>
      <c r="L77" s="197">
        <v>0</v>
      </c>
      <c r="M77" s="197">
        <v>0</v>
      </c>
      <c r="N77" s="197">
        <v>0</v>
      </c>
      <c r="O77" s="197">
        <v>0</v>
      </c>
      <c r="P77" s="197">
        <v>0</v>
      </c>
      <c r="Q77" s="197">
        <v>0</v>
      </c>
      <c r="R77" s="197">
        <v>0</v>
      </c>
      <c r="S77" s="197">
        <v>0</v>
      </c>
      <c r="T77" s="197">
        <v>0</v>
      </c>
      <c r="U77" s="197">
        <v>0</v>
      </c>
      <c r="V77" s="197">
        <v>0</v>
      </c>
      <c r="W77" s="197">
        <v>0</v>
      </c>
      <c r="X77" s="197">
        <v>0</v>
      </c>
      <c r="Y77" s="197">
        <v>0</v>
      </c>
      <c r="Z77" s="197">
        <v>0</v>
      </c>
      <c r="AA77" s="197">
        <v>0</v>
      </c>
      <c r="AB77" s="197">
        <v>0</v>
      </c>
      <c r="AC77" s="197">
        <v>0</v>
      </c>
      <c r="AD77" s="197">
        <v>0</v>
      </c>
      <c r="AE77" s="197">
        <v>0</v>
      </c>
      <c r="AF77" s="197">
        <v>0</v>
      </c>
      <c r="AG77" s="197">
        <v>8.64</v>
      </c>
      <c r="AH77" s="197">
        <v>0</v>
      </c>
      <c r="AI77" s="197">
        <v>3.33</v>
      </c>
      <c r="AJ77" s="197">
        <v>0</v>
      </c>
      <c r="AK77" s="197">
        <v>0</v>
      </c>
      <c r="AL77" s="197">
        <v>0</v>
      </c>
      <c r="AM77" s="197">
        <v>0</v>
      </c>
      <c r="AN77" s="197">
        <v>0</v>
      </c>
      <c r="AO77" s="197">
        <v>22.34</v>
      </c>
      <c r="AP77" s="197">
        <v>0</v>
      </c>
      <c r="AQ77" s="197">
        <v>0</v>
      </c>
      <c r="AR77" s="197">
        <v>0</v>
      </c>
      <c r="AS77" s="197">
        <v>0</v>
      </c>
      <c r="AT77" s="197">
        <v>0</v>
      </c>
      <c r="AU77" s="197">
        <v>0</v>
      </c>
      <c r="AV77" s="197">
        <v>0</v>
      </c>
      <c r="AW77" s="197">
        <v>0</v>
      </c>
      <c r="AX77" s="197">
        <v>0</v>
      </c>
      <c r="AY77" s="197">
        <v>0</v>
      </c>
    </row>
    <row r="78" spans="1:51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0</v>
      </c>
      <c r="H78" s="197">
        <v>0</v>
      </c>
      <c r="I78" s="197">
        <v>0</v>
      </c>
      <c r="J78" s="197">
        <v>0</v>
      </c>
      <c r="K78" s="197">
        <v>0</v>
      </c>
      <c r="L78" s="197">
        <v>0</v>
      </c>
      <c r="M78" s="197">
        <v>0</v>
      </c>
      <c r="N78" s="197">
        <v>0</v>
      </c>
      <c r="O78" s="197">
        <v>0</v>
      </c>
      <c r="P78" s="197">
        <v>0</v>
      </c>
      <c r="Q78" s="197">
        <v>0</v>
      </c>
      <c r="R78" s="197">
        <v>0</v>
      </c>
      <c r="S78" s="197">
        <v>0</v>
      </c>
      <c r="T78" s="197">
        <v>0</v>
      </c>
      <c r="U78" s="197">
        <v>0</v>
      </c>
      <c r="V78" s="197">
        <v>0</v>
      </c>
      <c r="W78" s="197">
        <v>0</v>
      </c>
      <c r="X78" s="197">
        <v>0</v>
      </c>
      <c r="Y78" s="197">
        <v>0</v>
      </c>
      <c r="Z78" s="197">
        <v>0</v>
      </c>
      <c r="AA78" s="197">
        <v>0</v>
      </c>
      <c r="AB78" s="197">
        <v>0</v>
      </c>
      <c r="AC78" s="197">
        <v>0</v>
      </c>
      <c r="AD78" s="197">
        <v>0</v>
      </c>
      <c r="AE78" s="197">
        <v>0</v>
      </c>
      <c r="AF78" s="197">
        <v>0</v>
      </c>
      <c r="AG78" s="197">
        <v>8.64</v>
      </c>
      <c r="AH78" s="197">
        <v>0</v>
      </c>
      <c r="AI78" s="197">
        <v>3.33</v>
      </c>
      <c r="AJ78" s="197">
        <v>0</v>
      </c>
      <c r="AK78" s="197">
        <v>0</v>
      </c>
      <c r="AL78" s="197">
        <v>0</v>
      </c>
      <c r="AM78" s="197">
        <v>0</v>
      </c>
      <c r="AN78" s="197">
        <v>0</v>
      </c>
      <c r="AO78" s="197">
        <v>22.34</v>
      </c>
      <c r="AP78" s="197">
        <v>0</v>
      </c>
      <c r="AQ78" s="197">
        <v>0</v>
      </c>
      <c r="AR78" s="197">
        <v>0</v>
      </c>
      <c r="AS78" s="197">
        <v>0</v>
      </c>
      <c r="AT78" s="197">
        <v>0</v>
      </c>
      <c r="AU78" s="197">
        <v>0</v>
      </c>
      <c r="AV78" s="197">
        <v>0</v>
      </c>
      <c r="AW78" s="197">
        <v>0</v>
      </c>
      <c r="AX78" s="197">
        <v>0</v>
      </c>
      <c r="AY78" s="197">
        <v>0</v>
      </c>
    </row>
    <row r="79" spans="1:51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0</v>
      </c>
      <c r="H79" s="197">
        <v>0</v>
      </c>
      <c r="I79" s="197">
        <v>0</v>
      </c>
      <c r="J79" s="197">
        <v>0</v>
      </c>
      <c r="K79" s="197">
        <v>0</v>
      </c>
      <c r="L79" s="197">
        <v>0</v>
      </c>
      <c r="M79" s="197">
        <v>0</v>
      </c>
      <c r="N79" s="197">
        <v>0</v>
      </c>
      <c r="O79" s="197">
        <v>0</v>
      </c>
      <c r="P79" s="197">
        <v>0</v>
      </c>
      <c r="Q79" s="197">
        <v>0</v>
      </c>
      <c r="R79" s="197">
        <v>0</v>
      </c>
      <c r="S79" s="197">
        <v>0</v>
      </c>
      <c r="T79" s="197">
        <v>0</v>
      </c>
      <c r="U79" s="197">
        <v>0</v>
      </c>
      <c r="V79" s="197">
        <v>0</v>
      </c>
      <c r="W79" s="197">
        <v>0</v>
      </c>
      <c r="X79" s="197">
        <v>0</v>
      </c>
      <c r="Y79" s="197">
        <v>0</v>
      </c>
      <c r="Z79" s="197">
        <v>0</v>
      </c>
      <c r="AA79" s="197">
        <v>0</v>
      </c>
      <c r="AB79" s="197">
        <v>0</v>
      </c>
      <c r="AC79" s="197">
        <v>0</v>
      </c>
      <c r="AD79" s="197">
        <v>0</v>
      </c>
      <c r="AE79" s="197">
        <v>0</v>
      </c>
      <c r="AF79" s="197">
        <v>0</v>
      </c>
      <c r="AG79" s="197">
        <v>8.64</v>
      </c>
      <c r="AH79" s="197">
        <v>0</v>
      </c>
      <c r="AI79" s="197">
        <v>3.33</v>
      </c>
      <c r="AJ79" s="197">
        <v>0</v>
      </c>
      <c r="AK79" s="197">
        <v>0</v>
      </c>
      <c r="AL79" s="197">
        <v>0</v>
      </c>
      <c r="AM79" s="197">
        <v>0</v>
      </c>
      <c r="AN79" s="197">
        <v>0</v>
      </c>
      <c r="AO79" s="197">
        <v>22.34</v>
      </c>
      <c r="AP79" s="197">
        <v>0</v>
      </c>
      <c r="AQ79" s="197">
        <v>0</v>
      </c>
      <c r="AR79" s="197">
        <v>0</v>
      </c>
      <c r="AS79" s="197">
        <v>0</v>
      </c>
      <c r="AT79" s="197">
        <v>0</v>
      </c>
      <c r="AU79" s="197">
        <v>0</v>
      </c>
      <c r="AV79" s="197">
        <v>0</v>
      </c>
      <c r="AW79" s="197">
        <v>0</v>
      </c>
      <c r="AX79" s="197">
        <v>0</v>
      </c>
      <c r="AY79" s="197">
        <v>0</v>
      </c>
    </row>
    <row r="80" spans="1:51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0</v>
      </c>
      <c r="H80" s="197">
        <v>0</v>
      </c>
      <c r="I80" s="197">
        <v>0</v>
      </c>
      <c r="J80" s="197">
        <v>0</v>
      </c>
      <c r="K80" s="197">
        <v>0</v>
      </c>
      <c r="L80" s="197">
        <v>0</v>
      </c>
      <c r="M80" s="197">
        <v>0</v>
      </c>
      <c r="N80" s="197">
        <v>0</v>
      </c>
      <c r="O80" s="197">
        <v>0</v>
      </c>
      <c r="P80" s="197">
        <v>0</v>
      </c>
      <c r="Q80" s="197">
        <v>0</v>
      </c>
      <c r="R80" s="197">
        <v>0</v>
      </c>
      <c r="S80" s="197">
        <v>0</v>
      </c>
      <c r="T80" s="197">
        <v>0</v>
      </c>
      <c r="U80" s="197">
        <v>0</v>
      </c>
      <c r="V80" s="197">
        <v>0</v>
      </c>
      <c r="W80" s="197">
        <v>0</v>
      </c>
      <c r="X80" s="197">
        <v>0</v>
      </c>
      <c r="Y80" s="197">
        <v>0</v>
      </c>
      <c r="Z80" s="197">
        <v>0</v>
      </c>
      <c r="AA80" s="197">
        <v>0</v>
      </c>
      <c r="AB80" s="197">
        <v>0</v>
      </c>
      <c r="AC80" s="197">
        <v>0</v>
      </c>
      <c r="AD80" s="197">
        <v>0</v>
      </c>
      <c r="AE80" s="197">
        <v>0</v>
      </c>
      <c r="AF80" s="197">
        <v>0</v>
      </c>
      <c r="AG80" s="197">
        <v>8.64</v>
      </c>
      <c r="AH80" s="197">
        <v>0</v>
      </c>
      <c r="AI80" s="197">
        <v>3.33</v>
      </c>
      <c r="AJ80" s="197">
        <v>0</v>
      </c>
      <c r="AK80" s="197">
        <v>0</v>
      </c>
      <c r="AL80" s="197">
        <v>0</v>
      </c>
      <c r="AM80" s="197">
        <v>0</v>
      </c>
      <c r="AN80" s="197">
        <v>0</v>
      </c>
      <c r="AO80" s="197">
        <v>22.34</v>
      </c>
      <c r="AP80" s="197">
        <v>0</v>
      </c>
      <c r="AQ80" s="197">
        <v>0</v>
      </c>
      <c r="AR80" s="197">
        <v>0</v>
      </c>
      <c r="AS80" s="197">
        <v>0</v>
      </c>
      <c r="AT80" s="197">
        <v>0</v>
      </c>
      <c r="AU80" s="197">
        <v>0</v>
      </c>
      <c r="AV80" s="197">
        <v>0</v>
      </c>
      <c r="AW80" s="197">
        <v>0</v>
      </c>
      <c r="AX80" s="197">
        <v>0</v>
      </c>
      <c r="AY80" s="197">
        <v>0</v>
      </c>
    </row>
    <row r="81" spans="1:51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0</v>
      </c>
      <c r="H81" s="197">
        <v>0</v>
      </c>
      <c r="I81" s="197">
        <v>0</v>
      </c>
      <c r="J81" s="197">
        <v>0</v>
      </c>
      <c r="K81" s="197">
        <v>0</v>
      </c>
      <c r="L81" s="197">
        <v>0</v>
      </c>
      <c r="M81" s="197">
        <v>0</v>
      </c>
      <c r="N81" s="197">
        <v>0</v>
      </c>
      <c r="O81" s="197">
        <v>0</v>
      </c>
      <c r="P81" s="197">
        <v>0</v>
      </c>
      <c r="Q81" s="197">
        <v>0</v>
      </c>
      <c r="R81" s="197">
        <v>0</v>
      </c>
      <c r="S81" s="197">
        <v>0</v>
      </c>
      <c r="T81" s="197">
        <v>0</v>
      </c>
      <c r="U81" s="197">
        <v>0</v>
      </c>
      <c r="V81" s="197">
        <v>0</v>
      </c>
      <c r="W81" s="197">
        <v>0</v>
      </c>
      <c r="X81" s="197">
        <v>0</v>
      </c>
      <c r="Y81" s="197">
        <v>0</v>
      </c>
      <c r="Z81" s="197">
        <v>0</v>
      </c>
      <c r="AA81" s="197">
        <v>0</v>
      </c>
      <c r="AB81" s="197">
        <v>0</v>
      </c>
      <c r="AC81" s="197">
        <v>0</v>
      </c>
      <c r="AD81" s="197">
        <v>0</v>
      </c>
      <c r="AE81" s="197">
        <v>0</v>
      </c>
      <c r="AF81" s="197">
        <v>0</v>
      </c>
      <c r="AG81" s="197">
        <v>8.64</v>
      </c>
      <c r="AH81" s="197">
        <v>0</v>
      </c>
      <c r="AI81" s="197">
        <v>3.33</v>
      </c>
      <c r="AJ81" s="197">
        <v>0</v>
      </c>
      <c r="AK81" s="197">
        <v>0</v>
      </c>
      <c r="AL81" s="197">
        <v>0</v>
      </c>
      <c r="AM81" s="197">
        <v>0</v>
      </c>
      <c r="AN81" s="197">
        <v>0</v>
      </c>
      <c r="AO81" s="197">
        <v>22.34</v>
      </c>
      <c r="AP81" s="197">
        <v>0</v>
      </c>
      <c r="AQ81" s="197">
        <v>0</v>
      </c>
      <c r="AR81" s="197">
        <v>0</v>
      </c>
      <c r="AS81" s="197">
        <v>0</v>
      </c>
      <c r="AT81" s="197">
        <v>0</v>
      </c>
      <c r="AU81" s="197">
        <v>0</v>
      </c>
      <c r="AV81" s="197">
        <v>0</v>
      </c>
      <c r="AW81" s="197">
        <v>0</v>
      </c>
      <c r="AX81" s="197">
        <v>0</v>
      </c>
      <c r="AY81" s="197">
        <v>0</v>
      </c>
    </row>
    <row r="82" spans="1:51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0</v>
      </c>
      <c r="H82" s="197">
        <v>0</v>
      </c>
      <c r="I82" s="197">
        <v>0</v>
      </c>
      <c r="J82" s="197">
        <v>0</v>
      </c>
      <c r="K82" s="197">
        <v>0</v>
      </c>
      <c r="L82" s="197">
        <v>0</v>
      </c>
      <c r="M82" s="197">
        <v>0</v>
      </c>
      <c r="N82" s="197">
        <v>0</v>
      </c>
      <c r="O82" s="197">
        <v>0</v>
      </c>
      <c r="P82" s="197">
        <v>0</v>
      </c>
      <c r="Q82" s="197">
        <v>0</v>
      </c>
      <c r="R82" s="197">
        <v>0</v>
      </c>
      <c r="S82" s="197">
        <v>0</v>
      </c>
      <c r="T82" s="197">
        <v>0</v>
      </c>
      <c r="U82" s="197">
        <v>0</v>
      </c>
      <c r="V82" s="197">
        <v>0</v>
      </c>
      <c r="W82" s="197">
        <v>0</v>
      </c>
      <c r="X82" s="197">
        <v>0</v>
      </c>
      <c r="Y82" s="197">
        <v>0</v>
      </c>
      <c r="Z82" s="197">
        <v>0</v>
      </c>
      <c r="AA82" s="197">
        <v>0</v>
      </c>
      <c r="AB82" s="197">
        <v>0</v>
      </c>
      <c r="AC82" s="197">
        <v>0</v>
      </c>
      <c r="AD82" s="197">
        <v>0</v>
      </c>
      <c r="AE82" s="197">
        <v>0</v>
      </c>
      <c r="AF82" s="197">
        <v>0</v>
      </c>
      <c r="AG82" s="197">
        <v>8.64</v>
      </c>
      <c r="AH82" s="197">
        <v>0</v>
      </c>
      <c r="AI82" s="197">
        <v>3.33</v>
      </c>
      <c r="AJ82" s="197">
        <v>0</v>
      </c>
      <c r="AK82" s="197">
        <v>0</v>
      </c>
      <c r="AL82" s="197">
        <v>0</v>
      </c>
      <c r="AM82" s="197">
        <v>0</v>
      </c>
      <c r="AN82" s="197">
        <v>0</v>
      </c>
      <c r="AO82" s="197">
        <v>22.34</v>
      </c>
      <c r="AP82" s="197">
        <v>0</v>
      </c>
      <c r="AQ82" s="197">
        <v>0</v>
      </c>
      <c r="AR82" s="197">
        <v>0</v>
      </c>
      <c r="AS82" s="197">
        <v>0</v>
      </c>
      <c r="AT82" s="197">
        <v>0</v>
      </c>
      <c r="AU82" s="197">
        <v>0</v>
      </c>
      <c r="AV82" s="197">
        <v>0</v>
      </c>
      <c r="AW82" s="197">
        <v>0</v>
      </c>
      <c r="AX82" s="197">
        <v>0</v>
      </c>
      <c r="AY82" s="197">
        <v>0</v>
      </c>
    </row>
    <row r="83" spans="1:51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0</v>
      </c>
      <c r="H83" s="197">
        <v>0</v>
      </c>
      <c r="I83" s="197">
        <v>0</v>
      </c>
      <c r="J83" s="197">
        <v>0</v>
      </c>
      <c r="K83" s="197">
        <v>0</v>
      </c>
      <c r="L83" s="197">
        <v>0</v>
      </c>
      <c r="M83" s="197">
        <v>0</v>
      </c>
      <c r="N83" s="197">
        <v>0</v>
      </c>
      <c r="O83" s="197">
        <v>0</v>
      </c>
      <c r="P83" s="197">
        <v>0</v>
      </c>
      <c r="Q83" s="197">
        <v>0</v>
      </c>
      <c r="R83" s="197">
        <v>0</v>
      </c>
      <c r="S83" s="197">
        <v>0</v>
      </c>
      <c r="T83" s="197">
        <v>0</v>
      </c>
      <c r="U83" s="197">
        <v>0</v>
      </c>
      <c r="V83" s="197">
        <v>0</v>
      </c>
      <c r="W83" s="197">
        <v>0</v>
      </c>
      <c r="X83" s="197">
        <v>0</v>
      </c>
      <c r="Y83" s="197">
        <v>0</v>
      </c>
      <c r="Z83" s="197">
        <v>0</v>
      </c>
      <c r="AA83" s="197">
        <v>0</v>
      </c>
      <c r="AB83" s="197">
        <v>0</v>
      </c>
      <c r="AC83" s="197">
        <v>0</v>
      </c>
      <c r="AD83" s="197">
        <v>0</v>
      </c>
      <c r="AE83" s="197">
        <v>0</v>
      </c>
      <c r="AF83" s="197">
        <v>0</v>
      </c>
      <c r="AG83" s="197">
        <v>8.5</v>
      </c>
      <c r="AH83" s="197">
        <v>0</v>
      </c>
      <c r="AI83" s="197">
        <v>3.33</v>
      </c>
      <c r="AJ83" s="197">
        <v>0</v>
      </c>
      <c r="AK83" s="197">
        <v>0</v>
      </c>
      <c r="AL83" s="197">
        <v>0</v>
      </c>
      <c r="AM83" s="197">
        <v>0</v>
      </c>
      <c r="AN83" s="197">
        <v>0</v>
      </c>
      <c r="AO83" s="197">
        <v>22.34</v>
      </c>
      <c r="AP83" s="197">
        <v>0</v>
      </c>
      <c r="AQ83" s="197">
        <v>0</v>
      </c>
      <c r="AR83" s="197">
        <v>0</v>
      </c>
      <c r="AS83" s="197">
        <v>0</v>
      </c>
      <c r="AT83" s="197">
        <v>0</v>
      </c>
      <c r="AU83" s="197">
        <v>0</v>
      </c>
      <c r="AV83" s="197">
        <v>0</v>
      </c>
      <c r="AW83" s="197">
        <v>0</v>
      </c>
      <c r="AX83" s="197">
        <v>0</v>
      </c>
      <c r="AY83" s="197">
        <v>0</v>
      </c>
    </row>
    <row r="84" spans="1:51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0</v>
      </c>
      <c r="H84" s="197">
        <v>0</v>
      </c>
      <c r="I84" s="197">
        <v>0</v>
      </c>
      <c r="J84" s="197">
        <v>0</v>
      </c>
      <c r="K84" s="197">
        <v>0</v>
      </c>
      <c r="L84" s="197">
        <v>0</v>
      </c>
      <c r="M84" s="197">
        <v>0</v>
      </c>
      <c r="N84" s="197">
        <v>0</v>
      </c>
      <c r="O84" s="197">
        <v>0</v>
      </c>
      <c r="P84" s="197">
        <v>0</v>
      </c>
      <c r="Q84" s="197">
        <v>0</v>
      </c>
      <c r="R84" s="197">
        <v>0</v>
      </c>
      <c r="S84" s="197">
        <v>0</v>
      </c>
      <c r="T84" s="197">
        <v>0</v>
      </c>
      <c r="U84" s="197">
        <v>0</v>
      </c>
      <c r="V84" s="197">
        <v>0</v>
      </c>
      <c r="W84" s="197">
        <v>0</v>
      </c>
      <c r="X84" s="197">
        <v>0</v>
      </c>
      <c r="Y84" s="197">
        <v>0</v>
      </c>
      <c r="Z84" s="197">
        <v>0</v>
      </c>
      <c r="AA84" s="197">
        <v>0</v>
      </c>
      <c r="AB84" s="197">
        <v>0</v>
      </c>
      <c r="AC84" s="197">
        <v>0</v>
      </c>
      <c r="AD84" s="197">
        <v>0</v>
      </c>
      <c r="AE84" s="197">
        <v>0</v>
      </c>
      <c r="AF84" s="197">
        <v>0</v>
      </c>
      <c r="AG84" s="197">
        <v>8.5</v>
      </c>
      <c r="AH84" s="197">
        <v>0</v>
      </c>
      <c r="AI84" s="197">
        <v>3.33</v>
      </c>
      <c r="AJ84" s="197">
        <v>0</v>
      </c>
      <c r="AK84" s="197">
        <v>0</v>
      </c>
      <c r="AL84" s="197">
        <v>0</v>
      </c>
      <c r="AM84" s="197">
        <v>0</v>
      </c>
      <c r="AN84" s="197">
        <v>0</v>
      </c>
      <c r="AO84" s="197">
        <v>22.34</v>
      </c>
      <c r="AP84" s="197">
        <v>0</v>
      </c>
      <c r="AQ84" s="197">
        <v>0</v>
      </c>
      <c r="AR84" s="197">
        <v>0</v>
      </c>
      <c r="AS84" s="197">
        <v>0</v>
      </c>
      <c r="AT84" s="197">
        <v>0</v>
      </c>
      <c r="AU84" s="197">
        <v>0</v>
      </c>
      <c r="AV84" s="197">
        <v>0</v>
      </c>
      <c r="AW84" s="197">
        <v>0</v>
      </c>
      <c r="AX84" s="197">
        <v>0</v>
      </c>
      <c r="AY84" s="197">
        <v>0</v>
      </c>
    </row>
    <row r="85" spans="1:51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0</v>
      </c>
      <c r="H85" s="197">
        <v>0</v>
      </c>
      <c r="I85" s="197">
        <v>0</v>
      </c>
      <c r="J85" s="197">
        <v>0</v>
      </c>
      <c r="K85" s="197">
        <v>0</v>
      </c>
      <c r="L85" s="197">
        <v>0</v>
      </c>
      <c r="M85" s="197">
        <v>0</v>
      </c>
      <c r="N85" s="197">
        <v>0</v>
      </c>
      <c r="O85" s="197">
        <v>0</v>
      </c>
      <c r="P85" s="197">
        <v>0</v>
      </c>
      <c r="Q85" s="197">
        <v>0</v>
      </c>
      <c r="R85" s="197">
        <v>0</v>
      </c>
      <c r="S85" s="197">
        <v>0</v>
      </c>
      <c r="T85" s="197">
        <v>0</v>
      </c>
      <c r="U85" s="197">
        <v>0</v>
      </c>
      <c r="V85" s="197">
        <v>0</v>
      </c>
      <c r="W85" s="197">
        <v>0</v>
      </c>
      <c r="X85" s="197">
        <v>0</v>
      </c>
      <c r="Y85" s="197">
        <v>0</v>
      </c>
      <c r="Z85" s="197">
        <v>0</v>
      </c>
      <c r="AA85" s="197">
        <v>0</v>
      </c>
      <c r="AB85" s="197">
        <v>0</v>
      </c>
      <c r="AC85" s="197">
        <v>0</v>
      </c>
      <c r="AD85" s="197">
        <v>0</v>
      </c>
      <c r="AE85" s="197">
        <v>0</v>
      </c>
      <c r="AF85" s="197">
        <v>0</v>
      </c>
      <c r="AG85" s="197">
        <v>8.5</v>
      </c>
      <c r="AH85" s="197">
        <v>0</v>
      </c>
      <c r="AI85" s="197">
        <v>3.33</v>
      </c>
      <c r="AJ85" s="197">
        <v>0</v>
      </c>
      <c r="AK85" s="197">
        <v>0</v>
      </c>
      <c r="AL85" s="197">
        <v>0</v>
      </c>
      <c r="AM85" s="197">
        <v>0</v>
      </c>
      <c r="AN85" s="197">
        <v>0</v>
      </c>
      <c r="AO85" s="197">
        <v>22.34</v>
      </c>
      <c r="AP85" s="197">
        <v>0</v>
      </c>
      <c r="AQ85" s="197">
        <v>0</v>
      </c>
      <c r="AR85" s="197">
        <v>0</v>
      </c>
      <c r="AS85" s="197">
        <v>0</v>
      </c>
      <c r="AT85" s="197">
        <v>0</v>
      </c>
      <c r="AU85" s="197">
        <v>0</v>
      </c>
      <c r="AV85" s="197">
        <v>0</v>
      </c>
      <c r="AW85" s="197">
        <v>0</v>
      </c>
      <c r="AX85" s="197">
        <v>0</v>
      </c>
      <c r="AY85" s="197">
        <v>0</v>
      </c>
    </row>
    <row r="86" spans="1:51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0</v>
      </c>
      <c r="H86" s="197">
        <v>0</v>
      </c>
      <c r="I86" s="197">
        <v>0</v>
      </c>
      <c r="J86" s="197">
        <v>0</v>
      </c>
      <c r="K86" s="197">
        <v>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7">
        <v>0</v>
      </c>
      <c r="Y86" s="197">
        <v>0</v>
      </c>
      <c r="Z86" s="197">
        <v>0</v>
      </c>
      <c r="AA86" s="197">
        <v>0</v>
      </c>
      <c r="AB86" s="197">
        <v>0</v>
      </c>
      <c r="AC86" s="197">
        <v>0</v>
      </c>
      <c r="AD86" s="197">
        <v>0</v>
      </c>
      <c r="AE86" s="197">
        <v>0</v>
      </c>
      <c r="AF86" s="197">
        <v>0</v>
      </c>
      <c r="AG86" s="197">
        <v>8.5</v>
      </c>
      <c r="AH86" s="197">
        <v>0</v>
      </c>
      <c r="AI86" s="197">
        <v>3.33</v>
      </c>
      <c r="AJ86" s="197">
        <v>0</v>
      </c>
      <c r="AK86" s="197">
        <v>0</v>
      </c>
      <c r="AL86" s="197">
        <v>0</v>
      </c>
      <c r="AM86" s="197">
        <v>0</v>
      </c>
      <c r="AN86" s="197">
        <v>0</v>
      </c>
      <c r="AO86" s="197">
        <v>22.34</v>
      </c>
      <c r="AP86" s="197">
        <v>0</v>
      </c>
      <c r="AQ86" s="197">
        <v>0</v>
      </c>
      <c r="AR86" s="197">
        <v>0</v>
      </c>
      <c r="AS86" s="197">
        <v>0</v>
      </c>
      <c r="AT86" s="197">
        <v>0</v>
      </c>
      <c r="AU86" s="197">
        <v>0</v>
      </c>
      <c r="AV86" s="197">
        <v>0</v>
      </c>
      <c r="AW86" s="197">
        <v>0</v>
      </c>
      <c r="AX86" s="197">
        <v>0</v>
      </c>
      <c r="AY86" s="197">
        <v>0</v>
      </c>
    </row>
    <row r="87" spans="1:51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0</v>
      </c>
      <c r="H87" s="197">
        <v>0</v>
      </c>
      <c r="I87" s="197">
        <v>0</v>
      </c>
      <c r="J87" s="197">
        <v>0</v>
      </c>
      <c r="K87" s="197">
        <v>0</v>
      </c>
      <c r="L87" s="197">
        <v>0</v>
      </c>
      <c r="M87" s="197">
        <v>0</v>
      </c>
      <c r="N87" s="197">
        <v>0</v>
      </c>
      <c r="O87" s="197">
        <v>0</v>
      </c>
      <c r="P87" s="197">
        <v>0</v>
      </c>
      <c r="Q87" s="197">
        <v>0</v>
      </c>
      <c r="R87" s="197">
        <v>0</v>
      </c>
      <c r="S87" s="197">
        <v>0</v>
      </c>
      <c r="T87" s="197">
        <v>0</v>
      </c>
      <c r="U87" s="197">
        <v>0</v>
      </c>
      <c r="V87" s="197">
        <v>0</v>
      </c>
      <c r="W87" s="197">
        <v>0</v>
      </c>
      <c r="X87" s="197">
        <v>0</v>
      </c>
      <c r="Y87" s="197">
        <v>0</v>
      </c>
      <c r="Z87" s="197">
        <v>0</v>
      </c>
      <c r="AA87" s="197">
        <v>0</v>
      </c>
      <c r="AB87" s="197">
        <v>0</v>
      </c>
      <c r="AC87" s="197">
        <v>0</v>
      </c>
      <c r="AD87" s="197">
        <v>0</v>
      </c>
      <c r="AE87" s="197">
        <v>0</v>
      </c>
      <c r="AF87" s="197">
        <v>0</v>
      </c>
      <c r="AG87" s="197">
        <v>8.5</v>
      </c>
      <c r="AH87" s="197">
        <v>0</v>
      </c>
      <c r="AI87" s="197">
        <v>3.33</v>
      </c>
      <c r="AJ87" s="197">
        <v>0</v>
      </c>
      <c r="AK87" s="197">
        <v>0</v>
      </c>
      <c r="AL87" s="197">
        <v>0</v>
      </c>
      <c r="AM87" s="197">
        <v>0</v>
      </c>
      <c r="AN87" s="197">
        <v>0</v>
      </c>
      <c r="AO87" s="197">
        <v>22.34</v>
      </c>
      <c r="AP87" s="197">
        <v>0</v>
      </c>
      <c r="AQ87" s="197">
        <v>0</v>
      </c>
      <c r="AR87" s="197">
        <v>0</v>
      </c>
      <c r="AS87" s="197">
        <v>0</v>
      </c>
      <c r="AT87" s="197">
        <v>0</v>
      </c>
      <c r="AU87" s="197">
        <v>0</v>
      </c>
      <c r="AV87" s="197">
        <v>0</v>
      </c>
      <c r="AW87" s="197">
        <v>0</v>
      </c>
      <c r="AX87" s="197">
        <v>0</v>
      </c>
      <c r="AY87" s="197">
        <v>0</v>
      </c>
    </row>
    <row r="88" spans="1:51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0</v>
      </c>
      <c r="H88" s="197">
        <v>0</v>
      </c>
      <c r="I88" s="197">
        <v>0</v>
      </c>
      <c r="J88" s="197">
        <v>0</v>
      </c>
      <c r="K88" s="197">
        <v>0</v>
      </c>
      <c r="L88" s="197">
        <v>0</v>
      </c>
      <c r="M88" s="197">
        <v>0</v>
      </c>
      <c r="N88" s="197">
        <v>0</v>
      </c>
      <c r="O88" s="197">
        <v>0</v>
      </c>
      <c r="P88" s="197">
        <v>0</v>
      </c>
      <c r="Q88" s="197">
        <v>0</v>
      </c>
      <c r="R88" s="197">
        <v>0</v>
      </c>
      <c r="S88" s="197">
        <v>0</v>
      </c>
      <c r="T88" s="197">
        <v>0</v>
      </c>
      <c r="U88" s="197">
        <v>0</v>
      </c>
      <c r="V88" s="197">
        <v>0</v>
      </c>
      <c r="W88" s="197">
        <v>0</v>
      </c>
      <c r="X88" s="197">
        <v>0</v>
      </c>
      <c r="Y88" s="197">
        <v>0</v>
      </c>
      <c r="Z88" s="197">
        <v>0</v>
      </c>
      <c r="AA88" s="197">
        <v>0</v>
      </c>
      <c r="AB88" s="197">
        <v>0</v>
      </c>
      <c r="AC88" s="197">
        <v>0</v>
      </c>
      <c r="AD88" s="197">
        <v>0</v>
      </c>
      <c r="AE88" s="197">
        <v>0</v>
      </c>
      <c r="AF88" s="197">
        <v>0</v>
      </c>
      <c r="AG88" s="197">
        <v>8.5</v>
      </c>
      <c r="AH88" s="197">
        <v>0</v>
      </c>
      <c r="AI88" s="197">
        <v>3.33</v>
      </c>
      <c r="AJ88" s="197">
        <v>0</v>
      </c>
      <c r="AK88" s="197">
        <v>0</v>
      </c>
      <c r="AL88" s="197">
        <v>0</v>
      </c>
      <c r="AM88" s="197">
        <v>0</v>
      </c>
      <c r="AN88" s="197">
        <v>0</v>
      </c>
      <c r="AO88" s="197">
        <v>22.34</v>
      </c>
      <c r="AP88" s="197">
        <v>0</v>
      </c>
      <c r="AQ88" s="197">
        <v>0</v>
      </c>
      <c r="AR88" s="197">
        <v>0</v>
      </c>
      <c r="AS88" s="197">
        <v>0</v>
      </c>
      <c r="AT88" s="197">
        <v>0</v>
      </c>
      <c r="AU88" s="197">
        <v>0</v>
      </c>
      <c r="AV88" s="197">
        <v>0</v>
      </c>
      <c r="AW88" s="197">
        <v>0</v>
      </c>
      <c r="AX88" s="197">
        <v>0</v>
      </c>
      <c r="AY88" s="197">
        <v>0</v>
      </c>
    </row>
    <row r="89" spans="1:51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0</v>
      </c>
      <c r="H89" s="197">
        <v>0</v>
      </c>
      <c r="I89" s="197">
        <v>0</v>
      </c>
      <c r="J89" s="197">
        <v>0</v>
      </c>
      <c r="K89" s="197">
        <v>0</v>
      </c>
      <c r="L89" s="197">
        <v>0</v>
      </c>
      <c r="M89" s="197">
        <v>0</v>
      </c>
      <c r="N89" s="197">
        <v>0</v>
      </c>
      <c r="O89" s="197">
        <v>0</v>
      </c>
      <c r="P89" s="197">
        <v>0</v>
      </c>
      <c r="Q89" s="197">
        <v>0</v>
      </c>
      <c r="R89" s="197">
        <v>0</v>
      </c>
      <c r="S89" s="197">
        <v>0</v>
      </c>
      <c r="T89" s="197">
        <v>0</v>
      </c>
      <c r="U89" s="197">
        <v>0</v>
      </c>
      <c r="V89" s="197">
        <v>0</v>
      </c>
      <c r="W89" s="197">
        <v>0</v>
      </c>
      <c r="X89" s="197">
        <v>0</v>
      </c>
      <c r="Y89" s="197">
        <v>0</v>
      </c>
      <c r="Z89" s="197">
        <v>0</v>
      </c>
      <c r="AA89" s="197">
        <v>0</v>
      </c>
      <c r="AB89" s="197">
        <v>0</v>
      </c>
      <c r="AC89" s="197">
        <v>0</v>
      </c>
      <c r="AD89" s="197">
        <v>0</v>
      </c>
      <c r="AE89" s="197">
        <v>0</v>
      </c>
      <c r="AF89" s="197">
        <v>0</v>
      </c>
      <c r="AG89" s="197">
        <v>8.5</v>
      </c>
      <c r="AH89" s="197">
        <v>0</v>
      </c>
      <c r="AI89" s="197">
        <v>3.33</v>
      </c>
      <c r="AJ89" s="197">
        <v>0</v>
      </c>
      <c r="AK89" s="197">
        <v>0</v>
      </c>
      <c r="AL89" s="197">
        <v>0</v>
      </c>
      <c r="AM89" s="197">
        <v>0</v>
      </c>
      <c r="AN89" s="197">
        <v>0</v>
      </c>
      <c r="AO89" s="197">
        <v>22.34</v>
      </c>
      <c r="AP89" s="197">
        <v>0</v>
      </c>
      <c r="AQ89" s="197">
        <v>0</v>
      </c>
      <c r="AR89" s="197">
        <v>0</v>
      </c>
      <c r="AS89" s="197">
        <v>0</v>
      </c>
      <c r="AT89" s="197">
        <v>0</v>
      </c>
      <c r="AU89" s="197">
        <v>0</v>
      </c>
      <c r="AV89" s="197">
        <v>0</v>
      </c>
      <c r="AW89" s="197">
        <v>0</v>
      </c>
      <c r="AX89" s="197">
        <v>0</v>
      </c>
      <c r="AY89" s="197">
        <v>0</v>
      </c>
    </row>
    <row r="90" spans="1:51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0</v>
      </c>
      <c r="H90" s="197">
        <v>0</v>
      </c>
      <c r="I90" s="197">
        <v>0</v>
      </c>
      <c r="J90" s="197">
        <v>0</v>
      </c>
      <c r="K90" s="197">
        <v>0</v>
      </c>
      <c r="L90" s="197">
        <v>0</v>
      </c>
      <c r="M90" s="197">
        <v>0</v>
      </c>
      <c r="N90" s="197">
        <v>0</v>
      </c>
      <c r="O90" s="197">
        <v>0</v>
      </c>
      <c r="P90" s="197">
        <v>0</v>
      </c>
      <c r="Q90" s="197">
        <v>0</v>
      </c>
      <c r="R90" s="197">
        <v>0</v>
      </c>
      <c r="S90" s="197">
        <v>0</v>
      </c>
      <c r="T90" s="197">
        <v>0</v>
      </c>
      <c r="U90" s="197">
        <v>0</v>
      </c>
      <c r="V90" s="197">
        <v>0</v>
      </c>
      <c r="W90" s="197">
        <v>0</v>
      </c>
      <c r="X90" s="197">
        <v>0</v>
      </c>
      <c r="Y90" s="197">
        <v>0</v>
      </c>
      <c r="Z90" s="197">
        <v>0</v>
      </c>
      <c r="AA90" s="197">
        <v>0</v>
      </c>
      <c r="AB90" s="197">
        <v>0</v>
      </c>
      <c r="AC90" s="197">
        <v>0</v>
      </c>
      <c r="AD90" s="197">
        <v>0</v>
      </c>
      <c r="AE90" s="197">
        <v>0</v>
      </c>
      <c r="AF90" s="197">
        <v>0</v>
      </c>
      <c r="AG90" s="197">
        <v>8.5</v>
      </c>
      <c r="AH90" s="197">
        <v>0</v>
      </c>
      <c r="AI90" s="197">
        <v>3.33</v>
      </c>
      <c r="AJ90" s="197">
        <v>0</v>
      </c>
      <c r="AK90" s="197">
        <v>0</v>
      </c>
      <c r="AL90" s="197">
        <v>0</v>
      </c>
      <c r="AM90" s="197">
        <v>0</v>
      </c>
      <c r="AN90" s="197">
        <v>0</v>
      </c>
      <c r="AO90" s="197">
        <v>22.34</v>
      </c>
      <c r="AP90" s="197">
        <v>0</v>
      </c>
      <c r="AQ90" s="197">
        <v>0</v>
      </c>
      <c r="AR90" s="197">
        <v>0</v>
      </c>
      <c r="AS90" s="197">
        <v>0</v>
      </c>
      <c r="AT90" s="197">
        <v>0</v>
      </c>
      <c r="AU90" s="197">
        <v>0</v>
      </c>
      <c r="AV90" s="197">
        <v>0</v>
      </c>
      <c r="AW90" s="197">
        <v>0</v>
      </c>
      <c r="AX90" s="197">
        <v>0</v>
      </c>
      <c r="AY90" s="197">
        <v>0</v>
      </c>
    </row>
    <row r="91" spans="1:51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0</v>
      </c>
      <c r="H91" s="197">
        <v>0</v>
      </c>
      <c r="I91" s="197">
        <v>0</v>
      </c>
      <c r="J91" s="197">
        <v>0</v>
      </c>
      <c r="K91" s="197">
        <v>0</v>
      </c>
      <c r="L91" s="197">
        <v>0</v>
      </c>
      <c r="M91" s="197">
        <v>0</v>
      </c>
      <c r="N91" s="197">
        <v>0</v>
      </c>
      <c r="O91" s="197">
        <v>0</v>
      </c>
      <c r="P91" s="197">
        <v>0</v>
      </c>
      <c r="Q91" s="197">
        <v>0</v>
      </c>
      <c r="R91" s="197">
        <v>0</v>
      </c>
      <c r="S91" s="197">
        <v>0</v>
      </c>
      <c r="T91" s="197">
        <v>0</v>
      </c>
      <c r="U91" s="197">
        <v>0</v>
      </c>
      <c r="V91" s="197">
        <v>0</v>
      </c>
      <c r="W91" s="197">
        <v>0</v>
      </c>
      <c r="X91" s="197">
        <v>0</v>
      </c>
      <c r="Y91" s="197">
        <v>0</v>
      </c>
      <c r="Z91" s="197">
        <v>0</v>
      </c>
      <c r="AA91" s="197">
        <v>0</v>
      </c>
      <c r="AB91" s="197">
        <v>0</v>
      </c>
      <c r="AC91" s="197">
        <v>0</v>
      </c>
      <c r="AD91" s="197">
        <v>0</v>
      </c>
      <c r="AE91" s="197">
        <v>0</v>
      </c>
      <c r="AF91" s="197">
        <v>0</v>
      </c>
      <c r="AG91" s="197">
        <v>8.5</v>
      </c>
      <c r="AH91" s="197">
        <v>0</v>
      </c>
      <c r="AI91" s="197">
        <v>3.33</v>
      </c>
      <c r="AJ91" s="197">
        <v>0</v>
      </c>
      <c r="AK91" s="197">
        <v>0</v>
      </c>
      <c r="AL91" s="197">
        <v>0</v>
      </c>
      <c r="AM91" s="197">
        <v>0</v>
      </c>
      <c r="AN91" s="197">
        <v>0</v>
      </c>
      <c r="AO91" s="197">
        <v>22.34</v>
      </c>
      <c r="AP91" s="197">
        <v>0</v>
      </c>
      <c r="AQ91" s="197">
        <v>0</v>
      </c>
      <c r="AR91" s="197">
        <v>0</v>
      </c>
      <c r="AS91" s="197">
        <v>0</v>
      </c>
      <c r="AT91" s="197">
        <v>0</v>
      </c>
      <c r="AU91" s="197">
        <v>0</v>
      </c>
      <c r="AV91" s="197">
        <v>0</v>
      </c>
      <c r="AW91" s="197">
        <v>0</v>
      </c>
      <c r="AX91" s="197">
        <v>0</v>
      </c>
      <c r="AY91" s="197">
        <v>0</v>
      </c>
    </row>
    <row r="92" spans="1:51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0</v>
      </c>
      <c r="H92" s="197">
        <v>0</v>
      </c>
      <c r="I92" s="197">
        <v>0</v>
      </c>
      <c r="J92" s="197">
        <v>0</v>
      </c>
      <c r="K92" s="197">
        <v>0</v>
      </c>
      <c r="L92" s="197">
        <v>0</v>
      </c>
      <c r="M92" s="197">
        <v>0</v>
      </c>
      <c r="N92" s="197">
        <v>0</v>
      </c>
      <c r="O92" s="197">
        <v>0</v>
      </c>
      <c r="P92" s="197">
        <v>0</v>
      </c>
      <c r="Q92" s="197">
        <v>0</v>
      </c>
      <c r="R92" s="197">
        <v>0</v>
      </c>
      <c r="S92" s="197">
        <v>0</v>
      </c>
      <c r="T92" s="197">
        <v>0</v>
      </c>
      <c r="U92" s="197">
        <v>0</v>
      </c>
      <c r="V92" s="197">
        <v>0</v>
      </c>
      <c r="W92" s="197">
        <v>0</v>
      </c>
      <c r="X92" s="197">
        <v>0</v>
      </c>
      <c r="Y92" s="197">
        <v>0</v>
      </c>
      <c r="Z92" s="197">
        <v>0</v>
      </c>
      <c r="AA92" s="197">
        <v>0</v>
      </c>
      <c r="AB92" s="197">
        <v>0</v>
      </c>
      <c r="AC92" s="197">
        <v>0</v>
      </c>
      <c r="AD92" s="197">
        <v>0</v>
      </c>
      <c r="AE92" s="197">
        <v>0</v>
      </c>
      <c r="AF92" s="197">
        <v>0</v>
      </c>
      <c r="AG92" s="197">
        <v>8.5</v>
      </c>
      <c r="AH92" s="197">
        <v>0</v>
      </c>
      <c r="AI92" s="197">
        <v>3.33</v>
      </c>
      <c r="AJ92" s="197">
        <v>0</v>
      </c>
      <c r="AK92" s="197">
        <v>0</v>
      </c>
      <c r="AL92" s="197">
        <v>0</v>
      </c>
      <c r="AM92" s="197">
        <v>0</v>
      </c>
      <c r="AN92" s="197">
        <v>0</v>
      </c>
      <c r="AO92" s="197">
        <v>22.34</v>
      </c>
      <c r="AP92" s="197">
        <v>0</v>
      </c>
      <c r="AQ92" s="197">
        <v>0</v>
      </c>
      <c r="AR92" s="197">
        <v>0</v>
      </c>
      <c r="AS92" s="197">
        <v>0</v>
      </c>
      <c r="AT92" s="197">
        <v>0</v>
      </c>
      <c r="AU92" s="197">
        <v>0</v>
      </c>
      <c r="AV92" s="197">
        <v>0</v>
      </c>
      <c r="AW92" s="197">
        <v>0</v>
      </c>
      <c r="AX92" s="197">
        <v>0</v>
      </c>
      <c r="AY92" s="197">
        <v>0</v>
      </c>
    </row>
    <row r="93" spans="1:51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0</v>
      </c>
      <c r="H93" s="197">
        <v>0</v>
      </c>
      <c r="I93" s="197">
        <v>0</v>
      </c>
      <c r="J93" s="197">
        <v>0</v>
      </c>
      <c r="K93" s="197">
        <v>0</v>
      </c>
      <c r="L93" s="197">
        <v>0</v>
      </c>
      <c r="M93" s="197">
        <v>0</v>
      </c>
      <c r="N93" s="197">
        <v>0</v>
      </c>
      <c r="O93" s="197">
        <v>0</v>
      </c>
      <c r="P93" s="197">
        <v>0</v>
      </c>
      <c r="Q93" s="197">
        <v>0</v>
      </c>
      <c r="R93" s="197">
        <v>0</v>
      </c>
      <c r="S93" s="197">
        <v>0</v>
      </c>
      <c r="T93" s="197">
        <v>0</v>
      </c>
      <c r="U93" s="197">
        <v>0</v>
      </c>
      <c r="V93" s="197">
        <v>0</v>
      </c>
      <c r="W93" s="197">
        <v>0</v>
      </c>
      <c r="X93" s="197">
        <v>0</v>
      </c>
      <c r="Y93" s="197">
        <v>0</v>
      </c>
      <c r="Z93" s="197">
        <v>0</v>
      </c>
      <c r="AA93" s="197">
        <v>0</v>
      </c>
      <c r="AB93" s="197">
        <v>0</v>
      </c>
      <c r="AC93" s="197">
        <v>0</v>
      </c>
      <c r="AD93" s="197">
        <v>0</v>
      </c>
      <c r="AE93" s="197">
        <v>0</v>
      </c>
      <c r="AF93" s="197">
        <v>0</v>
      </c>
      <c r="AG93" s="197">
        <v>8.5</v>
      </c>
      <c r="AH93" s="197">
        <v>0</v>
      </c>
      <c r="AI93" s="197">
        <v>3.33</v>
      </c>
      <c r="AJ93" s="197">
        <v>0</v>
      </c>
      <c r="AK93" s="197">
        <v>0</v>
      </c>
      <c r="AL93" s="197">
        <v>0</v>
      </c>
      <c r="AM93" s="197">
        <v>0</v>
      </c>
      <c r="AN93" s="197">
        <v>0</v>
      </c>
      <c r="AO93" s="197">
        <v>22.34</v>
      </c>
      <c r="AP93" s="197">
        <v>0</v>
      </c>
      <c r="AQ93" s="197">
        <v>0</v>
      </c>
      <c r="AR93" s="197">
        <v>0</v>
      </c>
      <c r="AS93" s="197">
        <v>0</v>
      </c>
      <c r="AT93" s="197">
        <v>0</v>
      </c>
      <c r="AU93" s="197">
        <v>0</v>
      </c>
      <c r="AV93" s="197">
        <v>0</v>
      </c>
      <c r="AW93" s="197">
        <v>0</v>
      </c>
      <c r="AX93" s="197">
        <v>0</v>
      </c>
      <c r="AY93" s="197">
        <v>0</v>
      </c>
    </row>
    <row r="94" spans="1:51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0</v>
      </c>
      <c r="H94" s="197">
        <v>0</v>
      </c>
      <c r="I94" s="197">
        <v>0</v>
      </c>
      <c r="J94" s="197">
        <v>0</v>
      </c>
      <c r="K94" s="197">
        <v>0</v>
      </c>
      <c r="L94" s="197">
        <v>0</v>
      </c>
      <c r="M94" s="197">
        <v>0</v>
      </c>
      <c r="N94" s="197">
        <v>0</v>
      </c>
      <c r="O94" s="197">
        <v>0</v>
      </c>
      <c r="P94" s="197">
        <v>0</v>
      </c>
      <c r="Q94" s="197">
        <v>0</v>
      </c>
      <c r="R94" s="197">
        <v>0</v>
      </c>
      <c r="S94" s="197">
        <v>0</v>
      </c>
      <c r="T94" s="197">
        <v>0</v>
      </c>
      <c r="U94" s="197">
        <v>0</v>
      </c>
      <c r="V94" s="197">
        <v>0</v>
      </c>
      <c r="W94" s="197">
        <v>0</v>
      </c>
      <c r="X94" s="197">
        <v>0</v>
      </c>
      <c r="Y94" s="197">
        <v>0</v>
      </c>
      <c r="Z94" s="197">
        <v>0</v>
      </c>
      <c r="AA94" s="197">
        <v>0</v>
      </c>
      <c r="AB94" s="197">
        <v>0</v>
      </c>
      <c r="AC94" s="197">
        <v>0</v>
      </c>
      <c r="AD94" s="197">
        <v>0</v>
      </c>
      <c r="AE94" s="197">
        <v>0</v>
      </c>
      <c r="AF94" s="197">
        <v>0</v>
      </c>
      <c r="AG94" s="197">
        <v>8.5</v>
      </c>
      <c r="AH94" s="197">
        <v>0</v>
      </c>
      <c r="AI94" s="197">
        <v>3.33</v>
      </c>
      <c r="AJ94" s="197">
        <v>0</v>
      </c>
      <c r="AK94" s="197">
        <v>0</v>
      </c>
      <c r="AL94" s="197">
        <v>0</v>
      </c>
      <c r="AM94" s="197">
        <v>0</v>
      </c>
      <c r="AN94" s="197">
        <v>0</v>
      </c>
      <c r="AO94" s="197">
        <v>22.34</v>
      </c>
      <c r="AP94" s="197">
        <v>0</v>
      </c>
      <c r="AQ94" s="197">
        <v>0</v>
      </c>
      <c r="AR94" s="197">
        <v>0</v>
      </c>
      <c r="AS94" s="197">
        <v>0</v>
      </c>
      <c r="AT94" s="197">
        <v>0</v>
      </c>
      <c r="AU94" s="197">
        <v>0</v>
      </c>
      <c r="AV94" s="197">
        <v>0</v>
      </c>
      <c r="AW94" s="197">
        <v>0</v>
      </c>
      <c r="AX94" s="197">
        <v>0</v>
      </c>
      <c r="AY94" s="197">
        <v>0</v>
      </c>
    </row>
    <row r="95" spans="1:51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0</v>
      </c>
      <c r="H95" s="197">
        <v>0</v>
      </c>
      <c r="I95" s="197">
        <v>0</v>
      </c>
      <c r="J95" s="197">
        <v>0</v>
      </c>
      <c r="K95" s="197">
        <v>0</v>
      </c>
      <c r="L95" s="197">
        <v>0</v>
      </c>
      <c r="M95" s="197">
        <v>0</v>
      </c>
      <c r="N95" s="197">
        <v>0</v>
      </c>
      <c r="O95" s="197">
        <v>0</v>
      </c>
      <c r="P95" s="197">
        <v>0</v>
      </c>
      <c r="Q95" s="197">
        <v>0</v>
      </c>
      <c r="R95" s="197">
        <v>0</v>
      </c>
      <c r="S95" s="197">
        <v>0</v>
      </c>
      <c r="T95" s="197">
        <v>0</v>
      </c>
      <c r="U95" s="197">
        <v>0</v>
      </c>
      <c r="V95" s="197">
        <v>0</v>
      </c>
      <c r="W95" s="197">
        <v>0</v>
      </c>
      <c r="X95" s="197">
        <v>0</v>
      </c>
      <c r="Y95" s="197">
        <v>0</v>
      </c>
      <c r="Z95" s="197">
        <v>0</v>
      </c>
      <c r="AA95" s="197">
        <v>0</v>
      </c>
      <c r="AB95" s="197">
        <v>0</v>
      </c>
      <c r="AC95" s="197">
        <v>0</v>
      </c>
      <c r="AD95" s="197">
        <v>0</v>
      </c>
      <c r="AE95" s="197">
        <v>0</v>
      </c>
      <c r="AF95" s="197">
        <v>0</v>
      </c>
      <c r="AG95" s="197">
        <v>8.5</v>
      </c>
      <c r="AH95" s="197">
        <v>0</v>
      </c>
      <c r="AI95" s="197">
        <v>3.33</v>
      </c>
      <c r="AJ95" s="197">
        <v>0</v>
      </c>
      <c r="AK95" s="197">
        <v>0</v>
      </c>
      <c r="AL95" s="197">
        <v>0</v>
      </c>
      <c r="AM95" s="197">
        <v>0</v>
      </c>
      <c r="AN95" s="197">
        <v>0</v>
      </c>
      <c r="AO95" s="197">
        <v>22.34</v>
      </c>
      <c r="AP95" s="197">
        <v>0</v>
      </c>
      <c r="AQ95" s="197">
        <v>0</v>
      </c>
      <c r="AR95" s="197">
        <v>0</v>
      </c>
      <c r="AS95" s="197">
        <v>0</v>
      </c>
      <c r="AT95" s="197">
        <v>0</v>
      </c>
      <c r="AU95" s="197">
        <v>0</v>
      </c>
      <c r="AV95" s="197">
        <v>0</v>
      </c>
      <c r="AW95" s="197">
        <v>0</v>
      </c>
      <c r="AX95" s="197">
        <v>0</v>
      </c>
      <c r="AY95" s="197">
        <v>0</v>
      </c>
    </row>
    <row r="96" spans="1:51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0</v>
      </c>
      <c r="H96" s="197">
        <v>0</v>
      </c>
      <c r="I96" s="197">
        <v>0</v>
      </c>
      <c r="J96" s="197">
        <v>0</v>
      </c>
      <c r="K96" s="197">
        <v>0</v>
      </c>
      <c r="L96" s="197">
        <v>0</v>
      </c>
      <c r="M96" s="197">
        <v>0</v>
      </c>
      <c r="N96" s="197">
        <v>0</v>
      </c>
      <c r="O96" s="197">
        <v>0</v>
      </c>
      <c r="P96" s="197">
        <v>0</v>
      </c>
      <c r="Q96" s="197">
        <v>0</v>
      </c>
      <c r="R96" s="197">
        <v>0</v>
      </c>
      <c r="S96" s="197">
        <v>0</v>
      </c>
      <c r="T96" s="197">
        <v>0</v>
      </c>
      <c r="U96" s="197">
        <v>0</v>
      </c>
      <c r="V96" s="197">
        <v>0</v>
      </c>
      <c r="W96" s="197">
        <v>0</v>
      </c>
      <c r="X96" s="197">
        <v>0</v>
      </c>
      <c r="Y96" s="197">
        <v>0</v>
      </c>
      <c r="Z96" s="197">
        <v>0</v>
      </c>
      <c r="AA96" s="197">
        <v>0</v>
      </c>
      <c r="AB96" s="197">
        <v>0</v>
      </c>
      <c r="AC96" s="197">
        <v>0</v>
      </c>
      <c r="AD96" s="197">
        <v>0</v>
      </c>
      <c r="AE96" s="197">
        <v>0</v>
      </c>
      <c r="AF96" s="197">
        <v>0</v>
      </c>
      <c r="AG96" s="197">
        <v>8.5</v>
      </c>
      <c r="AH96" s="197">
        <v>0</v>
      </c>
      <c r="AI96" s="197">
        <v>3.33</v>
      </c>
      <c r="AJ96" s="197">
        <v>0</v>
      </c>
      <c r="AK96" s="197">
        <v>0</v>
      </c>
      <c r="AL96" s="197">
        <v>0</v>
      </c>
      <c r="AM96" s="197">
        <v>0</v>
      </c>
      <c r="AN96" s="197">
        <v>0</v>
      </c>
      <c r="AO96" s="197">
        <v>22.34</v>
      </c>
      <c r="AP96" s="197">
        <v>0</v>
      </c>
      <c r="AQ96" s="197">
        <v>0</v>
      </c>
      <c r="AR96" s="197">
        <v>0</v>
      </c>
      <c r="AS96" s="197">
        <v>0</v>
      </c>
      <c r="AT96" s="197">
        <v>0</v>
      </c>
      <c r="AU96" s="197">
        <v>0</v>
      </c>
      <c r="AV96" s="197">
        <v>0</v>
      </c>
      <c r="AW96" s="197">
        <v>0</v>
      </c>
      <c r="AX96" s="197">
        <v>0</v>
      </c>
      <c r="AY96" s="197">
        <v>0</v>
      </c>
    </row>
    <row r="97" spans="1:51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0</v>
      </c>
      <c r="H97" s="197">
        <v>0</v>
      </c>
      <c r="I97" s="197">
        <v>0</v>
      </c>
      <c r="J97" s="197">
        <v>0</v>
      </c>
      <c r="K97" s="197">
        <v>0</v>
      </c>
      <c r="L97" s="197">
        <v>0</v>
      </c>
      <c r="M97" s="197">
        <v>0</v>
      </c>
      <c r="N97" s="197">
        <v>0</v>
      </c>
      <c r="O97" s="197">
        <v>0</v>
      </c>
      <c r="P97" s="197">
        <v>0</v>
      </c>
      <c r="Q97" s="197">
        <v>0</v>
      </c>
      <c r="R97" s="197">
        <v>0</v>
      </c>
      <c r="S97" s="197">
        <v>0</v>
      </c>
      <c r="T97" s="197">
        <v>0</v>
      </c>
      <c r="U97" s="197">
        <v>0</v>
      </c>
      <c r="V97" s="197">
        <v>0</v>
      </c>
      <c r="W97" s="197">
        <v>0</v>
      </c>
      <c r="X97" s="197">
        <v>0</v>
      </c>
      <c r="Y97" s="197">
        <v>0</v>
      </c>
      <c r="Z97" s="197">
        <v>0</v>
      </c>
      <c r="AA97" s="197">
        <v>0</v>
      </c>
      <c r="AB97" s="197">
        <v>0</v>
      </c>
      <c r="AC97" s="197">
        <v>0</v>
      </c>
      <c r="AD97" s="197">
        <v>0</v>
      </c>
      <c r="AE97" s="197">
        <v>0</v>
      </c>
      <c r="AF97" s="197">
        <v>0</v>
      </c>
      <c r="AG97" s="197">
        <v>8.5</v>
      </c>
      <c r="AH97" s="197">
        <v>0</v>
      </c>
      <c r="AI97" s="197">
        <v>3.33</v>
      </c>
      <c r="AJ97" s="197">
        <v>0</v>
      </c>
      <c r="AK97" s="197">
        <v>0</v>
      </c>
      <c r="AL97" s="197">
        <v>0</v>
      </c>
      <c r="AM97" s="197">
        <v>0</v>
      </c>
      <c r="AN97" s="197">
        <v>0</v>
      </c>
      <c r="AO97" s="197">
        <v>22.34</v>
      </c>
      <c r="AP97" s="197">
        <v>0</v>
      </c>
      <c r="AQ97" s="197">
        <v>0</v>
      </c>
      <c r="AR97" s="197">
        <v>0</v>
      </c>
      <c r="AS97" s="197">
        <v>0</v>
      </c>
      <c r="AT97" s="197">
        <v>0</v>
      </c>
      <c r="AU97" s="197">
        <v>0</v>
      </c>
      <c r="AV97" s="197">
        <v>0</v>
      </c>
      <c r="AW97" s="197">
        <v>0</v>
      </c>
      <c r="AX97" s="197">
        <v>0</v>
      </c>
      <c r="AY97" s="197">
        <v>0</v>
      </c>
    </row>
    <row r="98" spans="1:51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0</v>
      </c>
      <c r="H98" s="197">
        <v>0</v>
      </c>
      <c r="I98" s="197">
        <v>0</v>
      </c>
      <c r="J98" s="197">
        <v>0</v>
      </c>
      <c r="K98" s="197">
        <v>0</v>
      </c>
      <c r="L98" s="197">
        <v>0</v>
      </c>
      <c r="M98" s="197">
        <v>0</v>
      </c>
      <c r="N98" s="197">
        <v>0</v>
      </c>
      <c r="O98" s="197">
        <v>0</v>
      </c>
      <c r="P98" s="197">
        <v>0</v>
      </c>
      <c r="Q98" s="197">
        <v>0</v>
      </c>
      <c r="R98" s="197">
        <v>0</v>
      </c>
      <c r="S98" s="197">
        <v>0</v>
      </c>
      <c r="T98" s="197">
        <v>0</v>
      </c>
      <c r="U98" s="197">
        <v>0</v>
      </c>
      <c r="V98" s="197">
        <v>0</v>
      </c>
      <c r="W98" s="197">
        <v>0</v>
      </c>
      <c r="X98" s="197">
        <v>0</v>
      </c>
      <c r="Y98" s="197">
        <v>0</v>
      </c>
      <c r="Z98" s="197">
        <v>0</v>
      </c>
      <c r="AA98" s="197">
        <v>0</v>
      </c>
      <c r="AB98" s="197">
        <v>0</v>
      </c>
      <c r="AC98" s="197">
        <v>0</v>
      </c>
      <c r="AD98" s="197">
        <v>0</v>
      </c>
      <c r="AE98" s="197">
        <v>0</v>
      </c>
      <c r="AF98" s="197">
        <v>0</v>
      </c>
      <c r="AG98" s="197">
        <v>8.5</v>
      </c>
      <c r="AH98" s="197">
        <v>0</v>
      </c>
      <c r="AI98" s="197">
        <v>3.33</v>
      </c>
      <c r="AJ98" s="197">
        <v>0</v>
      </c>
      <c r="AK98" s="197">
        <v>0</v>
      </c>
      <c r="AL98" s="197">
        <v>0</v>
      </c>
      <c r="AM98" s="197">
        <v>0</v>
      </c>
      <c r="AN98" s="197">
        <v>0</v>
      </c>
      <c r="AO98" s="197">
        <v>22.34</v>
      </c>
      <c r="AP98" s="197">
        <v>0</v>
      </c>
      <c r="AQ98" s="197">
        <v>0</v>
      </c>
      <c r="AR98" s="197">
        <v>0</v>
      </c>
      <c r="AS98" s="197">
        <v>0</v>
      </c>
      <c r="AT98" s="197">
        <v>0</v>
      </c>
      <c r="AU98" s="197">
        <v>0</v>
      </c>
      <c r="AV98" s="197">
        <v>0</v>
      </c>
      <c r="AW98" s="197">
        <v>0</v>
      </c>
      <c r="AX98" s="197">
        <v>0</v>
      </c>
      <c r="AY98" s="197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0</v>
      </c>
      <c r="AD99">
        <f t="shared" si="0"/>
        <v>0</v>
      </c>
      <c r="AE99">
        <f t="shared" si="0"/>
        <v>0</v>
      </c>
      <c r="AF99">
        <f t="shared" si="0"/>
        <v>0</v>
      </c>
      <c r="AG99">
        <f t="shared" si="0"/>
        <v>6.8937499999999999E-2</v>
      </c>
      <c r="AH99">
        <f t="shared" si="0"/>
        <v>0</v>
      </c>
      <c r="AI99">
        <f t="shared" si="0"/>
        <v>2.830499999999999E-2</v>
      </c>
      <c r="AJ99">
        <f t="shared" si="0"/>
        <v>0</v>
      </c>
      <c r="AK99">
        <f t="shared" si="0"/>
        <v>0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0.53256000000000037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rgb="FFFF0000"/>
  </sheetPr>
  <dimension ref="A1:G99"/>
  <sheetViews>
    <sheetView workbookViewId="0"/>
  </sheetViews>
  <sheetFormatPr defaultRowHeight="12.75"/>
  <cols>
    <col min="1" max="1" width="12.85546875" style="8" customWidth="1"/>
    <col min="2" max="250" width="9.140625" style="8"/>
    <col min="251" max="251" width="12.85546875" style="8" customWidth="1"/>
    <col min="252" max="506" width="9.140625" style="8"/>
    <col min="507" max="507" width="12.85546875" style="8" customWidth="1"/>
    <col min="508" max="762" width="9.140625" style="8"/>
    <col min="763" max="763" width="12.85546875" style="8" customWidth="1"/>
    <col min="764" max="1018" width="9.140625" style="8"/>
    <col min="1019" max="1019" width="12.85546875" style="8" customWidth="1"/>
    <col min="1020" max="1274" width="9.140625" style="8"/>
    <col min="1275" max="1275" width="12.85546875" style="8" customWidth="1"/>
    <col min="1276" max="1530" width="9.140625" style="8"/>
    <col min="1531" max="1531" width="12.85546875" style="8" customWidth="1"/>
    <col min="1532" max="1786" width="9.140625" style="8"/>
    <col min="1787" max="1787" width="12.85546875" style="8" customWidth="1"/>
    <col min="1788" max="2042" width="9.140625" style="8"/>
    <col min="2043" max="2043" width="12.85546875" style="8" customWidth="1"/>
    <col min="2044" max="2298" width="9.140625" style="8"/>
    <col min="2299" max="2299" width="12.85546875" style="8" customWidth="1"/>
    <col min="2300" max="2554" width="9.140625" style="8"/>
    <col min="2555" max="2555" width="12.85546875" style="8" customWidth="1"/>
    <col min="2556" max="2810" width="9.140625" style="8"/>
    <col min="2811" max="2811" width="12.85546875" style="8" customWidth="1"/>
    <col min="2812" max="3066" width="9.140625" style="8"/>
    <col min="3067" max="3067" width="12.85546875" style="8" customWidth="1"/>
    <col min="3068" max="3322" width="9.140625" style="8"/>
    <col min="3323" max="3323" width="12.85546875" style="8" customWidth="1"/>
    <col min="3324" max="3578" width="9.140625" style="8"/>
    <col min="3579" max="3579" width="12.85546875" style="8" customWidth="1"/>
    <col min="3580" max="3834" width="9.140625" style="8"/>
    <col min="3835" max="3835" width="12.85546875" style="8" customWidth="1"/>
    <col min="3836" max="4090" width="9.140625" style="8"/>
    <col min="4091" max="4091" width="12.85546875" style="8" customWidth="1"/>
    <col min="4092" max="4346" width="9.140625" style="8"/>
    <col min="4347" max="4347" width="12.85546875" style="8" customWidth="1"/>
    <col min="4348" max="4602" width="9.140625" style="8"/>
    <col min="4603" max="4603" width="12.85546875" style="8" customWidth="1"/>
    <col min="4604" max="4858" width="9.140625" style="8"/>
    <col min="4859" max="4859" width="12.85546875" style="8" customWidth="1"/>
    <col min="4860" max="5114" width="9.140625" style="8"/>
    <col min="5115" max="5115" width="12.85546875" style="8" customWidth="1"/>
    <col min="5116" max="5370" width="9.140625" style="8"/>
    <col min="5371" max="5371" width="12.85546875" style="8" customWidth="1"/>
    <col min="5372" max="5626" width="9.140625" style="8"/>
    <col min="5627" max="5627" width="12.85546875" style="8" customWidth="1"/>
    <col min="5628" max="5882" width="9.140625" style="8"/>
    <col min="5883" max="5883" width="12.85546875" style="8" customWidth="1"/>
    <col min="5884" max="6138" width="9.140625" style="8"/>
    <col min="6139" max="6139" width="12.85546875" style="8" customWidth="1"/>
    <col min="6140" max="6394" width="9.140625" style="8"/>
    <col min="6395" max="6395" width="12.85546875" style="8" customWidth="1"/>
    <col min="6396" max="6650" width="9.140625" style="8"/>
    <col min="6651" max="6651" width="12.85546875" style="8" customWidth="1"/>
    <col min="6652" max="6906" width="9.140625" style="8"/>
    <col min="6907" max="6907" width="12.85546875" style="8" customWidth="1"/>
    <col min="6908" max="7162" width="9.140625" style="8"/>
    <col min="7163" max="7163" width="12.85546875" style="8" customWidth="1"/>
    <col min="7164" max="7418" width="9.140625" style="8"/>
    <col min="7419" max="7419" width="12.85546875" style="8" customWidth="1"/>
    <col min="7420" max="7674" width="9.140625" style="8"/>
    <col min="7675" max="7675" width="12.85546875" style="8" customWidth="1"/>
    <col min="7676" max="7930" width="9.140625" style="8"/>
    <col min="7931" max="7931" width="12.85546875" style="8" customWidth="1"/>
    <col min="7932" max="8186" width="9.140625" style="8"/>
    <col min="8187" max="8187" width="12.85546875" style="8" customWidth="1"/>
    <col min="8188" max="8442" width="9.140625" style="8"/>
    <col min="8443" max="8443" width="12.85546875" style="8" customWidth="1"/>
    <col min="8444" max="8698" width="9.140625" style="8"/>
    <col min="8699" max="8699" width="12.85546875" style="8" customWidth="1"/>
    <col min="8700" max="8954" width="9.140625" style="8"/>
    <col min="8955" max="8955" width="12.85546875" style="8" customWidth="1"/>
    <col min="8956" max="9210" width="9.140625" style="8"/>
    <col min="9211" max="9211" width="12.85546875" style="8" customWidth="1"/>
    <col min="9212" max="9466" width="9.140625" style="8"/>
    <col min="9467" max="9467" width="12.85546875" style="8" customWidth="1"/>
    <col min="9468" max="9722" width="9.140625" style="8"/>
    <col min="9723" max="9723" width="12.85546875" style="8" customWidth="1"/>
    <col min="9724" max="9978" width="9.140625" style="8"/>
    <col min="9979" max="9979" width="12.85546875" style="8" customWidth="1"/>
    <col min="9980" max="10234" width="9.140625" style="8"/>
    <col min="10235" max="10235" width="12.85546875" style="8" customWidth="1"/>
    <col min="10236" max="10490" width="9.140625" style="8"/>
    <col min="10491" max="10491" width="12.85546875" style="8" customWidth="1"/>
    <col min="10492" max="10746" width="9.140625" style="8"/>
    <col min="10747" max="10747" width="12.85546875" style="8" customWidth="1"/>
    <col min="10748" max="11002" width="9.140625" style="8"/>
    <col min="11003" max="11003" width="12.85546875" style="8" customWidth="1"/>
    <col min="11004" max="11258" width="9.140625" style="8"/>
    <col min="11259" max="11259" width="12.85546875" style="8" customWidth="1"/>
    <col min="11260" max="11514" width="9.140625" style="8"/>
    <col min="11515" max="11515" width="12.85546875" style="8" customWidth="1"/>
    <col min="11516" max="11770" width="9.140625" style="8"/>
    <col min="11771" max="11771" width="12.85546875" style="8" customWidth="1"/>
    <col min="11772" max="12026" width="9.140625" style="8"/>
    <col min="12027" max="12027" width="12.85546875" style="8" customWidth="1"/>
    <col min="12028" max="12282" width="9.140625" style="8"/>
    <col min="12283" max="12283" width="12.85546875" style="8" customWidth="1"/>
    <col min="12284" max="12538" width="9.140625" style="8"/>
    <col min="12539" max="12539" width="12.85546875" style="8" customWidth="1"/>
    <col min="12540" max="12794" width="9.140625" style="8"/>
    <col min="12795" max="12795" width="12.85546875" style="8" customWidth="1"/>
    <col min="12796" max="13050" width="9.140625" style="8"/>
    <col min="13051" max="13051" width="12.85546875" style="8" customWidth="1"/>
    <col min="13052" max="13306" width="9.140625" style="8"/>
    <col min="13307" max="13307" width="12.85546875" style="8" customWidth="1"/>
    <col min="13308" max="13562" width="9.140625" style="8"/>
    <col min="13563" max="13563" width="12.85546875" style="8" customWidth="1"/>
    <col min="13564" max="13818" width="9.140625" style="8"/>
    <col min="13819" max="13819" width="12.85546875" style="8" customWidth="1"/>
    <col min="13820" max="14074" width="9.140625" style="8"/>
    <col min="14075" max="14075" width="12.85546875" style="8" customWidth="1"/>
    <col min="14076" max="14330" width="9.140625" style="8"/>
    <col min="14331" max="14331" width="12.85546875" style="8" customWidth="1"/>
    <col min="14332" max="14586" width="9.140625" style="8"/>
    <col min="14587" max="14587" width="12.85546875" style="8" customWidth="1"/>
    <col min="14588" max="14842" width="9.140625" style="8"/>
    <col min="14843" max="14843" width="12.85546875" style="8" customWidth="1"/>
    <col min="14844" max="15098" width="9.140625" style="8"/>
    <col min="15099" max="15099" width="12.85546875" style="8" customWidth="1"/>
    <col min="15100" max="15354" width="9.140625" style="8"/>
    <col min="15355" max="15355" width="12.85546875" style="8" customWidth="1"/>
    <col min="15356" max="15610" width="9.140625" style="8"/>
    <col min="15611" max="15611" width="12.85546875" style="8" customWidth="1"/>
    <col min="15612" max="15866" width="9.140625" style="8"/>
    <col min="15867" max="15867" width="12.85546875" style="8" customWidth="1"/>
    <col min="15868" max="16122" width="9.140625" style="8"/>
    <col min="16123" max="16123" width="12.85546875" style="8" customWidth="1"/>
    <col min="16124" max="16384" width="9.140625" style="8"/>
  </cols>
  <sheetData>
    <row r="1" spans="1:7">
      <c r="A1" s="95">
        <f>Allocation_SG!A1</f>
        <v>45192</v>
      </c>
      <c r="B1" s="96" t="s">
        <v>274</v>
      </c>
      <c r="C1" s="96"/>
      <c r="D1" s="96"/>
      <c r="E1" s="96"/>
      <c r="F1" s="96"/>
      <c r="G1" s="97"/>
    </row>
    <row r="2" spans="1:7" ht="13.5" thickBot="1">
      <c r="A2" s="100"/>
      <c r="B2" s="104" t="s">
        <v>149</v>
      </c>
      <c r="C2" s="104" t="s">
        <v>150</v>
      </c>
      <c r="D2" s="104" t="s">
        <v>151</v>
      </c>
      <c r="E2" s="104" t="s">
        <v>152</v>
      </c>
      <c r="F2" s="104" t="s">
        <v>153</v>
      </c>
      <c r="G2" s="105"/>
    </row>
    <row r="3" spans="1:7">
      <c r="A3" s="101" t="s">
        <v>45</v>
      </c>
      <c r="B3" s="102">
        <f>'IDT-1 Calculation'!DF3</f>
        <v>0</v>
      </c>
      <c r="C3" s="102">
        <f>'IDT-1 Calculation'!DG3</f>
        <v>0</v>
      </c>
      <c r="D3" s="102">
        <f>'IDT-1 Calculation'!DH3</f>
        <v>0</v>
      </c>
      <c r="E3" s="102">
        <f>'IDT-1 Calculation'!DI3</f>
        <v>0</v>
      </c>
      <c r="F3" s="102">
        <f>'IDT-1 Calculation'!DJ3</f>
        <v>0</v>
      </c>
      <c r="G3" s="103">
        <f>SUM(B3:F3)</f>
        <v>0</v>
      </c>
    </row>
    <row r="4" spans="1:7">
      <c r="A4" s="98" t="s">
        <v>46</v>
      </c>
      <c r="B4" s="94">
        <f>'IDT-1 Calculation'!DF4</f>
        <v>0</v>
      </c>
      <c r="C4" s="94">
        <f>'IDT-1 Calculation'!DG4</f>
        <v>0</v>
      </c>
      <c r="D4" s="94">
        <f>'IDT-1 Calculation'!DH4</f>
        <v>0</v>
      </c>
      <c r="E4" s="94">
        <f>'IDT-1 Calculation'!DI4</f>
        <v>0</v>
      </c>
      <c r="F4" s="94">
        <f>'IDT-1 Calculation'!DJ4</f>
        <v>0</v>
      </c>
      <c r="G4" s="99">
        <f t="shared" ref="G4:G67" si="0">SUM(B4:F4)</f>
        <v>0</v>
      </c>
    </row>
    <row r="5" spans="1:7">
      <c r="A5" s="98" t="s">
        <v>47</v>
      </c>
      <c r="B5" s="94">
        <f>'IDT-1 Calculation'!DF5</f>
        <v>0</v>
      </c>
      <c r="C5" s="94">
        <f>'IDT-1 Calculation'!DG5</f>
        <v>0</v>
      </c>
      <c r="D5" s="94">
        <f>'IDT-1 Calculation'!DH5</f>
        <v>0</v>
      </c>
      <c r="E5" s="94">
        <f>'IDT-1 Calculation'!DI5</f>
        <v>0</v>
      </c>
      <c r="F5" s="94">
        <f>'IDT-1 Calculation'!DJ5</f>
        <v>0</v>
      </c>
      <c r="G5" s="99">
        <f t="shared" si="0"/>
        <v>0</v>
      </c>
    </row>
    <row r="6" spans="1:7">
      <c r="A6" s="98" t="s">
        <v>48</v>
      </c>
      <c r="B6" s="94">
        <f>'IDT-1 Calculation'!DF6</f>
        <v>0</v>
      </c>
      <c r="C6" s="94">
        <f>'IDT-1 Calculation'!DG6</f>
        <v>0</v>
      </c>
      <c r="D6" s="94">
        <f>'IDT-1 Calculation'!DH6</f>
        <v>0</v>
      </c>
      <c r="E6" s="94">
        <f>'IDT-1 Calculation'!DI6</f>
        <v>0</v>
      </c>
      <c r="F6" s="94">
        <f>'IDT-1 Calculation'!DJ6</f>
        <v>0</v>
      </c>
      <c r="G6" s="99">
        <f t="shared" si="0"/>
        <v>0</v>
      </c>
    </row>
    <row r="7" spans="1:7">
      <c r="A7" s="98" t="s">
        <v>49</v>
      </c>
      <c r="B7" s="94">
        <f>'IDT-1 Calculation'!DF7</f>
        <v>0</v>
      </c>
      <c r="C7" s="94">
        <f>'IDT-1 Calculation'!DG7</f>
        <v>0</v>
      </c>
      <c r="D7" s="94">
        <f>'IDT-1 Calculation'!DH7</f>
        <v>0</v>
      </c>
      <c r="E7" s="94">
        <f>'IDT-1 Calculation'!DI7</f>
        <v>0</v>
      </c>
      <c r="F7" s="94">
        <f>'IDT-1 Calculation'!DJ7</f>
        <v>0</v>
      </c>
      <c r="G7" s="99">
        <f t="shared" si="0"/>
        <v>0</v>
      </c>
    </row>
    <row r="8" spans="1:7">
      <c r="A8" s="98" t="s">
        <v>50</v>
      </c>
      <c r="B8" s="94">
        <f>'IDT-1 Calculation'!DF8</f>
        <v>0</v>
      </c>
      <c r="C8" s="94">
        <f>'IDT-1 Calculation'!DG8</f>
        <v>0</v>
      </c>
      <c r="D8" s="94">
        <f>'IDT-1 Calculation'!DH8</f>
        <v>0</v>
      </c>
      <c r="E8" s="94">
        <f>'IDT-1 Calculation'!DI8</f>
        <v>0</v>
      </c>
      <c r="F8" s="94">
        <f>'IDT-1 Calculation'!DJ8</f>
        <v>0</v>
      </c>
      <c r="G8" s="99">
        <f t="shared" si="0"/>
        <v>0</v>
      </c>
    </row>
    <row r="9" spans="1:7">
      <c r="A9" s="98" t="s">
        <v>51</v>
      </c>
      <c r="B9" s="94">
        <f>'IDT-1 Calculation'!DF9</f>
        <v>0</v>
      </c>
      <c r="C9" s="94">
        <f>'IDT-1 Calculation'!DG9</f>
        <v>0</v>
      </c>
      <c r="D9" s="94">
        <f>'IDT-1 Calculation'!DH9</f>
        <v>0</v>
      </c>
      <c r="E9" s="94">
        <f>'IDT-1 Calculation'!DI9</f>
        <v>0</v>
      </c>
      <c r="F9" s="94">
        <f>'IDT-1 Calculation'!DJ9</f>
        <v>0</v>
      </c>
      <c r="G9" s="99">
        <f t="shared" si="0"/>
        <v>0</v>
      </c>
    </row>
    <row r="10" spans="1:7">
      <c r="A10" s="98" t="s">
        <v>52</v>
      </c>
      <c r="B10" s="94">
        <f>'IDT-1 Calculation'!DF10</f>
        <v>0</v>
      </c>
      <c r="C10" s="94">
        <f>'IDT-1 Calculation'!DG10</f>
        <v>0</v>
      </c>
      <c r="D10" s="94">
        <f>'IDT-1 Calculation'!DH10</f>
        <v>0</v>
      </c>
      <c r="E10" s="94">
        <f>'IDT-1 Calculation'!DI10</f>
        <v>0</v>
      </c>
      <c r="F10" s="94">
        <f>'IDT-1 Calculation'!DJ10</f>
        <v>0</v>
      </c>
      <c r="G10" s="99">
        <f t="shared" si="0"/>
        <v>0</v>
      </c>
    </row>
    <row r="11" spans="1:7">
      <c r="A11" s="98" t="s">
        <v>53</v>
      </c>
      <c r="B11" s="94">
        <f>'IDT-1 Calculation'!DF11</f>
        <v>0</v>
      </c>
      <c r="C11" s="94">
        <f>'IDT-1 Calculation'!DG11</f>
        <v>0</v>
      </c>
      <c r="D11" s="94">
        <f>'IDT-1 Calculation'!DH11</f>
        <v>0</v>
      </c>
      <c r="E11" s="94">
        <f>'IDT-1 Calculation'!DI11</f>
        <v>0</v>
      </c>
      <c r="F11" s="94">
        <f>'IDT-1 Calculation'!DJ11</f>
        <v>0</v>
      </c>
      <c r="G11" s="99">
        <f t="shared" si="0"/>
        <v>0</v>
      </c>
    </row>
    <row r="12" spans="1:7">
      <c r="A12" s="98" t="s">
        <v>54</v>
      </c>
      <c r="B12" s="94">
        <f>'IDT-1 Calculation'!DF12</f>
        <v>0</v>
      </c>
      <c r="C12" s="94">
        <f>'IDT-1 Calculation'!DG12</f>
        <v>0</v>
      </c>
      <c r="D12" s="94">
        <f>'IDT-1 Calculation'!DH12</f>
        <v>0</v>
      </c>
      <c r="E12" s="94">
        <f>'IDT-1 Calculation'!DI12</f>
        <v>0</v>
      </c>
      <c r="F12" s="94">
        <f>'IDT-1 Calculation'!DJ12</f>
        <v>0</v>
      </c>
      <c r="G12" s="99">
        <f t="shared" si="0"/>
        <v>0</v>
      </c>
    </row>
    <row r="13" spans="1:7">
      <c r="A13" s="98" t="s">
        <v>55</v>
      </c>
      <c r="B13" s="94">
        <f>'IDT-1 Calculation'!DF13</f>
        <v>0</v>
      </c>
      <c r="C13" s="94">
        <f>'IDT-1 Calculation'!DG13</f>
        <v>0</v>
      </c>
      <c r="D13" s="94">
        <f>'IDT-1 Calculation'!DH13</f>
        <v>0</v>
      </c>
      <c r="E13" s="94">
        <f>'IDT-1 Calculation'!DI13</f>
        <v>0</v>
      </c>
      <c r="F13" s="94">
        <f>'IDT-1 Calculation'!DJ13</f>
        <v>0</v>
      </c>
      <c r="G13" s="99">
        <f t="shared" si="0"/>
        <v>0</v>
      </c>
    </row>
    <row r="14" spans="1:7">
      <c r="A14" s="98" t="s">
        <v>56</v>
      </c>
      <c r="B14" s="94">
        <f>'IDT-1 Calculation'!DF14</f>
        <v>0</v>
      </c>
      <c r="C14" s="94">
        <f>'IDT-1 Calculation'!DG14</f>
        <v>0</v>
      </c>
      <c r="D14" s="94">
        <f>'IDT-1 Calculation'!DH14</f>
        <v>0</v>
      </c>
      <c r="E14" s="94">
        <f>'IDT-1 Calculation'!DI14</f>
        <v>0</v>
      </c>
      <c r="F14" s="94">
        <f>'IDT-1 Calculation'!DJ14</f>
        <v>0</v>
      </c>
      <c r="G14" s="99">
        <f t="shared" si="0"/>
        <v>0</v>
      </c>
    </row>
    <row r="15" spans="1:7">
      <c r="A15" s="98" t="s">
        <v>57</v>
      </c>
      <c r="B15" s="94">
        <f>'IDT-1 Calculation'!DF15</f>
        <v>0</v>
      </c>
      <c r="C15" s="94">
        <f>'IDT-1 Calculation'!DG15</f>
        <v>0</v>
      </c>
      <c r="D15" s="94">
        <f>'IDT-1 Calculation'!DH15</f>
        <v>0</v>
      </c>
      <c r="E15" s="94">
        <f>'IDT-1 Calculation'!DI15</f>
        <v>0</v>
      </c>
      <c r="F15" s="94">
        <f>'IDT-1 Calculation'!DJ15</f>
        <v>0</v>
      </c>
      <c r="G15" s="99">
        <f t="shared" si="0"/>
        <v>0</v>
      </c>
    </row>
    <row r="16" spans="1:7">
      <c r="A16" s="98" t="s">
        <v>58</v>
      </c>
      <c r="B16" s="94">
        <f>'IDT-1 Calculation'!DF16</f>
        <v>0</v>
      </c>
      <c r="C16" s="94">
        <f>'IDT-1 Calculation'!DG16</f>
        <v>0</v>
      </c>
      <c r="D16" s="94">
        <f>'IDT-1 Calculation'!DH16</f>
        <v>0</v>
      </c>
      <c r="E16" s="94">
        <f>'IDT-1 Calculation'!DI16</f>
        <v>0</v>
      </c>
      <c r="F16" s="94">
        <f>'IDT-1 Calculation'!DJ16</f>
        <v>0</v>
      </c>
      <c r="G16" s="99">
        <f t="shared" si="0"/>
        <v>0</v>
      </c>
    </row>
    <row r="17" spans="1:7">
      <c r="A17" s="98" t="s">
        <v>59</v>
      </c>
      <c r="B17" s="94">
        <f>'IDT-1 Calculation'!DF17</f>
        <v>0</v>
      </c>
      <c r="C17" s="94">
        <f>'IDT-1 Calculation'!DG17</f>
        <v>0</v>
      </c>
      <c r="D17" s="94">
        <f>'IDT-1 Calculation'!DH17</f>
        <v>0</v>
      </c>
      <c r="E17" s="94">
        <f>'IDT-1 Calculation'!DI17</f>
        <v>0</v>
      </c>
      <c r="F17" s="94">
        <f>'IDT-1 Calculation'!DJ17</f>
        <v>0</v>
      </c>
      <c r="G17" s="99">
        <f t="shared" si="0"/>
        <v>0</v>
      </c>
    </row>
    <row r="18" spans="1:7">
      <c r="A18" s="98" t="s">
        <v>60</v>
      </c>
      <c r="B18" s="94">
        <f>'IDT-1 Calculation'!DF18</f>
        <v>0</v>
      </c>
      <c r="C18" s="94">
        <f>'IDT-1 Calculation'!DG18</f>
        <v>0</v>
      </c>
      <c r="D18" s="94">
        <f>'IDT-1 Calculation'!DH18</f>
        <v>0</v>
      </c>
      <c r="E18" s="94">
        <f>'IDT-1 Calculation'!DI18</f>
        <v>0</v>
      </c>
      <c r="F18" s="94">
        <f>'IDT-1 Calculation'!DJ18</f>
        <v>0</v>
      </c>
      <c r="G18" s="99">
        <f t="shared" si="0"/>
        <v>0</v>
      </c>
    </row>
    <row r="19" spans="1:7">
      <c r="A19" s="98" t="s">
        <v>61</v>
      </c>
      <c r="B19" s="94">
        <f>'IDT-1 Calculation'!DF19</f>
        <v>16</v>
      </c>
      <c r="C19" s="94">
        <f>'IDT-1 Calculation'!DG19</f>
        <v>-16</v>
      </c>
      <c r="D19" s="94">
        <f>'IDT-1 Calculation'!DH19</f>
        <v>0</v>
      </c>
      <c r="E19" s="94">
        <f>'IDT-1 Calculation'!DI19</f>
        <v>0</v>
      </c>
      <c r="F19" s="94">
        <f>'IDT-1 Calculation'!DJ19</f>
        <v>0</v>
      </c>
      <c r="G19" s="99">
        <f t="shared" si="0"/>
        <v>0</v>
      </c>
    </row>
    <row r="20" spans="1:7">
      <c r="A20" s="98" t="s">
        <v>62</v>
      </c>
      <c r="B20" s="94">
        <f>'IDT-1 Calculation'!DF20</f>
        <v>36</v>
      </c>
      <c r="C20" s="94">
        <f>'IDT-1 Calculation'!DG20</f>
        <v>-36</v>
      </c>
      <c r="D20" s="94">
        <f>'IDT-1 Calculation'!DH20</f>
        <v>0</v>
      </c>
      <c r="E20" s="94">
        <f>'IDT-1 Calculation'!DI20</f>
        <v>0</v>
      </c>
      <c r="F20" s="94">
        <f>'IDT-1 Calculation'!DJ20</f>
        <v>0</v>
      </c>
      <c r="G20" s="99">
        <f t="shared" si="0"/>
        <v>0</v>
      </c>
    </row>
    <row r="21" spans="1:7">
      <c r="A21" s="98" t="s">
        <v>63</v>
      </c>
      <c r="B21" s="94">
        <f>'IDT-1 Calculation'!DF21</f>
        <v>160</v>
      </c>
      <c r="C21" s="94">
        <f>'IDT-1 Calculation'!DG21</f>
        <v>-160</v>
      </c>
      <c r="D21" s="94">
        <f>'IDT-1 Calculation'!DH21</f>
        <v>0</v>
      </c>
      <c r="E21" s="94">
        <f>'IDT-1 Calculation'!DI21</f>
        <v>0</v>
      </c>
      <c r="F21" s="94">
        <f>'IDT-1 Calculation'!DJ21</f>
        <v>0</v>
      </c>
      <c r="G21" s="99">
        <f t="shared" si="0"/>
        <v>0</v>
      </c>
    </row>
    <row r="22" spans="1:7">
      <c r="A22" s="98" t="s">
        <v>64</v>
      </c>
      <c r="B22" s="94">
        <f>'IDT-1 Calculation'!DF22</f>
        <v>180</v>
      </c>
      <c r="C22" s="94">
        <f>'IDT-1 Calculation'!DG22</f>
        <v>-180</v>
      </c>
      <c r="D22" s="94">
        <f>'IDT-1 Calculation'!DH22</f>
        <v>0</v>
      </c>
      <c r="E22" s="94">
        <f>'IDT-1 Calculation'!DI22</f>
        <v>0</v>
      </c>
      <c r="F22" s="94">
        <f>'IDT-1 Calculation'!DJ22</f>
        <v>0</v>
      </c>
      <c r="G22" s="99">
        <f t="shared" si="0"/>
        <v>0</v>
      </c>
    </row>
    <row r="23" spans="1:7">
      <c r="A23" s="98" t="s">
        <v>65</v>
      </c>
      <c r="B23" s="94">
        <f>'IDT-1 Calculation'!DF23</f>
        <v>163</v>
      </c>
      <c r="C23" s="94">
        <f>'IDT-1 Calculation'!DG23</f>
        <v>-163</v>
      </c>
      <c r="D23" s="94">
        <f>'IDT-1 Calculation'!DH23</f>
        <v>0</v>
      </c>
      <c r="E23" s="94">
        <f>'IDT-1 Calculation'!DI23</f>
        <v>0</v>
      </c>
      <c r="F23" s="94">
        <f>'IDT-1 Calculation'!DJ23</f>
        <v>0</v>
      </c>
      <c r="G23" s="99">
        <f t="shared" si="0"/>
        <v>0</v>
      </c>
    </row>
    <row r="24" spans="1:7">
      <c r="A24" s="98" t="s">
        <v>66</v>
      </c>
      <c r="B24" s="94">
        <f>'IDT-1 Calculation'!DF24</f>
        <v>129</v>
      </c>
      <c r="C24" s="94">
        <f>'IDT-1 Calculation'!DG24</f>
        <v>-54.613999999999997</v>
      </c>
      <c r="D24" s="94">
        <f>'IDT-1 Calculation'!DH24</f>
        <v>0</v>
      </c>
      <c r="E24" s="94">
        <f>'IDT-1 Calculation'!DI24</f>
        <v>0</v>
      </c>
      <c r="F24" s="94">
        <f>'IDT-1 Calculation'!DJ24</f>
        <v>-74.385999999999996</v>
      </c>
      <c r="G24" s="99">
        <f t="shared" si="0"/>
        <v>0</v>
      </c>
    </row>
    <row r="25" spans="1:7">
      <c r="A25" s="98" t="s">
        <v>67</v>
      </c>
      <c r="B25" s="94">
        <f>'IDT-1 Calculation'!DF25</f>
        <v>111</v>
      </c>
      <c r="C25" s="94">
        <f>'IDT-1 Calculation'!DG25</f>
        <v>-46.993000000000002</v>
      </c>
      <c r="D25" s="94">
        <f>'IDT-1 Calculation'!DH25</f>
        <v>0</v>
      </c>
      <c r="E25" s="94">
        <f>'IDT-1 Calculation'!DI25</f>
        <v>0</v>
      </c>
      <c r="F25" s="94">
        <f>'IDT-1 Calculation'!DJ25</f>
        <v>-64.007000000000005</v>
      </c>
      <c r="G25" s="99">
        <f t="shared" si="0"/>
        <v>0</v>
      </c>
    </row>
    <row r="26" spans="1:7">
      <c r="A26" s="98" t="s">
        <v>68</v>
      </c>
      <c r="B26" s="94">
        <f>'IDT-1 Calculation'!DF26</f>
        <v>67</v>
      </c>
      <c r="C26" s="94">
        <f>'IDT-1 Calculation'!DG26</f>
        <v>-28.364999999999998</v>
      </c>
      <c r="D26" s="94">
        <f>'IDT-1 Calculation'!DH26</f>
        <v>0</v>
      </c>
      <c r="E26" s="94">
        <f>'IDT-1 Calculation'!DI26</f>
        <v>0</v>
      </c>
      <c r="F26" s="94">
        <f>'IDT-1 Calculation'!DJ26</f>
        <v>-38.634999999999998</v>
      </c>
      <c r="G26" s="99">
        <f t="shared" si="0"/>
        <v>0</v>
      </c>
    </row>
    <row r="27" spans="1:7">
      <c r="A27" s="98" t="s">
        <v>69</v>
      </c>
      <c r="B27" s="94">
        <f>'IDT-1 Calculation'!DF27</f>
        <v>111</v>
      </c>
      <c r="C27" s="94">
        <f>'IDT-1 Calculation'!DG27</f>
        <v>-46.993000000000002</v>
      </c>
      <c r="D27" s="94">
        <f>'IDT-1 Calculation'!DH27</f>
        <v>0</v>
      </c>
      <c r="E27" s="94">
        <f>'IDT-1 Calculation'!DI27</f>
        <v>0</v>
      </c>
      <c r="F27" s="94">
        <f>'IDT-1 Calculation'!DJ27</f>
        <v>-64.007000000000005</v>
      </c>
      <c r="G27" s="99">
        <f t="shared" si="0"/>
        <v>0</v>
      </c>
    </row>
    <row r="28" spans="1:7">
      <c r="A28" s="98" t="s">
        <v>70</v>
      </c>
      <c r="B28" s="94">
        <f>'IDT-1 Calculation'!DF28</f>
        <v>76</v>
      </c>
      <c r="C28" s="94">
        <f>'IDT-1 Calculation'!DG28</f>
        <v>-32.176000000000002</v>
      </c>
      <c r="D28" s="94">
        <f>'IDT-1 Calculation'!DH28</f>
        <v>0</v>
      </c>
      <c r="E28" s="94">
        <f>'IDT-1 Calculation'!DI28</f>
        <v>0</v>
      </c>
      <c r="F28" s="94">
        <f>'IDT-1 Calculation'!DJ28</f>
        <v>-43.823999999999998</v>
      </c>
      <c r="G28" s="99">
        <f t="shared" si="0"/>
        <v>0</v>
      </c>
    </row>
    <row r="29" spans="1:7">
      <c r="A29" s="98" t="s">
        <v>71</v>
      </c>
      <c r="B29" s="94">
        <f>'IDT-1 Calculation'!DF29</f>
        <v>46</v>
      </c>
      <c r="C29" s="94">
        <f>'IDT-1 Calculation'!DG29</f>
        <v>-19.475000000000001</v>
      </c>
      <c r="D29" s="94">
        <f>'IDT-1 Calculation'!DH29</f>
        <v>0</v>
      </c>
      <c r="E29" s="94">
        <f>'IDT-1 Calculation'!DI29</f>
        <v>0</v>
      </c>
      <c r="F29" s="94">
        <f>'IDT-1 Calculation'!DJ29</f>
        <v>-26.524999999999999</v>
      </c>
      <c r="G29" s="99">
        <f t="shared" si="0"/>
        <v>0</v>
      </c>
    </row>
    <row r="30" spans="1:7">
      <c r="A30" s="98" t="s">
        <v>72</v>
      </c>
      <c r="B30" s="94">
        <f>'IDT-1 Calculation'!DF30</f>
        <v>0</v>
      </c>
      <c r="C30" s="94">
        <f>'IDT-1 Calculation'!DG30</f>
        <v>0</v>
      </c>
      <c r="D30" s="94">
        <f>'IDT-1 Calculation'!DH30</f>
        <v>0</v>
      </c>
      <c r="E30" s="94">
        <f>'IDT-1 Calculation'!DI30</f>
        <v>0</v>
      </c>
      <c r="F30" s="94">
        <f>'IDT-1 Calculation'!DJ30</f>
        <v>0</v>
      </c>
      <c r="G30" s="99">
        <f t="shared" si="0"/>
        <v>0</v>
      </c>
    </row>
    <row r="31" spans="1:7">
      <c r="A31" s="98" t="s">
        <v>73</v>
      </c>
      <c r="B31" s="94">
        <f>'IDT-1 Calculation'!DF31</f>
        <v>0</v>
      </c>
      <c r="C31" s="94">
        <f>'IDT-1 Calculation'!DG31</f>
        <v>0</v>
      </c>
      <c r="D31" s="94">
        <f>'IDT-1 Calculation'!DH31</f>
        <v>0</v>
      </c>
      <c r="E31" s="94">
        <f>'IDT-1 Calculation'!DI31</f>
        <v>0</v>
      </c>
      <c r="F31" s="94">
        <f>'IDT-1 Calculation'!DJ31</f>
        <v>0</v>
      </c>
      <c r="G31" s="99">
        <f t="shared" si="0"/>
        <v>0</v>
      </c>
    </row>
    <row r="32" spans="1:7">
      <c r="A32" s="98" t="s">
        <v>74</v>
      </c>
      <c r="B32" s="94">
        <f>'IDT-1 Calculation'!DF32</f>
        <v>0</v>
      </c>
      <c r="C32" s="94">
        <f>'IDT-1 Calculation'!DG32</f>
        <v>0</v>
      </c>
      <c r="D32" s="94">
        <f>'IDT-1 Calculation'!DH32</f>
        <v>0</v>
      </c>
      <c r="E32" s="94">
        <f>'IDT-1 Calculation'!DI32</f>
        <v>0</v>
      </c>
      <c r="F32" s="94">
        <f>'IDT-1 Calculation'!DJ32</f>
        <v>0</v>
      </c>
      <c r="G32" s="99">
        <f t="shared" si="0"/>
        <v>0</v>
      </c>
    </row>
    <row r="33" spans="1:7">
      <c r="A33" s="98" t="s">
        <v>75</v>
      </c>
      <c r="B33" s="94">
        <f>'IDT-1 Calculation'!DF33</f>
        <v>0</v>
      </c>
      <c r="C33" s="94">
        <f>'IDT-1 Calculation'!DG33</f>
        <v>0</v>
      </c>
      <c r="D33" s="94">
        <f>'IDT-1 Calculation'!DH33</f>
        <v>0</v>
      </c>
      <c r="E33" s="94">
        <f>'IDT-1 Calculation'!DI33</f>
        <v>0</v>
      </c>
      <c r="F33" s="94">
        <f>'IDT-1 Calculation'!DJ33</f>
        <v>0</v>
      </c>
      <c r="G33" s="99">
        <f t="shared" si="0"/>
        <v>0</v>
      </c>
    </row>
    <row r="34" spans="1:7">
      <c r="A34" s="98" t="s">
        <v>76</v>
      </c>
      <c r="B34" s="94">
        <f>'IDT-1 Calculation'!DF34</f>
        <v>0</v>
      </c>
      <c r="C34" s="94">
        <f>'IDT-1 Calculation'!DG34</f>
        <v>0</v>
      </c>
      <c r="D34" s="94">
        <f>'IDT-1 Calculation'!DH34</f>
        <v>0</v>
      </c>
      <c r="E34" s="94">
        <f>'IDT-1 Calculation'!DI34</f>
        <v>0</v>
      </c>
      <c r="F34" s="94">
        <f>'IDT-1 Calculation'!DJ34</f>
        <v>0</v>
      </c>
      <c r="G34" s="99">
        <f t="shared" si="0"/>
        <v>0</v>
      </c>
    </row>
    <row r="35" spans="1:7">
      <c r="A35" s="98" t="s">
        <v>77</v>
      </c>
      <c r="B35" s="94">
        <f>'IDT-1 Calculation'!DF35</f>
        <v>0</v>
      </c>
      <c r="C35" s="94">
        <f>'IDT-1 Calculation'!DG35</f>
        <v>0</v>
      </c>
      <c r="D35" s="94">
        <f>'IDT-1 Calculation'!DH35</f>
        <v>0</v>
      </c>
      <c r="E35" s="94">
        <f>'IDT-1 Calculation'!DI35</f>
        <v>0</v>
      </c>
      <c r="F35" s="94">
        <f>'IDT-1 Calculation'!DJ35</f>
        <v>0</v>
      </c>
      <c r="G35" s="99">
        <f t="shared" si="0"/>
        <v>0</v>
      </c>
    </row>
    <row r="36" spans="1:7">
      <c r="A36" s="98" t="s">
        <v>78</v>
      </c>
      <c r="B36" s="94">
        <f>'IDT-1 Calculation'!DF36</f>
        <v>0</v>
      </c>
      <c r="C36" s="94">
        <f>'IDT-1 Calculation'!DG36</f>
        <v>0</v>
      </c>
      <c r="D36" s="94">
        <f>'IDT-1 Calculation'!DH36</f>
        <v>0</v>
      </c>
      <c r="E36" s="94">
        <f>'IDT-1 Calculation'!DI36</f>
        <v>0</v>
      </c>
      <c r="F36" s="94">
        <f>'IDT-1 Calculation'!DJ36</f>
        <v>0</v>
      </c>
      <c r="G36" s="99">
        <f t="shared" si="0"/>
        <v>0</v>
      </c>
    </row>
    <row r="37" spans="1:7">
      <c r="A37" s="98" t="s">
        <v>79</v>
      </c>
      <c r="B37" s="94">
        <f>'IDT-1 Calculation'!DF37</f>
        <v>0</v>
      </c>
      <c r="C37" s="94">
        <f>'IDT-1 Calculation'!DG37</f>
        <v>0</v>
      </c>
      <c r="D37" s="94">
        <f>'IDT-1 Calculation'!DH37</f>
        <v>0</v>
      </c>
      <c r="E37" s="94">
        <f>'IDT-1 Calculation'!DI37</f>
        <v>0</v>
      </c>
      <c r="F37" s="94">
        <f>'IDT-1 Calculation'!DJ37</f>
        <v>0</v>
      </c>
      <c r="G37" s="99">
        <f t="shared" si="0"/>
        <v>0</v>
      </c>
    </row>
    <row r="38" spans="1:7">
      <c r="A38" s="98" t="s">
        <v>80</v>
      </c>
      <c r="B38" s="94">
        <f>'IDT-1 Calculation'!DF38</f>
        <v>0</v>
      </c>
      <c r="C38" s="94">
        <f>'IDT-1 Calculation'!DG38</f>
        <v>0</v>
      </c>
      <c r="D38" s="94">
        <f>'IDT-1 Calculation'!DH38</f>
        <v>0</v>
      </c>
      <c r="E38" s="94">
        <f>'IDT-1 Calculation'!DI38</f>
        <v>0</v>
      </c>
      <c r="F38" s="94">
        <f>'IDT-1 Calculation'!DJ38</f>
        <v>0</v>
      </c>
      <c r="G38" s="99">
        <f t="shared" si="0"/>
        <v>0</v>
      </c>
    </row>
    <row r="39" spans="1:7">
      <c r="A39" s="98" t="s">
        <v>81</v>
      </c>
      <c r="B39" s="94">
        <f>'IDT-1 Calculation'!DF39</f>
        <v>0</v>
      </c>
      <c r="C39" s="94">
        <f>'IDT-1 Calculation'!DG39</f>
        <v>0</v>
      </c>
      <c r="D39" s="94">
        <f>'IDT-1 Calculation'!DH39</f>
        <v>0</v>
      </c>
      <c r="E39" s="94">
        <f>'IDT-1 Calculation'!DI39</f>
        <v>0</v>
      </c>
      <c r="F39" s="94">
        <f>'IDT-1 Calculation'!DJ39</f>
        <v>0</v>
      </c>
      <c r="G39" s="99">
        <f t="shared" si="0"/>
        <v>0</v>
      </c>
    </row>
    <row r="40" spans="1:7">
      <c r="A40" s="98" t="s">
        <v>82</v>
      </c>
      <c r="B40" s="94">
        <f>'IDT-1 Calculation'!DF40</f>
        <v>0</v>
      </c>
      <c r="C40" s="94">
        <f>'IDT-1 Calculation'!DG40</f>
        <v>0</v>
      </c>
      <c r="D40" s="94">
        <f>'IDT-1 Calculation'!DH40</f>
        <v>0</v>
      </c>
      <c r="E40" s="94">
        <f>'IDT-1 Calculation'!DI40</f>
        <v>0</v>
      </c>
      <c r="F40" s="94">
        <f>'IDT-1 Calculation'!DJ40</f>
        <v>0</v>
      </c>
      <c r="G40" s="99">
        <f t="shared" si="0"/>
        <v>0</v>
      </c>
    </row>
    <row r="41" spans="1:7">
      <c r="A41" s="98" t="s">
        <v>83</v>
      </c>
      <c r="B41" s="94">
        <f>'IDT-1 Calculation'!DF41</f>
        <v>0</v>
      </c>
      <c r="C41" s="94">
        <f>'IDT-1 Calculation'!DG41</f>
        <v>0</v>
      </c>
      <c r="D41" s="94">
        <f>'IDT-1 Calculation'!DH41</f>
        <v>0</v>
      </c>
      <c r="E41" s="94">
        <f>'IDT-1 Calculation'!DI41</f>
        <v>0</v>
      </c>
      <c r="F41" s="94">
        <f>'IDT-1 Calculation'!DJ41</f>
        <v>0</v>
      </c>
      <c r="G41" s="99">
        <f t="shared" si="0"/>
        <v>0</v>
      </c>
    </row>
    <row r="42" spans="1:7">
      <c r="A42" s="98" t="s">
        <v>84</v>
      </c>
      <c r="B42" s="94">
        <f>'IDT-1 Calculation'!DF42</f>
        <v>0</v>
      </c>
      <c r="C42" s="94">
        <f>'IDT-1 Calculation'!DG42</f>
        <v>0</v>
      </c>
      <c r="D42" s="94">
        <f>'IDT-1 Calculation'!DH42</f>
        <v>0</v>
      </c>
      <c r="E42" s="94">
        <f>'IDT-1 Calculation'!DI42</f>
        <v>0</v>
      </c>
      <c r="F42" s="94">
        <f>'IDT-1 Calculation'!DJ42</f>
        <v>0</v>
      </c>
      <c r="G42" s="99">
        <f t="shared" si="0"/>
        <v>0</v>
      </c>
    </row>
    <row r="43" spans="1:7">
      <c r="A43" s="98" t="s">
        <v>85</v>
      </c>
      <c r="B43" s="94">
        <f>'IDT-1 Calculation'!DF43</f>
        <v>0</v>
      </c>
      <c r="C43" s="94">
        <f>'IDT-1 Calculation'!DG43</f>
        <v>0</v>
      </c>
      <c r="D43" s="94">
        <f>'IDT-1 Calculation'!DH43</f>
        <v>0</v>
      </c>
      <c r="E43" s="94">
        <f>'IDT-1 Calculation'!DI43</f>
        <v>0</v>
      </c>
      <c r="F43" s="94">
        <f>'IDT-1 Calculation'!DJ43</f>
        <v>0</v>
      </c>
      <c r="G43" s="99">
        <f t="shared" si="0"/>
        <v>0</v>
      </c>
    </row>
    <row r="44" spans="1:7">
      <c r="A44" s="98" t="s">
        <v>86</v>
      </c>
      <c r="B44" s="94">
        <f>'IDT-1 Calculation'!DF44</f>
        <v>0</v>
      </c>
      <c r="C44" s="94">
        <f>'IDT-1 Calculation'!DG44</f>
        <v>0</v>
      </c>
      <c r="D44" s="94">
        <f>'IDT-1 Calculation'!DH44</f>
        <v>0</v>
      </c>
      <c r="E44" s="94">
        <f>'IDT-1 Calculation'!DI44</f>
        <v>0</v>
      </c>
      <c r="F44" s="94">
        <f>'IDT-1 Calculation'!DJ44</f>
        <v>0</v>
      </c>
      <c r="G44" s="99">
        <f t="shared" si="0"/>
        <v>0</v>
      </c>
    </row>
    <row r="45" spans="1:7">
      <c r="A45" s="98" t="s">
        <v>87</v>
      </c>
      <c r="B45" s="94">
        <f>'IDT-1 Calculation'!DF45</f>
        <v>0</v>
      </c>
      <c r="C45" s="94">
        <f>'IDT-1 Calculation'!DG45</f>
        <v>0</v>
      </c>
      <c r="D45" s="94">
        <f>'IDT-1 Calculation'!DH45</f>
        <v>0</v>
      </c>
      <c r="E45" s="94">
        <f>'IDT-1 Calculation'!DI45</f>
        <v>0</v>
      </c>
      <c r="F45" s="94">
        <f>'IDT-1 Calculation'!DJ45</f>
        <v>0</v>
      </c>
      <c r="G45" s="99">
        <f t="shared" si="0"/>
        <v>0</v>
      </c>
    </row>
    <row r="46" spans="1:7">
      <c r="A46" s="98" t="s">
        <v>88</v>
      </c>
      <c r="B46" s="94">
        <f>'IDT-1 Calculation'!DF46</f>
        <v>11</v>
      </c>
      <c r="C46" s="94">
        <f>'IDT-1 Calculation'!DG46</f>
        <v>-11</v>
      </c>
      <c r="D46" s="94">
        <f>'IDT-1 Calculation'!DH46</f>
        <v>0</v>
      </c>
      <c r="E46" s="94">
        <f>'IDT-1 Calculation'!DI46</f>
        <v>0</v>
      </c>
      <c r="F46" s="94">
        <f>'IDT-1 Calculation'!DJ46</f>
        <v>0</v>
      </c>
      <c r="G46" s="99">
        <f t="shared" si="0"/>
        <v>0</v>
      </c>
    </row>
    <row r="47" spans="1:7">
      <c r="A47" s="98" t="s">
        <v>89</v>
      </c>
      <c r="B47" s="94">
        <f>'IDT-1 Calculation'!DF47</f>
        <v>19</v>
      </c>
      <c r="C47" s="94">
        <f>'IDT-1 Calculation'!DG47</f>
        <v>-19</v>
      </c>
      <c r="D47" s="94">
        <f>'IDT-1 Calculation'!DH47</f>
        <v>0</v>
      </c>
      <c r="E47" s="94">
        <f>'IDT-1 Calculation'!DI47</f>
        <v>0</v>
      </c>
      <c r="F47" s="94">
        <f>'IDT-1 Calculation'!DJ47</f>
        <v>0</v>
      </c>
      <c r="G47" s="99">
        <f t="shared" si="0"/>
        <v>0</v>
      </c>
    </row>
    <row r="48" spans="1:7">
      <c r="A48" s="98" t="s">
        <v>90</v>
      </c>
      <c r="B48" s="94">
        <f>'IDT-1 Calculation'!DF48</f>
        <v>31</v>
      </c>
      <c r="C48" s="94">
        <f>'IDT-1 Calculation'!DG48</f>
        <v>-31</v>
      </c>
      <c r="D48" s="94">
        <f>'IDT-1 Calculation'!DH48</f>
        <v>0</v>
      </c>
      <c r="E48" s="94">
        <f>'IDT-1 Calculation'!DI48</f>
        <v>0</v>
      </c>
      <c r="F48" s="94">
        <f>'IDT-1 Calculation'!DJ48</f>
        <v>0</v>
      </c>
      <c r="G48" s="99">
        <f t="shared" si="0"/>
        <v>0</v>
      </c>
    </row>
    <row r="49" spans="1:7">
      <c r="A49" s="98" t="s">
        <v>91</v>
      </c>
      <c r="B49" s="94">
        <f>'IDT-1 Calculation'!DF49</f>
        <v>57</v>
      </c>
      <c r="C49" s="94">
        <f>'IDT-1 Calculation'!DG49</f>
        <v>-57</v>
      </c>
      <c r="D49" s="94">
        <f>'IDT-1 Calculation'!DH49</f>
        <v>0</v>
      </c>
      <c r="E49" s="94">
        <f>'IDT-1 Calculation'!DI49</f>
        <v>0</v>
      </c>
      <c r="F49" s="94">
        <f>'IDT-1 Calculation'!DJ49</f>
        <v>0</v>
      </c>
      <c r="G49" s="99">
        <f t="shared" si="0"/>
        <v>0</v>
      </c>
    </row>
    <row r="50" spans="1:7">
      <c r="A50" s="98" t="s">
        <v>92</v>
      </c>
      <c r="B50" s="94">
        <f>'IDT-1 Calculation'!DF50</f>
        <v>69</v>
      </c>
      <c r="C50" s="94">
        <f>'IDT-1 Calculation'!DG50</f>
        <v>-69</v>
      </c>
      <c r="D50" s="94">
        <f>'IDT-1 Calculation'!DH50</f>
        <v>0</v>
      </c>
      <c r="E50" s="94">
        <f>'IDT-1 Calculation'!DI50</f>
        <v>0</v>
      </c>
      <c r="F50" s="94">
        <f>'IDT-1 Calculation'!DJ50</f>
        <v>0</v>
      </c>
      <c r="G50" s="99">
        <f t="shared" si="0"/>
        <v>0</v>
      </c>
    </row>
    <row r="51" spans="1:7">
      <c r="A51" s="98" t="s">
        <v>93</v>
      </c>
      <c r="B51" s="94">
        <f>'IDT-1 Calculation'!DF51</f>
        <v>74</v>
      </c>
      <c r="C51" s="94">
        <f>'IDT-1 Calculation'!DG51</f>
        <v>-74</v>
      </c>
      <c r="D51" s="94">
        <f>'IDT-1 Calculation'!DH51</f>
        <v>0</v>
      </c>
      <c r="E51" s="94">
        <f>'IDT-1 Calculation'!DI51</f>
        <v>0</v>
      </c>
      <c r="F51" s="94">
        <f>'IDT-1 Calculation'!DJ51</f>
        <v>0</v>
      </c>
      <c r="G51" s="99">
        <f t="shared" si="0"/>
        <v>0</v>
      </c>
    </row>
    <row r="52" spans="1:7">
      <c r="A52" s="98" t="s">
        <v>94</v>
      </c>
      <c r="B52" s="94">
        <f>'IDT-1 Calculation'!DF52</f>
        <v>73</v>
      </c>
      <c r="C52" s="94">
        <f>'IDT-1 Calculation'!DG52</f>
        <v>-73</v>
      </c>
      <c r="D52" s="94">
        <f>'IDT-1 Calculation'!DH52</f>
        <v>0</v>
      </c>
      <c r="E52" s="94">
        <f>'IDT-1 Calculation'!DI52</f>
        <v>0</v>
      </c>
      <c r="F52" s="94">
        <f>'IDT-1 Calculation'!DJ52</f>
        <v>0</v>
      </c>
      <c r="G52" s="99">
        <f t="shared" si="0"/>
        <v>0</v>
      </c>
    </row>
    <row r="53" spans="1:7">
      <c r="A53" s="98" t="s">
        <v>95</v>
      </c>
      <c r="B53" s="94">
        <f>'IDT-1 Calculation'!DF53</f>
        <v>89</v>
      </c>
      <c r="C53" s="94">
        <f>'IDT-1 Calculation'!DG53</f>
        <v>-89</v>
      </c>
      <c r="D53" s="94">
        <f>'IDT-1 Calculation'!DH53</f>
        <v>0</v>
      </c>
      <c r="E53" s="94">
        <f>'IDT-1 Calculation'!DI53</f>
        <v>0</v>
      </c>
      <c r="F53" s="94">
        <f>'IDT-1 Calculation'!DJ53</f>
        <v>0</v>
      </c>
      <c r="G53" s="99">
        <f t="shared" si="0"/>
        <v>0</v>
      </c>
    </row>
    <row r="54" spans="1:7">
      <c r="A54" s="98" t="s">
        <v>96</v>
      </c>
      <c r="B54" s="94">
        <f>'IDT-1 Calculation'!DF54</f>
        <v>75</v>
      </c>
      <c r="C54" s="94">
        <f>'IDT-1 Calculation'!DG54</f>
        <v>-75</v>
      </c>
      <c r="D54" s="94">
        <f>'IDT-1 Calculation'!DH54</f>
        <v>0</v>
      </c>
      <c r="E54" s="94">
        <f>'IDT-1 Calculation'!DI54</f>
        <v>0</v>
      </c>
      <c r="F54" s="94">
        <f>'IDT-1 Calculation'!DJ54</f>
        <v>0</v>
      </c>
      <c r="G54" s="99">
        <f t="shared" si="0"/>
        <v>0</v>
      </c>
    </row>
    <row r="55" spans="1:7">
      <c r="A55" s="98" t="s">
        <v>97</v>
      </c>
      <c r="B55" s="94">
        <f>'IDT-1 Calculation'!DF55</f>
        <v>85</v>
      </c>
      <c r="C55" s="94">
        <f>'IDT-1 Calculation'!DG55</f>
        <v>-85</v>
      </c>
      <c r="D55" s="94">
        <f>'IDT-1 Calculation'!DH55</f>
        <v>0</v>
      </c>
      <c r="E55" s="94">
        <f>'IDT-1 Calculation'!DI55</f>
        <v>0</v>
      </c>
      <c r="F55" s="94">
        <f>'IDT-1 Calculation'!DJ55</f>
        <v>0</v>
      </c>
      <c r="G55" s="99">
        <f t="shared" si="0"/>
        <v>0</v>
      </c>
    </row>
    <row r="56" spans="1:7">
      <c r="A56" s="98" t="s">
        <v>98</v>
      </c>
      <c r="B56" s="94">
        <f>'IDT-1 Calculation'!DF56</f>
        <v>80</v>
      </c>
      <c r="C56" s="94">
        <f>'IDT-1 Calculation'!DG56</f>
        <v>-80</v>
      </c>
      <c r="D56" s="94">
        <f>'IDT-1 Calculation'!DH56</f>
        <v>0</v>
      </c>
      <c r="E56" s="94">
        <f>'IDT-1 Calculation'!DI56</f>
        <v>0</v>
      </c>
      <c r="F56" s="94">
        <f>'IDT-1 Calculation'!DJ56</f>
        <v>0</v>
      </c>
      <c r="G56" s="99">
        <f t="shared" si="0"/>
        <v>0</v>
      </c>
    </row>
    <row r="57" spans="1:7">
      <c r="A57" s="98" t="s">
        <v>99</v>
      </c>
      <c r="B57" s="94">
        <f>'IDT-1 Calculation'!DF57</f>
        <v>79</v>
      </c>
      <c r="C57" s="94">
        <f>'IDT-1 Calculation'!DG57</f>
        <v>-79</v>
      </c>
      <c r="D57" s="94">
        <f>'IDT-1 Calculation'!DH57</f>
        <v>0</v>
      </c>
      <c r="E57" s="94">
        <f>'IDT-1 Calculation'!DI57</f>
        <v>0</v>
      </c>
      <c r="F57" s="94">
        <f>'IDT-1 Calculation'!DJ57</f>
        <v>0</v>
      </c>
      <c r="G57" s="99">
        <f t="shared" si="0"/>
        <v>0</v>
      </c>
    </row>
    <row r="58" spans="1:7">
      <c r="A58" s="98" t="s">
        <v>100</v>
      </c>
      <c r="B58" s="94">
        <f>'IDT-1 Calculation'!DF58</f>
        <v>58</v>
      </c>
      <c r="C58" s="94">
        <f>'IDT-1 Calculation'!DG58</f>
        <v>-58</v>
      </c>
      <c r="D58" s="94">
        <f>'IDT-1 Calculation'!DH58</f>
        <v>0</v>
      </c>
      <c r="E58" s="94">
        <f>'IDT-1 Calculation'!DI58</f>
        <v>0</v>
      </c>
      <c r="F58" s="94">
        <f>'IDT-1 Calculation'!DJ58</f>
        <v>0</v>
      </c>
      <c r="G58" s="99">
        <f t="shared" si="0"/>
        <v>0</v>
      </c>
    </row>
    <row r="59" spans="1:7">
      <c r="A59" s="98" t="s">
        <v>101</v>
      </c>
      <c r="B59" s="94">
        <f>'IDT-1 Calculation'!DF59</f>
        <v>39</v>
      </c>
      <c r="C59" s="94">
        <f>'IDT-1 Calculation'!DG59</f>
        <v>-39</v>
      </c>
      <c r="D59" s="94">
        <f>'IDT-1 Calculation'!DH59</f>
        <v>0</v>
      </c>
      <c r="E59" s="94">
        <f>'IDT-1 Calculation'!DI59</f>
        <v>0</v>
      </c>
      <c r="F59" s="94">
        <f>'IDT-1 Calculation'!DJ59</f>
        <v>0</v>
      </c>
      <c r="G59" s="99">
        <f t="shared" si="0"/>
        <v>0</v>
      </c>
    </row>
    <row r="60" spans="1:7">
      <c r="A60" s="98" t="s">
        <v>102</v>
      </c>
      <c r="B60" s="94">
        <f>'IDT-1 Calculation'!DF60</f>
        <v>21</v>
      </c>
      <c r="C60" s="94">
        <f>'IDT-1 Calculation'!DG60</f>
        <v>-21</v>
      </c>
      <c r="D60" s="94">
        <f>'IDT-1 Calculation'!DH60</f>
        <v>0</v>
      </c>
      <c r="E60" s="94">
        <f>'IDT-1 Calculation'!DI60</f>
        <v>0</v>
      </c>
      <c r="F60" s="94">
        <f>'IDT-1 Calculation'!DJ60</f>
        <v>0</v>
      </c>
      <c r="G60" s="99">
        <f t="shared" si="0"/>
        <v>0</v>
      </c>
    </row>
    <row r="61" spans="1:7">
      <c r="A61" s="98" t="s">
        <v>103</v>
      </c>
      <c r="B61" s="94">
        <f>'IDT-1 Calculation'!DF61</f>
        <v>0</v>
      </c>
      <c r="C61" s="94">
        <f>'IDT-1 Calculation'!DG61</f>
        <v>0</v>
      </c>
      <c r="D61" s="94">
        <f>'IDT-1 Calculation'!DH61</f>
        <v>0</v>
      </c>
      <c r="E61" s="94">
        <f>'IDT-1 Calculation'!DI61</f>
        <v>0</v>
      </c>
      <c r="F61" s="94">
        <f>'IDT-1 Calculation'!DJ61</f>
        <v>0</v>
      </c>
      <c r="G61" s="99">
        <f t="shared" si="0"/>
        <v>0</v>
      </c>
    </row>
    <row r="62" spans="1:7">
      <c r="A62" s="98" t="s">
        <v>104</v>
      </c>
      <c r="B62" s="94">
        <f>'IDT-1 Calculation'!DF62</f>
        <v>0</v>
      </c>
      <c r="C62" s="94">
        <f>'IDT-1 Calculation'!DG62</f>
        <v>0</v>
      </c>
      <c r="D62" s="94">
        <f>'IDT-1 Calculation'!DH62</f>
        <v>0</v>
      </c>
      <c r="E62" s="94">
        <f>'IDT-1 Calculation'!DI62</f>
        <v>0</v>
      </c>
      <c r="F62" s="94">
        <f>'IDT-1 Calculation'!DJ62</f>
        <v>0</v>
      </c>
      <c r="G62" s="99">
        <f t="shared" si="0"/>
        <v>0</v>
      </c>
    </row>
    <row r="63" spans="1:7">
      <c r="A63" s="98" t="s">
        <v>105</v>
      </c>
      <c r="B63" s="94">
        <f>'IDT-1 Calculation'!DF63</f>
        <v>0</v>
      </c>
      <c r="C63" s="94">
        <f>'IDT-1 Calculation'!DG63</f>
        <v>0</v>
      </c>
      <c r="D63" s="94">
        <f>'IDT-1 Calculation'!DH63</f>
        <v>0</v>
      </c>
      <c r="E63" s="94">
        <f>'IDT-1 Calculation'!DI63</f>
        <v>0</v>
      </c>
      <c r="F63" s="94">
        <f>'IDT-1 Calculation'!DJ63</f>
        <v>0</v>
      </c>
      <c r="G63" s="99">
        <f t="shared" si="0"/>
        <v>0</v>
      </c>
    </row>
    <row r="64" spans="1:7">
      <c r="A64" s="98" t="s">
        <v>106</v>
      </c>
      <c r="B64" s="94">
        <f>'IDT-1 Calculation'!DF64</f>
        <v>0</v>
      </c>
      <c r="C64" s="94">
        <f>'IDT-1 Calculation'!DG64</f>
        <v>0</v>
      </c>
      <c r="D64" s="94">
        <f>'IDT-1 Calculation'!DH64</f>
        <v>0</v>
      </c>
      <c r="E64" s="94">
        <f>'IDT-1 Calculation'!DI64</f>
        <v>0</v>
      </c>
      <c r="F64" s="94">
        <f>'IDT-1 Calculation'!DJ64</f>
        <v>0</v>
      </c>
      <c r="G64" s="99">
        <f t="shared" si="0"/>
        <v>0</v>
      </c>
    </row>
    <row r="65" spans="1:7">
      <c r="A65" s="98" t="s">
        <v>107</v>
      </c>
      <c r="B65" s="94">
        <f>'IDT-1 Calculation'!DF65</f>
        <v>0</v>
      </c>
      <c r="C65" s="94">
        <f>'IDT-1 Calculation'!DG65</f>
        <v>0</v>
      </c>
      <c r="D65" s="94">
        <f>'IDT-1 Calculation'!DH65</f>
        <v>0</v>
      </c>
      <c r="E65" s="94">
        <f>'IDT-1 Calculation'!DI65</f>
        <v>0</v>
      </c>
      <c r="F65" s="94">
        <f>'IDT-1 Calculation'!DJ65</f>
        <v>0</v>
      </c>
      <c r="G65" s="99">
        <f t="shared" si="0"/>
        <v>0</v>
      </c>
    </row>
    <row r="66" spans="1:7">
      <c r="A66" s="98" t="s">
        <v>108</v>
      </c>
      <c r="B66" s="94">
        <f>'IDT-1 Calculation'!DF66</f>
        <v>0</v>
      </c>
      <c r="C66" s="94">
        <f>'IDT-1 Calculation'!DG66</f>
        <v>0</v>
      </c>
      <c r="D66" s="94">
        <f>'IDT-1 Calculation'!DH66</f>
        <v>0</v>
      </c>
      <c r="E66" s="94">
        <f>'IDT-1 Calculation'!DI66</f>
        <v>0</v>
      </c>
      <c r="F66" s="94">
        <f>'IDT-1 Calculation'!DJ66</f>
        <v>0</v>
      </c>
      <c r="G66" s="99">
        <f t="shared" si="0"/>
        <v>0</v>
      </c>
    </row>
    <row r="67" spans="1:7">
      <c r="A67" s="98" t="s">
        <v>109</v>
      </c>
      <c r="B67" s="94">
        <f>'IDT-1 Calculation'!DF67</f>
        <v>0</v>
      </c>
      <c r="C67" s="94">
        <f>'IDT-1 Calculation'!DG67</f>
        <v>0</v>
      </c>
      <c r="D67" s="94">
        <f>'IDT-1 Calculation'!DH67</f>
        <v>0</v>
      </c>
      <c r="E67" s="94">
        <f>'IDT-1 Calculation'!DI67</f>
        <v>0</v>
      </c>
      <c r="F67" s="94">
        <f>'IDT-1 Calculation'!DJ67</f>
        <v>0</v>
      </c>
      <c r="G67" s="99">
        <f t="shared" si="0"/>
        <v>0</v>
      </c>
    </row>
    <row r="68" spans="1:7">
      <c r="A68" s="98" t="s">
        <v>110</v>
      </c>
      <c r="B68" s="94">
        <f>'IDT-1 Calculation'!DF68</f>
        <v>0</v>
      </c>
      <c r="C68" s="94">
        <f>'IDT-1 Calculation'!DG68</f>
        <v>0</v>
      </c>
      <c r="D68" s="94">
        <f>'IDT-1 Calculation'!DH68</f>
        <v>0</v>
      </c>
      <c r="E68" s="94">
        <f>'IDT-1 Calculation'!DI68</f>
        <v>0</v>
      </c>
      <c r="F68" s="94">
        <f>'IDT-1 Calculation'!DJ68</f>
        <v>0</v>
      </c>
      <c r="G68" s="99">
        <f t="shared" ref="G68:G99" si="1">SUM(B68:F68)</f>
        <v>0</v>
      </c>
    </row>
    <row r="69" spans="1:7">
      <c r="A69" s="98" t="s">
        <v>111</v>
      </c>
      <c r="B69" s="94">
        <f>'IDT-1 Calculation'!DF69</f>
        <v>0</v>
      </c>
      <c r="C69" s="94">
        <f>'IDT-1 Calculation'!DG69</f>
        <v>0</v>
      </c>
      <c r="D69" s="94">
        <f>'IDT-1 Calculation'!DH69</f>
        <v>0</v>
      </c>
      <c r="E69" s="94">
        <f>'IDT-1 Calculation'!DI69</f>
        <v>0</v>
      </c>
      <c r="F69" s="94">
        <f>'IDT-1 Calculation'!DJ69</f>
        <v>0</v>
      </c>
      <c r="G69" s="99">
        <f t="shared" si="1"/>
        <v>0</v>
      </c>
    </row>
    <row r="70" spans="1:7">
      <c r="A70" s="98" t="s">
        <v>112</v>
      </c>
      <c r="B70" s="94">
        <f>'IDT-1 Calculation'!DF70</f>
        <v>0</v>
      </c>
      <c r="C70" s="94">
        <f>'IDT-1 Calculation'!DG70</f>
        <v>0</v>
      </c>
      <c r="D70" s="94">
        <f>'IDT-1 Calculation'!DH70</f>
        <v>0</v>
      </c>
      <c r="E70" s="94">
        <f>'IDT-1 Calculation'!DI70</f>
        <v>0</v>
      </c>
      <c r="F70" s="94">
        <f>'IDT-1 Calculation'!DJ70</f>
        <v>0</v>
      </c>
      <c r="G70" s="99">
        <f t="shared" si="1"/>
        <v>0</v>
      </c>
    </row>
    <row r="71" spans="1:7">
      <c r="A71" s="98" t="s">
        <v>113</v>
      </c>
      <c r="B71" s="94">
        <f>'IDT-1 Calculation'!DF71</f>
        <v>0</v>
      </c>
      <c r="C71" s="94">
        <f>'IDT-1 Calculation'!DG71</f>
        <v>0</v>
      </c>
      <c r="D71" s="94">
        <f>'IDT-1 Calculation'!DH71</f>
        <v>0</v>
      </c>
      <c r="E71" s="94">
        <f>'IDT-1 Calculation'!DI71</f>
        <v>0</v>
      </c>
      <c r="F71" s="94">
        <f>'IDT-1 Calculation'!DJ71</f>
        <v>0</v>
      </c>
      <c r="G71" s="99">
        <f t="shared" si="1"/>
        <v>0</v>
      </c>
    </row>
    <row r="72" spans="1:7">
      <c r="A72" s="98" t="s">
        <v>114</v>
      </c>
      <c r="B72" s="94">
        <f>'IDT-1 Calculation'!DF72</f>
        <v>0</v>
      </c>
      <c r="C72" s="94">
        <f>'IDT-1 Calculation'!DG72</f>
        <v>0</v>
      </c>
      <c r="D72" s="94">
        <f>'IDT-1 Calculation'!DH72</f>
        <v>0</v>
      </c>
      <c r="E72" s="94">
        <f>'IDT-1 Calculation'!DI72</f>
        <v>0</v>
      </c>
      <c r="F72" s="94">
        <f>'IDT-1 Calculation'!DJ72</f>
        <v>0</v>
      </c>
      <c r="G72" s="99">
        <f t="shared" si="1"/>
        <v>0</v>
      </c>
    </row>
    <row r="73" spans="1:7">
      <c r="A73" s="98" t="s">
        <v>115</v>
      </c>
      <c r="B73" s="94">
        <f>'IDT-1 Calculation'!DF73</f>
        <v>0</v>
      </c>
      <c r="C73" s="94">
        <f>'IDT-1 Calculation'!DG73</f>
        <v>0</v>
      </c>
      <c r="D73" s="94">
        <f>'IDT-1 Calculation'!DH73</f>
        <v>0</v>
      </c>
      <c r="E73" s="94">
        <f>'IDT-1 Calculation'!DI73</f>
        <v>0</v>
      </c>
      <c r="F73" s="94">
        <f>'IDT-1 Calculation'!DJ73</f>
        <v>0</v>
      </c>
      <c r="G73" s="99">
        <f t="shared" si="1"/>
        <v>0</v>
      </c>
    </row>
    <row r="74" spans="1:7">
      <c r="A74" s="98" t="s">
        <v>116</v>
      </c>
      <c r="B74" s="94">
        <f>'IDT-1 Calculation'!DF74</f>
        <v>0</v>
      </c>
      <c r="C74" s="94">
        <f>'IDT-1 Calculation'!DG74</f>
        <v>0</v>
      </c>
      <c r="D74" s="94">
        <f>'IDT-1 Calculation'!DH74</f>
        <v>0</v>
      </c>
      <c r="E74" s="94">
        <f>'IDT-1 Calculation'!DI74</f>
        <v>0</v>
      </c>
      <c r="F74" s="94">
        <f>'IDT-1 Calculation'!DJ74</f>
        <v>0</v>
      </c>
      <c r="G74" s="99">
        <f t="shared" si="1"/>
        <v>0</v>
      </c>
    </row>
    <row r="75" spans="1:7">
      <c r="A75" s="98" t="s">
        <v>117</v>
      </c>
      <c r="B75" s="94">
        <f>'IDT-1 Calculation'!DF75</f>
        <v>0</v>
      </c>
      <c r="C75" s="94">
        <f>'IDT-1 Calculation'!DG75</f>
        <v>0</v>
      </c>
      <c r="D75" s="94">
        <f>'IDT-1 Calculation'!DH75</f>
        <v>0</v>
      </c>
      <c r="E75" s="94">
        <f>'IDT-1 Calculation'!DI75</f>
        <v>0</v>
      </c>
      <c r="F75" s="94">
        <f>'IDT-1 Calculation'!DJ75</f>
        <v>0</v>
      </c>
      <c r="G75" s="99">
        <f t="shared" si="1"/>
        <v>0</v>
      </c>
    </row>
    <row r="76" spans="1:7">
      <c r="A76" s="98" t="s">
        <v>118</v>
      </c>
      <c r="B76" s="94">
        <f>'IDT-1 Calculation'!DF76</f>
        <v>0</v>
      </c>
      <c r="C76" s="94">
        <f>'IDT-1 Calculation'!DG76</f>
        <v>0</v>
      </c>
      <c r="D76" s="94">
        <f>'IDT-1 Calculation'!DH76</f>
        <v>0</v>
      </c>
      <c r="E76" s="94">
        <f>'IDT-1 Calculation'!DI76</f>
        <v>0</v>
      </c>
      <c r="F76" s="94">
        <f>'IDT-1 Calculation'!DJ76</f>
        <v>0</v>
      </c>
      <c r="G76" s="99">
        <f t="shared" si="1"/>
        <v>0</v>
      </c>
    </row>
    <row r="77" spans="1:7">
      <c r="A77" s="98" t="s">
        <v>119</v>
      </c>
      <c r="B77" s="94">
        <f>'IDT-1 Calculation'!DF77</f>
        <v>0</v>
      </c>
      <c r="C77" s="94">
        <f>'IDT-1 Calculation'!DG77</f>
        <v>0</v>
      </c>
      <c r="D77" s="94">
        <f>'IDT-1 Calculation'!DH77</f>
        <v>0</v>
      </c>
      <c r="E77" s="94">
        <f>'IDT-1 Calculation'!DI77</f>
        <v>0</v>
      </c>
      <c r="F77" s="94">
        <f>'IDT-1 Calculation'!DJ77</f>
        <v>0</v>
      </c>
      <c r="G77" s="99">
        <f t="shared" si="1"/>
        <v>0</v>
      </c>
    </row>
    <row r="78" spans="1:7">
      <c r="A78" s="98" t="s">
        <v>120</v>
      </c>
      <c r="B78" s="94">
        <f>'IDT-1 Calculation'!DF78</f>
        <v>0</v>
      </c>
      <c r="C78" s="94">
        <f>'IDT-1 Calculation'!DG78</f>
        <v>0</v>
      </c>
      <c r="D78" s="94">
        <f>'IDT-1 Calculation'!DH78</f>
        <v>0</v>
      </c>
      <c r="E78" s="94">
        <f>'IDT-1 Calculation'!DI78</f>
        <v>0</v>
      </c>
      <c r="F78" s="94">
        <f>'IDT-1 Calculation'!DJ78</f>
        <v>0</v>
      </c>
      <c r="G78" s="99">
        <f t="shared" si="1"/>
        <v>0</v>
      </c>
    </row>
    <row r="79" spans="1:7">
      <c r="A79" s="98" t="s">
        <v>121</v>
      </c>
      <c r="B79" s="94">
        <f>'IDT-1 Calculation'!DF79</f>
        <v>0</v>
      </c>
      <c r="C79" s="94">
        <f>'IDT-1 Calculation'!DG79</f>
        <v>0</v>
      </c>
      <c r="D79" s="94">
        <f>'IDT-1 Calculation'!DH79</f>
        <v>0</v>
      </c>
      <c r="E79" s="94">
        <f>'IDT-1 Calculation'!DI79</f>
        <v>0</v>
      </c>
      <c r="F79" s="94">
        <f>'IDT-1 Calculation'!DJ79</f>
        <v>0</v>
      </c>
      <c r="G79" s="99">
        <f t="shared" si="1"/>
        <v>0</v>
      </c>
    </row>
    <row r="80" spans="1:7">
      <c r="A80" s="98" t="s">
        <v>122</v>
      </c>
      <c r="B80" s="94">
        <f>'IDT-1 Calculation'!DF80</f>
        <v>0</v>
      </c>
      <c r="C80" s="94">
        <f>'IDT-1 Calculation'!DG80</f>
        <v>0</v>
      </c>
      <c r="D80" s="94">
        <f>'IDT-1 Calculation'!DH80</f>
        <v>0</v>
      </c>
      <c r="E80" s="94">
        <f>'IDT-1 Calculation'!DI80</f>
        <v>0</v>
      </c>
      <c r="F80" s="94">
        <f>'IDT-1 Calculation'!DJ80</f>
        <v>0</v>
      </c>
      <c r="G80" s="99">
        <f t="shared" si="1"/>
        <v>0</v>
      </c>
    </row>
    <row r="81" spans="1:7">
      <c r="A81" s="98" t="s">
        <v>123</v>
      </c>
      <c r="B81" s="94">
        <f>'IDT-1 Calculation'!DF81</f>
        <v>0</v>
      </c>
      <c r="C81" s="94">
        <f>'IDT-1 Calculation'!DG81</f>
        <v>0</v>
      </c>
      <c r="D81" s="94">
        <f>'IDT-1 Calculation'!DH81</f>
        <v>0</v>
      </c>
      <c r="E81" s="94">
        <f>'IDT-1 Calculation'!DI81</f>
        <v>0</v>
      </c>
      <c r="F81" s="94">
        <f>'IDT-1 Calculation'!DJ81</f>
        <v>0</v>
      </c>
      <c r="G81" s="99">
        <f t="shared" si="1"/>
        <v>0</v>
      </c>
    </row>
    <row r="82" spans="1:7">
      <c r="A82" s="98" t="s">
        <v>124</v>
      </c>
      <c r="B82" s="94">
        <f>'IDT-1 Calculation'!DF82</f>
        <v>0</v>
      </c>
      <c r="C82" s="94">
        <f>'IDT-1 Calculation'!DG82</f>
        <v>0</v>
      </c>
      <c r="D82" s="94">
        <f>'IDT-1 Calculation'!DH82</f>
        <v>0</v>
      </c>
      <c r="E82" s="94">
        <f>'IDT-1 Calculation'!DI82</f>
        <v>0</v>
      </c>
      <c r="F82" s="94">
        <f>'IDT-1 Calculation'!DJ82</f>
        <v>0</v>
      </c>
      <c r="G82" s="99">
        <f t="shared" si="1"/>
        <v>0</v>
      </c>
    </row>
    <row r="83" spans="1:7">
      <c r="A83" s="98" t="s">
        <v>125</v>
      </c>
      <c r="B83" s="94">
        <f>'IDT-1 Calculation'!DF83</f>
        <v>0</v>
      </c>
      <c r="C83" s="94">
        <f>'IDT-1 Calculation'!DG83</f>
        <v>0</v>
      </c>
      <c r="D83" s="94">
        <f>'IDT-1 Calculation'!DH83</f>
        <v>0</v>
      </c>
      <c r="E83" s="94">
        <f>'IDT-1 Calculation'!DI83</f>
        <v>0</v>
      </c>
      <c r="F83" s="94">
        <f>'IDT-1 Calculation'!DJ83</f>
        <v>0</v>
      </c>
      <c r="G83" s="99">
        <f t="shared" si="1"/>
        <v>0</v>
      </c>
    </row>
    <row r="84" spans="1:7">
      <c r="A84" s="98" t="s">
        <v>126</v>
      </c>
      <c r="B84" s="94">
        <f>'IDT-1 Calculation'!DF84</f>
        <v>0</v>
      </c>
      <c r="C84" s="94">
        <f>'IDT-1 Calculation'!DG84</f>
        <v>0</v>
      </c>
      <c r="D84" s="94">
        <f>'IDT-1 Calculation'!DH84</f>
        <v>0</v>
      </c>
      <c r="E84" s="94">
        <f>'IDT-1 Calculation'!DI84</f>
        <v>0</v>
      </c>
      <c r="F84" s="94">
        <f>'IDT-1 Calculation'!DJ84</f>
        <v>0</v>
      </c>
      <c r="G84" s="99">
        <f t="shared" si="1"/>
        <v>0</v>
      </c>
    </row>
    <row r="85" spans="1:7">
      <c r="A85" s="98" t="s">
        <v>127</v>
      </c>
      <c r="B85" s="94">
        <f>'IDT-1 Calculation'!DF85</f>
        <v>0</v>
      </c>
      <c r="C85" s="94">
        <f>'IDT-1 Calculation'!DG85</f>
        <v>0</v>
      </c>
      <c r="D85" s="94">
        <f>'IDT-1 Calculation'!DH85</f>
        <v>0</v>
      </c>
      <c r="E85" s="94">
        <f>'IDT-1 Calculation'!DI85</f>
        <v>0</v>
      </c>
      <c r="F85" s="94">
        <f>'IDT-1 Calculation'!DJ85</f>
        <v>0</v>
      </c>
      <c r="G85" s="99">
        <f t="shared" si="1"/>
        <v>0</v>
      </c>
    </row>
    <row r="86" spans="1:7">
      <c r="A86" s="98" t="s">
        <v>128</v>
      </c>
      <c r="B86" s="94">
        <f>'IDT-1 Calculation'!DF86</f>
        <v>0</v>
      </c>
      <c r="C86" s="94">
        <f>'IDT-1 Calculation'!DG86</f>
        <v>0</v>
      </c>
      <c r="D86" s="94">
        <f>'IDT-1 Calculation'!DH86</f>
        <v>0</v>
      </c>
      <c r="E86" s="94">
        <f>'IDT-1 Calculation'!DI86</f>
        <v>0</v>
      </c>
      <c r="F86" s="94">
        <f>'IDT-1 Calculation'!DJ86</f>
        <v>0</v>
      </c>
      <c r="G86" s="99">
        <f t="shared" si="1"/>
        <v>0</v>
      </c>
    </row>
    <row r="87" spans="1:7">
      <c r="A87" s="98" t="s">
        <v>129</v>
      </c>
      <c r="B87" s="94">
        <f>'IDT-1 Calculation'!DF87</f>
        <v>0</v>
      </c>
      <c r="C87" s="94">
        <f>'IDT-1 Calculation'!DG87</f>
        <v>0</v>
      </c>
      <c r="D87" s="94">
        <f>'IDT-1 Calculation'!DH87</f>
        <v>0</v>
      </c>
      <c r="E87" s="94">
        <f>'IDT-1 Calculation'!DI87</f>
        <v>0</v>
      </c>
      <c r="F87" s="94">
        <f>'IDT-1 Calculation'!DJ87</f>
        <v>0</v>
      </c>
      <c r="G87" s="99">
        <f t="shared" si="1"/>
        <v>0</v>
      </c>
    </row>
    <row r="88" spans="1:7">
      <c r="A88" s="98" t="s">
        <v>130</v>
      </c>
      <c r="B88" s="94">
        <f>'IDT-1 Calculation'!DF88</f>
        <v>0</v>
      </c>
      <c r="C88" s="94">
        <f>'IDT-1 Calculation'!DG88</f>
        <v>0</v>
      </c>
      <c r="D88" s="94">
        <f>'IDT-1 Calculation'!DH88</f>
        <v>0</v>
      </c>
      <c r="E88" s="94">
        <f>'IDT-1 Calculation'!DI88</f>
        <v>0</v>
      </c>
      <c r="F88" s="94">
        <f>'IDT-1 Calculation'!DJ88</f>
        <v>0</v>
      </c>
      <c r="G88" s="99">
        <f t="shared" si="1"/>
        <v>0</v>
      </c>
    </row>
    <row r="89" spans="1:7">
      <c r="A89" s="98" t="s">
        <v>131</v>
      </c>
      <c r="B89" s="94">
        <f>'IDT-1 Calculation'!DF89</f>
        <v>0</v>
      </c>
      <c r="C89" s="94">
        <f>'IDT-1 Calculation'!DG89</f>
        <v>0</v>
      </c>
      <c r="D89" s="94">
        <f>'IDT-1 Calculation'!DH89</f>
        <v>0</v>
      </c>
      <c r="E89" s="94">
        <f>'IDT-1 Calculation'!DI89</f>
        <v>0</v>
      </c>
      <c r="F89" s="94">
        <f>'IDT-1 Calculation'!DJ89</f>
        <v>0</v>
      </c>
      <c r="G89" s="99">
        <f t="shared" si="1"/>
        <v>0</v>
      </c>
    </row>
    <row r="90" spans="1:7">
      <c r="A90" s="98" t="s">
        <v>132</v>
      </c>
      <c r="B90" s="94">
        <f>'IDT-1 Calculation'!DF90</f>
        <v>0</v>
      </c>
      <c r="C90" s="94">
        <f>'IDT-1 Calculation'!DG90</f>
        <v>0</v>
      </c>
      <c r="D90" s="94">
        <f>'IDT-1 Calculation'!DH90</f>
        <v>0</v>
      </c>
      <c r="E90" s="94">
        <f>'IDT-1 Calculation'!DI90</f>
        <v>0</v>
      </c>
      <c r="F90" s="94">
        <f>'IDT-1 Calculation'!DJ90</f>
        <v>0</v>
      </c>
      <c r="G90" s="99">
        <f t="shared" si="1"/>
        <v>0</v>
      </c>
    </row>
    <row r="91" spans="1:7">
      <c r="A91" s="98" t="s">
        <v>133</v>
      </c>
      <c r="B91" s="94">
        <f>'IDT-1 Calculation'!DF91</f>
        <v>0</v>
      </c>
      <c r="C91" s="94">
        <f>'IDT-1 Calculation'!DG91</f>
        <v>0</v>
      </c>
      <c r="D91" s="94">
        <f>'IDT-1 Calculation'!DH91</f>
        <v>0</v>
      </c>
      <c r="E91" s="94">
        <f>'IDT-1 Calculation'!DI91</f>
        <v>0</v>
      </c>
      <c r="F91" s="94">
        <f>'IDT-1 Calculation'!DJ91</f>
        <v>0</v>
      </c>
      <c r="G91" s="99">
        <f t="shared" si="1"/>
        <v>0</v>
      </c>
    </row>
    <row r="92" spans="1:7">
      <c r="A92" s="98" t="s">
        <v>134</v>
      </c>
      <c r="B92" s="94">
        <f>'IDT-1 Calculation'!DF92</f>
        <v>44</v>
      </c>
      <c r="C92" s="94">
        <f>'IDT-1 Calculation'!DG92</f>
        <v>0</v>
      </c>
      <c r="D92" s="94">
        <f>'IDT-1 Calculation'!DH92</f>
        <v>0</v>
      </c>
      <c r="E92" s="94">
        <f>'IDT-1 Calculation'!DI92</f>
        <v>0</v>
      </c>
      <c r="F92" s="94">
        <f>'IDT-1 Calculation'!DJ92</f>
        <v>-44</v>
      </c>
      <c r="G92" s="99">
        <f t="shared" si="1"/>
        <v>0</v>
      </c>
    </row>
    <row r="93" spans="1:7">
      <c r="A93" s="98" t="s">
        <v>135</v>
      </c>
      <c r="B93" s="94">
        <f>'IDT-1 Calculation'!DF93</f>
        <v>15.554</v>
      </c>
      <c r="C93" s="94">
        <f>'IDT-1 Calculation'!DG93</f>
        <v>9.6370000000000005</v>
      </c>
      <c r="D93" s="94">
        <f>'IDT-1 Calculation'!DH93</f>
        <v>0</v>
      </c>
      <c r="E93" s="94">
        <f>'IDT-1 Calculation'!DI93</f>
        <v>0</v>
      </c>
      <c r="F93" s="94">
        <f>'IDT-1 Calculation'!DJ93</f>
        <v>-25.191000000000003</v>
      </c>
      <c r="G93" s="99">
        <f t="shared" si="1"/>
        <v>0</v>
      </c>
    </row>
    <row r="94" spans="1:7">
      <c r="A94" s="98" t="s">
        <v>136</v>
      </c>
      <c r="B94" s="94">
        <f>'IDT-1 Calculation'!DF94</f>
        <v>4.4409999999999998</v>
      </c>
      <c r="C94" s="94">
        <f>'IDT-1 Calculation'!DG94</f>
        <v>2.7509999999999999</v>
      </c>
      <c r="D94" s="94">
        <f>'IDT-1 Calculation'!DH94</f>
        <v>0</v>
      </c>
      <c r="E94" s="94">
        <f>'IDT-1 Calculation'!DI94</f>
        <v>0</v>
      </c>
      <c r="F94" s="94">
        <f>'IDT-1 Calculation'!DJ94</f>
        <v>-7.1920000000000002</v>
      </c>
      <c r="G94" s="99">
        <f t="shared" si="1"/>
        <v>0</v>
      </c>
    </row>
    <row r="95" spans="1:7">
      <c r="A95" s="98" t="s">
        <v>137</v>
      </c>
      <c r="B95" s="94">
        <f>'IDT-1 Calculation'!DF95</f>
        <v>0</v>
      </c>
      <c r="C95" s="94">
        <f>'IDT-1 Calculation'!DG95</f>
        <v>0</v>
      </c>
      <c r="D95" s="94">
        <f>'IDT-1 Calculation'!DH95</f>
        <v>0</v>
      </c>
      <c r="E95" s="94">
        <f>'IDT-1 Calculation'!DI95</f>
        <v>0</v>
      </c>
      <c r="F95" s="94">
        <f>'IDT-1 Calculation'!DJ95</f>
        <v>0</v>
      </c>
      <c r="G95" s="99">
        <f t="shared" si="1"/>
        <v>0</v>
      </c>
    </row>
    <row r="96" spans="1:7">
      <c r="A96" s="98" t="s">
        <v>138</v>
      </c>
      <c r="B96" s="94">
        <f>'IDT-1 Calculation'!DF96</f>
        <v>0</v>
      </c>
      <c r="C96" s="94">
        <f>'IDT-1 Calculation'!DG96</f>
        <v>0</v>
      </c>
      <c r="D96" s="94">
        <f>'IDT-1 Calculation'!DH96</f>
        <v>0</v>
      </c>
      <c r="E96" s="94">
        <f>'IDT-1 Calculation'!DI96</f>
        <v>0</v>
      </c>
      <c r="F96" s="94">
        <f>'IDT-1 Calculation'!DJ96</f>
        <v>0</v>
      </c>
      <c r="G96" s="99">
        <f t="shared" si="1"/>
        <v>0</v>
      </c>
    </row>
    <row r="97" spans="1:7">
      <c r="A97" s="98" t="s">
        <v>139</v>
      </c>
      <c r="B97" s="94">
        <f>'IDT-1 Calculation'!DF97</f>
        <v>0</v>
      </c>
      <c r="C97" s="94">
        <f>'IDT-1 Calculation'!DG97</f>
        <v>0</v>
      </c>
      <c r="D97" s="94">
        <f>'IDT-1 Calculation'!DH97</f>
        <v>0</v>
      </c>
      <c r="E97" s="94">
        <f>'IDT-1 Calculation'!DI97</f>
        <v>0</v>
      </c>
      <c r="F97" s="94">
        <f>'IDT-1 Calculation'!DJ97</f>
        <v>0</v>
      </c>
      <c r="G97" s="99">
        <f t="shared" si="1"/>
        <v>0</v>
      </c>
    </row>
    <row r="98" spans="1:7" ht="13.5" thickBot="1">
      <c r="A98" s="106" t="s">
        <v>140</v>
      </c>
      <c r="B98" s="107">
        <f>'IDT-1 Calculation'!DF98</f>
        <v>0</v>
      </c>
      <c r="C98" s="107">
        <f>'IDT-1 Calculation'!DG98</f>
        <v>0</v>
      </c>
      <c r="D98" s="107">
        <f>'IDT-1 Calculation'!DH98</f>
        <v>0</v>
      </c>
      <c r="E98" s="107">
        <f>'IDT-1 Calculation'!DI98</f>
        <v>0</v>
      </c>
      <c r="F98" s="107">
        <f>'IDT-1 Calculation'!DJ98</f>
        <v>0</v>
      </c>
      <c r="G98" s="108">
        <f t="shared" si="1"/>
        <v>0</v>
      </c>
    </row>
    <row r="99" spans="1:7" ht="13.5" thickBot="1">
      <c r="A99" s="109" t="s">
        <v>175</v>
      </c>
      <c r="B99" s="110">
        <f>SUM(B3:B98)/4000</f>
        <v>0.50474875000000008</v>
      </c>
      <c r="C99" s="110">
        <f>SUM(C3:C98)/4000</f>
        <v>-0.40780700000000009</v>
      </c>
      <c r="D99" s="110">
        <f>SUM(D3:D98)/4000</f>
        <v>0</v>
      </c>
      <c r="E99" s="110">
        <f>SUM(E3:E98)/4000</f>
        <v>0</v>
      </c>
      <c r="F99" s="110">
        <f>SUM(F3:F98)/4000</f>
        <v>-9.6941749999999979E-2</v>
      </c>
      <c r="G99" s="111">
        <f t="shared" si="1"/>
        <v>0</v>
      </c>
    </row>
  </sheetData>
  <pageMargins left="0.7" right="0.7" top="0.75" bottom="0.75" header="0.3" footer="0.3"/>
</worksheet>
</file>

<file path=xl/worksheets/sheet60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X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358</v>
      </c>
      <c r="AR1" t="s">
        <v>359</v>
      </c>
      <c r="AS1" t="s">
        <v>361</v>
      </c>
      <c r="AT1" t="s">
        <v>481</v>
      </c>
      <c r="AU1" t="s">
        <v>480</v>
      </c>
      <c r="AV1" t="s">
        <v>447</v>
      </c>
      <c r="AW1" t="s">
        <v>453</v>
      </c>
      <c r="AX1" t="s">
        <v>457</v>
      </c>
    </row>
    <row r="2" spans="1:51">
      <c r="A2" s="216"/>
    </row>
    <row r="3" spans="1:51">
      <c r="A3" t="s">
        <v>45</v>
      </c>
      <c r="B3" s="197">
        <v>0</v>
      </c>
      <c r="C3" s="197">
        <v>0</v>
      </c>
      <c r="D3" s="197">
        <v>0</v>
      </c>
      <c r="E3" s="197">
        <v>0</v>
      </c>
      <c r="F3" s="197">
        <v>0</v>
      </c>
      <c r="G3" s="197">
        <v>0</v>
      </c>
      <c r="H3" s="197">
        <v>0</v>
      </c>
      <c r="I3" s="197">
        <v>0</v>
      </c>
      <c r="J3" s="197">
        <v>0</v>
      </c>
      <c r="K3" s="197">
        <v>0</v>
      </c>
      <c r="L3" s="197">
        <v>0</v>
      </c>
      <c r="M3" s="197">
        <v>0</v>
      </c>
      <c r="N3" s="197">
        <v>0</v>
      </c>
      <c r="O3" s="197">
        <v>0</v>
      </c>
      <c r="P3" s="197">
        <v>0</v>
      </c>
      <c r="Q3" s="197">
        <v>0</v>
      </c>
      <c r="R3" s="197">
        <v>0</v>
      </c>
      <c r="S3" s="197">
        <v>0</v>
      </c>
      <c r="T3" s="197">
        <v>0</v>
      </c>
      <c r="U3" s="197">
        <v>0</v>
      </c>
      <c r="V3" s="197">
        <v>0</v>
      </c>
      <c r="W3" s="197">
        <v>0</v>
      </c>
      <c r="X3" s="197">
        <v>0</v>
      </c>
      <c r="Y3" s="197">
        <v>0</v>
      </c>
      <c r="Z3" s="197">
        <v>0</v>
      </c>
      <c r="AA3" s="197">
        <v>0</v>
      </c>
      <c r="AB3" s="197">
        <v>0</v>
      </c>
      <c r="AC3" s="197">
        <v>0</v>
      </c>
      <c r="AD3" s="197">
        <v>2.97</v>
      </c>
      <c r="AE3" s="197">
        <v>0</v>
      </c>
      <c r="AF3" s="197">
        <v>0</v>
      </c>
      <c r="AG3" s="197">
        <v>-0.13</v>
      </c>
      <c r="AH3" s="197">
        <v>0</v>
      </c>
      <c r="AI3" s="197">
        <v>0</v>
      </c>
      <c r="AJ3" s="197">
        <v>0</v>
      </c>
      <c r="AK3" s="197">
        <v>4.3499999999999996</v>
      </c>
      <c r="AL3" s="197">
        <v>0</v>
      </c>
      <c r="AM3" s="197">
        <v>0</v>
      </c>
      <c r="AN3" s="197">
        <v>0</v>
      </c>
      <c r="AO3" s="197">
        <v>89.38</v>
      </c>
      <c r="AP3" s="197">
        <v>0</v>
      </c>
      <c r="AQ3" s="197">
        <v>0</v>
      </c>
      <c r="AR3" s="197">
        <v>0</v>
      </c>
      <c r="AS3" s="197">
        <v>0</v>
      </c>
      <c r="AT3" s="197">
        <v>0</v>
      </c>
      <c r="AU3" s="197">
        <v>0</v>
      </c>
      <c r="AV3" s="197">
        <v>0</v>
      </c>
      <c r="AW3" s="197">
        <v>0</v>
      </c>
      <c r="AX3" s="197">
        <v>0</v>
      </c>
      <c r="AY3" s="197">
        <v>0</v>
      </c>
    </row>
    <row r="4" spans="1:51">
      <c r="A4" t="s">
        <v>46</v>
      </c>
      <c r="B4" s="197">
        <v>0</v>
      </c>
      <c r="C4" s="197">
        <v>0</v>
      </c>
      <c r="D4" s="197">
        <v>0</v>
      </c>
      <c r="E4" s="197">
        <v>0</v>
      </c>
      <c r="F4" s="197">
        <v>0</v>
      </c>
      <c r="G4" s="197">
        <v>0</v>
      </c>
      <c r="H4" s="197">
        <v>0</v>
      </c>
      <c r="I4" s="197">
        <v>0</v>
      </c>
      <c r="J4" s="197">
        <v>0</v>
      </c>
      <c r="K4" s="197">
        <v>0</v>
      </c>
      <c r="L4" s="197">
        <v>0</v>
      </c>
      <c r="M4" s="197">
        <v>0</v>
      </c>
      <c r="N4" s="197">
        <v>0</v>
      </c>
      <c r="O4" s="197">
        <v>0</v>
      </c>
      <c r="P4" s="197">
        <v>0</v>
      </c>
      <c r="Q4" s="197">
        <v>0</v>
      </c>
      <c r="R4" s="197">
        <v>0</v>
      </c>
      <c r="S4" s="197">
        <v>0</v>
      </c>
      <c r="T4" s="197">
        <v>0</v>
      </c>
      <c r="U4" s="197">
        <v>0</v>
      </c>
      <c r="V4" s="197">
        <v>0</v>
      </c>
      <c r="W4" s="197">
        <v>0</v>
      </c>
      <c r="X4" s="197">
        <v>0</v>
      </c>
      <c r="Y4" s="197">
        <v>0</v>
      </c>
      <c r="Z4" s="197">
        <v>0</v>
      </c>
      <c r="AA4" s="197">
        <v>0</v>
      </c>
      <c r="AB4" s="197">
        <v>0</v>
      </c>
      <c r="AC4" s="197">
        <v>0</v>
      </c>
      <c r="AD4" s="197">
        <v>2.97</v>
      </c>
      <c r="AE4" s="197">
        <v>0</v>
      </c>
      <c r="AF4" s="197">
        <v>0</v>
      </c>
      <c r="AG4" s="197">
        <v>-0.13</v>
      </c>
      <c r="AH4" s="197">
        <v>0</v>
      </c>
      <c r="AI4" s="197">
        <v>0</v>
      </c>
      <c r="AJ4" s="197">
        <v>0</v>
      </c>
      <c r="AK4" s="197">
        <v>4.3499999999999996</v>
      </c>
      <c r="AL4" s="197">
        <v>0</v>
      </c>
      <c r="AM4" s="197">
        <v>0</v>
      </c>
      <c r="AN4" s="197">
        <v>0</v>
      </c>
      <c r="AO4" s="197">
        <v>89.38</v>
      </c>
      <c r="AP4" s="197">
        <v>0</v>
      </c>
      <c r="AQ4" s="197">
        <v>0</v>
      </c>
      <c r="AR4" s="197">
        <v>0</v>
      </c>
      <c r="AS4" s="197">
        <v>0</v>
      </c>
      <c r="AT4" s="197">
        <v>0</v>
      </c>
      <c r="AU4" s="197">
        <v>0</v>
      </c>
      <c r="AV4" s="197">
        <v>0</v>
      </c>
      <c r="AW4" s="197">
        <v>0</v>
      </c>
      <c r="AX4" s="197">
        <v>0</v>
      </c>
      <c r="AY4" s="197">
        <v>0</v>
      </c>
    </row>
    <row r="5" spans="1:51">
      <c r="A5" t="s">
        <v>47</v>
      </c>
      <c r="B5" s="197">
        <v>0</v>
      </c>
      <c r="C5" s="197">
        <v>0</v>
      </c>
      <c r="D5" s="197">
        <v>0</v>
      </c>
      <c r="E5" s="197">
        <v>0</v>
      </c>
      <c r="F5" s="197">
        <v>0</v>
      </c>
      <c r="G5" s="197">
        <v>0</v>
      </c>
      <c r="H5" s="197">
        <v>0</v>
      </c>
      <c r="I5" s="197">
        <v>0</v>
      </c>
      <c r="J5" s="197">
        <v>0</v>
      </c>
      <c r="K5" s="197">
        <v>0</v>
      </c>
      <c r="L5" s="197">
        <v>0</v>
      </c>
      <c r="M5" s="197">
        <v>0</v>
      </c>
      <c r="N5" s="197">
        <v>0</v>
      </c>
      <c r="O5" s="197">
        <v>0</v>
      </c>
      <c r="P5" s="197">
        <v>0</v>
      </c>
      <c r="Q5" s="197">
        <v>0</v>
      </c>
      <c r="R5" s="197">
        <v>0</v>
      </c>
      <c r="S5" s="197">
        <v>0</v>
      </c>
      <c r="T5" s="197">
        <v>0</v>
      </c>
      <c r="U5" s="197">
        <v>0</v>
      </c>
      <c r="V5" s="197">
        <v>0</v>
      </c>
      <c r="W5" s="197">
        <v>0</v>
      </c>
      <c r="X5" s="197">
        <v>0</v>
      </c>
      <c r="Y5" s="197">
        <v>0</v>
      </c>
      <c r="Z5" s="197">
        <v>0</v>
      </c>
      <c r="AA5" s="197">
        <v>0</v>
      </c>
      <c r="AB5" s="197">
        <v>0</v>
      </c>
      <c r="AC5" s="197">
        <v>0</v>
      </c>
      <c r="AD5" s="197">
        <v>2.97</v>
      </c>
      <c r="AE5" s="197">
        <v>0</v>
      </c>
      <c r="AF5" s="197">
        <v>0</v>
      </c>
      <c r="AG5" s="197">
        <v>-0.13</v>
      </c>
      <c r="AH5" s="197">
        <v>0</v>
      </c>
      <c r="AI5" s="197">
        <v>0</v>
      </c>
      <c r="AJ5" s="197">
        <v>0</v>
      </c>
      <c r="AK5" s="197">
        <v>4.3499999999999996</v>
      </c>
      <c r="AL5" s="197">
        <v>0</v>
      </c>
      <c r="AM5" s="197">
        <v>0</v>
      </c>
      <c r="AN5" s="197">
        <v>0</v>
      </c>
      <c r="AO5" s="197">
        <v>89.38</v>
      </c>
      <c r="AP5" s="197">
        <v>0</v>
      </c>
      <c r="AQ5" s="197">
        <v>0</v>
      </c>
      <c r="AR5" s="197">
        <v>0</v>
      </c>
      <c r="AS5" s="197">
        <v>0</v>
      </c>
      <c r="AT5" s="197">
        <v>0</v>
      </c>
      <c r="AU5" s="197">
        <v>0</v>
      </c>
      <c r="AV5" s="197">
        <v>0</v>
      </c>
      <c r="AW5" s="197">
        <v>0</v>
      </c>
      <c r="AX5" s="197">
        <v>0</v>
      </c>
      <c r="AY5" s="197">
        <v>0</v>
      </c>
    </row>
    <row r="6" spans="1:51">
      <c r="A6" t="s">
        <v>48</v>
      </c>
      <c r="B6" s="197">
        <v>0</v>
      </c>
      <c r="C6" s="197">
        <v>0</v>
      </c>
      <c r="D6" s="197">
        <v>0</v>
      </c>
      <c r="E6" s="197">
        <v>0</v>
      </c>
      <c r="F6" s="197">
        <v>0</v>
      </c>
      <c r="G6" s="197">
        <v>0</v>
      </c>
      <c r="H6" s="197">
        <v>0</v>
      </c>
      <c r="I6" s="197">
        <v>0</v>
      </c>
      <c r="J6" s="197">
        <v>0</v>
      </c>
      <c r="K6" s="197">
        <v>0</v>
      </c>
      <c r="L6" s="197">
        <v>0</v>
      </c>
      <c r="M6" s="197">
        <v>0</v>
      </c>
      <c r="N6" s="197">
        <v>0</v>
      </c>
      <c r="O6" s="197">
        <v>0</v>
      </c>
      <c r="P6" s="197">
        <v>0</v>
      </c>
      <c r="Q6" s="197">
        <v>0</v>
      </c>
      <c r="R6" s="197">
        <v>0</v>
      </c>
      <c r="S6" s="197">
        <v>0</v>
      </c>
      <c r="T6" s="197">
        <v>0</v>
      </c>
      <c r="U6" s="197">
        <v>0</v>
      </c>
      <c r="V6" s="197">
        <v>0</v>
      </c>
      <c r="W6" s="197">
        <v>0</v>
      </c>
      <c r="X6" s="197">
        <v>0</v>
      </c>
      <c r="Y6" s="197">
        <v>0</v>
      </c>
      <c r="Z6" s="197">
        <v>0</v>
      </c>
      <c r="AA6" s="197">
        <v>0</v>
      </c>
      <c r="AB6" s="197">
        <v>0</v>
      </c>
      <c r="AC6" s="197">
        <v>0</v>
      </c>
      <c r="AD6" s="197">
        <v>2.97</v>
      </c>
      <c r="AE6" s="197">
        <v>0</v>
      </c>
      <c r="AF6" s="197">
        <v>0</v>
      </c>
      <c r="AG6" s="197">
        <v>-0.13</v>
      </c>
      <c r="AH6" s="197">
        <v>0</v>
      </c>
      <c r="AI6" s="197">
        <v>0</v>
      </c>
      <c r="AJ6" s="197">
        <v>0</v>
      </c>
      <c r="AK6" s="197">
        <v>4.3499999999999996</v>
      </c>
      <c r="AL6" s="197">
        <v>0</v>
      </c>
      <c r="AM6" s="197">
        <v>0</v>
      </c>
      <c r="AN6" s="197">
        <v>0</v>
      </c>
      <c r="AO6" s="197">
        <v>89.38</v>
      </c>
      <c r="AP6" s="197">
        <v>0</v>
      </c>
      <c r="AQ6" s="197">
        <v>0</v>
      </c>
      <c r="AR6" s="197">
        <v>0</v>
      </c>
      <c r="AS6" s="197">
        <v>0</v>
      </c>
      <c r="AT6" s="197">
        <v>0</v>
      </c>
      <c r="AU6" s="197">
        <v>0</v>
      </c>
      <c r="AV6" s="197">
        <v>0</v>
      </c>
      <c r="AW6" s="197">
        <v>0</v>
      </c>
      <c r="AX6" s="197">
        <v>0</v>
      </c>
      <c r="AY6" s="197">
        <v>0</v>
      </c>
    </row>
    <row r="7" spans="1:51">
      <c r="A7" t="s">
        <v>49</v>
      </c>
      <c r="B7" s="197">
        <v>0</v>
      </c>
      <c r="C7" s="197">
        <v>0</v>
      </c>
      <c r="D7" s="197">
        <v>0</v>
      </c>
      <c r="E7" s="197">
        <v>0</v>
      </c>
      <c r="F7" s="197">
        <v>0</v>
      </c>
      <c r="G7" s="197">
        <v>0</v>
      </c>
      <c r="H7" s="197">
        <v>0</v>
      </c>
      <c r="I7" s="197">
        <v>0</v>
      </c>
      <c r="J7" s="197">
        <v>0</v>
      </c>
      <c r="K7" s="197">
        <v>0</v>
      </c>
      <c r="L7" s="197">
        <v>0</v>
      </c>
      <c r="M7" s="197">
        <v>0</v>
      </c>
      <c r="N7" s="197">
        <v>0</v>
      </c>
      <c r="O7" s="197">
        <v>0</v>
      </c>
      <c r="P7" s="197">
        <v>0</v>
      </c>
      <c r="Q7" s="197">
        <v>0</v>
      </c>
      <c r="R7" s="197">
        <v>0</v>
      </c>
      <c r="S7" s="197">
        <v>0</v>
      </c>
      <c r="T7" s="197">
        <v>0</v>
      </c>
      <c r="U7" s="197">
        <v>0</v>
      </c>
      <c r="V7" s="197">
        <v>0</v>
      </c>
      <c r="W7" s="197">
        <v>0</v>
      </c>
      <c r="X7" s="197">
        <v>0</v>
      </c>
      <c r="Y7" s="197">
        <v>0</v>
      </c>
      <c r="Z7" s="197">
        <v>0</v>
      </c>
      <c r="AA7" s="197">
        <v>0</v>
      </c>
      <c r="AB7" s="197">
        <v>0</v>
      </c>
      <c r="AC7" s="197">
        <v>0</v>
      </c>
      <c r="AD7" s="197">
        <v>2.97</v>
      </c>
      <c r="AE7" s="197">
        <v>0</v>
      </c>
      <c r="AF7" s="197">
        <v>0</v>
      </c>
      <c r="AG7" s="197">
        <v>-0.13</v>
      </c>
      <c r="AH7" s="197">
        <v>0</v>
      </c>
      <c r="AI7" s="197">
        <v>0</v>
      </c>
      <c r="AJ7" s="197">
        <v>0</v>
      </c>
      <c r="AK7" s="197">
        <v>4.3499999999999996</v>
      </c>
      <c r="AL7" s="197">
        <v>0</v>
      </c>
      <c r="AM7" s="197">
        <v>0</v>
      </c>
      <c r="AN7" s="197">
        <v>0</v>
      </c>
      <c r="AO7" s="197">
        <v>89.38</v>
      </c>
      <c r="AP7" s="197">
        <v>0</v>
      </c>
      <c r="AQ7" s="197">
        <v>0</v>
      </c>
      <c r="AR7" s="197">
        <v>0</v>
      </c>
      <c r="AS7" s="197">
        <v>0</v>
      </c>
      <c r="AT7" s="197">
        <v>0</v>
      </c>
      <c r="AU7" s="197">
        <v>0</v>
      </c>
      <c r="AV7" s="197">
        <v>0</v>
      </c>
      <c r="AW7" s="197">
        <v>0</v>
      </c>
      <c r="AX7" s="197">
        <v>0</v>
      </c>
      <c r="AY7" s="197">
        <v>0</v>
      </c>
    </row>
    <row r="8" spans="1:51">
      <c r="A8" t="s">
        <v>50</v>
      </c>
      <c r="B8" s="197">
        <v>0</v>
      </c>
      <c r="C8" s="197">
        <v>0</v>
      </c>
      <c r="D8" s="197">
        <v>0</v>
      </c>
      <c r="E8" s="197">
        <v>0</v>
      </c>
      <c r="F8" s="197">
        <v>0</v>
      </c>
      <c r="G8" s="197">
        <v>0</v>
      </c>
      <c r="H8" s="197">
        <v>0</v>
      </c>
      <c r="I8" s="197">
        <v>0</v>
      </c>
      <c r="J8" s="197">
        <v>0</v>
      </c>
      <c r="K8" s="197">
        <v>0</v>
      </c>
      <c r="L8" s="197">
        <v>0</v>
      </c>
      <c r="M8" s="197">
        <v>0</v>
      </c>
      <c r="N8" s="197">
        <v>0</v>
      </c>
      <c r="O8" s="197">
        <v>0</v>
      </c>
      <c r="P8" s="197">
        <v>0</v>
      </c>
      <c r="Q8" s="197">
        <v>0</v>
      </c>
      <c r="R8" s="197">
        <v>0</v>
      </c>
      <c r="S8" s="197">
        <v>0</v>
      </c>
      <c r="T8" s="197">
        <v>0</v>
      </c>
      <c r="U8" s="197">
        <v>0</v>
      </c>
      <c r="V8" s="197">
        <v>0</v>
      </c>
      <c r="W8" s="197">
        <v>0</v>
      </c>
      <c r="X8" s="197">
        <v>0</v>
      </c>
      <c r="Y8" s="197">
        <v>0</v>
      </c>
      <c r="Z8" s="197">
        <v>0</v>
      </c>
      <c r="AA8" s="197">
        <v>0</v>
      </c>
      <c r="AB8" s="197">
        <v>0</v>
      </c>
      <c r="AC8" s="197">
        <v>0</v>
      </c>
      <c r="AD8" s="197">
        <v>2.97</v>
      </c>
      <c r="AE8" s="197">
        <v>0</v>
      </c>
      <c r="AF8" s="197">
        <v>0</v>
      </c>
      <c r="AG8" s="197">
        <v>-0.13</v>
      </c>
      <c r="AH8" s="197">
        <v>0</v>
      </c>
      <c r="AI8" s="197">
        <v>0</v>
      </c>
      <c r="AJ8" s="197">
        <v>0</v>
      </c>
      <c r="AK8" s="197">
        <v>4.3499999999999996</v>
      </c>
      <c r="AL8" s="197">
        <v>0</v>
      </c>
      <c r="AM8" s="197">
        <v>0</v>
      </c>
      <c r="AN8" s="197">
        <v>0</v>
      </c>
      <c r="AO8" s="197">
        <v>89.38</v>
      </c>
      <c r="AP8" s="197">
        <v>0</v>
      </c>
      <c r="AQ8" s="197">
        <v>0</v>
      </c>
      <c r="AR8" s="197">
        <v>0</v>
      </c>
      <c r="AS8" s="197">
        <v>0</v>
      </c>
      <c r="AT8" s="197">
        <v>0</v>
      </c>
      <c r="AU8" s="197">
        <v>0</v>
      </c>
      <c r="AV8" s="197">
        <v>0</v>
      </c>
      <c r="AW8" s="197">
        <v>0</v>
      </c>
      <c r="AX8" s="197">
        <v>0</v>
      </c>
      <c r="AY8" s="197">
        <v>0</v>
      </c>
    </row>
    <row r="9" spans="1:51">
      <c r="A9" t="s">
        <v>51</v>
      </c>
      <c r="B9" s="197">
        <v>0</v>
      </c>
      <c r="C9" s="197">
        <v>0</v>
      </c>
      <c r="D9" s="197">
        <v>0</v>
      </c>
      <c r="E9" s="197">
        <v>0</v>
      </c>
      <c r="F9" s="197">
        <v>0</v>
      </c>
      <c r="G9" s="197">
        <v>0</v>
      </c>
      <c r="H9" s="197">
        <v>0</v>
      </c>
      <c r="I9" s="197">
        <v>0</v>
      </c>
      <c r="J9" s="197">
        <v>0</v>
      </c>
      <c r="K9" s="197">
        <v>0</v>
      </c>
      <c r="L9" s="197">
        <v>0</v>
      </c>
      <c r="M9" s="197">
        <v>0</v>
      </c>
      <c r="N9" s="197">
        <v>0</v>
      </c>
      <c r="O9" s="197">
        <v>0</v>
      </c>
      <c r="P9" s="197">
        <v>0</v>
      </c>
      <c r="Q9" s="197">
        <v>0</v>
      </c>
      <c r="R9" s="197">
        <v>0</v>
      </c>
      <c r="S9" s="197">
        <v>0</v>
      </c>
      <c r="T9" s="197">
        <v>0</v>
      </c>
      <c r="U9" s="197">
        <v>0</v>
      </c>
      <c r="V9" s="197">
        <v>0</v>
      </c>
      <c r="W9" s="197">
        <v>0</v>
      </c>
      <c r="X9" s="197">
        <v>0</v>
      </c>
      <c r="Y9" s="197">
        <v>0</v>
      </c>
      <c r="Z9" s="197">
        <v>0</v>
      </c>
      <c r="AA9" s="197">
        <v>0</v>
      </c>
      <c r="AB9" s="197">
        <v>0</v>
      </c>
      <c r="AC9" s="197">
        <v>0</v>
      </c>
      <c r="AD9" s="197">
        <v>2.97</v>
      </c>
      <c r="AE9" s="197">
        <v>0</v>
      </c>
      <c r="AF9" s="197">
        <v>0</v>
      </c>
      <c r="AG9" s="197">
        <v>-0.13</v>
      </c>
      <c r="AH9" s="197">
        <v>0</v>
      </c>
      <c r="AI9" s="197">
        <v>0</v>
      </c>
      <c r="AJ9" s="197">
        <v>0</v>
      </c>
      <c r="AK9" s="197">
        <v>4.3499999999999996</v>
      </c>
      <c r="AL9" s="197">
        <v>0</v>
      </c>
      <c r="AM9" s="197">
        <v>0</v>
      </c>
      <c r="AN9" s="197">
        <v>0</v>
      </c>
      <c r="AO9" s="197">
        <v>89.38</v>
      </c>
      <c r="AP9" s="197">
        <v>0</v>
      </c>
      <c r="AQ9" s="197">
        <v>0</v>
      </c>
      <c r="AR9" s="197">
        <v>0</v>
      </c>
      <c r="AS9" s="197">
        <v>0</v>
      </c>
      <c r="AT9" s="197">
        <v>0</v>
      </c>
      <c r="AU9" s="197">
        <v>0</v>
      </c>
      <c r="AV9" s="197">
        <v>0</v>
      </c>
      <c r="AW9" s="197">
        <v>0</v>
      </c>
      <c r="AX9" s="197">
        <v>0</v>
      </c>
      <c r="AY9" s="197">
        <v>0</v>
      </c>
    </row>
    <row r="10" spans="1:51">
      <c r="A10" t="s">
        <v>52</v>
      </c>
      <c r="B10" s="197">
        <v>0</v>
      </c>
      <c r="C10" s="197">
        <v>0</v>
      </c>
      <c r="D10" s="197">
        <v>0</v>
      </c>
      <c r="E10" s="197">
        <v>0</v>
      </c>
      <c r="F10" s="197">
        <v>0</v>
      </c>
      <c r="G10" s="197">
        <v>0</v>
      </c>
      <c r="H10" s="197">
        <v>0</v>
      </c>
      <c r="I10" s="197">
        <v>0</v>
      </c>
      <c r="J10" s="197">
        <v>0</v>
      </c>
      <c r="K10" s="197">
        <v>0</v>
      </c>
      <c r="L10" s="197">
        <v>0</v>
      </c>
      <c r="M10" s="197">
        <v>0</v>
      </c>
      <c r="N10" s="197">
        <v>0</v>
      </c>
      <c r="O10" s="197">
        <v>0</v>
      </c>
      <c r="P10" s="197">
        <v>0</v>
      </c>
      <c r="Q10" s="197">
        <v>0</v>
      </c>
      <c r="R10" s="197">
        <v>0</v>
      </c>
      <c r="S10" s="197">
        <v>0</v>
      </c>
      <c r="T10" s="197">
        <v>0</v>
      </c>
      <c r="U10" s="197">
        <v>0</v>
      </c>
      <c r="V10" s="197">
        <v>0</v>
      </c>
      <c r="W10" s="197">
        <v>0</v>
      </c>
      <c r="X10" s="197">
        <v>0</v>
      </c>
      <c r="Y10" s="197">
        <v>0</v>
      </c>
      <c r="Z10" s="197">
        <v>0</v>
      </c>
      <c r="AA10" s="197">
        <v>0</v>
      </c>
      <c r="AB10" s="197">
        <v>0</v>
      </c>
      <c r="AC10" s="197">
        <v>0</v>
      </c>
      <c r="AD10" s="197">
        <v>2.97</v>
      </c>
      <c r="AE10" s="197">
        <v>0</v>
      </c>
      <c r="AF10" s="197">
        <v>0</v>
      </c>
      <c r="AG10" s="197">
        <v>-0.13</v>
      </c>
      <c r="AH10" s="197">
        <v>0</v>
      </c>
      <c r="AI10" s="197">
        <v>0</v>
      </c>
      <c r="AJ10" s="197">
        <v>0</v>
      </c>
      <c r="AK10" s="197">
        <v>4.3499999999999996</v>
      </c>
      <c r="AL10" s="197">
        <v>0</v>
      </c>
      <c r="AM10" s="197">
        <v>0</v>
      </c>
      <c r="AN10" s="197">
        <v>0</v>
      </c>
      <c r="AO10" s="197">
        <v>89.38</v>
      </c>
      <c r="AP10" s="197">
        <v>0</v>
      </c>
      <c r="AQ10" s="197">
        <v>0</v>
      </c>
      <c r="AR10" s="197">
        <v>0</v>
      </c>
      <c r="AS10" s="197">
        <v>0</v>
      </c>
      <c r="AT10" s="197">
        <v>0</v>
      </c>
      <c r="AU10" s="197">
        <v>0</v>
      </c>
      <c r="AV10" s="197">
        <v>0</v>
      </c>
      <c r="AW10" s="197">
        <v>0</v>
      </c>
      <c r="AX10" s="197">
        <v>0</v>
      </c>
      <c r="AY10" s="197">
        <v>0</v>
      </c>
    </row>
    <row r="11" spans="1:51">
      <c r="A11" t="s">
        <v>53</v>
      </c>
      <c r="B11" s="197">
        <v>0</v>
      </c>
      <c r="C11" s="197">
        <v>0</v>
      </c>
      <c r="D11" s="197">
        <v>0</v>
      </c>
      <c r="E11" s="197">
        <v>0</v>
      </c>
      <c r="F11" s="197">
        <v>0</v>
      </c>
      <c r="G11" s="197">
        <v>0</v>
      </c>
      <c r="H11" s="197">
        <v>0</v>
      </c>
      <c r="I11" s="197">
        <v>0</v>
      </c>
      <c r="J11" s="197">
        <v>0</v>
      </c>
      <c r="K11" s="197">
        <v>0</v>
      </c>
      <c r="L11" s="197">
        <v>0</v>
      </c>
      <c r="M11" s="197">
        <v>0</v>
      </c>
      <c r="N11" s="197">
        <v>0</v>
      </c>
      <c r="O11" s="197">
        <v>0</v>
      </c>
      <c r="P11" s="197">
        <v>0</v>
      </c>
      <c r="Q11" s="197">
        <v>0</v>
      </c>
      <c r="R11" s="197">
        <v>0</v>
      </c>
      <c r="S11" s="197">
        <v>0</v>
      </c>
      <c r="T11" s="197">
        <v>0</v>
      </c>
      <c r="U11" s="197">
        <v>0</v>
      </c>
      <c r="V11" s="197">
        <v>0</v>
      </c>
      <c r="W11" s="197">
        <v>0</v>
      </c>
      <c r="X11" s="197">
        <v>0</v>
      </c>
      <c r="Y11" s="197">
        <v>0</v>
      </c>
      <c r="Z11" s="197">
        <v>0</v>
      </c>
      <c r="AA11" s="197">
        <v>0</v>
      </c>
      <c r="AB11" s="197">
        <v>0</v>
      </c>
      <c r="AC11" s="197">
        <v>0</v>
      </c>
      <c r="AD11" s="197">
        <v>2.97</v>
      </c>
      <c r="AE11" s="197">
        <v>0</v>
      </c>
      <c r="AF11" s="197">
        <v>0</v>
      </c>
      <c r="AG11" s="197">
        <v>0.48</v>
      </c>
      <c r="AH11" s="197">
        <v>0</v>
      </c>
      <c r="AI11" s="197">
        <v>0</v>
      </c>
      <c r="AJ11" s="197">
        <v>0</v>
      </c>
      <c r="AK11" s="197">
        <v>4.3499999999999996</v>
      </c>
      <c r="AL11" s="197">
        <v>0</v>
      </c>
      <c r="AM11" s="197">
        <v>0</v>
      </c>
      <c r="AN11" s="197">
        <v>0</v>
      </c>
      <c r="AO11" s="197">
        <v>89.38</v>
      </c>
      <c r="AP11" s="197">
        <v>0</v>
      </c>
      <c r="AQ11" s="197">
        <v>0</v>
      </c>
      <c r="AR11" s="197">
        <v>0</v>
      </c>
      <c r="AS11" s="197">
        <v>0</v>
      </c>
      <c r="AT11" s="197">
        <v>0</v>
      </c>
      <c r="AU11" s="197">
        <v>0</v>
      </c>
      <c r="AV11" s="197">
        <v>0</v>
      </c>
      <c r="AW11" s="197">
        <v>0</v>
      </c>
      <c r="AX11" s="197">
        <v>0</v>
      </c>
      <c r="AY11" s="197">
        <v>0</v>
      </c>
    </row>
    <row r="12" spans="1:51">
      <c r="A12" t="s">
        <v>54</v>
      </c>
      <c r="B12" s="197">
        <v>0</v>
      </c>
      <c r="C12" s="197">
        <v>0</v>
      </c>
      <c r="D12" s="197">
        <v>0</v>
      </c>
      <c r="E12" s="197">
        <v>0</v>
      </c>
      <c r="F12" s="197">
        <v>0</v>
      </c>
      <c r="G12" s="197">
        <v>0</v>
      </c>
      <c r="H12" s="197">
        <v>0</v>
      </c>
      <c r="I12" s="197">
        <v>0</v>
      </c>
      <c r="J12" s="197">
        <v>0</v>
      </c>
      <c r="K12" s="197">
        <v>0</v>
      </c>
      <c r="L12" s="197">
        <v>0</v>
      </c>
      <c r="M12" s="197">
        <v>0</v>
      </c>
      <c r="N12" s="197">
        <v>0</v>
      </c>
      <c r="O12" s="197">
        <v>0</v>
      </c>
      <c r="P12" s="197">
        <v>0</v>
      </c>
      <c r="Q12" s="197">
        <v>0</v>
      </c>
      <c r="R12" s="197">
        <v>0</v>
      </c>
      <c r="S12" s="197">
        <v>0</v>
      </c>
      <c r="T12" s="197">
        <v>0</v>
      </c>
      <c r="U12" s="197">
        <v>0</v>
      </c>
      <c r="V12" s="197">
        <v>0</v>
      </c>
      <c r="W12" s="197">
        <v>0</v>
      </c>
      <c r="X12" s="197">
        <v>0</v>
      </c>
      <c r="Y12" s="197">
        <v>0</v>
      </c>
      <c r="Z12" s="197">
        <v>0</v>
      </c>
      <c r="AA12" s="197">
        <v>0</v>
      </c>
      <c r="AB12" s="197">
        <v>0</v>
      </c>
      <c r="AC12" s="197">
        <v>0</v>
      </c>
      <c r="AD12" s="197">
        <v>2.97</v>
      </c>
      <c r="AE12" s="197">
        <v>0</v>
      </c>
      <c r="AF12" s="197">
        <v>0</v>
      </c>
      <c r="AG12" s="197">
        <v>-0.12</v>
      </c>
      <c r="AH12" s="197">
        <v>0</v>
      </c>
      <c r="AI12" s="197">
        <v>0</v>
      </c>
      <c r="AJ12" s="197">
        <v>0</v>
      </c>
      <c r="AK12" s="197">
        <v>4.3499999999999996</v>
      </c>
      <c r="AL12" s="197">
        <v>0</v>
      </c>
      <c r="AM12" s="197">
        <v>0</v>
      </c>
      <c r="AN12" s="197">
        <v>0</v>
      </c>
      <c r="AO12" s="197">
        <v>89.38</v>
      </c>
      <c r="AP12" s="197">
        <v>0</v>
      </c>
      <c r="AQ12" s="197">
        <v>0</v>
      </c>
      <c r="AR12" s="197">
        <v>0</v>
      </c>
      <c r="AS12" s="197">
        <v>0</v>
      </c>
      <c r="AT12" s="197">
        <v>0</v>
      </c>
      <c r="AU12" s="197">
        <v>0</v>
      </c>
      <c r="AV12" s="197">
        <v>0</v>
      </c>
      <c r="AW12" s="197">
        <v>0</v>
      </c>
      <c r="AX12" s="197">
        <v>0</v>
      </c>
      <c r="AY12" s="197">
        <v>0</v>
      </c>
    </row>
    <row r="13" spans="1:51">
      <c r="A13" t="s">
        <v>55</v>
      </c>
      <c r="B13" s="197">
        <v>0</v>
      </c>
      <c r="C13" s="197">
        <v>0</v>
      </c>
      <c r="D13" s="197">
        <v>0</v>
      </c>
      <c r="E13" s="197">
        <v>0</v>
      </c>
      <c r="F13" s="197">
        <v>0</v>
      </c>
      <c r="G13" s="197">
        <v>0</v>
      </c>
      <c r="H13" s="197">
        <v>0</v>
      </c>
      <c r="I13" s="197">
        <v>0</v>
      </c>
      <c r="J13" s="197">
        <v>0</v>
      </c>
      <c r="K13" s="197">
        <v>0</v>
      </c>
      <c r="L13" s="197">
        <v>0</v>
      </c>
      <c r="M13" s="197">
        <v>0</v>
      </c>
      <c r="N13" s="197">
        <v>0</v>
      </c>
      <c r="O13" s="197">
        <v>0</v>
      </c>
      <c r="P13" s="197">
        <v>0</v>
      </c>
      <c r="Q13" s="197">
        <v>0</v>
      </c>
      <c r="R13" s="197">
        <v>0</v>
      </c>
      <c r="S13" s="197">
        <v>0</v>
      </c>
      <c r="T13" s="197">
        <v>0</v>
      </c>
      <c r="U13" s="197">
        <v>0</v>
      </c>
      <c r="V13" s="197">
        <v>0</v>
      </c>
      <c r="W13" s="197">
        <v>0</v>
      </c>
      <c r="X13" s="197">
        <v>0</v>
      </c>
      <c r="Y13" s="197">
        <v>0</v>
      </c>
      <c r="Z13" s="197">
        <v>0</v>
      </c>
      <c r="AA13" s="197">
        <v>0</v>
      </c>
      <c r="AB13" s="197">
        <v>0</v>
      </c>
      <c r="AC13" s="197">
        <v>0</v>
      </c>
      <c r="AD13" s="197">
        <v>2.97</v>
      </c>
      <c r="AE13" s="197">
        <v>0</v>
      </c>
      <c r="AF13" s="197">
        <v>0</v>
      </c>
      <c r="AG13" s="197">
        <v>-0.12</v>
      </c>
      <c r="AH13" s="197">
        <v>0</v>
      </c>
      <c r="AI13" s="197">
        <v>0</v>
      </c>
      <c r="AJ13" s="197">
        <v>0</v>
      </c>
      <c r="AK13" s="197">
        <v>4.3499999999999996</v>
      </c>
      <c r="AL13" s="197">
        <v>0</v>
      </c>
      <c r="AM13" s="197">
        <v>0</v>
      </c>
      <c r="AN13" s="197">
        <v>0</v>
      </c>
      <c r="AO13" s="197">
        <v>89.38</v>
      </c>
      <c r="AP13" s="197">
        <v>0</v>
      </c>
      <c r="AQ13" s="197">
        <v>0</v>
      </c>
      <c r="AR13" s="197">
        <v>0</v>
      </c>
      <c r="AS13" s="197">
        <v>0</v>
      </c>
      <c r="AT13" s="197">
        <v>0</v>
      </c>
      <c r="AU13" s="197">
        <v>0</v>
      </c>
      <c r="AV13" s="197">
        <v>0</v>
      </c>
      <c r="AW13" s="197">
        <v>0</v>
      </c>
      <c r="AX13" s="197">
        <v>0</v>
      </c>
      <c r="AY13" s="197">
        <v>0</v>
      </c>
    </row>
    <row r="14" spans="1:51">
      <c r="A14" t="s">
        <v>56</v>
      </c>
      <c r="B14" s="197">
        <v>0</v>
      </c>
      <c r="C14" s="197">
        <v>0</v>
      </c>
      <c r="D14" s="197">
        <v>0</v>
      </c>
      <c r="E14" s="197">
        <v>0</v>
      </c>
      <c r="F14" s="197">
        <v>0</v>
      </c>
      <c r="G14" s="197">
        <v>0</v>
      </c>
      <c r="H14" s="197">
        <v>0</v>
      </c>
      <c r="I14" s="197">
        <v>0</v>
      </c>
      <c r="J14" s="197">
        <v>0</v>
      </c>
      <c r="K14" s="197">
        <v>0</v>
      </c>
      <c r="L14" s="197">
        <v>0</v>
      </c>
      <c r="M14" s="197">
        <v>0</v>
      </c>
      <c r="N14" s="197">
        <v>0</v>
      </c>
      <c r="O14" s="197">
        <v>0</v>
      </c>
      <c r="P14" s="197">
        <v>0</v>
      </c>
      <c r="Q14" s="197">
        <v>0</v>
      </c>
      <c r="R14" s="197">
        <v>0</v>
      </c>
      <c r="S14" s="197">
        <v>0</v>
      </c>
      <c r="T14" s="197">
        <v>0</v>
      </c>
      <c r="U14" s="197">
        <v>0</v>
      </c>
      <c r="V14" s="197">
        <v>0</v>
      </c>
      <c r="W14" s="197">
        <v>0</v>
      </c>
      <c r="X14" s="197">
        <v>0</v>
      </c>
      <c r="Y14" s="197">
        <v>0</v>
      </c>
      <c r="Z14" s="197">
        <v>0</v>
      </c>
      <c r="AA14" s="197">
        <v>0</v>
      </c>
      <c r="AB14" s="197">
        <v>0</v>
      </c>
      <c r="AC14" s="197">
        <v>0</v>
      </c>
      <c r="AD14" s="197">
        <v>2.97</v>
      </c>
      <c r="AE14" s="197">
        <v>0</v>
      </c>
      <c r="AF14" s="197">
        <v>0</v>
      </c>
      <c r="AG14" s="197">
        <v>-0.12</v>
      </c>
      <c r="AH14" s="197">
        <v>0</v>
      </c>
      <c r="AI14" s="197">
        <v>0</v>
      </c>
      <c r="AJ14" s="197">
        <v>0</v>
      </c>
      <c r="AK14" s="197">
        <v>4.3499999999999996</v>
      </c>
      <c r="AL14" s="197">
        <v>0</v>
      </c>
      <c r="AM14" s="197">
        <v>0</v>
      </c>
      <c r="AN14" s="197">
        <v>0</v>
      </c>
      <c r="AO14" s="197">
        <v>89.38</v>
      </c>
      <c r="AP14" s="197">
        <v>0</v>
      </c>
      <c r="AQ14" s="197">
        <v>0</v>
      </c>
      <c r="AR14" s="197">
        <v>0</v>
      </c>
      <c r="AS14" s="197">
        <v>0</v>
      </c>
      <c r="AT14" s="197">
        <v>0</v>
      </c>
      <c r="AU14" s="197">
        <v>0</v>
      </c>
      <c r="AV14" s="197">
        <v>0</v>
      </c>
      <c r="AW14" s="197">
        <v>0</v>
      </c>
      <c r="AX14" s="197">
        <v>0</v>
      </c>
      <c r="AY14" s="197">
        <v>0</v>
      </c>
    </row>
    <row r="15" spans="1:51">
      <c r="A15" t="s">
        <v>57</v>
      </c>
      <c r="B15" s="197">
        <v>0</v>
      </c>
      <c r="C15" s="197">
        <v>0</v>
      </c>
      <c r="D15" s="197">
        <v>0</v>
      </c>
      <c r="E15" s="197">
        <v>0</v>
      </c>
      <c r="F15" s="197">
        <v>0</v>
      </c>
      <c r="G15" s="197">
        <v>0</v>
      </c>
      <c r="H15" s="197">
        <v>0</v>
      </c>
      <c r="I15" s="197">
        <v>0</v>
      </c>
      <c r="J15" s="197">
        <v>0</v>
      </c>
      <c r="K15" s="197">
        <v>0</v>
      </c>
      <c r="L15" s="197">
        <v>0</v>
      </c>
      <c r="M15" s="197">
        <v>0</v>
      </c>
      <c r="N15" s="197">
        <v>0</v>
      </c>
      <c r="O15" s="197">
        <v>0</v>
      </c>
      <c r="P15" s="197">
        <v>0</v>
      </c>
      <c r="Q15" s="197">
        <v>0</v>
      </c>
      <c r="R15" s="197">
        <v>0</v>
      </c>
      <c r="S15" s="197">
        <v>0</v>
      </c>
      <c r="T15" s="197">
        <v>0</v>
      </c>
      <c r="U15" s="197">
        <v>0</v>
      </c>
      <c r="V15" s="197">
        <v>0</v>
      </c>
      <c r="W15" s="197">
        <v>0</v>
      </c>
      <c r="X15" s="197">
        <v>0</v>
      </c>
      <c r="Y15" s="197">
        <v>0</v>
      </c>
      <c r="Z15" s="197">
        <v>0</v>
      </c>
      <c r="AA15" s="197">
        <v>0</v>
      </c>
      <c r="AB15" s="197">
        <v>0</v>
      </c>
      <c r="AC15" s="197">
        <v>0</v>
      </c>
      <c r="AD15" s="197">
        <v>2.97</v>
      </c>
      <c r="AE15" s="197">
        <v>0</v>
      </c>
      <c r="AF15" s="197">
        <v>0</v>
      </c>
      <c r="AG15" s="197">
        <v>-0.12</v>
      </c>
      <c r="AH15" s="197">
        <v>0</v>
      </c>
      <c r="AI15" s="197">
        <v>0</v>
      </c>
      <c r="AJ15" s="197">
        <v>0</v>
      </c>
      <c r="AK15" s="197">
        <v>4.3499999999999996</v>
      </c>
      <c r="AL15" s="197">
        <v>0</v>
      </c>
      <c r="AM15" s="197">
        <v>0</v>
      </c>
      <c r="AN15" s="197">
        <v>0</v>
      </c>
      <c r="AO15" s="197">
        <v>89.38</v>
      </c>
      <c r="AP15" s="197">
        <v>0</v>
      </c>
      <c r="AQ15" s="197">
        <v>0</v>
      </c>
      <c r="AR15" s="197">
        <v>0</v>
      </c>
      <c r="AS15" s="197">
        <v>0</v>
      </c>
      <c r="AT15" s="197">
        <v>0</v>
      </c>
      <c r="AU15" s="197">
        <v>0</v>
      </c>
      <c r="AV15" s="197">
        <v>0</v>
      </c>
      <c r="AW15" s="197">
        <v>0</v>
      </c>
      <c r="AX15" s="197">
        <v>0</v>
      </c>
      <c r="AY15" s="197">
        <v>0</v>
      </c>
    </row>
    <row r="16" spans="1:51">
      <c r="A16" t="s">
        <v>58</v>
      </c>
      <c r="B16" s="197">
        <v>0</v>
      </c>
      <c r="C16" s="197">
        <v>0</v>
      </c>
      <c r="D16" s="197">
        <v>0</v>
      </c>
      <c r="E16" s="197">
        <v>0</v>
      </c>
      <c r="F16" s="197">
        <v>0</v>
      </c>
      <c r="G16" s="197">
        <v>0</v>
      </c>
      <c r="H16" s="197">
        <v>0</v>
      </c>
      <c r="I16" s="197">
        <v>0</v>
      </c>
      <c r="J16" s="197">
        <v>0</v>
      </c>
      <c r="K16" s="197">
        <v>0</v>
      </c>
      <c r="L16" s="197">
        <v>0</v>
      </c>
      <c r="M16" s="197">
        <v>0</v>
      </c>
      <c r="N16" s="197">
        <v>0</v>
      </c>
      <c r="O16" s="197">
        <v>0</v>
      </c>
      <c r="P16" s="197">
        <v>0</v>
      </c>
      <c r="Q16" s="197">
        <v>0</v>
      </c>
      <c r="R16" s="197">
        <v>0</v>
      </c>
      <c r="S16" s="197">
        <v>0</v>
      </c>
      <c r="T16" s="197">
        <v>0</v>
      </c>
      <c r="U16" s="197">
        <v>0</v>
      </c>
      <c r="V16" s="197">
        <v>0</v>
      </c>
      <c r="W16" s="197">
        <v>0</v>
      </c>
      <c r="X16" s="197">
        <v>0</v>
      </c>
      <c r="Y16" s="197">
        <v>0</v>
      </c>
      <c r="Z16" s="197">
        <v>0</v>
      </c>
      <c r="AA16" s="197">
        <v>0</v>
      </c>
      <c r="AB16" s="197">
        <v>0</v>
      </c>
      <c r="AC16" s="197">
        <v>0</v>
      </c>
      <c r="AD16" s="197">
        <v>2.97</v>
      </c>
      <c r="AE16" s="197">
        <v>0</v>
      </c>
      <c r="AF16" s="197">
        <v>0</v>
      </c>
      <c r="AG16" s="197">
        <v>-0.12</v>
      </c>
      <c r="AH16" s="197">
        <v>0</v>
      </c>
      <c r="AI16" s="197">
        <v>0</v>
      </c>
      <c r="AJ16" s="197">
        <v>0</v>
      </c>
      <c r="AK16" s="197">
        <v>4.3499999999999996</v>
      </c>
      <c r="AL16" s="197">
        <v>0</v>
      </c>
      <c r="AM16" s="197">
        <v>0</v>
      </c>
      <c r="AN16" s="197">
        <v>0</v>
      </c>
      <c r="AO16" s="197">
        <v>89.38</v>
      </c>
      <c r="AP16" s="197">
        <v>0</v>
      </c>
      <c r="AQ16" s="197">
        <v>0</v>
      </c>
      <c r="AR16" s="197">
        <v>0</v>
      </c>
      <c r="AS16" s="197">
        <v>0</v>
      </c>
      <c r="AT16" s="197">
        <v>0</v>
      </c>
      <c r="AU16" s="197">
        <v>0</v>
      </c>
      <c r="AV16" s="197">
        <v>0</v>
      </c>
      <c r="AW16" s="197">
        <v>0</v>
      </c>
      <c r="AX16" s="197">
        <v>0</v>
      </c>
      <c r="AY16" s="197">
        <v>0</v>
      </c>
    </row>
    <row r="17" spans="1:51">
      <c r="A17" t="s">
        <v>59</v>
      </c>
      <c r="B17" s="197">
        <v>0</v>
      </c>
      <c r="C17" s="197">
        <v>0</v>
      </c>
      <c r="D17" s="197">
        <v>0</v>
      </c>
      <c r="E17" s="197">
        <v>0</v>
      </c>
      <c r="F17" s="197">
        <v>0</v>
      </c>
      <c r="G17" s="197">
        <v>0</v>
      </c>
      <c r="H17" s="197">
        <v>0</v>
      </c>
      <c r="I17" s="197">
        <v>0</v>
      </c>
      <c r="J17" s="197">
        <v>0</v>
      </c>
      <c r="K17" s="197">
        <v>0</v>
      </c>
      <c r="L17" s="197">
        <v>0</v>
      </c>
      <c r="M17" s="197">
        <v>0</v>
      </c>
      <c r="N17" s="197">
        <v>0</v>
      </c>
      <c r="O17" s="197">
        <v>0</v>
      </c>
      <c r="P17" s="197">
        <v>0</v>
      </c>
      <c r="Q17" s="197">
        <v>0</v>
      </c>
      <c r="R17" s="197">
        <v>0</v>
      </c>
      <c r="S17" s="197">
        <v>0</v>
      </c>
      <c r="T17" s="197">
        <v>0</v>
      </c>
      <c r="U17" s="197">
        <v>0</v>
      </c>
      <c r="V17" s="197">
        <v>0</v>
      </c>
      <c r="W17" s="197">
        <v>0</v>
      </c>
      <c r="X17" s="197">
        <v>0</v>
      </c>
      <c r="Y17" s="197">
        <v>0</v>
      </c>
      <c r="Z17" s="197">
        <v>0</v>
      </c>
      <c r="AA17" s="197">
        <v>0</v>
      </c>
      <c r="AB17" s="197">
        <v>0</v>
      </c>
      <c r="AC17" s="197">
        <v>0</v>
      </c>
      <c r="AD17" s="197">
        <v>2.97</v>
      </c>
      <c r="AE17" s="197">
        <v>0</v>
      </c>
      <c r="AF17" s="197">
        <v>0</v>
      </c>
      <c r="AG17" s="197">
        <v>-0.12</v>
      </c>
      <c r="AH17" s="197">
        <v>0</v>
      </c>
      <c r="AI17" s="197">
        <v>0</v>
      </c>
      <c r="AJ17" s="197">
        <v>0</v>
      </c>
      <c r="AK17" s="197">
        <v>4.3499999999999996</v>
      </c>
      <c r="AL17" s="197">
        <v>0</v>
      </c>
      <c r="AM17" s="197">
        <v>0</v>
      </c>
      <c r="AN17" s="197">
        <v>0</v>
      </c>
      <c r="AO17" s="197">
        <v>89.38</v>
      </c>
      <c r="AP17" s="197">
        <v>0</v>
      </c>
      <c r="AQ17" s="197">
        <v>0</v>
      </c>
      <c r="AR17" s="197">
        <v>0</v>
      </c>
      <c r="AS17" s="197">
        <v>0</v>
      </c>
      <c r="AT17" s="197">
        <v>0</v>
      </c>
      <c r="AU17" s="197">
        <v>0</v>
      </c>
      <c r="AV17" s="197">
        <v>0</v>
      </c>
      <c r="AW17" s="197">
        <v>0</v>
      </c>
      <c r="AX17" s="197">
        <v>0</v>
      </c>
      <c r="AY17" s="197">
        <v>0</v>
      </c>
    </row>
    <row r="18" spans="1:51">
      <c r="A18" t="s">
        <v>60</v>
      </c>
      <c r="B18" s="197">
        <v>0</v>
      </c>
      <c r="C18" s="197">
        <v>0</v>
      </c>
      <c r="D18" s="197">
        <v>0</v>
      </c>
      <c r="E18" s="197">
        <v>0</v>
      </c>
      <c r="F18" s="197">
        <v>0</v>
      </c>
      <c r="G18" s="197">
        <v>0</v>
      </c>
      <c r="H18" s="197">
        <v>0</v>
      </c>
      <c r="I18" s="197">
        <v>0</v>
      </c>
      <c r="J18" s="197">
        <v>0</v>
      </c>
      <c r="K18" s="197">
        <v>0</v>
      </c>
      <c r="L18" s="197">
        <v>0</v>
      </c>
      <c r="M18" s="197">
        <v>0</v>
      </c>
      <c r="N18" s="197">
        <v>0</v>
      </c>
      <c r="O18" s="197">
        <v>0</v>
      </c>
      <c r="P18" s="197">
        <v>0</v>
      </c>
      <c r="Q18" s="197">
        <v>0</v>
      </c>
      <c r="R18" s="197">
        <v>0</v>
      </c>
      <c r="S18" s="197">
        <v>0</v>
      </c>
      <c r="T18" s="197">
        <v>0</v>
      </c>
      <c r="U18" s="197">
        <v>0</v>
      </c>
      <c r="V18" s="197">
        <v>0</v>
      </c>
      <c r="W18" s="197">
        <v>0</v>
      </c>
      <c r="X18" s="197">
        <v>0</v>
      </c>
      <c r="Y18" s="197">
        <v>0</v>
      </c>
      <c r="Z18" s="197">
        <v>0</v>
      </c>
      <c r="AA18" s="197">
        <v>0</v>
      </c>
      <c r="AB18" s="197">
        <v>0</v>
      </c>
      <c r="AC18" s="197">
        <v>0</v>
      </c>
      <c r="AD18" s="197">
        <v>2.97</v>
      </c>
      <c r="AE18" s="197">
        <v>0</v>
      </c>
      <c r="AF18" s="197">
        <v>0</v>
      </c>
      <c r="AG18" s="197">
        <v>-0.12</v>
      </c>
      <c r="AH18" s="197">
        <v>0</v>
      </c>
      <c r="AI18" s="197">
        <v>0</v>
      </c>
      <c r="AJ18" s="197">
        <v>0</v>
      </c>
      <c r="AK18" s="197">
        <v>4.3499999999999996</v>
      </c>
      <c r="AL18" s="197">
        <v>0</v>
      </c>
      <c r="AM18" s="197">
        <v>0</v>
      </c>
      <c r="AN18" s="197">
        <v>0</v>
      </c>
      <c r="AO18" s="197">
        <v>89.38</v>
      </c>
      <c r="AP18" s="197">
        <v>0</v>
      </c>
      <c r="AQ18" s="197">
        <v>0</v>
      </c>
      <c r="AR18" s="197">
        <v>0</v>
      </c>
      <c r="AS18" s="197">
        <v>0</v>
      </c>
      <c r="AT18" s="197">
        <v>0</v>
      </c>
      <c r="AU18" s="197">
        <v>0</v>
      </c>
      <c r="AV18" s="197">
        <v>0</v>
      </c>
      <c r="AW18" s="197">
        <v>0</v>
      </c>
      <c r="AX18" s="197">
        <v>0</v>
      </c>
      <c r="AY18" s="197">
        <v>0</v>
      </c>
    </row>
    <row r="19" spans="1:51">
      <c r="A19" t="s">
        <v>61</v>
      </c>
      <c r="B19" s="197">
        <v>0</v>
      </c>
      <c r="C19" s="197">
        <v>0</v>
      </c>
      <c r="D19" s="197">
        <v>0</v>
      </c>
      <c r="E19" s="197">
        <v>0</v>
      </c>
      <c r="F19" s="197">
        <v>0</v>
      </c>
      <c r="G19" s="197">
        <v>0</v>
      </c>
      <c r="H19" s="197">
        <v>0</v>
      </c>
      <c r="I19" s="197">
        <v>0</v>
      </c>
      <c r="J19" s="197">
        <v>0</v>
      </c>
      <c r="K19" s="197">
        <v>0</v>
      </c>
      <c r="L19" s="197">
        <v>0</v>
      </c>
      <c r="M19" s="197">
        <v>0</v>
      </c>
      <c r="N19" s="197">
        <v>0</v>
      </c>
      <c r="O19" s="197">
        <v>0</v>
      </c>
      <c r="P19" s="197">
        <v>0</v>
      </c>
      <c r="Q19" s="197">
        <v>0</v>
      </c>
      <c r="R19" s="197">
        <v>0</v>
      </c>
      <c r="S19" s="197">
        <v>0</v>
      </c>
      <c r="T19" s="197">
        <v>0</v>
      </c>
      <c r="U19" s="197">
        <v>0</v>
      </c>
      <c r="V19" s="197">
        <v>0</v>
      </c>
      <c r="W19" s="197">
        <v>0</v>
      </c>
      <c r="X19" s="197">
        <v>0</v>
      </c>
      <c r="Y19" s="197">
        <v>0</v>
      </c>
      <c r="Z19" s="197">
        <v>0</v>
      </c>
      <c r="AA19" s="197">
        <v>0</v>
      </c>
      <c r="AB19" s="197">
        <v>0</v>
      </c>
      <c r="AC19" s="197">
        <v>0</v>
      </c>
      <c r="AD19" s="197">
        <v>2.97</v>
      </c>
      <c r="AE19" s="197">
        <v>0</v>
      </c>
      <c r="AF19" s="197">
        <v>0</v>
      </c>
      <c r="AG19" s="197">
        <v>-0.12</v>
      </c>
      <c r="AH19" s="197">
        <v>0</v>
      </c>
      <c r="AI19" s="197">
        <v>0</v>
      </c>
      <c r="AJ19" s="197">
        <v>0</v>
      </c>
      <c r="AK19" s="197">
        <v>4.3499999999999996</v>
      </c>
      <c r="AL19" s="197">
        <v>0</v>
      </c>
      <c r="AM19" s="197">
        <v>0</v>
      </c>
      <c r="AN19" s="197">
        <v>0</v>
      </c>
      <c r="AO19" s="197">
        <v>89.38</v>
      </c>
      <c r="AP19" s="197">
        <v>0</v>
      </c>
      <c r="AQ19" s="197">
        <v>0</v>
      </c>
      <c r="AR19" s="197">
        <v>0</v>
      </c>
      <c r="AS19" s="197">
        <v>0</v>
      </c>
      <c r="AT19" s="197">
        <v>0</v>
      </c>
      <c r="AU19" s="197">
        <v>0</v>
      </c>
      <c r="AV19" s="197">
        <v>0</v>
      </c>
      <c r="AW19" s="197">
        <v>0</v>
      </c>
      <c r="AX19" s="197">
        <v>0</v>
      </c>
      <c r="AY19" s="197">
        <v>0</v>
      </c>
    </row>
    <row r="20" spans="1:51">
      <c r="A20" t="s">
        <v>62</v>
      </c>
      <c r="B20" s="197">
        <v>0</v>
      </c>
      <c r="C20" s="197">
        <v>0</v>
      </c>
      <c r="D20" s="197">
        <v>0</v>
      </c>
      <c r="E20" s="197">
        <v>0</v>
      </c>
      <c r="F20" s="197">
        <v>0</v>
      </c>
      <c r="G20" s="197">
        <v>0</v>
      </c>
      <c r="H20" s="197">
        <v>0</v>
      </c>
      <c r="I20" s="197">
        <v>0</v>
      </c>
      <c r="J20" s="197">
        <v>0</v>
      </c>
      <c r="K20" s="197">
        <v>0</v>
      </c>
      <c r="L20" s="197">
        <v>0</v>
      </c>
      <c r="M20" s="197">
        <v>0</v>
      </c>
      <c r="N20" s="197">
        <v>0</v>
      </c>
      <c r="O20" s="197">
        <v>0</v>
      </c>
      <c r="P20" s="197">
        <v>0</v>
      </c>
      <c r="Q20" s="197">
        <v>0</v>
      </c>
      <c r="R20" s="197">
        <v>0</v>
      </c>
      <c r="S20" s="197">
        <v>0</v>
      </c>
      <c r="T20" s="197">
        <v>0</v>
      </c>
      <c r="U20" s="197">
        <v>0</v>
      </c>
      <c r="V20" s="197">
        <v>0</v>
      </c>
      <c r="W20" s="197">
        <v>0</v>
      </c>
      <c r="X20" s="197">
        <v>0</v>
      </c>
      <c r="Y20" s="197">
        <v>0</v>
      </c>
      <c r="Z20" s="197">
        <v>0</v>
      </c>
      <c r="AA20" s="197">
        <v>0</v>
      </c>
      <c r="AB20" s="197">
        <v>0</v>
      </c>
      <c r="AC20" s="197">
        <v>0</v>
      </c>
      <c r="AD20" s="197">
        <v>2.97</v>
      </c>
      <c r="AE20" s="197">
        <v>0</v>
      </c>
      <c r="AF20" s="197">
        <v>0</v>
      </c>
      <c r="AG20" s="197">
        <v>-0.12</v>
      </c>
      <c r="AH20" s="197">
        <v>0</v>
      </c>
      <c r="AI20" s="197">
        <v>0</v>
      </c>
      <c r="AJ20" s="197">
        <v>0</v>
      </c>
      <c r="AK20" s="197">
        <v>4.3499999999999996</v>
      </c>
      <c r="AL20" s="197">
        <v>0</v>
      </c>
      <c r="AM20" s="197">
        <v>0</v>
      </c>
      <c r="AN20" s="197">
        <v>0</v>
      </c>
      <c r="AO20" s="197">
        <v>89.38</v>
      </c>
      <c r="AP20" s="197">
        <v>0</v>
      </c>
      <c r="AQ20" s="197">
        <v>0</v>
      </c>
      <c r="AR20" s="197">
        <v>0</v>
      </c>
      <c r="AS20" s="197">
        <v>0</v>
      </c>
      <c r="AT20" s="197">
        <v>0</v>
      </c>
      <c r="AU20" s="197">
        <v>0</v>
      </c>
      <c r="AV20" s="197">
        <v>0</v>
      </c>
      <c r="AW20" s="197">
        <v>0</v>
      </c>
      <c r="AX20" s="197">
        <v>0</v>
      </c>
      <c r="AY20" s="197">
        <v>0</v>
      </c>
    </row>
    <row r="21" spans="1:51">
      <c r="A21" t="s">
        <v>63</v>
      </c>
      <c r="B21" s="197">
        <v>0</v>
      </c>
      <c r="C21" s="197">
        <v>0</v>
      </c>
      <c r="D21" s="197">
        <v>0</v>
      </c>
      <c r="E21" s="197">
        <v>0</v>
      </c>
      <c r="F21" s="197">
        <v>0</v>
      </c>
      <c r="G21" s="197">
        <v>0</v>
      </c>
      <c r="H21" s="197">
        <v>0</v>
      </c>
      <c r="I21" s="197">
        <v>0</v>
      </c>
      <c r="J21" s="197">
        <v>0</v>
      </c>
      <c r="K21" s="197">
        <v>0</v>
      </c>
      <c r="L21" s="197">
        <v>0</v>
      </c>
      <c r="M21" s="197">
        <v>0</v>
      </c>
      <c r="N21" s="197">
        <v>0</v>
      </c>
      <c r="O21" s="197">
        <v>0</v>
      </c>
      <c r="P21" s="197">
        <v>0</v>
      </c>
      <c r="Q21" s="197">
        <v>0</v>
      </c>
      <c r="R21" s="197">
        <v>0</v>
      </c>
      <c r="S21" s="197">
        <v>0</v>
      </c>
      <c r="T21" s="197">
        <v>0</v>
      </c>
      <c r="U21" s="197">
        <v>0</v>
      </c>
      <c r="V21" s="197">
        <v>0</v>
      </c>
      <c r="W21" s="197">
        <v>0</v>
      </c>
      <c r="X21" s="197">
        <v>0</v>
      </c>
      <c r="Y21" s="197">
        <v>0</v>
      </c>
      <c r="Z21" s="197">
        <v>0</v>
      </c>
      <c r="AA21" s="197">
        <v>0</v>
      </c>
      <c r="AB21" s="197">
        <v>0</v>
      </c>
      <c r="AC21" s="197">
        <v>0</v>
      </c>
      <c r="AD21" s="197">
        <v>2.97</v>
      </c>
      <c r="AE21" s="197">
        <v>0</v>
      </c>
      <c r="AF21" s="197">
        <v>0</v>
      </c>
      <c r="AG21" s="197">
        <v>-0.12</v>
      </c>
      <c r="AH21" s="197">
        <v>0</v>
      </c>
      <c r="AI21" s="197">
        <v>0</v>
      </c>
      <c r="AJ21" s="197">
        <v>0</v>
      </c>
      <c r="AK21" s="197">
        <v>4.3499999999999996</v>
      </c>
      <c r="AL21" s="197">
        <v>0</v>
      </c>
      <c r="AM21" s="197">
        <v>0</v>
      </c>
      <c r="AN21" s="197">
        <v>0</v>
      </c>
      <c r="AO21" s="197">
        <v>89.38</v>
      </c>
      <c r="AP21" s="197">
        <v>0</v>
      </c>
      <c r="AQ21" s="197">
        <v>0</v>
      </c>
      <c r="AR21" s="197">
        <v>0</v>
      </c>
      <c r="AS21" s="197">
        <v>0</v>
      </c>
      <c r="AT21" s="197">
        <v>0</v>
      </c>
      <c r="AU21" s="197">
        <v>0</v>
      </c>
      <c r="AV21" s="197">
        <v>0</v>
      </c>
      <c r="AW21" s="197">
        <v>0</v>
      </c>
      <c r="AX21" s="197">
        <v>0</v>
      </c>
      <c r="AY21" s="197">
        <v>0</v>
      </c>
    </row>
    <row r="22" spans="1:51">
      <c r="A22" t="s">
        <v>64</v>
      </c>
      <c r="B22" s="197">
        <v>0</v>
      </c>
      <c r="C22" s="197">
        <v>0</v>
      </c>
      <c r="D22" s="197">
        <v>0</v>
      </c>
      <c r="E22" s="197">
        <v>0</v>
      </c>
      <c r="F22" s="197">
        <v>0</v>
      </c>
      <c r="G22" s="197">
        <v>0</v>
      </c>
      <c r="H22" s="197">
        <v>0</v>
      </c>
      <c r="I22" s="197">
        <v>0</v>
      </c>
      <c r="J22" s="197">
        <v>0</v>
      </c>
      <c r="K22" s="197">
        <v>0</v>
      </c>
      <c r="L22" s="197">
        <v>0</v>
      </c>
      <c r="M22" s="197">
        <v>0</v>
      </c>
      <c r="N22" s="197">
        <v>0</v>
      </c>
      <c r="O22" s="197">
        <v>0</v>
      </c>
      <c r="P22" s="197">
        <v>0</v>
      </c>
      <c r="Q22" s="197">
        <v>0</v>
      </c>
      <c r="R22" s="197">
        <v>0</v>
      </c>
      <c r="S22" s="197">
        <v>0</v>
      </c>
      <c r="T22" s="197">
        <v>0</v>
      </c>
      <c r="U22" s="197">
        <v>0</v>
      </c>
      <c r="V22" s="197">
        <v>0</v>
      </c>
      <c r="W22" s="197">
        <v>0</v>
      </c>
      <c r="X22" s="197">
        <v>0</v>
      </c>
      <c r="Y22" s="197">
        <v>0</v>
      </c>
      <c r="Z22" s="197">
        <v>0</v>
      </c>
      <c r="AA22" s="197">
        <v>0</v>
      </c>
      <c r="AB22" s="197">
        <v>0</v>
      </c>
      <c r="AC22" s="197">
        <v>0</v>
      </c>
      <c r="AD22" s="197">
        <v>2.97</v>
      </c>
      <c r="AE22" s="197">
        <v>0</v>
      </c>
      <c r="AF22" s="197">
        <v>0</v>
      </c>
      <c r="AG22" s="197">
        <v>-0.12</v>
      </c>
      <c r="AH22" s="197">
        <v>0</v>
      </c>
      <c r="AI22" s="197">
        <v>0</v>
      </c>
      <c r="AJ22" s="197">
        <v>0</v>
      </c>
      <c r="AK22" s="197">
        <v>4.3499999999999996</v>
      </c>
      <c r="AL22" s="197">
        <v>0</v>
      </c>
      <c r="AM22" s="197">
        <v>0</v>
      </c>
      <c r="AN22" s="197">
        <v>0</v>
      </c>
      <c r="AO22" s="197">
        <v>89.38</v>
      </c>
      <c r="AP22" s="197">
        <v>0</v>
      </c>
      <c r="AQ22" s="197">
        <v>0</v>
      </c>
      <c r="AR22" s="197">
        <v>0</v>
      </c>
      <c r="AS22" s="197">
        <v>0</v>
      </c>
      <c r="AT22" s="197">
        <v>0</v>
      </c>
      <c r="AU22" s="197">
        <v>0</v>
      </c>
      <c r="AV22" s="197">
        <v>0</v>
      </c>
      <c r="AW22" s="197">
        <v>0</v>
      </c>
      <c r="AX22" s="197">
        <v>0</v>
      </c>
      <c r="AY22" s="197">
        <v>0</v>
      </c>
    </row>
    <row r="23" spans="1:51">
      <c r="A23" t="s">
        <v>65</v>
      </c>
      <c r="B23" s="197">
        <v>0</v>
      </c>
      <c r="C23" s="197">
        <v>0</v>
      </c>
      <c r="D23" s="197">
        <v>0</v>
      </c>
      <c r="E23" s="197">
        <v>0</v>
      </c>
      <c r="F23" s="197">
        <v>0</v>
      </c>
      <c r="G23" s="197">
        <v>0</v>
      </c>
      <c r="H23" s="197">
        <v>0</v>
      </c>
      <c r="I23" s="197">
        <v>0</v>
      </c>
      <c r="J23" s="197">
        <v>0</v>
      </c>
      <c r="K23" s="197">
        <v>0</v>
      </c>
      <c r="L23" s="197">
        <v>0</v>
      </c>
      <c r="M23" s="197">
        <v>0</v>
      </c>
      <c r="N23" s="197">
        <v>0</v>
      </c>
      <c r="O23" s="197">
        <v>0</v>
      </c>
      <c r="P23" s="197">
        <v>0</v>
      </c>
      <c r="Q23" s="197">
        <v>0</v>
      </c>
      <c r="R23" s="197">
        <v>0</v>
      </c>
      <c r="S23" s="197">
        <v>0</v>
      </c>
      <c r="T23" s="197">
        <v>0</v>
      </c>
      <c r="U23" s="197">
        <v>0</v>
      </c>
      <c r="V23" s="197">
        <v>0</v>
      </c>
      <c r="W23" s="197">
        <v>0</v>
      </c>
      <c r="X23" s="197">
        <v>0</v>
      </c>
      <c r="Y23" s="197">
        <v>0</v>
      </c>
      <c r="Z23" s="197">
        <v>0</v>
      </c>
      <c r="AA23" s="197">
        <v>0</v>
      </c>
      <c r="AB23" s="197">
        <v>0</v>
      </c>
      <c r="AC23" s="197">
        <v>0</v>
      </c>
      <c r="AD23" s="197">
        <v>2.97</v>
      </c>
      <c r="AE23" s="197">
        <v>0</v>
      </c>
      <c r="AF23" s="197">
        <v>0</v>
      </c>
      <c r="AG23" s="197">
        <v>-0.12</v>
      </c>
      <c r="AH23" s="197">
        <v>0</v>
      </c>
      <c r="AI23" s="197">
        <v>0</v>
      </c>
      <c r="AJ23" s="197">
        <v>0</v>
      </c>
      <c r="AK23" s="197">
        <v>4.3499999999999996</v>
      </c>
      <c r="AL23" s="197">
        <v>0</v>
      </c>
      <c r="AM23" s="197">
        <v>0</v>
      </c>
      <c r="AN23" s="197">
        <v>0</v>
      </c>
      <c r="AO23" s="197">
        <v>89.38</v>
      </c>
      <c r="AP23" s="197">
        <v>0</v>
      </c>
      <c r="AQ23" s="197">
        <v>0</v>
      </c>
      <c r="AR23" s="197">
        <v>0</v>
      </c>
      <c r="AS23" s="197">
        <v>0</v>
      </c>
      <c r="AT23" s="197">
        <v>0</v>
      </c>
      <c r="AU23" s="197">
        <v>0</v>
      </c>
      <c r="AV23" s="197">
        <v>0</v>
      </c>
      <c r="AW23" s="197">
        <v>0</v>
      </c>
      <c r="AX23" s="197">
        <v>0</v>
      </c>
      <c r="AY23" s="197">
        <v>0</v>
      </c>
    </row>
    <row r="24" spans="1:51">
      <c r="A24" t="s">
        <v>66</v>
      </c>
      <c r="B24" s="197">
        <v>0</v>
      </c>
      <c r="C24" s="197">
        <v>0</v>
      </c>
      <c r="D24" s="197">
        <v>0</v>
      </c>
      <c r="E24" s="197">
        <v>0</v>
      </c>
      <c r="F24" s="197">
        <v>0</v>
      </c>
      <c r="G24" s="197">
        <v>0</v>
      </c>
      <c r="H24" s="197">
        <v>0</v>
      </c>
      <c r="I24" s="197">
        <v>0</v>
      </c>
      <c r="J24" s="197">
        <v>0</v>
      </c>
      <c r="K24" s="197">
        <v>0</v>
      </c>
      <c r="L24" s="197">
        <v>0</v>
      </c>
      <c r="M24" s="197">
        <v>0</v>
      </c>
      <c r="N24" s="197">
        <v>0</v>
      </c>
      <c r="O24" s="197">
        <v>0</v>
      </c>
      <c r="P24" s="197">
        <v>0</v>
      </c>
      <c r="Q24" s="197">
        <v>0</v>
      </c>
      <c r="R24" s="197">
        <v>0</v>
      </c>
      <c r="S24" s="197">
        <v>0</v>
      </c>
      <c r="T24" s="197">
        <v>0</v>
      </c>
      <c r="U24" s="197">
        <v>0</v>
      </c>
      <c r="V24" s="197">
        <v>0</v>
      </c>
      <c r="W24" s="197">
        <v>0</v>
      </c>
      <c r="X24" s="197">
        <v>0</v>
      </c>
      <c r="Y24" s="197">
        <v>0</v>
      </c>
      <c r="Z24" s="197">
        <v>0</v>
      </c>
      <c r="AA24" s="197">
        <v>0</v>
      </c>
      <c r="AB24" s="197">
        <v>0</v>
      </c>
      <c r="AC24" s="197">
        <v>0</v>
      </c>
      <c r="AD24" s="197">
        <v>2.97</v>
      </c>
      <c r="AE24" s="197">
        <v>0</v>
      </c>
      <c r="AF24" s="197">
        <v>0</v>
      </c>
      <c r="AG24" s="197">
        <v>-0.12</v>
      </c>
      <c r="AH24" s="197">
        <v>0</v>
      </c>
      <c r="AI24" s="197">
        <v>0</v>
      </c>
      <c r="AJ24" s="197">
        <v>0</v>
      </c>
      <c r="AK24" s="197">
        <v>4.3499999999999996</v>
      </c>
      <c r="AL24" s="197">
        <v>0</v>
      </c>
      <c r="AM24" s="197">
        <v>0</v>
      </c>
      <c r="AN24" s="197">
        <v>0</v>
      </c>
      <c r="AO24" s="197">
        <v>89.38</v>
      </c>
      <c r="AP24" s="197">
        <v>0</v>
      </c>
      <c r="AQ24" s="197">
        <v>0</v>
      </c>
      <c r="AR24" s="197">
        <v>0</v>
      </c>
      <c r="AS24" s="197">
        <v>0</v>
      </c>
      <c r="AT24" s="197">
        <v>0</v>
      </c>
      <c r="AU24" s="197">
        <v>0</v>
      </c>
      <c r="AV24" s="197">
        <v>0</v>
      </c>
      <c r="AW24" s="197">
        <v>0</v>
      </c>
      <c r="AX24" s="197">
        <v>0</v>
      </c>
      <c r="AY24" s="197">
        <v>0</v>
      </c>
    </row>
    <row r="25" spans="1:51">
      <c r="A25" t="s">
        <v>67</v>
      </c>
      <c r="B25" s="197">
        <v>0</v>
      </c>
      <c r="C25" s="197">
        <v>0</v>
      </c>
      <c r="D25" s="197">
        <v>0</v>
      </c>
      <c r="E25" s="197">
        <v>0</v>
      </c>
      <c r="F25" s="197">
        <v>0</v>
      </c>
      <c r="G25" s="197">
        <v>0</v>
      </c>
      <c r="H25" s="197">
        <v>0</v>
      </c>
      <c r="I25" s="197">
        <v>0</v>
      </c>
      <c r="J25" s="197">
        <v>0</v>
      </c>
      <c r="K25" s="197">
        <v>0</v>
      </c>
      <c r="L25" s="197">
        <v>0</v>
      </c>
      <c r="M25" s="197">
        <v>0</v>
      </c>
      <c r="N25" s="197">
        <v>0</v>
      </c>
      <c r="O25" s="197">
        <v>0</v>
      </c>
      <c r="P25" s="197">
        <v>0</v>
      </c>
      <c r="Q25" s="197">
        <v>0</v>
      </c>
      <c r="R25" s="197">
        <v>0</v>
      </c>
      <c r="S25" s="197">
        <v>0</v>
      </c>
      <c r="T25" s="197">
        <v>0</v>
      </c>
      <c r="U25" s="197">
        <v>0</v>
      </c>
      <c r="V25" s="197">
        <v>0</v>
      </c>
      <c r="W25" s="197">
        <v>0</v>
      </c>
      <c r="X25" s="197">
        <v>0</v>
      </c>
      <c r="Y25" s="197">
        <v>0</v>
      </c>
      <c r="Z25" s="197">
        <v>0</v>
      </c>
      <c r="AA25" s="197">
        <v>0</v>
      </c>
      <c r="AB25" s="197">
        <v>0</v>
      </c>
      <c r="AC25" s="197">
        <v>0</v>
      </c>
      <c r="AD25" s="197">
        <v>2.97</v>
      </c>
      <c r="AE25" s="197">
        <v>0</v>
      </c>
      <c r="AF25" s="197">
        <v>0</v>
      </c>
      <c r="AG25" s="197">
        <v>-0.12</v>
      </c>
      <c r="AH25" s="197">
        <v>0</v>
      </c>
      <c r="AI25" s="197">
        <v>0</v>
      </c>
      <c r="AJ25" s="197">
        <v>0</v>
      </c>
      <c r="AK25" s="197">
        <v>4.3499999999999996</v>
      </c>
      <c r="AL25" s="197">
        <v>0</v>
      </c>
      <c r="AM25" s="197">
        <v>0</v>
      </c>
      <c r="AN25" s="197">
        <v>0</v>
      </c>
      <c r="AO25" s="197">
        <v>89.38</v>
      </c>
      <c r="AP25" s="197">
        <v>0</v>
      </c>
      <c r="AQ25" s="197">
        <v>0</v>
      </c>
      <c r="AR25" s="197">
        <v>0</v>
      </c>
      <c r="AS25" s="197">
        <v>0</v>
      </c>
      <c r="AT25" s="197">
        <v>0</v>
      </c>
      <c r="AU25" s="197">
        <v>0</v>
      </c>
      <c r="AV25" s="197">
        <v>0</v>
      </c>
      <c r="AW25" s="197">
        <v>0</v>
      </c>
      <c r="AX25" s="197">
        <v>0</v>
      </c>
      <c r="AY25" s="197">
        <v>0</v>
      </c>
    </row>
    <row r="26" spans="1:51">
      <c r="A26" t="s">
        <v>68</v>
      </c>
      <c r="B26" s="197">
        <v>0</v>
      </c>
      <c r="C26" s="197">
        <v>0</v>
      </c>
      <c r="D26" s="197">
        <v>0</v>
      </c>
      <c r="E26" s="197">
        <v>0</v>
      </c>
      <c r="F26" s="197">
        <v>0</v>
      </c>
      <c r="G26" s="197">
        <v>0</v>
      </c>
      <c r="H26" s="197">
        <v>0</v>
      </c>
      <c r="I26" s="197">
        <v>0</v>
      </c>
      <c r="J26" s="197">
        <v>0</v>
      </c>
      <c r="K26" s="197">
        <v>0</v>
      </c>
      <c r="L26" s="197">
        <v>0</v>
      </c>
      <c r="M26" s="197">
        <v>0</v>
      </c>
      <c r="N26" s="197">
        <v>0</v>
      </c>
      <c r="O26" s="197">
        <v>0</v>
      </c>
      <c r="P26" s="197">
        <v>0</v>
      </c>
      <c r="Q26" s="197">
        <v>0</v>
      </c>
      <c r="R26" s="197">
        <v>0</v>
      </c>
      <c r="S26" s="197">
        <v>0</v>
      </c>
      <c r="T26" s="197">
        <v>0</v>
      </c>
      <c r="U26" s="197">
        <v>0</v>
      </c>
      <c r="V26" s="197">
        <v>0</v>
      </c>
      <c r="W26" s="197">
        <v>0</v>
      </c>
      <c r="X26" s="197">
        <v>0</v>
      </c>
      <c r="Y26" s="197">
        <v>0</v>
      </c>
      <c r="Z26" s="197">
        <v>0</v>
      </c>
      <c r="AA26" s="197">
        <v>0</v>
      </c>
      <c r="AB26" s="197">
        <v>0</v>
      </c>
      <c r="AC26" s="197">
        <v>0</v>
      </c>
      <c r="AD26" s="197">
        <v>2.97</v>
      </c>
      <c r="AE26" s="197">
        <v>0</v>
      </c>
      <c r="AF26" s="197">
        <v>0</v>
      </c>
      <c r="AG26" s="197">
        <v>-0.12</v>
      </c>
      <c r="AH26" s="197">
        <v>0</v>
      </c>
      <c r="AI26" s="197">
        <v>0</v>
      </c>
      <c r="AJ26" s="197">
        <v>0</v>
      </c>
      <c r="AK26" s="197">
        <v>4.3499999999999996</v>
      </c>
      <c r="AL26" s="197">
        <v>0</v>
      </c>
      <c r="AM26" s="197">
        <v>0</v>
      </c>
      <c r="AN26" s="197">
        <v>0</v>
      </c>
      <c r="AO26" s="197">
        <v>89.38</v>
      </c>
      <c r="AP26" s="197">
        <v>0</v>
      </c>
      <c r="AQ26" s="197">
        <v>0</v>
      </c>
      <c r="AR26" s="197">
        <v>0</v>
      </c>
      <c r="AS26" s="197">
        <v>0</v>
      </c>
      <c r="AT26" s="197">
        <v>0</v>
      </c>
      <c r="AU26" s="197">
        <v>0</v>
      </c>
      <c r="AV26" s="197">
        <v>0</v>
      </c>
      <c r="AW26" s="197">
        <v>0</v>
      </c>
      <c r="AX26" s="197">
        <v>0</v>
      </c>
      <c r="AY26" s="197">
        <v>0</v>
      </c>
    </row>
    <row r="27" spans="1:51">
      <c r="A27" t="s">
        <v>69</v>
      </c>
      <c r="B27" s="197">
        <v>0</v>
      </c>
      <c r="C27" s="197">
        <v>0</v>
      </c>
      <c r="D27" s="197">
        <v>0</v>
      </c>
      <c r="E27" s="197">
        <v>0</v>
      </c>
      <c r="F27" s="197">
        <v>0</v>
      </c>
      <c r="G27" s="197">
        <v>0</v>
      </c>
      <c r="H27" s="197">
        <v>0</v>
      </c>
      <c r="I27" s="197">
        <v>0</v>
      </c>
      <c r="J27" s="197">
        <v>0</v>
      </c>
      <c r="K27" s="197">
        <v>0</v>
      </c>
      <c r="L27" s="197">
        <v>0</v>
      </c>
      <c r="M27" s="197">
        <v>0</v>
      </c>
      <c r="N27" s="197">
        <v>0</v>
      </c>
      <c r="O27" s="197">
        <v>0</v>
      </c>
      <c r="P27" s="197">
        <v>0</v>
      </c>
      <c r="Q27" s="197">
        <v>0</v>
      </c>
      <c r="R27" s="197">
        <v>0</v>
      </c>
      <c r="S27" s="197">
        <v>0</v>
      </c>
      <c r="T27" s="197">
        <v>0</v>
      </c>
      <c r="U27" s="197">
        <v>0</v>
      </c>
      <c r="V27" s="197">
        <v>0</v>
      </c>
      <c r="W27" s="197">
        <v>0</v>
      </c>
      <c r="X27" s="197">
        <v>0</v>
      </c>
      <c r="Y27" s="197">
        <v>0</v>
      </c>
      <c r="Z27" s="197">
        <v>0</v>
      </c>
      <c r="AA27" s="197">
        <v>0</v>
      </c>
      <c r="AB27" s="197">
        <v>0</v>
      </c>
      <c r="AC27" s="197">
        <v>0</v>
      </c>
      <c r="AD27" s="197">
        <v>2.97</v>
      </c>
      <c r="AE27" s="197">
        <v>0</v>
      </c>
      <c r="AF27" s="197">
        <v>0</v>
      </c>
      <c r="AG27" s="197">
        <v>-0.12</v>
      </c>
      <c r="AH27" s="197">
        <v>0</v>
      </c>
      <c r="AI27" s="197">
        <v>0</v>
      </c>
      <c r="AJ27" s="197">
        <v>0</v>
      </c>
      <c r="AK27" s="197">
        <v>4.3499999999999996</v>
      </c>
      <c r="AL27" s="197">
        <v>0</v>
      </c>
      <c r="AM27" s="197">
        <v>0</v>
      </c>
      <c r="AN27" s="197">
        <v>0</v>
      </c>
      <c r="AO27" s="197">
        <v>89.38</v>
      </c>
      <c r="AP27" s="197">
        <v>0</v>
      </c>
      <c r="AQ27" s="197">
        <v>0</v>
      </c>
      <c r="AR27" s="197">
        <v>0</v>
      </c>
      <c r="AS27" s="197">
        <v>0</v>
      </c>
      <c r="AT27" s="197">
        <v>0</v>
      </c>
      <c r="AU27" s="197">
        <v>0</v>
      </c>
      <c r="AV27" s="197">
        <v>0</v>
      </c>
      <c r="AW27" s="197">
        <v>0</v>
      </c>
      <c r="AX27" s="197">
        <v>0</v>
      </c>
      <c r="AY27" s="197">
        <v>0</v>
      </c>
    </row>
    <row r="28" spans="1:51">
      <c r="A28" t="s">
        <v>70</v>
      </c>
      <c r="B28" s="197">
        <v>0</v>
      </c>
      <c r="C28" s="197">
        <v>0</v>
      </c>
      <c r="D28" s="197">
        <v>0</v>
      </c>
      <c r="E28" s="197">
        <v>0</v>
      </c>
      <c r="F28" s="197">
        <v>0</v>
      </c>
      <c r="G28" s="197">
        <v>0</v>
      </c>
      <c r="H28" s="197">
        <v>0</v>
      </c>
      <c r="I28" s="197">
        <v>0</v>
      </c>
      <c r="J28" s="197">
        <v>0</v>
      </c>
      <c r="K28" s="197">
        <v>0</v>
      </c>
      <c r="L28" s="197">
        <v>0</v>
      </c>
      <c r="M28" s="197">
        <v>0</v>
      </c>
      <c r="N28" s="197">
        <v>0</v>
      </c>
      <c r="O28" s="197">
        <v>0</v>
      </c>
      <c r="P28" s="197">
        <v>0</v>
      </c>
      <c r="Q28" s="197">
        <v>0</v>
      </c>
      <c r="R28" s="197">
        <v>0</v>
      </c>
      <c r="S28" s="197">
        <v>0</v>
      </c>
      <c r="T28" s="197">
        <v>0</v>
      </c>
      <c r="U28" s="197">
        <v>0</v>
      </c>
      <c r="V28" s="197">
        <v>0</v>
      </c>
      <c r="W28" s="197">
        <v>0</v>
      </c>
      <c r="X28" s="197">
        <v>0</v>
      </c>
      <c r="Y28" s="197">
        <v>0</v>
      </c>
      <c r="Z28" s="197">
        <v>0</v>
      </c>
      <c r="AA28" s="197">
        <v>0</v>
      </c>
      <c r="AB28" s="197">
        <v>0</v>
      </c>
      <c r="AC28" s="197">
        <v>0</v>
      </c>
      <c r="AD28" s="197">
        <v>2.97</v>
      </c>
      <c r="AE28" s="197">
        <v>0</v>
      </c>
      <c r="AF28" s="197">
        <v>0</v>
      </c>
      <c r="AG28" s="197">
        <v>-0.12</v>
      </c>
      <c r="AH28" s="197">
        <v>0</v>
      </c>
      <c r="AI28" s="197">
        <v>0</v>
      </c>
      <c r="AJ28" s="197">
        <v>0</v>
      </c>
      <c r="AK28" s="197">
        <v>4.3499999999999996</v>
      </c>
      <c r="AL28" s="197">
        <v>0</v>
      </c>
      <c r="AM28" s="197">
        <v>0</v>
      </c>
      <c r="AN28" s="197">
        <v>0</v>
      </c>
      <c r="AO28" s="197">
        <v>89.38</v>
      </c>
      <c r="AP28" s="197">
        <v>0</v>
      </c>
      <c r="AQ28" s="197">
        <v>0</v>
      </c>
      <c r="AR28" s="197">
        <v>0</v>
      </c>
      <c r="AS28" s="197">
        <v>0</v>
      </c>
      <c r="AT28" s="197">
        <v>0</v>
      </c>
      <c r="AU28" s="197">
        <v>0</v>
      </c>
      <c r="AV28" s="197">
        <v>0</v>
      </c>
      <c r="AW28" s="197">
        <v>0</v>
      </c>
      <c r="AX28" s="197">
        <v>0</v>
      </c>
      <c r="AY28" s="197">
        <v>0</v>
      </c>
    </row>
    <row r="29" spans="1:51">
      <c r="A29" t="s">
        <v>71</v>
      </c>
      <c r="B29" s="197">
        <v>0</v>
      </c>
      <c r="C29" s="197">
        <v>0</v>
      </c>
      <c r="D29" s="197">
        <v>0</v>
      </c>
      <c r="E29" s="197">
        <v>0</v>
      </c>
      <c r="F29" s="197">
        <v>0</v>
      </c>
      <c r="G29" s="197">
        <v>0</v>
      </c>
      <c r="H29" s="197">
        <v>0</v>
      </c>
      <c r="I29" s="197">
        <v>0</v>
      </c>
      <c r="J29" s="197">
        <v>0</v>
      </c>
      <c r="K29" s="197">
        <v>0</v>
      </c>
      <c r="L29" s="197">
        <v>0</v>
      </c>
      <c r="M29" s="197">
        <v>0</v>
      </c>
      <c r="N29" s="197">
        <v>0</v>
      </c>
      <c r="O29" s="197">
        <v>0</v>
      </c>
      <c r="P29" s="197">
        <v>0</v>
      </c>
      <c r="Q29" s="197">
        <v>0</v>
      </c>
      <c r="R29" s="197">
        <v>0</v>
      </c>
      <c r="S29" s="197">
        <v>0</v>
      </c>
      <c r="T29" s="197">
        <v>0</v>
      </c>
      <c r="U29" s="197">
        <v>0</v>
      </c>
      <c r="V29" s="197">
        <v>0</v>
      </c>
      <c r="W29" s="197">
        <v>0</v>
      </c>
      <c r="X29" s="197">
        <v>0</v>
      </c>
      <c r="Y29" s="197">
        <v>0</v>
      </c>
      <c r="Z29" s="197">
        <v>0</v>
      </c>
      <c r="AA29" s="197">
        <v>0</v>
      </c>
      <c r="AB29" s="197">
        <v>0</v>
      </c>
      <c r="AC29" s="197">
        <v>0</v>
      </c>
      <c r="AD29" s="197">
        <v>2.97</v>
      </c>
      <c r="AE29" s="197">
        <v>0</v>
      </c>
      <c r="AF29" s="197">
        <v>0</v>
      </c>
      <c r="AG29" s="197">
        <v>-0.12</v>
      </c>
      <c r="AH29" s="197">
        <v>0</v>
      </c>
      <c r="AI29" s="197">
        <v>0</v>
      </c>
      <c r="AJ29" s="197">
        <v>0</v>
      </c>
      <c r="AK29" s="197">
        <v>4.3499999999999996</v>
      </c>
      <c r="AL29" s="197">
        <v>0</v>
      </c>
      <c r="AM29" s="197">
        <v>0</v>
      </c>
      <c r="AN29" s="197">
        <v>0</v>
      </c>
      <c r="AO29" s="197">
        <v>89.38</v>
      </c>
      <c r="AP29" s="197">
        <v>0</v>
      </c>
      <c r="AQ29" s="197">
        <v>0</v>
      </c>
      <c r="AR29" s="197">
        <v>0</v>
      </c>
      <c r="AS29" s="197">
        <v>0</v>
      </c>
      <c r="AT29" s="197">
        <v>0</v>
      </c>
      <c r="AU29" s="197">
        <v>0</v>
      </c>
      <c r="AV29" s="197">
        <v>0</v>
      </c>
      <c r="AW29" s="197">
        <v>0</v>
      </c>
      <c r="AX29" s="197">
        <v>0</v>
      </c>
      <c r="AY29" s="197">
        <v>0</v>
      </c>
    </row>
    <row r="30" spans="1:51">
      <c r="A30" t="s">
        <v>72</v>
      </c>
      <c r="B30" s="197">
        <v>0</v>
      </c>
      <c r="C30" s="197">
        <v>0</v>
      </c>
      <c r="D30" s="197">
        <v>0</v>
      </c>
      <c r="E30" s="197">
        <v>0</v>
      </c>
      <c r="F30" s="197">
        <v>0</v>
      </c>
      <c r="G30" s="197">
        <v>0</v>
      </c>
      <c r="H30" s="197">
        <v>0</v>
      </c>
      <c r="I30" s="197">
        <v>0</v>
      </c>
      <c r="J30" s="197">
        <v>0</v>
      </c>
      <c r="K30" s="197">
        <v>0</v>
      </c>
      <c r="L30" s="197">
        <v>0</v>
      </c>
      <c r="M30" s="197">
        <v>0</v>
      </c>
      <c r="N30" s="197">
        <v>0</v>
      </c>
      <c r="O30" s="197">
        <v>0</v>
      </c>
      <c r="P30" s="197">
        <v>0</v>
      </c>
      <c r="Q30" s="197">
        <v>0</v>
      </c>
      <c r="R30" s="197">
        <v>0</v>
      </c>
      <c r="S30" s="197">
        <v>0</v>
      </c>
      <c r="T30" s="197">
        <v>0</v>
      </c>
      <c r="U30" s="197">
        <v>0</v>
      </c>
      <c r="V30" s="197">
        <v>0</v>
      </c>
      <c r="W30" s="197">
        <v>0</v>
      </c>
      <c r="X30" s="197">
        <v>0</v>
      </c>
      <c r="Y30" s="197">
        <v>0</v>
      </c>
      <c r="Z30" s="197">
        <v>0</v>
      </c>
      <c r="AA30" s="197">
        <v>0</v>
      </c>
      <c r="AB30" s="197">
        <v>0</v>
      </c>
      <c r="AC30" s="197">
        <v>0</v>
      </c>
      <c r="AD30" s="197">
        <v>2.97</v>
      </c>
      <c r="AE30" s="197">
        <v>0</v>
      </c>
      <c r="AF30" s="197">
        <v>0</v>
      </c>
      <c r="AG30" s="197">
        <v>-0.12</v>
      </c>
      <c r="AH30" s="197">
        <v>0</v>
      </c>
      <c r="AI30" s="197">
        <v>0</v>
      </c>
      <c r="AJ30" s="197">
        <v>0</v>
      </c>
      <c r="AK30" s="197">
        <v>4.3499999999999996</v>
      </c>
      <c r="AL30" s="197">
        <v>0</v>
      </c>
      <c r="AM30" s="197">
        <v>0</v>
      </c>
      <c r="AN30" s="197">
        <v>0</v>
      </c>
      <c r="AO30" s="197">
        <v>89.38</v>
      </c>
      <c r="AP30" s="197">
        <v>0</v>
      </c>
      <c r="AQ30" s="197">
        <v>0</v>
      </c>
      <c r="AR30" s="197">
        <v>0</v>
      </c>
      <c r="AS30" s="197">
        <v>0</v>
      </c>
      <c r="AT30" s="197">
        <v>0</v>
      </c>
      <c r="AU30" s="197">
        <v>0</v>
      </c>
      <c r="AV30" s="197">
        <v>0</v>
      </c>
      <c r="AW30" s="197">
        <v>0</v>
      </c>
      <c r="AX30" s="197">
        <v>0</v>
      </c>
      <c r="AY30" s="197">
        <v>0</v>
      </c>
    </row>
    <row r="31" spans="1:51">
      <c r="A31" t="s">
        <v>73</v>
      </c>
      <c r="B31" s="197">
        <v>0</v>
      </c>
      <c r="C31" s="197">
        <v>0</v>
      </c>
      <c r="D31" s="197">
        <v>0</v>
      </c>
      <c r="E31" s="197">
        <v>0</v>
      </c>
      <c r="F31" s="197">
        <v>0</v>
      </c>
      <c r="G31" s="197">
        <v>0</v>
      </c>
      <c r="H31" s="197">
        <v>0</v>
      </c>
      <c r="I31" s="197">
        <v>0</v>
      </c>
      <c r="J31" s="197">
        <v>0</v>
      </c>
      <c r="K31" s="197">
        <v>0</v>
      </c>
      <c r="L31" s="197">
        <v>0</v>
      </c>
      <c r="M31" s="197">
        <v>0</v>
      </c>
      <c r="N31" s="197">
        <v>0</v>
      </c>
      <c r="O31" s="197">
        <v>0</v>
      </c>
      <c r="P31" s="197">
        <v>0</v>
      </c>
      <c r="Q31" s="197">
        <v>0</v>
      </c>
      <c r="R31" s="197">
        <v>0</v>
      </c>
      <c r="S31" s="197">
        <v>0</v>
      </c>
      <c r="T31" s="197">
        <v>0</v>
      </c>
      <c r="U31" s="197">
        <v>0</v>
      </c>
      <c r="V31" s="197">
        <v>0</v>
      </c>
      <c r="W31" s="197">
        <v>0</v>
      </c>
      <c r="X31" s="197">
        <v>0</v>
      </c>
      <c r="Y31" s="197">
        <v>0</v>
      </c>
      <c r="Z31" s="197">
        <v>0</v>
      </c>
      <c r="AA31" s="197">
        <v>0</v>
      </c>
      <c r="AB31" s="197">
        <v>0</v>
      </c>
      <c r="AC31" s="197">
        <v>0</v>
      </c>
      <c r="AD31" s="197">
        <v>2.97</v>
      </c>
      <c r="AE31" s="197">
        <v>0</v>
      </c>
      <c r="AF31" s="197">
        <v>0</v>
      </c>
      <c r="AG31" s="197">
        <v>-0.12</v>
      </c>
      <c r="AH31" s="197">
        <v>0</v>
      </c>
      <c r="AI31" s="197">
        <v>0</v>
      </c>
      <c r="AJ31" s="197">
        <v>0</v>
      </c>
      <c r="AK31" s="197">
        <v>4.3499999999999996</v>
      </c>
      <c r="AL31" s="197">
        <v>0</v>
      </c>
      <c r="AM31" s="197">
        <v>0</v>
      </c>
      <c r="AN31" s="197">
        <v>0</v>
      </c>
      <c r="AO31" s="197">
        <v>89.38</v>
      </c>
      <c r="AP31" s="197">
        <v>0</v>
      </c>
      <c r="AQ31" s="197">
        <v>0</v>
      </c>
      <c r="AR31" s="197">
        <v>0</v>
      </c>
      <c r="AS31" s="197">
        <v>0</v>
      </c>
      <c r="AT31" s="197">
        <v>0</v>
      </c>
      <c r="AU31" s="197">
        <v>0</v>
      </c>
      <c r="AV31" s="197">
        <v>0</v>
      </c>
      <c r="AW31" s="197">
        <v>0</v>
      </c>
      <c r="AX31" s="197">
        <v>0</v>
      </c>
      <c r="AY31" s="197">
        <v>0</v>
      </c>
    </row>
    <row r="32" spans="1:51">
      <c r="A32" t="s">
        <v>74</v>
      </c>
      <c r="B32" s="197">
        <v>0</v>
      </c>
      <c r="C32" s="197">
        <v>0</v>
      </c>
      <c r="D32" s="197">
        <v>0</v>
      </c>
      <c r="E32" s="197">
        <v>0</v>
      </c>
      <c r="F32" s="197">
        <v>0</v>
      </c>
      <c r="G32" s="197">
        <v>0</v>
      </c>
      <c r="H32" s="197">
        <v>0</v>
      </c>
      <c r="I32" s="197">
        <v>0</v>
      </c>
      <c r="J32" s="197">
        <v>0</v>
      </c>
      <c r="K32" s="197">
        <v>0</v>
      </c>
      <c r="L32" s="197">
        <v>0</v>
      </c>
      <c r="M32" s="197">
        <v>0</v>
      </c>
      <c r="N32" s="197">
        <v>0</v>
      </c>
      <c r="O32" s="197">
        <v>0</v>
      </c>
      <c r="P32" s="197">
        <v>0</v>
      </c>
      <c r="Q32" s="197">
        <v>0</v>
      </c>
      <c r="R32" s="197">
        <v>0</v>
      </c>
      <c r="S32" s="197">
        <v>0</v>
      </c>
      <c r="T32" s="197">
        <v>0</v>
      </c>
      <c r="U32" s="197">
        <v>0</v>
      </c>
      <c r="V32" s="197">
        <v>0</v>
      </c>
      <c r="W32" s="197">
        <v>0</v>
      </c>
      <c r="X32" s="197">
        <v>0</v>
      </c>
      <c r="Y32" s="197">
        <v>0</v>
      </c>
      <c r="Z32" s="197">
        <v>0</v>
      </c>
      <c r="AA32" s="197">
        <v>0</v>
      </c>
      <c r="AB32" s="197">
        <v>0</v>
      </c>
      <c r="AC32" s="197">
        <v>0</v>
      </c>
      <c r="AD32" s="197">
        <v>2.97</v>
      </c>
      <c r="AE32" s="197">
        <v>0</v>
      </c>
      <c r="AF32" s="197">
        <v>0</v>
      </c>
      <c r="AG32" s="197">
        <v>-0.12</v>
      </c>
      <c r="AH32" s="197">
        <v>0</v>
      </c>
      <c r="AI32" s="197">
        <v>0</v>
      </c>
      <c r="AJ32" s="197">
        <v>0</v>
      </c>
      <c r="AK32" s="197">
        <v>4.3499999999999996</v>
      </c>
      <c r="AL32" s="197">
        <v>0</v>
      </c>
      <c r="AM32" s="197">
        <v>0</v>
      </c>
      <c r="AN32" s="197">
        <v>0</v>
      </c>
      <c r="AO32" s="197">
        <v>89.38</v>
      </c>
      <c r="AP32" s="197">
        <v>0</v>
      </c>
      <c r="AQ32" s="197">
        <v>0</v>
      </c>
      <c r="AR32" s="197">
        <v>0</v>
      </c>
      <c r="AS32" s="197">
        <v>0</v>
      </c>
      <c r="AT32" s="197">
        <v>0</v>
      </c>
      <c r="AU32" s="197">
        <v>0</v>
      </c>
      <c r="AV32" s="197">
        <v>0</v>
      </c>
      <c r="AW32" s="197">
        <v>0</v>
      </c>
      <c r="AX32" s="197">
        <v>0</v>
      </c>
      <c r="AY32" s="197">
        <v>0</v>
      </c>
    </row>
    <row r="33" spans="1:51">
      <c r="A33" t="s">
        <v>75</v>
      </c>
      <c r="B33" s="197">
        <v>0</v>
      </c>
      <c r="C33" s="197">
        <v>0</v>
      </c>
      <c r="D33" s="197">
        <v>0</v>
      </c>
      <c r="E33" s="197">
        <v>0</v>
      </c>
      <c r="F33" s="197">
        <v>0</v>
      </c>
      <c r="G33" s="197">
        <v>0</v>
      </c>
      <c r="H33" s="197">
        <v>0</v>
      </c>
      <c r="I33" s="197">
        <v>0</v>
      </c>
      <c r="J33" s="197">
        <v>0</v>
      </c>
      <c r="K33" s="197">
        <v>0</v>
      </c>
      <c r="L33" s="197">
        <v>0</v>
      </c>
      <c r="M33" s="197">
        <v>0</v>
      </c>
      <c r="N33" s="197">
        <v>0</v>
      </c>
      <c r="O33" s="197">
        <v>0</v>
      </c>
      <c r="P33" s="197">
        <v>0</v>
      </c>
      <c r="Q33" s="197">
        <v>0</v>
      </c>
      <c r="R33" s="197">
        <v>0</v>
      </c>
      <c r="S33" s="197">
        <v>0</v>
      </c>
      <c r="T33" s="197">
        <v>0</v>
      </c>
      <c r="U33" s="197">
        <v>0</v>
      </c>
      <c r="V33" s="197">
        <v>0</v>
      </c>
      <c r="W33" s="197">
        <v>0</v>
      </c>
      <c r="X33" s="197">
        <v>0</v>
      </c>
      <c r="Y33" s="197">
        <v>0</v>
      </c>
      <c r="Z33" s="197">
        <v>0</v>
      </c>
      <c r="AA33" s="197">
        <v>0</v>
      </c>
      <c r="AB33" s="197">
        <v>0</v>
      </c>
      <c r="AC33" s="197">
        <v>0</v>
      </c>
      <c r="AD33" s="197">
        <v>2.97</v>
      </c>
      <c r="AE33" s="197">
        <v>0</v>
      </c>
      <c r="AF33" s="197">
        <v>0</v>
      </c>
      <c r="AG33" s="197">
        <v>-0.12</v>
      </c>
      <c r="AH33" s="197">
        <v>0</v>
      </c>
      <c r="AI33" s="197">
        <v>0</v>
      </c>
      <c r="AJ33" s="197">
        <v>0</v>
      </c>
      <c r="AK33" s="197">
        <v>4.3499999999999996</v>
      </c>
      <c r="AL33" s="197">
        <v>0</v>
      </c>
      <c r="AM33" s="197">
        <v>0</v>
      </c>
      <c r="AN33" s="197">
        <v>0</v>
      </c>
      <c r="AO33" s="197">
        <v>89.38</v>
      </c>
      <c r="AP33" s="197">
        <v>0</v>
      </c>
      <c r="AQ33" s="197">
        <v>0</v>
      </c>
      <c r="AR33" s="197">
        <v>0</v>
      </c>
      <c r="AS33" s="197">
        <v>0</v>
      </c>
      <c r="AT33" s="197">
        <v>0</v>
      </c>
      <c r="AU33" s="197">
        <v>0</v>
      </c>
      <c r="AV33" s="197">
        <v>0</v>
      </c>
      <c r="AW33" s="197">
        <v>0</v>
      </c>
      <c r="AX33" s="197">
        <v>0</v>
      </c>
      <c r="AY33" s="197">
        <v>0</v>
      </c>
    </row>
    <row r="34" spans="1:51">
      <c r="A34" t="s">
        <v>76</v>
      </c>
      <c r="B34" s="197">
        <v>0</v>
      </c>
      <c r="C34" s="197">
        <v>0</v>
      </c>
      <c r="D34" s="197">
        <v>0</v>
      </c>
      <c r="E34" s="197">
        <v>0</v>
      </c>
      <c r="F34" s="197">
        <v>0</v>
      </c>
      <c r="G34" s="197">
        <v>0</v>
      </c>
      <c r="H34" s="197">
        <v>0</v>
      </c>
      <c r="I34" s="197">
        <v>0</v>
      </c>
      <c r="J34" s="197">
        <v>0</v>
      </c>
      <c r="K34" s="197">
        <v>0</v>
      </c>
      <c r="L34" s="197">
        <v>0</v>
      </c>
      <c r="M34" s="197">
        <v>0</v>
      </c>
      <c r="N34" s="197">
        <v>0</v>
      </c>
      <c r="O34" s="197">
        <v>0</v>
      </c>
      <c r="P34" s="197">
        <v>0</v>
      </c>
      <c r="Q34" s="197">
        <v>0</v>
      </c>
      <c r="R34" s="197">
        <v>0</v>
      </c>
      <c r="S34" s="197">
        <v>0</v>
      </c>
      <c r="T34" s="197">
        <v>0</v>
      </c>
      <c r="U34" s="197">
        <v>0</v>
      </c>
      <c r="V34" s="197">
        <v>0</v>
      </c>
      <c r="W34" s="197">
        <v>0</v>
      </c>
      <c r="X34" s="197">
        <v>0</v>
      </c>
      <c r="Y34" s="197">
        <v>0</v>
      </c>
      <c r="Z34" s="197">
        <v>0</v>
      </c>
      <c r="AA34" s="197">
        <v>0</v>
      </c>
      <c r="AB34" s="197">
        <v>0</v>
      </c>
      <c r="AC34" s="197">
        <v>0</v>
      </c>
      <c r="AD34" s="197">
        <v>2.97</v>
      </c>
      <c r="AE34" s="197">
        <v>0</v>
      </c>
      <c r="AF34" s="197">
        <v>0</v>
      </c>
      <c r="AG34" s="197">
        <v>-0.12</v>
      </c>
      <c r="AH34" s="197">
        <v>0</v>
      </c>
      <c r="AI34" s="197">
        <v>0</v>
      </c>
      <c r="AJ34" s="197">
        <v>0</v>
      </c>
      <c r="AK34" s="197">
        <v>4.3499999999999996</v>
      </c>
      <c r="AL34" s="197">
        <v>0</v>
      </c>
      <c r="AM34" s="197">
        <v>0</v>
      </c>
      <c r="AN34" s="197">
        <v>0</v>
      </c>
      <c r="AO34" s="197">
        <v>89.38</v>
      </c>
      <c r="AP34" s="197">
        <v>0</v>
      </c>
      <c r="AQ34" s="197">
        <v>0</v>
      </c>
      <c r="AR34" s="197">
        <v>0</v>
      </c>
      <c r="AS34" s="197">
        <v>0</v>
      </c>
      <c r="AT34" s="197">
        <v>0</v>
      </c>
      <c r="AU34" s="197">
        <v>0</v>
      </c>
      <c r="AV34" s="197">
        <v>0</v>
      </c>
      <c r="AW34" s="197">
        <v>0</v>
      </c>
      <c r="AX34" s="197">
        <v>0</v>
      </c>
      <c r="AY34" s="197">
        <v>0</v>
      </c>
    </row>
    <row r="35" spans="1:51">
      <c r="A35" t="s">
        <v>77</v>
      </c>
      <c r="B35" s="197">
        <v>0</v>
      </c>
      <c r="C35" s="197">
        <v>0</v>
      </c>
      <c r="D35" s="197">
        <v>0</v>
      </c>
      <c r="E35" s="197">
        <v>0</v>
      </c>
      <c r="F35" s="197">
        <v>0</v>
      </c>
      <c r="G35" s="197">
        <v>0</v>
      </c>
      <c r="H35" s="197">
        <v>0</v>
      </c>
      <c r="I35" s="197">
        <v>0</v>
      </c>
      <c r="J35" s="197">
        <v>0</v>
      </c>
      <c r="K35" s="197">
        <v>0</v>
      </c>
      <c r="L35" s="197">
        <v>0</v>
      </c>
      <c r="M35" s="197">
        <v>0</v>
      </c>
      <c r="N35" s="197">
        <v>0</v>
      </c>
      <c r="O35" s="197">
        <v>0</v>
      </c>
      <c r="P35" s="197">
        <v>0</v>
      </c>
      <c r="Q35" s="197">
        <v>0</v>
      </c>
      <c r="R35" s="197">
        <v>0</v>
      </c>
      <c r="S35" s="197">
        <v>0</v>
      </c>
      <c r="T35" s="197">
        <v>0</v>
      </c>
      <c r="U35" s="197">
        <v>0</v>
      </c>
      <c r="V35" s="197">
        <v>0</v>
      </c>
      <c r="W35" s="197">
        <v>0</v>
      </c>
      <c r="X35" s="197">
        <v>0</v>
      </c>
      <c r="Y35" s="197">
        <v>0</v>
      </c>
      <c r="Z35" s="197">
        <v>0</v>
      </c>
      <c r="AA35" s="197">
        <v>0</v>
      </c>
      <c r="AB35" s="197">
        <v>0</v>
      </c>
      <c r="AC35" s="197">
        <v>0</v>
      </c>
      <c r="AD35" s="197">
        <v>2.97</v>
      </c>
      <c r="AE35" s="197">
        <v>0</v>
      </c>
      <c r="AF35" s="197">
        <v>0</v>
      </c>
      <c r="AG35" s="197">
        <v>-0.12</v>
      </c>
      <c r="AH35" s="197">
        <v>0</v>
      </c>
      <c r="AI35" s="197">
        <v>0</v>
      </c>
      <c r="AJ35" s="197">
        <v>0</v>
      </c>
      <c r="AK35" s="197">
        <v>3.72</v>
      </c>
      <c r="AL35" s="197">
        <v>0</v>
      </c>
      <c r="AM35" s="197">
        <v>0</v>
      </c>
      <c r="AN35" s="197">
        <v>0</v>
      </c>
      <c r="AO35" s="197">
        <v>89.38</v>
      </c>
      <c r="AP35" s="197">
        <v>0</v>
      </c>
      <c r="AQ35" s="197">
        <v>0</v>
      </c>
      <c r="AR35" s="197">
        <v>0</v>
      </c>
      <c r="AS35" s="197">
        <v>0</v>
      </c>
      <c r="AT35" s="197">
        <v>0</v>
      </c>
      <c r="AU35" s="197">
        <v>0</v>
      </c>
      <c r="AV35" s="197">
        <v>0</v>
      </c>
      <c r="AW35" s="197">
        <v>0</v>
      </c>
      <c r="AX35" s="197">
        <v>0</v>
      </c>
      <c r="AY35" s="197">
        <v>0</v>
      </c>
    </row>
    <row r="36" spans="1:51">
      <c r="A36" t="s">
        <v>78</v>
      </c>
      <c r="B36" s="197">
        <v>0</v>
      </c>
      <c r="C36" s="197">
        <v>0</v>
      </c>
      <c r="D36" s="197">
        <v>0</v>
      </c>
      <c r="E36" s="197">
        <v>0</v>
      </c>
      <c r="F36" s="197">
        <v>0</v>
      </c>
      <c r="G36" s="197">
        <v>0</v>
      </c>
      <c r="H36" s="197">
        <v>0</v>
      </c>
      <c r="I36" s="197">
        <v>0</v>
      </c>
      <c r="J36" s="197">
        <v>0</v>
      </c>
      <c r="K36" s="197">
        <v>0</v>
      </c>
      <c r="L36" s="197">
        <v>0</v>
      </c>
      <c r="M36" s="197">
        <v>0</v>
      </c>
      <c r="N36" s="197">
        <v>0</v>
      </c>
      <c r="O36" s="197">
        <v>0</v>
      </c>
      <c r="P36" s="197">
        <v>0</v>
      </c>
      <c r="Q36" s="197">
        <v>0</v>
      </c>
      <c r="R36" s="197">
        <v>0</v>
      </c>
      <c r="S36" s="197">
        <v>0</v>
      </c>
      <c r="T36" s="197">
        <v>0</v>
      </c>
      <c r="U36" s="197">
        <v>0</v>
      </c>
      <c r="V36" s="197">
        <v>0</v>
      </c>
      <c r="W36" s="197">
        <v>0</v>
      </c>
      <c r="X36" s="197">
        <v>0</v>
      </c>
      <c r="Y36" s="197">
        <v>0</v>
      </c>
      <c r="Z36" s="197">
        <v>0</v>
      </c>
      <c r="AA36" s="197">
        <v>0</v>
      </c>
      <c r="AB36" s="197">
        <v>0</v>
      </c>
      <c r="AC36" s="197">
        <v>0</v>
      </c>
      <c r="AD36" s="197">
        <v>2.97</v>
      </c>
      <c r="AE36" s="197">
        <v>0</v>
      </c>
      <c r="AF36" s="197">
        <v>0</v>
      </c>
      <c r="AG36" s="197">
        <v>-0.12</v>
      </c>
      <c r="AH36" s="197">
        <v>0</v>
      </c>
      <c r="AI36" s="197">
        <v>0</v>
      </c>
      <c r="AJ36" s="197">
        <v>0</v>
      </c>
      <c r="AK36" s="197">
        <v>3.72</v>
      </c>
      <c r="AL36" s="197">
        <v>0</v>
      </c>
      <c r="AM36" s="197">
        <v>0</v>
      </c>
      <c r="AN36" s="197">
        <v>0</v>
      </c>
      <c r="AO36" s="197">
        <v>89.38</v>
      </c>
      <c r="AP36" s="197">
        <v>0</v>
      </c>
      <c r="AQ36" s="197">
        <v>0</v>
      </c>
      <c r="AR36" s="197">
        <v>0</v>
      </c>
      <c r="AS36" s="197">
        <v>0</v>
      </c>
      <c r="AT36" s="197">
        <v>0</v>
      </c>
      <c r="AU36" s="197">
        <v>0</v>
      </c>
      <c r="AV36" s="197">
        <v>0</v>
      </c>
      <c r="AW36" s="197">
        <v>0</v>
      </c>
      <c r="AX36" s="197">
        <v>0</v>
      </c>
      <c r="AY36" s="197">
        <v>0</v>
      </c>
    </row>
    <row r="37" spans="1:51">
      <c r="A37" t="s">
        <v>79</v>
      </c>
      <c r="B37" s="197">
        <v>0</v>
      </c>
      <c r="C37" s="197">
        <v>0</v>
      </c>
      <c r="D37" s="197">
        <v>0</v>
      </c>
      <c r="E37" s="197">
        <v>0</v>
      </c>
      <c r="F37" s="197">
        <v>0</v>
      </c>
      <c r="G37" s="197">
        <v>0</v>
      </c>
      <c r="H37" s="197">
        <v>0</v>
      </c>
      <c r="I37" s="197">
        <v>0</v>
      </c>
      <c r="J37" s="197">
        <v>0</v>
      </c>
      <c r="K37" s="197">
        <v>0</v>
      </c>
      <c r="L37" s="197">
        <v>0</v>
      </c>
      <c r="M37" s="197">
        <v>0</v>
      </c>
      <c r="N37" s="197">
        <v>0</v>
      </c>
      <c r="O37" s="197">
        <v>0</v>
      </c>
      <c r="P37" s="197">
        <v>0</v>
      </c>
      <c r="Q37" s="197">
        <v>0</v>
      </c>
      <c r="R37" s="197">
        <v>0</v>
      </c>
      <c r="S37" s="197">
        <v>0</v>
      </c>
      <c r="T37" s="197">
        <v>0</v>
      </c>
      <c r="U37" s="197">
        <v>0</v>
      </c>
      <c r="V37" s="197">
        <v>0</v>
      </c>
      <c r="W37" s="197">
        <v>0</v>
      </c>
      <c r="X37" s="197">
        <v>0</v>
      </c>
      <c r="Y37" s="197">
        <v>0</v>
      </c>
      <c r="Z37" s="197">
        <v>0</v>
      </c>
      <c r="AA37" s="197">
        <v>0</v>
      </c>
      <c r="AB37" s="197">
        <v>0</v>
      </c>
      <c r="AC37" s="197">
        <v>0</v>
      </c>
      <c r="AD37" s="197">
        <v>2.97</v>
      </c>
      <c r="AE37" s="197">
        <v>0</v>
      </c>
      <c r="AF37" s="197">
        <v>0</v>
      </c>
      <c r="AG37" s="197">
        <v>-0.12</v>
      </c>
      <c r="AH37" s="197">
        <v>0</v>
      </c>
      <c r="AI37" s="197">
        <v>0</v>
      </c>
      <c r="AJ37" s="197">
        <v>0</v>
      </c>
      <c r="AK37" s="197">
        <v>3.72</v>
      </c>
      <c r="AL37" s="197">
        <v>0</v>
      </c>
      <c r="AM37" s="197">
        <v>0</v>
      </c>
      <c r="AN37" s="197">
        <v>0</v>
      </c>
      <c r="AO37" s="197">
        <v>89.38</v>
      </c>
      <c r="AP37" s="197">
        <v>0</v>
      </c>
      <c r="AQ37" s="197">
        <v>0</v>
      </c>
      <c r="AR37" s="197">
        <v>0</v>
      </c>
      <c r="AS37" s="197">
        <v>0</v>
      </c>
      <c r="AT37" s="197">
        <v>0</v>
      </c>
      <c r="AU37" s="197">
        <v>0</v>
      </c>
      <c r="AV37" s="197">
        <v>0</v>
      </c>
      <c r="AW37" s="197">
        <v>0</v>
      </c>
      <c r="AX37" s="197">
        <v>0</v>
      </c>
      <c r="AY37" s="197">
        <v>0</v>
      </c>
    </row>
    <row r="38" spans="1:51">
      <c r="A38" t="s">
        <v>80</v>
      </c>
      <c r="B38" s="197">
        <v>0</v>
      </c>
      <c r="C38" s="197">
        <v>0</v>
      </c>
      <c r="D38" s="197">
        <v>0</v>
      </c>
      <c r="E38" s="197">
        <v>0</v>
      </c>
      <c r="F38" s="197">
        <v>0</v>
      </c>
      <c r="G38" s="197">
        <v>0</v>
      </c>
      <c r="H38" s="197">
        <v>0</v>
      </c>
      <c r="I38" s="197">
        <v>0</v>
      </c>
      <c r="J38" s="197">
        <v>0</v>
      </c>
      <c r="K38" s="197">
        <v>0</v>
      </c>
      <c r="L38" s="197">
        <v>0</v>
      </c>
      <c r="M38" s="197">
        <v>0</v>
      </c>
      <c r="N38" s="197">
        <v>0</v>
      </c>
      <c r="O38" s="197">
        <v>0</v>
      </c>
      <c r="P38" s="197">
        <v>0</v>
      </c>
      <c r="Q38" s="197">
        <v>0</v>
      </c>
      <c r="R38" s="197">
        <v>0</v>
      </c>
      <c r="S38" s="197">
        <v>0</v>
      </c>
      <c r="T38" s="197">
        <v>0</v>
      </c>
      <c r="U38" s="197">
        <v>0</v>
      </c>
      <c r="V38" s="197">
        <v>0</v>
      </c>
      <c r="W38" s="197">
        <v>0</v>
      </c>
      <c r="X38" s="197">
        <v>0</v>
      </c>
      <c r="Y38" s="197">
        <v>0</v>
      </c>
      <c r="Z38" s="197">
        <v>0</v>
      </c>
      <c r="AA38" s="197">
        <v>0</v>
      </c>
      <c r="AB38" s="197">
        <v>0</v>
      </c>
      <c r="AC38" s="197">
        <v>0</v>
      </c>
      <c r="AD38" s="197">
        <v>2.97</v>
      </c>
      <c r="AE38" s="197">
        <v>0</v>
      </c>
      <c r="AF38" s="197">
        <v>0</v>
      </c>
      <c r="AG38" s="197">
        <v>-0.12</v>
      </c>
      <c r="AH38" s="197">
        <v>0</v>
      </c>
      <c r="AI38" s="197">
        <v>0</v>
      </c>
      <c r="AJ38" s="197">
        <v>0</v>
      </c>
      <c r="AK38" s="197">
        <v>3.72</v>
      </c>
      <c r="AL38" s="197">
        <v>0</v>
      </c>
      <c r="AM38" s="197">
        <v>0</v>
      </c>
      <c r="AN38" s="197">
        <v>0</v>
      </c>
      <c r="AO38" s="197">
        <v>89.38</v>
      </c>
      <c r="AP38" s="197">
        <v>0</v>
      </c>
      <c r="AQ38" s="197">
        <v>0</v>
      </c>
      <c r="AR38" s="197">
        <v>0</v>
      </c>
      <c r="AS38" s="197">
        <v>0</v>
      </c>
      <c r="AT38" s="197">
        <v>0</v>
      </c>
      <c r="AU38" s="197">
        <v>0</v>
      </c>
      <c r="AV38" s="197">
        <v>0</v>
      </c>
      <c r="AW38" s="197">
        <v>0</v>
      </c>
      <c r="AX38" s="197">
        <v>0</v>
      </c>
      <c r="AY38" s="197">
        <v>0</v>
      </c>
    </row>
    <row r="39" spans="1:51">
      <c r="A39" t="s">
        <v>81</v>
      </c>
      <c r="B39" s="197">
        <v>0</v>
      </c>
      <c r="C39" s="197">
        <v>0</v>
      </c>
      <c r="D39" s="197">
        <v>0</v>
      </c>
      <c r="E39" s="197">
        <v>0</v>
      </c>
      <c r="F39" s="197">
        <v>0</v>
      </c>
      <c r="G39" s="197">
        <v>0</v>
      </c>
      <c r="H39" s="197">
        <v>0</v>
      </c>
      <c r="I39" s="197">
        <v>0</v>
      </c>
      <c r="J39" s="197">
        <v>0</v>
      </c>
      <c r="K39" s="197">
        <v>0</v>
      </c>
      <c r="L39" s="197">
        <v>0</v>
      </c>
      <c r="M39" s="197">
        <v>0</v>
      </c>
      <c r="N39" s="197">
        <v>0</v>
      </c>
      <c r="O39" s="197">
        <v>0</v>
      </c>
      <c r="P39" s="197">
        <v>0</v>
      </c>
      <c r="Q39" s="197">
        <v>0</v>
      </c>
      <c r="R39" s="197">
        <v>0</v>
      </c>
      <c r="S39" s="197">
        <v>0</v>
      </c>
      <c r="T39" s="197">
        <v>0</v>
      </c>
      <c r="U39" s="197">
        <v>0</v>
      </c>
      <c r="V39" s="197">
        <v>0</v>
      </c>
      <c r="W39" s="197">
        <v>0</v>
      </c>
      <c r="X39" s="197">
        <v>0</v>
      </c>
      <c r="Y39" s="197">
        <v>0</v>
      </c>
      <c r="Z39" s="197">
        <v>0</v>
      </c>
      <c r="AA39" s="197">
        <v>0</v>
      </c>
      <c r="AB39" s="197">
        <v>0</v>
      </c>
      <c r="AC39" s="197">
        <v>0</v>
      </c>
      <c r="AD39" s="197">
        <v>2.97</v>
      </c>
      <c r="AE39" s="197">
        <v>0</v>
      </c>
      <c r="AF39" s="197">
        <v>0</v>
      </c>
      <c r="AG39" s="197">
        <v>-0.12</v>
      </c>
      <c r="AH39" s="197">
        <v>0</v>
      </c>
      <c r="AI39" s="197">
        <v>0</v>
      </c>
      <c r="AJ39" s="197">
        <v>0</v>
      </c>
      <c r="AK39" s="197">
        <v>3.72</v>
      </c>
      <c r="AL39" s="197">
        <v>0</v>
      </c>
      <c r="AM39" s="197">
        <v>0</v>
      </c>
      <c r="AN39" s="197">
        <v>0</v>
      </c>
      <c r="AO39" s="197">
        <v>89.38</v>
      </c>
      <c r="AP39" s="197">
        <v>0</v>
      </c>
      <c r="AQ39" s="197">
        <v>0</v>
      </c>
      <c r="AR39" s="197">
        <v>0</v>
      </c>
      <c r="AS39" s="197">
        <v>0</v>
      </c>
      <c r="AT39" s="197">
        <v>0</v>
      </c>
      <c r="AU39" s="197">
        <v>0</v>
      </c>
      <c r="AV39" s="197">
        <v>0</v>
      </c>
      <c r="AW39" s="197">
        <v>0</v>
      </c>
      <c r="AX39" s="197">
        <v>0</v>
      </c>
      <c r="AY39" s="197">
        <v>0</v>
      </c>
    </row>
    <row r="40" spans="1:51">
      <c r="A40" t="s">
        <v>82</v>
      </c>
      <c r="B40" s="197">
        <v>0</v>
      </c>
      <c r="C40" s="197">
        <v>0</v>
      </c>
      <c r="D40" s="197">
        <v>0</v>
      </c>
      <c r="E40" s="197">
        <v>0</v>
      </c>
      <c r="F40" s="197">
        <v>0</v>
      </c>
      <c r="G40" s="197">
        <v>0</v>
      </c>
      <c r="H40" s="197">
        <v>0</v>
      </c>
      <c r="I40" s="197">
        <v>0</v>
      </c>
      <c r="J40" s="197">
        <v>0</v>
      </c>
      <c r="K40" s="197">
        <v>0</v>
      </c>
      <c r="L40" s="197">
        <v>0</v>
      </c>
      <c r="M40" s="197">
        <v>0</v>
      </c>
      <c r="N40" s="197">
        <v>0</v>
      </c>
      <c r="O40" s="197">
        <v>0</v>
      </c>
      <c r="P40" s="197">
        <v>0</v>
      </c>
      <c r="Q40" s="197">
        <v>0</v>
      </c>
      <c r="R40" s="197">
        <v>0</v>
      </c>
      <c r="S40" s="197">
        <v>0</v>
      </c>
      <c r="T40" s="197">
        <v>0</v>
      </c>
      <c r="U40" s="197">
        <v>0</v>
      </c>
      <c r="V40" s="197">
        <v>0</v>
      </c>
      <c r="W40" s="197">
        <v>0</v>
      </c>
      <c r="X40" s="197">
        <v>0</v>
      </c>
      <c r="Y40" s="197">
        <v>0</v>
      </c>
      <c r="Z40" s="197">
        <v>0</v>
      </c>
      <c r="AA40" s="197">
        <v>0</v>
      </c>
      <c r="AB40" s="197">
        <v>0</v>
      </c>
      <c r="AC40" s="197">
        <v>0</v>
      </c>
      <c r="AD40" s="197">
        <v>2.97</v>
      </c>
      <c r="AE40" s="197">
        <v>0</v>
      </c>
      <c r="AF40" s="197">
        <v>0</v>
      </c>
      <c r="AG40" s="197">
        <v>-0.12</v>
      </c>
      <c r="AH40" s="197">
        <v>0</v>
      </c>
      <c r="AI40" s="197">
        <v>0</v>
      </c>
      <c r="AJ40" s="197">
        <v>0</v>
      </c>
      <c r="AK40" s="197">
        <v>3.72</v>
      </c>
      <c r="AL40" s="197">
        <v>0</v>
      </c>
      <c r="AM40" s="197">
        <v>0</v>
      </c>
      <c r="AN40" s="197">
        <v>0</v>
      </c>
      <c r="AO40" s="197">
        <v>89.38</v>
      </c>
      <c r="AP40" s="197">
        <v>0</v>
      </c>
      <c r="AQ40" s="197">
        <v>0</v>
      </c>
      <c r="AR40" s="197">
        <v>0</v>
      </c>
      <c r="AS40" s="197">
        <v>0</v>
      </c>
      <c r="AT40" s="197">
        <v>0</v>
      </c>
      <c r="AU40" s="197">
        <v>0</v>
      </c>
      <c r="AV40" s="197">
        <v>0</v>
      </c>
      <c r="AW40" s="197">
        <v>0</v>
      </c>
      <c r="AX40" s="197">
        <v>0</v>
      </c>
      <c r="AY40" s="197">
        <v>0</v>
      </c>
    </row>
    <row r="41" spans="1:51">
      <c r="A41" t="s">
        <v>83</v>
      </c>
      <c r="B41" s="197">
        <v>0</v>
      </c>
      <c r="C41" s="197">
        <v>0</v>
      </c>
      <c r="D41" s="197">
        <v>0</v>
      </c>
      <c r="E41" s="197">
        <v>0</v>
      </c>
      <c r="F41" s="197">
        <v>0</v>
      </c>
      <c r="G41" s="197">
        <v>0</v>
      </c>
      <c r="H41" s="197">
        <v>0</v>
      </c>
      <c r="I41" s="197">
        <v>0</v>
      </c>
      <c r="J41" s="197">
        <v>0</v>
      </c>
      <c r="K41" s="197">
        <v>0</v>
      </c>
      <c r="L41" s="197">
        <v>0</v>
      </c>
      <c r="M41" s="197">
        <v>0</v>
      </c>
      <c r="N41" s="197">
        <v>0</v>
      </c>
      <c r="O41" s="197">
        <v>0</v>
      </c>
      <c r="P41" s="197">
        <v>0</v>
      </c>
      <c r="Q41" s="197">
        <v>0</v>
      </c>
      <c r="R41" s="197">
        <v>0</v>
      </c>
      <c r="S41" s="197">
        <v>0</v>
      </c>
      <c r="T41" s="197">
        <v>0</v>
      </c>
      <c r="U41" s="197">
        <v>0</v>
      </c>
      <c r="V41" s="197">
        <v>0</v>
      </c>
      <c r="W41" s="197">
        <v>0</v>
      </c>
      <c r="X41" s="197">
        <v>0</v>
      </c>
      <c r="Y41" s="197">
        <v>0</v>
      </c>
      <c r="Z41" s="197">
        <v>0</v>
      </c>
      <c r="AA41" s="197">
        <v>0</v>
      </c>
      <c r="AB41" s="197">
        <v>0</v>
      </c>
      <c r="AC41" s="197">
        <v>0</v>
      </c>
      <c r="AD41" s="197">
        <v>2.97</v>
      </c>
      <c r="AE41" s="197">
        <v>0</v>
      </c>
      <c r="AF41" s="197">
        <v>0</v>
      </c>
      <c r="AG41" s="197">
        <v>-0.12</v>
      </c>
      <c r="AH41" s="197">
        <v>0</v>
      </c>
      <c r="AI41" s="197">
        <v>0</v>
      </c>
      <c r="AJ41" s="197">
        <v>0</v>
      </c>
      <c r="AK41" s="197">
        <v>3.72</v>
      </c>
      <c r="AL41" s="197">
        <v>0</v>
      </c>
      <c r="AM41" s="197">
        <v>0</v>
      </c>
      <c r="AN41" s="197">
        <v>0</v>
      </c>
      <c r="AO41" s="197">
        <v>89.38</v>
      </c>
      <c r="AP41" s="197">
        <v>0</v>
      </c>
      <c r="AQ41" s="197">
        <v>0</v>
      </c>
      <c r="AR41" s="197">
        <v>0</v>
      </c>
      <c r="AS41" s="197">
        <v>0</v>
      </c>
      <c r="AT41" s="197">
        <v>0</v>
      </c>
      <c r="AU41" s="197">
        <v>0</v>
      </c>
      <c r="AV41" s="197">
        <v>0</v>
      </c>
      <c r="AW41" s="197">
        <v>0</v>
      </c>
      <c r="AX41" s="197">
        <v>0</v>
      </c>
      <c r="AY41" s="197">
        <v>0</v>
      </c>
    </row>
    <row r="42" spans="1:51">
      <c r="A42" t="s">
        <v>84</v>
      </c>
      <c r="B42" s="197">
        <v>0</v>
      </c>
      <c r="C42" s="197">
        <v>0</v>
      </c>
      <c r="D42" s="197">
        <v>0</v>
      </c>
      <c r="E42" s="197">
        <v>0</v>
      </c>
      <c r="F42" s="197">
        <v>0</v>
      </c>
      <c r="G42" s="197">
        <v>0</v>
      </c>
      <c r="H42" s="197">
        <v>0</v>
      </c>
      <c r="I42" s="197">
        <v>0</v>
      </c>
      <c r="J42" s="197">
        <v>0</v>
      </c>
      <c r="K42" s="197">
        <v>0</v>
      </c>
      <c r="L42" s="197">
        <v>0</v>
      </c>
      <c r="M42" s="197">
        <v>0</v>
      </c>
      <c r="N42" s="197">
        <v>0</v>
      </c>
      <c r="O42" s="197">
        <v>0</v>
      </c>
      <c r="P42" s="197">
        <v>0</v>
      </c>
      <c r="Q42" s="197">
        <v>0</v>
      </c>
      <c r="R42" s="197">
        <v>0</v>
      </c>
      <c r="S42" s="197">
        <v>0</v>
      </c>
      <c r="T42" s="197">
        <v>0</v>
      </c>
      <c r="U42" s="197">
        <v>0</v>
      </c>
      <c r="V42" s="197">
        <v>0</v>
      </c>
      <c r="W42" s="197">
        <v>0</v>
      </c>
      <c r="X42" s="197">
        <v>0</v>
      </c>
      <c r="Y42" s="197">
        <v>0</v>
      </c>
      <c r="Z42" s="197">
        <v>0</v>
      </c>
      <c r="AA42" s="197">
        <v>0</v>
      </c>
      <c r="AB42" s="197">
        <v>0</v>
      </c>
      <c r="AC42" s="197">
        <v>0</v>
      </c>
      <c r="AD42" s="197">
        <v>2.97</v>
      </c>
      <c r="AE42" s="197">
        <v>0</v>
      </c>
      <c r="AF42" s="197">
        <v>0</v>
      </c>
      <c r="AG42" s="197">
        <v>-0.12</v>
      </c>
      <c r="AH42" s="197">
        <v>0</v>
      </c>
      <c r="AI42" s="197">
        <v>0</v>
      </c>
      <c r="AJ42" s="197">
        <v>0</v>
      </c>
      <c r="AK42" s="197">
        <v>3.72</v>
      </c>
      <c r="AL42" s="197">
        <v>0</v>
      </c>
      <c r="AM42" s="197">
        <v>0</v>
      </c>
      <c r="AN42" s="197">
        <v>0</v>
      </c>
      <c r="AO42" s="197">
        <v>89.38</v>
      </c>
      <c r="AP42" s="197">
        <v>0</v>
      </c>
      <c r="AQ42" s="197">
        <v>0</v>
      </c>
      <c r="AR42" s="197">
        <v>0</v>
      </c>
      <c r="AS42" s="197">
        <v>0</v>
      </c>
      <c r="AT42" s="197">
        <v>0</v>
      </c>
      <c r="AU42" s="197">
        <v>0</v>
      </c>
      <c r="AV42" s="197">
        <v>0</v>
      </c>
      <c r="AW42" s="197">
        <v>0</v>
      </c>
      <c r="AX42" s="197">
        <v>0</v>
      </c>
      <c r="AY42" s="197">
        <v>0</v>
      </c>
    </row>
    <row r="43" spans="1:51">
      <c r="A43" t="s">
        <v>85</v>
      </c>
      <c r="B43" s="197">
        <v>0</v>
      </c>
      <c r="C43" s="197">
        <v>0</v>
      </c>
      <c r="D43" s="197">
        <v>0</v>
      </c>
      <c r="E43" s="197">
        <v>0</v>
      </c>
      <c r="F43" s="197">
        <v>0</v>
      </c>
      <c r="G43" s="197">
        <v>0</v>
      </c>
      <c r="H43" s="197">
        <v>0</v>
      </c>
      <c r="I43" s="197">
        <v>0</v>
      </c>
      <c r="J43" s="197">
        <v>0</v>
      </c>
      <c r="K43" s="197">
        <v>0</v>
      </c>
      <c r="L43" s="197">
        <v>0</v>
      </c>
      <c r="M43" s="197">
        <v>0</v>
      </c>
      <c r="N43" s="197">
        <v>0</v>
      </c>
      <c r="O43" s="197">
        <v>0</v>
      </c>
      <c r="P43" s="197">
        <v>0</v>
      </c>
      <c r="Q43" s="197">
        <v>0</v>
      </c>
      <c r="R43" s="197">
        <v>0</v>
      </c>
      <c r="S43" s="197">
        <v>0</v>
      </c>
      <c r="T43" s="197">
        <v>0</v>
      </c>
      <c r="U43" s="197">
        <v>0</v>
      </c>
      <c r="V43" s="197">
        <v>0</v>
      </c>
      <c r="W43" s="197">
        <v>0</v>
      </c>
      <c r="X43" s="197">
        <v>0</v>
      </c>
      <c r="Y43" s="197">
        <v>0</v>
      </c>
      <c r="Z43" s="197">
        <v>0</v>
      </c>
      <c r="AA43" s="197">
        <v>0</v>
      </c>
      <c r="AB43" s="197">
        <v>0</v>
      </c>
      <c r="AC43" s="197">
        <v>0</v>
      </c>
      <c r="AD43" s="197">
        <v>2.97</v>
      </c>
      <c r="AE43" s="197">
        <v>0</v>
      </c>
      <c r="AF43" s="197">
        <v>0</v>
      </c>
      <c r="AG43" s="197">
        <v>-0.12</v>
      </c>
      <c r="AH43" s="197">
        <v>0</v>
      </c>
      <c r="AI43" s="197">
        <v>0</v>
      </c>
      <c r="AJ43" s="197">
        <v>0</v>
      </c>
      <c r="AK43" s="197">
        <v>3.72</v>
      </c>
      <c r="AL43" s="197">
        <v>0</v>
      </c>
      <c r="AM43" s="197">
        <v>0</v>
      </c>
      <c r="AN43" s="197">
        <v>0</v>
      </c>
      <c r="AO43" s="197">
        <v>87.55</v>
      </c>
      <c r="AP43" s="197">
        <v>0</v>
      </c>
      <c r="AQ43" s="197">
        <v>0</v>
      </c>
      <c r="AR43" s="197">
        <v>0</v>
      </c>
      <c r="AS43" s="197">
        <v>0</v>
      </c>
      <c r="AT43" s="197">
        <v>0</v>
      </c>
      <c r="AU43" s="197">
        <v>0</v>
      </c>
      <c r="AV43" s="197">
        <v>0</v>
      </c>
      <c r="AW43" s="197">
        <v>0</v>
      </c>
      <c r="AX43" s="197">
        <v>0</v>
      </c>
      <c r="AY43" s="197">
        <v>0</v>
      </c>
    </row>
    <row r="44" spans="1:51">
      <c r="A44" t="s">
        <v>86</v>
      </c>
      <c r="B44" s="197">
        <v>0</v>
      </c>
      <c r="C44" s="197">
        <v>0</v>
      </c>
      <c r="D44" s="197">
        <v>0</v>
      </c>
      <c r="E44" s="197">
        <v>0</v>
      </c>
      <c r="F44" s="197">
        <v>0</v>
      </c>
      <c r="G44" s="197">
        <v>0</v>
      </c>
      <c r="H44" s="197">
        <v>0</v>
      </c>
      <c r="I44" s="197">
        <v>0</v>
      </c>
      <c r="J44" s="197">
        <v>0</v>
      </c>
      <c r="K44" s="197">
        <v>0</v>
      </c>
      <c r="L44" s="197">
        <v>0</v>
      </c>
      <c r="M44" s="197">
        <v>0</v>
      </c>
      <c r="N44" s="197">
        <v>0</v>
      </c>
      <c r="O44" s="197">
        <v>0</v>
      </c>
      <c r="P44" s="197">
        <v>0</v>
      </c>
      <c r="Q44" s="197">
        <v>0</v>
      </c>
      <c r="R44" s="197">
        <v>0</v>
      </c>
      <c r="S44" s="197">
        <v>0</v>
      </c>
      <c r="T44" s="197">
        <v>0</v>
      </c>
      <c r="U44" s="197">
        <v>0</v>
      </c>
      <c r="V44" s="197">
        <v>0</v>
      </c>
      <c r="W44" s="197">
        <v>0</v>
      </c>
      <c r="X44" s="197">
        <v>0</v>
      </c>
      <c r="Y44" s="197">
        <v>0</v>
      </c>
      <c r="Z44" s="197">
        <v>0</v>
      </c>
      <c r="AA44" s="197">
        <v>0</v>
      </c>
      <c r="AB44" s="197">
        <v>0</v>
      </c>
      <c r="AC44" s="197">
        <v>0</v>
      </c>
      <c r="AD44" s="197">
        <v>2.97</v>
      </c>
      <c r="AE44" s="197">
        <v>0</v>
      </c>
      <c r="AF44" s="197">
        <v>0</v>
      </c>
      <c r="AG44" s="197">
        <v>-0.12</v>
      </c>
      <c r="AH44" s="197">
        <v>0</v>
      </c>
      <c r="AI44" s="197">
        <v>0</v>
      </c>
      <c r="AJ44" s="197">
        <v>0</v>
      </c>
      <c r="AK44" s="197">
        <v>3.72</v>
      </c>
      <c r="AL44" s="197">
        <v>0</v>
      </c>
      <c r="AM44" s="197">
        <v>0</v>
      </c>
      <c r="AN44" s="197">
        <v>0</v>
      </c>
      <c r="AO44" s="197">
        <v>87.55</v>
      </c>
      <c r="AP44" s="197">
        <v>0</v>
      </c>
      <c r="AQ44" s="197">
        <v>0</v>
      </c>
      <c r="AR44" s="197">
        <v>0</v>
      </c>
      <c r="AS44" s="197">
        <v>0</v>
      </c>
      <c r="AT44" s="197">
        <v>0</v>
      </c>
      <c r="AU44" s="197">
        <v>0</v>
      </c>
      <c r="AV44" s="197">
        <v>0</v>
      </c>
      <c r="AW44" s="197">
        <v>0</v>
      </c>
      <c r="AX44" s="197">
        <v>0</v>
      </c>
      <c r="AY44" s="197">
        <v>0</v>
      </c>
    </row>
    <row r="45" spans="1:51">
      <c r="A45" t="s">
        <v>87</v>
      </c>
      <c r="B45" s="197">
        <v>0</v>
      </c>
      <c r="C45" s="197">
        <v>0</v>
      </c>
      <c r="D45" s="197">
        <v>0</v>
      </c>
      <c r="E45" s="197">
        <v>0</v>
      </c>
      <c r="F45" s="197">
        <v>0</v>
      </c>
      <c r="G45" s="197">
        <v>0</v>
      </c>
      <c r="H45" s="197">
        <v>0</v>
      </c>
      <c r="I45" s="197">
        <v>0</v>
      </c>
      <c r="J45" s="197">
        <v>0</v>
      </c>
      <c r="K45" s="197">
        <v>0</v>
      </c>
      <c r="L45" s="197">
        <v>0</v>
      </c>
      <c r="M45" s="197">
        <v>0</v>
      </c>
      <c r="N45" s="197">
        <v>0</v>
      </c>
      <c r="O45" s="197">
        <v>0</v>
      </c>
      <c r="P45" s="197">
        <v>0</v>
      </c>
      <c r="Q45" s="197">
        <v>0</v>
      </c>
      <c r="R45" s="197">
        <v>0</v>
      </c>
      <c r="S45" s="197">
        <v>0</v>
      </c>
      <c r="T45" s="197">
        <v>0</v>
      </c>
      <c r="U45" s="197">
        <v>0</v>
      </c>
      <c r="V45" s="197">
        <v>0</v>
      </c>
      <c r="W45" s="197">
        <v>0</v>
      </c>
      <c r="X45" s="197">
        <v>0</v>
      </c>
      <c r="Y45" s="197">
        <v>0</v>
      </c>
      <c r="Z45" s="197">
        <v>0</v>
      </c>
      <c r="AA45" s="197">
        <v>0</v>
      </c>
      <c r="AB45" s="197">
        <v>0</v>
      </c>
      <c r="AC45" s="197">
        <v>0</v>
      </c>
      <c r="AD45" s="197">
        <v>2.97</v>
      </c>
      <c r="AE45" s="197">
        <v>0</v>
      </c>
      <c r="AF45" s="197">
        <v>0</v>
      </c>
      <c r="AG45" s="197">
        <v>-0.12</v>
      </c>
      <c r="AH45" s="197">
        <v>0</v>
      </c>
      <c r="AI45" s="197">
        <v>0</v>
      </c>
      <c r="AJ45" s="197">
        <v>0</v>
      </c>
      <c r="AK45" s="197">
        <v>3.72</v>
      </c>
      <c r="AL45" s="197">
        <v>0</v>
      </c>
      <c r="AM45" s="197">
        <v>0</v>
      </c>
      <c r="AN45" s="197">
        <v>0</v>
      </c>
      <c r="AO45" s="197">
        <v>87.55</v>
      </c>
      <c r="AP45" s="197">
        <v>0</v>
      </c>
      <c r="AQ45" s="197">
        <v>0</v>
      </c>
      <c r="AR45" s="197">
        <v>0</v>
      </c>
      <c r="AS45" s="197">
        <v>0</v>
      </c>
      <c r="AT45" s="197">
        <v>0</v>
      </c>
      <c r="AU45" s="197">
        <v>0</v>
      </c>
      <c r="AV45" s="197">
        <v>0</v>
      </c>
      <c r="AW45" s="197">
        <v>0</v>
      </c>
      <c r="AX45" s="197">
        <v>0</v>
      </c>
      <c r="AY45" s="197">
        <v>0</v>
      </c>
    </row>
    <row r="46" spans="1:51">
      <c r="A46" t="s">
        <v>88</v>
      </c>
      <c r="B46" s="197">
        <v>0</v>
      </c>
      <c r="C46" s="197">
        <v>0</v>
      </c>
      <c r="D46" s="197">
        <v>0</v>
      </c>
      <c r="E46" s="197">
        <v>0</v>
      </c>
      <c r="F46" s="197">
        <v>0</v>
      </c>
      <c r="G46" s="197">
        <v>0</v>
      </c>
      <c r="H46" s="197">
        <v>0</v>
      </c>
      <c r="I46" s="197">
        <v>0</v>
      </c>
      <c r="J46" s="197">
        <v>0</v>
      </c>
      <c r="K46" s="197">
        <v>0</v>
      </c>
      <c r="L46" s="197">
        <v>0</v>
      </c>
      <c r="M46" s="197">
        <v>0</v>
      </c>
      <c r="N46" s="197">
        <v>0</v>
      </c>
      <c r="O46" s="197">
        <v>0</v>
      </c>
      <c r="P46" s="197">
        <v>0</v>
      </c>
      <c r="Q46" s="197">
        <v>0</v>
      </c>
      <c r="R46" s="197">
        <v>0</v>
      </c>
      <c r="S46" s="197">
        <v>0</v>
      </c>
      <c r="T46" s="197">
        <v>0</v>
      </c>
      <c r="U46" s="197">
        <v>0</v>
      </c>
      <c r="V46" s="197">
        <v>0</v>
      </c>
      <c r="W46" s="197">
        <v>0</v>
      </c>
      <c r="X46" s="197">
        <v>0</v>
      </c>
      <c r="Y46" s="197">
        <v>0</v>
      </c>
      <c r="Z46" s="197">
        <v>0</v>
      </c>
      <c r="AA46" s="197">
        <v>0</v>
      </c>
      <c r="AB46" s="197">
        <v>0</v>
      </c>
      <c r="AC46" s="197">
        <v>0</v>
      </c>
      <c r="AD46" s="197">
        <v>2.97</v>
      </c>
      <c r="AE46" s="197">
        <v>0</v>
      </c>
      <c r="AF46" s="197">
        <v>0</v>
      </c>
      <c r="AG46" s="197">
        <v>-0.12</v>
      </c>
      <c r="AH46" s="197">
        <v>0</v>
      </c>
      <c r="AI46" s="197">
        <v>0</v>
      </c>
      <c r="AJ46" s="197">
        <v>0</v>
      </c>
      <c r="AK46" s="197">
        <v>3.72</v>
      </c>
      <c r="AL46" s="197">
        <v>0</v>
      </c>
      <c r="AM46" s="197">
        <v>0</v>
      </c>
      <c r="AN46" s="197">
        <v>0</v>
      </c>
      <c r="AO46" s="197">
        <v>87.55</v>
      </c>
      <c r="AP46" s="197">
        <v>0</v>
      </c>
      <c r="AQ46" s="197">
        <v>0</v>
      </c>
      <c r="AR46" s="197">
        <v>0</v>
      </c>
      <c r="AS46" s="197">
        <v>0</v>
      </c>
      <c r="AT46" s="197">
        <v>0</v>
      </c>
      <c r="AU46" s="197">
        <v>0</v>
      </c>
      <c r="AV46" s="197">
        <v>0</v>
      </c>
      <c r="AW46" s="197">
        <v>0</v>
      </c>
      <c r="AX46" s="197">
        <v>0</v>
      </c>
      <c r="AY46" s="197">
        <v>0</v>
      </c>
    </row>
    <row r="47" spans="1:51">
      <c r="A47" t="s">
        <v>89</v>
      </c>
      <c r="B47" s="197">
        <v>0</v>
      </c>
      <c r="C47" s="197">
        <v>0</v>
      </c>
      <c r="D47" s="197">
        <v>0</v>
      </c>
      <c r="E47" s="197">
        <v>0</v>
      </c>
      <c r="F47" s="197">
        <v>0</v>
      </c>
      <c r="G47" s="197">
        <v>0</v>
      </c>
      <c r="H47" s="197">
        <v>0</v>
      </c>
      <c r="I47" s="197">
        <v>0</v>
      </c>
      <c r="J47" s="197">
        <v>0</v>
      </c>
      <c r="K47" s="197">
        <v>0</v>
      </c>
      <c r="L47" s="197">
        <v>0</v>
      </c>
      <c r="M47" s="197">
        <v>0</v>
      </c>
      <c r="N47" s="197">
        <v>0</v>
      </c>
      <c r="O47" s="197">
        <v>0</v>
      </c>
      <c r="P47" s="197">
        <v>0</v>
      </c>
      <c r="Q47" s="197">
        <v>0</v>
      </c>
      <c r="R47" s="197">
        <v>0</v>
      </c>
      <c r="S47" s="197">
        <v>0</v>
      </c>
      <c r="T47" s="197">
        <v>0</v>
      </c>
      <c r="U47" s="197">
        <v>0</v>
      </c>
      <c r="V47" s="197">
        <v>0</v>
      </c>
      <c r="W47" s="197">
        <v>0</v>
      </c>
      <c r="X47" s="197">
        <v>0</v>
      </c>
      <c r="Y47" s="197">
        <v>0</v>
      </c>
      <c r="Z47" s="197">
        <v>0</v>
      </c>
      <c r="AA47" s="197">
        <v>0</v>
      </c>
      <c r="AB47" s="197">
        <v>0</v>
      </c>
      <c r="AC47" s="197">
        <v>0</v>
      </c>
      <c r="AD47" s="197">
        <v>2.97</v>
      </c>
      <c r="AE47" s="197">
        <v>0</v>
      </c>
      <c r="AF47" s="197">
        <v>0</v>
      </c>
      <c r="AG47" s="197">
        <v>-0.12</v>
      </c>
      <c r="AH47" s="197">
        <v>0</v>
      </c>
      <c r="AI47" s="197">
        <v>0</v>
      </c>
      <c r="AJ47" s="197">
        <v>0</v>
      </c>
      <c r="AK47" s="197">
        <v>3.72</v>
      </c>
      <c r="AL47" s="197">
        <v>0</v>
      </c>
      <c r="AM47" s="197">
        <v>0</v>
      </c>
      <c r="AN47" s="197">
        <v>0</v>
      </c>
      <c r="AO47" s="197">
        <v>87.55</v>
      </c>
      <c r="AP47" s="197">
        <v>0</v>
      </c>
      <c r="AQ47" s="197">
        <v>0</v>
      </c>
      <c r="AR47" s="197">
        <v>0</v>
      </c>
      <c r="AS47" s="197">
        <v>0</v>
      </c>
      <c r="AT47" s="197">
        <v>0</v>
      </c>
      <c r="AU47" s="197">
        <v>0</v>
      </c>
      <c r="AV47" s="197">
        <v>0</v>
      </c>
      <c r="AW47" s="197">
        <v>0</v>
      </c>
      <c r="AX47" s="197">
        <v>0</v>
      </c>
      <c r="AY47" s="197">
        <v>0</v>
      </c>
    </row>
    <row r="48" spans="1:51">
      <c r="A48" t="s">
        <v>90</v>
      </c>
      <c r="B48" s="197">
        <v>0</v>
      </c>
      <c r="C48" s="197">
        <v>0</v>
      </c>
      <c r="D48" s="197">
        <v>0</v>
      </c>
      <c r="E48" s="197">
        <v>0</v>
      </c>
      <c r="F48" s="197">
        <v>0</v>
      </c>
      <c r="G48" s="197">
        <v>0</v>
      </c>
      <c r="H48" s="197">
        <v>0</v>
      </c>
      <c r="I48" s="197">
        <v>0</v>
      </c>
      <c r="J48" s="197">
        <v>0</v>
      </c>
      <c r="K48" s="197">
        <v>0</v>
      </c>
      <c r="L48" s="197">
        <v>0</v>
      </c>
      <c r="M48" s="197">
        <v>0</v>
      </c>
      <c r="N48" s="197">
        <v>0</v>
      </c>
      <c r="O48" s="197">
        <v>0</v>
      </c>
      <c r="P48" s="197">
        <v>0</v>
      </c>
      <c r="Q48" s="197">
        <v>0</v>
      </c>
      <c r="R48" s="197">
        <v>0</v>
      </c>
      <c r="S48" s="197">
        <v>0</v>
      </c>
      <c r="T48" s="197">
        <v>0</v>
      </c>
      <c r="U48" s="197">
        <v>0</v>
      </c>
      <c r="V48" s="197">
        <v>0</v>
      </c>
      <c r="W48" s="197">
        <v>0</v>
      </c>
      <c r="X48" s="197">
        <v>0</v>
      </c>
      <c r="Y48" s="197">
        <v>0</v>
      </c>
      <c r="Z48" s="197">
        <v>0</v>
      </c>
      <c r="AA48" s="197">
        <v>0</v>
      </c>
      <c r="AB48" s="197">
        <v>0</v>
      </c>
      <c r="AC48" s="197">
        <v>0</v>
      </c>
      <c r="AD48" s="197">
        <v>2.97</v>
      </c>
      <c r="AE48" s="197">
        <v>0</v>
      </c>
      <c r="AF48" s="197">
        <v>0</v>
      </c>
      <c r="AG48" s="197">
        <v>-0.12</v>
      </c>
      <c r="AH48" s="197">
        <v>0</v>
      </c>
      <c r="AI48" s="197">
        <v>0</v>
      </c>
      <c r="AJ48" s="197">
        <v>0</v>
      </c>
      <c r="AK48" s="197">
        <v>3.72</v>
      </c>
      <c r="AL48" s="197">
        <v>0</v>
      </c>
      <c r="AM48" s="197">
        <v>0</v>
      </c>
      <c r="AN48" s="197">
        <v>0</v>
      </c>
      <c r="AO48" s="197">
        <v>87.55</v>
      </c>
      <c r="AP48" s="197">
        <v>0</v>
      </c>
      <c r="AQ48" s="197">
        <v>0</v>
      </c>
      <c r="AR48" s="197">
        <v>0</v>
      </c>
      <c r="AS48" s="197">
        <v>0</v>
      </c>
      <c r="AT48" s="197">
        <v>0</v>
      </c>
      <c r="AU48" s="197">
        <v>0</v>
      </c>
      <c r="AV48" s="197">
        <v>0</v>
      </c>
      <c r="AW48" s="197">
        <v>0</v>
      </c>
      <c r="AX48" s="197">
        <v>0</v>
      </c>
      <c r="AY48" s="197">
        <v>0</v>
      </c>
    </row>
    <row r="49" spans="1:51">
      <c r="A49" t="s">
        <v>91</v>
      </c>
      <c r="B49" s="197">
        <v>0</v>
      </c>
      <c r="C49" s="197">
        <v>0</v>
      </c>
      <c r="D49" s="197">
        <v>0</v>
      </c>
      <c r="E49" s="197">
        <v>0</v>
      </c>
      <c r="F49" s="197">
        <v>0</v>
      </c>
      <c r="G49" s="197">
        <v>0</v>
      </c>
      <c r="H49" s="197">
        <v>0</v>
      </c>
      <c r="I49" s="197">
        <v>0</v>
      </c>
      <c r="J49" s="197">
        <v>0</v>
      </c>
      <c r="K49" s="197">
        <v>0</v>
      </c>
      <c r="L49" s="197">
        <v>0</v>
      </c>
      <c r="M49" s="197">
        <v>0</v>
      </c>
      <c r="N49" s="197">
        <v>0</v>
      </c>
      <c r="O49" s="197">
        <v>0</v>
      </c>
      <c r="P49" s="197">
        <v>0</v>
      </c>
      <c r="Q49" s="197">
        <v>0</v>
      </c>
      <c r="R49" s="197">
        <v>0</v>
      </c>
      <c r="S49" s="197">
        <v>0</v>
      </c>
      <c r="T49" s="197">
        <v>0</v>
      </c>
      <c r="U49" s="197">
        <v>0</v>
      </c>
      <c r="V49" s="197">
        <v>0</v>
      </c>
      <c r="W49" s="197">
        <v>0</v>
      </c>
      <c r="X49" s="197">
        <v>0</v>
      </c>
      <c r="Y49" s="197">
        <v>0</v>
      </c>
      <c r="Z49" s="197">
        <v>0</v>
      </c>
      <c r="AA49" s="197">
        <v>0</v>
      </c>
      <c r="AB49" s="197">
        <v>0</v>
      </c>
      <c r="AC49" s="197">
        <v>0</v>
      </c>
      <c r="AD49" s="197">
        <v>2.97</v>
      </c>
      <c r="AE49" s="197">
        <v>0</v>
      </c>
      <c r="AF49" s="197">
        <v>0</v>
      </c>
      <c r="AG49" s="197">
        <v>0</v>
      </c>
      <c r="AH49" s="197">
        <v>0</v>
      </c>
      <c r="AI49" s="197">
        <v>0</v>
      </c>
      <c r="AJ49" s="197">
        <v>0</v>
      </c>
      <c r="AK49" s="197">
        <v>3.72</v>
      </c>
      <c r="AL49" s="197">
        <v>0</v>
      </c>
      <c r="AM49" s="197">
        <v>0</v>
      </c>
      <c r="AN49" s="197">
        <v>0</v>
      </c>
      <c r="AO49" s="197">
        <v>87.55</v>
      </c>
      <c r="AP49" s="197">
        <v>0</v>
      </c>
      <c r="AQ49" s="197">
        <v>0</v>
      </c>
      <c r="AR49" s="197">
        <v>0</v>
      </c>
      <c r="AS49" s="197">
        <v>0</v>
      </c>
      <c r="AT49" s="197">
        <v>0</v>
      </c>
      <c r="AU49" s="197">
        <v>0</v>
      </c>
      <c r="AV49" s="197">
        <v>0</v>
      </c>
      <c r="AW49" s="197">
        <v>0</v>
      </c>
      <c r="AX49" s="197">
        <v>0</v>
      </c>
      <c r="AY49" s="197">
        <v>0</v>
      </c>
    </row>
    <row r="50" spans="1:51">
      <c r="A50" t="s">
        <v>92</v>
      </c>
      <c r="B50" s="197">
        <v>0</v>
      </c>
      <c r="C50" s="197">
        <v>0</v>
      </c>
      <c r="D50" s="197">
        <v>0</v>
      </c>
      <c r="E50" s="197">
        <v>0</v>
      </c>
      <c r="F50" s="197">
        <v>0</v>
      </c>
      <c r="G50" s="197">
        <v>0</v>
      </c>
      <c r="H50" s="197">
        <v>0</v>
      </c>
      <c r="I50" s="197">
        <v>0</v>
      </c>
      <c r="J50" s="197">
        <v>0</v>
      </c>
      <c r="K50" s="197">
        <v>0</v>
      </c>
      <c r="L50" s="197">
        <v>0</v>
      </c>
      <c r="M50" s="197">
        <v>0</v>
      </c>
      <c r="N50" s="197">
        <v>0</v>
      </c>
      <c r="O50" s="197">
        <v>0</v>
      </c>
      <c r="P50" s="197">
        <v>0</v>
      </c>
      <c r="Q50" s="197">
        <v>0</v>
      </c>
      <c r="R50" s="197">
        <v>0</v>
      </c>
      <c r="S50" s="197">
        <v>0</v>
      </c>
      <c r="T50" s="197">
        <v>0</v>
      </c>
      <c r="U50" s="197">
        <v>0</v>
      </c>
      <c r="V50" s="197">
        <v>0</v>
      </c>
      <c r="W50" s="197">
        <v>0</v>
      </c>
      <c r="X50" s="197">
        <v>0</v>
      </c>
      <c r="Y50" s="197">
        <v>0</v>
      </c>
      <c r="Z50" s="197">
        <v>0</v>
      </c>
      <c r="AA50" s="197">
        <v>0</v>
      </c>
      <c r="AB50" s="197">
        <v>0</v>
      </c>
      <c r="AC50" s="197">
        <v>0</v>
      </c>
      <c r="AD50" s="197">
        <v>2.97</v>
      </c>
      <c r="AE50" s="197">
        <v>0</v>
      </c>
      <c r="AF50" s="197">
        <v>0</v>
      </c>
      <c r="AG50" s="197">
        <v>0</v>
      </c>
      <c r="AH50" s="197">
        <v>0</v>
      </c>
      <c r="AI50" s="197">
        <v>0</v>
      </c>
      <c r="AJ50" s="197">
        <v>0</v>
      </c>
      <c r="AK50" s="197">
        <v>3.72</v>
      </c>
      <c r="AL50" s="197">
        <v>0</v>
      </c>
      <c r="AM50" s="197">
        <v>0</v>
      </c>
      <c r="AN50" s="197">
        <v>0</v>
      </c>
      <c r="AO50" s="197">
        <v>87.55</v>
      </c>
      <c r="AP50" s="197">
        <v>0</v>
      </c>
      <c r="AQ50" s="197">
        <v>0</v>
      </c>
      <c r="AR50" s="197">
        <v>0</v>
      </c>
      <c r="AS50" s="197">
        <v>0</v>
      </c>
      <c r="AT50" s="197">
        <v>0</v>
      </c>
      <c r="AU50" s="197">
        <v>0</v>
      </c>
      <c r="AV50" s="197">
        <v>0</v>
      </c>
      <c r="AW50" s="197">
        <v>0</v>
      </c>
      <c r="AX50" s="197">
        <v>0</v>
      </c>
      <c r="AY50" s="197">
        <v>0</v>
      </c>
    </row>
    <row r="51" spans="1:51">
      <c r="A51" t="s">
        <v>93</v>
      </c>
      <c r="B51" s="197">
        <v>0</v>
      </c>
      <c r="C51" s="197">
        <v>0</v>
      </c>
      <c r="D51" s="197">
        <v>0</v>
      </c>
      <c r="E51" s="197">
        <v>0</v>
      </c>
      <c r="F51" s="197">
        <v>0</v>
      </c>
      <c r="G51" s="197">
        <v>0</v>
      </c>
      <c r="H51" s="197">
        <v>0</v>
      </c>
      <c r="I51" s="197">
        <v>0</v>
      </c>
      <c r="J51" s="197">
        <v>0</v>
      </c>
      <c r="K51" s="197">
        <v>0</v>
      </c>
      <c r="L51" s="197">
        <v>0</v>
      </c>
      <c r="M51" s="197">
        <v>0</v>
      </c>
      <c r="N51" s="197">
        <v>0</v>
      </c>
      <c r="O51" s="197">
        <v>0</v>
      </c>
      <c r="P51" s="197">
        <v>0</v>
      </c>
      <c r="Q51" s="197">
        <v>0</v>
      </c>
      <c r="R51" s="197">
        <v>0</v>
      </c>
      <c r="S51" s="197">
        <v>0</v>
      </c>
      <c r="T51" s="197">
        <v>0</v>
      </c>
      <c r="U51" s="197">
        <v>0</v>
      </c>
      <c r="V51" s="197">
        <v>0</v>
      </c>
      <c r="W51" s="197">
        <v>0</v>
      </c>
      <c r="X51" s="197">
        <v>0</v>
      </c>
      <c r="Y51" s="197">
        <v>0</v>
      </c>
      <c r="Z51" s="197">
        <v>0</v>
      </c>
      <c r="AA51" s="197">
        <v>0</v>
      </c>
      <c r="AB51" s="197">
        <v>0</v>
      </c>
      <c r="AC51" s="197">
        <v>0</v>
      </c>
      <c r="AD51" s="197">
        <v>2.97</v>
      </c>
      <c r="AE51" s="197">
        <v>0</v>
      </c>
      <c r="AF51" s="197">
        <v>0</v>
      </c>
      <c r="AG51" s="197">
        <v>0</v>
      </c>
      <c r="AH51" s="197">
        <v>0</v>
      </c>
      <c r="AI51" s="197">
        <v>0</v>
      </c>
      <c r="AJ51" s="197">
        <v>0</v>
      </c>
      <c r="AK51" s="197">
        <v>4.1399999999999997</v>
      </c>
      <c r="AL51" s="197">
        <v>0</v>
      </c>
      <c r="AM51" s="197">
        <v>0</v>
      </c>
      <c r="AN51" s="197">
        <v>0</v>
      </c>
      <c r="AO51" s="197">
        <v>87.55</v>
      </c>
      <c r="AP51" s="197">
        <v>0</v>
      </c>
      <c r="AQ51" s="197">
        <v>0</v>
      </c>
      <c r="AR51" s="197">
        <v>0</v>
      </c>
      <c r="AS51" s="197">
        <v>0</v>
      </c>
      <c r="AT51" s="197">
        <v>0</v>
      </c>
      <c r="AU51" s="197">
        <v>0</v>
      </c>
      <c r="AV51" s="197">
        <v>0</v>
      </c>
      <c r="AW51" s="197">
        <v>0</v>
      </c>
      <c r="AX51" s="197">
        <v>0</v>
      </c>
      <c r="AY51" s="197">
        <v>0</v>
      </c>
    </row>
    <row r="52" spans="1:51">
      <c r="A52" t="s">
        <v>94</v>
      </c>
      <c r="B52" s="197">
        <v>0</v>
      </c>
      <c r="C52" s="197">
        <v>0</v>
      </c>
      <c r="D52" s="197">
        <v>0</v>
      </c>
      <c r="E52" s="197">
        <v>0</v>
      </c>
      <c r="F52" s="197">
        <v>0</v>
      </c>
      <c r="G52" s="197">
        <v>0</v>
      </c>
      <c r="H52" s="197">
        <v>0</v>
      </c>
      <c r="I52" s="197">
        <v>0</v>
      </c>
      <c r="J52" s="197">
        <v>0</v>
      </c>
      <c r="K52" s="197">
        <v>0</v>
      </c>
      <c r="L52" s="197">
        <v>0</v>
      </c>
      <c r="M52" s="197">
        <v>0</v>
      </c>
      <c r="N52" s="197">
        <v>0</v>
      </c>
      <c r="O52" s="197">
        <v>0</v>
      </c>
      <c r="P52" s="197">
        <v>0</v>
      </c>
      <c r="Q52" s="197">
        <v>0</v>
      </c>
      <c r="R52" s="197">
        <v>0</v>
      </c>
      <c r="S52" s="197">
        <v>0</v>
      </c>
      <c r="T52" s="197">
        <v>0</v>
      </c>
      <c r="U52" s="197">
        <v>0</v>
      </c>
      <c r="V52" s="197">
        <v>0</v>
      </c>
      <c r="W52" s="197">
        <v>0</v>
      </c>
      <c r="X52" s="197">
        <v>0</v>
      </c>
      <c r="Y52" s="197">
        <v>0</v>
      </c>
      <c r="Z52" s="197">
        <v>0</v>
      </c>
      <c r="AA52" s="197">
        <v>0</v>
      </c>
      <c r="AB52" s="197">
        <v>0</v>
      </c>
      <c r="AC52" s="197">
        <v>0</v>
      </c>
      <c r="AD52" s="197">
        <v>2.97</v>
      </c>
      <c r="AE52" s="197">
        <v>0</v>
      </c>
      <c r="AF52" s="197">
        <v>0</v>
      </c>
      <c r="AG52" s="197">
        <v>0</v>
      </c>
      <c r="AH52" s="197">
        <v>0</v>
      </c>
      <c r="AI52" s="197">
        <v>0</v>
      </c>
      <c r="AJ52" s="197">
        <v>0</v>
      </c>
      <c r="AK52" s="197">
        <v>4.1399999999999997</v>
      </c>
      <c r="AL52" s="197">
        <v>0</v>
      </c>
      <c r="AM52" s="197">
        <v>0</v>
      </c>
      <c r="AN52" s="197">
        <v>0</v>
      </c>
      <c r="AO52" s="197">
        <v>87.55</v>
      </c>
      <c r="AP52" s="197">
        <v>0</v>
      </c>
      <c r="AQ52" s="197">
        <v>0</v>
      </c>
      <c r="AR52" s="197">
        <v>0</v>
      </c>
      <c r="AS52" s="197">
        <v>0</v>
      </c>
      <c r="AT52" s="197">
        <v>0</v>
      </c>
      <c r="AU52" s="197">
        <v>0</v>
      </c>
      <c r="AV52" s="197">
        <v>0</v>
      </c>
      <c r="AW52" s="197">
        <v>0</v>
      </c>
      <c r="AX52" s="197">
        <v>0</v>
      </c>
      <c r="AY52" s="197">
        <v>0</v>
      </c>
    </row>
    <row r="53" spans="1:51">
      <c r="A53" t="s">
        <v>95</v>
      </c>
      <c r="B53" s="197">
        <v>0</v>
      </c>
      <c r="C53" s="197">
        <v>0</v>
      </c>
      <c r="D53" s="197">
        <v>0</v>
      </c>
      <c r="E53" s="197">
        <v>0</v>
      </c>
      <c r="F53" s="197">
        <v>0</v>
      </c>
      <c r="G53" s="197">
        <v>0</v>
      </c>
      <c r="H53" s="197">
        <v>0</v>
      </c>
      <c r="I53" s="197">
        <v>0</v>
      </c>
      <c r="J53" s="197">
        <v>0</v>
      </c>
      <c r="K53" s="197">
        <v>0</v>
      </c>
      <c r="L53" s="197">
        <v>0</v>
      </c>
      <c r="M53" s="197">
        <v>0</v>
      </c>
      <c r="N53" s="197">
        <v>0</v>
      </c>
      <c r="O53" s="197">
        <v>0</v>
      </c>
      <c r="P53" s="197">
        <v>0</v>
      </c>
      <c r="Q53" s="197">
        <v>0</v>
      </c>
      <c r="R53" s="197">
        <v>0</v>
      </c>
      <c r="S53" s="197">
        <v>0</v>
      </c>
      <c r="T53" s="197">
        <v>0</v>
      </c>
      <c r="U53" s="197">
        <v>0</v>
      </c>
      <c r="V53" s="197">
        <v>0</v>
      </c>
      <c r="W53" s="197">
        <v>0</v>
      </c>
      <c r="X53" s="197">
        <v>0</v>
      </c>
      <c r="Y53" s="197">
        <v>0</v>
      </c>
      <c r="Z53" s="197">
        <v>0</v>
      </c>
      <c r="AA53" s="197">
        <v>0</v>
      </c>
      <c r="AB53" s="197">
        <v>0</v>
      </c>
      <c r="AC53" s="197">
        <v>0</v>
      </c>
      <c r="AD53" s="197">
        <v>2.97</v>
      </c>
      <c r="AE53" s="197">
        <v>0</v>
      </c>
      <c r="AF53" s="197">
        <v>0</v>
      </c>
      <c r="AG53" s="197">
        <v>0</v>
      </c>
      <c r="AH53" s="197">
        <v>0</v>
      </c>
      <c r="AI53" s="197">
        <v>0</v>
      </c>
      <c r="AJ53" s="197">
        <v>0</v>
      </c>
      <c r="AK53" s="197">
        <v>4.1399999999999997</v>
      </c>
      <c r="AL53" s="197">
        <v>0</v>
      </c>
      <c r="AM53" s="197">
        <v>0</v>
      </c>
      <c r="AN53" s="197">
        <v>0</v>
      </c>
      <c r="AO53" s="197">
        <v>87.55</v>
      </c>
      <c r="AP53" s="197">
        <v>0</v>
      </c>
      <c r="AQ53" s="197">
        <v>0</v>
      </c>
      <c r="AR53" s="197">
        <v>0</v>
      </c>
      <c r="AS53" s="197">
        <v>0</v>
      </c>
      <c r="AT53" s="197">
        <v>0</v>
      </c>
      <c r="AU53" s="197">
        <v>0</v>
      </c>
      <c r="AV53" s="197">
        <v>0</v>
      </c>
      <c r="AW53" s="197">
        <v>0</v>
      </c>
      <c r="AX53" s="197">
        <v>0</v>
      </c>
      <c r="AY53" s="197">
        <v>0</v>
      </c>
    </row>
    <row r="54" spans="1:51">
      <c r="A54" t="s">
        <v>96</v>
      </c>
      <c r="B54" s="197">
        <v>0</v>
      </c>
      <c r="C54" s="197">
        <v>0</v>
      </c>
      <c r="D54" s="197">
        <v>0</v>
      </c>
      <c r="E54" s="197">
        <v>0</v>
      </c>
      <c r="F54" s="197">
        <v>0</v>
      </c>
      <c r="G54" s="197">
        <v>0</v>
      </c>
      <c r="H54" s="197">
        <v>0</v>
      </c>
      <c r="I54" s="197">
        <v>0</v>
      </c>
      <c r="J54" s="197">
        <v>0</v>
      </c>
      <c r="K54" s="197">
        <v>0</v>
      </c>
      <c r="L54" s="197">
        <v>0</v>
      </c>
      <c r="M54" s="197">
        <v>0</v>
      </c>
      <c r="N54" s="197">
        <v>0</v>
      </c>
      <c r="O54" s="197">
        <v>0</v>
      </c>
      <c r="P54" s="197">
        <v>0</v>
      </c>
      <c r="Q54" s="197">
        <v>0</v>
      </c>
      <c r="R54" s="197">
        <v>0</v>
      </c>
      <c r="S54" s="197">
        <v>0</v>
      </c>
      <c r="T54" s="197">
        <v>0</v>
      </c>
      <c r="U54" s="197">
        <v>0</v>
      </c>
      <c r="V54" s="197">
        <v>0</v>
      </c>
      <c r="W54" s="197">
        <v>0</v>
      </c>
      <c r="X54" s="197">
        <v>0</v>
      </c>
      <c r="Y54" s="197">
        <v>0</v>
      </c>
      <c r="Z54" s="197">
        <v>0</v>
      </c>
      <c r="AA54" s="197">
        <v>0</v>
      </c>
      <c r="AB54" s="197">
        <v>0</v>
      </c>
      <c r="AC54" s="197">
        <v>0</v>
      </c>
      <c r="AD54" s="197">
        <v>2.97</v>
      </c>
      <c r="AE54" s="197">
        <v>0</v>
      </c>
      <c r="AF54" s="197">
        <v>0</v>
      </c>
      <c r="AG54" s="197">
        <v>0</v>
      </c>
      <c r="AH54" s="197">
        <v>0</v>
      </c>
      <c r="AI54" s="197">
        <v>0</v>
      </c>
      <c r="AJ54" s="197">
        <v>0</v>
      </c>
      <c r="AK54" s="197">
        <v>4.1399999999999997</v>
      </c>
      <c r="AL54" s="197">
        <v>0</v>
      </c>
      <c r="AM54" s="197">
        <v>0</v>
      </c>
      <c r="AN54" s="197">
        <v>0</v>
      </c>
      <c r="AO54" s="197">
        <v>87.55</v>
      </c>
      <c r="AP54" s="197">
        <v>0</v>
      </c>
      <c r="AQ54" s="197">
        <v>0</v>
      </c>
      <c r="AR54" s="197">
        <v>0</v>
      </c>
      <c r="AS54" s="197">
        <v>0</v>
      </c>
      <c r="AT54" s="197">
        <v>0</v>
      </c>
      <c r="AU54" s="197">
        <v>0</v>
      </c>
      <c r="AV54" s="197">
        <v>0</v>
      </c>
      <c r="AW54" s="197">
        <v>0</v>
      </c>
      <c r="AX54" s="197">
        <v>0</v>
      </c>
      <c r="AY54" s="197">
        <v>0</v>
      </c>
    </row>
    <row r="55" spans="1:51">
      <c r="A55" t="s">
        <v>97</v>
      </c>
      <c r="B55" s="197">
        <v>0</v>
      </c>
      <c r="C55" s="197">
        <v>0</v>
      </c>
      <c r="D55" s="197">
        <v>0</v>
      </c>
      <c r="E55" s="197">
        <v>0</v>
      </c>
      <c r="F55" s="197">
        <v>0</v>
      </c>
      <c r="G55" s="197">
        <v>0</v>
      </c>
      <c r="H55" s="197">
        <v>0</v>
      </c>
      <c r="I55" s="197">
        <v>0</v>
      </c>
      <c r="J55" s="197">
        <v>0</v>
      </c>
      <c r="K55" s="197">
        <v>0</v>
      </c>
      <c r="L55" s="197">
        <v>0</v>
      </c>
      <c r="M55" s="197">
        <v>0</v>
      </c>
      <c r="N55" s="197">
        <v>0</v>
      </c>
      <c r="O55" s="197">
        <v>0</v>
      </c>
      <c r="P55" s="197">
        <v>0</v>
      </c>
      <c r="Q55" s="197">
        <v>0</v>
      </c>
      <c r="R55" s="197">
        <v>0</v>
      </c>
      <c r="S55" s="197">
        <v>0</v>
      </c>
      <c r="T55" s="197">
        <v>0</v>
      </c>
      <c r="U55" s="197">
        <v>0</v>
      </c>
      <c r="V55" s="197">
        <v>0</v>
      </c>
      <c r="W55" s="197">
        <v>0</v>
      </c>
      <c r="X55" s="197">
        <v>0</v>
      </c>
      <c r="Y55" s="197">
        <v>0</v>
      </c>
      <c r="Z55" s="197">
        <v>0</v>
      </c>
      <c r="AA55" s="197">
        <v>0</v>
      </c>
      <c r="AB55" s="197">
        <v>0</v>
      </c>
      <c r="AC55" s="197">
        <v>0</v>
      </c>
      <c r="AD55" s="197">
        <v>2.97</v>
      </c>
      <c r="AE55" s="197">
        <v>0</v>
      </c>
      <c r="AF55" s="197">
        <v>0</v>
      </c>
      <c r="AG55" s="197">
        <v>0</v>
      </c>
      <c r="AH55" s="197">
        <v>0</v>
      </c>
      <c r="AI55" s="197">
        <v>0</v>
      </c>
      <c r="AJ55" s="197">
        <v>0</v>
      </c>
      <c r="AK55" s="197">
        <v>4.1399999999999997</v>
      </c>
      <c r="AL55" s="197">
        <v>0</v>
      </c>
      <c r="AM55" s="197">
        <v>0</v>
      </c>
      <c r="AN55" s="197">
        <v>0</v>
      </c>
      <c r="AO55" s="197">
        <v>87.55</v>
      </c>
      <c r="AP55" s="197">
        <v>0</v>
      </c>
      <c r="AQ55" s="197">
        <v>0</v>
      </c>
      <c r="AR55" s="197">
        <v>0</v>
      </c>
      <c r="AS55" s="197">
        <v>0</v>
      </c>
      <c r="AT55" s="197">
        <v>0</v>
      </c>
      <c r="AU55" s="197">
        <v>0</v>
      </c>
      <c r="AV55" s="197">
        <v>0</v>
      </c>
      <c r="AW55" s="197">
        <v>0</v>
      </c>
      <c r="AX55" s="197">
        <v>0</v>
      </c>
      <c r="AY55" s="197">
        <v>0</v>
      </c>
    </row>
    <row r="56" spans="1:51">
      <c r="A56" t="s">
        <v>98</v>
      </c>
      <c r="B56" s="197">
        <v>0</v>
      </c>
      <c r="C56" s="197">
        <v>0</v>
      </c>
      <c r="D56" s="197">
        <v>0</v>
      </c>
      <c r="E56" s="197">
        <v>0</v>
      </c>
      <c r="F56" s="197">
        <v>0</v>
      </c>
      <c r="G56" s="197">
        <v>0</v>
      </c>
      <c r="H56" s="197">
        <v>0</v>
      </c>
      <c r="I56" s="197">
        <v>0</v>
      </c>
      <c r="J56" s="197">
        <v>0</v>
      </c>
      <c r="K56" s="197">
        <v>0</v>
      </c>
      <c r="L56" s="197">
        <v>0</v>
      </c>
      <c r="M56" s="197">
        <v>0</v>
      </c>
      <c r="N56" s="197">
        <v>0</v>
      </c>
      <c r="O56" s="197">
        <v>0</v>
      </c>
      <c r="P56" s="197">
        <v>0</v>
      </c>
      <c r="Q56" s="197">
        <v>0</v>
      </c>
      <c r="R56" s="197">
        <v>0</v>
      </c>
      <c r="S56" s="197">
        <v>0</v>
      </c>
      <c r="T56" s="197">
        <v>0</v>
      </c>
      <c r="U56" s="197">
        <v>0</v>
      </c>
      <c r="V56" s="197">
        <v>0</v>
      </c>
      <c r="W56" s="197">
        <v>0</v>
      </c>
      <c r="X56" s="197">
        <v>0</v>
      </c>
      <c r="Y56" s="197">
        <v>0</v>
      </c>
      <c r="Z56" s="197">
        <v>0</v>
      </c>
      <c r="AA56" s="197">
        <v>0</v>
      </c>
      <c r="AB56" s="197">
        <v>0</v>
      </c>
      <c r="AC56" s="197">
        <v>0</v>
      </c>
      <c r="AD56" s="197">
        <v>2.97</v>
      </c>
      <c r="AE56" s="197">
        <v>0</v>
      </c>
      <c r="AF56" s="197">
        <v>0</v>
      </c>
      <c r="AG56" s="197">
        <v>0</v>
      </c>
      <c r="AH56" s="197">
        <v>0</v>
      </c>
      <c r="AI56" s="197">
        <v>0</v>
      </c>
      <c r="AJ56" s="197">
        <v>0</v>
      </c>
      <c r="AK56" s="197">
        <v>4.1399999999999997</v>
      </c>
      <c r="AL56" s="197">
        <v>0</v>
      </c>
      <c r="AM56" s="197">
        <v>0</v>
      </c>
      <c r="AN56" s="197">
        <v>0</v>
      </c>
      <c r="AO56" s="197">
        <v>87.55</v>
      </c>
      <c r="AP56" s="197">
        <v>0</v>
      </c>
      <c r="AQ56" s="197">
        <v>0</v>
      </c>
      <c r="AR56" s="197">
        <v>0</v>
      </c>
      <c r="AS56" s="197">
        <v>0</v>
      </c>
      <c r="AT56" s="197">
        <v>0</v>
      </c>
      <c r="AU56" s="197">
        <v>0</v>
      </c>
      <c r="AV56" s="197">
        <v>0</v>
      </c>
      <c r="AW56" s="197">
        <v>0</v>
      </c>
      <c r="AX56" s="197">
        <v>0</v>
      </c>
      <c r="AY56" s="197">
        <v>0</v>
      </c>
    </row>
    <row r="57" spans="1:51">
      <c r="A57" t="s">
        <v>99</v>
      </c>
      <c r="B57" s="197">
        <v>0</v>
      </c>
      <c r="C57" s="197">
        <v>0</v>
      </c>
      <c r="D57" s="197">
        <v>0</v>
      </c>
      <c r="E57" s="197">
        <v>0</v>
      </c>
      <c r="F57" s="197">
        <v>0</v>
      </c>
      <c r="G57" s="197">
        <v>0</v>
      </c>
      <c r="H57" s="197">
        <v>0</v>
      </c>
      <c r="I57" s="197">
        <v>0</v>
      </c>
      <c r="J57" s="197">
        <v>0</v>
      </c>
      <c r="K57" s="197">
        <v>0</v>
      </c>
      <c r="L57" s="197">
        <v>0</v>
      </c>
      <c r="M57" s="197">
        <v>0</v>
      </c>
      <c r="N57" s="197">
        <v>0</v>
      </c>
      <c r="O57" s="197">
        <v>0</v>
      </c>
      <c r="P57" s="197">
        <v>0</v>
      </c>
      <c r="Q57" s="197">
        <v>0</v>
      </c>
      <c r="R57" s="197">
        <v>0</v>
      </c>
      <c r="S57" s="197">
        <v>0</v>
      </c>
      <c r="T57" s="197">
        <v>0</v>
      </c>
      <c r="U57" s="197">
        <v>0</v>
      </c>
      <c r="V57" s="197">
        <v>0</v>
      </c>
      <c r="W57" s="197">
        <v>0</v>
      </c>
      <c r="X57" s="197">
        <v>0</v>
      </c>
      <c r="Y57" s="197">
        <v>0</v>
      </c>
      <c r="Z57" s="197">
        <v>0</v>
      </c>
      <c r="AA57" s="197">
        <v>0</v>
      </c>
      <c r="AB57" s="197">
        <v>0</v>
      </c>
      <c r="AC57" s="197">
        <v>0</v>
      </c>
      <c r="AD57" s="197">
        <v>2.97</v>
      </c>
      <c r="AE57" s="197">
        <v>0</v>
      </c>
      <c r="AF57" s="197">
        <v>0</v>
      </c>
      <c r="AG57" s="197">
        <v>-0.6</v>
      </c>
      <c r="AH57" s="197">
        <v>0</v>
      </c>
      <c r="AI57" s="197">
        <v>0</v>
      </c>
      <c r="AJ57" s="197">
        <v>0</v>
      </c>
      <c r="AK57" s="197">
        <v>4.3499999999999996</v>
      </c>
      <c r="AL57" s="197">
        <v>0</v>
      </c>
      <c r="AM57" s="197">
        <v>0</v>
      </c>
      <c r="AN57" s="197">
        <v>0</v>
      </c>
      <c r="AO57" s="197">
        <v>87.55</v>
      </c>
      <c r="AP57" s="197">
        <v>0</v>
      </c>
      <c r="AQ57" s="197">
        <v>0</v>
      </c>
      <c r="AR57" s="197">
        <v>0</v>
      </c>
      <c r="AS57" s="197">
        <v>0</v>
      </c>
      <c r="AT57" s="197">
        <v>0</v>
      </c>
      <c r="AU57" s="197">
        <v>0</v>
      </c>
      <c r="AV57" s="197">
        <v>0</v>
      </c>
      <c r="AW57" s="197">
        <v>0</v>
      </c>
      <c r="AX57" s="197">
        <v>0</v>
      </c>
      <c r="AY57" s="197">
        <v>0</v>
      </c>
    </row>
    <row r="58" spans="1:51">
      <c r="A58" t="s">
        <v>100</v>
      </c>
      <c r="B58" s="197">
        <v>0</v>
      </c>
      <c r="C58" s="197">
        <v>0</v>
      </c>
      <c r="D58" s="197">
        <v>0</v>
      </c>
      <c r="E58" s="197">
        <v>0</v>
      </c>
      <c r="F58" s="197">
        <v>0</v>
      </c>
      <c r="G58" s="197">
        <v>0</v>
      </c>
      <c r="H58" s="197">
        <v>0</v>
      </c>
      <c r="I58" s="197">
        <v>0</v>
      </c>
      <c r="J58" s="197">
        <v>0</v>
      </c>
      <c r="K58" s="197">
        <v>0</v>
      </c>
      <c r="L58" s="197">
        <v>0</v>
      </c>
      <c r="M58" s="197">
        <v>0</v>
      </c>
      <c r="N58" s="197">
        <v>0</v>
      </c>
      <c r="O58" s="197">
        <v>0</v>
      </c>
      <c r="P58" s="197">
        <v>0</v>
      </c>
      <c r="Q58" s="197">
        <v>0</v>
      </c>
      <c r="R58" s="197">
        <v>0</v>
      </c>
      <c r="S58" s="197">
        <v>0</v>
      </c>
      <c r="T58" s="197">
        <v>0</v>
      </c>
      <c r="U58" s="197">
        <v>0</v>
      </c>
      <c r="V58" s="197">
        <v>0</v>
      </c>
      <c r="W58" s="197">
        <v>0</v>
      </c>
      <c r="X58" s="197">
        <v>0</v>
      </c>
      <c r="Y58" s="197">
        <v>0</v>
      </c>
      <c r="Z58" s="197">
        <v>0</v>
      </c>
      <c r="AA58" s="197">
        <v>0</v>
      </c>
      <c r="AB58" s="197">
        <v>0</v>
      </c>
      <c r="AC58" s="197">
        <v>0</v>
      </c>
      <c r="AD58" s="197">
        <v>2.97</v>
      </c>
      <c r="AE58" s="197">
        <v>0</v>
      </c>
      <c r="AF58" s="197">
        <v>0</v>
      </c>
      <c r="AG58" s="197">
        <v>0</v>
      </c>
      <c r="AH58" s="197">
        <v>0</v>
      </c>
      <c r="AI58" s="197">
        <v>0</v>
      </c>
      <c r="AJ58" s="197">
        <v>0</v>
      </c>
      <c r="AK58" s="197">
        <v>4.3499999999999996</v>
      </c>
      <c r="AL58" s="197">
        <v>0</v>
      </c>
      <c r="AM58" s="197">
        <v>0</v>
      </c>
      <c r="AN58" s="197">
        <v>0</v>
      </c>
      <c r="AO58" s="197">
        <v>87.55</v>
      </c>
      <c r="AP58" s="197">
        <v>0</v>
      </c>
      <c r="AQ58" s="197">
        <v>0</v>
      </c>
      <c r="AR58" s="197">
        <v>0</v>
      </c>
      <c r="AS58" s="197">
        <v>0</v>
      </c>
      <c r="AT58" s="197">
        <v>0</v>
      </c>
      <c r="AU58" s="197">
        <v>0</v>
      </c>
      <c r="AV58" s="197">
        <v>0</v>
      </c>
      <c r="AW58" s="197">
        <v>0</v>
      </c>
      <c r="AX58" s="197">
        <v>0</v>
      </c>
      <c r="AY58" s="197">
        <v>0</v>
      </c>
    </row>
    <row r="59" spans="1:51">
      <c r="A59" t="s">
        <v>101</v>
      </c>
      <c r="B59" s="197">
        <v>0</v>
      </c>
      <c r="C59" s="197">
        <v>0</v>
      </c>
      <c r="D59" s="197">
        <v>0</v>
      </c>
      <c r="E59" s="197">
        <v>0</v>
      </c>
      <c r="F59" s="197">
        <v>0</v>
      </c>
      <c r="G59" s="197">
        <v>0</v>
      </c>
      <c r="H59" s="197">
        <v>0</v>
      </c>
      <c r="I59" s="197">
        <v>0</v>
      </c>
      <c r="J59" s="197">
        <v>0</v>
      </c>
      <c r="K59" s="197">
        <v>0</v>
      </c>
      <c r="L59" s="197">
        <v>0</v>
      </c>
      <c r="M59" s="197">
        <v>0</v>
      </c>
      <c r="N59" s="197">
        <v>0</v>
      </c>
      <c r="O59" s="197">
        <v>0</v>
      </c>
      <c r="P59" s="197">
        <v>0</v>
      </c>
      <c r="Q59" s="197">
        <v>0</v>
      </c>
      <c r="R59" s="197">
        <v>0</v>
      </c>
      <c r="S59" s="197">
        <v>0</v>
      </c>
      <c r="T59" s="197">
        <v>0</v>
      </c>
      <c r="U59" s="197">
        <v>0</v>
      </c>
      <c r="V59" s="197">
        <v>0</v>
      </c>
      <c r="W59" s="197">
        <v>0</v>
      </c>
      <c r="X59" s="197">
        <v>0</v>
      </c>
      <c r="Y59" s="197">
        <v>0</v>
      </c>
      <c r="Z59" s="197">
        <v>0</v>
      </c>
      <c r="AA59" s="197">
        <v>0</v>
      </c>
      <c r="AB59" s="197">
        <v>0</v>
      </c>
      <c r="AC59" s="197">
        <v>0</v>
      </c>
      <c r="AD59" s="197">
        <v>2.97</v>
      </c>
      <c r="AE59" s="197">
        <v>0</v>
      </c>
      <c r="AF59" s="197">
        <v>0</v>
      </c>
      <c r="AG59" s="197">
        <v>0</v>
      </c>
      <c r="AH59" s="197">
        <v>0</v>
      </c>
      <c r="AI59" s="197">
        <v>0</v>
      </c>
      <c r="AJ59" s="197">
        <v>0</v>
      </c>
      <c r="AK59" s="197">
        <v>4.3499999999999996</v>
      </c>
      <c r="AL59" s="197">
        <v>0</v>
      </c>
      <c r="AM59" s="197">
        <v>0</v>
      </c>
      <c r="AN59" s="197">
        <v>0</v>
      </c>
      <c r="AO59" s="197">
        <v>87.55</v>
      </c>
      <c r="AP59" s="197">
        <v>0</v>
      </c>
      <c r="AQ59" s="197">
        <v>0</v>
      </c>
      <c r="AR59" s="197">
        <v>0</v>
      </c>
      <c r="AS59" s="197">
        <v>0</v>
      </c>
      <c r="AT59" s="197">
        <v>0</v>
      </c>
      <c r="AU59" s="197">
        <v>0</v>
      </c>
      <c r="AV59" s="197">
        <v>0</v>
      </c>
      <c r="AW59" s="197">
        <v>0</v>
      </c>
      <c r="AX59" s="197">
        <v>0</v>
      </c>
      <c r="AY59" s="197">
        <v>0</v>
      </c>
    </row>
    <row r="60" spans="1:51">
      <c r="A60" t="s">
        <v>102</v>
      </c>
      <c r="B60" s="197">
        <v>0</v>
      </c>
      <c r="C60" s="197">
        <v>0</v>
      </c>
      <c r="D60" s="197">
        <v>0</v>
      </c>
      <c r="E60" s="197">
        <v>0</v>
      </c>
      <c r="F60" s="197">
        <v>0</v>
      </c>
      <c r="G60" s="197">
        <v>0</v>
      </c>
      <c r="H60" s="197">
        <v>0</v>
      </c>
      <c r="I60" s="197">
        <v>0</v>
      </c>
      <c r="J60" s="197">
        <v>0</v>
      </c>
      <c r="K60" s="197">
        <v>0</v>
      </c>
      <c r="L60" s="197">
        <v>0</v>
      </c>
      <c r="M60" s="197">
        <v>0</v>
      </c>
      <c r="N60" s="197">
        <v>0</v>
      </c>
      <c r="O60" s="197">
        <v>0</v>
      </c>
      <c r="P60" s="197">
        <v>0</v>
      </c>
      <c r="Q60" s="197">
        <v>0</v>
      </c>
      <c r="R60" s="197">
        <v>0</v>
      </c>
      <c r="S60" s="197">
        <v>0</v>
      </c>
      <c r="T60" s="197">
        <v>0</v>
      </c>
      <c r="U60" s="197">
        <v>0</v>
      </c>
      <c r="V60" s="197">
        <v>0</v>
      </c>
      <c r="W60" s="197">
        <v>0</v>
      </c>
      <c r="X60" s="197">
        <v>0</v>
      </c>
      <c r="Y60" s="197">
        <v>0</v>
      </c>
      <c r="Z60" s="197">
        <v>0</v>
      </c>
      <c r="AA60" s="197">
        <v>0</v>
      </c>
      <c r="AB60" s="197">
        <v>0</v>
      </c>
      <c r="AC60" s="197">
        <v>0</v>
      </c>
      <c r="AD60" s="197">
        <v>2.97</v>
      </c>
      <c r="AE60" s="197">
        <v>0</v>
      </c>
      <c r="AF60" s="197">
        <v>0</v>
      </c>
      <c r="AG60" s="197">
        <v>0</v>
      </c>
      <c r="AH60" s="197">
        <v>0</v>
      </c>
      <c r="AI60" s="197">
        <v>0</v>
      </c>
      <c r="AJ60" s="197">
        <v>0</v>
      </c>
      <c r="AK60" s="197">
        <v>4.3499999999999996</v>
      </c>
      <c r="AL60" s="197">
        <v>0</v>
      </c>
      <c r="AM60" s="197">
        <v>0</v>
      </c>
      <c r="AN60" s="197">
        <v>0</v>
      </c>
      <c r="AO60" s="197">
        <v>87.55</v>
      </c>
      <c r="AP60" s="197">
        <v>0</v>
      </c>
      <c r="AQ60" s="197">
        <v>0</v>
      </c>
      <c r="AR60" s="197">
        <v>0</v>
      </c>
      <c r="AS60" s="197">
        <v>0</v>
      </c>
      <c r="AT60" s="197">
        <v>0</v>
      </c>
      <c r="AU60" s="197">
        <v>0</v>
      </c>
      <c r="AV60" s="197">
        <v>0</v>
      </c>
      <c r="AW60" s="197">
        <v>0</v>
      </c>
      <c r="AX60" s="197">
        <v>0</v>
      </c>
      <c r="AY60" s="197">
        <v>0</v>
      </c>
    </row>
    <row r="61" spans="1:51">
      <c r="A61" t="s">
        <v>103</v>
      </c>
      <c r="B61" s="197">
        <v>0</v>
      </c>
      <c r="C61" s="197">
        <v>0</v>
      </c>
      <c r="D61" s="197">
        <v>0</v>
      </c>
      <c r="E61" s="197">
        <v>0</v>
      </c>
      <c r="F61" s="197">
        <v>0</v>
      </c>
      <c r="G61" s="197">
        <v>0</v>
      </c>
      <c r="H61" s="197">
        <v>0</v>
      </c>
      <c r="I61" s="197">
        <v>0</v>
      </c>
      <c r="J61" s="197">
        <v>0</v>
      </c>
      <c r="K61" s="197">
        <v>0</v>
      </c>
      <c r="L61" s="197">
        <v>0</v>
      </c>
      <c r="M61" s="197">
        <v>0</v>
      </c>
      <c r="N61" s="197">
        <v>0</v>
      </c>
      <c r="O61" s="197">
        <v>0</v>
      </c>
      <c r="P61" s="197">
        <v>0</v>
      </c>
      <c r="Q61" s="197">
        <v>0</v>
      </c>
      <c r="R61" s="197">
        <v>0</v>
      </c>
      <c r="S61" s="197">
        <v>0</v>
      </c>
      <c r="T61" s="197">
        <v>0</v>
      </c>
      <c r="U61" s="197">
        <v>0</v>
      </c>
      <c r="V61" s="197">
        <v>0</v>
      </c>
      <c r="W61" s="197">
        <v>0</v>
      </c>
      <c r="X61" s="197">
        <v>0</v>
      </c>
      <c r="Y61" s="197">
        <v>0</v>
      </c>
      <c r="Z61" s="197">
        <v>0</v>
      </c>
      <c r="AA61" s="197">
        <v>0</v>
      </c>
      <c r="AB61" s="197">
        <v>0</v>
      </c>
      <c r="AC61" s="197">
        <v>0</v>
      </c>
      <c r="AD61" s="197">
        <v>2.97</v>
      </c>
      <c r="AE61" s="197">
        <v>0</v>
      </c>
      <c r="AF61" s="197">
        <v>0</v>
      </c>
      <c r="AG61" s="197">
        <v>0</v>
      </c>
      <c r="AH61" s="197">
        <v>0</v>
      </c>
      <c r="AI61" s="197">
        <v>0</v>
      </c>
      <c r="AJ61" s="197">
        <v>0</v>
      </c>
      <c r="AK61" s="197">
        <v>4.1399999999999997</v>
      </c>
      <c r="AL61" s="197">
        <v>0</v>
      </c>
      <c r="AM61" s="197">
        <v>0</v>
      </c>
      <c r="AN61" s="197">
        <v>0</v>
      </c>
      <c r="AO61" s="197">
        <v>87.55</v>
      </c>
      <c r="AP61" s="197">
        <v>0</v>
      </c>
      <c r="AQ61" s="197">
        <v>0</v>
      </c>
      <c r="AR61" s="197">
        <v>0</v>
      </c>
      <c r="AS61" s="197">
        <v>0</v>
      </c>
      <c r="AT61" s="197">
        <v>0</v>
      </c>
      <c r="AU61" s="197">
        <v>0</v>
      </c>
      <c r="AV61" s="197">
        <v>0</v>
      </c>
      <c r="AW61" s="197">
        <v>0</v>
      </c>
      <c r="AX61" s="197">
        <v>0</v>
      </c>
      <c r="AY61" s="197">
        <v>0</v>
      </c>
    </row>
    <row r="62" spans="1:51">
      <c r="A62" t="s">
        <v>104</v>
      </c>
      <c r="B62" s="197">
        <v>0</v>
      </c>
      <c r="C62" s="197">
        <v>0</v>
      </c>
      <c r="D62" s="197">
        <v>0</v>
      </c>
      <c r="E62" s="197">
        <v>0</v>
      </c>
      <c r="F62" s="197">
        <v>0</v>
      </c>
      <c r="G62" s="197">
        <v>0</v>
      </c>
      <c r="H62" s="197">
        <v>0</v>
      </c>
      <c r="I62" s="197">
        <v>0</v>
      </c>
      <c r="J62" s="197">
        <v>0</v>
      </c>
      <c r="K62" s="197">
        <v>0</v>
      </c>
      <c r="L62" s="197">
        <v>0</v>
      </c>
      <c r="M62" s="197">
        <v>0</v>
      </c>
      <c r="N62" s="197">
        <v>0</v>
      </c>
      <c r="O62" s="197">
        <v>0</v>
      </c>
      <c r="P62" s="197">
        <v>0</v>
      </c>
      <c r="Q62" s="197">
        <v>0</v>
      </c>
      <c r="R62" s="197">
        <v>0</v>
      </c>
      <c r="S62" s="197">
        <v>0</v>
      </c>
      <c r="T62" s="197">
        <v>0</v>
      </c>
      <c r="U62" s="197">
        <v>0</v>
      </c>
      <c r="V62" s="197">
        <v>0</v>
      </c>
      <c r="W62" s="197">
        <v>0</v>
      </c>
      <c r="X62" s="197">
        <v>0</v>
      </c>
      <c r="Y62" s="197">
        <v>0</v>
      </c>
      <c r="Z62" s="197">
        <v>0</v>
      </c>
      <c r="AA62" s="197">
        <v>0</v>
      </c>
      <c r="AB62" s="197">
        <v>0</v>
      </c>
      <c r="AC62" s="197">
        <v>0</v>
      </c>
      <c r="AD62" s="197">
        <v>2.97</v>
      </c>
      <c r="AE62" s="197">
        <v>0</v>
      </c>
      <c r="AF62" s="197">
        <v>0</v>
      </c>
      <c r="AG62" s="197">
        <v>0</v>
      </c>
      <c r="AH62" s="197">
        <v>0</v>
      </c>
      <c r="AI62" s="197">
        <v>0</v>
      </c>
      <c r="AJ62" s="197">
        <v>0</v>
      </c>
      <c r="AK62" s="197">
        <v>4.1399999999999997</v>
      </c>
      <c r="AL62" s="197">
        <v>0</v>
      </c>
      <c r="AM62" s="197">
        <v>0</v>
      </c>
      <c r="AN62" s="197">
        <v>0</v>
      </c>
      <c r="AO62" s="197">
        <v>87.55</v>
      </c>
      <c r="AP62" s="197">
        <v>0</v>
      </c>
      <c r="AQ62" s="197">
        <v>0</v>
      </c>
      <c r="AR62" s="197">
        <v>0</v>
      </c>
      <c r="AS62" s="197">
        <v>0</v>
      </c>
      <c r="AT62" s="197">
        <v>0</v>
      </c>
      <c r="AU62" s="197">
        <v>0</v>
      </c>
      <c r="AV62" s="197">
        <v>0</v>
      </c>
      <c r="AW62" s="197">
        <v>0</v>
      </c>
      <c r="AX62" s="197">
        <v>0</v>
      </c>
      <c r="AY62" s="197">
        <v>0</v>
      </c>
    </row>
    <row r="63" spans="1:51">
      <c r="A63" t="s">
        <v>105</v>
      </c>
      <c r="B63" s="197">
        <v>0</v>
      </c>
      <c r="C63" s="197">
        <v>0</v>
      </c>
      <c r="D63" s="197">
        <v>0</v>
      </c>
      <c r="E63" s="197">
        <v>0</v>
      </c>
      <c r="F63" s="197">
        <v>0</v>
      </c>
      <c r="G63" s="197">
        <v>0</v>
      </c>
      <c r="H63" s="197">
        <v>0</v>
      </c>
      <c r="I63" s="197">
        <v>0</v>
      </c>
      <c r="J63" s="197">
        <v>0</v>
      </c>
      <c r="K63" s="197">
        <v>0</v>
      </c>
      <c r="L63" s="197">
        <v>0</v>
      </c>
      <c r="M63" s="197">
        <v>0</v>
      </c>
      <c r="N63" s="197">
        <v>0</v>
      </c>
      <c r="O63" s="197">
        <v>0</v>
      </c>
      <c r="P63" s="197">
        <v>0</v>
      </c>
      <c r="Q63" s="197">
        <v>0</v>
      </c>
      <c r="R63" s="197">
        <v>0</v>
      </c>
      <c r="S63" s="197">
        <v>0</v>
      </c>
      <c r="T63" s="197">
        <v>0</v>
      </c>
      <c r="U63" s="197">
        <v>0</v>
      </c>
      <c r="V63" s="197">
        <v>0</v>
      </c>
      <c r="W63" s="197">
        <v>0</v>
      </c>
      <c r="X63" s="197">
        <v>0</v>
      </c>
      <c r="Y63" s="197">
        <v>0</v>
      </c>
      <c r="Z63" s="197">
        <v>0</v>
      </c>
      <c r="AA63" s="197">
        <v>0</v>
      </c>
      <c r="AB63" s="197">
        <v>0</v>
      </c>
      <c r="AC63" s="197">
        <v>2.1</v>
      </c>
      <c r="AD63" s="197">
        <v>1.49</v>
      </c>
      <c r="AE63" s="197">
        <v>0</v>
      </c>
      <c r="AF63" s="197">
        <v>0</v>
      </c>
      <c r="AG63" s="197">
        <v>0</v>
      </c>
      <c r="AH63" s="197">
        <v>0</v>
      </c>
      <c r="AI63" s="197">
        <v>0</v>
      </c>
      <c r="AJ63" s="197">
        <v>0</v>
      </c>
      <c r="AK63" s="197">
        <v>4.1399999999999997</v>
      </c>
      <c r="AL63" s="197">
        <v>0</v>
      </c>
      <c r="AM63" s="197">
        <v>0</v>
      </c>
      <c r="AN63" s="197">
        <v>0</v>
      </c>
      <c r="AO63" s="197">
        <v>87.55</v>
      </c>
      <c r="AP63" s="197">
        <v>0</v>
      </c>
      <c r="AQ63" s="197">
        <v>0</v>
      </c>
      <c r="AR63" s="197">
        <v>0</v>
      </c>
      <c r="AS63" s="197">
        <v>0</v>
      </c>
      <c r="AT63" s="197">
        <v>0</v>
      </c>
      <c r="AU63" s="197">
        <v>0</v>
      </c>
      <c r="AV63" s="197">
        <v>0</v>
      </c>
      <c r="AW63" s="197">
        <v>0</v>
      </c>
      <c r="AX63" s="197">
        <v>0</v>
      </c>
      <c r="AY63" s="197">
        <v>0</v>
      </c>
    </row>
    <row r="64" spans="1:51">
      <c r="A64" t="s">
        <v>106</v>
      </c>
      <c r="B64" s="197">
        <v>0</v>
      </c>
      <c r="C64" s="197">
        <v>0</v>
      </c>
      <c r="D64" s="197">
        <v>0</v>
      </c>
      <c r="E64" s="197">
        <v>0</v>
      </c>
      <c r="F64" s="197">
        <v>0</v>
      </c>
      <c r="G64" s="197">
        <v>0</v>
      </c>
      <c r="H64" s="197">
        <v>0</v>
      </c>
      <c r="I64" s="197">
        <v>0</v>
      </c>
      <c r="J64" s="197">
        <v>0</v>
      </c>
      <c r="K64" s="197">
        <v>0</v>
      </c>
      <c r="L64" s="197">
        <v>0</v>
      </c>
      <c r="M64" s="197">
        <v>0</v>
      </c>
      <c r="N64" s="197">
        <v>0</v>
      </c>
      <c r="O64" s="197">
        <v>0</v>
      </c>
      <c r="P64" s="197">
        <v>0</v>
      </c>
      <c r="Q64" s="197">
        <v>0</v>
      </c>
      <c r="R64" s="197">
        <v>0</v>
      </c>
      <c r="S64" s="197">
        <v>0</v>
      </c>
      <c r="T64" s="197">
        <v>0</v>
      </c>
      <c r="U64" s="197">
        <v>0</v>
      </c>
      <c r="V64" s="197">
        <v>0</v>
      </c>
      <c r="W64" s="197">
        <v>0</v>
      </c>
      <c r="X64" s="197">
        <v>0</v>
      </c>
      <c r="Y64" s="197">
        <v>0</v>
      </c>
      <c r="Z64" s="197">
        <v>0</v>
      </c>
      <c r="AA64" s="197">
        <v>0</v>
      </c>
      <c r="AB64" s="197">
        <v>0</v>
      </c>
      <c r="AC64" s="197">
        <v>2.1</v>
      </c>
      <c r="AD64" s="197">
        <v>1.49</v>
      </c>
      <c r="AE64" s="197">
        <v>0</v>
      </c>
      <c r="AF64" s="197">
        <v>0</v>
      </c>
      <c r="AG64" s="197">
        <v>0</v>
      </c>
      <c r="AH64" s="197">
        <v>0</v>
      </c>
      <c r="AI64" s="197">
        <v>0</v>
      </c>
      <c r="AJ64" s="197">
        <v>0</v>
      </c>
      <c r="AK64" s="197">
        <v>4.1399999999999997</v>
      </c>
      <c r="AL64" s="197">
        <v>0</v>
      </c>
      <c r="AM64" s="197">
        <v>0</v>
      </c>
      <c r="AN64" s="197">
        <v>0</v>
      </c>
      <c r="AO64" s="197">
        <v>87.55</v>
      </c>
      <c r="AP64" s="197">
        <v>0</v>
      </c>
      <c r="AQ64" s="197">
        <v>0</v>
      </c>
      <c r="AR64" s="197">
        <v>0</v>
      </c>
      <c r="AS64" s="197">
        <v>0</v>
      </c>
      <c r="AT64" s="197">
        <v>0</v>
      </c>
      <c r="AU64" s="197">
        <v>0</v>
      </c>
      <c r="AV64" s="197">
        <v>0</v>
      </c>
      <c r="AW64" s="197">
        <v>0</v>
      </c>
      <c r="AX64" s="197">
        <v>0</v>
      </c>
      <c r="AY64" s="197">
        <v>0</v>
      </c>
    </row>
    <row r="65" spans="1:51">
      <c r="A65" t="s">
        <v>107</v>
      </c>
      <c r="B65" s="197">
        <v>0</v>
      </c>
      <c r="C65" s="197">
        <v>0</v>
      </c>
      <c r="D65" s="197">
        <v>0</v>
      </c>
      <c r="E65" s="197">
        <v>0</v>
      </c>
      <c r="F65" s="197">
        <v>0</v>
      </c>
      <c r="G65" s="197">
        <v>0</v>
      </c>
      <c r="H65" s="197">
        <v>0</v>
      </c>
      <c r="I65" s="197">
        <v>0</v>
      </c>
      <c r="J65" s="197">
        <v>0</v>
      </c>
      <c r="K65" s="197">
        <v>0</v>
      </c>
      <c r="L65" s="197">
        <v>0</v>
      </c>
      <c r="M65" s="197">
        <v>0</v>
      </c>
      <c r="N65" s="197">
        <v>0</v>
      </c>
      <c r="O65" s="197">
        <v>0</v>
      </c>
      <c r="P65" s="197">
        <v>0</v>
      </c>
      <c r="Q65" s="197">
        <v>0</v>
      </c>
      <c r="R65" s="197">
        <v>0</v>
      </c>
      <c r="S65" s="197">
        <v>0</v>
      </c>
      <c r="T65" s="197">
        <v>0</v>
      </c>
      <c r="U65" s="197">
        <v>0</v>
      </c>
      <c r="V65" s="197">
        <v>0</v>
      </c>
      <c r="W65" s="197">
        <v>0</v>
      </c>
      <c r="X65" s="197">
        <v>0</v>
      </c>
      <c r="Y65" s="197">
        <v>0</v>
      </c>
      <c r="Z65" s="197">
        <v>0</v>
      </c>
      <c r="AA65" s="197">
        <v>0</v>
      </c>
      <c r="AB65" s="197">
        <v>0</v>
      </c>
      <c r="AC65" s="197">
        <v>2.1</v>
      </c>
      <c r="AD65" s="197">
        <v>1.49</v>
      </c>
      <c r="AE65" s="197">
        <v>0</v>
      </c>
      <c r="AF65" s="197">
        <v>0</v>
      </c>
      <c r="AG65" s="197">
        <v>-0.19</v>
      </c>
      <c r="AH65" s="197">
        <v>0</v>
      </c>
      <c r="AI65" s="197">
        <v>16.52</v>
      </c>
      <c r="AJ65" s="197">
        <v>0</v>
      </c>
      <c r="AK65" s="197">
        <v>4.1399999999999997</v>
      </c>
      <c r="AL65" s="197">
        <v>0</v>
      </c>
      <c r="AM65" s="197">
        <v>0</v>
      </c>
      <c r="AN65" s="197">
        <v>0</v>
      </c>
      <c r="AO65" s="197">
        <v>87.55</v>
      </c>
      <c r="AP65" s="197">
        <v>0</v>
      </c>
      <c r="AQ65" s="197">
        <v>0</v>
      </c>
      <c r="AR65" s="197">
        <v>0</v>
      </c>
      <c r="AS65" s="197">
        <v>0</v>
      </c>
      <c r="AT65" s="197">
        <v>0</v>
      </c>
      <c r="AU65" s="197">
        <v>0</v>
      </c>
      <c r="AV65" s="197">
        <v>0</v>
      </c>
      <c r="AW65" s="197">
        <v>0</v>
      </c>
      <c r="AX65" s="197">
        <v>0</v>
      </c>
      <c r="AY65" s="197">
        <v>0</v>
      </c>
    </row>
    <row r="66" spans="1:51">
      <c r="A66" t="s">
        <v>108</v>
      </c>
      <c r="B66" s="197">
        <v>0</v>
      </c>
      <c r="C66" s="197">
        <v>0</v>
      </c>
      <c r="D66" s="197">
        <v>0</v>
      </c>
      <c r="E66" s="197">
        <v>0</v>
      </c>
      <c r="F66" s="197">
        <v>0</v>
      </c>
      <c r="G66" s="197">
        <v>0</v>
      </c>
      <c r="H66" s="197">
        <v>0</v>
      </c>
      <c r="I66" s="197">
        <v>0</v>
      </c>
      <c r="J66" s="197">
        <v>0</v>
      </c>
      <c r="K66" s="197">
        <v>0</v>
      </c>
      <c r="L66" s="197">
        <v>0</v>
      </c>
      <c r="M66" s="197">
        <v>0</v>
      </c>
      <c r="N66" s="197">
        <v>0</v>
      </c>
      <c r="O66" s="197">
        <v>0</v>
      </c>
      <c r="P66" s="197">
        <v>0</v>
      </c>
      <c r="Q66" s="197">
        <v>0</v>
      </c>
      <c r="R66" s="197">
        <v>0</v>
      </c>
      <c r="S66" s="197">
        <v>0</v>
      </c>
      <c r="T66" s="197">
        <v>0</v>
      </c>
      <c r="U66" s="197">
        <v>0</v>
      </c>
      <c r="V66" s="197">
        <v>0</v>
      </c>
      <c r="W66" s="197">
        <v>0</v>
      </c>
      <c r="X66" s="197">
        <v>0</v>
      </c>
      <c r="Y66" s="197">
        <v>0</v>
      </c>
      <c r="Z66" s="197">
        <v>0</v>
      </c>
      <c r="AA66" s="197">
        <v>0</v>
      </c>
      <c r="AB66" s="197">
        <v>0</v>
      </c>
      <c r="AC66" s="197">
        <v>2.1</v>
      </c>
      <c r="AD66" s="197">
        <v>1.49</v>
      </c>
      <c r="AE66" s="197">
        <v>0</v>
      </c>
      <c r="AF66" s="197">
        <v>0</v>
      </c>
      <c r="AG66" s="197">
        <v>-0.19</v>
      </c>
      <c r="AH66" s="197">
        <v>0</v>
      </c>
      <c r="AI66" s="197">
        <v>16.52</v>
      </c>
      <c r="AJ66" s="197">
        <v>0</v>
      </c>
      <c r="AK66" s="197">
        <v>4.1399999999999997</v>
      </c>
      <c r="AL66" s="197">
        <v>0</v>
      </c>
      <c r="AM66" s="197">
        <v>0</v>
      </c>
      <c r="AN66" s="197">
        <v>0</v>
      </c>
      <c r="AO66" s="197">
        <v>87.55</v>
      </c>
      <c r="AP66" s="197">
        <v>0</v>
      </c>
      <c r="AQ66" s="197">
        <v>0</v>
      </c>
      <c r="AR66" s="197">
        <v>0</v>
      </c>
      <c r="AS66" s="197">
        <v>0</v>
      </c>
      <c r="AT66" s="197">
        <v>0</v>
      </c>
      <c r="AU66" s="197">
        <v>0</v>
      </c>
      <c r="AV66" s="197">
        <v>0</v>
      </c>
      <c r="AW66" s="197">
        <v>0</v>
      </c>
      <c r="AX66" s="197">
        <v>0</v>
      </c>
      <c r="AY66" s="197">
        <v>0</v>
      </c>
    </row>
    <row r="67" spans="1:51">
      <c r="A67" t="s">
        <v>109</v>
      </c>
      <c r="B67" s="197">
        <v>0</v>
      </c>
      <c r="C67" s="197">
        <v>0</v>
      </c>
      <c r="D67" s="197">
        <v>0</v>
      </c>
      <c r="E67" s="197">
        <v>0</v>
      </c>
      <c r="F67" s="197">
        <v>0</v>
      </c>
      <c r="G67" s="197">
        <v>0</v>
      </c>
      <c r="H67" s="197">
        <v>0</v>
      </c>
      <c r="I67" s="197">
        <v>0</v>
      </c>
      <c r="J67" s="197">
        <v>0</v>
      </c>
      <c r="K67" s="197">
        <v>0</v>
      </c>
      <c r="L67" s="197">
        <v>0</v>
      </c>
      <c r="M67" s="197">
        <v>0</v>
      </c>
      <c r="N67" s="197">
        <v>0</v>
      </c>
      <c r="O67" s="197">
        <v>0</v>
      </c>
      <c r="P67" s="197">
        <v>0</v>
      </c>
      <c r="Q67" s="197">
        <v>0</v>
      </c>
      <c r="R67" s="197">
        <v>0</v>
      </c>
      <c r="S67" s="197">
        <v>0</v>
      </c>
      <c r="T67" s="197">
        <v>0</v>
      </c>
      <c r="U67" s="197">
        <v>0</v>
      </c>
      <c r="V67" s="197">
        <v>0</v>
      </c>
      <c r="W67" s="197">
        <v>0</v>
      </c>
      <c r="X67" s="197">
        <v>0</v>
      </c>
      <c r="Y67" s="197">
        <v>0</v>
      </c>
      <c r="Z67" s="197">
        <v>0</v>
      </c>
      <c r="AA67" s="197">
        <v>0</v>
      </c>
      <c r="AB67" s="197">
        <v>0</v>
      </c>
      <c r="AC67" s="197">
        <v>2.1</v>
      </c>
      <c r="AD67" s="197">
        <v>1.49</v>
      </c>
      <c r="AE67" s="197">
        <v>0</v>
      </c>
      <c r="AF67" s="197">
        <v>0</v>
      </c>
      <c r="AG67" s="197">
        <v>33.74</v>
      </c>
      <c r="AH67" s="197">
        <v>0</v>
      </c>
      <c r="AI67" s="197">
        <v>16.52</v>
      </c>
      <c r="AJ67" s="197">
        <v>0</v>
      </c>
      <c r="AK67" s="197">
        <v>4.1399999999999997</v>
      </c>
      <c r="AL67" s="197">
        <v>0</v>
      </c>
      <c r="AM67" s="197">
        <v>0</v>
      </c>
      <c r="AN67" s="197">
        <v>0</v>
      </c>
      <c r="AO67" s="197">
        <v>87.55</v>
      </c>
      <c r="AP67" s="197">
        <v>0</v>
      </c>
      <c r="AQ67" s="197">
        <v>0</v>
      </c>
      <c r="AR67" s="197">
        <v>0</v>
      </c>
      <c r="AS67" s="197">
        <v>0</v>
      </c>
      <c r="AT67" s="197">
        <v>0</v>
      </c>
      <c r="AU67" s="197">
        <v>0</v>
      </c>
      <c r="AV67" s="197">
        <v>0</v>
      </c>
      <c r="AW67" s="197">
        <v>0</v>
      </c>
      <c r="AX67" s="197">
        <v>0</v>
      </c>
      <c r="AY67" s="197">
        <v>0</v>
      </c>
    </row>
    <row r="68" spans="1:51">
      <c r="A68" t="s">
        <v>110</v>
      </c>
      <c r="B68" s="197">
        <v>0</v>
      </c>
      <c r="C68" s="197">
        <v>0</v>
      </c>
      <c r="D68" s="197">
        <v>0</v>
      </c>
      <c r="E68" s="197">
        <v>0</v>
      </c>
      <c r="F68" s="197">
        <v>0</v>
      </c>
      <c r="G68" s="197">
        <v>0</v>
      </c>
      <c r="H68" s="197">
        <v>0</v>
      </c>
      <c r="I68" s="197">
        <v>0</v>
      </c>
      <c r="J68" s="197">
        <v>0</v>
      </c>
      <c r="K68" s="197">
        <v>0</v>
      </c>
      <c r="L68" s="197">
        <v>0</v>
      </c>
      <c r="M68" s="197">
        <v>0</v>
      </c>
      <c r="N68" s="197">
        <v>0</v>
      </c>
      <c r="O68" s="197">
        <v>0</v>
      </c>
      <c r="P68" s="197">
        <v>0</v>
      </c>
      <c r="Q68" s="197">
        <v>0</v>
      </c>
      <c r="R68" s="197">
        <v>0</v>
      </c>
      <c r="S68" s="197">
        <v>0</v>
      </c>
      <c r="T68" s="197">
        <v>0</v>
      </c>
      <c r="U68" s="197">
        <v>0</v>
      </c>
      <c r="V68" s="197">
        <v>0</v>
      </c>
      <c r="W68" s="197">
        <v>0</v>
      </c>
      <c r="X68" s="197">
        <v>0</v>
      </c>
      <c r="Y68" s="197">
        <v>0</v>
      </c>
      <c r="Z68" s="197">
        <v>0</v>
      </c>
      <c r="AA68" s="197">
        <v>0</v>
      </c>
      <c r="AB68" s="197">
        <v>0</v>
      </c>
      <c r="AC68" s="197">
        <v>2.1</v>
      </c>
      <c r="AD68" s="197">
        <v>1.49</v>
      </c>
      <c r="AE68" s="197">
        <v>0</v>
      </c>
      <c r="AF68" s="197">
        <v>0</v>
      </c>
      <c r="AG68" s="197">
        <v>42.41</v>
      </c>
      <c r="AH68" s="197">
        <v>0</v>
      </c>
      <c r="AI68" s="197">
        <v>16.52</v>
      </c>
      <c r="AJ68" s="197">
        <v>0</v>
      </c>
      <c r="AK68" s="197">
        <v>4.1399999999999997</v>
      </c>
      <c r="AL68" s="197">
        <v>0</v>
      </c>
      <c r="AM68" s="197">
        <v>0</v>
      </c>
      <c r="AN68" s="197">
        <v>0</v>
      </c>
      <c r="AO68" s="197">
        <v>87.55</v>
      </c>
      <c r="AP68" s="197">
        <v>0</v>
      </c>
      <c r="AQ68" s="197">
        <v>0</v>
      </c>
      <c r="AR68" s="197">
        <v>0</v>
      </c>
      <c r="AS68" s="197">
        <v>0</v>
      </c>
      <c r="AT68" s="197">
        <v>0</v>
      </c>
      <c r="AU68" s="197">
        <v>0</v>
      </c>
      <c r="AV68" s="197">
        <v>0</v>
      </c>
      <c r="AW68" s="197">
        <v>0</v>
      </c>
      <c r="AX68" s="197">
        <v>0</v>
      </c>
      <c r="AY68" s="197">
        <v>0</v>
      </c>
    </row>
    <row r="69" spans="1:51">
      <c r="A69" t="s">
        <v>111</v>
      </c>
      <c r="B69" s="197">
        <v>0</v>
      </c>
      <c r="C69" s="197">
        <v>0</v>
      </c>
      <c r="D69" s="197">
        <v>0</v>
      </c>
      <c r="E69" s="197">
        <v>0</v>
      </c>
      <c r="F69" s="197">
        <v>0</v>
      </c>
      <c r="G69" s="197">
        <v>0</v>
      </c>
      <c r="H69" s="197">
        <v>0</v>
      </c>
      <c r="I69" s="197">
        <v>0</v>
      </c>
      <c r="J69" s="197">
        <v>0</v>
      </c>
      <c r="K69" s="197">
        <v>0</v>
      </c>
      <c r="L69" s="197">
        <v>0</v>
      </c>
      <c r="M69" s="197">
        <v>0</v>
      </c>
      <c r="N69" s="197">
        <v>0</v>
      </c>
      <c r="O69" s="197">
        <v>0</v>
      </c>
      <c r="P69" s="197">
        <v>0</v>
      </c>
      <c r="Q69" s="197">
        <v>0</v>
      </c>
      <c r="R69" s="197">
        <v>0</v>
      </c>
      <c r="S69" s="197">
        <v>0</v>
      </c>
      <c r="T69" s="197">
        <v>0</v>
      </c>
      <c r="U69" s="197">
        <v>0</v>
      </c>
      <c r="V69" s="197">
        <v>0</v>
      </c>
      <c r="W69" s="197">
        <v>0</v>
      </c>
      <c r="X69" s="197">
        <v>0</v>
      </c>
      <c r="Y69" s="197">
        <v>0</v>
      </c>
      <c r="Z69" s="197">
        <v>0</v>
      </c>
      <c r="AA69" s="197">
        <v>0</v>
      </c>
      <c r="AB69" s="197">
        <v>0</v>
      </c>
      <c r="AC69" s="197">
        <v>2.1</v>
      </c>
      <c r="AD69" s="197">
        <v>1.49</v>
      </c>
      <c r="AE69" s="197">
        <v>0</v>
      </c>
      <c r="AF69" s="197">
        <v>0</v>
      </c>
      <c r="AG69" s="197">
        <v>42.41</v>
      </c>
      <c r="AH69" s="197">
        <v>0</v>
      </c>
      <c r="AI69" s="197">
        <v>16.52</v>
      </c>
      <c r="AJ69" s="197">
        <v>0</v>
      </c>
      <c r="AK69" s="197">
        <v>4.1399999999999997</v>
      </c>
      <c r="AL69" s="197">
        <v>0</v>
      </c>
      <c r="AM69" s="197">
        <v>0</v>
      </c>
      <c r="AN69" s="197">
        <v>0</v>
      </c>
      <c r="AO69" s="197">
        <v>87.55</v>
      </c>
      <c r="AP69" s="197">
        <v>0</v>
      </c>
      <c r="AQ69" s="197">
        <v>0</v>
      </c>
      <c r="AR69" s="197">
        <v>0</v>
      </c>
      <c r="AS69" s="197">
        <v>0</v>
      </c>
      <c r="AT69" s="197">
        <v>0</v>
      </c>
      <c r="AU69" s="197">
        <v>0</v>
      </c>
      <c r="AV69" s="197">
        <v>0</v>
      </c>
      <c r="AW69" s="197">
        <v>0</v>
      </c>
      <c r="AX69" s="197">
        <v>0</v>
      </c>
      <c r="AY69" s="197">
        <v>0</v>
      </c>
    </row>
    <row r="70" spans="1:51">
      <c r="A70" t="s">
        <v>112</v>
      </c>
      <c r="B70" s="197">
        <v>0</v>
      </c>
      <c r="C70" s="197">
        <v>0</v>
      </c>
      <c r="D70" s="197">
        <v>0</v>
      </c>
      <c r="E70" s="197">
        <v>0</v>
      </c>
      <c r="F70" s="197">
        <v>0</v>
      </c>
      <c r="G70" s="197">
        <v>0</v>
      </c>
      <c r="H70" s="197">
        <v>0</v>
      </c>
      <c r="I70" s="197">
        <v>0</v>
      </c>
      <c r="J70" s="197">
        <v>0</v>
      </c>
      <c r="K70" s="197">
        <v>0</v>
      </c>
      <c r="L70" s="197">
        <v>0</v>
      </c>
      <c r="M70" s="197">
        <v>0</v>
      </c>
      <c r="N70" s="197">
        <v>0</v>
      </c>
      <c r="O70" s="197">
        <v>0</v>
      </c>
      <c r="P70" s="197">
        <v>0</v>
      </c>
      <c r="Q70" s="197">
        <v>0</v>
      </c>
      <c r="R70" s="197">
        <v>0</v>
      </c>
      <c r="S70" s="197">
        <v>0</v>
      </c>
      <c r="T70" s="197">
        <v>0</v>
      </c>
      <c r="U70" s="197">
        <v>0</v>
      </c>
      <c r="V70" s="197">
        <v>0</v>
      </c>
      <c r="W70" s="197">
        <v>0</v>
      </c>
      <c r="X70" s="197">
        <v>0</v>
      </c>
      <c r="Y70" s="197">
        <v>0</v>
      </c>
      <c r="Z70" s="197">
        <v>0</v>
      </c>
      <c r="AA70" s="197">
        <v>0</v>
      </c>
      <c r="AB70" s="197">
        <v>0</v>
      </c>
      <c r="AC70" s="197">
        <v>2.1</v>
      </c>
      <c r="AD70" s="197">
        <v>1.49</v>
      </c>
      <c r="AE70" s="197">
        <v>0</v>
      </c>
      <c r="AF70" s="197">
        <v>0</v>
      </c>
      <c r="AG70" s="197">
        <v>41.92</v>
      </c>
      <c r="AH70" s="197">
        <v>0</v>
      </c>
      <c r="AI70" s="197">
        <v>16.52</v>
      </c>
      <c r="AJ70" s="197">
        <v>0</v>
      </c>
      <c r="AK70" s="197">
        <v>4.1399999999999997</v>
      </c>
      <c r="AL70" s="197">
        <v>0</v>
      </c>
      <c r="AM70" s="197">
        <v>0</v>
      </c>
      <c r="AN70" s="197">
        <v>0</v>
      </c>
      <c r="AO70" s="197">
        <v>87.55</v>
      </c>
      <c r="AP70" s="197">
        <v>0</v>
      </c>
      <c r="AQ70" s="197">
        <v>0</v>
      </c>
      <c r="AR70" s="197">
        <v>0</v>
      </c>
      <c r="AS70" s="197">
        <v>0</v>
      </c>
      <c r="AT70" s="197">
        <v>0</v>
      </c>
      <c r="AU70" s="197">
        <v>0</v>
      </c>
      <c r="AV70" s="197">
        <v>0</v>
      </c>
      <c r="AW70" s="197">
        <v>0</v>
      </c>
      <c r="AX70" s="197">
        <v>0</v>
      </c>
      <c r="AY70" s="197">
        <v>0</v>
      </c>
    </row>
    <row r="71" spans="1:51">
      <c r="A71" t="s">
        <v>113</v>
      </c>
      <c r="B71" s="197">
        <v>0</v>
      </c>
      <c r="C71" s="197">
        <v>0</v>
      </c>
      <c r="D71" s="197">
        <v>0</v>
      </c>
      <c r="E71" s="197">
        <v>0</v>
      </c>
      <c r="F71" s="197">
        <v>0</v>
      </c>
      <c r="G71" s="197">
        <v>0</v>
      </c>
      <c r="H71" s="197">
        <v>0</v>
      </c>
      <c r="I71" s="197">
        <v>0</v>
      </c>
      <c r="J71" s="197">
        <v>0</v>
      </c>
      <c r="K71" s="197">
        <v>0</v>
      </c>
      <c r="L71" s="197">
        <v>0</v>
      </c>
      <c r="M71" s="197">
        <v>0</v>
      </c>
      <c r="N71" s="197">
        <v>0</v>
      </c>
      <c r="O71" s="197">
        <v>0</v>
      </c>
      <c r="P71" s="197">
        <v>0</v>
      </c>
      <c r="Q71" s="197">
        <v>0</v>
      </c>
      <c r="R71" s="197">
        <v>0</v>
      </c>
      <c r="S71" s="197">
        <v>0</v>
      </c>
      <c r="T71" s="197">
        <v>0</v>
      </c>
      <c r="U71" s="197">
        <v>0</v>
      </c>
      <c r="V71" s="197">
        <v>0</v>
      </c>
      <c r="W71" s="197">
        <v>0</v>
      </c>
      <c r="X71" s="197">
        <v>0</v>
      </c>
      <c r="Y71" s="197">
        <v>0</v>
      </c>
      <c r="Z71" s="197">
        <v>0</v>
      </c>
      <c r="AA71" s="197">
        <v>0</v>
      </c>
      <c r="AB71" s="197">
        <v>0</v>
      </c>
      <c r="AC71" s="197">
        <v>2.1</v>
      </c>
      <c r="AD71" s="197">
        <v>1.49</v>
      </c>
      <c r="AE71" s="197">
        <v>0</v>
      </c>
      <c r="AF71" s="197">
        <v>0</v>
      </c>
      <c r="AG71" s="197">
        <v>42.41</v>
      </c>
      <c r="AH71" s="197">
        <v>0</v>
      </c>
      <c r="AI71" s="197">
        <v>16.52</v>
      </c>
      <c r="AJ71" s="197">
        <v>0</v>
      </c>
      <c r="AK71" s="197">
        <v>4.1399999999999997</v>
      </c>
      <c r="AL71" s="197">
        <v>0</v>
      </c>
      <c r="AM71" s="197">
        <v>0</v>
      </c>
      <c r="AN71" s="197">
        <v>0</v>
      </c>
      <c r="AO71" s="197">
        <v>87.55</v>
      </c>
      <c r="AP71" s="197">
        <v>0</v>
      </c>
      <c r="AQ71" s="197">
        <v>0</v>
      </c>
      <c r="AR71" s="197">
        <v>0</v>
      </c>
      <c r="AS71" s="197">
        <v>0</v>
      </c>
      <c r="AT71" s="197">
        <v>0</v>
      </c>
      <c r="AU71" s="197">
        <v>0</v>
      </c>
      <c r="AV71" s="197">
        <v>0</v>
      </c>
      <c r="AW71" s="197">
        <v>0</v>
      </c>
      <c r="AX71" s="197">
        <v>0</v>
      </c>
      <c r="AY71" s="197">
        <v>0</v>
      </c>
    </row>
    <row r="72" spans="1:51">
      <c r="A72" t="s">
        <v>114</v>
      </c>
      <c r="B72" s="197">
        <v>0</v>
      </c>
      <c r="C72" s="197">
        <v>0</v>
      </c>
      <c r="D72" s="197">
        <v>0</v>
      </c>
      <c r="E72" s="197">
        <v>0</v>
      </c>
      <c r="F72" s="197">
        <v>0</v>
      </c>
      <c r="G72" s="197">
        <v>0</v>
      </c>
      <c r="H72" s="197">
        <v>0</v>
      </c>
      <c r="I72" s="197">
        <v>0</v>
      </c>
      <c r="J72" s="197">
        <v>0</v>
      </c>
      <c r="K72" s="197">
        <v>0</v>
      </c>
      <c r="L72" s="197">
        <v>0</v>
      </c>
      <c r="M72" s="197">
        <v>0</v>
      </c>
      <c r="N72" s="197">
        <v>0</v>
      </c>
      <c r="O72" s="197">
        <v>0</v>
      </c>
      <c r="P72" s="197">
        <v>0</v>
      </c>
      <c r="Q72" s="197">
        <v>0</v>
      </c>
      <c r="R72" s="197">
        <v>0</v>
      </c>
      <c r="S72" s="197">
        <v>0</v>
      </c>
      <c r="T72" s="197">
        <v>0</v>
      </c>
      <c r="U72" s="197">
        <v>0</v>
      </c>
      <c r="V72" s="197">
        <v>0</v>
      </c>
      <c r="W72" s="197">
        <v>0</v>
      </c>
      <c r="X72" s="197">
        <v>0</v>
      </c>
      <c r="Y72" s="197">
        <v>0</v>
      </c>
      <c r="Z72" s="197">
        <v>0</v>
      </c>
      <c r="AA72" s="197">
        <v>0</v>
      </c>
      <c r="AB72" s="197">
        <v>0</v>
      </c>
      <c r="AC72" s="197">
        <v>2.1</v>
      </c>
      <c r="AD72" s="197">
        <v>1.49</v>
      </c>
      <c r="AE72" s="197">
        <v>0</v>
      </c>
      <c r="AF72" s="197">
        <v>0</v>
      </c>
      <c r="AG72" s="197">
        <v>40.94</v>
      </c>
      <c r="AH72" s="197">
        <v>0</v>
      </c>
      <c r="AI72" s="197">
        <v>16.52</v>
      </c>
      <c r="AJ72" s="197">
        <v>0</v>
      </c>
      <c r="AK72" s="197">
        <v>4.1399999999999997</v>
      </c>
      <c r="AL72" s="197">
        <v>0</v>
      </c>
      <c r="AM72" s="197">
        <v>0</v>
      </c>
      <c r="AN72" s="197">
        <v>0</v>
      </c>
      <c r="AO72" s="197">
        <v>87.55</v>
      </c>
      <c r="AP72" s="197">
        <v>0</v>
      </c>
      <c r="AQ72" s="197">
        <v>0</v>
      </c>
      <c r="AR72" s="197">
        <v>0</v>
      </c>
      <c r="AS72" s="197">
        <v>0</v>
      </c>
      <c r="AT72" s="197">
        <v>0</v>
      </c>
      <c r="AU72" s="197">
        <v>0</v>
      </c>
      <c r="AV72" s="197">
        <v>0</v>
      </c>
      <c r="AW72" s="197">
        <v>0</v>
      </c>
      <c r="AX72" s="197">
        <v>0</v>
      </c>
      <c r="AY72" s="197">
        <v>0</v>
      </c>
    </row>
    <row r="73" spans="1:51">
      <c r="A73" t="s">
        <v>115</v>
      </c>
      <c r="B73" s="197">
        <v>0</v>
      </c>
      <c r="C73" s="197">
        <v>0</v>
      </c>
      <c r="D73" s="197">
        <v>0</v>
      </c>
      <c r="E73" s="197">
        <v>0</v>
      </c>
      <c r="F73" s="197">
        <v>0</v>
      </c>
      <c r="G73" s="197">
        <v>0</v>
      </c>
      <c r="H73" s="197">
        <v>0</v>
      </c>
      <c r="I73" s="197">
        <v>0</v>
      </c>
      <c r="J73" s="197">
        <v>0</v>
      </c>
      <c r="K73" s="197">
        <v>0</v>
      </c>
      <c r="L73" s="197">
        <v>0</v>
      </c>
      <c r="M73" s="197">
        <v>0</v>
      </c>
      <c r="N73" s="197">
        <v>0</v>
      </c>
      <c r="O73" s="197">
        <v>0</v>
      </c>
      <c r="P73" s="197">
        <v>0</v>
      </c>
      <c r="Q73" s="197">
        <v>0</v>
      </c>
      <c r="R73" s="197">
        <v>0</v>
      </c>
      <c r="S73" s="197">
        <v>0</v>
      </c>
      <c r="T73" s="197">
        <v>0</v>
      </c>
      <c r="U73" s="197">
        <v>0</v>
      </c>
      <c r="V73" s="197">
        <v>0</v>
      </c>
      <c r="W73" s="197">
        <v>0</v>
      </c>
      <c r="X73" s="197">
        <v>0</v>
      </c>
      <c r="Y73" s="197">
        <v>0</v>
      </c>
      <c r="Z73" s="197">
        <v>0</v>
      </c>
      <c r="AA73" s="197">
        <v>0</v>
      </c>
      <c r="AB73" s="197">
        <v>0</v>
      </c>
      <c r="AC73" s="197">
        <v>2.1</v>
      </c>
      <c r="AD73" s="197">
        <v>1.49</v>
      </c>
      <c r="AE73" s="197">
        <v>0</v>
      </c>
      <c r="AF73" s="197">
        <v>0</v>
      </c>
      <c r="AG73" s="197">
        <v>37.869999999999997</v>
      </c>
      <c r="AH73" s="197">
        <v>0</v>
      </c>
      <c r="AI73" s="197">
        <v>16.52</v>
      </c>
      <c r="AJ73" s="197">
        <v>0</v>
      </c>
      <c r="AK73" s="197">
        <v>4.3499999999999996</v>
      </c>
      <c r="AL73" s="197">
        <v>0</v>
      </c>
      <c r="AM73" s="197">
        <v>0</v>
      </c>
      <c r="AN73" s="197">
        <v>0</v>
      </c>
      <c r="AO73" s="197">
        <v>87.55</v>
      </c>
      <c r="AP73" s="197">
        <v>0</v>
      </c>
      <c r="AQ73" s="197">
        <v>0</v>
      </c>
      <c r="AR73" s="197">
        <v>0</v>
      </c>
      <c r="AS73" s="197">
        <v>0</v>
      </c>
      <c r="AT73" s="197">
        <v>0</v>
      </c>
      <c r="AU73" s="197">
        <v>0</v>
      </c>
      <c r="AV73" s="197">
        <v>0</v>
      </c>
      <c r="AW73" s="197">
        <v>0</v>
      </c>
      <c r="AX73" s="197">
        <v>0</v>
      </c>
      <c r="AY73" s="197">
        <v>0</v>
      </c>
    </row>
    <row r="74" spans="1:51">
      <c r="A74" t="s">
        <v>116</v>
      </c>
      <c r="B74" s="197">
        <v>0</v>
      </c>
      <c r="C74" s="197">
        <v>0</v>
      </c>
      <c r="D74" s="197">
        <v>0</v>
      </c>
      <c r="E74" s="197">
        <v>0</v>
      </c>
      <c r="F74" s="197">
        <v>0</v>
      </c>
      <c r="G74" s="197">
        <v>0</v>
      </c>
      <c r="H74" s="197">
        <v>0</v>
      </c>
      <c r="I74" s="197">
        <v>0</v>
      </c>
      <c r="J74" s="197">
        <v>0</v>
      </c>
      <c r="K74" s="197">
        <v>0</v>
      </c>
      <c r="L74" s="197">
        <v>0</v>
      </c>
      <c r="M74" s="197">
        <v>0</v>
      </c>
      <c r="N74" s="197">
        <v>0</v>
      </c>
      <c r="O74" s="197">
        <v>0</v>
      </c>
      <c r="P74" s="197">
        <v>0</v>
      </c>
      <c r="Q74" s="197">
        <v>0</v>
      </c>
      <c r="R74" s="197">
        <v>0</v>
      </c>
      <c r="S74" s="197">
        <v>0</v>
      </c>
      <c r="T74" s="197">
        <v>0</v>
      </c>
      <c r="U74" s="197">
        <v>0</v>
      </c>
      <c r="V74" s="197">
        <v>0</v>
      </c>
      <c r="W74" s="197">
        <v>0</v>
      </c>
      <c r="X74" s="197">
        <v>0</v>
      </c>
      <c r="Y74" s="197">
        <v>0</v>
      </c>
      <c r="Z74" s="197">
        <v>0</v>
      </c>
      <c r="AA74" s="197">
        <v>0</v>
      </c>
      <c r="AB74" s="197">
        <v>0</v>
      </c>
      <c r="AC74" s="197">
        <v>2.1</v>
      </c>
      <c r="AD74" s="197">
        <v>1.49</v>
      </c>
      <c r="AE74" s="197">
        <v>0</v>
      </c>
      <c r="AF74" s="197">
        <v>0</v>
      </c>
      <c r="AG74" s="197">
        <v>37.869999999999997</v>
      </c>
      <c r="AH74" s="197">
        <v>0</v>
      </c>
      <c r="AI74" s="197">
        <v>16.52</v>
      </c>
      <c r="AJ74" s="197">
        <v>0</v>
      </c>
      <c r="AK74" s="197">
        <v>4.3499999999999996</v>
      </c>
      <c r="AL74" s="197">
        <v>0</v>
      </c>
      <c r="AM74" s="197">
        <v>0</v>
      </c>
      <c r="AN74" s="197">
        <v>0</v>
      </c>
      <c r="AO74" s="197">
        <v>87.55</v>
      </c>
      <c r="AP74" s="197">
        <v>0</v>
      </c>
      <c r="AQ74" s="197">
        <v>0</v>
      </c>
      <c r="AR74" s="197">
        <v>0</v>
      </c>
      <c r="AS74" s="197">
        <v>0</v>
      </c>
      <c r="AT74" s="197">
        <v>0</v>
      </c>
      <c r="AU74" s="197">
        <v>0</v>
      </c>
      <c r="AV74" s="197">
        <v>0</v>
      </c>
      <c r="AW74" s="197">
        <v>0</v>
      </c>
      <c r="AX74" s="197">
        <v>0</v>
      </c>
      <c r="AY74" s="197">
        <v>0</v>
      </c>
    </row>
    <row r="75" spans="1:51">
      <c r="A75" t="s">
        <v>117</v>
      </c>
      <c r="B75" s="197">
        <v>0</v>
      </c>
      <c r="C75" s="197">
        <v>0</v>
      </c>
      <c r="D75" s="197">
        <v>0</v>
      </c>
      <c r="E75" s="197">
        <v>0</v>
      </c>
      <c r="F75" s="197">
        <v>0</v>
      </c>
      <c r="G75" s="197">
        <v>0</v>
      </c>
      <c r="H75" s="197">
        <v>0</v>
      </c>
      <c r="I75" s="197">
        <v>0</v>
      </c>
      <c r="J75" s="197">
        <v>0</v>
      </c>
      <c r="K75" s="197">
        <v>0</v>
      </c>
      <c r="L75" s="197">
        <v>0</v>
      </c>
      <c r="M75" s="197">
        <v>0</v>
      </c>
      <c r="N75" s="197">
        <v>0</v>
      </c>
      <c r="O75" s="197">
        <v>0</v>
      </c>
      <c r="P75" s="197">
        <v>0</v>
      </c>
      <c r="Q75" s="197">
        <v>0</v>
      </c>
      <c r="R75" s="197">
        <v>0</v>
      </c>
      <c r="S75" s="197">
        <v>0</v>
      </c>
      <c r="T75" s="197">
        <v>0</v>
      </c>
      <c r="U75" s="197">
        <v>0</v>
      </c>
      <c r="V75" s="197">
        <v>0</v>
      </c>
      <c r="W75" s="197">
        <v>0</v>
      </c>
      <c r="X75" s="197">
        <v>0</v>
      </c>
      <c r="Y75" s="197">
        <v>0</v>
      </c>
      <c r="Z75" s="197">
        <v>0</v>
      </c>
      <c r="AA75" s="197">
        <v>0</v>
      </c>
      <c r="AB75" s="197">
        <v>0</v>
      </c>
      <c r="AC75" s="197">
        <v>2.1</v>
      </c>
      <c r="AD75" s="197">
        <v>1.49</v>
      </c>
      <c r="AE75" s="197">
        <v>0</v>
      </c>
      <c r="AF75" s="197">
        <v>0</v>
      </c>
      <c r="AG75" s="197">
        <v>37.869999999999997</v>
      </c>
      <c r="AH75" s="197">
        <v>0</v>
      </c>
      <c r="AI75" s="197">
        <v>16.52</v>
      </c>
      <c r="AJ75" s="197">
        <v>0</v>
      </c>
      <c r="AK75" s="197">
        <v>4.3499999999999996</v>
      </c>
      <c r="AL75" s="197">
        <v>0</v>
      </c>
      <c r="AM75" s="197">
        <v>0</v>
      </c>
      <c r="AN75" s="197">
        <v>0</v>
      </c>
      <c r="AO75" s="197">
        <v>89.38</v>
      </c>
      <c r="AP75" s="197">
        <v>0</v>
      </c>
      <c r="AQ75" s="197">
        <v>0</v>
      </c>
      <c r="AR75" s="197">
        <v>0</v>
      </c>
      <c r="AS75" s="197">
        <v>0</v>
      </c>
      <c r="AT75" s="197">
        <v>0</v>
      </c>
      <c r="AU75" s="197">
        <v>0</v>
      </c>
      <c r="AV75" s="197">
        <v>0</v>
      </c>
      <c r="AW75" s="197">
        <v>0</v>
      </c>
      <c r="AX75" s="197">
        <v>0</v>
      </c>
      <c r="AY75" s="197">
        <v>0</v>
      </c>
    </row>
    <row r="76" spans="1:51">
      <c r="A76" t="s">
        <v>118</v>
      </c>
      <c r="B76" s="197">
        <v>0</v>
      </c>
      <c r="C76" s="197">
        <v>0</v>
      </c>
      <c r="D76" s="197">
        <v>0</v>
      </c>
      <c r="E76" s="197">
        <v>0</v>
      </c>
      <c r="F76" s="197">
        <v>0</v>
      </c>
      <c r="G76" s="197">
        <v>0</v>
      </c>
      <c r="H76" s="197">
        <v>0</v>
      </c>
      <c r="I76" s="197">
        <v>0</v>
      </c>
      <c r="J76" s="197">
        <v>0</v>
      </c>
      <c r="K76" s="197">
        <v>0</v>
      </c>
      <c r="L76" s="197">
        <v>0</v>
      </c>
      <c r="M76" s="197">
        <v>0</v>
      </c>
      <c r="N76" s="197">
        <v>0</v>
      </c>
      <c r="O76" s="197">
        <v>0</v>
      </c>
      <c r="P76" s="197">
        <v>0</v>
      </c>
      <c r="Q76" s="197">
        <v>0</v>
      </c>
      <c r="R76" s="197">
        <v>0</v>
      </c>
      <c r="S76" s="197">
        <v>0</v>
      </c>
      <c r="T76" s="197">
        <v>0</v>
      </c>
      <c r="U76" s="197">
        <v>0</v>
      </c>
      <c r="V76" s="197">
        <v>0</v>
      </c>
      <c r="W76" s="197">
        <v>0</v>
      </c>
      <c r="X76" s="197">
        <v>0</v>
      </c>
      <c r="Y76" s="197">
        <v>0</v>
      </c>
      <c r="Z76" s="197">
        <v>0</v>
      </c>
      <c r="AA76" s="197">
        <v>0</v>
      </c>
      <c r="AB76" s="197">
        <v>0</v>
      </c>
      <c r="AC76" s="197">
        <v>2.1</v>
      </c>
      <c r="AD76" s="197">
        <v>1.49</v>
      </c>
      <c r="AE76" s="197">
        <v>0</v>
      </c>
      <c r="AF76" s="197">
        <v>0</v>
      </c>
      <c r="AG76" s="197">
        <v>37.869999999999997</v>
      </c>
      <c r="AH76" s="197">
        <v>0</v>
      </c>
      <c r="AI76" s="197">
        <v>16.52</v>
      </c>
      <c r="AJ76" s="197">
        <v>0</v>
      </c>
      <c r="AK76" s="197">
        <v>4.3499999999999996</v>
      </c>
      <c r="AL76" s="197">
        <v>0</v>
      </c>
      <c r="AM76" s="197">
        <v>0</v>
      </c>
      <c r="AN76" s="197">
        <v>0</v>
      </c>
      <c r="AO76" s="197">
        <v>89.38</v>
      </c>
      <c r="AP76" s="197">
        <v>0</v>
      </c>
      <c r="AQ76" s="197">
        <v>0</v>
      </c>
      <c r="AR76" s="197">
        <v>0</v>
      </c>
      <c r="AS76" s="197">
        <v>0</v>
      </c>
      <c r="AT76" s="197">
        <v>0</v>
      </c>
      <c r="AU76" s="197">
        <v>0</v>
      </c>
      <c r="AV76" s="197">
        <v>0</v>
      </c>
      <c r="AW76" s="197">
        <v>0</v>
      </c>
      <c r="AX76" s="197">
        <v>0</v>
      </c>
      <c r="AY76" s="197">
        <v>0</v>
      </c>
    </row>
    <row r="77" spans="1:51">
      <c r="A77" t="s">
        <v>119</v>
      </c>
      <c r="B77" s="197">
        <v>0</v>
      </c>
      <c r="C77" s="197">
        <v>0</v>
      </c>
      <c r="D77" s="197">
        <v>0</v>
      </c>
      <c r="E77" s="197">
        <v>0</v>
      </c>
      <c r="F77" s="197">
        <v>0</v>
      </c>
      <c r="G77" s="197">
        <v>0</v>
      </c>
      <c r="H77" s="197">
        <v>0</v>
      </c>
      <c r="I77" s="197">
        <v>0</v>
      </c>
      <c r="J77" s="197">
        <v>0</v>
      </c>
      <c r="K77" s="197">
        <v>0</v>
      </c>
      <c r="L77" s="197">
        <v>0</v>
      </c>
      <c r="M77" s="197">
        <v>0</v>
      </c>
      <c r="N77" s="197">
        <v>0</v>
      </c>
      <c r="O77" s="197">
        <v>0</v>
      </c>
      <c r="P77" s="197">
        <v>0</v>
      </c>
      <c r="Q77" s="197">
        <v>0</v>
      </c>
      <c r="R77" s="197">
        <v>0</v>
      </c>
      <c r="S77" s="197">
        <v>0</v>
      </c>
      <c r="T77" s="197">
        <v>0</v>
      </c>
      <c r="U77" s="197">
        <v>0</v>
      </c>
      <c r="V77" s="197">
        <v>0</v>
      </c>
      <c r="W77" s="197">
        <v>0</v>
      </c>
      <c r="X77" s="197">
        <v>0</v>
      </c>
      <c r="Y77" s="197">
        <v>0</v>
      </c>
      <c r="Z77" s="197">
        <v>0</v>
      </c>
      <c r="AA77" s="197">
        <v>0</v>
      </c>
      <c r="AB77" s="197">
        <v>0</v>
      </c>
      <c r="AC77" s="197">
        <v>2.1</v>
      </c>
      <c r="AD77" s="197">
        <v>1.49</v>
      </c>
      <c r="AE77" s="197">
        <v>0</v>
      </c>
      <c r="AF77" s="197">
        <v>0</v>
      </c>
      <c r="AG77" s="197">
        <v>37.869999999999997</v>
      </c>
      <c r="AH77" s="197">
        <v>0</v>
      </c>
      <c r="AI77" s="197">
        <v>16.52</v>
      </c>
      <c r="AJ77" s="197">
        <v>0</v>
      </c>
      <c r="AK77" s="197">
        <v>4.3499999999999996</v>
      </c>
      <c r="AL77" s="197">
        <v>0</v>
      </c>
      <c r="AM77" s="197">
        <v>0</v>
      </c>
      <c r="AN77" s="197">
        <v>0</v>
      </c>
      <c r="AO77" s="197">
        <v>89.38</v>
      </c>
      <c r="AP77" s="197">
        <v>0</v>
      </c>
      <c r="AQ77" s="197">
        <v>0</v>
      </c>
      <c r="AR77" s="197">
        <v>0</v>
      </c>
      <c r="AS77" s="197">
        <v>0</v>
      </c>
      <c r="AT77" s="197">
        <v>0</v>
      </c>
      <c r="AU77" s="197">
        <v>0</v>
      </c>
      <c r="AV77" s="197">
        <v>0</v>
      </c>
      <c r="AW77" s="197">
        <v>0</v>
      </c>
      <c r="AX77" s="197">
        <v>0</v>
      </c>
      <c r="AY77" s="197">
        <v>0</v>
      </c>
    </row>
    <row r="78" spans="1:51">
      <c r="A78" t="s">
        <v>120</v>
      </c>
      <c r="B78" s="197">
        <v>0</v>
      </c>
      <c r="C78" s="197">
        <v>0</v>
      </c>
      <c r="D78" s="197">
        <v>0</v>
      </c>
      <c r="E78" s="197">
        <v>0</v>
      </c>
      <c r="F78" s="197">
        <v>0</v>
      </c>
      <c r="G78" s="197">
        <v>0</v>
      </c>
      <c r="H78" s="197">
        <v>0</v>
      </c>
      <c r="I78" s="197">
        <v>0</v>
      </c>
      <c r="J78" s="197">
        <v>0</v>
      </c>
      <c r="K78" s="197">
        <v>0</v>
      </c>
      <c r="L78" s="197">
        <v>0</v>
      </c>
      <c r="M78" s="197">
        <v>0</v>
      </c>
      <c r="N78" s="197">
        <v>0</v>
      </c>
      <c r="O78" s="197">
        <v>0</v>
      </c>
      <c r="P78" s="197">
        <v>0</v>
      </c>
      <c r="Q78" s="197">
        <v>0</v>
      </c>
      <c r="R78" s="197">
        <v>0</v>
      </c>
      <c r="S78" s="197">
        <v>0</v>
      </c>
      <c r="T78" s="197">
        <v>0</v>
      </c>
      <c r="U78" s="197">
        <v>0</v>
      </c>
      <c r="V78" s="197">
        <v>0</v>
      </c>
      <c r="W78" s="197">
        <v>0</v>
      </c>
      <c r="X78" s="197">
        <v>0</v>
      </c>
      <c r="Y78" s="197">
        <v>0</v>
      </c>
      <c r="Z78" s="197">
        <v>0</v>
      </c>
      <c r="AA78" s="197">
        <v>0</v>
      </c>
      <c r="AB78" s="197">
        <v>0</v>
      </c>
      <c r="AC78" s="197">
        <v>2.1</v>
      </c>
      <c r="AD78" s="197">
        <v>1.49</v>
      </c>
      <c r="AE78" s="197">
        <v>0</v>
      </c>
      <c r="AF78" s="197">
        <v>0</v>
      </c>
      <c r="AG78" s="197">
        <v>37.869999999999997</v>
      </c>
      <c r="AH78" s="197">
        <v>0</v>
      </c>
      <c r="AI78" s="197">
        <v>16.52</v>
      </c>
      <c r="AJ78" s="197">
        <v>0</v>
      </c>
      <c r="AK78" s="197">
        <v>4.3499999999999996</v>
      </c>
      <c r="AL78" s="197">
        <v>0</v>
      </c>
      <c r="AM78" s="197">
        <v>0</v>
      </c>
      <c r="AN78" s="197">
        <v>0</v>
      </c>
      <c r="AO78" s="197">
        <v>89.38</v>
      </c>
      <c r="AP78" s="197">
        <v>0</v>
      </c>
      <c r="AQ78" s="197">
        <v>0</v>
      </c>
      <c r="AR78" s="197">
        <v>0</v>
      </c>
      <c r="AS78" s="197">
        <v>0</v>
      </c>
      <c r="AT78" s="197">
        <v>0</v>
      </c>
      <c r="AU78" s="197">
        <v>0</v>
      </c>
      <c r="AV78" s="197">
        <v>0</v>
      </c>
      <c r="AW78" s="197">
        <v>0</v>
      </c>
      <c r="AX78" s="197">
        <v>0</v>
      </c>
      <c r="AY78" s="197">
        <v>0</v>
      </c>
    </row>
    <row r="79" spans="1:51">
      <c r="A79" t="s">
        <v>121</v>
      </c>
      <c r="B79" s="197">
        <v>0</v>
      </c>
      <c r="C79" s="197">
        <v>0</v>
      </c>
      <c r="D79" s="197">
        <v>0</v>
      </c>
      <c r="E79" s="197">
        <v>0</v>
      </c>
      <c r="F79" s="197">
        <v>0</v>
      </c>
      <c r="G79" s="197">
        <v>0</v>
      </c>
      <c r="H79" s="197">
        <v>0</v>
      </c>
      <c r="I79" s="197">
        <v>0</v>
      </c>
      <c r="J79" s="197">
        <v>0</v>
      </c>
      <c r="K79" s="197">
        <v>0</v>
      </c>
      <c r="L79" s="197">
        <v>0</v>
      </c>
      <c r="M79" s="197">
        <v>0</v>
      </c>
      <c r="N79" s="197">
        <v>0</v>
      </c>
      <c r="O79" s="197">
        <v>0</v>
      </c>
      <c r="P79" s="197">
        <v>0</v>
      </c>
      <c r="Q79" s="197">
        <v>0</v>
      </c>
      <c r="R79" s="197">
        <v>0</v>
      </c>
      <c r="S79" s="197">
        <v>0</v>
      </c>
      <c r="T79" s="197">
        <v>0</v>
      </c>
      <c r="U79" s="197">
        <v>0</v>
      </c>
      <c r="V79" s="197">
        <v>0</v>
      </c>
      <c r="W79" s="197">
        <v>0</v>
      </c>
      <c r="X79" s="197">
        <v>0</v>
      </c>
      <c r="Y79" s="197">
        <v>0</v>
      </c>
      <c r="Z79" s="197">
        <v>0</v>
      </c>
      <c r="AA79" s="197">
        <v>0</v>
      </c>
      <c r="AB79" s="197">
        <v>0</v>
      </c>
      <c r="AC79" s="197">
        <v>2.1</v>
      </c>
      <c r="AD79" s="197">
        <v>1.49</v>
      </c>
      <c r="AE79" s="197">
        <v>0</v>
      </c>
      <c r="AF79" s="197">
        <v>0</v>
      </c>
      <c r="AG79" s="197">
        <v>37.869999999999997</v>
      </c>
      <c r="AH79" s="197">
        <v>0</v>
      </c>
      <c r="AI79" s="197">
        <v>16.52</v>
      </c>
      <c r="AJ79" s="197">
        <v>0</v>
      </c>
      <c r="AK79" s="197">
        <v>4.3499999999999996</v>
      </c>
      <c r="AL79" s="197">
        <v>0</v>
      </c>
      <c r="AM79" s="197">
        <v>0</v>
      </c>
      <c r="AN79" s="197">
        <v>0</v>
      </c>
      <c r="AO79" s="197">
        <v>89.38</v>
      </c>
      <c r="AP79" s="197">
        <v>0</v>
      </c>
      <c r="AQ79" s="197">
        <v>0</v>
      </c>
      <c r="AR79" s="197">
        <v>0</v>
      </c>
      <c r="AS79" s="197">
        <v>0</v>
      </c>
      <c r="AT79" s="197">
        <v>0</v>
      </c>
      <c r="AU79" s="197">
        <v>0</v>
      </c>
      <c r="AV79" s="197">
        <v>0</v>
      </c>
      <c r="AW79" s="197">
        <v>0</v>
      </c>
      <c r="AX79" s="197">
        <v>0</v>
      </c>
      <c r="AY79" s="197">
        <v>0</v>
      </c>
    </row>
    <row r="80" spans="1:51">
      <c r="A80" t="s">
        <v>122</v>
      </c>
      <c r="B80" s="197">
        <v>0</v>
      </c>
      <c r="C80" s="197">
        <v>0</v>
      </c>
      <c r="D80" s="197">
        <v>0</v>
      </c>
      <c r="E80" s="197">
        <v>0</v>
      </c>
      <c r="F80" s="197">
        <v>0</v>
      </c>
      <c r="G80" s="197">
        <v>0</v>
      </c>
      <c r="H80" s="197">
        <v>0</v>
      </c>
      <c r="I80" s="197">
        <v>0</v>
      </c>
      <c r="J80" s="197">
        <v>0</v>
      </c>
      <c r="K80" s="197">
        <v>0</v>
      </c>
      <c r="L80" s="197">
        <v>0</v>
      </c>
      <c r="M80" s="197">
        <v>0</v>
      </c>
      <c r="N80" s="197">
        <v>0</v>
      </c>
      <c r="O80" s="197">
        <v>0</v>
      </c>
      <c r="P80" s="197">
        <v>0</v>
      </c>
      <c r="Q80" s="197">
        <v>0</v>
      </c>
      <c r="R80" s="197">
        <v>0</v>
      </c>
      <c r="S80" s="197">
        <v>0</v>
      </c>
      <c r="T80" s="197">
        <v>0</v>
      </c>
      <c r="U80" s="197">
        <v>0</v>
      </c>
      <c r="V80" s="197">
        <v>0</v>
      </c>
      <c r="W80" s="197">
        <v>0</v>
      </c>
      <c r="X80" s="197">
        <v>0</v>
      </c>
      <c r="Y80" s="197">
        <v>0</v>
      </c>
      <c r="Z80" s="197">
        <v>0</v>
      </c>
      <c r="AA80" s="197">
        <v>0</v>
      </c>
      <c r="AB80" s="197">
        <v>0</v>
      </c>
      <c r="AC80" s="197">
        <v>2.1</v>
      </c>
      <c r="AD80" s="197">
        <v>1.49</v>
      </c>
      <c r="AE80" s="197">
        <v>0</v>
      </c>
      <c r="AF80" s="197">
        <v>0</v>
      </c>
      <c r="AG80" s="197">
        <v>37.869999999999997</v>
      </c>
      <c r="AH80" s="197">
        <v>0</v>
      </c>
      <c r="AI80" s="197">
        <v>16.52</v>
      </c>
      <c r="AJ80" s="197">
        <v>0</v>
      </c>
      <c r="AK80" s="197">
        <v>4.3499999999999996</v>
      </c>
      <c r="AL80" s="197">
        <v>0</v>
      </c>
      <c r="AM80" s="197">
        <v>0</v>
      </c>
      <c r="AN80" s="197">
        <v>0</v>
      </c>
      <c r="AO80" s="197">
        <v>89.38</v>
      </c>
      <c r="AP80" s="197">
        <v>0</v>
      </c>
      <c r="AQ80" s="197">
        <v>0</v>
      </c>
      <c r="AR80" s="197">
        <v>0</v>
      </c>
      <c r="AS80" s="197">
        <v>0</v>
      </c>
      <c r="AT80" s="197">
        <v>0</v>
      </c>
      <c r="AU80" s="197">
        <v>0</v>
      </c>
      <c r="AV80" s="197">
        <v>0</v>
      </c>
      <c r="AW80" s="197">
        <v>0</v>
      </c>
      <c r="AX80" s="197">
        <v>0</v>
      </c>
      <c r="AY80" s="197">
        <v>0</v>
      </c>
    </row>
    <row r="81" spans="1:51">
      <c r="A81" t="s">
        <v>123</v>
      </c>
      <c r="B81" s="197">
        <v>0</v>
      </c>
      <c r="C81" s="197">
        <v>0</v>
      </c>
      <c r="D81" s="197">
        <v>0</v>
      </c>
      <c r="E81" s="197">
        <v>0</v>
      </c>
      <c r="F81" s="197">
        <v>0</v>
      </c>
      <c r="G81" s="197">
        <v>0</v>
      </c>
      <c r="H81" s="197">
        <v>0</v>
      </c>
      <c r="I81" s="197">
        <v>0</v>
      </c>
      <c r="J81" s="197">
        <v>0</v>
      </c>
      <c r="K81" s="197">
        <v>0</v>
      </c>
      <c r="L81" s="197">
        <v>0</v>
      </c>
      <c r="M81" s="197">
        <v>0</v>
      </c>
      <c r="N81" s="197">
        <v>0</v>
      </c>
      <c r="O81" s="197">
        <v>0</v>
      </c>
      <c r="P81" s="197">
        <v>0</v>
      </c>
      <c r="Q81" s="197">
        <v>0</v>
      </c>
      <c r="R81" s="197">
        <v>0</v>
      </c>
      <c r="S81" s="197">
        <v>0</v>
      </c>
      <c r="T81" s="197">
        <v>0</v>
      </c>
      <c r="U81" s="197">
        <v>0</v>
      </c>
      <c r="V81" s="197">
        <v>0</v>
      </c>
      <c r="W81" s="197">
        <v>0</v>
      </c>
      <c r="X81" s="197">
        <v>0</v>
      </c>
      <c r="Y81" s="197">
        <v>0</v>
      </c>
      <c r="Z81" s="197">
        <v>0</v>
      </c>
      <c r="AA81" s="197">
        <v>0</v>
      </c>
      <c r="AB81" s="197">
        <v>0</v>
      </c>
      <c r="AC81" s="197">
        <v>2.1</v>
      </c>
      <c r="AD81" s="197">
        <v>1.49</v>
      </c>
      <c r="AE81" s="197">
        <v>0</v>
      </c>
      <c r="AF81" s="197">
        <v>0</v>
      </c>
      <c r="AG81" s="197">
        <v>37.869999999999997</v>
      </c>
      <c r="AH81" s="197">
        <v>0</v>
      </c>
      <c r="AI81" s="197">
        <v>16.52</v>
      </c>
      <c r="AJ81" s="197">
        <v>0</v>
      </c>
      <c r="AK81" s="197">
        <v>4.3499999999999996</v>
      </c>
      <c r="AL81" s="197">
        <v>0</v>
      </c>
      <c r="AM81" s="197">
        <v>0</v>
      </c>
      <c r="AN81" s="197">
        <v>0</v>
      </c>
      <c r="AO81" s="197">
        <v>89.38</v>
      </c>
      <c r="AP81" s="197">
        <v>0</v>
      </c>
      <c r="AQ81" s="197">
        <v>0</v>
      </c>
      <c r="AR81" s="197">
        <v>0</v>
      </c>
      <c r="AS81" s="197">
        <v>0</v>
      </c>
      <c r="AT81" s="197">
        <v>0</v>
      </c>
      <c r="AU81" s="197">
        <v>0</v>
      </c>
      <c r="AV81" s="197">
        <v>0</v>
      </c>
      <c r="AW81" s="197">
        <v>0</v>
      </c>
      <c r="AX81" s="197">
        <v>0</v>
      </c>
      <c r="AY81" s="197">
        <v>0</v>
      </c>
    </row>
    <row r="82" spans="1:51">
      <c r="A82" t="s">
        <v>124</v>
      </c>
      <c r="B82" s="197">
        <v>0</v>
      </c>
      <c r="C82" s="197">
        <v>0</v>
      </c>
      <c r="D82" s="197">
        <v>0</v>
      </c>
      <c r="E82" s="197">
        <v>0</v>
      </c>
      <c r="F82" s="197">
        <v>0</v>
      </c>
      <c r="G82" s="197">
        <v>0</v>
      </c>
      <c r="H82" s="197">
        <v>0</v>
      </c>
      <c r="I82" s="197">
        <v>0</v>
      </c>
      <c r="J82" s="197">
        <v>0</v>
      </c>
      <c r="K82" s="197">
        <v>0</v>
      </c>
      <c r="L82" s="197">
        <v>0</v>
      </c>
      <c r="M82" s="197">
        <v>0</v>
      </c>
      <c r="N82" s="197">
        <v>0</v>
      </c>
      <c r="O82" s="197">
        <v>0</v>
      </c>
      <c r="P82" s="197">
        <v>0</v>
      </c>
      <c r="Q82" s="197">
        <v>0</v>
      </c>
      <c r="R82" s="197">
        <v>0</v>
      </c>
      <c r="S82" s="197">
        <v>0</v>
      </c>
      <c r="T82" s="197">
        <v>0</v>
      </c>
      <c r="U82" s="197">
        <v>0</v>
      </c>
      <c r="V82" s="197">
        <v>0</v>
      </c>
      <c r="W82" s="197">
        <v>0</v>
      </c>
      <c r="X82" s="197">
        <v>0</v>
      </c>
      <c r="Y82" s="197">
        <v>0</v>
      </c>
      <c r="Z82" s="197">
        <v>0</v>
      </c>
      <c r="AA82" s="197">
        <v>0</v>
      </c>
      <c r="AB82" s="197">
        <v>0</v>
      </c>
      <c r="AC82" s="197">
        <v>2.1</v>
      </c>
      <c r="AD82" s="197">
        <v>1.49</v>
      </c>
      <c r="AE82" s="197">
        <v>0</v>
      </c>
      <c r="AF82" s="197">
        <v>0</v>
      </c>
      <c r="AG82" s="197">
        <v>37.869999999999997</v>
      </c>
      <c r="AH82" s="197">
        <v>0</v>
      </c>
      <c r="AI82" s="197">
        <v>16.52</v>
      </c>
      <c r="AJ82" s="197">
        <v>0</v>
      </c>
      <c r="AK82" s="197">
        <v>4.3099999999999996</v>
      </c>
      <c r="AL82" s="197">
        <v>0</v>
      </c>
      <c r="AM82" s="197">
        <v>0</v>
      </c>
      <c r="AN82" s="197">
        <v>0</v>
      </c>
      <c r="AO82" s="197">
        <v>89.38</v>
      </c>
      <c r="AP82" s="197">
        <v>0</v>
      </c>
      <c r="AQ82" s="197">
        <v>0</v>
      </c>
      <c r="AR82" s="197">
        <v>0</v>
      </c>
      <c r="AS82" s="197">
        <v>0</v>
      </c>
      <c r="AT82" s="197">
        <v>0</v>
      </c>
      <c r="AU82" s="197">
        <v>0</v>
      </c>
      <c r="AV82" s="197">
        <v>0</v>
      </c>
      <c r="AW82" s="197">
        <v>0</v>
      </c>
      <c r="AX82" s="197">
        <v>0</v>
      </c>
      <c r="AY82" s="197">
        <v>0</v>
      </c>
    </row>
    <row r="83" spans="1:51">
      <c r="A83" t="s">
        <v>125</v>
      </c>
      <c r="B83" s="197">
        <v>0</v>
      </c>
      <c r="C83" s="197">
        <v>0</v>
      </c>
      <c r="D83" s="197">
        <v>0</v>
      </c>
      <c r="E83" s="197">
        <v>0</v>
      </c>
      <c r="F83" s="197">
        <v>0</v>
      </c>
      <c r="G83" s="197">
        <v>0</v>
      </c>
      <c r="H83" s="197">
        <v>0</v>
      </c>
      <c r="I83" s="197">
        <v>0</v>
      </c>
      <c r="J83" s="197">
        <v>0</v>
      </c>
      <c r="K83" s="197">
        <v>0</v>
      </c>
      <c r="L83" s="197">
        <v>0</v>
      </c>
      <c r="M83" s="197">
        <v>0</v>
      </c>
      <c r="N83" s="197">
        <v>0</v>
      </c>
      <c r="O83" s="197">
        <v>0</v>
      </c>
      <c r="P83" s="197">
        <v>0</v>
      </c>
      <c r="Q83" s="197">
        <v>0</v>
      </c>
      <c r="R83" s="197">
        <v>0</v>
      </c>
      <c r="S83" s="197">
        <v>0</v>
      </c>
      <c r="T83" s="197">
        <v>0</v>
      </c>
      <c r="U83" s="197">
        <v>0</v>
      </c>
      <c r="V83" s="197">
        <v>0</v>
      </c>
      <c r="W83" s="197">
        <v>0</v>
      </c>
      <c r="X83" s="197">
        <v>0</v>
      </c>
      <c r="Y83" s="197">
        <v>0</v>
      </c>
      <c r="Z83" s="197">
        <v>0</v>
      </c>
      <c r="AA83" s="197">
        <v>0</v>
      </c>
      <c r="AB83" s="197">
        <v>0</v>
      </c>
      <c r="AC83" s="197">
        <v>2.1</v>
      </c>
      <c r="AD83" s="197">
        <v>1.49</v>
      </c>
      <c r="AE83" s="197">
        <v>0</v>
      </c>
      <c r="AF83" s="197">
        <v>0</v>
      </c>
      <c r="AG83" s="197">
        <v>37.049999999999997</v>
      </c>
      <c r="AH83" s="197">
        <v>0</v>
      </c>
      <c r="AI83" s="197">
        <v>16.52</v>
      </c>
      <c r="AJ83" s="197">
        <v>0</v>
      </c>
      <c r="AK83" s="197">
        <v>4.3099999999999996</v>
      </c>
      <c r="AL83" s="197">
        <v>0</v>
      </c>
      <c r="AM83" s="197">
        <v>0</v>
      </c>
      <c r="AN83" s="197">
        <v>0</v>
      </c>
      <c r="AO83" s="197">
        <v>89.38</v>
      </c>
      <c r="AP83" s="197">
        <v>0</v>
      </c>
      <c r="AQ83" s="197">
        <v>0</v>
      </c>
      <c r="AR83" s="197">
        <v>0</v>
      </c>
      <c r="AS83" s="197">
        <v>0</v>
      </c>
      <c r="AT83" s="197">
        <v>0</v>
      </c>
      <c r="AU83" s="197">
        <v>0</v>
      </c>
      <c r="AV83" s="197">
        <v>0</v>
      </c>
      <c r="AW83" s="197">
        <v>0</v>
      </c>
      <c r="AX83" s="197">
        <v>0</v>
      </c>
      <c r="AY83" s="197">
        <v>0</v>
      </c>
    </row>
    <row r="84" spans="1:51">
      <c r="A84" t="s">
        <v>126</v>
      </c>
      <c r="B84" s="197">
        <v>0</v>
      </c>
      <c r="C84" s="197">
        <v>0</v>
      </c>
      <c r="D84" s="197">
        <v>0</v>
      </c>
      <c r="E84" s="197">
        <v>0</v>
      </c>
      <c r="F84" s="197">
        <v>0</v>
      </c>
      <c r="G84" s="197">
        <v>0</v>
      </c>
      <c r="H84" s="197">
        <v>0</v>
      </c>
      <c r="I84" s="197">
        <v>0</v>
      </c>
      <c r="J84" s="197">
        <v>0</v>
      </c>
      <c r="K84" s="197">
        <v>0</v>
      </c>
      <c r="L84" s="197">
        <v>0</v>
      </c>
      <c r="M84" s="197">
        <v>0</v>
      </c>
      <c r="N84" s="197">
        <v>0</v>
      </c>
      <c r="O84" s="197">
        <v>0</v>
      </c>
      <c r="P84" s="197">
        <v>0</v>
      </c>
      <c r="Q84" s="197">
        <v>0</v>
      </c>
      <c r="R84" s="197">
        <v>0</v>
      </c>
      <c r="S84" s="197">
        <v>0</v>
      </c>
      <c r="T84" s="197">
        <v>0</v>
      </c>
      <c r="U84" s="197">
        <v>0</v>
      </c>
      <c r="V84" s="197">
        <v>0</v>
      </c>
      <c r="W84" s="197">
        <v>0</v>
      </c>
      <c r="X84" s="197">
        <v>0</v>
      </c>
      <c r="Y84" s="197">
        <v>0</v>
      </c>
      <c r="Z84" s="197">
        <v>0</v>
      </c>
      <c r="AA84" s="197">
        <v>0</v>
      </c>
      <c r="AB84" s="197">
        <v>0</v>
      </c>
      <c r="AC84" s="197">
        <v>2.1</v>
      </c>
      <c r="AD84" s="197">
        <v>1.49</v>
      </c>
      <c r="AE84" s="197">
        <v>0</v>
      </c>
      <c r="AF84" s="197">
        <v>0</v>
      </c>
      <c r="AG84" s="197">
        <v>37.049999999999997</v>
      </c>
      <c r="AH84" s="197">
        <v>0</v>
      </c>
      <c r="AI84" s="197">
        <v>16.52</v>
      </c>
      <c r="AJ84" s="197">
        <v>0</v>
      </c>
      <c r="AK84" s="197">
        <v>4.3099999999999996</v>
      </c>
      <c r="AL84" s="197">
        <v>0</v>
      </c>
      <c r="AM84" s="197">
        <v>0</v>
      </c>
      <c r="AN84" s="197">
        <v>0</v>
      </c>
      <c r="AO84" s="197">
        <v>89.38</v>
      </c>
      <c r="AP84" s="197">
        <v>0</v>
      </c>
      <c r="AQ84" s="197">
        <v>0</v>
      </c>
      <c r="AR84" s="197">
        <v>0</v>
      </c>
      <c r="AS84" s="197">
        <v>0</v>
      </c>
      <c r="AT84" s="197">
        <v>0</v>
      </c>
      <c r="AU84" s="197">
        <v>0</v>
      </c>
      <c r="AV84" s="197">
        <v>0</v>
      </c>
      <c r="AW84" s="197">
        <v>0</v>
      </c>
      <c r="AX84" s="197">
        <v>0</v>
      </c>
      <c r="AY84" s="197">
        <v>0</v>
      </c>
    </row>
    <row r="85" spans="1:51">
      <c r="A85" t="s">
        <v>127</v>
      </c>
      <c r="B85" s="197">
        <v>0</v>
      </c>
      <c r="C85" s="197">
        <v>0</v>
      </c>
      <c r="D85" s="197">
        <v>0</v>
      </c>
      <c r="E85" s="197">
        <v>0</v>
      </c>
      <c r="F85" s="197">
        <v>0</v>
      </c>
      <c r="G85" s="197">
        <v>0</v>
      </c>
      <c r="H85" s="197">
        <v>0</v>
      </c>
      <c r="I85" s="197">
        <v>0</v>
      </c>
      <c r="J85" s="197">
        <v>0</v>
      </c>
      <c r="K85" s="197">
        <v>0</v>
      </c>
      <c r="L85" s="197">
        <v>0</v>
      </c>
      <c r="M85" s="197">
        <v>0</v>
      </c>
      <c r="N85" s="197">
        <v>0</v>
      </c>
      <c r="O85" s="197">
        <v>0</v>
      </c>
      <c r="P85" s="197">
        <v>0</v>
      </c>
      <c r="Q85" s="197">
        <v>0</v>
      </c>
      <c r="R85" s="197">
        <v>0</v>
      </c>
      <c r="S85" s="197">
        <v>0</v>
      </c>
      <c r="T85" s="197">
        <v>0</v>
      </c>
      <c r="U85" s="197">
        <v>0</v>
      </c>
      <c r="V85" s="197">
        <v>0</v>
      </c>
      <c r="W85" s="197">
        <v>0</v>
      </c>
      <c r="X85" s="197">
        <v>0</v>
      </c>
      <c r="Y85" s="197">
        <v>0</v>
      </c>
      <c r="Z85" s="197">
        <v>0</v>
      </c>
      <c r="AA85" s="197">
        <v>0</v>
      </c>
      <c r="AB85" s="197">
        <v>0</v>
      </c>
      <c r="AC85" s="197">
        <v>2.1</v>
      </c>
      <c r="AD85" s="197">
        <v>1.49</v>
      </c>
      <c r="AE85" s="197">
        <v>0</v>
      </c>
      <c r="AF85" s="197">
        <v>0</v>
      </c>
      <c r="AG85" s="197">
        <v>37.049999999999997</v>
      </c>
      <c r="AH85" s="197">
        <v>0</v>
      </c>
      <c r="AI85" s="197">
        <v>16.52</v>
      </c>
      <c r="AJ85" s="197">
        <v>0</v>
      </c>
      <c r="AK85" s="197">
        <v>4.3499999999999996</v>
      </c>
      <c r="AL85" s="197">
        <v>0</v>
      </c>
      <c r="AM85" s="197">
        <v>0</v>
      </c>
      <c r="AN85" s="197">
        <v>0</v>
      </c>
      <c r="AO85" s="197">
        <v>89.38</v>
      </c>
      <c r="AP85" s="197">
        <v>0</v>
      </c>
      <c r="AQ85" s="197">
        <v>0</v>
      </c>
      <c r="AR85" s="197">
        <v>0</v>
      </c>
      <c r="AS85" s="197">
        <v>0</v>
      </c>
      <c r="AT85" s="197">
        <v>0</v>
      </c>
      <c r="AU85" s="197">
        <v>0</v>
      </c>
      <c r="AV85" s="197">
        <v>0</v>
      </c>
      <c r="AW85" s="197">
        <v>0</v>
      </c>
      <c r="AX85" s="197">
        <v>0</v>
      </c>
      <c r="AY85" s="197">
        <v>0</v>
      </c>
    </row>
    <row r="86" spans="1:51">
      <c r="A86" t="s">
        <v>128</v>
      </c>
      <c r="B86" s="197">
        <v>0</v>
      </c>
      <c r="C86" s="197">
        <v>0</v>
      </c>
      <c r="D86" s="197">
        <v>0</v>
      </c>
      <c r="E86" s="197">
        <v>0</v>
      </c>
      <c r="F86" s="197">
        <v>0</v>
      </c>
      <c r="G86" s="197">
        <v>0</v>
      </c>
      <c r="H86" s="197">
        <v>0</v>
      </c>
      <c r="I86" s="197">
        <v>0</v>
      </c>
      <c r="J86" s="197">
        <v>0</v>
      </c>
      <c r="K86" s="197">
        <v>0</v>
      </c>
      <c r="L86" s="197">
        <v>0</v>
      </c>
      <c r="M86" s="197">
        <v>0</v>
      </c>
      <c r="N86" s="197">
        <v>0</v>
      </c>
      <c r="O86" s="197">
        <v>0</v>
      </c>
      <c r="P86" s="197">
        <v>0</v>
      </c>
      <c r="Q86" s="197">
        <v>0</v>
      </c>
      <c r="R86" s="197">
        <v>0</v>
      </c>
      <c r="S86" s="197">
        <v>0</v>
      </c>
      <c r="T86" s="197">
        <v>0</v>
      </c>
      <c r="U86" s="197">
        <v>0</v>
      </c>
      <c r="V86" s="197">
        <v>0</v>
      </c>
      <c r="W86" s="197">
        <v>0</v>
      </c>
      <c r="X86" s="197">
        <v>0</v>
      </c>
      <c r="Y86" s="197">
        <v>0</v>
      </c>
      <c r="Z86" s="197">
        <v>0</v>
      </c>
      <c r="AA86" s="197">
        <v>0</v>
      </c>
      <c r="AB86" s="197">
        <v>0</v>
      </c>
      <c r="AC86" s="197">
        <v>2.1</v>
      </c>
      <c r="AD86" s="197">
        <v>1.49</v>
      </c>
      <c r="AE86" s="197">
        <v>0</v>
      </c>
      <c r="AF86" s="197">
        <v>0</v>
      </c>
      <c r="AG86" s="197">
        <v>37.049999999999997</v>
      </c>
      <c r="AH86" s="197">
        <v>0</v>
      </c>
      <c r="AI86" s="197">
        <v>16.52</v>
      </c>
      <c r="AJ86" s="197">
        <v>0</v>
      </c>
      <c r="AK86" s="197">
        <v>4.3499999999999996</v>
      </c>
      <c r="AL86" s="197">
        <v>0</v>
      </c>
      <c r="AM86" s="197">
        <v>0</v>
      </c>
      <c r="AN86" s="197">
        <v>0</v>
      </c>
      <c r="AO86" s="197">
        <v>89.38</v>
      </c>
      <c r="AP86" s="197">
        <v>0</v>
      </c>
      <c r="AQ86" s="197">
        <v>0</v>
      </c>
      <c r="AR86" s="197">
        <v>0</v>
      </c>
      <c r="AS86" s="197">
        <v>0</v>
      </c>
      <c r="AT86" s="197">
        <v>0</v>
      </c>
      <c r="AU86" s="197">
        <v>0</v>
      </c>
      <c r="AV86" s="197">
        <v>0</v>
      </c>
      <c r="AW86" s="197">
        <v>0</v>
      </c>
      <c r="AX86" s="197">
        <v>0</v>
      </c>
      <c r="AY86" s="197">
        <v>0</v>
      </c>
    </row>
    <row r="87" spans="1:51">
      <c r="A87" t="s">
        <v>129</v>
      </c>
      <c r="B87" s="197">
        <v>0</v>
      </c>
      <c r="C87" s="197">
        <v>0</v>
      </c>
      <c r="D87" s="197">
        <v>0</v>
      </c>
      <c r="E87" s="197">
        <v>0</v>
      </c>
      <c r="F87" s="197">
        <v>0</v>
      </c>
      <c r="G87" s="197">
        <v>0</v>
      </c>
      <c r="H87" s="197">
        <v>0</v>
      </c>
      <c r="I87" s="197">
        <v>0</v>
      </c>
      <c r="J87" s="197">
        <v>0</v>
      </c>
      <c r="K87" s="197">
        <v>0</v>
      </c>
      <c r="L87" s="197">
        <v>0</v>
      </c>
      <c r="M87" s="197">
        <v>0</v>
      </c>
      <c r="N87" s="197">
        <v>0</v>
      </c>
      <c r="O87" s="197">
        <v>0</v>
      </c>
      <c r="P87" s="197">
        <v>0</v>
      </c>
      <c r="Q87" s="197">
        <v>0</v>
      </c>
      <c r="R87" s="197">
        <v>0</v>
      </c>
      <c r="S87" s="197">
        <v>0</v>
      </c>
      <c r="T87" s="197">
        <v>0</v>
      </c>
      <c r="U87" s="197">
        <v>0</v>
      </c>
      <c r="V87" s="197">
        <v>0</v>
      </c>
      <c r="W87" s="197">
        <v>0</v>
      </c>
      <c r="X87" s="197">
        <v>0</v>
      </c>
      <c r="Y87" s="197">
        <v>0</v>
      </c>
      <c r="Z87" s="197">
        <v>0</v>
      </c>
      <c r="AA87" s="197">
        <v>0</v>
      </c>
      <c r="AB87" s="197">
        <v>0</v>
      </c>
      <c r="AC87" s="197">
        <v>2.1</v>
      </c>
      <c r="AD87" s="197">
        <v>1.49</v>
      </c>
      <c r="AE87" s="197">
        <v>0</v>
      </c>
      <c r="AF87" s="197">
        <v>0</v>
      </c>
      <c r="AG87" s="197">
        <v>37.049999999999997</v>
      </c>
      <c r="AH87" s="197">
        <v>0</v>
      </c>
      <c r="AI87" s="197">
        <v>16.52</v>
      </c>
      <c r="AJ87" s="197">
        <v>0</v>
      </c>
      <c r="AK87" s="197">
        <v>4.3499999999999996</v>
      </c>
      <c r="AL87" s="197">
        <v>0</v>
      </c>
      <c r="AM87" s="197">
        <v>0</v>
      </c>
      <c r="AN87" s="197">
        <v>0</v>
      </c>
      <c r="AO87" s="197">
        <v>89.38</v>
      </c>
      <c r="AP87" s="197">
        <v>0</v>
      </c>
      <c r="AQ87" s="197">
        <v>0</v>
      </c>
      <c r="AR87" s="197">
        <v>0</v>
      </c>
      <c r="AS87" s="197">
        <v>0</v>
      </c>
      <c r="AT87" s="197">
        <v>0</v>
      </c>
      <c r="AU87" s="197">
        <v>0</v>
      </c>
      <c r="AV87" s="197">
        <v>0</v>
      </c>
      <c r="AW87" s="197">
        <v>0</v>
      </c>
      <c r="AX87" s="197">
        <v>0</v>
      </c>
      <c r="AY87" s="197">
        <v>0</v>
      </c>
    </row>
    <row r="88" spans="1:51">
      <c r="A88" t="s">
        <v>130</v>
      </c>
      <c r="B88" s="197">
        <v>0</v>
      </c>
      <c r="C88" s="197">
        <v>0</v>
      </c>
      <c r="D88" s="197">
        <v>0</v>
      </c>
      <c r="E88" s="197">
        <v>0</v>
      </c>
      <c r="F88" s="197">
        <v>0</v>
      </c>
      <c r="G88" s="197">
        <v>0</v>
      </c>
      <c r="H88" s="197">
        <v>0</v>
      </c>
      <c r="I88" s="197">
        <v>0</v>
      </c>
      <c r="J88" s="197">
        <v>0</v>
      </c>
      <c r="K88" s="197">
        <v>0</v>
      </c>
      <c r="L88" s="197">
        <v>0</v>
      </c>
      <c r="M88" s="197">
        <v>0</v>
      </c>
      <c r="N88" s="197">
        <v>0</v>
      </c>
      <c r="O88" s="197">
        <v>0</v>
      </c>
      <c r="P88" s="197">
        <v>0</v>
      </c>
      <c r="Q88" s="197">
        <v>0</v>
      </c>
      <c r="R88" s="197">
        <v>0</v>
      </c>
      <c r="S88" s="197">
        <v>0</v>
      </c>
      <c r="T88" s="197">
        <v>0</v>
      </c>
      <c r="U88" s="197">
        <v>0</v>
      </c>
      <c r="V88" s="197">
        <v>0</v>
      </c>
      <c r="W88" s="197">
        <v>0</v>
      </c>
      <c r="X88" s="197">
        <v>0</v>
      </c>
      <c r="Y88" s="197">
        <v>0</v>
      </c>
      <c r="Z88" s="197">
        <v>0</v>
      </c>
      <c r="AA88" s="197">
        <v>0</v>
      </c>
      <c r="AB88" s="197">
        <v>0</v>
      </c>
      <c r="AC88" s="197">
        <v>2.1</v>
      </c>
      <c r="AD88" s="197">
        <v>1.49</v>
      </c>
      <c r="AE88" s="197">
        <v>0</v>
      </c>
      <c r="AF88" s="197">
        <v>0</v>
      </c>
      <c r="AG88" s="197">
        <v>37.049999999999997</v>
      </c>
      <c r="AH88" s="197">
        <v>0</v>
      </c>
      <c r="AI88" s="197">
        <v>16.52</v>
      </c>
      <c r="AJ88" s="197">
        <v>0</v>
      </c>
      <c r="AK88" s="197">
        <v>4.3499999999999996</v>
      </c>
      <c r="AL88" s="197">
        <v>0</v>
      </c>
      <c r="AM88" s="197">
        <v>0</v>
      </c>
      <c r="AN88" s="197">
        <v>0</v>
      </c>
      <c r="AO88" s="197">
        <v>89.38</v>
      </c>
      <c r="AP88" s="197">
        <v>0</v>
      </c>
      <c r="AQ88" s="197">
        <v>0</v>
      </c>
      <c r="AR88" s="197">
        <v>0</v>
      </c>
      <c r="AS88" s="197">
        <v>0</v>
      </c>
      <c r="AT88" s="197">
        <v>0</v>
      </c>
      <c r="AU88" s="197">
        <v>0</v>
      </c>
      <c r="AV88" s="197">
        <v>0</v>
      </c>
      <c r="AW88" s="197">
        <v>0</v>
      </c>
      <c r="AX88" s="197">
        <v>0</v>
      </c>
      <c r="AY88" s="197">
        <v>0</v>
      </c>
    </row>
    <row r="89" spans="1:51">
      <c r="A89" t="s">
        <v>131</v>
      </c>
      <c r="B89" s="197">
        <v>0</v>
      </c>
      <c r="C89" s="197">
        <v>0</v>
      </c>
      <c r="D89" s="197">
        <v>0</v>
      </c>
      <c r="E89" s="197">
        <v>0</v>
      </c>
      <c r="F89" s="197">
        <v>0</v>
      </c>
      <c r="G89" s="197">
        <v>0</v>
      </c>
      <c r="H89" s="197">
        <v>0</v>
      </c>
      <c r="I89" s="197">
        <v>0</v>
      </c>
      <c r="J89" s="197">
        <v>0</v>
      </c>
      <c r="K89" s="197">
        <v>0</v>
      </c>
      <c r="L89" s="197">
        <v>0</v>
      </c>
      <c r="M89" s="197">
        <v>0</v>
      </c>
      <c r="N89" s="197">
        <v>0</v>
      </c>
      <c r="O89" s="197">
        <v>0</v>
      </c>
      <c r="P89" s="197">
        <v>0</v>
      </c>
      <c r="Q89" s="197">
        <v>0</v>
      </c>
      <c r="R89" s="197">
        <v>0</v>
      </c>
      <c r="S89" s="197">
        <v>0</v>
      </c>
      <c r="T89" s="197">
        <v>0</v>
      </c>
      <c r="U89" s="197">
        <v>0</v>
      </c>
      <c r="V89" s="197">
        <v>0</v>
      </c>
      <c r="W89" s="197">
        <v>0</v>
      </c>
      <c r="X89" s="197">
        <v>0</v>
      </c>
      <c r="Y89" s="197">
        <v>0</v>
      </c>
      <c r="Z89" s="197">
        <v>0</v>
      </c>
      <c r="AA89" s="197">
        <v>0</v>
      </c>
      <c r="AB89" s="197">
        <v>0</v>
      </c>
      <c r="AC89" s="197">
        <v>2.1</v>
      </c>
      <c r="AD89" s="197">
        <v>1.49</v>
      </c>
      <c r="AE89" s="197">
        <v>0</v>
      </c>
      <c r="AF89" s="197">
        <v>0</v>
      </c>
      <c r="AG89" s="197">
        <v>37.049999999999997</v>
      </c>
      <c r="AH89" s="197">
        <v>0</v>
      </c>
      <c r="AI89" s="197">
        <v>16.52</v>
      </c>
      <c r="AJ89" s="197">
        <v>0</v>
      </c>
      <c r="AK89" s="197">
        <v>4.3499999999999996</v>
      </c>
      <c r="AL89" s="197">
        <v>0</v>
      </c>
      <c r="AM89" s="197">
        <v>0</v>
      </c>
      <c r="AN89" s="197">
        <v>0</v>
      </c>
      <c r="AO89" s="197">
        <v>89.38</v>
      </c>
      <c r="AP89" s="197">
        <v>0</v>
      </c>
      <c r="AQ89" s="197">
        <v>0</v>
      </c>
      <c r="AR89" s="197">
        <v>0</v>
      </c>
      <c r="AS89" s="197">
        <v>0</v>
      </c>
      <c r="AT89" s="197">
        <v>0</v>
      </c>
      <c r="AU89" s="197">
        <v>0</v>
      </c>
      <c r="AV89" s="197">
        <v>0</v>
      </c>
      <c r="AW89" s="197">
        <v>0</v>
      </c>
      <c r="AX89" s="197">
        <v>0</v>
      </c>
      <c r="AY89" s="197">
        <v>0</v>
      </c>
    </row>
    <row r="90" spans="1:51">
      <c r="A90" t="s">
        <v>132</v>
      </c>
      <c r="B90" s="197">
        <v>0</v>
      </c>
      <c r="C90" s="197">
        <v>0</v>
      </c>
      <c r="D90" s="197">
        <v>0</v>
      </c>
      <c r="E90" s="197">
        <v>0</v>
      </c>
      <c r="F90" s="197">
        <v>0</v>
      </c>
      <c r="G90" s="197">
        <v>0</v>
      </c>
      <c r="H90" s="197">
        <v>0</v>
      </c>
      <c r="I90" s="197">
        <v>0</v>
      </c>
      <c r="J90" s="197">
        <v>0</v>
      </c>
      <c r="K90" s="197">
        <v>0</v>
      </c>
      <c r="L90" s="197">
        <v>0</v>
      </c>
      <c r="M90" s="197">
        <v>0</v>
      </c>
      <c r="N90" s="197">
        <v>0</v>
      </c>
      <c r="O90" s="197">
        <v>0</v>
      </c>
      <c r="P90" s="197">
        <v>0</v>
      </c>
      <c r="Q90" s="197">
        <v>0</v>
      </c>
      <c r="R90" s="197">
        <v>0</v>
      </c>
      <c r="S90" s="197">
        <v>0</v>
      </c>
      <c r="T90" s="197">
        <v>0</v>
      </c>
      <c r="U90" s="197">
        <v>0</v>
      </c>
      <c r="V90" s="197">
        <v>0</v>
      </c>
      <c r="W90" s="197">
        <v>0</v>
      </c>
      <c r="X90" s="197">
        <v>0</v>
      </c>
      <c r="Y90" s="197">
        <v>0</v>
      </c>
      <c r="Z90" s="197">
        <v>0</v>
      </c>
      <c r="AA90" s="197">
        <v>0</v>
      </c>
      <c r="AB90" s="197">
        <v>0</v>
      </c>
      <c r="AC90" s="197">
        <v>2.1</v>
      </c>
      <c r="AD90" s="197">
        <v>1.49</v>
      </c>
      <c r="AE90" s="197">
        <v>0</v>
      </c>
      <c r="AF90" s="197">
        <v>0</v>
      </c>
      <c r="AG90" s="197">
        <v>37.049999999999997</v>
      </c>
      <c r="AH90" s="197">
        <v>0</v>
      </c>
      <c r="AI90" s="197">
        <v>16.52</v>
      </c>
      <c r="AJ90" s="197">
        <v>0</v>
      </c>
      <c r="AK90" s="197">
        <v>4.3499999999999996</v>
      </c>
      <c r="AL90" s="197">
        <v>0</v>
      </c>
      <c r="AM90" s="197">
        <v>0</v>
      </c>
      <c r="AN90" s="197">
        <v>0</v>
      </c>
      <c r="AO90" s="197">
        <v>89.38</v>
      </c>
      <c r="AP90" s="197">
        <v>0</v>
      </c>
      <c r="AQ90" s="197">
        <v>0</v>
      </c>
      <c r="AR90" s="197">
        <v>0</v>
      </c>
      <c r="AS90" s="197">
        <v>0</v>
      </c>
      <c r="AT90" s="197">
        <v>0</v>
      </c>
      <c r="AU90" s="197">
        <v>0</v>
      </c>
      <c r="AV90" s="197">
        <v>0</v>
      </c>
      <c r="AW90" s="197">
        <v>0</v>
      </c>
      <c r="AX90" s="197">
        <v>0</v>
      </c>
      <c r="AY90" s="197">
        <v>0</v>
      </c>
    </row>
    <row r="91" spans="1:51">
      <c r="A91" t="s">
        <v>133</v>
      </c>
      <c r="B91" s="197">
        <v>0</v>
      </c>
      <c r="C91" s="197">
        <v>0</v>
      </c>
      <c r="D91" s="197">
        <v>0</v>
      </c>
      <c r="E91" s="197">
        <v>0</v>
      </c>
      <c r="F91" s="197">
        <v>0</v>
      </c>
      <c r="G91" s="197">
        <v>0</v>
      </c>
      <c r="H91" s="197">
        <v>0</v>
      </c>
      <c r="I91" s="197">
        <v>0</v>
      </c>
      <c r="J91" s="197">
        <v>0</v>
      </c>
      <c r="K91" s="197">
        <v>0</v>
      </c>
      <c r="L91" s="197">
        <v>0</v>
      </c>
      <c r="M91" s="197">
        <v>0</v>
      </c>
      <c r="N91" s="197">
        <v>0</v>
      </c>
      <c r="O91" s="197">
        <v>0</v>
      </c>
      <c r="P91" s="197">
        <v>0</v>
      </c>
      <c r="Q91" s="197">
        <v>0</v>
      </c>
      <c r="R91" s="197">
        <v>0</v>
      </c>
      <c r="S91" s="197">
        <v>0</v>
      </c>
      <c r="T91" s="197">
        <v>0</v>
      </c>
      <c r="U91" s="197">
        <v>0</v>
      </c>
      <c r="V91" s="197">
        <v>0</v>
      </c>
      <c r="W91" s="197">
        <v>0</v>
      </c>
      <c r="X91" s="197">
        <v>0</v>
      </c>
      <c r="Y91" s="197">
        <v>0</v>
      </c>
      <c r="Z91" s="197">
        <v>0</v>
      </c>
      <c r="AA91" s="197">
        <v>0</v>
      </c>
      <c r="AB91" s="197">
        <v>0</v>
      </c>
      <c r="AC91" s="197">
        <v>2.1</v>
      </c>
      <c r="AD91" s="197">
        <v>1.49</v>
      </c>
      <c r="AE91" s="197">
        <v>0</v>
      </c>
      <c r="AF91" s="197">
        <v>0</v>
      </c>
      <c r="AG91" s="197">
        <v>37.049999999999997</v>
      </c>
      <c r="AH91" s="197">
        <v>0</v>
      </c>
      <c r="AI91" s="197">
        <v>16.52</v>
      </c>
      <c r="AJ91" s="197">
        <v>0</v>
      </c>
      <c r="AK91" s="197">
        <v>4.3499999999999996</v>
      </c>
      <c r="AL91" s="197">
        <v>0</v>
      </c>
      <c r="AM91" s="197">
        <v>0</v>
      </c>
      <c r="AN91" s="197">
        <v>0</v>
      </c>
      <c r="AO91" s="197">
        <v>89.38</v>
      </c>
      <c r="AP91" s="197">
        <v>0</v>
      </c>
      <c r="AQ91" s="197">
        <v>0</v>
      </c>
      <c r="AR91" s="197">
        <v>0</v>
      </c>
      <c r="AS91" s="197">
        <v>0</v>
      </c>
      <c r="AT91" s="197">
        <v>0</v>
      </c>
      <c r="AU91" s="197">
        <v>0</v>
      </c>
      <c r="AV91" s="197">
        <v>0</v>
      </c>
      <c r="AW91" s="197">
        <v>0</v>
      </c>
      <c r="AX91" s="197">
        <v>0</v>
      </c>
      <c r="AY91" s="197">
        <v>0</v>
      </c>
    </row>
    <row r="92" spans="1:51">
      <c r="A92" t="s">
        <v>134</v>
      </c>
      <c r="B92" s="197">
        <v>0</v>
      </c>
      <c r="C92" s="197">
        <v>0</v>
      </c>
      <c r="D92" s="197">
        <v>0</v>
      </c>
      <c r="E92" s="197">
        <v>0</v>
      </c>
      <c r="F92" s="197">
        <v>0</v>
      </c>
      <c r="G92" s="197">
        <v>0</v>
      </c>
      <c r="H92" s="197">
        <v>0</v>
      </c>
      <c r="I92" s="197">
        <v>0</v>
      </c>
      <c r="J92" s="197">
        <v>0</v>
      </c>
      <c r="K92" s="197">
        <v>0</v>
      </c>
      <c r="L92" s="197">
        <v>0</v>
      </c>
      <c r="M92" s="197">
        <v>0</v>
      </c>
      <c r="N92" s="197">
        <v>0</v>
      </c>
      <c r="O92" s="197">
        <v>0</v>
      </c>
      <c r="P92" s="197">
        <v>0</v>
      </c>
      <c r="Q92" s="197">
        <v>0</v>
      </c>
      <c r="R92" s="197">
        <v>0</v>
      </c>
      <c r="S92" s="197">
        <v>0</v>
      </c>
      <c r="T92" s="197">
        <v>0</v>
      </c>
      <c r="U92" s="197">
        <v>0</v>
      </c>
      <c r="V92" s="197">
        <v>0</v>
      </c>
      <c r="W92" s="197">
        <v>0</v>
      </c>
      <c r="X92" s="197">
        <v>0</v>
      </c>
      <c r="Y92" s="197">
        <v>0</v>
      </c>
      <c r="Z92" s="197">
        <v>0</v>
      </c>
      <c r="AA92" s="197">
        <v>0</v>
      </c>
      <c r="AB92" s="197">
        <v>0</v>
      </c>
      <c r="AC92" s="197">
        <v>2.1</v>
      </c>
      <c r="AD92" s="197">
        <v>1.49</v>
      </c>
      <c r="AE92" s="197">
        <v>0</v>
      </c>
      <c r="AF92" s="197">
        <v>0</v>
      </c>
      <c r="AG92" s="197">
        <v>37.049999999999997</v>
      </c>
      <c r="AH92" s="197">
        <v>0</v>
      </c>
      <c r="AI92" s="197">
        <v>16.52</v>
      </c>
      <c r="AJ92" s="197">
        <v>0</v>
      </c>
      <c r="AK92" s="197">
        <v>4.3499999999999996</v>
      </c>
      <c r="AL92" s="197">
        <v>0</v>
      </c>
      <c r="AM92" s="197">
        <v>0</v>
      </c>
      <c r="AN92" s="197">
        <v>0</v>
      </c>
      <c r="AO92" s="197">
        <v>89.38</v>
      </c>
      <c r="AP92" s="197">
        <v>0</v>
      </c>
      <c r="AQ92" s="197">
        <v>0</v>
      </c>
      <c r="AR92" s="197">
        <v>0</v>
      </c>
      <c r="AS92" s="197">
        <v>0</v>
      </c>
      <c r="AT92" s="197">
        <v>0</v>
      </c>
      <c r="AU92" s="197">
        <v>0</v>
      </c>
      <c r="AV92" s="197">
        <v>0</v>
      </c>
      <c r="AW92" s="197">
        <v>0</v>
      </c>
      <c r="AX92" s="197">
        <v>0</v>
      </c>
      <c r="AY92" s="197">
        <v>0</v>
      </c>
    </row>
    <row r="93" spans="1:51">
      <c r="A93" t="s">
        <v>135</v>
      </c>
      <c r="B93" s="197">
        <v>0</v>
      </c>
      <c r="C93" s="197">
        <v>0</v>
      </c>
      <c r="D93" s="197">
        <v>0</v>
      </c>
      <c r="E93" s="197">
        <v>0</v>
      </c>
      <c r="F93" s="197">
        <v>0</v>
      </c>
      <c r="G93" s="197">
        <v>0</v>
      </c>
      <c r="H93" s="197">
        <v>0</v>
      </c>
      <c r="I93" s="197">
        <v>0</v>
      </c>
      <c r="J93" s="197">
        <v>0</v>
      </c>
      <c r="K93" s="197">
        <v>0</v>
      </c>
      <c r="L93" s="197">
        <v>0</v>
      </c>
      <c r="M93" s="197">
        <v>0</v>
      </c>
      <c r="N93" s="197">
        <v>0</v>
      </c>
      <c r="O93" s="197">
        <v>0</v>
      </c>
      <c r="P93" s="197">
        <v>0</v>
      </c>
      <c r="Q93" s="197">
        <v>0</v>
      </c>
      <c r="R93" s="197">
        <v>0</v>
      </c>
      <c r="S93" s="197">
        <v>0</v>
      </c>
      <c r="T93" s="197">
        <v>0</v>
      </c>
      <c r="U93" s="197">
        <v>0</v>
      </c>
      <c r="V93" s="197">
        <v>0</v>
      </c>
      <c r="W93" s="197">
        <v>0</v>
      </c>
      <c r="X93" s="197">
        <v>0</v>
      </c>
      <c r="Y93" s="197">
        <v>0</v>
      </c>
      <c r="Z93" s="197">
        <v>0</v>
      </c>
      <c r="AA93" s="197">
        <v>0</v>
      </c>
      <c r="AB93" s="197">
        <v>0</v>
      </c>
      <c r="AC93" s="197">
        <v>2.1</v>
      </c>
      <c r="AD93" s="197">
        <v>1.49</v>
      </c>
      <c r="AE93" s="197">
        <v>0</v>
      </c>
      <c r="AF93" s="197">
        <v>0</v>
      </c>
      <c r="AG93" s="197">
        <v>37.049999999999997</v>
      </c>
      <c r="AH93" s="197">
        <v>0</v>
      </c>
      <c r="AI93" s="197">
        <v>16.52</v>
      </c>
      <c r="AJ93" s="197">
        <v>0</v>
      </c>
      <c r="AK93" s="197">
        <v>4.3499999999999996</v>
      </c>
      <c r="AL93" s="197">
        <v>0</v>
      </c>
      <c r="AM93" s="197">
        <v>0</v>
      </c>
      <c r="AN93" s="197">
        <v>0</v>
      </c>
      <c r="AO93" s="197">
        <v>89.38</v>
      </c>
      <c r="AP93" s="197">
        <v>0</v>
      </c>
      <c r="AQ93" s="197">
        <v>0</v>
      </c>
      <c r="AR93" s="197">
        <v>0</v>
      </c>
      <c r="AS93" s="197">
        <v>0</v>
      </c>
      <c r="AT93" s="197">
        <v>0</v>
      </c>
      <c r="AU93" s="197">
        <v>0</v>
      </c>
      <c r="AV93" s="197">
        <v>0</v>
      </c>
      <c r="AW93" s="197">
        <v>0</v>
      </c>
      <c r="AX93" s="197">
        <v>0</v>
      </c>
      <c r="AY93" s="197">
        <v>0</v>
      </c>
    </row>
    <row r="94" spans="1:51">
      <c r="A94" t="s">
        <v>136</v>
      </c>
      <c r="B94" s="197">
        <v>0</v>
      </c>
      <c r="C94" s="197">
        <v>0</v>
      </c>
      <c r="D94" s="197">
        <v>0</v>
      </c>
      <c r="E94" s="197">
        <v>0</v>
      </c>
      <c r="F94" s="197">
        <v>0</v>
      </c>
      <c r="G94" s="197">
        <v>0</v>
      </c>
      <c r="H94" s="197">
        <v>0</v>
      </c>
      <c r="I94" s="197">
        <v>0</v>
      </c>
      <c r="J94" s="197">
        <v>0</v>
      </c>
      <c r="K94" s="197">
        <v>0</v>
      </c>
      <c r="L94" s="197">
        <v>0</v>
      </c>
      <c r="M94" s="197">
        <v>0</v>
      </c>
      <c r="N94" s="197">
        <v>0</v>
      </c>
      <c r="O94" s="197">
        <v>0</v>
      </c>
      <c r="P94" s="197">
        <v>0</v>
      </c>
      <c r="Q94" s="197">
        <v>0</v>
      </c>
      <c r="R94" s="197">
        <v>0</v>
      </c>
      <c r="S94" s="197">
        <v>0</v>
      </c>
      <c r="T94" s="197">
        <v>0</v>
      </c>
      <c r="U94" s="197">
        <v>0</v>
      </c>
      <c r="V94" s="197">
        <v>0</v>
      </c>
      <c r="W94" s="197">
        <v>0</v>
      </c>
      <c r="X94" s="197">
        <v>0</v>
      </c>
      <c r="Y94" s="197">
        <v>0</v>
      </c>
      <c r="Z94" s="197">
        <v>0</v>
      </c>
      <c r="AA94" s="197">
        <v>0</v>
      </c>
      <c r="AB94" s="197">
        <v>0</v>
      </c>
      <c r="AC94" s="197">
        <v>2.1</v>
      </c>
      <c r="AD94" s="197">
        <v>1.49</v>
      </c>
      <c r="AE94" s="197">
        <v>0</v>
      </c>
      <c r="AF94" s="197">
        <v>0</v>
      </c>
      <c r="AG94" s="197">
        <v>37.049999999999997</v>
      </c>
      <c r="AH94" s="197">
        <v>0</v>
      </c>
      <c r="AI94" s="197">
        <v>16.52</v>
      </c>
      <c r="AJ94" s="197">
        <v>0</v>
      </c>
      <c r="AK94" s="197">
        <v>4.3499999999999996</v>
      </c>
      <c r="AL94" s="197">
        <v>0</v>
      </c>
      <c r="AM94" s="197">
        <v>0</v>
      </c>
      <c r="AN94" s="197">
        <v>0</v>
      </c>
      <c r="AO94" s="197">
        <v>89.38</v>
      </c>
      <c r="AP94" s="197">
        <v>0</v>
      </c>
      <c r="AQ94" s="197">
        <v>0</v>
      </c>
      <c r="AR94" s="197">
        <v>0</v>
      </c>
      <c r="AS94" s="197">
        <v>0</v>
      </c>
      <c r="AT94" s="197">
        <v>0</v>
      </c>
      <c r="AU94" s="197">
        <v>0</v>
      </c>
      <c r="AV94" s="197">
        <v>0</v>
      </c>
      <c r="AW94" s="197">
        <v>0</v>
      </c>
      <c r="AX94" s="197">
        <v>0</v>
      </c>
      <c r="AY94" s="197">
        <v>0</v>
      </c>
    </row>
    <row r="95" spans="1:51">
      <c r="A95" t="s">
        <v>137</v>
      </c>
      <c r="B95" s="197">
        <v>0</v>
      </c>
      <c r="C95" s="197">
        <v>0</v>
      </c>
      <c r="D95" s="197">
        <v>0</v>
      </c>
      <c r="E95" s="197">
        <v>0</v>
      </c>
      <c r="F95" s="197">
        <v>0</v>
      </c>
      <c r="G95" s="197">
        <v>0</v>
      </c>
      <c r="H95" s="197">
        <v>0</v>
      </c>
      <c r="I95" s="197">
        <v>0</v>
      </c>
      <c r="J95" s="197">
        <v>0</v>
      </c>
      <c r="K95" s="197">
        <v>0</v>
      </c>
      <c r="L95" s="197">
        <v>0</v>
      </c>
      <c r="M95" s="197">
        <v>0</v>
      </c>
      <c r="N95" s="197">
        <v>0</v>
      </c>
      <c r="O95" s="197">
        <v>0</v>
      </c>
      <c r="P95" s="197">
        <v>0</v>
      </c>
      <c r="Q95" s="197">
        <v>0</v>
      </c>
      <c r="R95" s="197">
        <v>0</v>
      </c>
      <c r="S95" s="197">
        <v>0</v>
      </c>
      <c r="T95" s="197">
        <v>0</v>
      </c>
      <c r="U95" s="197">
        <v>0</v>
      </c>
      <c r="V95" s="197">
        <v>0</v>
      </c>
      <c r="W95" s="197">
        <v>0</v>
      </c>
      <c r="X95" s="197">
        <v>0</v>
      </c>
      <c r="Y95" s="197">
        <v>0</v>
      </c>
      <c r="Z95" s="197">
        <v>0</v>
      </c>
      <c r="AA95" s="197">
        <v>0</v>
      </c>
      <c r="AB95" s="197">
        <v>0</v>
      </c>
      <c r="AC95" s="197">
        <v>2.1</v>
      </c>
      <c r="AD95" s="197">
        <v>1.49</v>
      </c>
      <c r="AE95" s="197">
        <v>0</v>
      </c>
      <c r="AF95" s="197">
        <v>0</v>
      </c>
      <c r="AG95" s="197">
        <v>37.049999999999997</v>
      </c>
      <c r="AH95" s="197">
        <v>0</v>
      </c>
      <c r="AI95" s="197">
        <v>16.52</v>
      </c>
      <c r="AJ95" s="197">
        <v>0</v>
      </c>
      <c r="AK95" s="197">
        <v>4.3499999999999996</v>
      </c>
      <c r="AL95" s="197">
        <v>0</v>
      </c>
      <c r="AM95" s="197">
        <v>0</v>
      </c>
      <c r="AN95" s="197">
        <v>0</v>
      </c>
      <c r="AO95" s="197">
        <v>89.38</v>
      </c>
      <c r="AP95" s="197">
        <v>0</v>
      </c>
      <c r="AQ95" s="197">
        <v>0</v>
      </c>
      <c r="AR95" s="197">
        <v>0</v>
      </c>
      <c r="AS95" s="197">
        <v>0</v>
      </c>
      <c r="AT95" s="197">
        <v>0</v>
      </c>
      <c r="AU95" s="197">
        <v>0</v>
      </c>
      <c r="AV95" s="197">
        <v>0</v>
      </c>
      <c r="AW95" s="197">
        <v>0</v>
      </c>
      <c r="AX95" s="197">
        <v>0</v>
      </c>
      <c r="AY95" s="197">
        <v>0</v>
      </c>
    </row>
    <row r="96" spans="1:51">
      <c r="A96" t="s">
        <v>138</v>
      </c>
      <c r="B96" s="197">
        <v>0</v>
      </c>
      <c r="C96" s="197">
        <v>0</v>
      </c>
      <c r="D96" s="197">
        <v>0</v>
      </c>
      <c r="E96" s="197">
        <v>0</v>
      </c>
      <c r="F96" s="197">
        <v>0</v>
      </c>
      <c r="G96" s="197">
        <v>0</v>
      </c>
      <c r="H96" s="197">
        <v>0</v>
      </c>
      <c r="I96" s="197">
        <v>0</v>
      </c>
      <c r="J96" s="197">
        <v>0</v>
      </c>
      <c r="K96" s="197">
        <v>0</v>
      </c>
      <c r="L96" s="197">
        <v>0</v>
      </c>
      <c r="M96" s="197">
        <v>0</v>
      </c>
      <c r="N96" s="197">
        <v>0</v>
      </c>
      <c r="O96" s="197">
        <v>0</v>
      </c>
      <c r="P96" s="197">
        <v>0</v>
      </c>
      <c r="Q96" s="197">
        <v>0</v>
      </c>
      <c r="R96" s="197">
        <v>0</v>
      </c>
      <c r="S96" s="197">
        <v>0</v>
      </c>
      <c r="T96" s="197">
        <v>0</v>
      </c>
      <c r="U96" s="197">
        <v>0</v>
      </c>
      <c r="V96" s="197">
        <v>0</v>
      </c>
      <c r="W96" s="197">
        <v>0</v>
      </c>
      <c r="X96" s="197">
        <v>0</v>
      </c>
      <c r="Y96" s="197">
        <v>0</v>
      </c>
      <c r="Z96" s="197">
        <v>0</v>
      </c>
      <c r="AA96" s="197">
        <v>0</v>
      </c>
      <c r="AB96" s="197">
        <v>0</v>
      </c>
      <c r="AC96" s="197">
        <v>2.1</v>
      </c>
      <c r="AD96" s="197">
        <v>1.49</v>
      </c>
      <c r="AE96" s="197">
        <v>0</v>
      </c>
      <c r="AF96" s="197">
        <v>0</v>
      </c>
      <c r="AG96" s="197">
        <v>37.049999999999997</v>
      </c>
      <c r="AH96" s="197">
        <v>0</v>
      </c>
      <c r="AI96" s="197">
        <v>16.52</v>
      </c>
      <c r="AJ96" s="197">
        <v>0</v>
      </c>
      <c r="AK96" s="197">
        <v>4.3499999999999996</v>
      </c>
      <c r="AL96" s="197">
        <v>0</v>
      </c>
      <c r="AM96" s="197">
        <v>0</v>
      </c>
      <c r="AN96" s="197">
        <v>0</v>
      </c>
      <c r="AO96" s="197">
        <v>89.38</v>
      </c>
      <c r="AP96" s="197">
        <v>0</v>
      </c>
      <c r="AQ96" s="197">
        <v>0</v>
      </c>
      <c r="AR96" s="197">
        <v>0</v>
      </c>
      <c r="AS96" s="197">
        <v>0</v>
      </c>
      <c r="AT96" s="197">
        <v>0</v>
      </c>
      <c r="AU96" s="197">
        <v>0</v>
      </c>
      <c r="AV96" s="197">
        <v>0</v>
      </c>
      <c r="AW96" s="197">
        <v>0</v>
      </c>
      <c r="AX96" s="197">
        <v>0</v>
      </c>
      <c r="AY96" s="197">
        <v>0</v>
      </c>
    </row>
    <row r="97" spans="1:51">
      <c r="A97" t="s">
        <v>139</v>
      </c>
      <c r="B97" s="197">
        <v>0</v>
      </c>
      <c r="C97" s="197">
        <v>0</v>
      </c>
      <c r="D97" s="197">
        <v>0</v>
      </c>
      <c r="E97" s="197">
        <v>0</v>
      </c>
      <c r="F97" s="197">
        <v>0</v>
      </c>
      <c r="G97" s="197">
        <v>0</v>
      </c>
      <c r="H97" s="197">
        <v>0</v>
      </c>
      <c r="I97" s="197">
        <v>0</v>
      </c>
      <c r="J97" s="197">
        <v>0</v>
      </c>
      <c r="K97" s="197">
        <v>0</v>
      </c>
      <c r="L97" s="197">
        <v>0</v>
      </c>
      <c r="M97" s="197">
        <v>0</v>
      </c>
      <c r="N97" s="197">
        <v>0</v>
      </c>
      <c r="O97" s="197">
        <v>0</v>
      </c>
      <c r="P97" s="197">
        <v>0</v>
      </c>
      <c r="Q97" s="197">
        <v>0</v>
      </c>
      <c r="R97" s="197">
        <v>0</v>
      </c>
      <c r="S97" s="197">
        <v>0</v>
      </c>
      <c r="T97" s="197">
        <v>0</v>
      </c>
      <c r="U97" s="197">
        <v>0</v>
      </c>
      <c r="V97" s="197">
        <v>0</v>
      </c>
      <c r="W97" s="197">
        <v>0</v>
      </c>
      <c r="X97" s="197">
        <v>0</v>
      </c>
      <c r="Y97" s="197">
        <v>0</v>
      </c>
      <c r="Z97" s="197">
        <v>0</v>
      </c>
      <c r="AA97" s="197">
        <v>0</v>
      </c>
      <c r="AB97" s="197">
        <v>0</v>
      </c>
      <c r="AC97" s="197">
        <v>2.1</v>
      </c>
      <c r="AD97" s="197">
        <v>1.49</v>
      </c>
      <c r="AE97" s="197">
        <v>0</v>
      </c>
      <c r="AF97" s="197">
        <v>0</v>
      </c>
      <c r="AG97" s="197">
        <v>37.049999999999997</v>
      </c>
      <c r="AH97" s="197">
        <v>0</v>
      </c>
      <c r="AI97" s="197">
        <v>16.52</v>
      </c>
      <c r="AJ97" s="197">
        <v>0</v>
      </c>
      <c r="AK97" s="197">
        <v>3.72</v>
      </c>
      <c r="AL97" s="197">
        <v>0</v>
      </c>
      <c r="AM97" s="197">
        <v>0</v>
      </c>
      <c r="AN97" s="197">
        <v>0</v>
      </c>
      <c r="AO97" s="197">
        <v>89.38</v>
      </c>
      <c r="AP97" s="197">
        <v>0</v>
      </c>
      <c r="AQ97" s="197">
        <v>0</v>
      </c>
      <c r="AR97" s="197">
        <v>0</v>
      </c>
      <c r="AS97" s="197">
        <v>0</v>
      </c>
      <c r="AT97" s="197">
        <v>0</v>
      </c>
      <c r="AU97" s="197">
        <v>0</v>
      </c>
      <c r="AV97" s="197">
        <v>0</v>
      </c>
      <c r="AW97" s="197">
        <v>0</v>
      </c>
      <c r="AX97" s="197">
        <v>0</v>
      </c>
      <c r="AY97" s="197">
        <v>0</v>
      </c>
    </row>
    <row r="98" spans="1:51">
      <c r="A98" t="s">
        <v>140</v>
      </c>
      <c r="B98" s="197">
        <v>0</v>
      </c>
      <c r="C98" s="197">
        <v>0</v>
      </c>
      <c r="D98" s="197">
        <v>0</v>
      </c>
      <c r="E98" s="197">
        <v>0</v>
      </c>
      <c r="F98" s="197">
        <v>0</v>
      </c>
      <c r="G98" s="197">
        <v>0</v>
      </c>
      <c r="H98" s="197">
        <v>0</v>
      </c>
      <c r="I98" s="197">
        <v>0</v>
      </c>
      <c r="J98" s="197">
        <v>0</v>
      </c>
      <c r="K98" s="197">
        <v>0</v>
      </c>
      <c r="L98" s="197">
        <v>0</v>
      </c>
      <c r="M98" s="197">
        <v>0</v>
      </c>
      <c r="N98" s="197">
        <v>0</v>
      </c>
      <c r="O98" s="197">
        <v>0</v>
      </c>
      <c r="P98" s="197">
        <v>0</v>
      </c>
      <c r="Q98" s="197">
        <v>0</v>
      </c>
      <c r="R98" s="197">
        <v>0</v>
      </c>
      <c r="S98" s="197">
        <v>0</v>
      </c>
      <c r="T98" s="197">
        <v>0</v>
      </c>
      <c r="U98" s="197">
        <v>0</v>
      </c>
      <c r="V98" s="197">
        <v>0</v>
      </c>
      <c r="W98" s="197">
        <v>0</v>
      </c>
      <c r="X98" s="197">
        <v>0</v>
      </c>
      <c r="Y98" s="197">
        <v>0</v>
      </c>
      <c r="Z98" s="197">
        <v>0</v>
      </c>
      <c r="AA98" s="197">
        <v>0</v>
      </c>
      <c r="AB98" s="197">
        <v>0</v>
      </c>
      <c r="AC98" s="197">
        <v>2.1</v>
      </c>
      <c r="AD98" s="197">
        <v>1.49</v>
      </c>
      <c r="AE98" s="197">
        <v>0</v>
      </c>
      <c r="AF98" s="197">
        <v>0</v>
      </c>
      <c r="AG98" s="197">
        <v>37.049999999999997</v>
      </c>
      <c r="AH98" s="197">
        <v>0</v>
      </c>
      <c r="AI98" s="197">
        <v>16.52</v>
      </c>
      <c r="AJ98" s="197">
        <v>0</v>
      </c>
      <c r="AK98" s="197">
        <v>3.72</v>
      </c>
      <c r="AL98" s="197">
        <v>0</v>
      </c>
      <c r="AM98" s="197">
        <v>0</v>
      </c>
      <c r="AN98" s="197">
        <v>0</v>
      </c>
      <c r="AO98" s="197">
        <v>89.38</v>
      </c>
      <c r="AP98" s="197">
        <v>0</v>
      </c>
      <c r="AQ98" s="197">
        <v>0</v>
      </c>
      <c r="AR98" s="197">
        <v>0</v>
      </c>
      <c r="AS98" s="197">
        <v>0</v>
      </c>
      <c r="AT98" s="197">
        <v>0</v>
      </c>
      <c r="AU98" s="197">
        <v>0</v>
      </c>
      <c r="AV98" s="197">
        <v>0</v>
      </c>
      <c r="AW98" s="197">
        <v>0</v>
      </c>
      <c r="AX98" s="197">
        <v>0</v>
      </c>
      <c r="AY98" s="197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</v>
      </c>
      <c r="E99">
        <f t="shared" si="0"/>
        <v>0</v>
      </c>
      <c r="F99">
        <f t="shared" si="0"/>
        <v>0</v>
      </c>
      <c r="G99">
        <f t="shared" si="0"/>
        <v>0</v>
      </c>
      <c r="H99">
        <f t="shared" si="0"/>
        <v>0</v>
      </c>
      <c r="I99">
        <f t="shared" si="0"/>
        <v>0</v>
      </c>
      <c r="J99">
        <f t="shared" si="0"/>
        <v>0</v>
      </c>
      <c r="K99">
        <f t="shared" si="0"/>
        <v>0</v>
      </c>
      <c r="L99">
        <f t="shared" si="0"/>
        <v>0</v>
      </c>
      <c r="M99">
        <f t="shared" si="0"/>
        <v>0</v>
      </c>
      <c r="N99">
        <f t="shared" si="0"/>
        <v>0</v>
      </c>
      <c r="O99">
        <f t="shared" si="0"/>
        <v>0</v>
      </c>
      <c r="P99">
        <f t="shared" si="0"/>
        <v>0</v>
      </c>
      <c r="Q99">
        <f t="shared" si="0"/>
        <v>0</v>
      </c>
      <c r="R99">
        <f t="shared" si="0"/>
        <v>0</v>
      </c>
      <c r="S99">
        <f t="shared" si="0"/>
        <v>0</v>
      </c>
      <c r="T99">
        <f t="shared" si="0"/>
        <v>0</v>
      </c>
      <c r="U99">
        <f t="shared" si="0"/>
        <v>0</v>
      </c>
      <c r="V99">
        <f t="shared" si="0"/>
        <v>0</v>
      </c>
      <c r="W99">
        <f t="shared" si="0"/>
        <v>0</v>
      </c>
      <c r="X99">
        <f t="shared" si="0"/>
        <v>0</v>
      </c>
      <c r="Y99">
        <f t="shared" si="0"/>
        <v>0</v>
      </c>
      <c r="Z99">
        <f t="shared" si="0"/>
        <v>0</v>
      </c>
      <c r="AA99">
        <f t="shared" si="0"/>
        <v>0</v>
      </c>
      <c r="AB99">
        <f t="shared" si="0"/>
        <v>0</v>
      </c>
      <c r="AC99">
        <f t="shared" si="0"/>
        <v>1.89E-2</v>
      </c>
      <c r="AD99">
        <f t="shared" si="0"/>
        <v>5.7960000000000074E-2</v>
      </c>
      <c r="AE99">
        <f t="shared" si="0"/>
        <v>0</v>
      </c>
      <c r="AF99">
        <f t="shared" si="0"/>
        <v>0</v>
      </c>
      <c r="AG99">
        <f t="shared" si="0"/>
        <v>0.30233749999999981</v>
      </c>
      <c r="AH99">
        <f t="shared" si="0"/>
        <v>0</v>
      </c>
      <c r="AI99">
        <f t="shared" si="0"/>
        <v>0.14041999999999993</v>
      </c>
      <c r="AJ99">
        <f t="shared" si="0"/>
        <v>0</v>
      </c>
      <c r="AK99">
        <f t="shared" si="0"/>
        <v>0.10059000000000004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2.1304800000000017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1.xml><?xml version="1.0" encoding="utf-8"?>
<worksheet xmlns="http://schemas.openxmlformats.org/spreadsheetml/2006/main" xmlns:r="http://schemas.openxmlformats.org/officeDocument/2006/relationships">
  <dimension ref="A1:AY101"/>
  <sheetViews>
    <sheetView workbookViewId="0">
      <pane xSplit="1" ySplit="2" topLeftCell="T3" activePane="bottomRight" state="frozen"/>
      <selection pane="topRight" activeCell="B1" sqref="B1"/>
      <selection pane="bottomLeft" activeCell="A3" sqref="A3"/>
      <selection pane="bottomRight" activeCell="AQ1" sqref="AQ1:AX1048576"/>
    </sheetView>
  </sheetViews>
  <sheetFormatPr defaultRowHeight="15"/>
  <cols>
    <col min="1" max="1" width="12" customWidth="1"/>
  </cols>
  <sheetData>
    <row r="1" spans="1:51">
      <c r="A1" s="216" t="s">
        <v>44</v>
      </c>
      <c r="B1" t="s">
        <v>0</v>
      </c>
      <c r="C1" t="s">
        <v>1</v>
      </c>
      <c r="D1" t="s">
        <v>2</v>
      </c>
      <c r="E1" t="s">
        <v>3</v>
      </c>
      <c r="F1" t="s">
        <v>4</v>
      </c>
      <c r="G1" t="s">
        <v>5</v>
      </c>
      <c r="H1" t="s">
        <v>10</v>
      </c>
      <c r="I1" t="s">
        <v>11</v>
      </c>
      <c r="J1" t="s">
        <v>12</v>
      </c>
      <c r="K1" t="s">
        <v>14</v>
      </c>
      <c r="L1" t="s">
        <v>18</v>
      </c>
      <c r="M1" t="s">
        <v>27</v>
      </c>
      <c r="N1" t="s">
        <v>28</v>
      </c>
      <c r="O1" t="s">
        <v>29</v>
      </c>
      <c r="P1" t="s">
        <v>33</v>
      </c>
      <c r="Q1" t="s">
        <v>38</v>
      </c>
      <c r="R1" t="s">
        <v>39</v>
      </c>
      <c r="S1" t="s">
        <v>40</v>
      </c>
      <c r="T1" t="s">
        <v>41</v>
      </c>
      <c r="U1" t="s">
        <v>31</v>
      </c>
      <c r="V1" t="s">
        <v>17</v>
      </c>
      <c r="W1" t="s">
        <v>19</v>
      </c>
      <c r="X1" t="s">
        <v>20</v>
      </c>
      <c r="Y1" t="s">
        <v>13</v>
      </c>
      <c r="Z1" t="s">
        <v>143</v>
      </c>
      <c r="AA1" t="s">
        <v>144</v>
      </c>
      <c r="AB1" t="s">
        <v>155</v>
      </c>
      <c r="AC1" t="s">
        <v>205</v>
      </c>
      <c r="AD1" t="s">
        <v>206</v>
      </c>
      <c r="AE1" t="s">
        <v>208</v>
      </c>
      <c r="AF1" t="s">
        <v>207</v>
      </c>
      <c r="AG1" t="s">
        <v>209</v>
      </c>
      <c r="AH1" t="s">
        <v>210</v>
      </c>
      <c r="AI1" t="s">
        <v>211</v>
      </c>
      <c r="AJ1" t="s">
        <v>212</v>
      </c>
      <c r="AK1" t="s">
        <v>213</v>
      </c>
      <c r="AL1" t="s">
        <v>214</v>
      </c>
      <c r="AM1" t="s">
        <v>217</v>
      </c>
      <c r="AN1" t="s">
        <v>218</v>
      </c>
      <c r="AO1" t="s">
        <v>215</v>
      </c>
      <c r="AP1" t="s">
        <v>216</v>
      </c>
      <c r="AQ1" t="s">
        <v>358</v>
      </c>
      <c r="AR1" t="s">
        <v>359</v>
      </c>
      <c r="AS1" t="s">
        <v>361</v>
      </c>
      <c r="AT1" t="s">
        <v>481</v>
      </c>
      <c r="AU1" t="s">
        <v>480</v>
      </c>
      <c r="AV1" t="s">
        <v>447</v>
      </c>
      <c r="AW1" t="s">
        <v>453</v>
      </c>
      <c r="AX1" t="s">
        <v>457</v>
      </c>
    </row>
    <row r="2" spans="1:51">
      <c r="A2" s="216"/>
    </row>
    <row r="3" spans="1:51">
      <c r="A3" t="s">
        <v>45</v>
      </c>
      <c r="B3" s="197">
        <v>0</v>
      </c>
      <c r="C3" s="197">
        <v>0</v>
      </c>
      <c r="D3" s="197">
        <v>11.27</v>
      </c>
      <c r="E3" s="197">
        <v>0</v>
      </c>
      <c r="F3" s="197">
        <v>0</v>
      </c>
      <c r="G3" s="197">
        <v>19.329999999999998</v>
      </c>
      <c r="H3" s="197">
        <v>0</v>
      </c>
      <c r="I3" s="197">
        <v>0</v>
      </c>
      <c r="J3" s="197">
        <v>25.56</v>
      </c>
      <c r="K3" s="197">
        <v>0.38</v>
      </c>
      <c r="L3" s="197">
        <v>23.31</v>
      </c>
      <c r="M3" s="197">
        <v>1.1399999999999999</v>
      </c>
      <c r="N3" s="197">
        <v>1.46</v>
      </c>
      <c r="O3" s="197">
        <v>0</v>
      </c>
      <c r="P3" s="197">
        <v>1.27</v>
      </c>
      <c r="Q3" s="197">
        <v>0.25</v>
      </c>
      <c r="R3" s="197">
        <v>0.52</v>
      </c>
      <c r="S3" s="197">
        <v>0.33</v>
      </c>
      <c r="T3" s="197">
        <v>0</v>
      </c>
      <c r="U3" s="197">
        <v>2.14</v>
      </c>
      <c r="V3" s="197">
        <v>0.22</v>
      </c>
      <c r="W3" s="197">
        <v>0.52</v>
      </c>
      <c r="X3" s="197">
        <v>1.77</v>
      </c>
      <c r="Y3" s="197">
        <v>0</v>
      </c>
      <c r="Z3" s="197">
        <v>3.13</v>
      </c>
      <c r="AA3" s="197">
        <v>0.95</v>
      </c>
      <c r="AB3" s="197">
        <v>0</v>
      </c>
      <c r="AC3" s="197">
        <v>0</v>
      </c>
      <c r="AD3" s="197">
        <v>17.8</v>
      </c>
      <c r="AE3" s="197">
        <v>0</v>
      </c>
      <c r="AF3" s="197">
        <v>0</v>
      </c>
      <c r="AG3" s="197">
        <v>-0.08</v>
      </c>
      <c r="AH3" s="197">
        <v>0</v>
      </c>
      <c r="AI3" s="197">
        <v>0</v>
      </c>
      <c r="AJ3" s="197">
        <v>0</v>
      </c>
      <c r="AK3" s="197">
        <v>0</v>
      </c>
      <c r="AL3" s="197">
        <v>0</v>
      </c>
      <c r="AM3" s="197">
        <v>0</v>
      </c>
      <c r="AN3" s="197">
        <v>0</v>
      </c>
      <c r="AO3" s="197">
        <v>266.45999999999998</v>
      </c>
      <c r="AP3" s="197">
        <v>0</v>
      </c>
      <c r="AQ3" s="197">
        <v>0</v>
      </c>
      <c r="AR3" s="197">
        <v>0</v>
      </c>
      <c r="AS3" s="197">
        <v>0</v>
      </c>
      <c r="AT3" s="197">
        <v>0</v>
      </c>
      <c r="AU3" s="197">
        <v>0</v>
      </c>
      <c r="AV3" s="197">
        <v>0</v>
      </c>
      <c r="AW3" s="197">
        <v>0</v>
      </c>
      <c r="AX3" s="197">
        <v>0</v>
      </c>
      <c r="AY3" s="197">
        <v>0</v>
      </c>
    </row>
    <row r="4" spans="1:51">
      <c r="A4" t="s">
        <v>46</v>
      </c>
      <c r="B4" s="197">
        <v>0</v>
      </c>
      <c r="C4" s="197">
        <v>0</v>
      </c>
      <c r="D4" s="197">
        <v>11.27</v>
      </c>
      <c r="E4" s="197">
        <v>0</v>
      </c>
      <c r="F4" s="197">
        <v>0</v>
      </c>
      <c r="G4" s="197">
        <v>19.329999999999998</v>
      </c>
      <c r="H4" s="197">
        <v>0</v>
      </c>
      <c r="I4" s="197">
        <v>0</v>
      </c>
      <c r="J4" s="197">
        <v>25.56</v>
      </c>
      <c r="K4" s="197">
        <v>0.38</v>
      </c>
      <c r="L4" s="197">
        <v>23.31</v>
      </c>
      <c r="M4" s="197">
        <v>1.1399999999999999</v>
      </c>
      <c r="N4" s="197">
        <v>1.46</v>
      </c>
      <c r="O4" s="197">
        <v>0</v>
      </c>
      <c r="P4" s="197">
        <v>1.27</v>
      </c>
      <c r="Q4" s="197">
        <v>0.25</v>
      </c>
      <c r="R4" s="197">
        <v>0.52</v>
      </c>
      <c r="S4" s="197">
        <v>0.33</v>
      </c>
      <c r="T4" s="197">
        <v>0</v>
      </c>
      <c r="U4" s="197">
        <v>2.14</v>
      </c>
      <c r="V4" s="197">
        <v>0.22</v>
      </c>
      <c r="W4" s="197">
        <v>0.52</v>
      </c>
      <c r="X4" s="197">
        <v>1.77</v>
      </c>
      <c r="Y4" s="197">
        <v>0</v>
      </c>
      <c r="Z4" s="197">
        <v>3.13</v>
      </c>
      <c r="AA4" s="197">
        <v>0.95</v>
      </c>
      <c r="AB4" s="197">
        <v>0</v>
      </c>
      <c r="AC4" s="197">
        <v>0</v>
      </c>
      <c r="AD4" s="197">
        <v>17.8</v>
      </c>
      <c r="AE4" s="197">
        <v>0</v>
      </c>
      <c r="AF4" s="197">
        <v>0</v>
      </c>
      <c r="AG4" s="197">
        <v>-0.08</v>
      </c>
      <c r="AH4" s="197">
        <v>0</v>
      </c>
      <c r="AI4" s="197">
        <v>0</v>
      </c>
      <c r="AJ4" s="197">
        <v>0</v>
      </c>
      <c r="AK4" s="197">
        <v>0</v>
      </c>
      <c r="AL4" s="197">
        <v>0</v>
      </c>
      <c r="AM4" s="197">
        <v>0</v>
      </c>
      <c r="AN4" s="197">
        <v>0</v>
      </c>
      <c r="AO4" s="197">
        <v>266.45999999999998</v>
      </c>
      <c r="AP4" s="197">
        <v>0</v>
      </c>
      <c r="AQ4" s="197">
        <v>0</v>
      </c>
      <c r="AR4" s="197">
        <v>0</v>
      </c>
      <c r="AS4" s="197">
        <v>0</v>
      </c>
      <c r="AT4" s="197">
        <v>0</v>
      </c>
      <c r="AU4" s="197">
        <v>0</v>
      </c>
      <c r="AV4" s="197">
        <v>0</v>
      </c>
      <c r="AW4" s="197">
        <v>0</v>
      </c>
      <c r="AX4" s="197">
        <v>0</v>
      </c>
      <c r="AY4" s="197">
        <v>0</v>
      </c>
    </row>
    <row r="5" spans="1:51">
      <c r="A5" t="s">
        <v>47</v>
      </c>
      <c r="B5" s="197">
        <v>0</v>
      </c>
      <c r="C5" s="197">
        <v>0</v>
      </c>
      <c r="D5" s="197">
        <v>11.27</v>
      </c>
      <c r="E5" s="197">
        <v>0</v>
      </c>
      <c r="F5" s="197">
        <v>0</v>
      </c>
      <c r="G5" s="197">
        <v>19.329999999999998</v>
      </c>
      <c r="H5" s="197">
        <v>0</v>
      </c>
      <c r="I5" s="197">
        <v>0</v>
      </c>
      <c r="J5" s="197">
        <v>25.56</v>
      </c>
      <c r="K5" s="197">
        <v>0.38</v>
      </c>
      <c r="L5" s="197">
        <v>23.31</v>
      </c>
      <c r="M5" s="197">
        <v>1.1399999999999999</v>
      </c>
      <c r="N5" s="197">
        <v>1.46</v>
      </c>
      <c r="O5" s="197">
        <v>0</v>
      </c>
      <c r="P5" s="197">
        <v>1.27</v>
      </c>
      <c r="Q5" s="197">
        <v>0.25</v>
      </c>
      <c r="R5" s="197">
        <v>0.52</v>
      </c>
      <c r="S5" s="197">
        <v>0.33</v>
      </c>
      <c r="T5" s="197">
        <v>0</v>
      </c>
      <c r="U5" s="197">
        <v>2.14</v>
      </c>
      <c r="V5" s="197">
        <v>0.22</v>
      </c>
      <c r="W5" s="197">
        <v>0.52</v>
      </c>
      <c r="X5" s="197">
        <v>1.77</v>
      </c>
      <c r="Y5" s="197">
        <v>0</v>
      </c>
      <c r="Z5" s="197">
        <v>3.13</v>
      </c>
      <c r="AA5" s="197">
        <v>0.95</v>
      </c>
      <c r="AB5" s="197">
        <v>0</v>
      </c>
      <c r="AC5" s="197">
        <v>0</v>
      </c>
      <c r="AD5" s="197">
        <v>17.8</v>
      </c>
      <c r="AE5" s="197">
        <v>0</v>
      </c>
      <c r="AF5" s="197">
        <v>0</v>
      </c>
      <c r="AG5" s="197">
        <v>-0.08</v>
      </c>
      <c r="AH5" s="197">
        <v>0</v>
      </c>
      <c r="AI5" s="197">
        <v>0</v>
      </c>
      <c r="AJ5" s="197">
        <v>0</v>
      </c>
      <c r="AK5" s="197">
        <v>0</v>
      </c>
      <c r="AL5" s="197">
        <v>0</v>
      </c>
      <c r="AM5" s="197">
        <v>0</v>
      </c>
      <c r="AN5" s="197">
        <v>0</v>
      </c>
      <c r="AO5" s="197">
        <v>266.45999999999998</v>
      </c>
      <c r="AP5" s="197">
        <v>0</v>
      </c>
      <c r="AQ5" s="197">
        <v>0</v>
      </c>
      <c r="AR5" s="197">
        <v>0</v>
      </c>
      <c r="AS5" s="197">
        <v>0</v>
      </c>
      <c r="AT5" s="197">
        <v>0</v>
      </c>
      <c r="AU5" s="197">
        <v>0</v>
      </c>
      <c r="AV5" s="197">
        <v>0</v>
      </c>
      <c r="AW5" s="197">
        <v>0</v>
      </c>
      <c r="AX5" s="197">
        <v>0</v>
      </c>
      <c r="AY5" s="197">
        <v>0</v>
      </c>
    </row>
    <row r="6" spans="1:51">
      <c r="A6" t="s">
        <v>48</v>
      </c>
      <c r="B6" s="197">
        <v>0</v>
      </c>
      <c r="C6" s="197">
        <v>0</v>
      </c>
      <c r="D6" s="197">
        <v>11.27</v>
      </c>
      <c r="E6" s="197">
        <v>0</v>
      </c>
      <c r="F6" s="197">
        <v>0</v>
      </c>
      <c r="G6" s="197">
        <v>19.329999999999998</v>
      </c>
      <c r="H6" s="197">
        <v>0</v>
      </c>
      <c r="I6" s="197">
        <v>0</v>
      </c>
      <c r="J6" s="197">
        <v>25.56</v>
      </c>
      <c r="K6" s="197">
        <v>0.38</v>
      </c>
      <c r="L6" s="197">
        <v>23.31</v>
      </c>
      <c r="M6" s="197">
        <v>1.1399999999999999</v>
      </c>
      <c r="N6" s="197">
        <v>1.46</v>
      </c>
      <c r="O6" s="197">
        <v>0</v>
      </c>
      <c r="P6" s="197">
        <v>1.27</v>
      </c>
      <c r="Q6" s="197">
        <v>0.25</v>
      </c>
      <c r="R6" s="197">
        <v>0.52</v>
      </c>
      <c r="S6" s="197">
        <v>0.33</v>
      </c>
      <c r="T6" s="197">
        <v>0</v>
      </c>
      <c r="U6" s="197">
        <v>2.14</v>
      </c>
      <c r="V6" s="197">
        <v>0.22</v>
      </c>
      <c r="W6" s="197">
        <v>0.52</v>
      </c>
      <c r="X6" s="197">
        <v>1.77</v>
      </c>
      <c r="Y6" s="197">
        <v>0</v>
      </c>
      <c r="Z6" s="197">
        <v>3.13</v>
      </c>
      <c r="AA6" s="197">
        <v>0.95</v>
      </c>
      <c r="AB6" s="197">
        <v>0</v>
      </c>
      <c r="AC6" s="197">
        <v>0</v>
      </c>
      <c r="AD6" s="197">
        <v>17.8</v>
      </c>
      <c r="AE6" s="197">
        <v>0</v>
      </c>
      <c r="AF6" s="197">
        <v>0</v>
      </c>
      <c r="AG6" s="197">
        <v>-0.08</v>
      </c>
      <c r="AH6" s="197">
        <v>0</v>
      </c>
      <c r="AI6" s="197">
        <v>0</v>
      </c>
      <c r="AJ6" s="197">
        <v>0</v>
      </c>
      <c r="AK6" s="197">
        <v>0</v>
      </c>
      <c r="AL6" s="197">
        <v>0</v>
      </c>
      <c r="AM6" s="197">
        <v>0</v>
      </c>
      <c r="AN6" s="197">
        <v>0</v>
      </c>
      <c r="AO6" s="197">
        <v>266.45999999999998</v>
      </c>
      <c r="AP6" s="197">
        <v>0</v>
      </c>
      <c r="AQ6" s="197">
        <v>0</v>
      </c>
      <c r="AR6" s="197">
        <v>0</v>
      </c>
      <c r="AS6" s="197">
        <v>0</v>
      </c>
      <c r="AT6" s="197">
        <v>0</v>
      </c>
      <c r="AU6" s="197">
        <v>0</v>
      </c>
      <c r="AV6" s="197">
        <v>0</v>
      </c>
      <c r="AW6" s="197">
        <v>0</v>
      </c>
      <c r="AX6" s="197">
        <v>0</v>
      </c>
      <c r="AY6" s="197">
        <v>0</v>
      </c>
    </row>
    <row r="7" spans="1:51">
      <c r="A7" t="s">
        <v>49</v>
      </c>
      <c r="B7" s="197">
        <v>0</v>
      </c>
      <c r="C7" s="197">
        <v>0</v>
      </c>
      <c r="D7" s="197">
        <v>12.24</v>
      </c>
      <c r="E7" s="197">
        <v>0</v>
      </c>
      <c r="F7" s="197">
        <v>0</v>
      </c>
      <c r="G7" s="197">
        <v>19.329999999999998</v>
      </c>
      <c r="H7" s="197">
        <v>0</v>
      </c>
      <c r="I7" s="197">
        <v>0</v>
      </c>
      <c r="J7" s="197">
        <v>25.56</v>
      </c>
      <c r="K7" s="197">
        <v>0.38</v>
      </c>
      <c r="L7" s="197">
        <v>23.31</v>
      </c>
      <c r="M7" s="197">
        <v>1.1399999999999999</v>
      </c>
      <c r="N7" s="197">
        <v>1.46</v>
      </c>
      <c r="O7" s="197">
        <v>0</v>
      </c>
      <c r="P7" s="197">
        <v>1.27</v>
      </c>
      <c r="Q7" s="197">
        <v>0.25</v>
      </c>
      <c r="R7" s="197">
        <v>0.52</v>
      </c>
      <c r="S7" s="197">
        <v>0.33</v>
      </c>
      <c r="T7" s="197">
        <v>0</v>
      </c>
      <c r="U7" s="197">
        <v>2.14</v>
      </c>
      <c r="V7" s="197">
        <v>0.71</v>
      </c>
      <c r="W7" s="197">
        <v>0.52</v>
      </c>
      <c r="X7" s="197">
        <v>1.77</v>
      </c>
      <c r="Y7" s="197">
        <v>0</v>
      </c>
      <c r="Z7" s="197">
        <v>3.13</v>
      </c>
      <c r="AA7" s="197">
        <v>0.95</v>
      </c>
      <c r="AB7" s="197">
        <v>0</v>
      </c>
      <c r="AC7" s="197">
        <v>0</v>
      </c>
      <c r="AD7" s="197">
        <v>17.8</v>
      </c>
      <c r="AE7" s="197">
        <v>0</v>
      </c>
      <c r="AF7" s="197">
        <v>0</v>
      </c>
      <c r="AG7" s="197">
        <v>-0.08</v>
      </c>
      <c r="AH7" s="197">
        <v>0</v>
      </c>
      <c r="AI7" s="197">
        <v>0</v>
      </c>
      <c r="AJ7" s="197">
        <v>0</v>
      </c>
      <c r="AK7" s="197">
        <v>0</v>
      </c>
      <c r="AL7" s="197">
        <v>0</v>
      </c>
      <c r="AM7" s="197">
        <v>0</v>
      </c>
      <c r="AN7" s="197">
        <v>0</v>
      </c>
      <c r="AO7" s="197">
        <v>266.45999999999998</v>
      </c>
      <c r="AP7" s="197">
        <v>0</v>
      </c>
      <c r="AQ7" s="197">
        <v>0</v>
      </c>
      <c r="AR7" s="197">
        <v>0</v>
      </c>
      <c r="AS7" s="197">
        <v>0</v>
      </c>
      <c r="AT7" s="197">
        <v>0</v>
      </c>
      <c r="AU7" s="197">
        <v>0</v>
      </c>
      <c r="AV7" s="197">
        <v>0</v>
      </c>
      <c r="AW7" s="197">
        <v>0</v>
      </c>
      <c r="AX7" s="197">
        <v>0</v>
      </c>
      <c r="AY7" s="197">
        <v>0</v>
      </c>
    </row>
    <row r="8" spans="1:51">
      <c r="A8" t="s">
        <v>50</v>
      </c>
      <c r="B8" s="197">
        <v>0</v>
      </c>
      <c r="C8" s="197">
        <v>0</v>
      </c>
      <c r="D8" s="197">
        <v>12.24</v>
      </c>
      <c r="E8" s="197">
        <v>0</v>
      </c>
      <c r="F8" s="197">
        <v>0</v>
      </c>
      <c r="G8" s="197">
        <v>19.329999999999998</v>
      </c>
      <c r="H8" s="197">
        <v>0</v>
      </c>
      <c r="I8" s="197">
        <v>0</v>
      </c>
      <c r="J8" s="197">
        <v>25.56</v>
      </c>
      <c r="K8" s="197">
        <v>0.38</v>
      </c>
      <c r="L8" s="197">
        <v>23.31</v>
      </c>
      <c r="M8" s="197">
        <v>1.1399999999999999</v>
      </c>
      <c r="N8" s="197">
        <v>1.46</v>
      </c>
      <c r="O8" s="197">
        <v>0</v>
      </c>
      <c r="P8" s="197">
        <v>1.27</v>
      </c>
      <c r="Q8" s="197">
        <v>0.25</v>
      </c>
      <c r="R8" s="197">
        <v>0.52</v>
      </c>
      <c r="S8" s="197">
        <v>0.33</v>
      </c>
      <c r="T8" s="197">
        <v>0</v>
      </c>
      <c r="U8" s="197">
        <v>2.14</v>
      </c>
      <c r="V8" s="197">
        <v>0.84</v>
      </c>
      <c r="W8" s="197">
        <v>0.52</v>
      </c>
      <c r="X8" s="197">
        <v>1.77</v>
      </c>
      <c r="Y8" s="197">
        <v>0</v>
      </c>
      <c r="Z8" s="197">
        <v>3.13</v>
      </c>
      <c r="AA8" s="197">
        <v>0.95</v>
      </c>
      <c r="AB8" s="197">
        <v>0</v>
      </c>
      <c r="AC8" s="197">
        <v>0</v>
      </c>
      <c r="AD8" s="197">
        <v>17.8</v>
      </c>
      <c r="AE8" s="197">
        <v>0</v>
      </c>
      <c r="AF8" s="197">
        <v>0</v>
      </c>
      <c r="AG8" s="197">
        <v>-0.08</v>
      </c>
      <c r="AH8" s="197">
        <v>0</v>
      </c>
      <c r="AI8" s="197">
        <v>0</v>
      </c>
      <c r="AJ8" s="197">
        <v>0</v>
      </c>
      <c r="AK8" s="197">
        <v>0</v>
      </c>
      <c r="AL8" s="197">
        <v>0</v>
      </c>
      <c r="AM8" s="197">
        <v>0</v>
      </c>
      <c r="AN8" s="197">
        <v>0</v>
      </c>
      <c r="AO8" s="197">
        <v>266.45999999999998</v>
      </c>
      <c r="AP8" s="197">
        <v>0</v>
      </c>
      <c r="AQ8" s="197">
        <v>0</v>
      </c>
      <c r="AR8" s="197">
        <v>0</v>
      </c>
      <c r="AS8" s="197">
        <v>0</v>
      </c>
      <c r="AT8" s="197">
        <v>0</v>
      </c>
      <c r="AU8" s="197">
        <v>0</v>
      </c>
      <c r="AV8" s="197">
        <v>0</v>
      </c>
      <c r="AW8" s="197">
        <v>0</v>
      </c>
      <c r="AX8" s="197">
        <v>0</v>
      </c>
      <c r="AY8" s="197">
        <v>0</v>
      </c>
    </row>
    <row r="9" spans="1:51">
      <c r="A9" t="s">
        <v>51</v>
      </c>
      <c r="B9" s="197">
        <v>0</v>
      </c>
      <c r="C9" s="197">
        <v>0</v>
      </c>
      <c r="D9" s="197">
        <v>12.24</v>
      </c>
      <c r="E9" s="197">
        <v>0</v>
      </c>
      <c r="F9" s="197">
        <v>0</v>
      </c>
      <c r="G9" s="197">
        <v>19.329999999999998</v>
      </c>
      <c r="H9" s="197">
        <v>0</v>
      </c>
      <c r="I9" s="197">
        <v>0</v>
      </c>
      <c r="J9" s="197">
        <v>25.56</v>
      </c>
      <c r="K9" s="197">
        <v>0.38</v>
      </c>
      <c r="L9" s="197">
        <v>23.31</v>
      </c>
      <c r="M9" s="197">
        <v>1.1399999999999999</v>
      </c>
      <c r="N9" s="197">
        <v>1.46</v>
      </c>
      <c r="O9" s="197">
        <v>0</v>
      </c>
      <c r="P9" s="197">
        <v>1.27</v>
      </c>
      <c r="Q9" s="197">
        <v>0.25</v>
      </c>
      <c r="R9" s="197">
        <v>0.52</v>
      </c>
      <c r="S9" s="197">
        <v>0.33</v>
      </c>
      <c r="T9" s="197">
        <v>0</v>
      </c>
      <c r="U9" s="197">
        <v>2.14</v>
      </c>
      <c r="V9" s="197">
        <v>0.96</v>
      </c>
      <c r="W9" s="197">
        <v>0.52</v>
      </c>
      <c r="X9" s="197">
        <v>1.77</v>
      </c>
      <c r="Y9" s="197">
        <v>0</v>
      </c>
      <c r="Z9" s="197">
        <v>3.13</v>
      </c>
      <c r="AA9" s="197">
        <v>0.95</v>
      </c>
      <c r="AB9" s="197">
        <v>0</v>
      </c>
      <c r="AC9" s="197">
        <v>0</v>
      </c>
      <c r="AD9" s="197">
        <v>17.8</v>
      </c>
      <c r="AE9" s="197">
        <v>0</v>
      </c>
      <c r="AF9" s="197">
        <v>0</v>
      </c>
      <c r="AG9" s="197">
        <v>-0.08</v>
      </c>
      <c r="AH9" s="197">
        <v>0</v>
      </c>
      <c r="AI9" s="197">
        <v>0</v>
      </c>
      <c r="AJ9" s="197">
        <v>0</v>
      </c>
      <c r="AK9" s="197">
        <v>0</v>
      </c>
      <c r="AL9" s="197">
        <v>0</v>
      </c>
      <c r="AM9" s="197">
        <v>0</v>
      </c>
      <c r="AN9" s="197">
        <v>0</v>
      </c>
      <c r="AO9" s="197">
        <v>266.45999999999998</v>
      </c>
      <c r="AP9" s="197">
        <v>0</v>
      </c>
      <c r="AQ9" s="197">
        <v>0</v>
      </c>
      <c r="AR9" s="197">
        <v>0</v>
      </c>
      <c r="AS9" s="197">
        <v>0</v>
      </c>
      <c r="AT9" s="197">
        <v>0</v>
      </c>
      <c r="AU9" s="197">
        <v>0</v>
      </c>
      <c r="AV9" s="197">
        <v>0</v>
      </c>
      <c r="AW9" s="197">
        <v>0</v>
      </c>
      <c r="AX9" s="197">
        <v>0</v>
      </c>
      <c r="AY9" s="197">
        <v>0</v>
      </c>
    </row>
    <row r="10" spans="1:51">
      <c r="A10" t="s">
        <v>52</v>
      </c>
      <c r="B10" s="197">
        <v>0</v>
      </c>
      <c r="C10" s="197">
        <v>0</v>
      </c>
      <c r="D10" s="197">
        <v>12.24</v>
      </c>
      <c r="E10" s="197">
        <v>0</v>
      </c>
      <c r="F10" s="197">
        <v>0</v>
      </c>
      <c r="G10" s="197">
        <v>19.329999999999998</v>
      </c>
      <c r="H10" s="197">
        <v>0</v>
      </c>
      <c r="I10" s="197">
        <v>0</v>
      </c>
      <c r="J10" s="197">
        <v>25.56</v>
      </c>
      <c r="K10" s="197">
        <v>0.38</v>
      </c>
      <c r="L10" s="197">
        <v>23.32</v>
      </c>
      <c r="M10" s="197">
        <v>1.1399999999999999</v>
      </c>
      <c r="N10" s="197">
        <v>1.46</v>
      </c>
      <c r="O10" s="197">
        <v>0</v>
      </c>
      <c r="P10" s="197">
        <v>1.27</v>
      </c>
      <c r="Q10" s="197">
        <v>0.25</v>
      </c>
      <c r="R10" s="197">
        <v>0.52</v>
      </c>
      <c r="S10" s="197">
        <v>0.33</v>
      </c>
      <c r="T10" s="197">
        <v>0</v>
      </c>
      <c r="U10" s="197">
        <v>2.14</v>
      </c>
      <c r="V10" s="197">
        <v>1.01</v>
      </c>
      <c r="W10" s="197">
        <v>0.52</v>
      </c>
      <c r="X10" s="197">
        <v>1.77</v>
      </c>
      <c r="Y10" s="197">
        <v>0</v>
      </c>
      <c r="Z10" s="197">
        <v>3.13</v>
      </c>
      <c r="AA10" s="197">
        <v>0.95</v>
      </c>
      <c r="AB10" s="197">
        <v>0</v>
      </c>
      <c r="AC10" s="197">
        <v>0</v>
      </c>
      <c r="AD10" s="197">
        <v>17.8</v>
      </c>
      <c r="AE10" s="197">
        <v>0</v>
      </c>
      <c r="AF10" s="197">
        <v>0</v>
      </c>
      <c r="AG10" s="197">
        <v>-0.08</v>
      </c>
      <c r="AH10" s="197">
        <v>0</v>
      </c>
      <c r="AI10" s="197">
        <v>0</v>
      </c>
      <c r="AJ10" s="197">
        <v>0</v>
      </c>
      <c r="AK10" s="197">
        <v>0</v>
      </c>
      <c r="AL10" s="197">
        <v>0</v>
      </c>
      <c r="AM10" s="197">
        <v>0</v>
      </c>
      <c r="AN10" s="197">
        <v>0</v>
      </c>
      <c r="AO10" s="197">
        <v>266.45999999999998</v>
      </c>
      <c r="AP10" s="197">
        <v>0</v>
      </c>
      <c r="AQ10" s="197">
        <v>0</v>
      </c>
      <c r="AR10" s="197">
        <v>0</v>
      </c>
      <c r="AS10" s="197">
        <v>0</v>
      </c>
      <c r="AT10" s="197">
        <v>0</v>
      </c>
      <c r="AU10" s="197">
        <v>0</v>
      </c>
      <c r="AV10" s="197">
        <v>0</v>
      </c>
      <c r="AW10" s="197">
        <v>0</v>
      </c>
      <c r="AX10" s="197">
        <v>0</v>
      </c>
      <c r="AY10" s="197">
        <v>0</v>
      </c>
    </row>
    <row r="11" spans="1:51">
      <c r="A11" t="s">
        <v>53</v>
      </c>
      <c r="B11" s="197">
        <v>0</v>
      </c>
      <c r="C11" s="197">
        <v>0</v>
      </c>
      <c r="D11" s="197">
        <v>12.24</v>
      </c>
      <c r="E11" s="197">
        <v>0</v>
      </c>
      <c r="F11" s="197">
        <v>0</v>
      </c>
      <c r="G11" s="197">
        <v>19.329999999999998</v>
      </c>
      <c r="H11" s="197">
        <v>0</v>
      </c>
      <c r="I11" s="197">
        <v>0</v>
      </c>
      <c r="J11" s="197">
        <v>25.56</v>
      </c>
      <c r="K11" s="197">
        <v>0.38</v>
      </c>
      <c r="L11" s="197">
        <v>23.31</v>
      </c>
      <c r="M11" s="197">
        <v>1.1399999999999999</v>
      </c>
      <c r="N11" s="197">
        <v>1.46</v>
      </c>
      <c r="O11" s="197">
        <v>0</v>
      </c>
      <c r="P11" s="197">
        <v>1.27</v>
      </c>
      <c r="Q11" s="197">
        <v>0.25</v>
      </c>
      <c r="R11" s="197">
        <v>0.52</v>
      </c>
      <c r="S11" s="197">
        <v>0.33</v>
      </c>
      <c r="T11" s="197">
        <v>0</v>
      </c>
      <c r="U11" s="197">
        <v>2.14</v>
      </c>
      <c r="V11" s="197">
        <v>1.01</v>
      </c>
      <c r="W11" s="197">
        <v>0.52</v>
      </c>
      <c r="X11" s="197">
        <v>1.77</v>
      </c>
      <c r="Y11" s="197">
        <v>0</v>
      </c>
      <c r="Z11" s="197">
        <v>3.13</v>
      </c>
      <c r="AA11" s="197">
        <v>0.95</v>
      </c>
      <c r="AB11" s="197">
        <v>0</v>
      </c>
      <c r="AC11" s="197">
        <v>0</v>
      </c>
      <c r="AD11" s="197">
        <v>17.8</v>
      </c>
      <c r="AE11" s="197">
        <v>0</v>
      </c>
      <c r="AF11" s="197">
        <v>0</v>
      </c>
      <c r="AG11" s="197">
        <v>0.31</v>
      </c>
      <c r="AH11" s="197">
        <v>0</v>
      </c>
      <c r="AI11" s="197">
        <v>0</v>
      </c>
      <c r="AJ11" s="197">
        <v>0</v>
      </c>
      <c r="AK11" s="197">
        <v>0</v>
      </c>
      <c r="AL11" s="197">
        <v>0</v>
      </c>
      <c r="AM11" s="197">
        <v>0</v>
      </c>
      <c r="AN11" s="197">
        <v>0</v>
      </c>
      <c r="AO11" s="197">
        <v>266.45999999999998</v>
      </c>
      <c r="AP11" s="197">
        <v>0</v>
      </c>
      <c r="AQ11" s="197">
        <v>0</v>
      </c>
      <c r="AR11" s="197">
        <v>0</v>
      </c>
      <c r="AS11" s="197">
        <v>0</v>
      </c>
      <c r="AT11" s="197">
        <v>0</v>
      </c>
      <c r="AU11" s="197">
        <v>0</v>
      </c>
      <c r="AV11" s="197">
        <v>0</v>
      </c>
      <c r="AW11" s="197">
        <v>0</v>
      </c>
      <c r="AX11" s="197">
        <v>0</v>
      </c>
      <c r="AY11" s="197">
        <v>0</v>
      </c>
    </row>
    <row r="12" spans="1:51">
      <c r="A12" t="s">
        <v>54</v>
      </c>
      <c r="B12" s="197">
        <v>0</v>
      </c>
      <c r="C12" s="197">
        <v>0</v>
      </c>
      <c r="D12" s="197">
        <v>12.24</v>
      </c>
      <c r="E12" s="197">
        <v>0</v>
      </c>
      <c r="F12" s="197">
        <v>0</v>
      </c>
      <c r="G12" s="197">
        <v>19.329999999999998</v>
      </c>
      <c r="H12" s="197">
        <v>0</v>
      </c>
      <c r="I12" s="197">
        <v>0</v>
      </c>
      <c r="J12" s="197">
        <v>25.56</v>
      </c>
      <c r="K12" s="197">
        <v>0.38</v>
      </c>
      <c r="L12" s="197">
        <v>23.31</v>
      </c>
      <c r="M12" s="197">
        <v>1.1399999999999999</v>
      </c>
      <c r="N12" s="197">
        <v>1.46</v>
      </c>
      <c r="O12" s="197">
        <v>0</v>
      </c>
      <c r="P12" s="197">
        <v>1.27</v>
      </c>
      <c r="Q12" s="197">
        <v>0.25</v>
      </c>
      <c r="R12" s="197">
        <v>0.52</v>
      </c>
      <c r="S12" s="197">
        <v>0.33</v>
      </c>
      <c r="T12" s="197">
        <v>0</v>
      </c>
      <c r="U12" s="197">
        <v>2.14</v>
      </c>
      <c r="V12" s="197">
        <v>1.01</v>
      </c>
      <c r="W12" s="197">
        <v>0.52</v>
      </c>
      <c r="X12" s="197">
        <v>1.77</v>
      </c>
      <c r="Y12" s="197">
        <v>0</v>
      </c>
      <c r="Z12" s="197">
        <v>3.13</v>
      </c>
      <c r="AA12" s="197">
        <v>0.95</v>
      </c>
      <c r="AB12" s="197">
        <v>0</v>
      </c>
      <c r="AC12" s="197">
        <v>0</v>
      </c>
      <c r="AD12" s="197">
        <v>17.8</v>
      </c>
      <c r="AE12" s="197">
        <v>0</v>
      </c>
      <c r="AF12" s="197">
        <v>0</v>
      </c>
      <c r="AG12" s="197">
        <v>-0.08</v>
      </c>
      <c r="AH12" s="197">
        <v>0</v>
      </c>
      <c r="AI12" s="197">
        <v>0</v>
      </c>
      <c r="AJ12" s="197">
        <v>0</v>
      </c>
      <c r="AK12" s="197">
        <v>0</v>
      </c>
      <c r="AL12" s="197">
        <v>0</v>
      </c>
      <c r="AM12" s="197">
        <v>0</v>
      </c>
      <c r="AN12" s="197">
        <v>0</v>
      </c>
      <c r="AO12" s="197">
        <v>266.45999999999998</v>
      </c>
      <c r="AP12" s="197">
        <v>0</v>
      </c>
      <c r="AQ12" s="197">
        <v>0</v>
      </c>
      <c r="AR12" s="197">
        <v>0</v>
      </c>
      <c r="AS12" s="197">
        <v>0</v>
      </c>
      <c r="AT12" s="197">
        <v>0</v>
      </c>
      <c r="AU12" s="197">
        <v>0</v>
      </c>
      <c r="AV12" s="197">
        <v>0</v>
      </c>
      <c r="AW12" s="197">
        <v>0</v>
      </c>
      <c r="AX12" s="197">
        <v>0</v>
      </c>
      <c r="AY12" s="197">
        <v>0</v>
      </c>
    </row>
    <row r="13" spans="1:51">
      <c r="A13" t="s">
        <v>55</v>
      </c>
      <c r="B13" s="197">
        <v>0</v>
      </c>
      <c r="C13" s="197">
        <v>0</v>
      </c>
      <c r="D13" s="197">
        <v>12.24</v>
      </c>
      <c r="E13" s="197">
        <v>0</v>
      </c>
      <c r="F13" s="197">
        <v>0</v>
      </c>
      <c r="G13" s="197">
        <v>19.66</v>
      </c>
      <c r="H13" s="197">
        <v>0</v>
      </c>
      <c r="I13" s="197">
        <v>0</v>
      </c>
      <c r="J13" s="197">
        <v>25.56</v>
      </c>
      <c r="K13" s="197">
        <v>0.38</v>
      </c>
      <c r="L13" s="197">
        <v>23.31</v>
      </c>
      <c r="M13" s="197">
        <v>1.1399999999999999</v>
      </c>
      <c r="N13" s="197">
        <v>1.46</v>
      </c>
      <c r="O13" s="197">
        <v>0</v>
      </c>
      <c r="P13" s="197">
        <v>1.27</v>
      </c>
      <c r="Q13" s="197">
        <v>0.25</v>
      </c>
      <c r="R13" s="197">
        <v>0.52</v>
      </c>
      <c r="S13" s="197">
        <v>0.33</v>
      </c>
      <c r="T13" s="197">
        <v>0</v>
      </c>
      <c r="U13" s="197">
        <v>2.14</v>
      </c>
      <c r="V13" s="197">
        <v>1.01</v>
      </c>
      <c r="W13" s="197">
        <v>0.53</v>
      </c>
      <c r="X13" s="197">
        <v>1.77</v>
      </c>
      <c r="Y13" s="197">
        <v>0</v>
      </c>
      <c r="Z13" s="197">
        <v>3.13</v>
      </c>
      <c r="AA13" s="197">
        <v>0.95</v>
      </c>
      <c r="AB13" s="197">
        <v>0</v>
      </c>
      <c r="AC13" s="197">
        <v>0</v>
      </c>
      <c r="AD13" s="197">
        <v>17.8</v>
      </c>
      <c r="AE13" s="197">
        <v>0</v>
      </c>
      <c r="AF13" s="197">
        <v>0</v>
      </c>
      <c r="AG13" s="197">
        <v>-0.08</v>
      </c>
      <c r="AH13" s="197">
        <v>0</v>
      </c>
      <c r="AI13" s="197">
        <v>0</v>
      </c>
      <c r="AJ13" s="197">
        <v>0</v>
      </c>
      <c r="AK13" s="197">
        <v>0</v>
      </c>
      <c r="AL13" s="197">
        <v>0</v>
      </c>
      <c r="AM13" s="197">
        <v>0</v>
      </c>
      <c r="AN13" s="197">
        <v>0</v>
      </c>
      <c r="AO13" s="197">
        <v>266.45999999999998</v>
      </c>
      <c r="AP13" s="197">
        <v>0</v>
      </c>
      <c r="AQ13" s="197">
        <v>0</v>
      </c>
      <c r="AR13" s="197">
        <v>0</v>
      </c>
      <c r="AS13" s="197">
        <v>0</v>
      </c>
      <c r="AT13" s="197">
        <v>0</v>
      </c>
      <c r="AU13" s="197">
        <v>0</v>
      </c>
      <c r="AV13" s="197">
        <v>0</v>
      </c>
      <c r="AW13" s="197">
        <v>0</v>
      </c>
      <c r="AX13" s="197">
        <v>0</v>
      </c>
      <c r="AY13" s="197">
        <v>0</v>
      </c>
    </row>
    <row r="14" spans="1:51">
      <c r="A14" t="s">
        <v>56</v>
      </c>
      <c r="B14" s="197">
        <v>0</v>
      </c>
      <c r="C14" s="197">
        <v>0</v>
      </c>
      <c r="D14" s="197">
        <v>12.24</v>
      </c>
      <c r="E14" s="197">
        <v>0</v>
      </c>
      <c r="F14" s="197">
        <v>0</v>
      </c>
      <c r="G14" s="197">
        <v>19.66</v>
      </c>
      <c r="H14" s="197">
        <v>0</v>
      </c>
      <c r="I14" s="197">
        <v>0</v>
      </c>
      <c r="J14" s="197">
        <v>25.56</v>
      </c>
      <c r="K14" s="197">
        <v>0.38</v>
      </c>
      <c r="L14" s="197">
        <v>23.31</v>
      </c>
      <c r="M14" s="197">
        <v>1.1399999999999999</v>
      </c>
      <c r="N14" s="197">
        <v>1.46</v>
      </c>
      <c r="O14" s="197">
        <v>0</v>
      </c>
      <c r="P14" s="197">
        <v>1.27</v>
      </c>
      <c r="Q14" s="197">
        <v>0.25</v>
      </c>
      <c r="R14" s="197">
        <v>0.52</v>
      </c>
      <c r="S14" s="197">
        <v>0.33</v>
      </c>
      <c r="T14" s="197">
        <v>0</v>
      </c>
      <c r="U14" s="197">
        <v>2.14</v>
      </c>
      <c r="V14" s="197">
        <v>1.01</v>
      </c>
      <c r="W14" s="197">
        <v>0.53</v>
      </c>
      <c r="X14" s="197">
        <v>1.77</v>
      </c>
      <c r="Y14" s="197">
        <v>0</v>
      </c>
      <c r="Z14" s="197">
        <v>3.13</v>
      </c>
      <c r="AA14" s="197">
        <v>0.95</v>
      </c>
      <c r="AB14" s="197">
        <v>0</v>
      </c>
      <c r="AC14" s="197">
        <v>0</v>
      </c>
      <c r="AD14" s="197">
        <v>17.8</v>
      </c>
      <c r="AE14" s="197">
        <v>0</v>
      </c>
      <c r="AF14" s="197">
        <v>0</v>
      </c>
      <c r="AG14" s="197">
        <v>-0.08</v>
      </c>
      <c r="AH14" s="197">
        <v>0</v>
      </c>
      <c r="AI14" s="197">
        <v>0</v>
      </c>
      <c r="AJ14" s="197">
        <v>0</v>
      </c>
      <c r="AK14" s="197">
        <v>0</v>
      </c>
      <c r="AL14" s="197">
        <v>0</v>
      </c>
      <c r="AM14" s="197">
        <v>0</v>
      </c>
      <c r="AN14" s="197">
        <v>0</v>
      </c>
      <c r="AO14" s="197">
        <v>266.45999999999998</v>
      </c>
      <c r="AP14" s="197">
        <v>0</v>
      </c>
      <c r="AQ14" s="197">
        <v>0</v>
      </c>
      <c r="AR14" s="197">
        <v>0</v>
      </c>
      <c r="AS14" s="197">
        <v>0</v>
      </c>
      <c r="AT14" s="197">
        <v>0</v>
      </c>
      <c r="AU14" s="197">
        <v>0</v>
      </c>
      <c r="AV14" s="197">
        <v>0</v>
      </c>
      <c r="AW14" s="197">
        <v>0</v>
      </c>
      <c r="AX14" s="197">
        <v>0</v>
      </c>
      <c r="AY14" s="197">
        <v>0</v>
      </c>
    </row>
    <row r="15" spans="1:51">
      <c r="A15" t="s">
        <v>57</v>
      </c>
      <c r="B15" s="197">
        <v>0</v>
      </c>
      <c r="C15" s="197">
        <v>0</v>
      </c>
      <c r="D15" s="197">
        <v>12.24</v>
      </c>
      <c r="E15" s="197">
        <v>0</v>
      </c>
      <c r="F15" s="197">
        <v>0</v>
      </c>
      <c r="G15" s="197">
        <v>19.66</v>
      </c>
      <c r="H15" s="197">
        <v>0</v>
      </c>
      <c r="I15" s="197">
        <v>0</v>
      </c>
      <c r="J15" s="197">
        <v>25.56</v>
      </c>
      <c r="K15" s="197">
        <v>0.38</v>
      </c>
      <c r="L15" s="197">
        <v>23.31</v>
      </c>
      <c r="M15" s="197">
        <v>1.1399999999999999</v>
      </c>
      <c r="N15" s="197">
        <v>1.46</v>
      </c>
      <c r="O15" s="197">
        <v>0</v>
      </c>
      <c r="P15" s="197">
        <v>1.27</v>
      </c>
      <c r="Q15" s="197">
        <v>3.25</v>
      </c>
      <c r="R15" s="197">
        <v>0.52</v>
      </c>
      <c r="S15" s="197">
        <v>4.26</v>
      </c>
      <c r="T15" s="197">
        <v>0</v>
      </c>
      <c r="U15" s="197">
        <v>2.14</v>
      </c>
      <c r="V15" s="197">
        <v>1.01</v>
      </c>
      <c r="W15" s="197">
        <v>0.53</v>
      </c>
      <c r="X15" s="197">
        <v>1.77</v>
      </c>
      <c r="Y15" s="197">
        <v>0</v>
      </c>
      <c r="Z15" s="197">
        <v>3.13</v>
      </c>
      <c r="AA15" s="197">
        <v>0.95</v>
      </c>
      <c r="AB15" s="197">
        <v>0</v>
      </c>
      <c r="AC15" s="197">
        <v>0</v>
      </c>
      <c r="AD15" s="197">
        <v>17.8</v>
      </c>
      <c r="AE15" s="197">
        <v>0</v>
      </c>
      <c r="AF15" s="197">
        <v>0</v>
      </c>
      <c r="AG15" s="197">
        <v>-0.08</v>
      </c>
      <c r="AH15" s="197">
        <v>0</v>
      </c>
      <c r="AI15" s="197">
        <v>0</v>
      </c>
      <c r="AJ15" s="197">
        <v>0</v>
      </c>
      <c r="AK15" s="197">
        <v>17.22</v>
      </c>
      <c r="AL15" s="197">
        <v>0</v>
      </c>
      <c r="AM15" s="197">
        <v>0</v>
      </c>
      <c r="AN15" s="197">
        <v>0</v>
      </c>
      <c r="AO15" s="197">
        <v>266.45999999999998</v>
      </c>
      <c r="AP15" s="197">
        <v>0</v>
      </c>
      <c r="AQ15" s="197">
        <v>0</v>
      </c>
      <c r="AR15" s="197">
        <v>0</v>
      </c>
      <c r="AS15" s="197">
        <v>0</v>
      </c>
      <c r="AT15" s="197">
        <v>0</v>
      </c>
      <c r="AU15" s="197">
        <v>0</v>
      </c>
      <c r="AV15" s="197">
        <v>0</v>
      </c>
      <c r="AW15" s="197">
        <v>0</v>
      </c>
      <c r="AX15" s="197">
        <v>0</v>
      </c>
      <c r="AY15" s="197">
        <v>0</v>
      </c>
    </row>
    <row r="16" spans="1:51">
      <c r="A16" t="s">
        <v>58</v>
      </c>
      <c r="B16" s="197">
        <v>0</v>
      </c>
      <c r="C16" s="197">
        <v>0</v>
      </c>
      <c r="D16" s="197">
        <v>12.24</v>
      </c>
      <c r="E16" s="197">
        <v>0</v>
      </c>
      <c r="F16" s="197">
        <v>0</v>
      </c>
      <c r="G16" s="197">
        <v>19.66</v>
      </c>
      <c r="H16" s="197">
        <v>0</v>
      </c>
      <c r="I16" s="197">
        <v>0</v>
      </c>
      <c r="J16" s="197">
        <v>25.56</v>
      </c>
      <c r="K16" s="197">
        <v>0.38</v>
      </c>
      <c r="L16" s="197">
        <v>23.31</v>
      </c>
      <c r="M16" s="197">
        <v>1.1399999999999999</v>
      </c>
      <c r="N16" s="197">
        <v>1.46</v>
      </c>
      <c r="O16" s="197">
        <v>0</v>
      </c>
      <c r="P16" s="197">
        <v>1.27</v>
      </c>
      <c r="Q16" s="197">
        <v>3.25</v>
      </c>
      <c r="R16" s="197">
        <v>0.52</v>
      </c>
      <c r="S16" s="197">
        <v>4.26</v>
      </c>
      <c r="T16" s="197">
        <v>0</v>
      </c>
      <c r="U16" s="197">
        <v>2.14</v>
      </c>
      <c r="V16" s="197">
        <v>1.01</v>
      </c>
      <c r="W16" s="197">
        <v>0.53</v>
      </c>
      <c r="X16" s="197">
        <v>1.77</v>
      </c>
      <c r="Y16" s="197">
        <v>0</v>
      </c>
      <c r="Z16" s="197">
        <v>3.13</v>
      </c>
      <c r="AA16" s="197">
        <v>0.95</v>
      </c>
      <c r="AB16" s="197">
        <v>0</v>
      </c>
      <c r="AC16" s="197">
        <v>0</v>
      </c>
      <c r="AD16" s="197">
        <v>17.8</v>
      </c>
      <c r="AE16" s="197">
        <v>0</v>
      </c>
      <c r="AF16" s="197">
        <v>0</v>
      </c>
      <c r="AG16" s="197">
        <v>-0.08</v>
      </c>
      <c r="AH16" s="197">
        <v>0</v>
      </c>
      <c r="AI16" s="197">
        <v>0</v>
      </c>
      <c r="AJ16" s="197">
        <v>0</v>
      </c>
      <c r="AK16" s="197">
        <v>17.22</v>
      </c>
      <c r="AL16" s="197">
        <v>0</v>
      </c>
      <c r="AM16" s="197">
        <v>0</v>
      </c>
      <c r="AN16" s="197">
        <v>0</v>
      </c>
      <c r="AO16" s="197">
        <v>266.45999999999998</v>
      </c>
      <c r="AP16" s="197">
        <v>0</v>
      </c>
      <c r="AQ16" s="197">
        <v>0</v>
      </c>
      <c r="AR16" s="197">
        <v>0</v>
      </c>
      <c r="AS16" s="197">
        <v>0</v>
      </c>
      <c r="AT16" s="197">
        <v>0</v>
      </c>
      <c r="AU16" s="197">
        <v>0</v>
      </c>
      <c r="AV16" s="197">
        <v>0</v>
      </c>
      <c r="AW16" s="197">
        <v>0</v>
      </c>
      <c r="AX16" s="197">
        <v>0</v>
      </c>
      <c r="AY16" s="197">
        <v>0</v>
      </c>
    </row>
    <row r="17" spans="1:51">
      <c r="A17" t="s">
        <v>59</v>
      </c>
      <c r="B17" s="197">
        <v>0</v>
      </c>
      <c r="C17" s="197">
        <v>0</v>
      </c>
      <c r="D17" s="197">
        <v>12.24</v>
      </c>
      <c r="E17" s="197">
        <v>0</v>
      </c>
      <c r="F17" s="197">
        <v>0</v>
      </c>
      <c r="G17" s="197">
        <v>19.66</v>
      </c>
      <c r="H17" s="197">
        <v>0</v>
      </c>
      <c r="I17" s="197">
        <v>0</v>
      </c>
      <c r="J17" s="197">
        <v>25.56</v>
      </c>
      <c r="K17" s="197">
        <v>0.38</v>
      </c>
      <c r="L17" s="197">
        <v>69.849999999999994</v>
      </c>
      <c r="M17" s="197">
        <v>1.1399999999999999</v>
      </c>
      <c r="N17" s="197">
        <v>1.46</v>
      </c>
      <c r="O17" s="197">
        <v>0</v>
      </c>
      <c r="P17" s="197">
        <v>1.27</v>
      </c>
      <c r="Q17" s="197">
        <v>3.25</v>
      </c>
      <c r="R17" s="197">
        <v>0.52</v>
      </c>
      <c r="S17" s="197">
        <v>4.26</v>
      </c>
      <c r="T17" s="197">
        <v>0</v>
      </c>
      <c r="U17" s="197">
        <v>2.14</v>
      </c>
      <c r="V17" s="197">
        <v>0.16</v>
      </c>
      <c r="W17" s="197">
        <v>0.53</v>
      </c>
      <c r="X17" s="197">
        <v>1.77</v>
      </c>
      <c r="Y17" s="197">
        <v>0</v>
      </c>
      <c r="Z17" s="197">
        <v>3.13</v>
      </c>
      <c r="AA17" s="197">
        <v>0.95</v>
      </c>
      <c r="AB17" s="197">
        <v>0</v>
      </c>
      <c r="AC17" s="197">
        <v>0</v>
      </c>
      <c r="AD17" s="197">
        <v>17.8</v>
      </c>
      <c r="AE17" s="197">
        <v>0</v>
      </c>
      <c r="AF17" s="197">
        <v>0</v>
      </c>
      <c r="AG17" s="197">
        <v>-0.08</v>
      </c>
      <c r="AH17" s="197">
        <v>0</v>
      </c>
      <c r="AI17" s="197">
        <v>0</v>
      </c>
      <c r="AJ17" s="197">
        <v>0</v>
      </c>
      <c r="AK17" s="197">
        <v>17.22</v>
      </c>
      <c r="AL17" s="197">
        <v>0</v>
      </c>
      <c r="AM17" s="197">
        <v>0</v>
      </c>
      <c r="AN17" s="197">
        <v>0</v>
      </c>
      <c r="AO17" s="197">
        <v>266.45999999999998</v>
      </c>
      <c r="AP17" s="197">
        <v>0</v>
      </c>
      <c r="AQ17" s="197">
        <v>0</v>
      </c>
      <c r="AR17" s="197">
        <v>0</v>
      </c>
      <c r="AS17" s="197">
        <v>0</v>
      </c>
      <c r="AT17" s="197">
        <v>0</v>
      </c>
      <c r="AU17" s="197">
        <v>0</v>
      </c>
      <c r="AV17" s="197">
        <v>0</v>
      </c>
      <c r="AW17" s="197">
        <v>0</v>
      </c>
      <c r="AX17" s="197">
        <v>0</v>
      </c>
      <c r="AY17" s="197">
        <v>0</v>
      </c>
    </row>
    <row r="18" spans="1:51">
      <c r="A18" t="s">
        <v>60</v>
      </c>
      <c r="B18" s="197">
        <v>0</v>
      </c>
      <c r="C18" s="197">
        <v>0</v>
      </c>
      <c r="D18" s="197">
        <v>12.24</v>
      </c>
      <c r="E18" s="197">
        <v>0</v>
      </c>
      <c r="F18" s="197">
        <v>0</v>
      </c>
      <c r="G18" s="197">
        <v>19.66</v>
      </c>
      <c r="H18" s="197">
        <v>0</v>
      </c>
      <c r="I18" s="197">
        <v>0</v>
      </c>
      <c r="J18" s="197">
        <v>25.56</v>
      </c>
      <c r="K18" s="197">
        <v>0.38</v>
      </c>
      <c r="L18" s="197">
        <v>79.45</v>
      </c>
      <c r="M18" s="197">
        <v>1.1399999999999999</v>
      </c>
      <c r="N18" s="197">
        <v>1.46</v>
      </c>
      <c r="O18" s="197">
        <v>0</v>
      </c>
      <c r="P18" s="197">
        <v>1.27</v>
      </c>
      <c r="Q18" s="197">
        <v>3.25</v>
      </c>
      <c r="R18" s="197">
        <v>0.52</v>
      </c>
      <c r="S18" s="197">
        <v>4.26</v>
      </c>
      <c r="T18" s="197">
        <v>0</v>
      </c>
      <c r="U18" s="197">
        <v>2.14</v>
      </c>
      <c r="V18" s="197">
        <v>0.16</v>
      </c>
      <c r="W18" s="197">
        <v>0.53</v>
      </c>
      <c r="X18" s="197">
        <v>1.77</v>
      </c>
      <c r="Y18" s="197">
        <v>0</v>
      </c>
      <c r="Z18" s="197">
        <v>3.13</v>
      </c>
      <c r="AA18" s="197">
        <v>0.95</v>
      </c>
      <c r="AB18" s="197">
        <v>0</v>
      </c>
      <c r="AC18" s="197">
        <v>0</v>
      </c>
      <c r="AD18" s="197">
        <v>17.8</v>
      </c>
      <c r="AE18" s="197">
        <v>0</v>
      </c>
      <c r="AF18" s="197">
        <v>0</v>
      </c>
      <c r="AG18" s="197">
        <v>-0.08</v>
      </c>
      <c r="AH18" s="197">
        <v>0</v>
      </c>
      <c r="AI18" s="197">
        <v>0</v>
      </c>
      <c r="AJ18" s="197">
        <v>0</v>
      </c>
      <c r="AK18" s="197">
        <v>17.22</v>
      </c>
      <c r="AL18" s="197">
        <v>0</v>
      </c>
      <c r="AM18" s="197">
        <v>0</v>
      </c>
      <c r="AN18" s="197">
        <v>0</v>
      </c>
      <c r="AO18" s="197">
        <v>266.45999999999998</v>
      </c>
      <c r="AP18" s="197">
        <v>0</v>
      </c>
      <c r="AQ18" s="197">
        <v>0</v>
      </c>
      <c r="AR18" s="197">
        <v>0</v>
      </c>
      <c r="AS18" s="197">
        <v>0</v>
      </c>
      <c r="AT18" s="197">
        <v>0</v>
      </c>
      <c r="AU18" s="197">
        <v>0</v>
      </c>
      <c r="AV18" s="197">
        <v>0</v>
      </c>
      <c r="AW18" s="197">
        <v>0</v>
      </c>
      <c r="AX18" s="197">
        <v>0</v>
      </c>
      <c r="AY18" s="197">
        <v>0</v>
      </c>
    </row>
    <row r="19" spans="1:51">
      <c r="A19" t="s">
        <v>61</v>
      </c>
      <c r="B19" s="197">
        <v>0</v>
      </c>
      <c r="C19" s="197">
        <v>0</v>
      </c>
      <c r="D19" s="197">
        <v>12.24</v>
      </c>
      <c r="E19" s="197">
        <v>0</v>
      </c>
      <c r="F19" s="197">
        <v>0</v>
      </c>
      <c r="G19" s="197">
        <v>19.66</v>
      </c>
      <c r="H19" s="197">
        <v>0</v>
      </c>
      <c r="I19" s="197">
        <v>0</v>
      </c>
      <c r="J19" s="197">
        <v>25.56</v>
      </c>
      <c r="K19" s="197">
        <v>0.38</v>
      </c>
      <c r="L19" s="197">
        <v>108.24</v>
      </c>
      <c r="M19" s="197">
        <v>1.1399999999999999</v>
      </c>
      <c r="N19" s="197">
        <v>1.46</v>
      </c>
      <c r="O19" s="197">
        <v>0</v>
      </c>
      <c r="P19" s="197">
        <v>1.27</v>
      </c>
      <c r="Q19" s="197">
        <v>3.25</v>
      </c>
      <c r="R19" s="197">
        <v>0.52</v>
      </c>
      <c r="S19" s="197">
        <v>4.26</v>
      </c>
      <c r="T19" s="197">
        <v>0</v>
      </c>
      <c r="U19" s="197">
        <v>2.1800000000000002</v>
      </c>
      <c r="V19" s="197">
        <v>0.16</v>
      </c>
      <c r="W19" s="197">
        <v>0.53</v>
      </c>
      <c r="X19" s="197">
        <v>1.77</v>
      </c>
      <c r="Y19" s="197">
        <v>0</v>
      </c>
      <c r="Z19" s="197">
        <v>3.13</v>
      </c>
      <c r="AA19" s="197">
        <v>0.95</v>
      </c>
      <c r="AB19" s="197">
        <v>0</v>
      </c>
      <c r="AC19" s="197">
        <v>0</v>
      </c>
      <c r="AD19" s="197">
        <v>17.8</v>
      </c>
      <c r="AE19" s="197">
        <v>0</v>
      </c>
      <c r="AF19" s="197">
        <v>0</v>
      </c>
      <c r="AG19" s="197">
        <v>-0.08</v>
      </c>
      <c r="AH19" s="197">
        <v>0</v>
      </c>
      <c r="AI19" s="197">
        <v>0</v>
      </c>
      <c r="AJ19" s="197">
        <v>0</v>
      </c>
      <c r="AK19" s="197">
        <v>17.22</v>
      </c>
      <c r="AL19" s="197">
        <v>0</v>
      </c>
      <c r="AM19" s="197">
        <v>0</v>
      </c>
      <c r="AN19" s="197">
        <v>0</v>
      </c>
      <c r="AO19" s="197">
        <v>266.45999999999998</v>
      </c>
      <c r="AP19" s="197">
        <v>0</v>
      </c>
      <c r="AQ19" s="197">
        <v>0</v>
      </c>
      <c r="AR19" s="197">
        <v>0</v>
      </c>
      <c r="AS19" s="197">
        <v>0</v>
      </c>
      <c r="AT19" s="197">
        <v>0</v>
      </c>
      <c r="AU19" s="197">
        <v>0</v>
      </c>
      <c r="AV19" s="197">
        <v>0</v>
      </c>
      <c r="AW19" s="197">
        <v>0</v>
      </c>
      <c r="AX19" s="197">
        <v>0</v>
      </c>
      <c r="AY19" s="197">
        <v>0</v>
      </c>
    </row>
    <row r="20" spans="1:51">
      <c r="A20" t="s">
        <v>62</v>
      </c>
      <c r="B20" s="197">
        <v>0</v>
      </c>
      <c r="C20" s="197">
        <v>0</v>
      </c>
      <c r="D20" s="197">
        <v>12.24</v>
      </c>
      <c r="E20" s="197">
        <v>0</v>
      </c>
      <c r="F20" s="197">
        <v>0</v>
      </c>
      <c r="G20" s="197">
        <v>19.66</v>
      </c>
      <c r="H20" s="197">
        <v>0</v>
      </c>
      <c r="I20" s="197">
        <v>0</v>
      </c>
      <c r="J20" s="197">
        <v>25.56</v>
      </c>
      <c r="K20" s="197">
        <v>0.38</v>
      </c>
      <c r="L20" s="197">
        <v>122.63</v>
      </c>
      <c r="M20" s="197">
        <v>1.1399999999999999</v>
      </c>
      <c r="N20" s="197">
        <v>1.46</v>
      </c>
      <c r="O20" s="197">
        <v>0</v>
      </c>
      <c r="P20" s="197">
        <v>1.27</v>
      </c>
      <c r="Q20" s="197">
        <v>3.25</v>
      </c>
      <c r="R20" s="197">
        <v>0.52</v>
      </c>
      <c r="S20" s="197">
        <v>4.26</v>
      </c>
      <c r="T20" s="197">
        <v>0</v>
      </c>
      <c r="U20" s="197">
        <v>2.16</v>
      </c>
      <c r="V20" s="197">
        <v>0.16</v>
      </c>
      <c r="W20" s="197">
        <v>0.53</v>
      </c>
      <c r="X20" s="197">
        <v>1.77</v>
      </c>
      <c r="Y20" s="197">
        <v>0</v>
      </c>
      <c r="Z20" s="197">
        <v>3.13</v>
      </c>
      <c r="AA20" s="197">
        <v>0.95</v>
      </c>
      <c r="AB20" s="197">
        <v>0</v>
      </c>
      <c r="AC20" s="197">
        <v>0</v>
      </c>
      <c r="AD20" s="197">
        <v>17.8</v>
      </c>
      <c r="AE20" s="197">
        <v>0</v>
      </c>
      <c r="AF20" s="197">
        <v>0</v>
      </c>
      <c r="AG20" s="197">
        <v>-0.08</v>
      </c>
      <c r="AH20" s="197">
        <v>0</v>
      </c>
      <c r="AI20" s="197">
        <v>0</v>
      </c>
      <c r="AJ20" s="197">
        <v>0</v>
      </c>
      <c r="AK20" s="197">
        <v>17.22</v>
      </c>
      <c r="AL20" s="197">
        <v>0</v>
      </c>
      <c r="AM20" s="197">
        <v>0</v>
      </c>
      <c r="AN20" s="197">
        <v>0</v>
      </c>
      <c r="AO20" s="197">
        <v>266.45999999999998</v>
      </c>
      <c r="AP20" s="197">
        <v>0</v>
      </c>
      <c r="AQ20" s="197">
        <v>0</v>
      </c>
      <c r="AR20" s="197">
        <v>0</v>
      </c>
      <c r="AS20" s="197">
        <v>0</v>
      </c>
      <c r="AT20" s="197">
        <v>0</v>
      </c>
      <c r="AU20" s="197">
        <v>0</v>
      </c>
      <c r="AV20" s="197">
        <v>0</v>
      </c>
      <c r="AW20" s="197">
        <v>0</v>
      </c>
      <c r="AX20" s="197">
        <v>0</v>
      </c>
      <c r="AY20" s="197">
        <v>0</v>
      </c>
    </row>
    <row r="21" spans="1:51">
      <c r="A21" t="s">
        <v>63</v>
      </c>
      <c r="B21" s="197">
        <v>0</v>
      </c>
      <c r="C21" s="197">
        <v>0</v>
      </c>
      <c r="D21" s="197">
        <v>12.24</v>
      </c>
      <c r="E21" s="197">
        <v>0</v>
      </c>
      <c r="F21" s="197">
        <v>0</v>
      </c>
      <c r="G21" s="197">
        <v>19.66</v>
      </c>
      <c r="H21" s="197">
        <v>0</v>
      </c>
      <c r="I21" s="197">
        <v>0</v>
      </c>
      <c r="J21" s="197">
        <v>25.56</v>
      </c>
      <c r="K21" s="197">
        <v>0.47</v>
      </c>
      <c r="L21" s="197">
        <v>137.03</v>
      </c>
      <c r="M21" s="197">
        <v>1.1399999999999999</v>
      </c>
      <c r="N21" s="197">
        <v>1.46</v>
      </c>
      <c r="O21" s="197">
        <v>0</v>
      </c>
      <c r="P21" s="197">
        <v>1.27</v>
      </c>
      <c r="Q21" s="197">
        <v>3.25</v>
      </c>
      <c r="R21" s="197">
        <v>0.52</v>
      </c>
      <c r="S21" s="197">
        <v>4.26</v>
      </c>
      <c r="T21" s="197">
        <v>0</v>
      </c>
      <c r="U21" s="197">
        <v>2.16</v>
      </c>
      <c r="V21" s="197">
        <v>0.16</v>
      </c>
      <c r="W21" s="197">
        <v>0.53</v>
      </c>
      <c r="X21" s="197">
        <v>1.77</v>
      </c>
      <c r="Y21" s="197">
        <v>0</v>
      </c>
      <c r="Z21" s="197">
        <v>3.13</v>
      </c>
      <c r="AA21" s="197">
        <v>0.95</v>
      </c>
      <c r="AB21" s="197">
        <v>0</v>
      </c>
      <c r="AC21" s="197">
        <v>0</v>
      </c>
      <c r="AD21" s="197">
        <v>17.8</v>
      </c>
      <c r="AE21" s="197">
        <v>0</v>
      </c>
      <c r="AF21" s="197">
        <v>0</v>
      </c>
      <c r="AG21" s="197">
        <v>-0.08</v>
      </c>
      <c r="AH21" s="197">
        <v>0</v>
      </c>
      <c r="AI21" s="197">
        <v>0</v>
      </c>
      <c r="AJ21" s="197">
        <v>0</v>
      </c>
      <c r="AK21" s="197">
        <v>17.22</v>
      </c>
      <c r="AL21" s="197">
        <v>0</v>
      </c>
      <c r="AM21" s="197">
        <v>0</v>
      </c>
      <c r="AN21" s="197">
        <v>0</v>
      </c>
      <c r="AO21" s="197">
        <v>266.45999999999998</v>
      </c>
      <c r="AP21" s="197">
        <v>0</v>
      </c>
      <c r="AQ21" s="197">
        <v>0</v>
      </c>
      <c r="AR21" s="197">
        <v>0</v>
      </c>
      <c r="AS21" s="197">
        <v>0</v>
      </c>
      <c r="AT21" s="197">
        <v>0</v>
      </c>
      <c r="AU21" s="197">
        <v>0</v>
      </c>
      <c r="AV21" s="197">
        <v>0</v>
      </c>
      <c r="AW21" s="197">
        <v>0</v>
      </c>
      <c r="AX21" s="197">
        <v>0</v>
      </c>
      <c r="AY21" s="197">
        <v>0</v>
      </c>
    </row>
    <row r="22" spans="1:51">
      <c r="A22" t="s">
        <v>64</v>
      </c>
      <c r="B22" s="197">
        <v>0</v>
      </c>
      <c r="C22" s="197">
        <v>0</v>
      </c>
      <c r="D22" s="197">
        <v>12.24</v>
      </c>
      <c r="E22" s="197">
        <v>0</v>
      </c>
      <c r="F22" s="197">
        <v>0</v>
      </c>
      <c r="G22" s="197">
        <v>19.66</v>
      </c>
      <c r="H22" s="197">
        <v>0</v>
      </c>
      <c r="I22" s="197">
        <v>0</v>
      </c>
      <c r="J22" s="197">
        <v>25.56</v>
      </c>
      <c r="K22" s="197">
        <v>0.38</v>
      </c>
      <c r="L22" s="197">
        <v>141.83000000000001</v>
      </c>
      <c r="M22" s="197">
        <v>1.1399999999999999</v>
      </c>
      <c r="N22" s="197">
        <v>1.46</v>
      </c>
      <c r="O22" s="197">
        <v>0</v>
      </c>
      <c r="P22" s="197">
        <v>1.27</v>
      </c>
      <c r="Q22" s="197">
        <v>3.25</v>
      </c>
      <c r="R22" s="197">
        <v>0.52</v>
      </c>
      <c r="S22" s="197">
        <v>4.26</v>
      </c>
      <c r="T22" s="197">
        <v>0</v>
      </c>
      <c r="U22" s="197">
        <v>2.16</v>
      </c>
      <c r="V22" s="197">
        <v>0.16</v>
      </c>
      <c r="W22" s="197">
        <v>0.53</v>
      </c>
      <c r="X22" s="197">
        <v>1.77</v>
      </c>
      <c r="Y22" s="197">
        <v>0</v>
      </c>
      <c r="Z22" s="197">
        <v>3.13</v>
      </c>
      <c r="AA22" s="197">
        <v>0.95</v>
      </c>
      <c r="AB22" s="197">
        <v>0</v>
      </c>
      <c r="AC22" s="197">
        <v>0</v>
      </c>
      <c r="AD22" s="197">
        <v>17.8</v>
      </c>
      <c r="AE22" s="197">
        <v>0</v>
      </c>
      <c r="AF22" s="197">
        <v>0</v>
      </c>
      <c r="AG22" s="197">
        <v>-0.08</v>
      </c>
      <c r="AH22" s="197">
        <v>0</v>
      </c>
      <c r="AI22" s="197">
        <v>0</v>
      </c>
      <c r="AJ22" s="197">
        <v>0</v>
      </c>
      <c r="AK22" s="197">
        <v>17.22</v>
      </c>
      <c r="AL22" s="197">
        <v>0</v>
      </c>
      <c r="AM22" s="197">
        <v>0</v>
      </c>
      <c r="AN22" s="197">
        <v>0</v>
      </c>
      <c r="AO22" s="197">
        <v>266.45999999999998</v>
      </c>
      <c r="AP22" s="197">
        <v>0</v>
      </c>
      <c r="AQ22" s="197">
        <v>0</v>
      </c>
      <c r="AR22" s="197">
        <v>0</v>
      </c>
      <c r="AS22" s="197">
        <v>0</v>
      </c>
      <c r="AT22" s="197">
        <v>0</v>
      </c>
      <c r="AU22" s="197">
        <v>0</v>
      </c>
      <c r="AV22" s="197">
        <v>0</v>
      </c>
      <c r="AW22" s="197">
        <v>0</v>
      </c>
      <c r="AX22" s="197">
        <v>0</v>
      </c>
      <c r="AY22" s="197">
        <v>0</v>
      </c>
    </row>
    <row r="23" spans="1:51">
      <c r="A23" t="s">
        <v>65</v>
      </c>
      <c r="B23" s="197">
        <v>0</v>
      </c>
      <c r="C23" s="197">
        <v>0</v>
      </c>
      <c r="D23" s="197">
        <v>12.24</v>
      </c>
      <c r="E23" s="197">
        <v>0</v>
      </c>
      <c r="F23" s="197">
        <v>0</v>
      </c>
      <c r="G23" s="197">
        <v>19.66</v>
      </c>
      <c r="H23" s="197">
        <v>0</v>
      </c>
      <c r="I23" s="197">
        <v>0</v>
      </c>
      <c r="J23" s="197">
        <v>25.56</v>
      </c>
      <c r="K23" s="197">
        <v>0.38</v>
      </c>
      <c r="L23" s="197">
        <v>170.62</v>
      </c>
      <c r="M23" s="197">
        <v>1.1399999999999999</v>
      </c>
      <c r="N23" s="197">
        <v>1.46</v>
      </c>
      <c r="O23" s="197">
        <v>0</v>
      </c>
      <c r="P23" s="197">
        <v>1.27</v>
      </c>
      <c r="Q23" s="197">
        <v>3.25</v>
      </c>
      <c r="R23" s="197">
        <v>0.52</v>
      </c>
      <c r="S23" s="197">
        <v>4.26</v>
      </c>
      <c r="T23" s="197">
        <v>0</v>
      </c>
      <c r="U23" s="197">
        <v>2.16</v>
      </c>
      <c r="V23" s="197">
        <v>0.16</v>
      </c>
      <c r="W23" s="197">
        <v>0.53</v>
      </c>
      <c r="X23" s="197">
        <v>1.77</v>
      </c>
      <c r="Y23" s="197">
        <v>0</v>
      </c>
      <c r="Z23" s="197">
        <v>3.13</v>
      </c>
      <c r="AA23" s="197">
        <v>0.95</v>
      </c>
      <c r="AB23" s="197">
        <v>0</v>
      </c>
      <c r="AC23" s="197">
        <v>0</v>
      </c>
      <c r="AD23" s="197">
        <v>17.8</v>
      </c>
      <c r="AE23" s="197">
        <v>0</v>
      </c>
      <c r="AF23" s="197">
        <v>0</v>
      </c>
      <c r="AG23" s="197">
        <v>-0.08</v>
      </c>
      <c r="AH23" s="197">
        <v>0</v>
      </c>
      <c r="AI23" s="197">
        <v>0</v>
      </c>
      <c r="AJ23" s="197">
        <v>0</v>
      </c>
      <c r="AK23" s="197">
        <v>17.22</v>
      </c>
      <c r="AL23" s="197">
        <v>0</v>
      </c>
      <c r="AM23" s="197">
        <v>0</v>
      </c>
      <c r="AN23" s="197">
        <v>0</v>
      </c>
      <c r="AO23" s="197">
        <v>266.45999999999998</v>
      </c>
      <c r="AP23" s="197">
        <v>0</v>
      </c>
      <c r="AQ23" s="197">
        <v>0</v>
      </c>
      <c r="AR23" s="197">
        <v>0</v>
      </c>
      <c r="AS23" s="197">
        <v>0</v>
      </c>
      <c r="AT23" s="197">
        <v>0</v>
      </c>
      <c r="AU23" s="197">
        <v>0</v>
      </c>
      <c r="AV23" s="197">
        <v>0</v>
      </c>
      <c r="AW23" s="197">
        <v>0</v>
      </c>
      <c r="AX23" s="197">
        <v>0</v>
      </c>
      <c r="AY23" s="197">
        <v>0</v>
      </c>
    </row>
    <row r="24" spans="1:51">
      <c r="A24" t="s">
        <v>66</v>
      </c>
      <c r="B24" s="197">
        <v>0</v>
      </c>
      <c r="C24" s="197">
        <v>0</v>
      </c>
      <c r="D24" s="197">
        <v>12.24</v>
      </c>
      <c r="E24" s="197">
        <v>0</v>
      </c>
      <c r="F24" s="197">
        <v>0</v>
      </c>
      <c r="G24" s="197">
        <v>19.66</v>
      </c>
      <c r="H24" s="197">
        <v>0</v>
      </c>
      <c r="I24" s="197">
        <v>0</v>
      </c>
      <c r="J24" s="197">
        <v>25.56</v>
      </c>
      <c r="K24" s="197">
        <v>0</v>
      </c>
      <c r="L24" s="197">
        <v>117.84</v>
      </c>
      <c r="M24" s="197">
        <v>1.1399999999999999</v>
      </c>
      <c r="N24" s="197">
        <v>1.46</v>
      </c>
      <c r="O24" s="197">
        <v>0</v>
      </c>
      <c r="P24" s="197">
        <v>1.27</v>
      </c>
      <c r="Q24" s="197">
        <v>3.25</v>
      </c>
      <c r="R24" s="197">
        <v>0.52</v>
      </c>
      <c r="S24" s="197">
        <v>4.26</v>
      </c>
      <c r="T24" s="197">
        <v>0</v>
      </c>
      <c r="U24" s="197">
        <v>2.16</v>
      </c>
      <c r="V24" s="197">
        <v>0.14000000000000001</v>
      </c>
      <c r="W24" s="197">
        <v>0.53</v>
      </c>
      <c r="X24" s="197">
        <v>1.77</v>
      </c>
      <c r="Y24" s="197">
        <v>0</v>
      </c>
      <c r="Z24" s="197">
        <v>3.13</v>
      </c>
      <c r="AA24" s="197">
        <v>0.95</v>
      </c>
      <c r="AB24" s="197">
        <v>0</v>
      </c>
      <c r="AC24" s="197">
        <v>0</v>
      </c>
      <c r="AD24" s="197">
        <v>17.8</v>
      </c>
      <c r="AE24" s="197">
        <v>0</v>
      </c>
      <c r="AF24" s="197">
        <v>0</v>
      </c>
      <c r="AG24" s="197">
        <v>-0.08</v>
      </c>
      <c r="AH24" s="197">
        <v>0</v>
      </c>
      <c r="AI24" s="197">
        <v>0</v>
      </c>
      <c r="AJ24" s="197">
        <v>0</v>
      </c>
      <c r="AK24" s="197">
        <v>17.22</v>
      </c>
      <c r="AL24" s="197">
        <v>0</v>
      </c>
      <c r="AM24" s="197">
        <v>0</v>
      </c>
      <c r="AN24" s="197">
        <v>0</v>
      </c>
      <c r="AO24" s="197">
        <v>266.45999999999998</v>
      </c>
      <c r="AP24" s="197">
        <v>0</v>
      </c>
      <c r="AQ24" s="197">
        <v>0</v>
      </c>
      <c r="AR24" s="197">
        <v>0</v>
      </c>
      <c r="AS24" s="197">
        <v>0</v>
      </c>
      <c r="AT24" s="197">
        <v>0</v>
      </c>
      <c r="AU24" s="197">
        <v>0</v>
      </c>
      <c r="AV24" s="197">
        <v>0</v>
      </c>
      <c r="AW24" s="197">
        <v>0</v>
      </c>
      <c r="AX24" s="197">
        <v>0</v>
      </c>
      <c r="AY24" s="197">
        <v>0</v>
      </c>
    </row>
    <row r="25" spans="1:51">
      <c r="A25" t="s">
        <v>67</v>
      </c>
      <c r="B25" s="197">
        <v>0</v>
      </c>
      <c r="C25" s="197">
        <v>0</v>
      </c>
      <c r="D25" s="197">
        <v>12.24</v>
      </c>
      <c r="E25" s="197">
        <v>0</v>
      </c>
      <c r="F25" s="197">
        <v>0</v>
      </c>
      <c r="G25" s="197">
        <v>19.66</v>
      </c>
      <c r="H25" s="197">
        <v>0</v>
      </c>
      <c r="I25" s="197">
        <v>0</v>
      </c>
      <c r="J25" s="197">
        <v>25.56</v>
      </c>
      <c r="K25" s="197">
        <v>0.38</v>
      </c>
      <c r="L25" s="197">
        <v>141.83000000000001</v>
      </c>
      <c r="M25" s="197">
        <v>1.1399999999999999</v>
      </c>
      <c r="N25" s="197">
        <v>1.46</v>
      </c>
      <c r="O25" s="197">
        <v>0</v>
      </c>
      <c r="P25" s="197">
        <v>1.27</v>
      </c>
      <c r="Q25" s="197">
        <v>3.25</v>
      </c>
      <c r="R25" s="197">
        <v>0.52</v>
      </c>
      <c r="S25" s="197">
        <v>4.26</v>
      </c>
      <c r="T25" s="197">
        <v>0</v>
      </c>
      <c r="U25" s="197">
        <v>2.16</v>
      </c>
      <c r="V25" s="197">
        <v>0.2</v>
      </c>
      <c r="W25" s="197">
        <v>0.53</v>
      </c>
      <c r="X25" s="197">
        <v>1.77</v>
      </c>
      <c r="Y25" s="197">
        <v>0</v>
      </c>
      <c r="Z25" s="197">
        <v>3.13</v>
      </c>
      <c r="AA25" s="197">
        <v>0.95</v>
      </c>
      <c r="AB25" s="197">
        <v>0</v>
      </c>
      <c r="AC25" s="197">
        <v>0</v>
      </c>
      <c r="AD25" s="197">
        <v>17.8</v>
      </c>
      <c r="AE25" s="197">
        <v>0</v>
      </c>
      <c r="AF25" s="197">
        <v>0</v>
      </c>
      <c r="AG25" s="197">
        <v>-0.08</v>
      </c>
      <c r="AH25" s="197">
        <v>0</v>
      </c>
      <c r="AI25" s="197">
        <v>0</v>
      </c>
      <c r="AJ25" s="197">
        <v>0</v>
      </c>
      <c r="AK25" s="197">
        <v>17.22</v>
      </c>
      <c r="AL25" s="197">
        <v>0</v>
      </c>
      <c r="AM25" s="197">
        <v>0</v>
      </c>
      <c r="AN25" s="197">
        <v>0</v>
      </c>
      <c r="AO25" s="197">
        <v>266.45999999999998</v>
      </c>
      <c r="AP25" s="197">
        <v>0</v>
      </c>
      <c r="AQ25" s="197">
        <v>0</v>
      </c>
      <c r="AR25" s="197">
        <v>0</v>
      </c>
      <c r="AS25" s="197">
        <v>0</v>
      </c>
      <c r="AT25" s="197">
        <v>0</v>
      </c>
      <c r="AU25" s="197">
        <v>0</v>
      </c>
      <c r="AV25" s="197">
        <v>0</v>
      </c>
      <c r="AW25" s="197">
        <v>0</v>
      </c>
      <c r="AX25" s="197">
        <v>0</v>
      </c>
      <c r="AY25" s="197">
        <v>0</v>
      </c>
    </row>
    <row r="26" spans="1:51">
      <c r="A26" t="s">
        <v>68</v>
      </c>
      <c r="B26" s="197">
        <v>0</v>
      </c>
      <c r="C26" s="197">
        <v>0</v>
      </c>
      <c r="D26" s="197">
        <v>12.24</v>
      </c>
      <c r="E26" s="197">
        <v>0</v>
      </c>
      <c r="F26" s="197">
        <v>0</v>
      </c>
      <c r="G26" s="197">
        <v>19.66</v>
      </c>
      <c r="H26" s="197">
        <v>0</v>
      </c>
      <c r="I26" s="197">
        <v>0</v>
      </c>
      <c r="J26" s="197">
        <v>25.56</v>
      </c>
      <c r="K26" s="197">
        <v>0.38</v>
      </c>
      <c r="L26" s="197">
        <v>108.25</v>
      </c>
      <c r="M26" s="197">
        <v>1.1399999999999999</v>
      </c>
      <c r="N26" s="197">
        <v>1.46</v>
      </c>
      <c r="O26" s="197">
        <v>0</v>
      </c>
      <c r="P26" s="197">
        <v>1.27</v>
      </c>
      <c r="Q26" s="197">
        <v>3.25</v>
      </c>
      <c r="R26" s="197">
        <v>0.52</v>
      </c>
      <c r="S26" s="197">
        <v>4.26</v>
      </c>
      <c r="T26" s="197">
        <v>0</v>
      </c>
      <c r="U26" s="197">
        <v>2.16</v>
      </c>
      <c r="V26" s="197">
        <v>0.22</v>
      </c>
      <c r="W26" s="197">
        <v>0.53</v>
      </c>
      <c r="X26" s="197">
        <v>1.77</v>
      </c>
      <c r="Y26" s="197">
        <v>0</v>
      </c>
      <c r="Z26" s="197">
        <v>3.13</v>
      </c>
      <c r="AA26" s="197">
        <v>0.95</v>
      </c>
      <c r="AB26" s="197">
        <v>0</v>
      </c>
      <c r="AC26" s="197">
        <v>0</v>
      </c>
      <c r="AD26" s="197">
        <v>17.8</v>
      </c>
      <c r="AE26" s="197">
        <v>0</v>
      </c>
      <c r="AF26" s="197">
        <v>0</v>
      </c>
      <c r="AG26" s="197">
        <v>-0.08</v>
      </c>
      <c r="AH26" s="197">
        <v>0</v>
      </c>
      <c r="AI26" s="197">
        <v>0</v>
      </c>
      <c r="AJ26" s="197">
        <v>0</v>
      </c>
      <c r="AK26" s="197">
        <v>17.22</v>
      </c>
      <c r="AL26" s="197">
        <v>0</v>
      </c>
      <c r="AM26" s="197">
        <v>0</v>
      </c>
      <c r="AN26" s="197">
        <v>0</v>
      </c>
      <c r="AO26" s="197">
        <v>266.45999999999998</v>
      </c>
      <c r="AP26" s="197">
        <v>0</v>
      </c>
      <c r="AQ26" s="197">
        <v>0</v>
      </c>
      <c r="AR26" s="197">
        <v>0</v>
      </c>
      <c r="AS26" s="197">
        <v>0</v>
      </c>
      <c r="AT26" s="197">
        <v>0</v>
      </c>
      <c r="AU26" s="197">
        <v>0</v>
      </c>
      <c r="AV26" s="197">
        <v>0</v>
      </c>
      <c r="AW26" s="197">
        <v>0</v>
      </c>
      <c r="AX26" s="197">
        <v>0</v>
      </c>
      <c r="AY26" s="197">
        <v>0</v>
      </c>
    </row>
    <row r="27" spans="1:51">
      <c r="A27" t="s">
        <v>69</v>
      </c>
      <c r="B27" s="197">
        <v>0</v>
      </c>
      <c r="C27" s="197">
        <v>0</v>
      </c>
      <c r="D27" s="197">
        <v>12.24</v>
      </c>
      <c r="E27" s="197">
        <v>0</v>
      </c>
      <c r="F27" s="197">
        <v>0</v>
      </c>
      <c r="G27" s="197">
        <v>19.66</v>
      </c>
      <c r="H27" s="197">
        <v>0</v>
      </c>
      <c r="I27" s="197">
        <v>0</v>
      </c>
      <c r="J27" s="197">
        <v>25.56</v>
      </c>
      <c r="K27" s="197">
        <v>0.38</v>
      </c>
      <c r="L27" s="197">
        <v>23.31</v>
      </c>
      <c r="M27" s="197">
        <v>1.1399999999999999</v>
      </c>
      <c r="N27" s="197">
        <v>1.46</v>
      </c>
      <c r="O27" s="197">
        <v>0</v>
      </c>
      <c r="P27" s="197">
        <v>1.27</v>
      </c>
      <c r="Q27" s="197">
        <v>0.25</v>
      </c>
      <c r="R27" s="197">
        <v>0.52</v>
      </c>
      <c r="S27" s="197">
        <v>0.33</v>
      </c>
      <c r="T27" s="197">
        <v>0</v>
      </c>
      <c r="U27" s="197">
        <v>2.16</v>
      </c>
      <c r="V27" s="197">
        <v>0.22</v>
      </c>
      <c r="W27" s="197">
        <v>0.51</v>
      </c>
      <c r="X27" s="197">
        <v>1.77</v>
      </c>
      <c r="Y27" s="197">
        <v>0</v>
      </c>
      <c r="Z27" s="197">
        <v>3.13</v>
      </c>
      <c r="AA27" s="197">
        <v>0.95</v>
      </c>
      <c r="AB27" s="197">
        <v>0</v>
      </c>
      <c r="AC27" s="197">
        <v>0</v>
      </c>
      <c r="AD27" s="197">
        <v>17.8</v>
      </c>
      <c r="AE27" s="197">
        <v>0</v>
      </c>
      <c r="AF27" s="197">
        <v>0</v>
      </c>
      <c r="AG27" s="197">
        <v>-0.08</v>
      </c>
      <c r="AH27" s="197">
        <v>0</v>
      </c>
      <c r="AI27" s="197">
        <v>0</v>
      </c>
      <c r="AJ27" s="197">
        <v>0</v>
      </c>
      <c r="AK27" s="197">
        <v>0</v>
      </c>
      <c r="AL27" s="197">
        <v>0</v>
      </c>
      <c r="AM27" s="197">
        <v>0</v>
      </c>
      <c r="AN27" s="197">
        <v>0</v>
      </c>
      <c r="AO27" s="197">
        <v>266.45999999999998</v>
      </c>
      <c r="AP27" s="197">
        <v>0</v>
      </c>
      <c r="AQ27" s="197">
        <v>0</v>
      </c>
      <c r="AR27" s="197">
        <v>0</v>
      </c>
      <c r="AS27" s="197">
        <v>0</v>
      </c>
      <c r="AT27" s="197">
        <v>0</v>
      </c>
      <c r="AU27" s="197">
        <v>0</v>
      </c>
      <c r="AV27" s="197">
        <v>0</v>
      </c>
      <c r="AW27" s="197">
        <v>0</v>
      </c>
      <c r="AX27" s="197">
        <v>0</v>
      </c>
      <c r="AY27" s="197">
        <v>0</v>
      </c>
    </row>
    <row r="28" spans="1:51">
      <c r="A28" t="s">
        <v>70</v>
      </c>
      <c r="B28" s="197">
        <v>0</v>
      </c>
      <c r="C28" s="197">
        <v>0</v>
      </c>
      <c r="D28" s="197">
        <v>12.24</v>
      </c>
      <c r="E28" s="197">
        <v>0</v>
      </c>
      <c r="F28" s="197">
        <v>0</v>
      </c>
      <c r="G28" s="197">
        <v>19.66</v>
      </c>
      <c r="H28" s="197">
        <v>0</v>
      </c>
      <c r="I28" s="197">
        <v>0</v>
      </c>
      <c r="J28" s="197">
        <v>25.56</v>
      </c>
      <c r="K28" s="197">
        <v>0.38</v>
      </c>
      <c r="L28" s="197">
        <v>23.31</v>
      </c>
      <c r="M28" s="197">
        <v>1.1399999999999999</v>
      </c>
      <c r="N28" s="197">
        <v>1.46</v>
      </c>
      <c r="O28" s="197">
        <v>0</v>
      </c>
      <c r="P28" s="197">
        <v>1.27</v>
      </c>
      <c r="Q28" s="197">
        <v>0.25</v>
      </c>
      <c r="R28" s="197">
        <v>0.52</v>
      </c>
      <c r="S28" s="197">
        <v>0.33</v>
      </c>
      <c r="T28" s="197">
        <v>0</v>
      </c>
      <c r="U28" s="197">
        <v>2.16</v>
      </c>
      <c r="V28" s="197">
        <v>0.22</v>
      </c>
      <c r="W28" s="197">
        <v>0.51</v>
      </c>
      <c r="X28" s="197">
        <v>1.77</v>
      </c>
      <c r="Y28" s="197">
        <v>0</v>
      </c>
      <c r="Z28" s="197">
        <v>3.13</v>
      </c>
      <c r="AA28" s="197">
        <v>0.95</v>
      </c>
      <c r="AB28" s="197">
        <v>0</v>
      </c>
      <c r="AC28" s="197">
        <v>0</v>
      </c>
      <c r="AD28" s="197">
        <v>17.8</v>
      </c>
      <c r="AE28" s="197">
        <v>0</v>
      </c>
      <c r="AF28" s="197">
        <v>0</v>
      </c>
      <c r="AG28" s="197">
        <v>-0.08</v>
      </c>
      <c r="AH28" s="197">
        <v>0</v>
      </c>
      <c r="AI28" s="197">
        <v>0</v>
      </c>
      <c r="AJ28" s="197">
        <v>0</v>
      </c>
      <c r="AK28" s="197">
        <v>0</v>
      </c>
      <c r="AL28" s="197">
        <v>0</v>
      </c>
      <c r="AM28" s="197">
        <v>0</v>
      </c>
      <c r="AN28" s="197">
        <v>0</v>
      </c>
      <c r="AO28" s="197">
        <v>266.45999999999998</v>
      </c>
      <c r="AP28" s="197">
        <v>0</v>
      </c>
      <c r="AQ28" s="197">
        <v>0</v>
      </c>
      <c r="AR28" s="197">
        <v>0</v>
      </c>
      <c r="AS28" s="197">
        <v>0</v>
      </c>
      <c r="AT28" s="197">
        <v>0</v>
      </c>
      <c r="AU28" s="197">
        <v>0</v>
      </c>
      <c r="AV28" s="197">
        <v>0</v>
      </c>
      <c r="AW28" s="197">
        <v>0</v>
      </c>
      <c r="AX28" s="197">
        <v>0</v>
      </c>
      <c r="AY28" s="197">
        <v>0</v>
      </c>
    </row>
    <row r="29" spans="1:51">
      <c r="A29" t="s">
        <v>71</v>
      </c>
      <c r="B29" s="197">
        <v>0</v>
      </c>
      <c r="C29" s="197">
        <v>0</v>
      </c>
      <c r="D29" s="197">
        <v>12.24</v>
      </c>
      <c r="E29" s="197">
        <v>0</v>
      </c>
      <c r="F29" s="197">
        <v>0</v>
      </c>
      <c r="G29" s="197">
        <v>19.66</v>
      </c>
      <c r="H29" s="197">
        <v>0</v>
      </c>
      <c r="I29" s="197">
        <v>0</v>
      </c>
      <c r="J29" s="197">
        <v>25.56</v>
      </c>
      <c r="K29" s="197">
        <v>0.38</v>
      </c>
      <c r="L29" s="197">
        <v>23.31</v>
      </c>
      <c r="M29" s="197">
        <v>1.1399999999999999</v>
      </c>
      <c r="N29" s="197">
        <v>1.46</v>
      </c>
      <c r="O29" s="197">
        <v>0</v>
      </c>
      <c r="P29" s="197">
        <v>1.27</v>
      </c>
      <c r="Q29" s="197">
        <v>0.25</v>
      </c>
      <c r="R29" s="197">
        <v>0.52</v>
      </c>
      <c r="S29" s="197">
        <v>0.33</v>
      </c>
      <c r="T29" s="197">
        <v>0</v>
      </c>
      <c r="U29" s="197">
        <v>2.16</v>
      </c>
      <c r="V29" s="197">
        <v>0.26</v>
      </c>
      <c r="W29" s="197">
        <v>0.53</v>
      </c>
      <c r="X29" s="197">
        <v>1.77</v>
      </c>
      <c r="Y29" s="197">
        <v>0</v>
      </c>
      <c r="Z29" s="197">
        <v>3.13</v>
      </c>
      <c r="AA29" s="197">
        <v>0.95</v>
      </c>
      <c r="AB29" s="197">
        <v>0</v>
      </c>
      <c r="AC29" s="197">
        <v>0</v>
      </c>
      <c r="AD29" s="197">
        <v>17.8</v>
      </c>
      <c r="AE29" s="197">
        <v>0</v>
      </c>
      <c r="AF29" s="197">
        <v>0</v>
      </c>
      <c r="AG29" s="197">
        <v>-0.08</v>
      </c>
      <c r="AH29" s="197">
        <v>0</v>
      </c>
      <c r="AI29" s="197">
        <v>0</v>
      </c>
      <c r="AJ29" s="197">
        <v>0</v>
      </c>
      <c r="AK29" s="197">
        <v>0</v>
      </c>
      <c r="AL29" s="197">
        <v>0</v>
      </c>
      <c r="AM29" s="197">
        <v>0</v>
      </c>
      <c r="AN29" s="197">
        <v>0</v>
      </c>
      <c r="AO29" s="197">
        <v>266.45999999999998</v>
      </c>
      <c r="AP29" s="197">
        <v>0</v>
      </c>
      <c r="AQ29" s="197">
        <v>0</v>
      </c>
      <c r="AR29" s="197">
        <v>0</v>
      </c>
      <c r="AS29" s="197">
        <v>0</v>
      </c>
      <c r="AT29" s="197">
        <v>0</v>
      </c>
      <c r="AU29" s="197">
        <v>0</v>
      </c>
      <c r="AV29" s="197">
        <v>0</v>
      </c>
      <c r="AW29" s="197">
        <v>0</v>
      </c>
      <c r="AX29" s="197">
        <v>0</v>
      </c>
      <c r="AY29" s="197">
        <v>0</v>
      </c>
    </row>
    <row r="30" spans="1:51">
      <c r="A30" t="s">
        <v>72</v>
      </c>
      <c r="B30" s="197">
        <v>0</v>
      </c>
      <c r="C30" s="197">
        <v>0</v>
      </c>
      <c r="D30" s="197">
        <v>12.24</v>
      </c>
      <c r="E30" s="197">
        <v>0</v>
      </c>
      <c r="F30" s="197">
        <v>0</v>
      </c>
      <c r="G30" s="197">
        <v>19.66</v>
      </c>
      <c r="H30" s="197">
        <v>0</v>
      </c>
      <c r="I30" s="197">
        <v>0</v>
      </c>
      <c r="J30" s="197">
        <v>25.56</v>
      </c>
      <c r="K30" s="197">
        <v>0.38</v>
      </c>
      <c r="L30" s="197">
        <v>23.31</v>
      </c>
      <c r="M30" s="197">
        <v>1.1399999999999999</v>
      </c>
      <c r="N30" s="197">
        <v>1.46</v>
      </c>
      <c r="O30" s="197">
        <v>0</v>
      </c>
      <c r="P30" s="197">
        <v>1.27</v>
      </c>
      <c r="Q30" s="197">
        <v>0.25</v>
      </c>
      <c r="R30" s="197">
        <v>0.52</v>
      </c>
      <c r="S30" s="197">
        <v>0.33</v>
      </c>
      <c r="T30" s="197">
        <v>0</v>
      </c>
      <c r="U30" s="197">
        <v>2.16</v>
      </c>
      <c r="V30" s="197">
        <v>0.26</v>
      </c>
      <c r="W30" s="197">
        <v>0.53</v>
      </c>
      <c r="X30" s="197">
        <v>1.77</v>
      </c>
      <c r="Y30" s="197">
        <v>0</v>
      </c>
      <c r="Z30" s="197">
        <v>3.13</v>
      </c>
      <c r="AA30" s="197">
        <v>0.95</v>
      </c>
      <c r="AB30" s="197">
        <v>0</v>
      </c>
      <c r="AC30" s="197">
        <v>0</v>
      </c>
      <c r="AD30" s="197">
        <v>17.8</v>
      </c>
      <c r="AE30" s="197">
        <v>0</v>
      </c>
      <c r="AF30" s="197">
        <v>0</v>
      </c>
      <c r="AG30" s="197">
        <v>-0.08</v>
      </c>
      <c r="AH30" s="197">
        <v>0</v>
      </c>
      <c r="AI30" s="197">
        <v>0</v>
      </c>
      <c r="AJ30" s="197">
        <v>0</v>
      </c>
      <c r="AK30" s="197">
        <v>0</v>
      </c>
      <c r="AL30" s="197">
        <v>0</v>
      </c>
      <c r="AM30" s="197">
        <v>0</v>
      </c>
      <c r="AN30" s="197">
        <v>0</v>
      </c>
      <c r="AO30" s="197">
        <v>266.45999999999998</v>
      </c>
      <c r="AP30" s="197">
        <v>0</v>
      </c>
      <c r="AQ30" s="197">
        <v>0</v>
      </c>
      <c r="AR30" s="197">
        <v>0</v>
      </c>
      <c r="AS30" s="197">
        <v>0</v>
      </c>
      <c r="AT30" s="197">
        <v>0</v>
      </c>
      <c r="AU30" s="197">
        <v>0</v>
      </c>
      <c r="AV30" s="197">
        <v>0</v>
      </c>
      <c r="AW30" s="197">
        <v>0</v>
      </c>
      <c r="AX30" s="197">
        <v>0</v>
      </c>
      <c r="AY30" s="197">
        <v>0</v>
      </c>
    </row>
    <row r="31" spans="1:51">
      <c r="A31" t="s">
        <v>73</v>
      </c>
      <c r="B31" s="197">
        <v>0</v>
      </c>
      <c r="C31" s="197">
        <v>0</v>
      </c>
      <c r="D31" s="197">
        <v>11.92</v>
      </c>
      <c r="E31" s="197">
        <v>0</v>
      </c>
      <c r="F31" s="197">
        <v>0</v>
      </c>
      <c r="G31" s="197">
        <v>19.66</v>
      </c>
      <c r="H31" s="197">
        <v>0</v>
      </c>
      <c r="I31" s="197">
        <v>0</v>
      </c>
      <c r="J31" s="197">
        <v>25.56</v>
      </c>
      <c r="K31" s="197">
        <v>9.41</v>
      </c>
      <c r="L31" s="197">
        <v>108.24</v>
      </c>
      <c r="M31" s="197">
        <v>1.1399999999999999</v>
      </c>
      <c r="N31" s="197">
        <v>1.46</v>
      </c>
      <c r="O31" s="197">
        <v>0</v>
      </c>
      <c r="P31" s="197">
        <v>1.27</v>
      </c>
      <c r="Q31" s="197">
        <v>3.25</v>
      </c>
      <c r="R31" s="197">
        <v>7.25</v>
      </c>
      <c r="S31" s="197">
        <v>4.26</v>
      </c>
      <c r="T31" s="197">
        <v>0</v>
      </c>
      <c r="U31" s="197">
        <v>2.16</v>
      </c>
      <c r="V31" s="197">
        <v>6.36</v>
      </c>
      <c r="W31" s="197">
        <v>0.53</v>
      </c>
      <c r="X31" s="197">
        <v>1.77</v>
      </c>
      <c r="Y31" s="197">
        <v>0</v>
      </c>
      <c r="Z31" s="197">
        <v>3.13</v>
      </c>
      <c r="AA31" s="197">
        <v>0.95</v>
      </c>
      <c r="AB31" s="197">
        <v>0</v>
      </c>
      <c r="AC31" s="197">
        <v>0</v>
      </c>
      <c r="AD31" s="197">
        <v>17.8</v>
      </c>
      <c r="AE31" s="197">
        <v>0</v>
      </c>
      <c r="AF31" s="197">
        <v>0</v>
      </c>
      <c r="AG31" s="197">
        <v>-0.08</v>
      </c>
      <c r="AH31" s="197">
        <v>0</v>
      </c>
      <c r="AI31" s="197">
        <v>0</v>
      </c>
      <c r="AJ31" s="197">
        <v>0</v>
      </c>
      <c r="AK31" s="197">
        <v>17.22</v>
      </c>
      <c r="AL31" s="197">
        <v>0</v>
      </c>
      <c r="AM31" s="197">
        <v>0</v>
      </c>
      <c r="AN31" s="197">
        <v>0</v>
      </c>
      <c r="AO31" s="197">
        <v>266.45999999999998</v>
      </c>
      <c r="AP31" s="197">
        <v>0</v>
      </c>
      <c r="AQ31" s="197">
        <v>0</v>
      </c>
      <c r="AR31" s="197">
        <v>0</v>
      </c>
      <c r="AS31" s="197">
        <v>0</v>
      </c>
      <c r="AT31" s="197">
        <v>0</v>
      </c>
      <c r="AU31" s="197">
        <v>0</v>
      </c>
      <c r="AV31" s="197">
        <v>0</v>
      </c>
      <c r="AW31" s="197">
        <v>0</v>
      </c>
      <c r="AX31" s="197">
        <v>0</v>
      </c>
      <c r="AY31" s="197">
        <v>0</v>
      </c>
    </row>
    <row r="32" spans="1:51">
      <c r="A32" t="s">
        <v>74</v>
      </c>
      <c r="B32" s="197">
        <v>0</v>
      </c>
      <c r="C32" s="197">
        <v>0</v>
      </c>
      <c r="D32" s="197">
        <v>11.92</v>
      </c>
      <c r="E32" s="197">
        <v>0</v>
      </c>
      <c r="F32" s="197">
        <v>0</v>
      </c>
      <c r="G32" s="197">
        <v>19.66</v>
      </c>
      <c r="H32" s="197">
        <v>0</v>
      </c>
      <c r="I32" s="197">
        <v>0</v>
      </c>
      <c r="J32" s="197">
        <v>25.56</v>
      </c>
      <c r="K32" s="197">
        <v>9.41</v>
      </c>
      <c r="L32" s="197">
        <v>204.21</v>
      </c>
      <c r="M32" s="197">
        <v>1.1399999999999999</v>
      </c>
      <c r="N32" s="197">
        <v>1.46</v>
      </c>
      <c r="O32" s="197">
        <v>0</v>
      </c>
      <c r="P32" s="197">
        <v>1.27</v>
      </c>
      <c r="Q32" s="197">
        <v>3.25</v>
      </c>
      <c r="R32" s="197">
        <v>7.25</v>
      </c>
      <c r="S32" s="197">
        <v>4.26</v>
      </c>
      <c r="T32" s="197">
        <v>0</v>
      </c>
      <c r="U32" s="197">
        <v>2.16</v>
      </c>
      <c r="V32" s="197">
        <v>6.36</v>
      </c>
      <c r="W32" s="197">
        <v>0.53</v>
      </c>
      <c r="X32" s="197">
        <v>1.77</v>
      </c>
      <c r="Y32" s="197">
        <v>0</v>
      </c>
      <c r="Z32" s="197">
        <v>3.13</v>
      </c>
      <c r="AA32" s="197">
        <v>0.95</v>
      </c>
      <c r="AB32" s="197">
        <v>0</v>
      </c>
      <c r="AC32" s="197">
        <v>0</v>
      </c>
      <c r="AD32" s="197">
        <v>17.8</v>
      </c>
      <c r="AE32" s="197">
        <v>0</v>
      </c>
      <c r="AF32" s="197">
        <v>0</v>
      </c>
      <c r="AG32" s="197">
        <v>-0.08</v>
      </c>
      <c r="AH32" s="197">
        <v>0</v>
      </c>
      <c r="AI32" s="197">
        <v>0</v>
      </c>
      <c r="AJ32" s="197">
        <v>0</v>
      </c>
      <c r="AK32" s="197">
        <v>17.22</v>
      </c>
      <c r="AL32" s="197">
        <v>0</v>
      </c>
      <c r="AM32" s="197">
        <v>0</v>
      </c>
      <c r="AN32" s="197">
        <v>0</v>
      </c>
      <c r="AO32" s="197">
        <v>266.45999999999998</v>
      </c>
      <c r="AP32" s="197">
        <v>0</v>
      </c>
      <c r="AQ32" s="197">
        <v>0</v>
      </c>
      <c r="AR32" s="197">
        <v>0</v>
      </c>
      <c r="AS32" s="197">
        <v>0</v>
      </c>
      <c r="AT32" s="197">
        <v>0</v>
      </c>
      <c r="AU32" s="197">
        <v>0</v>
      </c>
      <c r="AV32" s="197">
        <v>0</v>
      </c>
      <c r="AW32" s="197">
        <v>0</v>
      </c>
      <c r="AX32" s="197">
        <v>0</v>
      </c>
      <c r="AY32" s="197">
        <v>0</v>
      </c>
    </row>
    <row r="33" spans="1:51">
      <c r="A33" t="s">
        <v>75</v>
      </c>
      <c r="B33" s="197">
        <v>0</v>
      </c>
      <c r="C33" s="197">
        <v>0</v>
      </c>
      <c r="D33" s="197">
        <v>11.92</v>
      </c>
      <c r="E33" s="197">
        <v>0</v>
      </c>
      <c r="F33" s="197">
        <v>0</v>
      </c>
      <c r="G33" s="197">
        <v>19.66</v>
      </c>
      <c r="H33" s="197">
        <v>0</v>
      </c>
      <c r="I33" s="197">
        <v>0</v>
      </c>
      <c r="J33" s="197">
        <v>25.56</v>
      </c>
      <c r="K33" s="197">
        <v>0.38</v>
      </c>
      <c r="L33" s="197">
        <v>252.19</v>
      </c>
      <c r="M33" s="197">
        <v>1.1399999999999999</v>
      </c>
      <c r="N33" s="197">
        <v>1.46</v>
      </c>
      <c r="O33" s="197">
        <v>0</v>
      </c>
      <c r="P33" s="197">
        <v>1.27</v>
      </c>
      <c r="Q33" s="197">
        <v>3.25</v>
      </c>
      <c r="R33" s="197">
        <v>0.52</v>
      </c>
      <c r="S33" s="197">
        <v>4.26</v>
      </c>
      <c r="T33" s="197">
        <v>0</v>
      </c>
      <c r="U33" s="197">
        <v>2.16</v>
      </c>
      <c r="V33" s="197">
        <v>0.26</v>
      </c>
      <c r="W33" s="197">
        <v>0.54</v>
      </c>
      <c r="X33" s="197">
        <v>2.09</v>
      </c>
      <c r="Y33" s="197">
        <v>0</v>
      </c>
      <c r="Z33" s="197">
        <v>3.13</v>
      </c>
      <c r="AA33" s="197">
        <v>0.95</v>
      </c>
      <c r="AB33" s="197">
        <v>0</v>
      </c>
      <c r="AC33" s="197">
        <v>0</v>
      </c>
      <c r="AD33" s="197">
        <v>17.8</v>
      </c>
      <c r="AE33" s="197">
        <v>0</v>
      </c>
      <c r="AF33" s="197">
        <v>0</v>
      </c>
      <c r="AG33" s="197">
        <v>-0.08</v>
      </c>
      <c r="AH33" s="197">
        <v>0</v>
      </c>
      <c r="AI33" s="197">
        <v>0</v>
      </c>
      <c r="AJ33" s="197">
        <v>0</v>
      </c>
      <c r="AK33" s="197">
        <v>17.22</v>
      </c>
      <c r="AL33" s="197">
        <v>0</v>
      </c>
      <c r="AM33" s="197">
        <v>0</v>
      </c>
      <c r="AN33" s="197">
        <v>0</v>
      </c>
      <c r="AO33" s="197">
        <v>266.45999999999998</v>
      </c>
      <c r="AP33" s="197">
        <v>0</v>
      </c>
      <c r="AQ33" s="197">
        <v>0</v>
      </c>
      <c r="AR33" s="197">
        <v>0</v>
      </c>
      <c r="AS33" s="197">
        <v>0</v>
      </c>
      <c r="AT33" s="197">
        <v>0</v>
      </c>
      <c r="AU33" s="197">
        <v>0</v>
      </c>
      <c r="AV33" s="197">
        <v>0</v>
      </c>
      <c r="AW33" s="197">
        <v>0</v>
      </c>
      <c r="AX33" s="197">
        <v>0</v>
      </c>
      <c r="AY33" s="197">
        <v>0</v>
      </c>
    </row>
    <row r="34" spans="1:51">
      <c r="A34" t="s">
        <v>76</v>
      </c>
      <c r="B34" s="197">
        <v>0</v>
      </c>
      <c r="C34" s="197">
        <v>0</v>
      </c>
      <c r="D34" s="197">
        <v>11.92</v>
      </c>
      <c r="E34" s="197">
        <v>0</v>
      </c>
      <c r="F34" s="197">
        <v>0</v>
      </c>
      <c r="G34" s="197">
        <v>19.66</v>
      </c>
      <c r="H34" s="197">
        <v>0</v>
      </c>
      <c r="I34" s="197">
        <v>0</v>
      </c>
      <c r="J34" s="197">
        <v>25.56</v>
      </c>
      <c r="K34" s="197">
        <v>0.38</v>
      </c>
      <c r="L34" s="197">
        <v>252.19</v>
      </c>
      <c r="M34" s="197">
        <v>1.1399999999999999</v>
      </c>
      <c r="N34" s="197">
        <v>1.46</v>
      </c>
      <c r="O34" s="197">
        <v>0</v>
      </c>
      <c r="P34" s="197">
        <v>1.27</v>
      </c>
      <c r="Q34" s="197">
        <v>3.25</v>
      </c>
      <c r="R34" s="197">
        <v>0.52</v>
      </c>
      <c r="S34" s="197">
        <v>4.26</v>
      </c>
      <c r="T34" s="197">
        <v>0</v>
      </c>
      <c r="U34" s="197">
        <v>2.16</v>
      </c>
      <c r="V34" s="197">
        <v>0.26</v>
      </c>
      <c r="W34" s="197">
        <v>0.54</v>
      </c>
      <c r="X34" s="197">
        <v>2.09</v>
      </c>
      <c r="Y34" s="197">
        <v>0</v>
      </c>
      <c r="Z34" s="197">
        <v>3.13</v>
      </c>
      <c r="AA34" s="197">
        <v>0.95</v>
      </c>
      <c r="AB34" s="197">
        <v>0</v>
      </c>
      <c r="AC34" s="197">
        <v>0</v>
      </c>
      <c r="AD34" s="197">
        <v>17.8</v>
      </c>
      <c r="AE34" s="197">
        <v>0</v>
      </c>
      <c r="AF34" s="197">
        <v>0</v>
      </c>
      <c r="AG34" s="197">
        <v>-0.08</v>
      </c>
      <c r="AH34" s="197">
        <v>0</v>
      </c>
      <c r="AI34" s="197">
        <v>0</v>
      </c>
      <c r="AJ34" s="197">
        <v>0</v>
      </c>
      <c r="AK34" s="197">
        <v>17.22</v>
      </c>
      <c r="AL34" s="197">
        <v>0</v>
      </c>
      <c r="AM34" s="197">
        <v>0</v>
      </c>
      <c r="AN34" s="197">
        <v>0</v>
      </c>
      <c r="AO34" s="197">
        <v>266.45999999999998</v>
      </c>
      <c r="AP34" s="197">
        <v>0</v>
      </c>
      <c r="AQ34" s="197">
        <v>0</v>
      </c>
      <c r="AR34" s="197">
        <v>0</v>
      </c>
      <c r="AS34" s="197">
        <v>0</v>
      </c>
      <c r="AT34" s="197">
        <v>0</v>
      </c>
      <c r="AU34" s="197">
        <v>0</v>
      </c>
      <c r="AV34" s="197">
        <v>0</v>
      </c>
      <c r="AW34" s="197">
        <v>0</v>
      </c>
      <c r="AX34" s="197">
        <v>0</v>
      </c>
      <c r="AY34" s="197">
        <v>0</v>
      </c>
    </row>
    <row r="35" spans="1:51">
      <c r="A35" t="s">
        <v>77</v>
      </c>
      <c r="B35" s="197">
        <v>0</v>
      </c>
      <c r="C35" s="197">
        <v>0</v>
      </c>
      <c r="D35" s="197">
        <v>11.92</v>
      </c>
      <c r="E35" s="197">
        <v>0</v>
      </c>
      <c r="F35" s="197">
        <v>0</v>
      </c>
      <c r="G35" s="197">
        <v>19.66</v>
      </c>
      <c r="H35" s="197">
        <v>0</v>
      </c>
      <c r="I35" s="197">
        <v>0</v>
      </c>
      <c r="J35" s="197">
        <v>25.56</v>
      </c>
      <c r="K35" s="197">
        <v>9.41</v>
      </c>
      <c r="L35" s="197">
        <v>263.5</v>
      </c>
      <c r="M35" s="197">
        <v>1.1399999999999999</v>
      </c>
      <c r="N35" s="197">
        <v>1.46</v>
      </c>
      <c r="O35" s="197">
        <v>0</v>
      </c>
      <c r="P35" s="197">
        <v>1.27</v>
      </c>
      <c r="Q35" s="197">
        <v>2.61</v>
      </c>
      <c r="R35" s="197">
        <v>7.25</v>
      </c>
      <c r="S35" s="197">
        <v>3.92</v>
      </c>
      <c r="T35" s="197">
        <v>0</v>
      </c>
      <c r="U35" s="197">
        <v>2.16</v>
      </c>
      <c r="V35" s="197">
        <v>6.36</v>
      </c>
      <c r="W35" s="197">
        <v>0.54</v>
      </c>
      <c r="X35" s="197">
        <v>2.09</v>
      </c>
      <c r="Y35" s="197">
        <v>0</v>
      </c>
      <c r="Z35" s="197">
        <v>20.11</v>
      </c>
      <c r="AA35" s="197">
        <v>15.85</v>
      </c>
      <c r="AB35" s="197">
        <v>0</v>
      </c>
      <c r="AC35" s="197">
        <v>0</v>
      </c>
      <c r="AD35" s="197">
        <v>17.8</v>
      </c>
      <c r="AE35" s="197">
        <v>0</v>
      </c>
      <c r="AF35" s="197">
        <v>0</v>
      </c>
      <c r="AG35" s="197">
        <v>-0.08</v>
      </c>
      <c r="AH35" s="197">
        <v>0</v>
      </c>
      <c r="AI35" s="197">
        <v>0</v>
      </c>
      <c r="AJ35" s="197">
        <v>0</v>
      </c>
      <c r="AK35" s="197">
        <v>11.08</v>
      </c>
      <c r="AL35" s="197">
        <v>0</v>
      </c>
      <c r="AM35" s="197">
        <v>0</v>
      </c>
      <c r="AN35" s="197">
        <v>0</v>
      </c>
      <c r="AO35" s="197">
        <v>266.45999999999998</v>
      </c>
      <c r="AP35" s="197">
        <v>0</v>
      </c>
      <c r="AQ35" s="197">
        <v>0</v>
      </c>
      <c r="AR35" s="197">
        <v>0</v>
      </c>
      <c r="AS35" s="197">
        <v>0</v>
      </c>
      <c r="AT35" s="197">
        <v>0</v>
      </c>
      <c r="AU35" s="197">
        <v>0</v>
      </c>
      <c r="AV35" s="197">
        <v>0</v>
      </c>
      <c r="AW35" s="197">
        <v>0</v>
      </c>
      <c r="AX35" s="197">
        <v>0</v>
      </c>
      <c r="AY35" s="197">
        <v>0</v>
      </c>
    </row>
    <row r="36" spans="1:51">
      <c r="A36" t="s">
        <v>78</v>
      </c>
      <c r="B36" s="197">
        <v>0</v>
      </c>
      <c r="C36" s="197">
        <v>0</v>
      </c>
      <c r="D36" s="197">
        <v>11.92</v>
      </c>
      <c r="E36" s="197">
        <v>0</v>
      </c>
      <c r="F36" s="197">
        <v>0</v>
      </c>
      <c r="G36" s="197">
        <v>19.66</v>
      </c>
      <c r="H36" s="197">
        <v>0</v>
      </c>
      <c r="I36" s="197">
        <v>0</v>
      </c>
      <c r="J36" s="197">
        <v>25.56</v>
      </c>
      <c r="K36" s="197">
        <v>9.41</v>
      </c>
      <c r="L36" s="197">
        <v>263.5</v>
      </c>
      <c r="M36" s="197">
        <v>1.1399999999999999</v>
      </c>
      <c r="N36" s="197">
        <v>1.46</v>
      </c>
      <c r="O36" s="197">
        <v>0</v>
      </c>
      <c r="P36" s="197">
        <v>1.27</v>
      </c>
      <c r="Q36" s="197">
        <v>2.61</v>
      </c>
      <c r="R36" s="197">
        <v>7.25</v>
      </c>
      <c r="S36" s="197">
        <v>3.92</v>
      </c>
      <c r="T36" s="197">
        <v>0</v>
      </c>
      <c r="U36" s="197">
        <v>2.16</v>
      </c>
      <c r="V36" s="197">
        <v>6.36</v>
      </c>
      <c r="W36" s="197">
        <v>0.54</v>
      </c>
      <c r="X36" s="197">
        <v>2.09</v>
      </c>
      <c r="Y36" s="197">
        <v>0</v>
      </c>
      <c r="Z36" s="197">
        <v>3.13</v>
      </c>
      <c r="AA36" s="197">
        <v>15.85</v>
      </c>
      <c r="AB36" s="197">
        <v>0</v>
      </c>
      <c r="AC36" s="197">
        <v>0</v>
      </c>
      <c r="AD36" s="197">
        <v>17.8</v>
      </c>
      <c r="AE36" s="197">
        <v>0</v>
      </c>
      <c r="AF36" s="197">
        <v>0</v>
      </c>
      <c r="AG36" s="197">
        <v>-0.08</v>
      </c>
      <c r="AH36" s="197">
        <v>0</v>
      </c>
      <c r="AI36" s="197">
        <v>0</v>
      </c>
      <c r="AJ36" s="197">
        <v>0</v>
      </c>
      <c r="AK36" s="197">
        <v>11.08</v>
      </c>
      <c r="AL36" s="197">
        <v>0</v>
      </c>
      <c r="AM36" s="197">
        <v>0</v>
      </c>
      <c r="AN36" s="197">
        <v>0</v>
      </c>
      <c r="AO36" s="197">
        <v>266.45999999999998</v>
      </c>
      <c r="AP36" s="197">
        <v>0</v>
      </c>
      <c r="AQ36" s="197">
        <v>0</v>
      </c>
      <c r="AR36" s="197">
        <v>0</v>
      </c>
      <c r="AS36" s="197">
        <v>0</v>
      </c>
      <c r="AT36" s="197">
        <v>0</v>
      </c>
      <c r="AU36" s="197">
        <v>0</v>
      </c>
      <c r="AV36" s="197">
        <v>0</v>
      </c>
      <c r="AW36" s="197">
        <v>0</v>
      </c>
      <c r="AX36" s="197">
        <v>0</v>
      </c>
      <c r="AY36" s="197">
        <v>0</v>
      </c>
    </row>
    <row r="37" spans="1:51">
      <c r="A37" t="s">
        <v>79</v>
      </c>
      <c r="B37" s="197">
        <v>0</v>
      </c>
      <c r="C37" s="197">
        <v>0</v>
      </c>
      <c r="D37" s="197">
        <v>11.92</v>
      </c>
      <c r="E37" s="197">
        <v>0</v>
      </c>
      <c r="F37" s="197">
        <v>0</v>
      </c>
      <c r="G37" s="197">
        <v>19.66</v>
      </c>
      <c r="H37" s="197">
        <v>0</v>
      </c>
      <c r="I37" s="197">
        <v>0</v>
      </c>
      <c r="J37" s="197">
        <v>25.56</v>
      </c>
      <c r="K37" s="197">
        <v>9.41</v>
      </c>
      <c r="L37" s="197">
        <v>263.5</v>
      </c>
      <c r="M37" s="197">
        <v>1.1399999999999999</v>
      </c>
      <c r="N37" s="197">
        <v>1.46</v>
      </c>
      <c r="O37" s="197">
        <v>0</v>
      </c>
      <c r="P37" s="197">
        <v>1.27</v>
      </c>
      <c r="Q37" s="197">
        <v>2.61</v>
      </c>
      <c r="R37" s="197">
        <v>7.25</v>
      </c>
      <c r="S37" s="197">
        <v>3.92</v>
      </c>
      <c r="T37" s="197">
        <v>0</v>
      </c>
      <c r="U37" s="197">
        <v>2.16</v>
      </c>
      <c r="V37" s="197">
        <v>6.36</v>
      </c>
      <c r="W37" s="197">
        <v>0.54</v>
      </c>
      <c r="X37" s="197">
        <v>2.09</v>
      </c>
      <c r="Y37" s="197">
        <v>0</v>
      </c>
      <c r="Z37" s="197">
        <v>3.13</v>
      </c>
      <c r="AA37" s="197">
        <v>15.85</v>
      </c>
      <c r="AB37" s="197">
        <v>0</v>
      </c>
      <c r="AC37" s="197">
        <v>0</v>
      </c>
      <c r="AD37" s="197">
        <v>17.8</v>
      </c>
      <c r="AE37" s="197">
        <v>0</v>
      </c>
      <c r="AF37" s="197">
        <v>0</v>
      </c>
      <c r="AG37" s="197">
        <v>-0.08</v>
      </c>
      <c r="AH37" s="197">
        <v>0</v>
      </c>
      <c r="AI37" s="197">
        <v>0</v>
      </c>
      <c r="AJ37" s="197">
        <v>0</v>
      </c>
      <c r="AK37" s="197">
        <v>11.08</v>
      </c>
      <c r="AL37" s="197">
        <v>0</v>
      </c>
      <c r="AM37" s="197">
        <v>0</v>
      </c>
      <c r="AN37" s="197">
        <v>0</v>
      </c>
      <c r="AO37" s="197">
        <v>266.45999999999998</v>
      </c>
      <c r="AP37" s="197">
        <v>0</v>
      </c>
      <c r="AQ37" s="197">
        <v>0</v>
      </c>
      <c r="AR37" s="197">
        <v>0</v>
      </c>
      <c r="AS37" s="197">
        <v>0</v>
      </c>
      <c r="AT37" s="197">
        <v>0</v>
      </c>
      <c r="AU37" s="197">
        <v>0</v>
      </c>
      <c r="AV37" s="197">
        <v>0</v>
      </c>
      <c r="AW37" s="197">
        <v>0</v>
      </c>
      <c r="AX37" s="197">
        <v>0</v>
      </c>
      <c r="AY37" s="197">
        <v>0</v>
      </c>
    </row>
    <row r="38" spans="1:51">
      <c r="A38" t="s">
        <v>80</v>
      </c>
      <c r="B38" s="197">
        <v>0</v>
      </c>
      <c r="C38" s="197">
        <v>0</v>
      </c>
      <c r="D38" s="197">
        <v>11.92</v>
      </c>
      <c r="E38" s="197">
        <v>0</v>
      </c>
      <c r="F38" s="197">
        <v>0</v>
      </c>
      <c r="G38" s="197">
        <v>19.66</v>
      </c>
      <c r="H38" s="197">
        <v>0</v>
      </c>
      <c r="I38" s="197">
        <v>0</v>
      </c>
      <c r="J38" s="197">
        <v>25.56</v>
      </c>
      <c r="K38" s="197">
        <v>9.41</v>
      </c>
      <c r="L38" s="197">
        <v>263.5</v>
      </c>
      <c r="M38" s="197">
        <v>1.1399999999999999</v>
      </c>
      <c r="N38" s="197">
        <v>1.46</v>
      </c>
      <c r="O38" s="197">
        <v>0</v>
      </c>
      <c r="P38" s="197">
        <v>1.27</v>
      </c>
      <c r="Q38" s="197">
        <v>2.61</v>
      </c>
      <c r="R38" s="197">
        <v>7.25</v>
      </c>
      <c r="S38" s="197">
        <v>3.92</v>
      </c>
      <c r="T38" s="197">
        <v>0</v>
      </c>
      <c r="U38" s="197">
        <v>2.16</v>
      </c>
      <c r="V38" s="197">
        <v>6.36</v>
      </c>
      <c r="W38" s="197">
        <v>0.54</v>
      </c>
      <c r="X38" s="197">
        <v>2.09</v>
      </c>
      <c r="Y38" s="197">
        <v>0</v>
      </c>
      <c r="Z38" s="197">
        <v>20.11</v>
      </c>
      <c r="AA38" s="197">
        <v>15.85</v>
      </c>
      <c r="AB38" s="197">
        <v>0</v>
      </c>
      <c r="AC38" s="197">
        <v>0</v>
      </c>
      <c r="AD38" s="197">
        <v>17.8</v>
      </c>
      <c r="AE38" s="197">
        <v>0</v>
      </c>
      <c r="AF38" s="197">
        <v>0</v>
      </c>
      <c r="AG38" s="197">
        <v>-0.08</v>
      </c>
      <c r="AH38" s="197">
        <v>0</v>
      </c>
      <c r="AI38" s="197">
        <v>0</v>
      </c>
      <c r="AJ38" s="197">
        <v>0</v>
      </c>
      <c r="AK38" s="197">
        <v>11.08</v>
      </c>
      <c r="AL38" s="197">
        <v>0</v>
      </c>
      <c r="AM38" s="197">
        <v>0</v>
      </c>
      <c r="AN38" s="197">
        <v>0</v>
      </c>
      <c r="AO38" s="197">
        <v>266.45999999999998</v>
      </c>
      <c r="AP38" s="197">
        <v>0</v>
      </c>
      <c r="AQ38" s="197">
        <v>0</v>
      </c>
      <c r="AR38" s="197">
        <v>0</v>
      </c>
      <c r="AS38" s="197">
        <v>0</v>
      </c>
      <c r="AT38" s="197">
        <v>0</v>
      </c>
      <c r="AU38" s="197">
        <v>0</v>
      </c>
      <c r="AV38" s="197">
        <v>0</v>
      </c>
      <c r="AW38" s="197">
        <v>0</v>
      </c>
      <c r="AX38" s="197">
        <v>0</v>
      </c>
      <c r="AY38" s="197">
        <v>0</v>
      </c>
    </row>
    <row r="39" spans="1:51">
      <c r="A39" t="s">
        <v>81</v>
      </c>
      <c r="B39" s="197">
        <v>0</v>
      </c>
      <c r="C39" s="197">
        <v>0</v>
      </c>
      <c r="D39" s="197">
        <v>11.6</v>
      </c>
      <c r="E39" s="197">
        <v>0</v>
      </c>
      <c r="F39" s="197">
        <v>0</v>
      </c>
      <c r="G39" s="197">
        <v>19.66</v>
      </c>
      <c r="H39" s="197">
        <v>0</v>
      </c>
      <c r="I39" s="197">
        <v>0</v>
      </c>
      <c r="J39" s="197">
        <v>25.56</v>
      </c>
      <c r="K39" s="197">
        <v>9.41</v>
      </c>
      <c r="L39" s="197">
        <v>263.5</v>
      </c>
      <c r="M39" s="197">
        <v>1.1399999999999999</v>
      </c>
      <c r="N39" s="197">
        <v>1.46</v>
      </c>
      <c r="O39" s="197">
        <v>0</v>
      </c>
      <c r="P39" s="197">
        <v>1.27</v>
      </c>
      <c r="Q39" s="197">
        <v>2.61</v>
      </c>
      <c r="R39" s="197">
        <v>7.25</v>
      </c>
      <c r="S39" s="197">
        <v>3.91</v>
      </c>
      <c r="T39" s="197">
        <v>0</v>
      </c>
      <c r="U39" s="197">
        <v>2.16</v>
      </c>
      <c r="V39" s="197">
        <v>6.36</v>
      </c>
      <c r="W39" s="197">
        <v>0.54</v>
      </c>
      <c r="X39" s="197">
        <v>2.09</v>
      </c>
      <c r="Y39" s="197">
        <v>0</v>
      </c>
      <c r="Z39" s="197">
        <v>3.13</v>
      </c>
      <c r="AA39" s="197">
        <v>15.85</v>
      </c>
      <c r="AB39" s="197">
        <v>0</v>
      </c>
      <c r="AC39" s="197">
        <v>0</v>
      </c>
      <c r="AD39" s="197">
        <v>17.8</v>
      </c>
      <c r="AE39" s="197">
        <v>0</v>
      </c>
      <c r="AF39" s="197">
        <v>0</v>
      </c>
      <c r="AG39" s="197">
        <v>-0.08</v>
      </c>
      <c r="AH39" s="197">
        <v>0</v>
      </c>
      <c r="AI39" s="197">
        <v>0</v>
      </c>
      <c r="AJ39" s="197">
        <v>0</v>
      </c>
      <c r="AK39" s="197">
        <v>11.08</v>
      </c>
      <c r="AL39" s="197">
        <v>0</v>
      </c>
      <c r="AM39" s="197">
        <v>0</v>
      </c>
      <c r="AN39" s="197">
        <v>0</v>
      </c>
      <c r="AO39" s="197">
        <v>266.45999999999998</v>
      </c>
      <c r="AP39" s="197">
        <v>0</v>
      </c>
      <c r="AQ39" s="197">
        <v>0</v>
      </c>
      <c r="AR39" s="197">
        <v>0</v>
      </c>
      <c r="AS39" s="197">
        <v>0</v>
      </c>
      <c r="AT39" s="197">
        <v>0</v>
      </c>
      <c r="AU39" s="197">
        <v>0</v>
      </c>
      <c r="AV39" s="197">
        <v>0</v>
      </c>
      <c r="AW39" s="197">
        <v>0</v>
      </c>
      <c r="AX39" s="197">
        <v>0</v>
      </c>
      <c r="AY39" s="197">
        <v>0</v>
      </c>
    </row>
    <row r="40" spans="1:51">
      <c r="A40" t="s">
        <v>82</v>
      </c>
      <c r="B40" s="197">
        <v>0</v>
      </c>
      <c r="C40" s="197">
        <v>0</v>
      </c>
      <c r="D40" s="197">
        <v>11.6</v>
      </c>
      <c r="E40" s="197">
        <v>0</v>
      </c>
      <c r="F40" s="197">
        <v>0</v>
      </c>
      <c r="G40" s="197">
        <v>19.66</v>
      </c>
      <c r="H40" s="197">
        <v>0</v>
      </c>
      <c r="I40" s="197">
        <v>0</v>
      </c>
      <c r="J40" s="197">
        <v>25.56</v>
      </c>
      <c r="K40" s="197">
        <v>9.41</v>
      </c>
      <c r="L40" s="197">
        <v>263.5</v>
      </c>
      <c r="M40" s="197">
        <v>1.1399999999999999</v>
      </c>
      <c r="N40" s="197">
        <v>1.46</v>
      </c>
      <c r="O40" s="197">
        <v>0</v>
      </c>
      <c r="P40" s="197">
        <v>1.27</v>
      </c>
      <c r="Q40" s="197">
        <v>2.61</v>
      </c>
      <c r="R40" s="197">
        <v>7.25</v>
      </c>
      <c r="S40" s="197">
        <v>3.91</v>
      </c>
      <c r="T40" s="197">
        <v>0</v>
      </c>
      <c r="U40" s="197">
        <v>2.16</v>
      </c>
      <c r="V40" s="197">
        <v>6.36</v>
      </c>
      <c r="W40" s="197">
        <v>0.54</v>
      </c>
      <c r="X40" s="197">
        <v>2.09</v>
      </c>
      <c r="Y40" s="197">
        <v>0</v>
      </c>
      <c r="Z40" s="197">
        <v>3.13</v>
      </c>
      <c r="AA40" s="197">
        <v>15.85</v>
      </c>
      <c r="AB40" s="197">
        <v>0</v>
      </c>
      <c r="AC40" s="197">
        <v>0</v>
      </c>
      <c r="AD40" s="197">
        <v>17.8</v>
      </c>
      <c r="AE40" s="197">
        <v>0</v>
      </c>
      <c r="AF40" s="197">
        <v>0</v>
      </c>
      <c r="AG40" s="197">
        <v>-0.08</v>
      </c>
      <c r="AH40" s="197">
        <v>0</v>
      </c>
      <c r="AI40" s="197">
        <v>0</v>
      </c>
      <c r="AJ40" s="197">
        <v>0</v>
      </c>
      <c r="AK40" s="197">
        <v>11.08</v>
      </c>
      <c r="AL40" s="197">
        <v>0</v>
      </c>
      <c r="AM40" s="197">
        <v>0</v>
      </c>
      <c r="AN40" s="197">
        <v>0</v>
      </c>
      <c r="AO40" s="197">
        <v>266.45999999999998</v>
      </c>
      <c r="AP40" s="197">
        <v>0</v>
      </c>
      <c r="AQ40" s="197">
        <v>0</v>
      </c>
      <c r="AR40" s="197">
        <v>0</v>
      </c>
      <c r="AS40" s="197">
        <v>0</v>
      </c>
      <c r="AT40" s="197">
        <v>0</v>
      </c>
      <c r="AU40" s="197">
        <v>0</v>
      </c>
      <c r="AV40" s="197">
        <v>0</v>
      </c>
      <c r="AW40" s="197">
        <v>0</v>
      </c>
      <c r="AX40" s="197">
        <v>0</v>
      </c>
      <c r="AY40" s="197">
        <v>0</v>
      </c>
    </row>
    <row r="41" spans="1:51">
      <c r="A41" t="s">
        <v>83</v>
      </c>
      <c r="B41" s="197">
        <v>0</v>
      </c>
      <c r="C41" s="197">
        <v>0</v>
      </c>
      <c r="D41" s="197">
        <v>11.6</v>
      </c>
      <c r="E41" s="197">
        <v>0</v>
      </c>
      <c r="F41" s="197">
        <v>0</v>
      </c>
      <c r="G41" s="197">
        <v>19.66</v>
      </c>
      <c r="H41" s="197">
        <v>0</v>
      </c>
      <c r="I41" s="197">
        <v>0</v>
      </c>
      <c r="J41" s="197">
        <v>25.56</v>
      </c>
      <c r="K41" s="197">
        <v>9.41</v>
      </c>
      <c r="L41" s="197">
        <v>263.5</v>
      </c>
      <c r="M41" s="197">
        <v>1.1399999999999999</v>
      </c>
      <c r="N41" s="197">
        <v>1.46</v>
      </c>
      <c r="O41" s="197">
        <v>0</v>
      </c>
      <c r="P41" s="197">
        <v>1.27</v>
      </c>
      <c r="Q41" s="197">
        <v>2.61</v>
      </c>
      <c r="R41" s="197">
        <v>7.25</v>
      </c>
      <c r="S41" s="197">
        <v>3.91</v>
      </c>
      <c r="T41" s="197">
        <v>0</v>
      </c>
      <c r="U41" s="197">
        <v>2.16</v>
      </c>
      <c r="V41" s="197">
        <v>0.26</v>
      </c>
      <c r="W41" s="197">
        <v>0.54</v>
      </c>
      <c r="X41" s="197">
        <v>2.09</v>
      </c>
      <c r="Y41" s="197">
        <v>0</v>
      </c>
      <c r="Z41" s="197">
        <v>3.13</v>
      </c>
      <c r="AA41" s="197">
        <v>0.95</v>
      </c>
      <c r="AB41" s="197">
        <v>0</v>
      </c>
      <c r="AC41" s="197">
        <v>0</v>
      </c>
      <c r="AD41" s="197">
        <v>17.8</v>
      </c>
      <c r="AE41" s="197">
        <v>0</v>
      </c>
      <c r="AF41" s="197">
        <v>0</v>
      </c>
      <c r="AG41" s="197">
        <v>-0.08</v>
      </c>
      <c r="AH41" s="197">
        <v>0</v>
      </c>
      <c r="AI41" s="197">
        <v>0</v>
      </c>
      <c r="AJ41" s="197">
        <v>0</v>
      </c>
      <c r="AK41" s="197">
        <v>11.08</v>
      </c>
      <c r="AL41" s="197">
        <v>0</v>
      </c>
      <c r="AM41" s="197">
        <v>0</v>
      </c>
      <c r="AN41" s="197">
        <v>0</v>
      </c>
      <c r="AO41" s="197">
        <v>266.45999999999998</v>
      </c>
      <c r="AP41" s="197">
        <v>0</v>
      </c>
      <c r="AQ41" s="197">
        <v>0</v>
      </c>
      <c r="AR41" s="197">
        <v>0</v>
      </c>
      <c r="AS41" s="197">
        <v>0</v>
      </c>
      <c r="AT41" s="197">
        <v>0</v>
      </c>
      <c r="AU41" s="197">
        <v>0</v>
      </c>
      <c r="AV41" s="197">
        <v>0</v>
      </c>
      <c r="AW41" s="197">
        <v>0</v>
      </c>
      <c r="AX41" s="197">
        <v>0</v>
      </c>
      <c r="AY41" s="197">
        <v>0</v>
      </c>
    </row>
    <row r="42" spans="1:51">
      <c r="A42" t="s">
        <v>84</v>
      </c>
      <c r="B42" s="197">
        <v>0</v>
      </c>
      <c r="C42" s="197">
        <v>0</v>
      </c>
      <c r="D42" s="197">
        <v>11.6</v>
      </c>
      <c r="E42" s="197">
        <v>0</v>
      </c>
      <c r="F42" s="197">
        <v>0</v>
      </c>
      <c r="G42" s="197">
        <v>19.66</v>
      </c>
      <c r="H42" s="197">
        <v>0</v>
      </c>
      <c r="I42" s="197">
        <v>0</v>
      </c>
      <c r="J42" s="197">
        <v>25.56</v>
      </c>
      <c r="K42" s="197">
        <v>9.41</v>
      </c>
      <c r="L42" s="197">
        <v>263.5</v>
      </c>
      <c r="M42" s="197">
        <v>1.1399999999999999</v>
      </c>
      <c r="N42" s="197">
        <v>1.46</v>
      </c>
      <c r="O42" s="197">
        <v>0</v>
      </c>
      <c r="P42" s="197">
        <v>1.27</v>
      </c>
      <c r="Q42" s="197">
        <v>2.61</v>
      </c>
      <c r="R42" s="197">
        <v>7.25</v>
      </c>
      <c r="S42" s="197">
        <v>3.91</v>
      </c>
      <c r="T42" s="197">
        <v>0</v>
      </c>
      <c r="U42" s="197">
        <v>2.16</v>
      </c>
      <c r="V42" s="197">
        <v>0.26</v>
      </c>
      <c r="W42" s="197">
        <v>0.54</v>
      </c>
      <c r="X42" s="197">
        <v>2.09</v>
      </c>
      <c r="Y42" s="197">
        <v>0</v>
      </c>
      <c r="Z42" s="197">
        <v>3.13</v>
      </c>
      <c r="AA42" s="197">
        <v>0.95</v>
      </c>
      <c r="AB42" s="197">
        <v>0</v>
      </c>
      <c r="AC42" s="197">
        <v>0</v>
      </c>
      <c r="AD42" s="197">
        <v>17.8</v>
      </c>
      <c r="AE42" s="197">
        <v>0</v>
      </c>
      <c r="AF42" s="197">
        <v>0</v>
      </c>
      <c r="AG42" s="197">
        <v>-0.08</v>
      </c>
      <c r="AH42" s="197">
        <v>0</v>
      </c>
      <c r="AI42" s="197">
        <v>0</v>
      </c>
      <c r="AJ42" s="197">
        <v>0</v>
      </c>
      <c r="AK42" s="197">
        <v>11.08</v>
      </c>
      <c r="AL42" s="197">
        <v>0</v>
      </c>
      <c r="AM42" s="197">
        <v>0</v>
      </c>
      <c r="AN42" s="197">
        <v>0</v>
      </c>
      <c r="AO42" s="197">
        <v>266.45999999999998</v>
      </c>
      <c r="AP42" s="197">
        <v>0</v>
      </c>
      <c r="AQ42" s="197">
        <v>0</v>
      </c>
      <c r="AR42" s="197">
        <v>0</v>
      </c>
      <c r="AS42" s="197">
        <v>0</v>
      </c>
      <c r="AT42" s="197">
        <v>0</v>
      </c>
      <c r="AU42" s="197">
        <v>0</v>
      </c>
      <c r="AV42" s="197">
        <v>0</v>
      </c>
      <c r="AW42" s="197">
        <v>0</v>
      </c>
      <c r="AX42" s="197">
        <v>0</v>
      </c>
      <c r="AY42" s="197">
        <v>0</v>
      </c>
    </row>
    <row r="43" spans="1:51">
      <c r="A43" t="s">
        <v>85</v>
      </c>
      <c r="B43" s="197">
        <v>0</v>
      </c>
      <c r="C43" s="197">
        <v>0</v>
      </c>
      <c r="D43" s="197">
        <v>11.6</v>
      </c>
      <c r="E43" s="197">
        <v>0</v>
      </c>
      <c r="F43" s="197">
        <v>0</v>
      </c>
      <c r="G43" s="197">
        <v>19.66</v>
      </c>
      <c r="H43" s="197">
        <v>0</v>
      </c>
      <c r="I43" s="197">
        <v>0</v>
      </c>
      <c r="J43" s="197">
        <v>25.56</v>
      </c>
      <c r="K43" s="197">
        <v>9.41</v>
      </c>
      <c r="L43" s="197">
        <v>263.5</v>
      </c>
      <c r="M43" s="197">
        <v>1.1399999999999999</v>
      </c>
      <c r="N43" s="197">
        <v>1.46</v>
      </c>
      <c r="O43" s="197">
        <v>0</v>
      </c>
      <c r="P43" s="197">
        <v>1.27</v>
      </c>
      <c r="Q43" s="197">
        <v>2.61</v>
      </c>
      <c r="R43" s="197">
        <v>7.25</v>
      </c>
      <c r="S43" s="197">
        <v>3.91</v>
      </c>
      <c r="T43" s="197">
        <v>0</v>
      </c>
      <c r="U43" s="197">
        <v>2.16</v>
      </c>
      <c r="V43" s="197">
        <v>0.26</v>
      </c>
      <c r="W43" s="197">
        <v>1.02</v>
      </c>
      <c r="X43" s="197">
        <v>2.09</v>
      </c>
      <c r="Y43" s="197">
        <v>0</v>
      </c>
      <c r="Z43" s="197">
        <v>3.13</v>
      </c>
      <c r="AA43" s="197">
        <v>0.95</v>
      </c>
      <c r="AB43" s="197">
        <v>0</v>
      </c>
      <c r="AC43" s="197">
        <v>0</v>
      </c>
      <c r="AD43" s="197">
        <v>17.8</v>
      </c>
      <c r="AE43" s="197">
        <v>0</v>
      </c>
      <c r="AF43" s="197">
        <v>0</v>
      </c>
      <c r="AG43" s="197">
        <v>-0.08</v>
      </c>
      <c r="AH43" s="197">
        <v>0</v>
      </c>
      <c r="AI43" s="197">
        <v>0</v>
      </c>
      <c r="AJ43" s="197">
        <v>0</v>
      </c>
      <c r="AK43" s="197">
        <v>11.08</v>
      </c>
      <c r="AL43" s="197">
        <v>0</v>
      </c>
      <c r="AM43" s="197">
        <v>0</v>
      </c>
      <c r="AN43" s="197">
        <v>0</v>
      </c>
      <c r="AO43" s="197">
        <v>261.02</v>
      </c>
      <c r="AP43" s="197">
        <v>0</v>
      </c>
      <c r="AQ43" s="197">
        <v>0</v>
      </c>
      <c r="AR43" s="197">
        <v>0</v>
      </c>
      <c r="AS43" s="197">
        <v>0</v>
      </c>
      <c r="AT43" s="197">
        <v>0</v>
      </c>
      <c r="AU43" s="197">
        <v>0</v>
      </c>
      <c r="AV43" s="197">
        <v>0</v>
      </c>
      <c r="AW43" s="197">
        <v>0</v>
      </c>
      <c r="AX43" s="197">
        <v>0</v>
      </c>
      <c r="AY43" s="197">
        <v>0</v>
      </c>
    </row>
    <row r="44" spans="1:51">
      <c r="A44" t="s">
        <v>86</v>
      </c>
      <c r="B44" s="197">
        <v>0</v>
      </c>
      <c r="C44" s="197">
        <v>0</v>
      </c>
      <c r="D44" s="197">
        <v>11.6</v>
      </c>
      <c r="E44" s="197">
        <v>0</v>
      </c>
      <c r="F44" s="197">
        <v>0</v>
      </c>
      <c r="G44" s="197">
        <v>19.66</v>
      </c>
      <c r="H44" s="197">
        <v>0</v>
      </c>
      <c r="I44" s="197">
        <v>0</v>
      </c>
      <c r="J44" s="197">
        <v>25.56</v>
      </c>
      <c r="K44" s="197">
        <v>9.41</v>
      </c>
      <c r="L44" s="197">
        <v>263.5</v>
      </c>
      <c r="M44" s="197">
        <v>1.1399999999999999</v>
      </c>
      <c r="N44" s="197">
        <v>1.46</v>
      </c>
      <c r="O44" s="197">
        <v>0</v>
      </c>
      <c r="P44" s="197">
        <v>1.27</v>
      </c>
      <c r="Q44" s="197">
        <v>2.61</v>
      </c>
      <c r="R44" s="197">
        <v>7.25</v>
      </c>
      <c r="S44" s="197">
        <v>3.91</v>
      </c>
      <c r="T44" s="197">
        <v>0</v>
      </c>
      <c r="U44" s="197">
        <v>2.16</v>
      </c>
      <c r="V44" s="197">
        <v>0.26</v>
      </c>
      <c r="W44" s="197">
        <v>1.02</v>
      </c>
      <c r="X44" s="197">
        <v>2.09</v>
      </c>
      <c r="Y44" s="197">
        <v>0</v>
      </c>
      <c r="Z44" s="197">
        <v>3.13</v>
      </c>
      <c r="AA44" s="197">
        <v>0.95</v>
      </c>
      <c r="AB44" s="197">
        <v>0</v>
      </c>
      <c r="AC44" s="197">
        <v>0</v>
      </c>
      <c r="AD44" s="197">
        <v>17.8</v>
      </c>
      <c r="AE44" s="197">
        <v>0</v>
      </c>
      <c r="AF44" s="197">
        <v>0</v>
      </c>
      <c r="AG44" s="197">
        <v>-0.08</v>
      </c>
      <c r="AH44" s="197">
        <v>0</v>
      </c>
      <c r="AI44" s="197">
        <v>0</v>
      </c>
      <c r="AJ44" s="197">
        <v>0</v>
      </c>
      <c r="AK44" s="197">
        <v>11.08</v>
      </c>
      <c r="AL44" s="197">
        <v>0</v>
      </c>
      <c r="AM44" s="197">
        <v>0</v>
      </c>
      <c r="AN44" s="197">
        <v>0</v>
      </c>
      <c r="AO44" s="197">
        <v>261.02</v>
      </c>
      <c r="AP44" s="197">
        <v>0</v>
      </c>
      <c r="AQ44" s="197">
        <v>0</v>
      </c>
      <c r="AR44" s="197">
        <v>0</v>
      </c>
      <c r="AS44" s="197">
        <v>0</v>
      </c>
      <c r="AT44" s="197">
        <v>0</v>
      </c>
      <c r="AU44" s="197">
        <v>0</v>
      </c>
      <c r="AV44" s="197">
        <v>0</v>
      </c>
      <c r="AW44" s="197">
        <v>0</v>
      </c>
      <c r="AX44" s="197">
        <v>0</v>
      </c>
      <c r="AY44" s="197">
        <v>0</v>
      </c>
    </row>
    <row r="45" spans="1:51">
      <c r="A45" t="s">
        <v>87</v>
      </c>
      <c r="B45" s="197">
        <v>0</v>
      </c>
      <c r="C45" s="197">
        <v>0</v>
      </c>
      <c r="D45" s="197">
        <v>11.6</v>
      </c>
      <c r="E45" s="197">
        <v>0</v>
      </c>
      <c r="F45" s="197">
        <v>0</v>
      </c>
      <c r="G45" s="197">
        <v>19.66</v>
      </c>
      <c r="H45" s="197">
        <v>0</v>
      </c>
      <c r="I45" s="197">
        <v>0</v>
      </c>
      <c r="J45" s="197">
        <v>25.56</v>
      </c>
      <c r="K45" s="197">
        <v>9.41</v>
      </c>
      <c r="L45" s="197">
        <v>263.5</v>
      </c>
      <c r="M45" s="197">
        <v>1.1399999999999999</v>
      </c>
      <c r="N45" s="197">
        <v>1.46</v>
      </c>
      <c r="O45" s="197">
        <v>0</v>
      </c>
      <c r="P45" s="197">
        <v>1.27</v>
      </c>
      <c r="Q45" s="197">
        <v>2.61</v>
      </c>
      <c r="R45" s="197">
        <v>7.25</v>
      </c>
      <c r="S45" s="197">
        <v>3.91</v>
      </c>
      <c r="T45" s="197">
        <v>0</v>
      </c>
      <c r="U45" s="197">
        <v>2.16</v>
      </c>
      <c r="V45" s="197">
        <v>0.26</v>
      </c>
      <c r="W45" s="197">
        <v>1.02</v>
      </c>
      <c r="X45" s="197">
        <v>2.09</v>
      </c>
      <c r="Y45" s="197">
        <v>0</v>
      </c>
      <c r="Z45" s="197">
        <v>3.13</v>
      </c>
      <c r="AA45" s="197">
        <v>0.95</v>
      </c>
      <c r="AB45" s="197">
        <v>0</v>
      </c>
      <c r="AC45" s="197">
        <v>0</v>
      </c>
      <c r="AD45" s="197">
        <v>17.8</v>
      </c>
      <c r="AE45" s="197">
        <v>0</v>
      </c>
      <c r="AF45" s="197">
        <v>0</v>
      </c>
      <c r="AG45" s="197">
        <v>-0.08</v>
      </c>
      <c r="AH45" s="197">
        <v>0</v>
      </c>
      <c r="AI45" s="197">
        <v>0</v>
      </c>
      <c r="AJ45" s="197">
        <v>0</v>
      </c>
      <c r="AK45" s="197">
        <v>11.08</v>
      </c>
      <c r="AL45" s="197">
        <v>0</v>
      </c>
      <c r="AM45" s="197">
        <v>0</v>
      </c>
      <c r="AN45" s="197">
        <v>0</v>
      </c>
      <c r="AO45" s="197">
        <v>261.02</v>
      </c>
      <c r="AP45" s="197">
        <v>0</v>
      </c>
      <c r="AQ45" s="197">
        <v>0</v>
      </c>
      <c r="AR45" s="197">
        <v>0</v>
      </c>
      <c r="AS45" s="197">
        <v>0</v>
      </c>
      <c r="AT45" s="197">
        <v>0</v>
      </c>
      <c r="AU45" s="197">
        <v>0</v>
      </c>
      <c r="AV45" s="197">
        <v>0</v>
      </c>
      <c r="AW45" s="197">
        <v>0</v>
      </c>
      <c r="AX45" s="197">
        <v>0</v>
      </c>
      <c r="AY45" s="197">
        <v>0</v>
      </c>
    </row>
    <row r="46" spans="1:51">
      <c r="A46" t="s">
        <v>88</v>
      </c>
      <c r="B46" s="197">
        <v>0</v>
      </c>
      <c r="C46" s="197">
        <v>0</v>
      </c>
      <c r="D46" s="197">
        <v>11.6</v>
      </c>
      <c r="E46" s="197">
        <v>0</v>
      </c>
      <c r="F46" s="197">
        <v>0</v>
      </c>
      <c r="G46" s="197">
        <v>19.66</v>
      </c>
      <c r="H46" s="197">
        <v>0</v>
      </c>
      <c r="I46" s="197">
        <v>0</v>
      </c>
      <c r="J46" s="197">
        <v>25.56</v>
      </c>
      <c r="K46" s="197">
        <v>0.38</v>
      </c>
      <c r="L46" s="197">
        <v>263.5</v>
      </c>
      <c r="M46" s="197">
        <v>1.1399999999999999</v>
      </c>
      <c r="N46" s="197">
        <v>1.46</v>
      </c>
      <c r="O46" s="197">
        <v>0</v>
      </c>
      <c r="P46" s="197">
        <v>1.27</v>
      </c>
      <c r="Q46" s="197">
        <v>2.61</v>
      </c>
      <c r="R46" s="197">
        <v>0.52</v>
      </c>
      <c r="S46" s="197">
        <v>3.91</v>
      </c>
      <c r="T46" s="197">
        <v>0</v>
      </c>
      <c r="U46" s="197">
        <v>2.16</v>
      </c>
      <c r="V46" s="197">
        <v>0.26</v>
      </c>
      <c r="W46" s="197">
        <v>1.02</v>
      </c>
      <c r="X46" s="197">
        <v>2.09</v>
      </c>
      <c r="Y46" s="197">
        <v>0</v>
      </c>
      <c r="Z46" s="197">
        <v>3.13</v>
      </c>
      <c r="AA46" s="197">
        <v>0.95</v>
      </c>
      <c r="AB46" s="197">
        <v>0</v>
      </c>
      <c r="AC46" s="197">
        <v>0</v>
      </c>
      <c r="AD46" s="197">
        <v>17.8</v>
      </c>
      <c r="AE46" s="197">
        <v>0</v>
      </c>
      <c r="AF46" s="197">
        <v>0</v>
      </c>
      <c r="AG46" s="197">
        <v>-0.08</v>
      </c>
      <c r="AH46" s="197">
        <v>0</v>
      </c>
      <c r="AI46" s="197">
        <v>0</v>
      </c>
      <c r="AJ46" s="197">
        <v>0</v>
      </c>
      <c r="AK46" s="197">
        <v>11.08</v>
      </c>
      <c r="AL46" s="197">
        <v>0</v>
      </c>
      <c r="AM46" s="197">
        <v>0</v>
      </c>
      <c r="AN46" s="197">
        <v>0</v>
      </c>
      <c r="AO46" s="197">
        <v>261.02</v>
      </c>
      <c r="AP46" s="197">
        <v>0</v>
      </c>
      <c r="AQ46" s="197">
        <v>0</v>
      </c>
      <c r="AR46" s="197">
        <v>0</v>
      </c>
      <c r="AS46" s="197">
        <v>0</v>
      </c>
      <c r="AT46" s="197">
        <v>0</v>
      </c>
      <c r="AU46" s="197">
        <v>0</v>
      </c>
      <c r="AV46" s="197">
        <v>0</v>
      </c>
      <c r="AW46" s="197">
        <v>0</v>
      </c>
      <c r="AX46" s="197">
        <v>0</v>
      </c>
      <c r="AY46" s="197">
        <v>0</v>
      </c>
    </row>
    <row r="47" spans="1:51">
      <c r="A47" t="s">
        <v>89</v>
      </c>
      <c r="B47" s="197">
        <v>0</v>
      </c>
      <c r="C47" s="197">
        <v>0</v>
      </c>
      <c r="D47" s="197">
        <v>11.27</v>
      </c>
      <c r="E47" s="197">
        <v>0</v>
      </c>
      <c r="F47" s="197">
        <v>0</v>
      </c>
      <c r="G47" s="197">
        <v>19.66</v>
      </c>
      <c r="H47" s="197">
        <v>0</v>
      </c>
      <c r="I47" s="197">
        <v>0</v>
      </c>
      <c r="J47" s="197">
        <v>25.56</v>
      </c>
      <c r="K47" s="197">
        <v>0.38</v>
      </c>
      <c r="L47" s="197">
        <v>263.5</v>
      </c>
      <c r="M47" s="197">
        <v>1.1399999999999999</v>
      </c>
      <c r="N47" s="197">
        <v>1.46</v>
      </c>
      <c r="O47" s="197">
        <v>0</v>
      </c>
      <c r="P47" s="197">
        <v>1.27</v>
      </c>
      <c r="Q47" s="197">
        <v>2.61</v>
      </c>
      <c r="R47" s="197">
        <v>0.52</v>
      </c>
      <c r="S47" s="197">
        <v>3.91</v>
      </c>
      <c r="T47" s="197">
        <v>0</v>
      </c>
      <c r="U47" s="197">
        <v>2.16</v>
      </c>
      <c r="V47" s="197">
        <v>0.26</v>
      </c>
      <c r="W47" s="197">
        <v>1.02</v>
      </c>
      <c r="X47" s="197">
        <v>2.09</v>
      </c>
      <c r="Y47" s="197">
        <v>0</v>
      </c>
      <c r="Z47" s="197">
        <v>3.13</v>
      </c>
      <c r="AA47" s="197">
        <v>0.95</v>
      </c>
      <c r="AB47" s="197">
        <v>0</v>
      </c>
      <c r="AC47" s="197">
        <v>0</v>
      </c>
      <c r="AD47" s="197">
        <v>17.8</v>
      </c>
      <c r="AE47" s="197">
        <v>0</v>
      </c>
      <c r="AF47" s="197">
        <v>0</v>
      </c>
      <c r="AG47" s="197">
        <v>-0.08</v>
      </c>
      <c r="AH47" s="197">
        <v>0</v>
      </c>
      <c r="AI47" s="197">
        <v>0</v>
      </c>
      <c r="AJ47" s="197">
        <v>0</v>
      </c>
      <c r="AK47" s="197">
        <v>11.08</v>
      </c>
      <c r="AL47" s="197">
        <v>0</v>
      </c>
      <c r="AM47" s="197">
        <v>0</v>
      </c>
      <c r="AN47" s="197">
        <v>0</v>
      </c>
      <c r="AO47" s="197">
        <v>261.02</v>
      </c>
      <c r="AP47" s="197">
        <v>0</v>
      </c>
      <c r="AQ47" s="197">
        <v>0</v>
      </c>
      <c r="AR47" s="197">
        <v>0</v>
      </c>
      <c r="AS47" s="197">
        <v>0</v>
      </c>
      <c r="AT47" s="197">
        <v>0</v>
      </c>
      <c r="AU47" s="197">
        <v>0</v>
      </c>
      <c r="AV47" s="197">
        <v>0</v>
      </c>
      <c r="AW47" s="197">
        <v>0</v>
      </c>
      <c r="AX47" s="197">
        <v>0</v>
      </c>
      <c r="AY47" s="197">
        <v>0</v>
      </c>
    </row>
    <row r="48" spans="1:51">
      <c r="A48" t="s">
        <v>90</v>
      </c>
      <c r="B48" s="197">
        <v>0</v>
      </c>
      <c r="C48" s="197">
        <v>0</v>
      </c>
      <c r="D48" s="197">
        <v>11.27</v>
      </c>
      <c r="E48" s="197">
        <v>0</v>
      </c>
      <c r="F48" s="197">
        <v>0</v>
      </c>
      <c r="G48" s="197">
        <v>19.66</v>
      </c>
      <c r="H48" s="197">
        <v>0</v>
      </c>
      <c r="I48" s="197">
        <v>0</v>
      </c>
      <c r="J48" s="197">
        <v>25.56</v>
      </c>
      <c r="K48" s="197">
        <v>0.38</v>
      </c>
      <c r="L48" s="197">
        <v>252.2</v>
      </c>
      <c r="M48" s="197">
        <v>1.1399999999999999</v>
      </c>
      <c r="N48" s="197">
        <v>1.46</v>
      </c>
      <c r="O48" s="197">
        <v>0</v>
      </c>
      <c r="P48" s="197">
        <v>1.27</v>
      </c>
      <c r="Q48" s="197">
        <v>2.61</v>
      </c>
      <c r="R48" s="197">
        <v>0.52</v>
      </c>
      <c r="S48" s="197">
        <v>3.91</v>
      </c>
      <c r="T48" s="197">
        <v>0</v>
      </c>
      <c r="U48" s="197">
        <v>2.16</v>
      </c>
      <c r="V48" s="197">
        <v>0.26</v>
      </c>
      <c r="W48" s="197">
        <v>1.02</v>
      </c>
      <c r="X48" s="197">
        <v>2.09</v>
      </c>
      <c r="Y48" s="197">
        <v>0</v>
      </c>
      <c r="Z48" s="197">
        <v>3.13</v>
      </c>
      <c r="AA48" s="197">
        <v>0.95</v>
      </c>
      <c r="AB48" s="197">
        <v>0</v>
      </c>
      <c r="AC48" s="197">
        <v>0</v>
      </c>
      <c r="AD48" s="197">
        <v>17.8</v>
      </c>
      <c r="AE48" s="197">
        <v>0</v>
      </c>
      <c r="AF48" s="197">
        <v>0</v>
      </c>
      <c r="AG48" s="197">
        <v>-0.08</v>
      </c>
      <c r="AH48" s="197">
        <v>0</v>
      </c>
      <c r="AI48" s="197">
        <v>0</v>
      </c>
      <c r="AJ48" s="197">
        <v>0</v>
      </c>
      <c r="AK48" s="197">
        <v>11.08</v>
      </c>
      <c r="AL48" s="197">
        <v>0</v>
      </c>
      <c r="AM48" s="197">
        <v>0</v>
      </c>
      <c r="AN48" s="197">
        <v>0</v>
      </c>
      <c r="AO48" s="197">
        <v>261.02</v>
      </c>
      <c r="AP48" s="197">
        <v>0</v>
      </c>
      <c r="AQ48" s="197">
        <v>0</v>
      </c>
      <c r="AR48" s="197">
        <v>0</v>
      </c>
      <c r="AS48" s="197">
        <v>0</v>
      </c>
      <c r="AT48" s="197">
        <v>0</v>
      </c>
      <c r="AU48" s="197">
        <v>0</v>
      </c>
      <c r="AV48" s="197">
        <v>0</v>
      </c>
      <c r="AW48" s="197">
        <v>0</v>
      </c>
      <c r="AX48" s="197">
        <v>0</v>
      </c>
      <c r="AY48" s="197">
        <v>0</v>
      </c>
    </row>
    <row r="49" spans="1:51">
      <c r="A49" t="s">
        <v>91</v>
      </c>
      <c r="B49" s="197">
        <v>0</v>
      </c>
      <c r="C49" s="197">
        <v>0</v>
      </c>
      <c r="D49" s="197">
        <v>11.27</v>
      </c>
      <c r="E49" s="197">
        <v>0</v>
      </c>
      <c r="F49" s="197">
        <v>0</v>
      </c>
      <c r="G49" s="197">
        <v>19.66</v>
      </c>
      <c r="H49" s="197">
        <v>0</v>
      </c>
      <c r="I49" s="197">
        <v>0</v>
      </c>
      <c r="J49" s="197">
        <v>25.56</v>
      </c>
      <c r="K49" s="197">
        <v>0.38</v>
      </c>
      <c r="L49" s="197">
        <v>252.2</v>
      </c>
      <c r="M49" s="197">
        <v>1.1399999999999999</v>
      </c>
      <c r="N49" s="197">
        <v>1.46</v>
      </c>
      <c r="O49" s="197">
        <v>0</v>
      </c>
      <c r="P49" s="197">
        <v>1.27</v>
      </c>
      <c r="Q49" s="197">
        <v>2.61</v>
      </c>
      <c r="R49" s="197">
        <v>0.52</v>
      </c>
      <c r="S49" s="197">
        <v>3.91</v>
      </c>
      <c r="T49" s="197">
        <v>0</v>
      </c>
      <c r="U49" s="197">
        <v>2.16</v>
      </c>
      <c r="V49" s="197">
        <v>0.26</v>
      </c>
      <c r="W49" s="197">
        <v>0.55000000000000004</v>
      </c>
      <c r="X49" s="197">
        <v>2.09</v>
      </c>
      <c r="Y49" s="197">
        <v>0</v>
      </c>
      <c r="Z49" s="197">
        <v>3.11</v>
      </c>
      <c r="AA49" s="197">
        <v>0.94</v>
      </c>
      <c r="AB49" s="197">
        <v>0</v>
      </c>
      <c r="AC49" s="197">
        <v>0</v>
      </c>
      <c r="AD49" s="197">
        <v>17.8</v>
      </c>
      <c r="AE49" s="197">
        <v>0</v>
      </c>
      <c r="AF49" s="197">
        <v>0</v>
      </c>
      <c r="AG49" s="197">
        <v>0</v>
      </c>
      <c r="AH49" s="197">
        <v>0</v>
      </c>
      <c r="AI49" s="197">
        <v>0</v>
      </c>
      <c r="AJ49" s="197">
        <v>0</v>
      </c>
      <c r="AK49" s="197">
        <v>11.08</v>
      </c>
      <c r="AL49" s="197">
        <v>0</v>
      </c>
      <c r="AM49" s="197">
        <v>0</v>
      </c>
      <c r="AN49" s="197">
        <v>0</v>
      </c>
      <c r="AO49" s="197">
        <v>261.02</v>
      </c>
      <c r="AP49" s="197">
        <v>0</v>
      </c>
      <c r="AQ49" s="197">
        <v>0</v>
      </c>
      <c r="AR49" s="197">
        <v>0</v>
      </c>
      <c r="AS49" s="197">
        <v>0</v>
      </c>
      <c r="AT49" s="197">
        <v>0</v>
      </c>
      <c r="AU49" s="197">
        <v>0</v>
      </c>
      <c r="AV49" s="197">
        <v>0</v>
      </c>
      <c r="AW49" s="197">
        <v>0</v>
      </c>
      <c r="AX49" s="197">
        <v>0</v>
      </c>
      <c r="AY49" s="197">
        <v>0</v>
      </c>
    </row>
    <row r="50" spans="1:51">
      <c r="A50" t="s">
        <v>92</v>
      </c>
      <c r="B50" s="197">
        <v>0</v>
      </c>
      <c r="C50" s="197">
        <v>0</v>
      </c>
      <c r="D50" s="197">
        <v>11.27</v>
      </c>
      <c r="E50" s="197">
        <v>0</v>
      </c>
      <c r="F50" s="197">
        <v>0</v>
      </c>
      <c r="G50" s="197">
        <v>19.66</v>
      </c>
      <c r="H50" s="197">
        <v>0</v>
      </c>
      <c r="I50" s="197">
        <v>0</v>
      </c>
      <c r="J50" s="197">
        <v>25.56</v>
      </c>
      <c r="K50" s="197">
        <v>0.38</v>
      </c>
      <c r="L50" s="197">
        <v>242.6</v>
      </c>
      <c r="M50" s="197">
        <v>1.1399999999999999</v>
      </c>
      <c r="N50" s="197">
        <v>1.46</v>
      </c>
      <c r="O50" s="197">
        <v>0</v>
      </c>
      <c r="P50" s="197">
        <v>1.27</v>
      </c>
      <c r="Q50" s="197">
        <v>2.61</v>
      </c>
      <c r="R50" s="197">
        <v>0.52</v>
      </c>
      <c r="S50" s="197">
        <v>3.91</v>
      </c>
      <c r="T50" s="197">
        <v>0</v>
      </c>
      <c r="U50" s="197">
        <v>2.16</v>
      </c>
      <c r="V50" s="197">
        <v>0.26</v>
      </c>
      <c r="W50" s="197">
        <v>0.56000000000000005</v>
      </c>
      <c r="X50" s="197">
        <v>1.79</v>
      </c>
      <c r="Y50" s="197">
        <v>0</v>
      </c>
      <c r="Z50" s="197">
        <v>3.11</v>
      </c>
      <c r="AA50" s="197">
        <v>0.94</v>
      </c>
      <c r="AB50" s="197">
        <v>0</v>
      </c>
      <c r="AC50" s="197">
        <v>0</v>
      </c>
      <c r="AD50" s="197">
        <v>17.8</v>
      </c>
      <c r="AE50" s="197">
        <v>0</v>
      </c>
      <c r="AF50" s="197">
        <v>0</v>
      </c>
      <c r="AG50" s="197">
        <v>0</v>
      </c>
      <c r="AH50" s="197">
        <v>0</v>
      </c>
      <c r="AI50" s="197">
        <v>0</v>
      </c>
      <c r="AJ50" s="197">
        <v>0</v>
      </c>
      <c r="AK50" s="197">
        <v>11.08</v>
      </c>
      <c r="AL50" s="197">
        <v>0</v>
      </c>
      <c r="AM50" s="197">
        <v>0</v>
      </c>
      <c r="AN50" s="197">
        <v>0</v>
      </c>
      <c r="AO50" s="197">
        <v>261.02</v>
      </c>
      <c r="AP50" s="197">
        <v>0</v>
      </c>
      <c r="AQ50" s="197">
        <v>0</v>
      </c>
      <c r="AR50" s="197">
        <v>0</v>
      </c>
      <c r="AS50" s="197">
        <v>0</v>
      </c>
      <c r="AT50" s="197">
        <v>0</v>
      </c>
      <c r="AU50" s="197">
        <v>0</v>
      </c>
      <c r="AV50" s="197">
        <v>0</v>
      </c>
      <c r="AW50" s="197">
        <v>0</v>
      </c>
      <c r="AX50" s="197">
        <v>0</v>
      </c>
      <c r="AY50" s="197">
        <v>0</v>
      </c>
    </row>
    <row r="51" spans="1:51">
      <c r="A51" t="s">
        <v>93</v>
      </c>
      <c r="B51" s="197">
        <v>0</v>
      </c>
      <c r="C51" s="197">
        <v>0</v>
      </c>
      <c r="D51" s="197">
        <v>11.27</v>
      </c>
      <c r="E51" s="197">
        <v>0</v>
      </c>
      <c r="F51" s="197">
        <v>0</v>
      </c>
      <c r="G51" s="197">
        <v>19.66</v>
      </c>
      <c r="H51" s="197">
        <v>0</v>
      </c>
      <c r="I51" s="197">
        <v>0</v>
      </c>
      <c r="J51" s="197">
        <v>24.88</v>
      </c>
      <c r="K51" s="197">
        <v>0.38</v>
      </c>
      <c r="L51" s="197">
        <v>237.8</v>
      </c>
      <c r="M51" s="197">
        <v>1.1399999999999999</v>
      </c>
      <c r="N51" s="197">
        <v>1.46</v>
      </c>
      <c r="O51" s="197">
        <v>0</v>
      </c>
      <c r="P51" s="197">
        <v>1.27</v>
      </c>
      <c r="Q51" s="197">
        <v>2.61</v>
      </c>
      <c r="R51" s="197">
        <v>0.52</v>
      </c>
      <c r="S51" s="197">
        <v>3.91</v>
      </c>
      <c r="T51" s="197">
        <v>0</v>
      </c>
      <c r="U51" s="197">
        <v>2.16</v>
      </c>
      <c r="V51" s="197">
        <v>0.26</v>
      </c>
      <c r="W51" s="197">
        <v>0.56000000000000005</v>
      </c>
      <c r="X51" s="197">
        <v>1.79</v>
      </c>
      <c r="Y51" s="197">
        <v>0</v>
      </c>
      <c r="Z51" s="197">
        <v>3.13</v>
      </c>
      <c r="AA51" s="197">
        <v>0.95</v>
      </c>
      <c r="AB51" s="197">
        <v>0</v>
      </c>
      <c r="AC51" s="197">
        <v>0</v>
      </c>
      <c r="AD51" s="197">
        <v>17.8</v>
      </c>
      <c r="AE51" s="197">
        <v>0</v>
      </c>
      <c r="AF51" s="197">
        <v>0</v>
      </c>
      <c r="AG51" s="197">
        <v>0</v>
      </c>
      <c r="AH51" s="197">
        <v>0</v>
      </c>
      <c r="AI51" s="197">
        <v>0</v>
      </c>
      <c r="AJ51" s="197">
        <v>0</v>
      </c>
      <c r="AK51" s="197">
        <v>12.33</v>
      </c>
      <c r="AL51" s="197">
        <v>0</v>
      </c>
      <c r="AM51" s="197">
        <v>0</v>
      </c>
      <c r="AN51" s="197">
        <v>0</v>
      </c>
      <c r="AO51" s="197">
        <v>261.02</v>
      </c>
      <c r="AP51" s="197">
        <v>0</v>
      </c>
      <c r="AQ51" s="197">
        <v>0</v>
      </c>
      <c r="AR51" s="197">
        <v>0</v>
      </c>
      <c r="AS51" s="197">
        <v>0</v>
      </c>
      <c r="AT51" s="197">
        <v>0</v>
      </c>
      <c r="AU51" s="197">
        <v>0</v>
      </c>
      <c r="AV51" s="197">
        <v>0</v>
      </c>
      <c r="AW51" s="197">
        <v>0</v>
      </c>
      <c r="AX51" s="197">
        <v>0</v>
      </c>
      <c r="AY51" s="197">
        <v>0</v>
      </c>
    </row>
    <row r="52" spans="1:51">
      <c r="A52" t="s">
        <v>94</v>
      </c>
      <c r="B52" s="197">
        <v>0</v>
      </c>
      <c r="C52" s="197">
        <v>0</v>
      </c>
      <c r="D52" s="197">
        <v>11.27</v>
      </c>
      <c r="E52" s="197">
        <v>0</v>
      </c>
      <c r="F52" s="197">
        <v>0</v>
      </c>
      <c r="G52" s="197">
        <v>19.66</v>
      </c>
      <c r="H52" s="197">
        <v>0</v>
      </c>
      <c r="I52" s="197">
        <v>0</v>
      </c>
      <c r="J52" s="197">
        <v>24.88</v>
      </c>
      <c r="K52" s="197">
        <v>0.38</v>
      </c>
      <c r="L52" s="197">
        <v>223.41</v>
      </c>
      <c r="M52" s="197">
        <v>1.1399999999999999</v>
      </c>
      <c r="N52" s="197">
        <v>1.46</v>
      </c>
      <c r="O52" s="197">
        <v>0</v>
      </c>
      <c r="P52" s="197">
        <v>1.27</v>
      </c>
      <c r="Q52" s="197">
        <v>2.61</v>
      </c>
      <c r="R52" s="197">
        <v>0.52</v>
      </c>
      <c r="S52" s="197">
        <v>3.91</v>
      </c>
      <c r="T52" s="197">
        <v>0</v>
      </c>
      <c r="U52" s="197">
        <v>2.16</v>
      </c>
      <c r="V52" s="197">
        <v>0.26</v>
      </c>
      <c r="W52" s="197">
        <v>0.56000000000000005</v>
      </c>
      <c r="X52" s="197">
        <v>1.79</v>
      </c>
      <c r="Y52" s="197">
        <v>0</v>
      </c>
      <c r="Z52" s="197">
        <v>3.13</v>
      </c>
      <c r="AA52" s="197">
        <v>0.95</v>
      </c>
      <c r="AB52" s="197">
        <v>0</v>
      </c>
      <c r="AC52" s="197">
        <v>0</v>
      </c>
      <c r="AD52" s="197">
        <v>17.8</v>
      </c>
      <c r="AE52" s="197">
        <v>0</v>
      </c>
      <c r="AF52" s="197">
        <v>0</v>
      </c>
      <c r="AG52" s="197">
        <v>0</v>
      </c>
      <c r="AH52" s="197">
        <v>0</v>
      </c>
      <c r="AI52" s="197">
        <v>0</v>
      </c>
      <c r="AJ52" s="197">
        <v>0</v>
      </c>
      <c r="AK52" s="197">
        <v>12.33</v>
      </c>
      <c r="AL52" s="197">
        <v>0</v>
      </c>
      <c r="AM52" s="197">
        <v>0</v>
      </c>
      <c r="AN52" s="197">
        <v>0</v>
      </c>
      <c r="AO52" s="197">
        <v>261.02</v>
      </c>
      <c r="AP52" s="197">
        <v>0</v>
      </c>
      <c r="AQ52" s="197">
        <v>0</v>
      </c>
      <c r="AR52" s="197">
        <v>0</v>
      </c>
      <c r="AS52" s="197">
        <v>0</v>
      </c>
      <c r="AT52" s="197">
        <v>0</v>
      </c>
      <c r="AU52" s="197">
        <v>0</v>
      </c>
      <c r="AV52" s="197">
        <v>0</v>
      </c>
      <c r="AW52" s="197">
        <v>0</v>
      </c>
      <c r="AX52" s="197">
        <v>0</v>
      </c>
      <c r="AY52" s="197">
        <v>0</v>
      </c>
    </row>
    <row r="53" spans="1:51">
      <c r="A53" t="s">
        <v>95</v>
      </c>
      <c r="B53" s="197">
        <v>0</v>
      </c>
      <c r="C53" s="197">
        <v>0</v>
      </c>
      <c r="D53" s="197">
        <v>11.27</v>
      </c>
      <c r="E53" s="197">
        <v>0</v>
      </c>
      <c r="F53" s="197">
        <v>0</v>
      </c>
      <c r="G53" s="197">
        <v>19.66</v>
      </c>
      <c r="H53" s="197">
        <v>0</v>
      </c>
      <c r="I53" s="197">
        <v>0</v>
      </c>
      <c r="J53" s="197">
        <v>24.88</v>
      </c>
      <c r="K53" s="197">
        <v>0.38</v>
      </c>
      <c r="L53" s="197">
        <v>204.21</v>
      </c>
      <c r="M53" s="197">
        <v>1.1399999999999999</v>
      </c>
      <c r="N53" s="197">
        <v>1.46</v>
      </c>
      <c r="O53" s="197">
        <v>0</v>
      </c>
      <c r="P53" s="197">
        <v>1.27</v>
      </c>
      <c r="Q53" s="197">
        <v>2.62</v>
      </c>
      <c r="R53" s="197">
        <v>0.52</v>
      </c>
      <c r="S53" s="197">
        <v>3.91</v>
      </c>
      <c r="T53" s="197">
        <v>0</v>
      </c>
      <c r="U53" s="197">
        <v>2.16</v>
      </c>
      <c r="V53" s="197">
        <v>0.26</v>
      </c>
      <c r="W53" s="197">
        <v>0.56000000000000005</v>
      </c>
      <c r="X53" s="197">
        <v>1.79</v>
      </c>
      <c r="Y53" s="197">
        <v>0</v>
      </c>
      <c r="Z53" s="197">
        <v>3.13</v>
      </c>
      <c r="AA53" s="197">
        <v>0.95</v>
      </c>
      <c r="AB53" s="197">
        <v>0</v>
      </c>
      <c r="AC53" s="197">
        <v>0</v>
      </c>
      <c r="AD53" s="197">
        <v>17.8</v>
      </c>
      <c r="AE53" s="197">
        <v>0</v>
      </c>
      <c r="AF53" s="197">
        <v>0</v>
      </c>
      <c r="AG53" s="197">
        <v>0</v>
      </c>
      <c r="AH53" s="197">
        <v>0</v>
      </c>
      <c r="AI53" s="197">
        <v>0</v>
      </c>
      <c r="AJ53" s="197">
        <v>0</v>
      </c>
      <c r="AK53" s="197">
        <v>12.33</v>
      </c>
      <c r="AL53" s="197">
        <v>0</v>
      </c>
      <c r="AM53" s="197">
        <v>0</v>
      </c>
      <c r="AN53" s="197">
        <v>0</v>
      </c>
      <c r="AO53" s="197">
        <v>261.02</v>
      </c>
      <c r="AP53" s="197">
        <v>0</v>
      </c>
      <c r="AQ53" s="197">
        <v>0</v>
      </c>
      <c r="AR53" s="197">
        <v>0</v>
      </c>
      <c r="AS53" s="197">
        <v>0</v>
      </c>
      <c r="AT53" s="197">
        <v>0</v>
      </c>
      <c r="AU53" s="197">
        <v>0</v>
      </c>
      <c r="AV53" s="197">
        <v>0</v>
      </c>
      <c r="AW53" s="197">
        <v>0</v>
      </c>
      <c r="AX53" s="197">
        <v>0</v>
      </c>
      <c r="AY53" s="197">
        <v>0</v>
      </c>
    </row>
    <row r="54" spans="1:51">
      <c r="A54" t="s">
        <v>96</v>
      </c>
      <c r="B54" s="197">
        <v>0</v>
      </c>
      <c r="C54" s="197">
        <v>0</v>
      </c>
      <c r="D54" s="197">
        <v>11.27</v>
      </c>
      <c r="E54" s="197">
        <v>0</v>
      </c>
      <c r="F54" s="197">
        <v>0</v>
      </c>
      <c r="G54" s="197">
        <v>19.66</v>
      </c>
      <c r="H54" s="197">
        <v>0</v>
      </c>
      <c r="I54" s="197">
        <v>0</v>
      </c>
      <c r="J54" s="197">
        <v>24.88</v>
      </c>
      <c r="K54" s="197">
        <v>0.38</v>
      </c>
      <c r="L54" s="197">
        <v>227.74</v>
      </c>
      <c r="M54" s="197">
        <v>1.1399999999999999</v>
      </c>
      <c r="N54" s="197">
        <v>1.46</v>
      </c>
      <c r="O54" s="197">
        <v>0</v>
      </c>
      <c r="P54" s="197">
        <v>1.27</v>
      </c>
      <c r="Q54" s="197">
        <v>2.62</v>
      </c>
      <c r="R54" s="197">
        <v>0.52</v>
      </c>
      <c r="S54" s="197">
        <v>3.91</v>
      </c>
      <c r="T54" s="197">
        <v>0</v>
      </c>
      <c r="U54" s="197">
        <v>2.16</v>
      </c>
      <c r="V54" s="197">
        <v>0.26</v>
      </c>
      <c r="W54" s="197">
        <v>0.56000000000000005</v>
      </c>
      <c r="X54" s="197">
        <v>1.79</v>
      </c>
      <c r="Y54" s="197">
        <v>0</v>
      </c>
      <c r="Z54" s="197">
        <v>3.13</v>
      </c>
      <c r="AA54" s="197">
        <v>0.95</v>
      </c>
      <c r="AB54" s="197">
        <v>0</v>
      </c>
      <c r="AC54" s="197">
        <v>0</v>
      </c>
      <c r="AD54" s="197">
        <v>17.8</v>
      </c>
      <c r="AE54" s="197">
        <v>0</v>
      </c>
      <c r="AF54" s="197">
        <v>0</v>
      </c>
      <c r="AG54" s="197">
        <v>0</v>
      </c>
      <c r="AH54" s="197">
        <v>0</v>
      </c>
      <c r="AI54" s="197">
        <v>0</v>
      </c>
      <c r="AJ54" s="197">
        <v>0</v>
      </c>
      <c r="AK54" s="197">
        <v>12.33</v>
      </c>
      <c r="AL54" s="197">
        <v>0</v>
      </c>
      <c r="AM54" s="197">
        <v>0</v>
      </c>
      <c r="AN54" s="197">
        <v>0</v>
      </c>
      <c r="AO54" s="197">
        <v>261.02</v>
      </c>
      <c r="AP54" s="197">
        <v>0</v>
      </c>
      <c r="AQ54" s="197">
        <v>0</v>
      </c>
      <c r="AR54" s="197">
        <v>0</v>
      </c>
      <c r="AS54" s="197">
        <v>0</v>
      </c>
      <c r="AT54" s="197">
        <v>0</v>
      </c>
      <c r="AU54" s="197">
        <v>0</v>
      </c>
      <c r="AV54" s="197">
        <v>0</v>
      </c>
      <c r="AW54" s="197">
        <v>0</v>
      </c>
      <c r="AX54" s="197">
        <v>0</v>
      </c>
      <c r="AY54" s="197">
        <v>0</v>
      </c>
    </row>
    <row r="55" spans="1:51">
      <c r="A55" t="s">
        <v>97</v>
      </c>
      <c r="B55" s="197">
        <v>0</v>
      </c>
      <c r="C55" s="197">
        <v>0</v>
      </c>
      <c r="D55" s="197">
        <v>11.27</v>
      </c>
      <c r="E55" s="197">
        <v>0</v>
      </c>
      <c r="F55" s="197">
        <v>0</v>
      </c>
      <c r="G55" s="197">
        <v>19.66</v>
      </c>
      <c r="H55" s="197">
        <v>0</v>
      </c>
      <c r="I55" s="197">
        <v>0</v>
      </c>
      <c r="J55" s="197">
        <v>24.88</v>
      </c>
      <c r="K55" s="197">
        <v>0.37</v>
      </c>
      <c r="L55" s="197">
        <v>263.5</v>
      </c>
      <c r="M55" s="197">
        <v>1.1399999999999999</v>
      </c>
      <c r="N55" s="197">
        <v>1.46</v>
      </c>
      <c r="O55" s="197">
        <v>0</v>
      </c>
      <c r="P55" s="197">
        <v>1.27</v>
      </c>
      <c r="Q55" s="197">
        <v>2.62</v>
      </c>
      <c r="R55" s="197">
        <v>0.52</v>
      </c>
      <c r="S55" s="197">
        <v>3.91</v>
      </c>
      <c r="T55" s="197">
        <v>0</v>
      </c>
      <c r="U55" s="197">
        <v>2.16</v>
      </c>
      <c r="V55" s="197">
        <v>0.26</v>
      </c>
      <c r="W55" s="197">
        <v>0.56000000000000005</v>
      </c>
      <c r="X55" s="197">
        <v>1.79</v>
      </c>
      <c r="Y55" s="197">
        <v>0</v>
      </c>
      <c r="Z55" s="197">
        <v>3.13</v>
      </c>
      <c r="AA55" s="197">
        <v>0.95</v>
      </c>
      <c r="AB55" s="197">
        <v>0</v>
      </c>
      <c r="AC55" s="197">
        <v>0</v>
      </c>
      <c r="AD55" s="197">
        <v>17.8</v>
      </c>
      <c r="AE55" s="197">
        <v>0</v>
      </c>
      <c r="AF55" s="197">
        <v>0</v>
      </c>
      <c r="AG55" s="197">
        <v>0</v>
      </c>
      <c r="AH55" s="197">
        <v>0</v>
      </c>
      <c r="AI55" s="197">
        <v>0</v>
      </c>
      <c r="AJ55" s="197">
        <v>0</v>
      </c>
      <c r="AK55" s="197">
        <v>12.33</v>
      </c>
      <c r="AL55" s="197">
        <v>0</v>
      </c>
      <c r="AM55" s="197">
        <v>0</v>
      </c>
      <c r="AN55" s="197">
        <v>0</v>
      </c>
      <c r="AO55" s="197">
        <v>261.02</v>
      </c>
      <c r="AP55" s="197">
        <v>0</v>
      </c>
      <c r="AQ55" s="197">
        <v>0</v>
      </c>
      <c r="AR55" s="197">
        <v>0</v>
      </c>
      <c r="AS55" s="197">
        <v>0</v>
      </c>
      <c r="AT55" s="197">
        <v>0</v>
      </c>
      <c r="AU55" s="197">
        <v>0</v>
      </c>
      <c r="AV55" s="197">
        <v>0</v>
      </c>
      <c r="AW55" s="197">
        <v>0</v>
      </c>
      <c r="AX55" s="197">
        <v>0</v>
      </c>
      <c r="AY55" s="197">
        <v>0</v>
      </c>
    </row>
    <row r="56" spans="1:51">
      <c r="A56" t="s">
        <v>98</v>
      </c>
      <c r="B56" s="197">
        <v>0</v>
      </c>
      <c r="C56" s="197">
        <v>0</v>
      </c>
      <c r="D56" s="197">
        <v>11.27</v>
      </c>
      <c r="E56" s="197">
        <v>0</v>
      </c>
      <c r="F56" s="197">
        <v>0</v>
      </c>
      <c r="G56" s="197">
        <v>19.66</v>
      </c>
      <c r="H56" s="197">
        <v>0</v>
      </c>
      <c r="I56" s="197">
        <v>0</v>
      </c>
      <c r="J56" s="197">
        <v>24.88</v>
      </c>
      <c r="K56" s="197">
        <v>0.38</v>
      </c>
      <c r="L56" s="197">
        <v>263.5</v>
      </c>
      <c r="M56" s="197">
        <v>1.1399999999999999</v>
      </c>
      <c r="N56" s="197">
        <v>1.46</v>
      </c>
      <c r="O56" s="197">
        <v>0</v>
      </c>
      <c r="P56" s="197">
        <v>1.27</v>
      </c>
      <c r="Q56" s="197">
        <v>2.62</v>
      </c>
      <c r="R56" s="197">
        <v>0.52</v>
      </c>
      <c r="S56" s="197">
        <v>3.91</v>
      </c>
      <c r="T56" s="197">
        <v>0</v>
      </c>
      <c r="U56" s="197">
        <v>2.16</v>
      </c>
      <c r="V56" s="197">
        <v>0.26</v>
      </c>
      <c r="W56" s="197">
        <v>0.56000000000000005</v>
      </c>
      <c r="X56" s="197">
        <v>1.79</v>
      </c>
      <c r="Y56" s="197">
        <v>0</v>
      </c>
      <c r="Z56" s="197">
        <v>3.13</v>
      </c>
      <c r="AA56" s="197">
        <v>0.95</v>
      </c>
      <c r="AB56" s="197">
        <v>0</v>
      </c>
      <c r="AC56" s="197">
        <v>0</v>
      </c>
      <c r="AD56" s="197">
        <v>17.8</v>
      </c>
      <c r="AE56" s="197">
        <v>0</v>
      </c>
      <c r="AF56" s="197">
        <v>0</v>
      </c>
      <c r="AG56" s="197">
        <v>0</v>
      </c>
      <c r="AH56" s="197">
        <v>0</v>
      </c>
      <c r="AI56" s="197">
        <v>0</v>
      </c>
      <c r="AJ56" s="197">
        <v>0</v>
      </c>
      <c r="AK56" s="197">
        <v>12.33</v>
      </c>
      <c r="AL56" s="197">
        <v>0</v>
      </c>
      <c r="AM56" s="197">
        <v>0</v>
      </c>
      <c r="AN56" s="197">
        <v>0</v>
      </c>
      <c r="AO56" s="197">
        <v>261.02</v>
      </c>
      <c r="AP56" s="197">
        <v>0</v>
      </c>
      <c r="AQ56" s="197">
        <v>0</v>
      </c>
      <c r="AR56" s="197">
        <v>0</v>
      </c>
      <c r="AS56" s="197">
        <v>0</v>
      </c>
      <c r="AT56" s="197">
        <v>0</v>
      </c>
      <c r="AU56" s="197">
        <v>0</v>
      </c>
      <c r="AV56" s="197">
        <v>0</v>
      </c>
      <c r="AW56" s="197">
        <v>0</v>
      </c>
      <c r="AX56" s="197">
        <v>0</v>
      </c>
      <c r="AY56" s="197">
        <v>0</v>
      </c>
    </row>
    <row r="57" spans="1:51">
      <c r="A57" t="s">
        <v>99</v>
      </c>
      <c r="B57" s="197">
        <v>0</v>
      </c>
      <c r="C57" s="197">
        <v>0</v>
      </c>
      <c r="D57" s="197">
        <v>11.27</v>
      </c>
      <c r="E57" s="197">
        <v>0</v>
      </c>
      <c r="F57" s="197">
        <v>0</v>
      </c>
      <c r="G57" s="197">
        <v>19.66</v>
      </c>
      <c r="H57" s="197">
        <v>0</v>
      </c>
      <c r="I57" s="197">
        <v>0</v>
      </c>
      <c r="J57" s="197">
        <v>24.88</v>
      </c>
      <c r="K57" s="197">
        <v>0.38</v>
      </c>
      <c r="L57" s="197">
        <v>167.74</v>
      </c>
      <c r="M57" s="197">
        <v>1.1399999999999999</v>
      </c>
      <c r="N57" s="197">
        <v>1.46</v>
      </c>
      <c r="O57" s="197">
        <v>0</v>
      </c>
      <c r="P57" s="197">
        <v>1.27</v>
      </c>
      <c r="Q57" s="197">
        <v>0.25</v>
      </c>
      <c r="R57" s="197">
        <v>0.52</v>
      </c>
      <c r="S57" s="197">
        <v>0.33</v>
      </c>
      <c r="T57" s="197">
        <v>0</v>
      </c>
      <c r="U57" s="197">
        <v>2.16</v>
      </c>
      <c r="V57" s="197">
        <v>0.26</v>
      </c>
      <c r="W57" s="197">
        <v>0.56000000000000005</v>
      </c>
      <c r="X57" s="197">
        <v>1.79</v>
      </c>
      <c r="Y57" s="197">
        <v>0</v>
      </c>
      <c r="Z57" s="197">
        <v>3.13</v>
      </c>
      <c r="AA57" s="197">
        <v>0.95</v>
      </c>
      <c r="AB57" s="197">
        <v>0</v>
      </c>
      <c r="AC57" s="197">
        <v>0</v>
      </c>
      <c r="AD57" s="197">
        <v>17.8</v>
      </c>
      <c r="AE57" s="197">
        <v>0</v>
      </c>
      <c r="AF57" s="197">
        <v>0</v>
      </c>
      <c r="AG57" s="197">
        <v>-0.39</v>
      </c>
      <c r="AH57" s="197">
        <v>0</v>
      </c>
      <c r="AI57" s="197">
        <v>0</v>
      </c>
      <c r="AJ57" s="197">
        <v>0</v>
      </c>
      <c r="AK57" s="197">
        <v>0</v>
      </c>
      <c r="AL57" s="197">
        <v>0</v>
      </c>
      <c r="AM57" s="197">
        <v>0</v>
      </c>
      <c r="AN57" s="197">
        <v>0</v>
      </c>
      <c r="AO57" s="197">
        <v>261.02</v>
      </c>
      <c r="AP57" s="197">
        <v>0</v>
      </c>
      <c r="AQ57" s="197">
        <v>0</v>
      </c>
      <c r="AR57" s="197">
        <v>0</v>
      </c>
      <c r="AS57" s="197">
        <v>0</v>
      </c>
      <c r="AT57" s="197">
        <v>0</v>
      </c>
      <c r="AU57" s="197">
        <v>0</v>
      </c>
      <c r="AV57" s="197">
        <v>0</v>
      </c>
      <c r="AW57" s="197">
        <v>0</v>
      </c>
      <c r="AX57" s="197">
        <v>0</v>
      </c>
      <c r="AY57" s="197">
        <v>0</v>
      </c>
    </row>
    <row r="58" spans="1:51">
      <c r="A58" t="s">
        <v>100</v>
      </c>
      <c r="B58" s="197">
        <v>0</v>
      </c>
      <c r="C58" s="197">
        <v>0</v>
      </c>
      <c r="D58" s="197">
        <v>11.27</v>
      </c>
      <c r="E58" s="197">
        <v>0</v>
      </c>
      <c r="F58" s="197">
        <v>0</v>
      </c>
      <c r="G58" s="197">
        <v>19.66</v>
      </c>
      <c r="H58" s="197">
        <v>0</v>
      </c>
      <c r="I58" s="197">
        <v>0</v>
      </c>
      <c r="J58" s="197">
        <v>24.88</v>
      </c>
      <c r="K58" s="197">
        <v>0.38</v>
      </c>
      <c r="L58" s="197">
        <v>23.31</v>
      </c>
      <c r="M58" s="197">
        <v>1.1399999999999999</v>
      </c>
      <c r="N58" s="197">
        <v>1.46</v>
      </c>
      <c r="O58" s="197">
        <v>0</v>
      </c>
      <c r="P58" s="197">
        <v>1.27</v>
      </c>
      <c r="Q58" s="197">
        <v>0.25</v>
      </c>
      <c r="R58" s="197">
        <v>0.52</v>
      </c>
      <c r="S58" s="197">
        <v>0.33</v>
      </c>
      <c r="T58" s="197">
        <v>0</v>
      </c>
      <c r="U58" s="197">
        <v>2.16</v>
      </c>
      <c r="V58" s="197">
        <v>0.26</v>
      </c>
      <c r="W58" s="197">
        <v>0.56000000000000005</v>
      </c>
      <c r="X58" s="197">
        <v>1.79</v>
      </c>
      <c r="Y58" s="197">
        <v>0</v>
      </c>
      <c r="Z58" s="197">
        <v>3.13</v>
      </c>
      <c r="AA58" s="197">
        <v>0.95</v>
      </c>
      <c r="AB58" s="197">
        <v>0</v>
      </c>
      <c r="AC58" s="197">
        <v>0</v>
      </c>
      <c r="AD58" s="197">
        <v>17.8</v>
      </c>
      <c r="AE58" s="197">
        <v>0</v>
      </c>
      <c r="AF58" s="197">
        <v>0</v>
      </c>
      <c r="AG58" s="197">
        <v>0</v>
      </c>
      <c r="AH58" s="197">
        <v>0</v>
      </c>
      <c r="AI58" s="197">
        <v>0</v>
      </c>
      <c r="AJ58" s="197">
        <v>0</v>
      </c>
      <c r="AK58" s="197">
        <v>0</v>
      </c>
      <c r="AL58" s="197">
        <v>0</v>
      </c>
      <c r="AM58" s="197">
        <v>0</v>
      </c>
      <c r="AN58" s="197">
        <v>0</v>
      </c>
      <c r="AO58" s="197">
        <v>261.02</v>
      </c>
      <c r="AP58" s="197">
        <v>0</v>
      </c>
      <c r="AQ58" s="197">
        <v>0</v>
      </c>
      <c r="AR58" s="197">
        <v>0</v>
      </c>
      <c r="AS58" s="197">
        <v>0</v>
      </c>
      <c r="AT58" s="197">
        <v>0</v>
      </c>
      <c r="AU58" s="197">
        <v>0</v>
      </c>
      <c r="AV58" s="197">
        <v>0</v>
      </c>
      <c r="AW58" s="197">
        <v>0</v>
      </c>
      <c r="AX58" s="197">
        <v>0</v>
      </c>
      <c r="AY58" s="197">
        <v>0</v>
      </c>
    </row>
    <row r="59" spans="1:51">
      <c r="A59" t="s">
        <v>101</v>
      </c>
      <c r="B59" s="197">
        <v>0</v>
      </c>
      <c r="C59" s="197">
        <v>0</v>
      </c>
      <c r="D59" s="197">
        <v>11.27</v>
      </c>
      <c r="E59" s="197">
        <v>0</v>
      </c>
      <c r="F59" s="197">
        <v>0</v>
      </c>
      <c r="G59" s="197">
        <v>19.66</v>
      </c>
      <c r="H59" s="197">
        <v>0</v>
      </c>
      <c r="I59" s="197">
        <v>0</v>
      </c>
      <c r="J59" s="197">
        <v>24.21</v>
      </c>
      <c r="K59" s="197">
        <v>0.38</v>
      </c>
      <c r="L59" s="197">
        <v>23.31</v>
      </c>
      <c r="M59" s="197">
        <v>1.1399999999999999</v>
      </c>
      <c r="N59" s="197">
        <v>1.46</v>
      </c>
      <c r="O59" s="197">
        <v>0</v>
      </c>
      <c r="P59" s="197">
        <v>1.27</v>
      </c>
      <c r="Q59" s="197">
        <v>0.25</v>
      </c>
      <c r="R59" s="197">
        <v>0.52</v>
      </c>
      <c r="S59" s="197">
        <v>0.33</v>
      </c>
      <c r="T59" s="197">
        <v>0</v>
      </c>
      <c r="U59" s="197">
        <v>2.16</v>
      </c>
      <c r="V59" s="197">
        <v>0.26</v>
      </c>
      <c r="W59" s="197">
        <v>0.56000000000000005</v>
      </c>
      <c r="X59" s="197">
        <v>1.79</v>
      </c>
      <c r="Y59" s="197">
        <v>0</v>
      </c>
      <c r="Z59" s="197">
        <v>3.13</v>
      </c>
      <c r="AA59" s="197">
        <v>0.95</v>
      </c>
      <c r="AB59" s="197">
        <v>0</v>
      </c>
      <c r="AC59" s="197">
        <v>0</v>
      </c>
      <c r="AD59" s="197">
        <v>17.8</v>
      </c>
      <c r="AE59" s="197">
        <v>0</v>
      </c>
      <c r="AF59" s="197">
        <v>0</v>
      </c>
      <c r="AG59" s="197">
        <v>0</v>
      </c>
      <c r="AH59" s="197">
        <v>0</v>
      </c>
      <c r="AI59" s="197">
        <v>0</v>
      </c>
      <c r="AJ59" s="197">
        <v>0</v>
      </c>
      <c r="AK59" s="197">
        <v>0</v>
      </c>
      <c r="AL59" s="197">
        <v>0</v>
      </c>
      <c r="AM59" s="197">
        <v>0</v>
      </c>
      <c r="AN59" s="197">
        <v>0</v>
      </c>
      <c r="AO59" s="197">
        <v>261.02</v>
      </c>
      <c r="AP59" s="197">
        <v>0</v>
      </c>
      <c r="AQ59" s="197">
        <v>0</v>
      </c>
      <c r="AR59" s="197">
        <v>0</v>
      </c>
      <c r="AS59" s="197">
        <v>0</v>
      </c>
      <c r="AT59" s="197">
        <v>0</v>
      </c>
      <c r="AU59" s="197">
        <v>0</v>
      </c>
      <c r="AV59" s="197">
        <v>0</v>
      </c>
      <c r="AW59" s="197">
        <v>0</v>
      </c>
      <c r="AX59" s="197">
        <v>0</v>
      </c>
      <c r="AY59" s="197">
        <v>0</v>
      </c>
    </row>
    <row r="60" spans="1:51">
      <c r="A60" t="s">
        <v>102</v>
      </c>
      <c r="B60" s="197">
        <v>0</v>
      </c>
      <c r="C60" s="197">
        <v>0</v>
      </c>
      <c r="D60" s="197">
        <v>11.27</v>
      </c>
      <c r="E60" s="197">
        <v>0</v>
      </c>
      <c r="F60" s="197">
        <v>0</v>
      </c>
      <c r="G60" s="197">
        <v>19.66</v>
      </c>
      <c r="H60" s="197">
        <v>0</v>
      </c>
      <c r="I60" s="197">
        <v>0</v>
      </c>
      <c r="J60" s="197">
        <v>24.21</v>
      </c>
      <c r="K60" s="197">
        <v>0.38</v>
      </c>
      <c r="L60" s="197">
        <v>23.31</v>
      </c>
      <c r="M60" s="197">
        <v>1.1399999999999999</v>
      </c>
      <c r="N60" s="197">
        <v>1.46</v>
      </c>
      <c r="O60" s="197">
        <v>0</v>
      </c>
      <c r="P60" s="197">
        <v>1.27</v>
      </c>
      <c r="Q60" s="197">
        <v>0.25</v>
      </c>
      <c r="R60" s="197">
        <v>0.52</v>
      </c>
      <c r="S60" s="197">
        <v>0.33</v>
      </c>
      <c r="T60" s="197">
        <v>0</v>
      </c>
      <c r="U60" s="197">
        <v>2.16</v>
      </c>
      <c r="V60" s="197">
        <v>0.26</v>
      </c>
      <c r="W60" s="197">
        <v>0.56000000000000005</v>
      </c>
      <c r="X60" s="197">
        <v>1.79</v>
      </c>
      <c r="Y60" s="197">
        <v>0</v>
      </c>
      <c r="Z60" s="197">
        <v>3.13</v>
      </c>
      <c r="AA60" s="197">
        <v>0.95</v>
      </c>
      <c r="AB60" s="197">
        <v>0</v>
      </c>
      <c r="AC60" s="197">
        <v>0</v>
      </c>
      <c r="AD60" s="197">
        <v>17.8</v>
      </c>
      <c r="AE60" s="197">
        <v>0</v>
      </c>
      <c r="AF60" s="197">
        <v>0</v>
      </c>
      <c r="AG60" s="197">
        <v>0</v>
      </c>
      <c r="AH60" s="197">
        <v>0</v>
      </c>
      <c r="AI60" s="197">
        <v>0</v>
      </c>
      <c r="AJ60" s="197">
        <v>0</v>
      </c>
      <c r="AK60" s="197">
        <v>0</v>
      </c>
      <c r="AL60" s="197">
        <v>0</v>
      </c>
      <c r="AM60" s="197">
        <v>0</v>
      </c>
      <c r="AN60" s="197">
        <v>0</v>
      </c>
      <c r="AO60" s="197">
        <v>261.02</v>
      </c>
      <c r="AP60" s="197">
        <v>0</v>
      </c>
      <c r="AQ60" s="197">
        <v>0</v>
      </c>
      <c r="AR60" s="197">
        <v>0</v>
      </c>
      <c r="AS60" s="197">
        <v>0</v>
      </c>
      <c r="AT60" s="197">
        <v>0</v>
      </c>
      <c r="AU60" s="197">
        <v>0</v>
      </c>
      <c r="AV60" s="197">
        <v>0</v>
      </c>
      <c r="AW60" s="197">
        <v>0</v>
      </c>
      <c r="AX60" s="197">
        <v>0</v>
      </c>
      <c r="AY60" s="197">
        <v>0</v>
      </c>
    </row>
    <row r="61" spans="1:51">
      <c r="A61" t="s">
        <v>103</v>
      </c>
      <c r="B61" s="197">
        <v>0</v>
      </c>
      <c r="C61" s="197">
        <v>0</v>
      </c>
      <c r="D61" s="197">
        <v>11.27</v>
      </c>
      <c r="E61" s="197">
        <v>0</v>
      </c>
      <c r="F61" s="197">
        <v>0</v>
      </c>
      <c r="G61" s="197">
        <v>19.66</v>
      </c>
      <c r="H61" s="197">
        <v>0</v>
      </c>
      <c r="I61" s="197">
        <v>0</v>
      </c>
      <c r="J61" s="197">
        <v>24.21</v>
      </c>
      <c r="K61" s="197">
        <v>0.38</v>
      </c>
      <c r="L61" s="197">
        <v>23.32</v>
      </c>
      <c r="M61" s="197">
        <v>1.1399999999999999</v>
      </c>
      <c r="N61" s="197">
        <v>1.46</v>
      </c>
      <c r="O61" s="197">
        <v>0</v>
      </c>
      <c r="P61" s="197">
        <v>1.27</v>
      </c>
      <c r="Q61" s="197">
        <v>2.62</v>
      </c>
      <c r="R61" s="197">
        <v>0.52</v>
      </c>
      <c r="S61" s="197">
        <v>3.92</v>
      </c>
      <c r="T61" s="197">
        <v>0</v>
      </c>
      <c r="U61" s="197">
        <v>2.16</v>
      </c>
      <c r="V61" s="197">
        <v>0.26</v>
      </c>
      <c r="W61" s="197">
        <v>0.56000000000000005</v>
      </c>
      <c r="X61" s="197">
        <v>1.79</v>
      </c>
      <c r="Y61" s="197">
        <v>0</v>
      </c>
      <c r="Z61" s="197">
        <v>3.1</v>
      </c>
      <c r="AA61" s="197">
        <v>0.94</v>
      </c>
      <c r="AB61" s="197">
        <v>0</v>
      </c>
      <c r="AC61" s="197">
        <v>0</v>
      </c>
      <c r="AD61" s="197">
        <v>17.8</v>
      </c>
      <c r="AE61" s="197">
        <v>0</v>
      </c>
      <c r="AF61" s="197">
        <v>0</v>
      </c>
      <c r="AG61" s="197">
        <v>0</v>
      </c>
      <c r="AH61" s="197">
        <v>0</v>
      </c>
      <c r="AI61" s="197">
        <v>0</v>
      </c>
      <c r="AJ61" s="197">
        <v>0</v>
      </c>
      <c r="AK61" s="197">
        <v>12.33</v>
      </c>
      <c r="AL61" s="197">
        <v>0</v>
      </c>
      <c r="AM61" s="197">
        <v>0</v>
      </c>
      <c r="AN61" s="197">
        <v>0</v>
      </c>
      <c r="AO61" s="197">
        <v>261.02</v>
      </c>
      <c r="AP61" s="197">
        <v>0</v>
      </c>
      <c r="AQ61" s="197">
        <v>0</v>
      </c>
      <c r="AR61" s="197">
        <v>0</v>
      </c>
      <c r="AS61" s="197">
        <v>0</v>
      </c>
      <c r="AT61" s="197">
        <v>0</v>
      </c>
      <c r="AU61" s="197">
        <v>0</v>
      </c>
      <c r="AV61" s="197">
        <v>0</v>
      </c>
      <c r="AW61" s="197">
        <v>0</v>
      </c>
      <c r="AX61" s="197">
        <v>0</v>
      </c>
      <c r="AY61" s="197">
        <v>0</v>
      </c>
    </row>
    <row r="62" spans="1:51">
      <c r="A62" t="s">
        <v>104</v>
      </c>
      <c r="B62" s="197">
        <v>0</v>
      </c>
      <c r="C62" s="197">
        <v>0</v>
      </c>
      <c r="D62" s="197">
        <v>11.27</v>
      </c>
      <c r="E62" s="197">
        <v>0</v>
      </c>
      <c r="F62" s="197">
        <v>0</v>
      </c>
      <c r="G62" s="197">
        <v>19.66</v>
      </c>
      <c r="H62" s="197">
        <v>0</v>
      </c>
      <c r="I62" s="197">
        <v>0</v>
      </c>
      <c r="J62" s="197">
        <v>24.21</v>
      </c>
      <c r="K62" s="197">
        <v>0.38</v>
      </c>
      <c r="L62" s="197">
        <v>23.32</v>
      </c>
      <c r="M62" s="197">
        <v>1.1399999999999999</v>
      </c>
      <c r="N62" s="197">
        <v>1.46</v>
      </c>
      <c r="O62" s="197">
        <v>0</v>
      </c>
      <c r="P62" s="197">
        <v>1.27</v>
      </c>
      <c r="Q62" s="197">
        <v>2.62</v>
      </c>
      <c r="R62" s="197">
        <v>0.52</v>
      </c>
      <c r="S62" s="197">
        <v>3.92</v>
      </c>
      <c r="T62" s="197">
        <v>0</v>
      </c>
      <c r="U62" s="197">
        <v>2.16</v>
      </c>
      <c r="V62" s="197">
        <v>0.26</v>
      </c>
      <c r="W62" s="197">
        <v>0.56000000000000005</v>
      </c>
      <c r="X62" s="197">
        <v>1.79</v>
      </c>
      <c r="Y62" s="197">
        <v>0</v>
      </c>
      <c r="Z62" s="197">
        <v>3.1</v>
      </c>
      <c r="AA62" s="197">
        <v>0.94</v>
      </c>
      <c r="AB62" s="197">
        <v>0</v>
      </c>
      <c r="AC62" s="197">
        <v>0</v>
      </c>
      <c r="AD62" s="197">
        <v>17.8</v>
      </c>
      <c r="AE62" s="197">
        <v>0</v>
      </c>
      <c r="AF62" s="197">
        <v>0</v>
      </c>
      <c r="AG62" s="197">
        <v>0</v>
      </c>
      <c r="AH62" s="197">
        <v>0</v>
      </c>
      <c r="AI62" s="197">
        <v>0</v>
      </c>
      <c r="AJ62" s="197">
        <v>0</v>
      </c>
      <c r="AK62" s="197">
        <v>12.33</v>
      </c>
      <c r="AL62" s="197">
        <v>0</v>
      </c>
      <c r="AM62" s="197">
        <v>0</v>
      </c>
      <c r="AN62" s="197">
        <v>0</v>
      </c>
      <c r="AO62" s="197">
        <v>261.02</v>
      </c>
      <c r="AP62" s="197">
        <v>0</v>
      </c>
      <c r="AQ62" s="197">
        <v>0</v>
      </c>
      <c r="AR62" s="197">
        <v>0</v>
      </c>
      <c r="AS62" s="197">
        <v>0</v>
      </c>
      <c r="AT62" s="197">
        <v>0</v>
      </c>
      <c r="AU62" s="197">
        <v>0</v>
      </c>
      <c r="AV62" s="197">
        <v>0</v>
      </c>
      <c r="AW62" s="197">
        <v>0</v>
      </c>
      <c r="AX62" s="197">
        <v>0</v>
      </c>
      <c r="AY62" s="197">
        <v>0</v>
      </c>
    </row>
    <row r="63" spans="1:51">
      <c r="A63" t="s">
        <v>105</v>
      </c>
      <c r="B63" s="197">
        <v>0</v>
      </c>
      <c r="C63" s="197">
        <v>0</v>
      </c>
      <c r="D63" s="197">
        <v>11.27</v>
      </c>
      <c r="E63" s="197">
        <v>0</v>
      </c>
      <c r="F63" s="197">
        <v>0</v>
      </c>
      <c r="G63" s="197">
        <v>19.66</v>
      </c>
      <c r="H63" s="197">
        <v>0</v>
      </c>
      <c r="I63" s="197">
        <v>0</v>
      </c>
      <c r="J63" s="197">
        <v>24.21</v>
      </c>
      <c r="K63" s="197">
        <v>0.38</v>
      </c>
      <c r="L63" s="197">
        <v>118.8</v>
      </c>
      <c r="M63" s="197">
        <v>1.1399999999999999</v>
      </c>
      <c r="N63" s="197">
        <v>1.46</v>
      </c>
      <c r="O63" s="197">
        <v>0</v>
      </c>
      <c r="P63" s="197">
        <v>1.27</v>
      </c>
      <c r="Q63" s="197">
        <v>2.62</v>
      </c>
      <c r="R63" s="197">
        <v>0.52</v>
      </c>
      <c r="S63" s="197">
        <v>3.92</v>
      </c>
      <c r="T63" s="197">
        <v>0</v>
      </c>
      <c r="U63" s="197">
        <v>2.16</v>
      </c>
      <c r="V63" s="197">
        <v>0.26</v>
      </c>
      <c r="W63" s="197">
        <v>0.56000000000000005</v>
      </c>
      <c r="X63" s="197">
        <v>1.79</v>
      </c>
      <c r="Y63" s="197">
        <v>0</v>
      </c>
      <c r="Z63" s="197">
        <v>3.13</v>
      </c>
      <c r="AA63" s="197">
        <v>0.95</v>
      </c>
      <c r="AB63" s="197">
        <v>0</v>
      </c>
      <c r="AC63" s="197">
        <v>12.61</v>
      </c>
      <c r="AD63" s="197">
        <v>8.9</v>
      </c>
      <c r="AE63" s="197">
        <v>0</v>
      </c>
      <c r="AF63" s="197">
        <v>0</v>
      </c>
      <c r="AG63" s="197">
        <v>0</v>
      </c>
      <c r="AH63" s="197">
        <v>0</v>
      </c>
      <c r="AI63" s="197">
        <v>0</v>
      </c>
      <c r="AJ63" s="197">
        <v>0</v>
      </c>
      <c r="AK63" s="197">
        <v>12.33</v>
      </c>
      <c r="AL63" s="197">
        <v>0</v>
      </c>
      <c r="AM63" s="197">
        <v>0</v>
      </c>
      <c r="AN63" s="197">
        <v>0</v>
      </c>
      <c r="AO63" s="197">
        <v>261.02</v>
      </c>
      <c r="AP63" s="197">
        <v>0</v>
      </c>
      <c r="AQ63" s="197">
        <v>0</v>
      </c>
      <c r="AR63" s="197">
        <v>0</v>
      </c>
      <c r="AS63" s="197">
        <v>0</v>
      </c>
      <c r="AT63" s="197">
        <v>0</v>
      </c>
      <c r="AU63" s="197">
        <v>0</v>
      </c>
      <c r="AV63" s="197">
        <v>0</v>
      </c>
      <c r="AW63" s="197">
        <v>0</v>
      </c>
      <c r="AX63" s="197">
        <v>0</v>
      </c>
      <c r="AY63" s="197">
        <v>0</v>
      </c>
    </row>
    <row r="64" spans="1:51">
      <c r="A64" t="s">
        <v>106</v>
      </c>
      <c r="B64" s="197">
        <v>0</v>
      </c>
      <c r="C64" s="197">
        <v>0</v>
      </c>
      <c r="D64" s="197">
        <v>11.27</v>
      </c>
      <c r="E64" s="197">
        <v>0</v>
      </c>
      <c r="F64" s="197">
        <v>0</v>
      </c>
      <c r="G64" s="197">
        <v>19.66</v>
      </c>
      <c r="H64" s="197">
        <v>0</v>
      </c>
      <c r="I64" s="197">
        <v>0</v>
      </c>
      <c r="J64" s="197">
        <v>24.21</v>
      </c>
      <c r="K64" s="197">
        <v>0.03</v>
      </c>
      <c r="L64" s="197">
        <v>118.8</v>
      </c>
      <c r="M64" s="197">
        <v>1.1399999999999999</v>
      </c>
      <c r="N64" s="197">
        <v>1.46</v>
      </c>
      <c r="O64" s="197">
        <v>0</v>
      </c>
      <c r="P64" s="197">
        <v>1.27</v>
      </c>
      <c r="Q64" s="197">
        <v>2.62</v>
      </c>
      <c r="R64" s="197">
        <v>0.52</v>
      </c>
      <c r="S64" s="197">
        <v>3.92</v>
      </c>
      <c r="T64" s="197">
        <v>0</v>
      </c>
      <c r="U64" s="197">
        <v>2.16</v>
      </c>
      <c r="V64" s="197">
        <v>0.26</v>
      </c>
      <c r="W64" s="197">
        <v>0.56000000000000005</v>
      </c>
      <c r="X64" s="197">
        <v>1.79</v>
      </c>
      <c r="Y64" s="197">
        <v>0</v>
      </c>
      <c r="Z64" s="197">
        <v>3.13</v>
      </c>
      <c r="AA64" s="197">
        <v>0.95</v>
      </c>
      <c r="AB64" s="197">
        <v>0</v>
      </c>
      <c r="AC64" s="197">
        <v>12.61</v>
      </c>
      <c r="AD64" s="197">
        <v>8.9</v>
      </c>
      <c r="AE64" s="197">
        <v>0</v>
      </c>
      <c r="AF64" s="197">
        <v>0</v>
      </c>
      <c r="AG64" s="197">
        <v>0</v>
      </c>
      <c r="AH64" s="197">
        <v>0</v>
      </c>
      <c r="AI64" s="197">
        <v>0</v>
      </c>
      <c r="AJ64" s="197">
        <v>0</v>
      </c>
      <c r="AK64" s="197">
        <v>12.33</v>
      </c>
      <c r="AL64" s="197">
        <v>0</v>
      </c>
      <c r="AM64" s="197">
        <v>0</v>
      </c>
      <c r="AN64" s="197">
        <v>0</v>
      </c>
      <c r="AO64" s="197">
        <v>261.02</v>
      </c>
      <c r="AP64" s="197">
        <v>0</v>
      </c>
      <c r="AQ64" s="197">
        <v>0</v>
      </c>
      <c r="AR64" s="197">
        <v>0</v>
      </c>
      <c r="AS64" s="197">
        <v>0</v>
      </c>
      <c r="AT64" s="197">
        <v>0</v>
      </c>
      <c r="AU64" s="197">
        <v>0</v>
      </c>
      <c r="AV64" s="197">
        <v>0</v>
      </c>
      <c r="AW64" s="197">
        <v>0</v>
      </c>
      <c r="AX64" s="197">
        <v>0</v>
      </c>
      <c r="AY64" s="197">
        <v>0</v>
      </c>
    </row>
    <row r="65" spans="1:51">
      <c r="A65" t="s">
        <v>107</v>
      </c>
      <c r="B65" s="197">
        <v>0</v>
      </c>
      <c r="C65" s="197">
        <v>0</v>
      </c>
      <c r="D65" s="197">
        <v>11.27</v>
      </c>
      <c r="E65" s="197">
        <v>0</v>
      </c>
      <c r="F65" s="197">
        <v>0</v>
      </c>
      <c r="G65" s="197">
        <v>19.66</v>
      </c>
      <c r="H65" s="197">
        <v>0</v>
      </c>
      <c r="I65" s="197">
        <v>0</v>
      </c>
      <c r="J65" s="197">
        <v>24.21</v>
      </c>
      <c r="K65" s="197">
        <v>0.03</v>
      </c>
      <c r="L65" s="197">
        <v>128.4</v>
      </c>
      <c r="M65" s="197">
        <v>1.1399999999999999</v>
      </c>
      <c r="N65" s="197">
        <v>1.46</v>
      </c>
      <c r="O65" s="197">
        <v>0</v>
      </c>
      <c r="P65" s="197">
        <v>1.27</v>
      </c>
      <c r="Q65" s="197">
        <v>2.62</v>
      </c>
      <c r="R65" s="197">
        <v>0.53</v>
      </c>
      <c r="S65" s="197">
        <v>3.92</v>
      </c>
      <c r="T65" s="197">
        <v>0</v>
      </c>
      <c r="U65" s="197">
        <v>2.16</v>
      </c>
      <c r="V65" s="197">
        <v>0.26</v>
      </c>
      <c r="W65" s="197">
        <v>0.56000000000000005</v>
      </c>
      <c r="X65" s="197">
        <v>1.79</v>
      </c>
      <c r="Y65" s="197">
        <v>0</v>
      </c>
      <c r="Z65" s="197">
        <v>3.13</v>
      </c>
      <c r="AA65" s="197">
        <v>0.95</v>
      </c>
      <c r="AB65" s="197">
        <v>0</v>
      </c>
      <c r="AC65" s="197">
        <v>12.61</v>
      </c>
      <c r="AD65" s="197">
        <v>8.9</v>
      </c>
      <c r="AE65" s="197">
        <v>0</v>
      </c>
      <c r="AF65" s="197">
        <v>0</v>
      </c>
      <c r="AG65" s="197">
        <v>0</v>
      </c>
      <c r="AH65" s="197">
        <v>0</v>
      </c>
      <c r="AI65" s="197">
        <v>10.6</v>
      </c>
      <c r="AJ65" s="197">
        <v>0</v>
      </c>
      <c r="AK65" s="197">
        <v>12.33</v>
      </c>
      <c r="AL65" s="197">
        <v>0</v>
      </c>
      <c r="AM65" s="197">
        <v>0</v>
      </c>
      <c r="AN65" s="197">
        <v>0</v>
      </c>
      <c r="AO65" s="197">
        <v>261.02</v>
      </c>
      <c r="AP65" s="197">
        <v>0</v>
      </c>
      <c r="AQ65" s="197">
        <v>0</v>
      </c>
      <c r="AR65" s="197">
        <v>0</v>
      </c>
      <c r="AS65" s="197">
        <v>0</v>
      </c>
      <c r="AT65" s="197">
        <v>0</v>
      </c>
      <c r="AU65" s="197">
        <v>0</v>
      </c>
      <c r="AV65" s="197">
        <v>0</v>
      </c>
      <c r="AW65" s="197">
        <v>0</v>
      </c>
      <c r="AX65" s="197">
        <v>0</v>
      </c>
      <c r="AY65" s="197">
        <v>0</v>
      </c>
    </row>
    <row r="66" spans="1:51">
      <c r="A66" t="s">
        <v>108</v>
      </c>
      <c r="B66" s="197">
        <v>0</v>
      </c>
      <c r="C66" s="197">
        <v>0</v>
      </c>
      <c r="D66" s="197">
        <v>11.27</v>
      </c>
      <c r="E66" s="197">
        <v>0</v>
      </c>
      <c r="F66" s="197">
        <v>0</v>
      </c>
      <c r="G66" s="197">
        <v>19.66</v>
      </c>
      <c r="H66" s="197">
        <v>0</v>
      </c>
      <c r="I66" s="197">
        <v>0</v>
      </c>
      <c r="J66" s="197">
        <v>24.21</v>
      </c>
      <c r="K66" s="197">
        <v>0.03</v>
      </c>
      <c r="L66" s="197">
        <v>128.4</v>
      </c>
      <c r="M66" s="197">
        <v>1.1399999999999999</v>
      </c>
      <c r="N66" s="197">
        <v>1.46</v>
      </c>
      <c r="O66" s="197">
        <v>0</v>
      </c>
      <c r="P66" s="197">
        <v>1.27</v>
      </c>
      <c r="Q66" s="197">
        <v>2.62</v>
      </c>
      <c r="R66" s="197">
        <v>0.53</v>
      </c>
      <c r="S66" s="197">
        <v>3.92</v>
      </c>
      <c r="T66" s="197">
        <v>0</v>
      </c>
      <c r="U66" s="197">
        <v>2.16</v>
      </c>
      <c r="V66" s="197">
        <v>0.26</v>
      </c>
      <c r="W66" s="197">
        <v>0.56000000000000005</v>
      </c>
      <c r="X66" s="197">
        <v>1.79</v>
      </c>
      <c r="Y66" s="197">
        <v>0</v>
      </c>
      <c r="Z66" s="197">
        <v>3.13</v>
      </c>
      <c r="AA66" s="197">
        <v>0.95</v>
      </c>
      <c r="AB66" s="197">
        <v>0</v>
      </c>
      <c r="AC66" s="197">
        <v>12.61</v>
      </c>
      <c r="AD66" s="197">
        <v>8.9</v>
      </c>
      <c r="AE66" s="197">
        <v>0</v>
      </c>
      <c r="AF66" s="197">
        <v>0</v>
      </c>
      <c r="AG66" s="197">
        <v>0</v>
      </c>
      <c r="AH66" s="197">
        <v>0</v>
      </c>
      <c r="AI66" s="197">
        <v>10.6</v>
      </c>
      <c r="AJ66" s="197">
        <v>0</v>
      </c>
      <c r="AK66" s="197">
        <v>12.33</v>
      </c>
      <c r="AL66" s="197">
        <v>0</v>
      </c>
      <c r="AM66" s="197">
        <v>0</v>
      </c>
      <c r="AN66" s="197">
        <v>0</v>
      </c>
      <c r="AO66" s="197">
        <v>261.02</v>
      </c>
      <c r="AP66" s="197">
        <v>0</v>
      </c>
      <c r="AQ66" s="197">
        <v>0</v>
      </c>
      <c r="AR66" s="197">
        <v>0</v>
      </c>
      <c r="AS66" s="197">
        <v>0</v>
      </c>
      <c r="AT66" s="197">
        <v>0</v>
      </c>
      <c r="AU66" s="197">
        <v>0</v>
      </c>
      <c r="AV66" s="197">
        <v>0</v>
      </c>
      <c r="AW66" s="197">
        <v>0</v>
      </c>
      <c r="AX66" s="197">
        <v>0</v>
      </c>
      <c r="AY66" s="197">
        <v>0</v>
      </c>
    </row>
    <row r="67" spans="1:51">
      <c r="A67" t="s">
        <v>109</v>
      </c>
      <c r="B67" s="197">
        <v>0</v>
      </c>
      <c r="C67" s="197">
        <v>0</v>
      </c>
      <c r="D67" s="197">
        <v>11.27</v>
      </c>
      <c r="E67" s="197">
        <v>0</v>
      </c>
      <c r="F67" s="197">
        <v>0</v>
      </c>
      <c r="G67" s="197">
        <v>19.66</v>
      </c>
      <c r="H67" s="197">
        <v>0</v>
      </c>
      <c r="I67" s="197">
        <v>0</v>
      </c>
      <c r="J67" s="197">
        <v>24.21</v>
      </c>
      <c r="K67" s="197">
        <v>0.04</v>
      </c>
      <c r="L67" s="197">
        <v>128.4</v>
      </c>
      <c r="M67" s="197">
        <v>1.1399999999999999</v>
      </c>
      <c r="N67" s="197">
        <v>1.46</v>
      </c>
      <c r="O67" s="197">
        <v>0</v>
      </c>
      <c r="P67" s="197">
        <v>1.27</v>
      </c>
      <c r="Q67" s="197">
        <v>2.4500000000000002</v>
      </c>
      <c r="R67" s="197">
        <v>0.53</v>
      </c>
      <c r="S67" s="197">
        <v>3.92</v>
      </c>
      <c r="T67" s="197">
        <v>0</v>
      </c>
      <c r="U67" s="197">
        <v>2.16</v>
      </c>
      <c r="V67" s="197">
        <v>0.26</v>
      </c>
      <c r="W67" s="197">
        <v>0.56000000000000005</v>
      </c>
      <c r="X67" s="197">
        <v>1.79</v>
      </c>
      <c r="Y67" s="197">
        <v>0</v>
      </c>
      <c r="Z67" s="197">
        <v>3.13</v>
      </c>
      <c r="AA67" s="197">
        <v>0.95</v>
      </c>
      <c r="AB67" s="197">
        <v>0</v>
      </c>
      <c r="AC67" s="197">
        <v>12.61</v>
      </c>
      <c r="AD67" s="197">
        <v>8.9</v>
      </c>
      <c r="AE67" s="197">
        <v>0</v>
      </c>
      <c r="AF67" s="197">
        <v>0</v>
      </c>
      <c r="AG67" s="197">
        <v>21.79</v>
      </c>
      <c r="AH67" s="197">
        <v>0</v>
      </c>
      <c r="AI67" s="197">
        <v>10.6</v>
      </c>
      <c r="AJ67" s="197">
        <v>0</v>
      </c>
      <c r="AK67" s="197">
        <v>12.33</v>
      </c>
      <c r="AL67" s="197">
        <v>0</v>
      </c>
      <c r="AM67" s="197">
        <v>0</v>
      </c>
      <c r="AN67" s="197">
        <v>0</v>
      </c>
      <c r="AO67" s="197">
        <v>261.02</v>
      </c>
      <c r="AP67" s="197">
        <v>0</v>
      </c>
      <c r="AQ67" s="197">
        <v>0</v>
      </c>
      <c r="AR67" s="197">
        <v>0</v>
      </c>
      <c r="AS67" s="197">
        <v>0</v>
      </c>
      <c r="AT67" s="197">
        <v>0</v>
      </c>
      <c r="AU67" s="197">
        <v>0</v>
      </c>
      <c r="AV67" s="197">
        <v>0</v>
      </c>
      <c r="AW67" s="197">
        <v>0</v>
      </c>
      <c r="AX67" s="197">
        <v>0</v>
      </c>
      <c r="AY67" s="197">
        <v>0</v>
      </c>
    </row>
    <row r="68" spans="1:51">
      <c r="A68" t="s">
        <v>110</v>
      </c>
      <c r="B68" s="197">
        <v>0</v>
      </c>
      <c r="C68" s="197">
        <v>0</v>
      </c>
      <c r="D68" s="197">
        <v>11.27</v>
      </c>
      <c r="E68" s="197">
        <v>0</v>
      </c>
      <c r="F68" s="197">
        <v>0</v>
      </c>
      <c r="G68" s="197">
        <v>19.66</v>
      </c>
      <c r="H68" s="197">
        <v>0</v>
      </c>
      <c r="I68" s="197">
        <v>0</v>
      </c>
      <c r="J68" s="197">
        <v>24.88</v>
      </c>
      <c r="K68" s="197">
        <v>0</v>
      </c>
      <c r="L68" s="197">
        <v>148.55000000000001</v>
      </c>
      <c r="M68" s="197">
        <v>1.1399999999999999</v>
      </c>
      <c r="N68" s="197">
        <v>1.46</v>
      </c>
      <c r="O68" s="197">
        <v>0</v>
      </c>
      <c r="P68" s="197">
        <v>1.27</v>
      </c>
      <c r="Q68" s="197">
        <v>2.4500000000000002</v>
      </c>
      <c r="R68" s="197">
        <v>0.53</v>
      </c>
      <c r="S68" s="197">
        <v>3.92</v>
      </c>
      <c r="T68" s="197">
        <v>0</v>
      </c>
      <c r="U68" s="197">
        <v>2.16</v>
      </c>
      <c r="V68" s="197">
        <v>0.26</v>
      </c>
      <c r="W68" s="197">
        <v>0.56000000000000005</v>
      </c>
      <c r="X68" s="197">
        <v>1.79</v>
      </c>
      <c r="Y68" s="197">
        <v>0</v>
      </c>
      <c r="Z68" s="197">
        <v>3.13</v>
      </c>
      <c r="AA68" s="197">
        <v>0.95</v>
      </c>
      <c r="AB68" s="197">
        <v>0</v>
      </c>
      <c r="AC68" s="197">
        <v>12.61</v>
      </c>
      <c r="AD68" s="197">
        <v>8.9</v>
      </c>
      <c r="AE68" s="197">
        <v>0</v>
      </c>
      <c r="AF68" s="197">
        <v>0</v>
      </c>
      <c r="AG68" s="197">
        <v>8.9600000000000009</v>
      </c>
      <c r="AH68" s="197">
        <v>0</v>
      </c>
      <c r="AI68" s="197">
        <v>10.6</v>
      </c>
      <c r="AJ68" s="197">
        <v>0</v>
      </c>
      <c r="AK68" s="197">
        <v>12.33</v>
      </c>
      <c r="AL68" s="197">
        <v>0</v>
      </c>
      <c r="AM68" s="197">
        <v>0</v>
      </c>
      <c r="AN68" s="197">
        <v>0</v>
      </c>
      <c r="AO68" s="197">
        <v>261.02</v>
      </c>
      <c r="AP68" s="197">
        <v>0</v>
      </c>
      <c r="AQ68" s="197">
        <v>0</v>
      </c>
      <c r="AR68" s="197">
        <v>0</v>
      </c>
      <c r="AS68" s="197">
        <v>0</v>
      </c>
      <c r="AT68" s="197">
        <v>0</v>
      </c>
      <c r="AU68" s="197">
        <v>0</v>
      </c>
      <c r="AV68" s="197">
        <v>0</v>
      </c>
      <c r="AW68" s="197">
        <v>0</v>
      </c>
      <c r="AX68" s="197">
        <v>0</v>
      </c>
      <c r="AY68" s="197">
        <v>0</v>
      </c>
    </row>
    <row r="69" spans="1:51">
      <c r="A69" t="s">
        <v>111</v>
      </c>
      <c r="B69" s="197">
        <v>0</v>
      </c>
      <c r="C69" s="197">
        <v>0</v>
      </c>
      <c r="D69" s="197">
        <v>11.27</v>
      </c>
      <c r="E69" s="197">
        <v>0</v>
      </c>
      <c r="F69" s="197">
        <v>0</v>
      </c>
      <c r="G69" s="197">
        <v>19.66</v>
      </c>
      <c r="H69" s="197">
        <v>0</v>
      </c>
      <c r="I69" s="197">
        <v>0</v>
      </c>
      <c r="J69" s="197">
        <v>24.88</v>
      </c>
      <c r="K69" s="197">
        <v>0.16</v>
      </c>
      <c r="L69" s="197">
        <v>148.55000000000001</v>
      </c>
      <c r="M69" s="197">
        <v>1.1399999999999999</v>
      </c>
      <c r="N69" s="197">
        <v>1.46</v>
      </c>
      <c r="O69" s="197">
        <v>0</v>
      </c>
      <c r="P69" s="197">
        <v>1.27</v>
      </c>
      <c r="Q69" s="197">
        <v>2.4500000000000002</v>
      </c>
      <c r="R69" s="197">
        <v>0.53</v>
      </c>
      <c r="S69" s="197">
        <v>3.92</v>
      </c>
      <c r="T69" s="197">
        <v>0</v>
      </c>
      <c r="U69" s="197">
        <v>2.16</v>
      </c>
      <c r="V69" s="197">
        <v>0.26</v>
      </c>
      <c r="W69" s="197">
        <v>0.56000000000000005</v>
      </c>
      <c r="X69" s="197">
        <v>1.79</v>
      </c>
      <c r="Y69" s="197">
        <v>0</v>
      </c>
      <c r="Z69" s="197">
        <v>3.13</v>
      </c>
      <c r="AA69" s="197">
        <v>0.95</v>
      </c>
      <c r="AB69" s="197">
        <v>0</v>
      </c>
      <c r="AC69" s="197">
        <v>12.61</v>
      </c>
      <c r="AD69" s="197">
        <v>8.9</v>
      </c>
      <c r="AE69" s="197">
        <v>0</v>
      </c>
      <c r="AF69" s="197">
        <v>0</v>
      </c>
      <c r="AG69" s="197">
        <v>8.9600000000000009</v>
      </c>
      <c r="AH69" s="197">
        <v>0</v>
      </c>
      <c r="AI69" s="197">
        <v>10.6</v>
      </c>
      <c r="AJ69" s="197">
        <v>0</v>
      </c>
      <c r="AK69" s="197">
        <v>12.33</v>
      </c>
      <c r="AL69" s="197">
        <v>0</v>
      </c>
      <c r="AM69" s="197">
        <v>0</v>
      </c>
      <c r="AN69" s="197">
        <v>0</v>
      </c>
      <c r="AO69" s="197">
        <v>261.02</v>
      </c>
      <c r="AP69" s="197">
        <v>0</v>
      </c>
      <c r="AQ69" s="197">
        <v>0</v>
      </c>
      <c r="AR69" s="197">
        <v>0</v>
      </c>
      <c r="AS69" s="197">
        <v>0</v>
      </c>
      <c r="AT69" s="197">
        <v>0</v>
      </c>
      <c r="AU69" s="197">
        <v>0</v>
      </c>
      <c r="AV69" s="197">
        <v>0</v>
      </c>
      <c r="AW69" s="197">
        <v>0</v>
      </c>
      <c r="AX69" s="197">
        <v>0</v>
      </c>
      <c r="AY69" s="197">
        <v>0</v>
      </c>
    </row>
    <row r="70" spans="1:51">
      <c r="A70" t="s">
        <v>112</v>
      </c>
      <c r="B70" s="197">
        <v>0</v>
      </c>
      <c r="C70" s="197">
        <v>0</v>
      </c>
      <c r="D70" s="197">
        <v>11.27</v>
      </c>
      <c r="E70" s="197">
        <v>0</v>
      </c>
      <c r="F70" s="197">
        <v>0</v>
      </c>
      <c r="G70" s="197">
        <v>19.66</v>
      </c>
      <c r="H70" s="197">
        <v>0</v>
      </c>
      <c r="I70" s="197">
        <v>0</v>
      </c>
      <c r="J70" s="197">
        <v>24.88</v>
      </c>
      <c r="K70" s="197">
        <v>0.38</v>
      </c>
      <c r="L70" s="197">
        <v>148.55000000000001</v>
      </c>
      <c r="M70" s="197">
        <v>1.1399999999999999</v>
      </c>
      <c r="N70" s="197">
        <v>1.46</v>
      </c>
      <c r="O70" s="197">
        <v>0</v>
      </c>
      <c r="P70" s="197">
        <v>1.27</v>
      </c>
      <c r="Q70" s="197">
        <v>2.4500000000000002</v>
      </c>
      <c r="R70" s="197">
        <v>0.53</v>
      </c>
      <c r="S70" s="197">
        <v>3.93</v>
      </c>
      <c r="T70" s="197">
        <v>0</v>
      </c>
      <c r="U70" s="197">
        <v>2.16</v>
      </c>
      <c r="V70" s="197">
        <v>0.26</v>
      </c>
      <c r="W70" s="197">
        <v>0.56000000000000005</v>
      </c>
      <c r="X70" s="197">
        <v>1.79</v>
      </c>
      <c r="Y70" s="197">
        <v>0</v>
      </c>
      <c r="Z70" s="197">
        <v>3.13</v>
      </c>
      <c r="AA70" s="197">
        <v>0.95</v>
      </c>
      <c r="AB70" s="197">
        <v>0</v>
      </c>
      <c r="AC70" s="197">
        <v>12.61</v>
      </c>
      <c r="AD70" s="197">
        <v>8.9</v>
      </c>
      <c r="AE70" s="197">
        <v>0</v>
      </c>
      <c r="AF70" s="197">
        <v>0</v>
      </c>
      <c r="AG70" s="197">
        <v>8.41</v>
      </c>
      <c r="AH70" s="197">
        <v>0</v>
      </c>
      <c r="AI70" s="197">
        <v>10.6</v>
      </c>
      <c r="AJ70" s="197">
        <v>0</v>
      </c>
      <c r="AK70" s="197">
        <v>12.33</v>
      </c>
      <c r="AL70" s="197">
        <v>0</v>
      </c>
      <c r="AM70" s="197">
        <v>0</v>
      </c>
      <c r="AN70" s="197">
        <v>0</v>
      </c>
      <c r="AO70" s="197">
        <v>261.02</v>
      </c>
      <c r="AP70" s="197">
        <v>0</v>
      </c>
      <c r="AQ70" s="197">
        <v>0</v>
      </c>
      <c r="AR70" s="197">
        <v>0</v>
      </c>
      <c r="AS70" s="197">
        <v>0</v>
      </c>
      <c r="AT70" s="197">
        <v>0</v>
      </c>
      <c r="AU70" s="197">
        <v>0</v>
      </c>
      <c r="AV70" s="197">
        <v>0</v>
      </c>
      <c r="AW70" s="197">
        <v>0</v>
      </c>
      <c r="AX70" s="197">
        <v>0</v>
      </c>
      <c r="AY70" s="197">
        <v>0</v>
      </c>
    </row>
    <row r="71" spans="1:51">
      <c r="A71" t="s">
        <v>113</v>
      </c>
      <c r="B71" s="197">
        <v>0</v>
      </c>
      <c r="C71" s="197">
        <v>0</v>
      </c>
      <c r="D71" s="197">
        <v>11.27</v>
      </c>
      <c r="E71" s="197">
        <v>0</v>
      </c>
      <c r="F71" s="197">
        <v>0</v>
      </c>
      <c r="G71" s="197">
        <v>19.66</v>
      </c>
      <c r="H71" s="197">
        <v>0</v>
      </c>
      <c r="I71" s="197">
        <v>0</v>
      </c>
      <c r="J71" s="197">
        <v>24.88</v>
      </c>
      <c r="K71" s="197">
        <v>0</v>
      </c>
      <c r="L71" s="197">
        <v>148.55000000000001</v>
      </c>
      <c r="M71" s="197">
        <v>1.1399999999999999</v>
      </c>
      <c r="N71" s="197">
        <v>1.38</v>
      </c>
      <c r="O71" s="197">
        <v>0</v>
      </c>
      <c r="P71" s="197">
        <v>1.27</v>
      </c>
      <c r="Q71" s="197">
        <v>2.56</v>
      </c>
      <c r="R71" s="197">
        <v>0.53</v>
      </c>
      <c r="S71" s="197">
        <v>3.93</v>
      </c>
      <c r="T71" s="197">
        <v>0</v>
      </c>
      <c r="U71" s="197">
        <v>2.16</v>
      </c>
      <c r="V71" s="197">
        <v>1</v>
      </c>
      <c r="W71" s="197">
        <v>1.25</v>
      </c>
      <c r="X71" s="197">
        <v>1.79</v>
      </c>
      <c r="Y71" s="197">
        <v>0</v>
      </c>
      <c r="Z71" s="197">
        <v>3.13</v>
      </c>
      <c r="AA71" s="197">
        <v>0.95</v>
      </c>
      <c r="AB71" s="197">
        <v>0</v>
      </c>
      <c r="AC71" s="197">
        <v>12.61</v>
      </c>
      <c r="AD71" s="197">
        <v>8.9</v>
      </c>
      <c r="AE71" s="197">
        <v>0</v>
      </c>
      <c r="AF71" s="197">
        <v>0</v>
      </c>
      <c r="AG71" s="197">
        <v>8.9600000000000009</v>
      </c>
      <c r="AH71" s="197">
        <v>0</v>
      </c>
      <c r="AI71" s="197">
        <v>10.6</v>
      </c>
      <c r="AJ71" s="197">
        <v>0</v>
      </c>
      <c r="AK71" s="197">
        <v>12.33</v>
      </c>
      <c r="AL71" s="197">
        <v>0</v>
      </c>
      <c r="AM71" s="197">
        <v>0</v>
      </c>
      <c r="AN71" s="197">
        <v>0</v>
      </c>
      <c r="AO71" s="197">
        <v>261.02</v>
      </c>
      <c r="AP71" s="197">
        <v>0</v>
      </c>
      <c r="AQ71" s="197">
        <v>0</v>
      </c>
      <c r="AR71" s="197">
        <v>0</v>
      </c>
      <c r="AS71" s="197">
        <v>0</v>
      </c>
      <c r="AT71" s="197">
        <v>0</v>
      </c>
      <c r="AU71" s="197">
        <v>0</v>
      </c>
      <c r="AV71" s="197">
        <v>0</v>
      </c>
      <c r="AW71" s="197">
        <v>0</v>
      </c>
      <c r="AX71" s="197">
        <v>0</v>
      </c>
      <c r="AY71" s="197">
        <v>0</v>
      </c>
    </row>
    <row r="72" spans="1:51">
      <c r="A72" t="s">
        <v>114</v>
      </c>
      <c r="B72" s="197">
        <v>0</v>
      </c>
      <c r="C72" s="197">
        <v>0</v>
      </c>
      <c r="D72" s="197">
        <v>11.27</v>
      </c>
      <c r="E72" s="197">
        <v>0</v>
      </c>
      <c r="F72" s="197">
        <v>0</v>
      </c>
      <c r="G72" s="197">
        <v>19.66</v>
      </c>
      <c r="H72" s="197">
        <v>0</v>
      </c>
      <c r="I72" s="197">
        <v>0</v>
      </c>
      <c r="J72" s="197">
        <v>24.88</v>
      </c>
      <c r="K72" s="197">
        <v>0</v>
      </c>
      <c r="L72" s="197">
        <v>148.55000000000001</v>
      </c>
      <c r="M72" s="197">
        <v>1.1399999999999999</v>
      </c>
      <c r="N72" s="197">
        <v>1.38</v>
      </c>
      <c r="O72" s="197">
        <v>0</v>
      </c>
      <c r="P72" s="197">
        <v>1.27</v>
      </c>
      <c r="Q72" s="197">
        <v>2.56</v>
      </c>
      <c r="R72" s="197">
        <v>0.52</v>
      </c>
      <c r="S72" s="197">
        <v>3.93</v>
      </c>
      <c r="T72" s="197">
        <v>0</v>
      </c>
      <c r="U72" s="197">
        <v>2.16</v>
      </c>
      <c r="V72" s="197">
        <v>0.25</v>
      </c>
      <c r="W72" s="197">
        <v>0.9</v>
      </c>
      <c r="X72" s="197">
        <v>1.79</v>
      </c>
      <c r="Y72" s="197">
        <v>0</v>
      </c>
      <c r="Z72" s="197">
        <v>3.13</v>
      </c>
      <c r="AA72" s="197">
        <v>0.95</v>
      </c>
      <c r="AB72" s="197">
        <v>0</v>
      </c>
      <c r="AC72" s="197">
        <v>12.61</v>
      </c>
      <c r="AD72" s="197">
        <v>8.9</v>
      </c>
      <c r="AE72" s="197">
        <v>0</v>
      </c>
      <c r="AF72" s="197">
        <v>0</v>
      </c>
      <c r="AG72" s="197">
        <v>7.31</v>
      </c>
      <c r="AH72" s="197">
        <v>0</v>
      </c>
      <c r="AI72" s="197">
        <v>10.6</v>
      </c>
      <c r="AJ72" s="197">
        <v>0</v>
      </c>
      <c r="AK72" s="197">
        <v>12.33</v>
      </c>
      <c r="AL72" s="197">
        <v>0</v>
      </c>
      <c r="AM72" s="197">
        <v>0</v>
      </c>
      <c r="AN72" s="197">
        <v>0</v>
      </c>
      <c r="AO72" s="197">
        <v>261.02</v>
      </c>
      <c r="AP72" s="197">
        <v>0</v>
      </c>
      <c r="AQ72" s="197">
        <v>0</v>
      </c>
      <c r="AR72" s="197">
        <v>0</v>
      </c>
      <c r="AS72" s="197">
        <v>0</v>
      </c>
      <c r="AT72" s="197">
        <v>0</v>
      </c>
      <c r="AU72" s="197">
        <v>0</v>
      </c>
      <c r="AV72" s="197">
        <v>0</v>
      </c>
      <c r="AW72" s="197">
        <v>0</v>
      </c>
      <c r="AX72" s="197">
        <v>0</v>
      </c>
      <c r="AY72" s="197">
        <v>0</v>
      </c>
    </row>
    <row r="73" spans="1:51">
      <c r="A73" t="s">
        <v>115</v>
      </c>
      <c r="B73" s="197">
        <v>0</v>
      </c>
      <c r="C73" s="197">
        <v>0</v>
      </c>
      <c r="D73" s="197">
        <v>11.27</v>
      </c>
      <c r="E73" s="197">
        <v>0</v>
      </c>
      <c r="F73" s="197">
        <v>0</v>
      </c>
      <c r="G73" s="197">
        <v>19.66</v>
      </c>
      <c r="H73" s="197">
        <v>0</v>
      </c>
      <c r="I73" s="197">
        <v>0</v>
      </c>
      <c r="J73" s="197">
        <v>24.88</v>
      </c>
      <c r="K73" s="197">
        <v>0.38</v>
      </c>
      <c r="L73" s="197">
        <v>89.05</v>
      </c>
      <c r="M73" s="197">
        <v>1.1399999999999999</v>
      </c>
      <c r="N73" s="197">
        <v>1.38</v>
      </c>
      <c r="O73" s="197">
        <v>0</v>
      </c>
      <c r="P73" s="197">
        <v>1.27</v>
      </c>
      <c r="Q73" s="197">
        <v>0.15</v>
      </c>
      <c r="R73" s="197">
        <v>0.52</v>
      </c>
      <c r="S73" s="197">
        <v>0.33</v>
      </c>
      <c r="T73" s="197">
        <v>0</v>
      </c>
      <c r="U73" s="197">
        <v>2.16</v>
      </c>
      <c r="V73" s="197">
        <v>0.25</v>
      </c>
      <c r="W73" s="197">
        <v>0.54</v>
      </c>
      <c r="X73" s="197">
        <v>1.79</v>
      </c>
      <c r="Y73" s="197">
        <v>0</v>
      </c>
      <c r="Z73" s="197">
        <v>3.13</v>
      </c>
      <c r="AA73" s="197">
        <v>0.95</v>
      </c>
      <c r="AB73" s="197">
        <v>0</v>
      </c>
      <c r="AC73" s="197">
        <v>12.61</v>
      </c>
      <c r="AD73" s="197">
        <v>8.9</v>
      </c>
      <c r="AE73" s="197">
        <v>0</v>
      </c>
      <c r="AF73" s="197">
        <v>0</v>
      </c>
      <c r="AG73" s="197">
        <v>3.82</v>
      </c>
      <c r="AH73" s="197">
        <v>0</v>
      </c>
      <c r="AI73" s="197">
        <v>10.6</v>
      </c>
      <c r="AJ73" s="197">
        <v>0</v>
      </c>
      <c r="AK73" s="197">
        <v>0</v>
      </c>
      <c r="AL73" s="197">
        <v>0</v>
      </c>
      <c r="AM73" s="197">
        <v>0</v>
      </c>
      <c r="AN73" s="197">
        <v>0</v>
      </c>
      <c r="AO73" s="197">
        <v>261.02</v>
      </c>
      <c r="AP73" s="197">
        <v>0</v>
      </c>
      <c r="AQ73" s="197">
        <v>0</v>
      </c>
      <c r="AR73" s="197">
        <v>0</v>
      </c>
      <c r="AS73" s="197">
        <v>0</v>
      </c>
      <c r="AT73" s="197">
        <v>0</v>
      </c>
      <c r="AU73" s="197">
        <v>0</v>
      </c>
      <c r="AV73" s="197">
        <v>0</v>
      </c>
      <c r="AW73" s="197">
        <v>0</v>
      </c>
      <c r="AX73" s="197">
        <v>0</v>
      </c>
      <c r="AY73" s="197">
        <v>0</v>
      </c>
    </row>
    <row r="74" spans="1:51">
      <c r="A74" t="s">
        <v>116</v>
      </c>
      <c r="B74" s="197">
        <v>0</v>
      </c>
      <c r="C74" s="197">
        <v>0</v>
      </c>
      <c r="D74" s="197">
        <v>11.27</v>
      </c>
      <c r="E74" s="197">
        <v>0</v>
      </c>
      <c r="F74" s="197">
        <v>0</v>
      </c>
      <c r="G74" s="197">
        <v>19.66</v>
      </c>
      <c r="H74" s="197">
        <v>0</v>
      </c>
      <c r="I74" s="197">
        <v>0</v>
      </c>
      <c r="J74" s="197">
        <v>24.88</v>
      </c>
      <c r="K74" s="197">
        <v>0.38</v>
      </c>
      <c r="L74" s="197">
        <v>48.74</v>
      </c>
      <c r="M74" s="197">
        <v>1.1399999999999999</v>
      </c>
      <c r="N74" s="197">
        <v>1.38</v>
      </c>
      <c r="O74" s="197">
        <v>0</v>
      </c>
      <c r="P74" s="197">
        <v>1.27</v>
      </c>
      <c r="Q74" s="197">
        <v>0.15</v>
      </c>
      <c r="R74" s="197">
        <v>0.52</v>
      </c>
      <c r="S74" s="197">
        <v>0.33</v>
      </c>
      <c r="T74" s="197">
        <v>0</v>
      </c>
      <c r="U74" s="197">
        <v>2.16</v>
      </c>
      <c r="V74" s="197">
        <v>0.25</v>
      </c>
      <c r="W74" s="197">
        <v>0.54</v>
      </c>
      <c r="X74" s="197">
        <v>1.79</v>
      </c>
      <c r="Y74" s="197">
        <v>0</v>
      </c>
      <c r="Z74" s="197">
        <v>3.13</v>
      </c>
      <c r="AA74" s="197">
        <v>0.95</v>
      </c>
      <c r="AB74" s="197">
        <v>0</v>
      </c>
      <c r="AC74" s="197">
        <v>12.61</v>
      </c>
      <c r="AD74" s="197">
        <v>8.9</v>
      </c>
      <c r="AE74" s="197">
        <v>0</v>
      </c>
      <c r="AF74" s="197">
        <v>0</v>
      </c>
      <c r="AG74" s="197">
        <v>3.82</v>
      </c>
      <c r="AH74" s="197">
        <v>0</v>
      </c>
      <c r="AI74" s="197">
        <v>10.6</v>
      </c>
      <c r="AJ74" s="197">
        <v>0</v>
      </c>
      <c r="AK74" s="197">
        <v>0</v>
      </c>
      <c r="AL74" s="197">
        <v>0</v>
      </c>
      <c r="AM74" s="197">
        <v>0</v>
      </c>
      <c r="AN74" s="197">
        <v>0</v>
      </c>
      <c r="AO74" s="197">
        <v>261.02</v>
      </c>
      <c r="AP74" s="197">
        <v>0</v>
      </c>
      <c r="AQ74" s="197">
        <v>0</v>
      </c>
      <c r="AR74" s="197">
        <v>0</v>
      </c>
      <c r="AS74" s="197">
        <v>0</v>
      </c>
      <c r="AT74" s="197">
        <v>0</v>
      </c>
      <c r="AU74" s="197">
        <v>0</v>
      </c>
      <c r="AV74" s="197">
        <v>0</v>
      </c>
      <c r="AW74" s="197">
        <v>0</v>
      </c>
      <c r="AX74" s="197">
        <v>0</v>
      </c>
      <c r="AY74" s="197">
        <v>0</v>
      </c>
    </row>
    <row r="75" spans="1:51">
      <c r="A75" t="s">
        <v>117</v>
      </c>
      <c r="B75" s="197">
        <v>0</v>
      </c>
      <c r="C75" s="197">
        <v>0</v>
      </c>
      <c r="D75" s="197">
        <v>11.27</v>
      </c>
      <c r="E75" s="197">
        <v>0</v>
      </c>
      <c r="F75" s="197">
        <v>0</v>
      </c>
      <c r="G75" s="197">
        <v>19.66</v>
      </c>
      <c r="H75" s="197">
        <v>0</v>
      </c>
      <c r="I75" s="197">
        <v>0</v>
      </c>
      <c r="J75" s="197">
        <v>24.88</v>
      </c>
      <c r="K75" s="197">
        <v>0.38</v>
      </c>
      <c r="L75" s="197">
        <v>23.31</v>
      </c>
      <c r="M75" s="197">
        <v>1.1399999999999999</v>
      </c>
      <c r="N75" s="197">
        <v>1.38</v>
      </c>
      <c r="O75" s="197">
        <v>0</v>
      </c>
      <c r="P75" s="197">
        <v>1.21</v>
      </c>
      <c r="Q75" s="197">
        <v>0.24</v>
      </c>
      <c r="R75" s="197">
        <v>0.52</v>
      </c>
      <c r="S75" s="197">
        <v>0.33</v>
      </c>
      <c r="T75" s="197">
        <v>0</v>
      </c>
      <c r="U75" s="197">
        <v>2.16</v>
      </c>
      <c r="V75" s="197">
        <v>0.25</v>
      </c>
      <c r="W75" s="197">
        <v>0.54</v>
      </c>
      <c r="X75" s="197">
        <v>1.79</v>
      </c>
      <c r="Y75" s="197">
        <v>0</v>
      </c>
      <c r="Z75" s="197">
        <v>3.13</v>
      </c>
      <c r="AA75" s="197">
        <v>0.95</v>
      </c>
      <c r="AB75" s="197">
        <v>0</v>
      </c>
      <c r="AC75" s="197">
        <v>12.61</v>
      </c>
      <c r="AD75" s="197">
        <v>8.9</v>
      </c>
      <c r="AE75" s="197">
        <v>0</v>
      </c>
      <c r="AF75" s="197">
        <v>0</v>
      </c>
      <c r="AG75" s="197">
        <v>3.82</v>
      </c>
      <c r="AH75" s="197">
        <v>0</v>
      </c>
      <c r="AI75" s="197">
        <v>10.6</v>
      </c>
      <c r="AJ75" s="197">
        <v>0</v>
      </c>
      <c r="AK75" s="197">
        <v>0</v>
      </c>
      <c r="AL75" s="197">
        <v>0</v>
      </c>
      <c r="AM75" s="197">
        <v>0</v>
      </c>
      <c r="AN75" s="197">
        <v>0</v>
      </c>
      <c r="AO75" s="197">
        <v>266.45999999999998</v>
      </c>
      <c r="AP75" s="197">
        <v>0</v>
      </c>
      <c r="AQ75" s="197">
        <v>0</v>
      </c>
      <c r="AR75" s="197">
        <v>0</v>
      </c>
      <c r="AS75" s="197">
        <v>0</v>
      </c>
      <c r="AT75" s="197">
        <v>0</v>
      </c>
      <c r="AU75" s="197">
        <v>0</v>
      </c>
      <c r="AV75" s="197">
        <v>0</v>
      </c>
      <c r="AW75" s="197">
        <v>0</v>
      </c>
      <c r="AX75" s="197">
        <v>0</v>
      </c>
      <c r="AY75" s="197">
        <v>0</v>
      </c>
    </row>
    <row r="76" spans="1:51">
      <c r="A76" t="s">
        <v>118</v>
      </c>
      <c r="B76" s="197">
        <v>0</v>
      </c>
      <c r="C76" s="197">
        <v>0</v>
      </c>
      <c r="D76" s="197">
        <v>11.27</v>
      </c>
      <c r="E76" s="197">
        <v>0</v>
      </c>
      <c r="F76" s="197">
        <v>0</v>
      </c>
      <c r="G76" s="197">
        <v>19.66</v>
      </c>
      <c r="H76" s="197">
        <v>0</v>
      </c>
      <c r="I76" s="197">
        <v>0</v>
      </c>
      <c r="J76" s="197">
        <v>25.56</v>
      </c>
      <c r="K76" s="197">
        <v>0.38</v>
      </c>
      <c r="L76" s="197">
        <v>23.31</v>
      </c>
      <c r="M76" s="197">
        <v>1.1399999999999999</v>
      </c>
      <c r="N76" s="197">
        <v>1.38</v>
      </c>
      <c r="O76" s="197">
        <v>0</v>
      </c>
      <c r="P76" s="197">
        <v>1.21</v>
      </c>
      <c r="Q76" s="197">
        <v>0.24</v>
      </c>
      <c r="R76" s="197">
        <v>0.52</v>
      </c>
      <c r="S76" s="197">
        <v>0.33</v>
      </c>
      <c r="T76" s="197">
        <v>0</v>
      </c>
      <c r="U76" s="197">
        <v>2.16</v>
      </c>
      <c r="V76" s="197">
        <v>0.25</v>
      </c>
      <c r="W76" s="197">
        <v>0.54</v>
      </c>
      <c r="X76" s="197">
        <v>1.79</v>
      </c>
      <c r="Y76" s="197">
        <v>0</v>
      </c>
      <c r="Z76" s="197">
        <v>3.13</v>
      </c>
      <c r="AA76" s="197">
        <v>0.95</v>
      </c>
      <c r="AB76" s="197">
        <v>0</v>
      </c>
      <c r="AC76" s="197">
        <v>12.61</v>
      </c>
      <c r="AD76" s="197">
        <v>8.9</v>
      </c>
      <c r="AE76" s="197">
        <v>0</v>
      </c>
      <c r="AF76" s="197">
        <v>0</v>
      </c>
      <c r="AG76" s="197">
        <v>3.82</v>
      </c>
      <c r="AH76" s="197">
        <v>0</v>
      </c>
      <c r="AI76" s="197">
        <v>10.6</v>
      </c>
      <c r="AJ76" s="197">
        <v>0</v>
      </c>
      <c r="AK76" s="197">
        <v>0</v>
      </c>
      <c r="AL76" s="197">
        <v>0</v>
      </c>
      <c r="AM76" s="197">
        <v>0</v>
      </c>
      <c r="AN76" s="197">
        <v>0</v>
      </c>
      <c r="AO76" s="197">
        <v>266.45999999999998</v>
      </c>
      <c r="AP76" s="197">
        <v>0</v>
      </c>
      <c r="AQ76" s="197">
        <v>0</v>
      </c>
      <c r="AR76" s="197">
        <v>0</v>
      </c>
      <c r="AS76" s="197">
        <v>0</v>
      </c>
      <c r="AT76" s="197">
        <v>0</v>
      </c>
      <c r="AU76" s="197">
        <v>0</v>
      </c>
      <c r="AV76" s="197">
        <v>0</v>
      </c>
      <c r="AW76" s="197">
        <v>0</v>
      </c>
      <c r="AX76" s="197">
        <v>0</v>
      </c>
      <c r="AY76" s="197">
        <v>0</v>
      </c>
    </row>
    <row r="77" spans="1:51">
      <c r="A77" t="s">
        <v>119</v>
      </c>
      <c r="B77" s="197">
        <v>0</v>
      </c>
      <c r="C77" s="197">
        <v>0</v>
      </c>
      <c r="D77" s="197">
        <v>11.27</v>
      </c>
      <c r="E77" s="197">
        <v>0</v>
      </c>
      <c r="F77" s="197">
        <v>0</v>
      </c>
      <c r="G77" s="197">
        <v>19.66</v>
      </c>
      <c r="H77" s="197">
        <v>0</v>
      </c>
      <c r="I77" s="197">
        <v>0</v>
      </c>
      <c r="J77" s="197">
        <v>25.56</v>
      </c>
      <c r="K77" s="197">
        <v>0.38</v>
      </c>
      <c r="L77" s="197">
        <v>23.31</v>
      </c>
      <c r="M77" s="197">
        <v>1.1399999999999999</v>
      </c>
      <c r="N77" s="197">
        <v>1.38</v>
      </c>
      <c r="O77" s="197">
        <v>0</v>
      </c>
      <c r="P77" s="197">
        <v>1.21</v>
      </c>
      <c r="Q77" s="197">
        <v>0.24</v>
      </c>
      <c r="R77" s="197">
        <v>0.52</v>
      </c>
      <c r="S77" s="197">
        <v>0.33</v>
      </c>
      <c r="T77" s="197">
        <v>0</v>
      </c>
      <c r="U77" s="197">
        <v>2.16</v>
      </c>
      <c r="V77" s="197">
        <v>0.25</v>
      </c>
      <c r="W77" s="197">
        <v>0.63</v>
      </c>
      <c r="X77" s="197">
        <v>1.79</v>
      </c>
      <c r="Y77" s="197">
        <v>0</v>
      </c>
      <c r="Z77" s="197">
        <v>3.13</v>
      </c>
      <c r="AA77" s="197">
        <v>0.95</v>
      </c>
      <c r="AB77" s="197">
        <v>0</v>
      </c>
      <c r="AC77" s="197">
        <v>12.61</v>
      </c>
      <c r="AD77" s="197">
        <v>8.9</v>
      </c>
      <c r="AE77" s="197">
        <v>0</v>
      </c>
      <c r="AF77" s="197">
        <v>0</v>
      </c>
      <c r="AG77" s="197">
        <v>3.82</v>
      </c>
      <c r="AH77" s="197">
        <v>0</v>
      </c>
      <c r="AI77" s="197">
        <v>10.6</v>
      </c>
      <c r="AJ77" s="197">
        <v>0</v>
      </c>
      <c r="AK77" s="197">
        <v>0</v>
      </c>
      <c r="AL77" s="197">
        <v>0</v>
      </c>
      <c r="AM77" s="197">
        <v>0</v>
      </c>
      <c r="AN77" s="197">
        <v>0</v>
      </c>
      <c r="AO77" s="197">
        <v>266.45999999999998</v>
      </c>
      <c r="AP77" s="197">
        <v>0</v>
      </c>
      <c r="AQ77" s="197">
        <v>0</v>
      </c>
      <c r="AR77" s="197">
        <v>0</v>
      </c>
      <c r="AS77" s="197">
        <v>0</v>
      </c>
      <c r="AT77" s="197">
        <v>0</v>
      </c>
      <c r="AU77" s="197">
        <v>0</v>
      </c>
      <c r="AV77" s="197">
        <v>0</v>
      </c>
      <c r="AW77" s="197">
        <v>0</v>
      </c>
      <c r="AX77" s="197">
        <v>0</v>
      </c>
      <c r="AY77" s="197">
        <v>0</v>
      </c>
    </row>
    <row r="78" spans="1:51">
      <c r="A78" t="s">
        <v>120</v>
      </c>
      <c r="B78" s="197">
        <v>0</v>
      </c>
      <c r="C78" s="197">
        <v>0</v>
      </c>
      <c r="D78" s="197">
        <v>11.27</v>
      </c>
      <c r="E78" s="197">
        <v>0</v>
      </c>
      <c r="F78" s="197">
        <v>0</v>
      </c>
      <c r="G78" s="197">
        <v>19.66</v>
      </c>
      <c r="H78" s="197">
        <v>0</v>
      </c>
      <c r="I78" s="197">
        <v>0</v>
      </c>
      <c r="J78" s="197">
        <v>25.56</v>
      </c>
      <c r="K78" s="197">
        <v>0.38</v>
      </c>
      <c r="L78" s="197">
        <v>23.31</v>
      </c>
      <c r="M78" s="197">
        <v>1.1399999999999999</v>
      </c>
      <c r="N78" s="197">
        <v>1.38</v>
      </c>
      <c r="O78" s="197">
        <v>0</v>
      </c>
      <c r="P78" s="197">
        <v>1.21</v>
      </c>
      <c r="Q78" s="197">
        <v>0.24</v>
      </c>
      <c r="R78" s="197">
        <v>0.52</v>
      </c>
      <c r="S78" s="197">
        <v>0.33</v>
      </c>
      <c r="T78" s="197">
        <v>0</v>
      </c>
      <c r="U78" s="197">
        <v>2.16</v>
      </c>
      <c r="V78" s="197">
        <v>0.25</v>
      </c>
      <c r="W78" s="197">
        <v>0.63</v>
      </c>
      <c r="X78" s="197">
        <v>1.79</v>
      </c>
      <c r="Y78" s="197">
        <v>0</v>
      </c>
      <c r="Z78" s="197">
        <v>3.13</v>
      </c>
      <c r="AA78" s="197">
        <v>0.95</v>
      </c>
      <c r="AB78" s="197">
        <v>0</v>
      </c>
      <c r="AC78" s="197">
        <v>12.61</v>
      </c>
      <c r="AD78" s="197">
        <v>8.9</v>
      </c>
      <c r="AE78" s="197">
        <v>0</v>
      </c>
      <c r="AF78" s="197">
        <v>0</v>
      </c>
      <c r="AG78" s="197">
        <v>3.82</v>
      </c>
      <c r="AH78" s="197">
        <v>0</v>
      </c>
      <c r="AI78" s="197">
        <v>10.6</v>
      </c>
      <c r="AJ78" s="197">
        <v>0</v>
      </c>
      <c r="AK78" s="197">
        <v>0</v>
      </c>
      <c r="AL78" s="197">
        <v>0</v>
      </c>
      <c r="AM78" s="197">
        <v>0</v>
      </c>
      <c r="AN78" s="197">
        <v>0</v>
      </c>
      <c r="AO78" s="197">
        <v>266.45999999999998</v>
      </c>
      <c r="AP78" s="197">
        <v>0</v>
      </c>
      <c r="AQ78" s="197">
        <v>0</v>
      </c>
      <c r="AR78" s="197">
        <v>0</v>
      </c>
      <c r="AS78" s="197">
        <v>0</v>
      </c>
      <c r="AT78" s="197">
        <v>0</v>
      </c>
      <c r="AU78" s="197">
        <v>0</v>
      </c>
      <c r="AV78" s="197">
        <v>0</v>
      </c>
      <c r="AW78" s="197">
        <v>0</v>
      </c>
      <c r="AX78" s="197">
        <v>0</v>
      </c>
      <c r="AY78" s="197">
        <v>0</v>
      </c>
    </row>
    <row r="79" spans="1:51">
      <c r="A79" t="s">
        <v>121</v>
      </c>
      <c r="B79" s="197">
        <v>0</v>
      </c>
      <c r="C79" s="197">
        <v>0</v>
      </c>
      <c r="D79" s="197">
        <v>11.27</v>
      </c>
      <c r="E79" s="197">
        <v>0</v>
      </c>
      <c r="F79" s="197">
        <v>0</v>
      </c>
      <c r="G79" s="197">
        <v>19.66</v>
      </c>
      <c r="H79" s="197">
        <v>0</v>
      </c>
      <c r="I79" s="197">
        <v>0</v>
      </c>
      <c r="J79" s="197">
        <v>25.56</v>
      </c>
      <c r="K79" s="197">
        <v>0.42</v>
      </c>
      <c r="L79" s="197">
        <v>23.32</v>
      </c>
      <c r="M79" s="197">
        <v>1.1399999999999999</v>
      </c>
      <c r="N79" s="197">
        <v>1.25</v>
      </c>
      <c r="O79" s="197">
        <v>0</v>
      </c>
      <c r="P79" s="197">
        <v>1.21</v>
      </c>
      <c r="Q79" s="197">
        <v>0.24</v>
      </c>
      <c r="R79" s="197">
        <v>0.52</v>
      </c>
      <c r="S79" s="197">
        <v>0.33</v>
      </c>
      <c r="T79" s="197">
        <v>0</v>
      </c>
      <c r="U79" s="197">
        <v>2.16</v>
      </c>
      <c r="V79" s="197">
        <v>0.25</v>
      </c>
      <c r="W79" s="197">
        <v>0.54</v>
      </c>
      <c r="X79" s="197">
        <v>1.79</v>
      </c>
      <c r="Y79" s="197">
        <v>0</v>
      </c>
      <c r="Z79" s="197">
        <v>3.13</v>
      </c>
      <c r="AA79" s="197">
        <v>0.95</v>
      </c>
      <c r="AB79" s="197">
        <v>0</v>
      </c>
      <c r="AC79" s="197">
        <v>12.61</v>
      </c>
      <c r="AD79" s="197">
        <v>8.9</v>
      </c>
      <c r="AE79" s="197">
        <v>0</v>
      </c>
      <c r="AF79" s="197">
        <v>0</v>
      </c>
      <c r="AG79" s="197">
        <v>3.82</v>
      </c>
      <c r="AH79" s="197">
        <v>0</v>
      </c>
      <c r="AI79" s="197">
        <v>10.6</v>
      </c>
      <c r="AJ79" s="197">
        <v>0</v>
      </c>
      <c r="AK79" s="197">
        <v>0</v>
      </c>
      <c r="AL79" s="197">
        <v>0</v>
      </c>
      <c r="AM79" s="197">
        <v>0</v>
      </c>
      <c r="AN79" s="197">
        <v>0</v>
      </c>
      <c r="AO79" s="197">
        <v>266.45999999999998</v>
      </c>
      <c r="AP79" s="197">
        <v>0</v>
      </c>
      <c r="AQ79" s="197">
        <v>0</v>
      </c>
      <c r="AR79" s="197">
        <v>0</v>
      </c>
      <c r="AS79" s="197">
        <v>0</v>
      </c>
      <c r="AT79" s="197">
        <v>0</v>
      </c>
      <c r="AU79" s="197">
        <v>0</v>
      </c>
      <c r="AV79" s="197">
        <v>0</v>
      </c>
      <c r="AW79" s="197">
        <v>0</v>
      </c>
      <c r="AX79" s="197">
        <v>0</v>
      </c>
      <c r="AY79" s="197">
        <v>0</v>
      </c>
    </row>
    <row r="80" spans="1:51">
      <c r="A80" t="s">
        <v>122</v>
      </c>
      <c r="B80" s="197">
        <v>0</v>
      </c>
      <c r="C80" s="197">
        <v>0</v>
      </c>
      <c r="D80" s="197">
        <v>11.27</v>
      </c>
      <c r="E80" s="197">
        <v>0</v>
      </c>
      <c r="F80" s="197">
        <v>0</v>
      </c>
      <c r="G80" s="197">
        <v>19.66</v>
      </c>
      <c r="H80" s="197">
        <v>0</v>
      </c>
      <c r="I80" s="197">
        <v>0</v>
      </c>
      <c r="J80" s="197">
        <v>25.56</v>
      </c>
      <c r="K80" s="197">
        <v>0.38</v>
      </c>
      <c r="L80" s="197">
        <v>23.32</v>
      </c>
      <c r="M80" s="197">
        <v>1.1399999999999999</v>
      </c>
      <c r="N80" s="197">
        <v>1.25</v>
      </c>
      <c r="O80" s="197">
        <v>0</v>
      </c>
      <c r="P80" s="197">
        <v>1.21</v>
      </c>
      <c r="Q80" s="197">
        <v>0.24</v>
      </c>
      <c r="R80" s="197">
        <v>0.52</v>
      </c>
      <c r="S80" s="197">
        <v>0.33</v>
      </c>
      <c r="T80" s="197">
        <v>0</v>
      </c>
      <c r="U80" s="197">
        <v>2.16</v>
      </c>
      <c r="V80" s="197">
        <v>0.25</v>
      </c>
      <c r="W80" s="197">
        <v>0.54</v>
      </c>
      <c r="X80" s="197">
        <v>1.79</v>
      </c>
      <c r="Y80" s="197">
        <v>0</v>
      </c>
      <c r="Z80" s="197">
        <v>3.13</v>
      </c>
      <c r="AA80" s="197">
        <v>0.95</v>
      </c>
      <c r="AB80" s="197">
        <v>0</v>
      </c>
      <c r="AC80" s="197">
        <v>12.61</v>
      </c>
      <c r="AD80" s="197">
        <v>8.9</v>
      </c>
      <c r="AE80" s="197">
        <v>0</v>
      </c>
      <c r="AF80" s="197">
        <v>0</v>
      </c>
      <c r="AG80" s="197">
        <v>3.82</v>
      </c>
      <c r="AH80" s="197">
        <v>0</v>
      </c>
      <c r="AI80" s="197">
        <v>10.6</v>
      </c>
      <c r="AJ80" s="197">
        <v>0</v>
      </c>
      <c r="AK80" s="197">
        <v>0</v>
      </c>
      <c r="AL80" s="197">
        <v>0</v>
      </c>
      <c r="AM80" s="197">
        <v>0</v>
      </c>
      <c r="AN80" s="197">
        <v>0</v>
      </c>
      <c r="AO80" s="197">
        <v>266.45999999999998</v>
      </c>
      <c r="AP80" s="197">
        <v>0</v>
      </c>
      <c r="AQ80" s="197">
        <v>0</v>
      </c>
      <c r="AR80" s="197">
        <v>0</v>
      </c>
      <c r="AS80" s="197">
        <v>0</v>
      </c>
      <c r="AT80" s="197">
        <v>0</v>
      </c>
      <c r="AU80" s="197">
        <v>0</v>
      </c>
      <c r="AV80" s="197">
        <v>0</v>
      </c>
      <c r="AW80" s="197">
        <v>0</v>
      </c>
      <c r="AX80" s="197">
        <v>0</v>
      </c>
      <c r="AY80" s="197">
        <v>0</v>
      </c>
    </row>
    <row r="81" spans="1:51">
      <c r="A81" t="s">
        <v>123</v>
      </c>
      <c r="B81" s="197">
        <v>0</v>
      </c>
      <c r="C81" s="197">
        <v>0</v>
      </c>
      <c r="D81" s="197">
        <v>11.27</v>
      </c>
      <c r="E81" s="197">
        <v>0</v>
      </c>
      <c r="F81" s="197">
        <v>0</v>
      </c>
      <c r="G81" s="197">
        <v>19.66</v>
      </c>
      <c r="H81" s="197">
        <v>0</v>
      </c>
      <c r="I81" s="197">
        <v>0</v>
      </c>
      <c r="J81" s="197">
        <v>25.56</v>
      </c>
      <c r="K81" s="197">
        <v>0.38</v>
      </c>
      <c r="L81" s="197">
        <v>23.32</v>
      </c>
      <c r="M81" s="197">
        <v>1.1399999999999999</v>
      </c>
      <c r="N81" s="197">
        <v>1.25</v>
      </c>
      <c r="O81" s="197">
        <v>0</v>
      </c>
      <c r="P81" s="197">
        <v>1.21</v>
      </c>
      <c r="Q81" s="197">
        <v>0.24</v>
      </c>
      <c r="R81" s="197">
        <v>0.52</v>
      </c>
      <c r="S81" s="197">
        <v>0.33</v>
      </c>
      <c r="T81" s="197">
        <v>0</v>
      </c>
      <c r="U81" s="197">
        <v>2.16</v>
      </c>
      <c r="V81" s="197">
        <v>0.25</v>
      </c>
      <c r="W81" s="197">
        <v>0.63</v>
      </c>
      <c r="X81" s="197">
        <v>1.79</v>
      </c>
      <c r="Y81" s="197">
        <v>0</v>
      </c>
      <c r="Z81" s="197">
        <v>3.13</v>
      </c>
      <c r="AA81" s="197">
        <v>0.95</v>
      </c>
      <c r="AB81" s="197">
        <v>0</v>
      </c>
      <c r="AC81" s="197">
        <v>12.61</v>
      </c>
      <c r="AD81" s="197">
        <v>8.9</v>
      </c>
      <c r="AE81" s="197">
        <v>0</v>
      </c>
      <c r="AF81" s="197">
        <v>0</v>
      </c>
      <c r="AG81" s="197">
        <v>3.82</v>
      </c>
      <c r="AH81" s="197">
        <v>0</v>
      </c>
      <c r="AI81" s="197">
        <v>10.6</v>
      </c>
      <c r="AJ81" s="197">
        <v>0</v>
      </c>
      <c r="AK81" s="197">
        <v>0</v>
      </c>
      <c r="AL81" s="197">
        <v>0</v>
      </c>
      <c r="AM81" s="197">
        <v>0</v>
      </c>
      <c r="AN81" s="197">
        <v>0</v>
      </c>
      <c r="AO81" s="197">
        <v>266.45999999999998</v>
      </c>
      <c r="AP81" s="197">
        <v>0</v>
      </c>
      <c r="AQ81" s="197">
        <v>0</v>
      </c>
      <c r="AR81" s="197">
        <v>0</v>
      </c>
      <c r="AS81" s="197">
        <v>0</v>
      </c>
      <c r="AT81" s="197">
        <v>0</v>
      </c>
      <c r="AU81" s="197">
        <v>0</v>
      </c>
      <c r="AV81" s="197">
        <v>0</v>
      </c>
      <c r="AW81" s="197">
        <v>0</v>
      </c>
      <c r="AX81" s="197">
        <v>0</v>
      </c>
      <c r="AY81" s="197">
        <v>0</v>
      </c>
    </row>
    <row r="82" spans="1:51">
      <c r="A82" t="s">
        <v>124</v>
      </c>
      <c r="B82" s="197">
        <v>0</v>
      </c>
      <c r="C82" s="197">
        <v>0</v>
      </c>
      <c r="D82" s="197">
        <v>11.27</v>
      </c>
      <c r="E82" s="197">
        <v>0</v>
      </c>
      <c r="F82" s="197">
        <v>0</v>
      </c>
      <c r="G82" s="197">
        <v>19.66</v>
      </c>
      <c r="H82" s="197">
        <v>0</v>
      </c>
      <c r="I82" s="197">
        <v>0</v>
      </c>
      <c r="J82" s="197">
        <v>25.56</v>
      </c>
      <c r="K82" s="197">
        <v>0.38</v>
      </c>
      <c r="L82" s="197">
        <v>23.32</v>
      </c>
      <c r="M82" s="197">
        <v>1.1399999999999999</v>
      </c>
      <c r="N82" s="197">
        <v>1.25</v>
      </c>
      <c r="O82" s="197">
        <v>0</v>
      </c>
      <c r="P82" s="197">
        <v>1.21</v>
      </c>
      <c r="Q82" s="197">
        <v>3.17</v>
      </c>
      <c r="R82" s="197">
        <v>0.52</v>
      </c>
      <c r="S82" s="197">
        <v>4.41</v>
      </c>
      <c r="T82" s="197">
        <v>0</v>
      </c>
      <c r="U82" s="197">
        <v>2.16</v>
      </c>
      <c r="V82" s="197">
        <v>0.25</v>
      </c>
      <c r="W82" s="197">
        <v>0.63</v>
      </c>
      <c r="X82" s="197">
        <v>1.79</v>
      </c>
      <c r="Y82" s="197">
        <v>0</v>
      </c>
      <c r="Z82" s="197">
        <v>3.13</v>
      </c>
      <c r="AA82" s="197">
        <v>0.95</v>
      </c>
      <c r="AB82" s="197">
        <v>0</v>
      </c>
      <c r="AC82" s="197">
        <v>12.61</v>
      </c>
      <c r="AD82" s="197">
        <v>8.9</v>
      </c>
      <c r="AE82" s="197">
        <v>0</v>
      </c>
      <c r="AF82" s="197">
        <v>0</v>
      </c>
      <c r="AG82" s="197">
        <v>3.82</v>
      </c>
      <c r="AH82" s="197">
        <v>0</v>
      </c>
      <c r="AI82" s="197">
        <v>10.6</v>
      </c>
      <c r="AJ82" s="197">
        <v>0</v>
      </c>
      <c r="AK82" s="197">
        <v>12.86</v>
      </c>
      <c r="AL82" s="197">
        <v>0</v>
      </c>
      <c r="AM82" s="197">
        <v>0</v>
      </c>
      <c r="AN82" s="197">
        <v>0</v>
      </c>
      <c r="AO82" s="197">
        <v>266.45999999999998</v>
      </c>
      <c r="AP82" s="197">
        <v>0</v>
      </c>
      <c r="AQ82" s="197">
        <v>0</v>
      </c>
      <c r="AR82" s="197">
        <v>0</v>
      </c>
      <c r="AS82" s="197">
        <v>0</v>
      </c>
      <c r="AT82" s="197">
        <v>0</v>
      </c>
      <c r="AU82" s="197">
        <v>0</v>
      </c>
      <c r="AV82" s="197">
        <v>0</v>
      </c>
      <c r="AW82" s="197">
        <v>0</v>
      </c>
      <c r="AX82" s="197">
        <v>0</v>
      </c>
      <c r="AY82" s="197">
        <v>0</v>
      </c>
    </row>
    <row r="83" spans="1:51">
      <c r="A83" t="s">
        <v>125</v>
      </c>
      <c r="B83" s="197">
        <v>0</v>
      </c>
      <c r="C83" s="197">
        <v>0</v>
      </c>
      <c r="D83" s="197">
        <v>11.27</v>
      </c>
      <c r="E83" s="197">
        <v>0</v>
      </c>
      <c r="F83" s="197">
        <v>0</v>
      </c>
      <c r="G83" s="197">
        <v>19.66</v>
      </c>
      <c r="H83" s="197">
        <v>0</v>
      </c>
      <c r="I83" s="197">
        <v>0</v>
      </c>
      <c r="J83" s="197">
        <v>25.56</v>
      </c>
      <c r="K83" s="197">
        <v>0.38</v>
      </c>
      <c r="L83" s="197">
        <v>23.32</v>
      </c>
      <c r="M83" s="197">
        <v>1.1399999999999999</v>
      </c>
      <c r="N83" s="197">
        <v>1.25</v>
      </c>
      <c r="O83" s="197">
        <v>0</v>
      </c>
      <c r="P83" s="197">
        <v>1.21</v>
      </c>
      <c r="Q83" s="197">
        <v>3.17</v>
      </c>
      <c r="R83" s="197">
        <v>0.52</v>
      </c>
      <c r="S83" s="197">
        <v>4.41</v>
      </c>
      <c r="T83" s="197">
        <v>0</v>
      </c>
      <c r="U83" s="197">
        <v>2.16</v>
      </c>
      <c r="V83" s="197">
        <v>0.25</v>
      </c>
      <c r="W83" s="197">
        <v>0.63</v>
      </c>
      <c r="X83" s="197">
        <v>1.79</v>
      </c>
      <c r="Y83" s="197">
        <v>0</v>
      </c>
      <c r="Z83" s="197">
        <v>3.13</v>
      </c>
      <c r="AA83" s="197">
        <v>0.49</v>
      </c>
      <c r="AB83" s="197">
        <v>0</v>
      </c>
      <c r="AC83" s="197">
        <v>12.61</v>
      </c>
      <c r="AD83" s="197">
        <v>8.9</v>
      </c>
      <c r="AE83" s="197">
        <v>0</v>
      </c>
      <c r="AF83" s="197">
        <v>0</v>
      </c>
      <c r="AG83" s="197">
        <v>2.89</v>
      </c>
      <c r="AH83" s="197">
        <v>0</v>
      </c>
      <c r="AI83" s="197">
        <v>10.6</v>
      </c>
      <c r="AJ83" s="197">
        <v>0</v>
      </c>
      <c r="AK83" s="197">
        <v>12.86</v>
      </c>
      <c r="AL83" s="197">
        <v>0</v>
      </c>
      <c r="AM83" s="197">
        <v>0</v>
      </c>
      <c r="AN83" s="197">
        <v>0</v>
      </c>
      <c r="AO83" s="197">
        <v>266.45999999999998</v>
      </c>
      <c r="AP83" s="197">
        <v>0</v>
      </c>
      <c r="AQ83" s="197">
        <v>0</v>
      </c>
      <c r="AR83" s="197">
        <v>0</v>
      </c>
      <c r="AS83" s="197">
        <v>0</v>
      </c>
      <c r="AT83" s="197">
        <v>0</v>
      </c>
      <c r="AU83" s="197">
        <v>0</v>
      </c>
      <c r="AV83" s="197">
        <v>0</v>
      </c>
      <c r="AW83" s="197">
        <v>0</v>
      </c>
      <c r="AX83" s="197">
        <v>0</v>
      </c>
      <c r="AY83" s="197">
        <v>0</v>
      </c>
    </row>
    <row r="84" spans="1:51">
      <c r="A84" t="s">
        <v>126</v>
      </c>
      <c r="B84" s="197">
        <v>0</v>
      </c>
      <c r="C84" s="197">
        <v>0</v>
      </c>
      <c r="D84" s="197">
        <v>11.27</v>
      </c>
      <c r="E84" s="197">
        <v>0</v>
      </c>
      <c r="F84" s="197">
        <v>0</v>
      </c>
      <c r="G84" s="197">
        <v>19.66</v>
      </c>
      <c r="H84" s="197">
        <v>0</v>
      </c>
      <c r="I84" s="197">
        <v>0</v>
      </c>
      <c r="J84" s="197">
        <v>25.56</v>
      </c>
      <c r="K84" s="197">
        <v>0.38</v>
      </c>
      <c r="L84" s="197">
        <v>23.32</v>
      </c>
      <c r="M84" s="197">
        <v>1.1399999999999999</v>
      </c>
      <c r="N84" s="197">
        <v>1.25</v>
      </c>
      <c r="O84" s="197">
        <v>0</v>
      </c>
      <c r="P84" s="197">
        <v>1.21</v>
      </c>
      <c r="Q84" s="197">
        <v>3.17</v>
      </c>
      <c r="R84" s="197">
        <v>0.52</v>
      </c>
      <c r="S84" s="197">
        <v>4.41</v>
      </c>
      <c r="T84" s="197">
        <v>0</v>
      </c>
      <c r="U84" s="197">
        <v>2.16</v>
      </c>
      <c r="V84" s="197">
        <v>0.25</v>
      </c>
      <c r="W84" s="197">
        <v>0.63</v>
      </c>
      <c r="X84" s="197">
        <v>1.79</v>
      </c>
      <c r="Y84" s="197">
        <v>0</v>
      </c>
      <c r="Z84" s="197">
        <v>3.13</v>
      </c>
      <c r="AA84" s="197">
        <v>0.49</v>
      </c>
      <c r="AB84" s="197">
        <v>0</v>
      </c>
      <c r="AC84" s="197">
        <v>12.61</v>
      </c>
      <c r="AD84" s="197">
        <v>8.9</v>
      </c>
      <c r="AE84" s="197">
        <v>0</v>
      </c>
      <c r="AF84" s="197">
        <v>0</v>
      </c>
      <c r="AG84" s="197">
        <v>2.89</v>
      </c>
      <c r="AH84" s="197">
        <v>0</v>
      </c>
      <c r="AI84" s="197">
        <v>10.6</v>
      </c>
      <c r="AJ84" s="197">
        <v>0</v>
      </c>
      <c r="AK84" s="197">
        <v>12.86</v>
      </c>
      <c r="AL84" s="197">
        <v>0</v>
      </c>
      <c r="AM84" s="197">
        <v>0</v>
      </c>
      <c r="AN84" s="197">
        <v>0</v>
      </c>
      <c r="AO84" s="197">
        <v>266.45999999999998</v>
      </c>
      <c r="AP84" s="197">
        <v>0</v>
      </c>
      <c r="AQ84" s="197">
        <v>0</v>
      </c>
      <c r="AR84" s="197">
        <v>0</v>
      </c>
      <c r="AS84" s="197">
        <v>0</v>
      </c>
      <c r="AT84" s="197">
        <v>0</v>
      </c>
      <c r="AU84" s="197">
        <v>0</v>
      </c>
      <c r="AV84" s="197">
        <v>0</v>
      </c>
      <c r="AW84" s="197">
        <v>0</v>
      </c>
      <c r="AX84" s="197">
        <v>0</v>
      </c>
      <c r="AY84" s="197">
        <v>0</v>
      </c>
    </row>
    <row r="85" spans="1:51">
      <c r="A85" t="s">
        <v>127</v>
      </c>
      <c r="B85" s="197">
        <v>0</v>
      </c>
      <c r="C85" s="197">
        <v>0</v>
      </c>
      <c r="D85" s="197">
        <v>11.27</v>
      </c>
      <c r="E85" s="197">
        <v>0</v>
      </c>
      <c r="F85" s="197">
        <v>0</v>
      </c>
      <c r="G85" s="197">
        <v>19.66</v>
      </c>
      <c r="H85" s="197">
        <v>0</v>
      </c>
      <c r="I85" s="197">
        <v>0</v>
      </c>
      <c r="J85" s="197">
        <v>25.56</v>
      </c>
      <c r="K85" s="197">
        <v>0.38</v>
      </c>
      <c r="L85" s="197">
        <v>23.32</v>
      </c>
      <c r="M85" s="197">
        <v>1.1399999999999999</v>
      </c>
      <c r="N85" s="197">
        <v>1.25</v>
      </c>
      <c r="O85" s="197">
        <v>0</v>
      </c>
      <c r="P85" s="197">
        <v>1.21</v>
      </c>
      <c r="Q85" s="197">
        <v>0.24</v>
      </c>
      <c r="R85" s="197">
        <v>0.52</v>
      </c>
      <c r="S85" s="197">
        <v>0.33</v>
      </c>
      <c r="T85" s="197">
        <v>0</v>
      </c>
      <c r="U85" s="197">
        <v>2.16</v>
      </c>
      <c r="V85" s="197">
        <v>0.25</v>
      </c>
      <c r="W85" s="197">
        <v>0.63</v>
      </c>
      <c r="X85" s="197">
        <v>1.79</v>
      </c>
      <c r="Y85" s="197">
        <v>0</v>
      </c>
      <c r="Z85" s="197">
        <v>3.13</v>
      </c>
      <c r="AA85" s="197">
        <v>0.49</v>
      </c>
      <c r="AB85" s="197">
        <v>0</v>
      </c>
      <c r="AC85" s="197">
        <v>12.61</v>
      </c>
      <c r="AD85" s="197">
        <v>8.9</v>
      </c>
      <c r="AE85" s="197">
        <v>0</v>
      </c>
      <c r="AF85" s="197">
        <v>0</v>
      </c>
      <c r="AG85" s="197">
        <v>2.89</v>
      </c>
      <c r="AH85" s="197">
        <v>0</v>
      </c>
      <c r="AI85" s="197">
        <v>10.6</v>
      </c>
      <c r="AJ85" s="197">
        <v>0</v>
      </c>
      <c r="AK85" s="197">
        <v>0</v>
      </c>
      <c r="AL85" s="197">
        <v>0</v>
      </c>
      <c r="AM85" s="197">
        <v>0</v>
      </c>
      <c r="AN85" s="197">
        <v>0</v>
      </c>
      <c r="AO85" s="197">
        <v>266.45999999999998</v>
      </c>
      <c r="AP85" s="197">
        <v>0</v>
      </c>
      <c r="AQ85" s="197">
        <v>0</v>
      </c>
      <c r="AR85" s="197">
        <v>0</v>
      </c>
      <c r="AS85" s="197">
        <v>0</v>
      </c>
      <c r="AT85" s="197">
        <v>0</v>
      </c>
      <c r="AU85" s="197">
        <v>0</v>
      </c>
      <c r="AV85" s="197">
        <v>0</v>
      </c>
      <c r="AW85" s="197">
        <v>0</v>
      </c>
      <c r="AX85" s="197">
        <v>0</v>
      </c>
      <c r="AY85" s="197">
        <v>0</v>
      </c>
    </row>
    <row r="86" spans="1:51">
      <c r="A86" t="s">
        <v>128</v>
      </c>
      <c r="B86" s="197">
        <v>0</v>
      </c>
      <c r="C86" s="197">
        <v>0</v>
      </c>
      <c r="D86" s="197">
        <v>11.27</v>
      </c>
      <c r="E86" s="197">
        <v>0</v>
      </c>
      <c r="F86" s="197">
        <v>0</v>
      </c>
      <c r="G86" s="197">
        <v>19.66</v>
      </c>
      <c r="H86" s="197">
        <v>0</v>
      </c>
      <c r="I86" s="197">
        <v>0</v>
      </c>
      <c r="J86" s="197">
        <v>25.56</v>
      </c>
      <c r="K86" s="197">
        <v>0.38</v>
      </c>
      <c r="L86" s="197">
        <v>23.32</v>
      </c>
      <c r="M86" s="197">
        <v>1.1399999999999999</v>
      </c>
      <c r="N86" s="197">
        <v>1.25</v>
      </c>
      <c r="O86" s="197">
        <v>0</v>
      </c>
      <c r="P86" s="197">
        <v>1.21</v>
      </c>
      <c r="Q86" s="197">
        <v>0.24</v>
      </c>
      <c r="R86" s="197">
        <v>0.52</v>
      </c>
      <c r="S86" s="197">
        <v>0.33</v>
      </c>
      <c r="T86" s="197">
        <v>0</v>
      </c>
      <c r="U86" s="197">
        <v>2.16</v>
      </c>
      <c r="V86" s="197">
        <v>0.25</v>
      </c>
      <c r="W86" s="197">
        <v>0.63</v>
      </c>
      <c r="X86" s="197">
        <v>1.79</v>
      </c>
      <c r="Y86" s="197">
        <v>0</v>
      </c>
      <c r="Z86" s="197">
        <v>3.13</v>
      </c>
      <c r="AA86" s="197">
        <v>0.49</v>
      </c>
      <c r="AB86" s="197">
        <v>0</v>
      </c>
      <c r="AC86" s="197">
        <v>12.61</v>
      </c>
      <c r="AD86" s="197">
        <v>8.9</v>
      </c>
      <c r="AE86" s="197">
        <v>0</v>
      </c>
      <c r="AF86" s="197">
        <v>0</v>
      </c>
      <c r="AG86" s="197">
        <v>2.89</v>
      </c>
      <c r="AH86" s="197">
        <v>0</v>
      </c>
      <c r="AI86" s="197">
        <v>10.6</v>
      </c>
      <c r="AJ86" s="197">
        <v>0</v>
      </c>
      <c r="AK86" s="197">
        <v>0</v>
      </c>
      <c r="AL86" s="197">
        <v>0</v>
      </c>
      <c r="AM86" s="197">
        <v>0</v>
      </c>
      <c r="AN86" s="197">
        <v>0</v>
      </c>
      <c r="AO86" s="197">
        <v>266.45999999999998</v>
      </c>
      <c r="AP86" s="197">
        <v>0</v>
      </c>
      <c r="AQ86" s="197">
        <v>0</v>
      </c>
      <c r="AR86" s="197">
        <v>0</v>
      </c>
      <c r="AS86" s="197">
        <v>0</v>
      </c>
      <c r="AT86" s="197">
        <v>0</v>
      </c>
      <c r="AU86" s="197">
        <v>0</v>
      </c>
      <c r="AV86" s="197">
        <v>0</v>
      </c>
      <c r="AW86" s="197">
        <v>0</v>
      </c>
      <c r="AX86" s="197">
        <v>0</v>
      </c>
      <c r="AY86" s="197">
        <v>0</v>
      </c>
    </row>
    <row r="87" spans="1:51">
      <c r="A87" t="s">
        <v>129</v>
      </c>
      <c r="B87" s="197">
        <v>0</v>
      </c>
      <c r="C87" s="197">
        <v>0</v>
      </c>
      <c r="D87" s="197">
        <v>11.27</v>
      </c>
      <c r="E87" s="197">
        <v>0</v>
      </c>
      <c r="F87" s="197">
        <v>0</v>
      </c>
      <c r="G87" s="197">
        <v>19.66</v>
      </c>
      <c r="H87" s="197">
        <v>0</v>
      </c>
      <c r="I87" s="197">
        <v>0</v>
      </c>
      <c r="J87" s="197">
        <v>25.56</v>
      </c>
      <c r="K87" s="197">
        <v>0.38</v>
      </c>
      <c r="L87" s="197">
        <v>23.32</v>
      </c>
      <c r="M87" s="197">
        <v>1.1399999999999999</v>
      </c>
      <c r="N87" s="197">
        <v>1.25</v>
      </c>
      <c r="O87" s="197">
        <v>0</v>
      </c>
      <c r="P87" s="197">
        <v>1.21</v>
      </c>
      <c r="Q87" s="197">
        <v>0.24</v>
      </c>
      <c r="R87" s="197">
        <v>0.52</v>
      </c>
      <c r="S87" s="197">
        <v>0.33</v>
      </c>
      <c r="T87" s="197">
        <v>0</v>
      </c>
      <c r="U87" s="197">
        <v>2.16</v>
      </c>
      <c r="V87" s="197">
        <v>0.25</v>
      </c>
      <c r="W87" s="197">
        <v>0.63</v>
      </c>
      <c r="X87" s="197">
        <v>1.79</v>
      </c>
      <c r="Y87" s="197">
        <v>0</v>
      </c>
      <c r="Z87" s="197">
        <v>3.13</v>
      </c>
      <c r="AA87" s="197">
        <v>0.49</v>
      </c>
      <c r="AB87" s="197">
        <v>0</v>
      </c>
      <c r="AC87" s="197">
        <v>12.61</v>
      </c>
      <c r="AD87" s="197">
        <v>8.9</v>
      </c>
      <c r="AE87" s="197">
        <v>0</v>
      </c>
      <c r="AF87" s="197">
        <v>0</v>
      </c>
      <c r="AG87" s="197">
        <v>2.89</v>
      </c>
      <c r="AH87" s="197">
        <v>0</v>
      </c>
      <c r="AI87" s="197">
        <v>10.6</v>
      </c>
      <c r="AJ87" s="197">
        <v>0</v>
      </c>
      <c r="AK87" s="197">
        <v>0</v>
      </c>
      <c r="AL87" s="197">
        <v>0</v>
      </c>
      <c r="AM87" s="197">
        <v>0</v>
      </c>
      <c r="AN87" s="197">
        <v>0</v>
      </c>
      <c r="AO87" s="197">
        <v>266.45999999999998</v>
      </c>
      <c r="AP87" s="197">
        <v>0</v>
      </c>
      <c r="AQ87" s="197">
        <v>0</v>
      </c>
      <c r="AR87" s="197">
        <v>0</v>
      </c>
      <c r="AS87" s="197">
        <v>0</v>
      </c>
      <c r="AT87" s="197">
        <v>0</v>
      </c>
      <c r="AU87" s="197">
        <v>0</v>
      </c>
      <c r="AV87" s="197">
        <v>0</v>
      </c>
      <c r="AW87" s="197">
        <v>0</v>
      </c>
      <c r="AX87" s="197">
        <v>0</v>
      </c>
      <c r="AY87" s="197">
        <v>0</v>
      </c>
    </row>
    <row r="88" spans="1:51">
      <c r="A88" t="s">
        <v>130</v>
      </c>
      <c r="B88" s="197">
        <v>0</v>
      </c>
      <c r="C88" s="197">
        <v>0</v>
      </c>
      <c r="D88" s="197">
        <v>11.6</v>
      </c>
      <c r="E88" s="197">
        <v>0</v>
      </c>
      <c r="F88" s="197">
        <v>0</v>
      </c>
      <c r="G88" s="197">
        <v>19.66</v>
      </c>
      <c r="H88" s="197">
        <v>0</v>
      </c>
      <c r="I88" s="197">
        <v>0</v>
      </c>
      <c r="J88" s="197">
        <v>25.56</v>
      </c>
      <c r="K88" s="197">
        <v>0.38</v>
      </c>
      <c r="L88" s="197">
        <v>23.32</v>
      </c>
      <c r="M88" s="197">
        <v>1.1399999999999999</v>
      </c>
      <c r="N88" s="197">
        <v>1.25</v>
      </c>
      <c r="O88" s="197">
        <v>0</v>
      </c>
      <c r="P88" s="197">
        <v>1.21</v>
      </c>
      <c r="Q88" s="197">
        <v>0.24</v>
      </c>
      <c r="R88" s="197">
        <v>0.52</v>
      </c>
      <c r="S88" s="197">
        <v>0.33</v>
      </c>
      <c r="T88" s="197">
        <v>0</v>
      </c>
      <c r="U88" s="197">
        <v>2.16</v>
      </c>
      <c r="V88" s="197">
        <v>0.25</v>
      </c>
      <c r="W88" s="197">
        <v>0.63</v>
      </c>
      <c r="X88" s="197">
        <v>1.79</v>
      </c>
      <c r="Y88" s="197">
        <v>0</v>
      </c>
      <c r="Z88" s="197">
        <v>3.13</v>
      </c>
      <c r="AA88" s="197">
        <v>0.49</v>
      </c>
      <c r="AB88" s="197">
        <v>0</v>
      </c>
      <c r="AC88" s="197">
        <v>12.61</v>
      </c>
      <c r="AD88" s="197">
        <v>8.9</v>
      </c>
      <c r="AE88" s="197">
        <v>0</v>
      </c>
      <c r="AF88" s="197">
        <v>0</v>
      </c>
      <c r="AG88" s="197">
        <v>2.89</v>
      </c>
      <c r="AH88" s="197">
        <v>0</v>
      </c>
      <c r="AI88" s="197">
        <v>10.6</v>
      </c>
      <c r="AJ88" s="197">
        <v>0</v>
      </c>
      <c r="AK88" s="197">
        <v>0</v>
      </c>
      <c r="AL88" s="197">
        <v>0</v>
      </c>
      <c r="AM88" s="197">
        <v>0</v>
      </c>
      <c r="AN88" s="197">
        <v>0</v>
      </c>
      <c r="AO88" s="197">
        <v>266.45999999999998</v>
      </c>
      <c r="AP88" s="197">
        <v>0</v>
      </c>
      <c r="AQ88" s="197">
        <v>0</v>
      </c>
      <c r="AR88" s="197">
        <v>0</v>
      </c>
      <c r="AS88" s="197">
        <v>0</v>
      </c>
      <c r="AT88" s="197">
        <v>0</v>
      </c>
      <c r="AU88" s="197">
        <v>0</v>
      </c>
      <c r="AV88" s="197">
        <v>0</v>
      </c>
      <c r="AW88" s="197">
        <v>0</v>
      </c>
      <c r="AX88" s="197">
        <v>0</v>
      </c>
      <c r="AY88" s="197">
        <v>0</v>
      </c>
    </row>
    <row r="89" spans="1:51">
      <c r="A89" t="s">
        <v>131</v>
      </c>
      <c r="B89" s="197">
        <v>0</v>
      </c>
      <c r="C89" s="197">
        <v>0</v>
      </c>
      <c r="D89" s="197">
        <v>11.6</v>
      </c>
      <c r="E89" s="197">
        <v>0</v>
      </c>
      <c r="F89" s="197">
        <v>0</v>
      </c>
      <c r="G89" s="197">
        <v>19.66</v>
      </c>
      <c r="H89" s="197">
        <v>0</v>
      </c>
      <c r="I89" s="197">
        <v>0</v>
      </c>
      <c r="J89" s="197">
        <v>25.56</v>
      </c>
      <c r="K89" s="197">
        <v>0.38</v>
      </c>
      <c r="L89" s="197">
        <v>23.32</v>
      </c>
      <c r="M89" s="197">
        <v>1.1399999999999999</v>
      </c>
      <c r="N89" s="197">
        <v>1.0900000000000001</v>
      </c>
      <c r="O89" s="197">
        <v>0</v>
      </c>
      <c r="P89" s="197">
        <v>1.21</v>
      </c>
      <c r="Q89" s="197">
        <v>0</v>
      </c>
      <c r="R89" s="197">
        <v>0.52</v>
      </c>
      <c r="S89" s="197">
        <v>0</v>
      </c>
      <c r="T89" s="197">
        <v>0</v>
      </c>
      <c r="U89" s="197">
        <v>2.16</v>
      </c>
      <c r="V89" s="197">
        <v>0.25</v>
      </c>
      <c r="W89" s="197">
        <v>0.63</v>
      </c>
      <c r="X89" s="197">
        <v>1.79</v>
      </c>
      <c r="Y89" s="197">
        <v>0</v>
      </c>
      <c r="Z89" s="197">
        <v>3.13</v>
      </c>
      <c r="AA89" s="197">
        <v>0.49</v>
      </c>
      <c r="AB89" s="197">
        <v>0</v>
      </c>
      <c r="AC89" s="197">
        <v>12.61</v>
      </c>
      <c r="AD89" s="197">
        <v>8.9</v>
      </c>
      <c r="AE89" s="197">
        <v>0</v>
      </c>
      <c r="AF89" s="197">
        <v>0</v>
      </c>
      <c r="AG89" s="197">
        <v>2.89</v>
      </c>
      <c r="AH89" s="197">
        <v>0</v>
      </c>
      <c r="AI89" s="197">
        <v>10.6</v>
      </c>
      <c r="AJ89" s="197">
        <v>0</v>
      </c>
      <c r="AK89" s="197">
        <v>0</v>
      </c>
      <c r="AL89" s="197">
        <v>0</v>
      </c>
      <c r="AM89" s="197">
        <v>0</v>
      </c>
      <c r="AN89" s="197">
        <v>0</v>
      </c>
      <c r="AO89" s="197">
        <v>266.45999999999998</v>
      </c>
      <c r="AP89" s="197">
        <v>0</v>
      </c>
      <c r="AQ89" s="197">
        <v>0</v>
      </c>
      <c r="AR89" s="197">
        <v>0</v>
      </c>
      <c r="AS89" s="197">
        <v>0</v>
      </c>
      <c r="AT89" s="197">
        <v>0</v>
      </c>
      <c r="AU89" s="197">
        <v>0</v>
      </c>
      <c r="AV89" s="197">
        <v>0</v>
      </c>
      <c r="AW89" s="197">
        <v>0</v>
      </c>
      <c r="AX89" s="197">
        <v>0</v>
      </c>
      <c r="AY89" s="197">
        <v>0</v>
      </c>
    </row>
    <row r="90" spans="1:51">
      <c r="A90" t="s">
        <v>132</v>
      </c>
      <c r="B90" s="197">
        <v>0</v>
      </c>
      <c r="C90" s="197">
        <v>0</v>
      </c>
      <c r="D90" s="197">
        <v>11.6</v>
      </c>
      <c r="E90" s="197">
        <v>0</v>
      </c>
      <c r="F90" s="197">
        <v>0</v>
      </c>
      <c r="G90" s="197">
        <v>19.66</v>
      </c>
      <c r="H90" s="197">
        <v>0</v>
      </c>
      <c r="I90" s="197">
        <v>0</v>
      </c>
      <c r="J90" s="197">
        <v>25.56</v>
      </c>
      <c r="K90" s="197">
        <v>0.38</v>
      </c>
      <c r="L90" s="197">
        <v>23.32</v>
      </c>
      <c r="M90" s="197">
        <v>1.1399999999999999</v>
      </c>
      <c r="N90" s="197">
        <v>1.0900000000000001</v>
      </c>
      <c r="O90" s="197">
        <v>0</v>
      </c>
      <c r="P90" s="197">
        <v>1.21</v>
      </c>
      <c r="Q90" s="197">
        <v>0.23</v>
      </c>
      <c r="R90" s="197">
        <v>0.52</v>
      </c>
      <c r="S90" s="197">
        <v>0.33</v>
      </c>
      <c r="T90" s="197">
        <v>0</v>
      </c>
      <c r="U90" s="197">
        <v>2.16</v>
      </c>
      <c r="V90" s="197">
        <v>0.25</v>
      </c>
      <c r="W90" s="197">
        <v>0.63</v>
      </c>
      <c r="X90" s="197">
        <v>1.79</v>
      </c>
      <c r="Y90" s="197">
        <v>0</v>
      </c>
      <c r="Z90" s="197">
        <v>3.13</v>
      </c>
      <c r="AA90" s="197">
        <v>0.49</v>
      </c>
      <c r="AB90" s="197">
        <v>0</v>
      </c>
      <c r="AC90" s="197">
        <v>12.61</v>
      </c>
      <c r="AD90" s="197">
        <v>8.9</v>
      </c>
      <c r="AE90" s="197">
        <v>0</v>
      </c>
      <c r="AF90" s="197">
        <v>0</v>
      </c>
      <c r="AG90" s="197">
        <v>2.89</v>
      </c>
      <c r="AH90" s="197">
        <v>0</v>
      </c>
      <c r="AI90" s="197">
        <v>10.6</v>
      </c>
      <c r="AJ90" s="197">
        <v>0</v>
      </c>
      <c r="AK90" s="197">
        <v>0</v>
      </c>
      <c r="AL90" s="197">
        <v>0</v>
      </c>
      <c r="AM90" s="197">
        <v>0</v>
      </c>
      <c r="AN90" s="197">
        <v>0</v>
      </c>
      <c r="AO90" s="197">
        <v>266.45999999999998</v>
      </c>
      <c r="AP90" s="197">
        <v>0</v>
      </c>
      <c r="AQ90" s="197">
        <v>0</v>
      </c>
      <c r="AR90" s="197">
        <v>0</v>
      </c>
      <c r="AS90" s="197">
        <v>0</v>
      </c>
      <c r="AT90" s="197">
        <v>0</v>
      </c>
      <c r="AU90" s="197">
        <v>0</v>
      </c>
      <c r="AV90" s="197">
        <v>0</v>
      </c>
      <c r="AW90" s="197">
        <v>0</v>
      </c>
      <c r="AX90" s="197">
        <v>0</v>
      </c>
      <c r="AY90" s="197">
        <v>0</v>
      </c>
    </row>
    <row r="91" spans="1:51">
      <c r="A91" t="s">
        <v>133</v>
      </c>
      <c r="B91" s="197">
        <v>0</v>
      </c>
      <c r="C91" s="197">
        <v>0</v>
      </c>
      <c r="D91" s="197">
        <v>11.6</v>
      </c>
      <c r="E91" s="197">
        <v>0</v>
      </c>
      <c r="F91" s="197">
        <v>0</v>
      </c>
      <c r="G91" s="197">
        <v>19.829999999999998</v>
      </c>
      <c r="H91" s="197">
        <v>0</v>
      </c>
      <c r="I91" s="197">
        <v>0</v>
      </c>
      <c r="J91" s="197">
        <v>25.56</v>
      </c>
      <c r="K91" s="197">
        <v>0.38</v>
      </c>
      <c r="L91" s="197">
        <v>23.32</v>
      </c>
      <c r="M91" s="197">
        <v>1.1399999999999999</v>
      </c>
      <c r="N91" s="197">
        <v>1.0900000000000001</v>
      </c>
      <c r="O91" s="197">
        <v>0</v>
      </c>
      <c r="P91" s="197">
        <v>1.21</v>
      </c>
      <c r="Q91" s="197">
        <v>0.22</v>
      </c>
      <c r="R91" s="197">
        <v>0.52</v>
      </c>
      <c r="S91" s="197">
        <v>0.33</v>
      </c>
      <c r="T91" s="197">
        <v>0</v>
      </c>
      <c r="U91" s="197">
        <v>2.16</v>
      </c>
      <c r="V91" s="197">
        <v>0.25</v>
      </c>
      <c r="W91" s="197">
        <v>0.63</v>
      </c>
      <c r="X91" s="197">
        <v>1.79</v>
      </c>
      <c r="Y91" s="197">
        <v>0</v>
      </c>
      <c r="Z91" s="197">
        <v>3.13</v>
      </c>
      <c r="AA91" s="197">
        <v>0.49</v>
      </c>
      <c r="AB91" s="197">
        <v>0</v>
      </c>
      <c r="AC91" s="197">
        <v>12.61</v>
      </c>
      <c r="AD91" s="197">
        <v>8.9</v>
      </c>
      <c r="AE91" s="197">
        <v>0</v>
      </c>
      <c r="AF91" s="197">
        <v>0</v>
      </c>
      <c r="AG91" s="197">
        <v>2.89</v>
      </c>
      <c r="AH91" s="197">
        <v>0</v>
      </c>
      <c r="AI91" s="197">
        <v>10.6</v>
      </c>
      <c r="AJ91" s="197">
        <v>0</v>
      </c>
      <c r="AK91" s="197">
        <v>0</v>
      </c>
      <c r="AL91" s="197">
        <v>0</v>
      </c>
      <c r="AM91" s="197">
        <v>0</v>
      </c>
      <c r="AN91" s="197">
        <v>0</v>
      </c>
      <c r="AO91" s="197">
        <v>266.45999999999998</v>
      </c>
      <c r="AP91" s="197">
        <v>0</v>
      </c>
      <c r="AQ91" s="197">
        <v>0</v>
      </c>
      <c r="AR91" s="197">
        <v>0</v>
      </c>
      <c r="AS91" s="197">
        <v>0</v>
      </c>
      <c r="AT91" s="197">
        <v>0</v>
      </c>
      <c r="AU91" s="197">
        <v>0</v>
      </c>
      <c r="AV91" s="197">
        <v>0</v>
      </c>
      <c r="AW91" s="197">
        <v>0</v>
      </c>
      <c r="AX91" s="197">
        <v>0</v>
      </c>
      <c r="AY91" s="197">
        <v>0</v>
      </c>
    </row>
    <row r="92" spans="1:51">
      <c r="A92" t="s">
        <v>134</v>
      </c>
      <c r="B92" s="197">
        <v>0</v>
      </c>
      <c r="C92" s="197">
        <v>0</v>
      </c>
      <c r="D92" s="197">
        <v>11.6</v>
      </c>
      <c r="E92" s="197">
        <v>0</v>
      </c>
      <c r="F92" s="197">
        <v>0</v>
      </c>
      <c r="G92" s="197">
        <v>19.829999999999998</v>
      </c>
      <c r="H92" s="197">
        <v>0</v>
      </c>
      <c r="I92" s="197">
        <v>0</v>
      </c>
      <c r="J92" s="197">
        <v>25.56</v>
      </c>
      <c r="K92" s="197">
        <v>0.38</v>
      </c>
      <c r="L92" s="197">
        <v>23.31</v>
      </c>
      <c r="M92" s="197">
        <v>1.1399999999999999</v>
      </c>
      <c r="N92" s="197">
        <v>1.0900000000000001</v>
      </c>
      <c r="O92" s="197">
        <v>0</v>
      </c>
      <c r="P92" s="197">
        <v>1.21</v>
      </c>
      <c r="Q92" s="197">
        <v>0.22</v>
      </c>
      <c r="R92" s="197">
        <v>0.52</v>
      </c>
      <c r="S92" s="197">
        <v>0.33</v>
      </c>
      <c r="T92" s="197">
        <v>0</v>
      </c>
      <c r="U92" s="197">
        <v>2.16</v>
      </c>
      <c r="V92" s="197">
        <v>0.25</v>
      </c>
      <c r="W92" s="197">
        <v>0.63</v>
      </c>
      <c r="X92" s="197">
        <v>1.79</v>
      </c>
      <c r="Y92" s="197">
        <v>0</v>
      </c>
      <c r="Z92" s="197">
        <v>3.13</v>
      </c>
      <c r="AA92" s="197">
        <v>0.49</v>
      </c>
      <c r="AB92" s="197">
        <v>0</v>
      </c>
      <c r="AC92" s="197">
        <v>12.61</v>
      </c>
      <c r="AD92" s="197">
        <v>8.9</v>
      </c>
      <c r="AE92" s="197">
        <v>0</v>
      </c>
      <c r="AF92" s="197">
        <v>0</v>
      </c>
      <c r="AG92" s="197">
        <v>2.89</v>
      </c>
      <c r="AH92" s="197">
        <v>0</v>
      </c>
      <c r="AI92" s="197">
        <v>10.6</v>
      </c>
      <c r="AJ92" s="197">
        <v>0</v>
      </c>
      <c r="AK92" s="197">
        <v>0</v>
      </c>
      <c r="AL92" s="197">
        <v>0</v>
      </c>
      <c r="AM92" s="197">
        <v>0</v>
      </c>
      <c r="AN92" s="197">
        <v>0</v>
      </c>
      <c r="AO92" s="197">
        <v>266.45999999999998</v>
      </c>
      <c r="AP92" s="197">
        <v>0</v>
      </c>
      <c r="AQ92" s="197">
        <v>0</v>
      </c>
      <c r="AR92" s="197">
        <v>0</v>
      </c>
      <c r="AS92" s="197">
        <v>0</v>
      </c>
      <c r="AT92" s="197">
        <v>0</v>
      </c>
      <c r="AU92" s="197">
        <v>0</v>
      </c>
      <c r="AV92" s="197">
        <v>0</v>
      </c>
      <c r="AW92" s="197">
        <v>0</v>
      </c>
      <c r="AX92" s="197">
        <v>0</v>
      </c>
      <c r="AY92" s="197">
        <v>0</v>
      </c>
    </row>
    <row r="93" spans="1:51">
      <c r="A93" t="s">
        <v>135</v>
      </c>
      <c r="B93" s="197">
        <v>0</v>
      </c>
      <c r="C93" s="197">
        <v>0</v>
      </c>
      <c r="D93" s="197">
        <v>11.6</v>
      </c>
      <c r="E93" s="197">
        <v>0</v>
      </c>
      <c r="F93" s="197">
        <v>0</v>
      </c>
      <c r="G93" s="197">
        <v>19.829999999999998</v>
      </c>
      <c r="H93" s="197">
        <v>0</v>
      </c>
      <c r="I93" s="197">
        <v>0</v>
      </c>
      <c r="J93" s="197">
        <v>25.56</v>
      </c>
      <c r="K93" s="197">
        <v>0.32</v>
      </c>
      <c r="L93" s="197">
        <v>23.32</v>
      </c>
      <c r="M93" s="197">
        <v>1.1399999999999999</v>
      </c>
      <c r="N93" s="197">
        <v>1.0900000000000001</v>
      </c>
      <c r="O93" s="197">
        <v>0</v>
      </c>
      <c r="P93" s="197">
        <v>1.21</v>
      </c>
      <c r="Q93" s="197">
        <v>0.22</v>
      </c>
      <c r="R93" s="197">
        <v>0.53</v>
      </c>
      <c r="S93" s="197">
        <v>0.33</v>
      </c>
      <c r="T93" s="197">
        <v>0</v>
      </c>
      <c r="U93" s="197">
        <v>2.16</v>
      </c>
      <c r="V93" s="197">
        <v>0.26</v>
      </c>
      <c r="W93" s="197">
        <v>0.55000000000000004</v>
      </c>
      <c r="X93" s="197">
        <v>2.08</v>
      </c>
      <c r="Y93" s="197">
        <v>0</v>
      </c>
      <c r="Z93" s="197">
        <v>3.13</v>
      </c>
      <c r="AA93" s="197">
        <v>0.49</v>
      </c>
      <c r="AB93" s="197">
        <v>0</v>
      </c>
      <c r="AC93" s="197">
        <v>12.61</v>
      </c>
      <c r="AD93" s="197">
        <v>8.9</v>
      </c>
      <c r="AE93" s="197">
        <v>0</v>
      </c>
      <c r="AF93" s="197">
        <v>0</v>
      </c>
      <c r="AG93" s="197">
        <v>2.89</v>
      </c>
      <c r="AH93" s="197">
        <v>0</v>
      </c>
      <c r="AI93" s="197">
        <v>10.6</v>
      </c>
      <c r="AJ93" s="197">
        <v>0</v>
      </c>
      <c r="AK93" s="197">
        <v>0</v>
      </c>
      <c r="AL93" s="197">
        <v>0</v>
      </c>
      <c r="AM93" s="197">
        <v>0</v>
      </c>
      <c r="AN93" s="197">
        <v>0</v>
      </c>
      <c r="AO93" s="197">
        <v>266.45999999999998</v>
      </c>
      <c r="AP93" s="197">
        <v>0</v>
      </c>
      <c r="AQ93" s="197">
        <v>0</v>
      </c>
      <c r="AR93" s="197">
        <v>0</v>
      </c>
      <c r="AS93" s="197">
        <v>0</v>
      </c>
      <c r="AT93" s="197">
        <v>0</v>
      </c>
      <c r="AU93" s="197">
        <v>0</v>
      </c>
      <c r="AV93" s="197">
        <v>0</v>
      </c>
      <c r="AW93" s="197">
        <v>0</v>
      </c>
      <c r="AX93" s="197">
        <v>0</v>
      </c>
      <c r="AY93" s="197">
        <v>0</v>
      </c>
    </row>
    <row r="94" spans="1:51">
      <c r="A94" t="s">
        <v>136</v>
      </c>
      <c r="B94" s="197">
        <v>0</v>
      </c>
      <c r="C94" s="197">
        <v>0</v>
      </c>
      <c r="D94" s="197">
        <v>11.6</v>
      </c>
      <c r="E94" s="197">
        <v>0</v>
      </c>
      <c r="F94" s="197">
        <v>0</v>
      </c>
      <c r="G94" s="197">
        <v>19.829999999999998</v>
      </c>
      <c r="H94" s="197">
        <v>0</v>
      </c>
      <c r="I94" s="197">
        <v>0</v>
      </c>
      <c r="J94" s="197">
        <v>25.56</v>
      </c>
      <c r="K94" s="197">
        <v>0.38</v>
      </c>
      <c r="L94" s="197">
        <v>23.32</v>
      </c>
      <c r="M94" s="197">
        <v>1.1399999999999999</v>
      </c>
      <c r="N94" s="197">
        <v>1.0900000000000001</v>
      </c>
      <c r="O94" s="197">
        <v>0</v>
      </c>
      <c r="P94" s="197">
        <v>1.21</v>
      </c>
      <c r="Q94" s="197">
        <v>0.22</v>
      </c>
      <c r="R94" s="197">
        <v>0.53</v>
      </c>
      <c r="S94" s="197">
        <v>0.33</v>
      </c>
      <c r="T94" s="197">
        <v>0</v>
      </c>
      <c r="U94" s="197">
        <v>2.16</v>
      </c>
      <c r="V94" s="197">
        <v>0.26</v>
      </c>
      <c r="W94" s="197">
        <v>0.55000000000000004</v>
      </c>
      <c r="X94" s="197">
        <v>2.08</v>
      </c>
      <c r="Y94" s="197">
        <v>0</v>
      </c>
      <c r="Z94" s="197">
        <v>3.13</v>
      </c>
      <c r="AA94" s="197">
        <v>0.49</v>
      </c>
      <c r="AB94" s="197">
        <v>0</v>
      </c>
      <c r="AC94" s="197">
        <v>12.61</v>
      </c>
      <c r="AD94" s="197">
        <v>8.9</v>
      </c>
      <c r="AE94" s="197">
        <v>0</v>
      </c>
      <c r="AF94" s="197">
        <v>0</v>
      </c>
      <c r="AG94" s="197">
        <v>2.89</v>
      </c>
      <c r="AH94" s="197">
        <v>0</v>
      </c>
      <c r="AI94" s="197">
        <v>10.6</v>
      </c>
      <c r="AJ94" s="197">
        <v>0</v>
      </c>
      <c r="AK94" s="197">
        <v>0</v>
      </c>
      <c r="AL94" s="197">
        <v>0</v>
      </c>
      <c r="AM94" s="197">
        <v>0</v>
      </c>
      <c r="AN94" s="197">
        <v>0</v>
      </c>
      <c r="AO94" s="197">
        <v>266.45999999999998</v>
      </c>
      <c r="AP94" s="197">
        <v>0</v>
      </c>
      <c r="AQ94" s="197">
        <v>0</v>
      </c>
      <c r="AR94" s="197">
        <v>0</v>
      </c>
      <c r="AS94" s="197">
        <v>0</v>
      </c>
      <c r="AT94" s="197">
        <v>0</v>
      </c>
      <c r="AU94" s="197">
        <v>0</v>
      </c>
      <c r="AV94" s="197">
        <v>0</v>
      </c>
      <c r="AW94" s="197">
        <v>0</v>
      </c>
      <c r="AX94" s="197">
        <v>0</v>
      </c>
      <c r="AY94" s="197">
        <v>0</v>
      </c>
    </row>
    <row r="95" spans="1:51">
      <c r="A95" t="s">
        <v>137</v>
      </c>
      <c r="B95" s="197">
        <v>0</v>
      </c>
      <c r="C95" s="197">
        <v>0</v>
      </c>
      <c r="D95" s="197">
        <v>11.92</v>
      </c>
      <c r="E95" s="197">
        <v>0</v>
      </c>
      <c r="F95" s="197">
        <v>0</v>
      </c>
      <c r="G95" s="197">
        <v>19.989999999999998</v>
      </c>
      <c r="H95" s="197">
        <v>0</v>
      </c>
      <c r="I95" s="197">
        <v>0</v>
      </c>
      <c r="J95" s="197">
        <v>25.56</v>
      </c>
      <c r="K95" s="197">
        <v>0.15</v>
      </c>
      <c r="L95" s="197">
        <v>23.32</v>
      </c>
      <c r="M95" s="197">
        <v>1.1399999999999999</v>
      </c>
      <c r="N95" s="197">
        <v>1.0900000000000001</v>
      </c>
      <c r="O95" s="197">
        <v>0</v>
      </c>
      <c r="P95" s="197">
        <v>1.21</v>
      </c>
      <c r="Q95" s="197">
        <v>0.22</v>
      </c>
      <c r="R95" s="197">
        <v>0.53</v>
      </c>
      <c r="S95" s="197">
        <v>0.33</v>
      </c>
      <c r="T95" s="197">
        <v>0</v>
      </c>
      <c r="U95" s="197">
        <v>2.16</v>
      </c>
      <c r="V95" s="197">
        <v>0.26</v>
      </c>
      <c r="W95" s="197">
        <v>0.55000000000000004</v>
      </c>
      <c r="X95" s="197">
        <v>2.08</v>
      </c>
      <c r="Y95" s="197">
        <v>0</v>
      </c>
      <c r="Z95" s="197">
        <v>3.13</v>
      </c>
      <c r="AA95" s="197">
        <v>0.49</v>
      </c>
      <c r="AB95" s="197">
        <v>0</v>
      </c>
      <c r="AC95" s="197">
        <v>12.61</v>
      </c>
      <c r="AD95" s="197">
        <v>8.9</v>
      </c>
      <c r="AE95" s="197">
        <v>0</v>
      </c>
      <c r="AF95" s="197">
        <v>0</v>
      </c>
      <c r="AG95" s="197">
        <v>2.89</v>
      </c>
      <c r="AH95" s="197">
        <v>0</v>
      </c>
      <c r="AI95" s="197">
        <v>10.6</v>
      </c>
      <c r="AJ95" s="197">
        <v>0</v>
      </c>
      <c r="AK95" s="197">
        <v>0</v>
      </c>
      <c r="AL95" s="197">
        <v>0</v>
      </c>
      <c r="AM95" s="197">
        <v>0</v>
      </c>
      <c r="AN95" s="197">
        <v>0</v>
      </c>
      <c r="AO95" s="197">
        <v>266.45999999999998</v>
      </c>
      <c r="AP95" s="197">
        <v>0</v>
      </c>
      <c r="AQ95" s="197">
        <v>0</v>
      </c>
      <c r="AR95" s="197">
        <v>0</v>
      </c>
      <c r="AS95" s="197">
        <v>0</v>
      </c>
      <c r="AT95" s="197">
        <v>0</v>
      </c>
      <c r="AU95" s="197">
        <v>0</v>
      </c>
      <c r="AV95" s="197">
        <v>0</v>
      </c>
      <c r="AW95" s="197">
        <v>0</v>
      </c>
      <c r="AX95" s="197">
        <v>0</v>
      </c>
      <c r="AY95" s="197">
        <v>0</v>
      </c>
    </row>
    <row r="96" spans="1:51">
      <c r="A96" t="s">
        <v>138</v>
      </c>
      <c r="B96" s="197">
        <v>0</v>
      </c>
      <c r="C96" s="197">
        <v>0</v>
      </c>
      <c r="D96" s="197">
        <v>11.92</v>
      </c>
      <c r="E96" s="197">
        <v>0</v>
      </c>
      <c r="F96" s="197">
        <v>0</v>
      </c>
      <c r="G96" s="197">
        <v>19.989999999999998</v>
      </c>
      <c r="H96" s="197">
        <v>0</v>
      </c>
      <c r="I96" s="197">
        <v>0</v>
      </c>
      <c r="J96" s="197">
        <v>25.56</v>
      </c>
      <c r="K96" s="197">
        <v>0.15</v>
      </c>
      <c r="L96" s="197">
        <v>23.32</v>
      </c>
      <c r="M96" s="197">
        <v>1.1399999999999999</v>
      </c>
      <c r="N96" s="197">
        <v>1.0900000000000001</v>
      </c>
      <c r="O96" s="197">
        <v>0</v>
      </c>
      <c r="P96" s="197">
        <v>1.21</v>
      </c>
      <c r="Q96" s="197">
        <v>0.22</v>
      </c>
      <c r="R96" s="197">
        <v>0.53</v>
      </c>
      <c r="S96" s="197">
        <v>0.33</v>
      </c>
      <c r="T96" s="197">
        <v>0</v>
      </c>
      <c r="U96" s="197">
        <v>2.16</v>
      </c>
      <c r="V96" s="197">
        <v>0.26</v>
      </c>
      <c r="W96" s="197">
        <v>0.55000000000000004</v>
      </c>
      <c r="X96" s="197">
        <v>2.08</v>
      </c>
      <c r="Y96" s="197">
        <v>0</v>
      </c>
      <c r="Z96" s="197">
        <v>3.13</v>
      </c>
      <c r="AA96" s="197">
        <v>0.49</v>
      </c>
      <c r="AB96" s="197">
        <v>0</v>
      </c>
      <c r="AC96" s="197">
        <v>12.61</v>
      </c>
      <c r="AD96" s="197">
        <v>8.9</v>
      </c>
      <c r="AE96" s="197">
        <v>0</v>
      </c>
      <c r="AF96" s="197">
        <v>0</v>
      </c>
      <c r="AG96" s="197">
        <v>2.89</v>
      </c>
      <c r="AH96" s="197">
        <v>0</v>
      </c>
      <c r="AI96" s="197">
        <v>10.6</v>
      </c>
      <c r="AJ96" s="197">
        <v>0</v>
      </c>
      <c r="AK96" s="197">
        <v>0</v>
      </c>
      <c r="AL96" s="197">
        <v>0</v>
      </c>
      <c r="AM96" s="197">
        <v>0</v>
      </c>
      <c r="AN96" s="197">
        <v>0</v>
      </c>
      <c r="AO96" s="197">
        <v>266.45999999999998</v>
      </c>
      <c r="AP96" s="197">
        <v>0</v>
      </c>
      <c r="AQ96" s="197">
        <v>0</v>
      </c>
      <c r="AR96" s="197">
        <v>0</v>
      </c>
      <c r="AS96" s="197">
        <v>0</v>
      </c>
      <c r="AT96" s="197">
        <v>0</v>
      </c>
      <c r="AU96" s="197">
        <v>0</v>
      </c>
      <c r="AV96" s="197">
        <v>0</v>
      </c>
      <c r="AW96" s="197">
        <v>0</v>
      </c>
      <c r="AX96" s="197">
        <v>0</v>
      </c>
      <c r="AY96" s="197">
        <v>0</v>
      </c>
    </row>
    <row r="97" spans="1:51">
      <c r="A97" t="s">
        <v>139</v>
      </c>
      <c r="B97" s="197">
        <v>0</v>
      </c>
      <c r="C97" s="197">
        <v>0</v>
      </c>
      <c r="D97" s="197">
        <v>11.92</v>
      </c>
      <c r="E97" s="197">
        <v>0</v>
      </c>
      <c r="F97" s="197">
        <v>0</v>
      </c>
      <c r="G97" s="197">
        <v>19.989999999999998</v>
      </c>
      <c r="H97" s="197">
        <v>0</v>
      </c>
      <c r="I97" s="197">
        <v>0</v>
      </c>
      <c r="J97" s="197">
        <v>25.56</v>
      </c>
      <c r="K97" s="197">
        <v>0.15</v>
      </c>
      <c r="L97" s="197">
        <v>23.32</v>
      </c>
      <c r="M97" s="197">
        <v>1.1399999999999999</v>
      </c>
      <c r="N97" s="197">
        <v>1.0900000000000001</v>
      </c>
      <c r="O97" s="197">
        <v>0</v>
      </c>
      <c r="P97" s="197">
        <v>1.21</v>
      </c>
      <c r="Q97" s="197">
        <v>0.22</v>
      </c>
      <c r="R97" s="197">
        <v>0.53</v>
      </c>
      <c r="S97" s="197">
        <v>0.33</v>
      </c>
      <c r="T97" s="197">
        <v>0</v>
      </c>
      <c r="U97" s="197">
        <v>2.16</v>
      </c>
      <c r="V97" s="197">
        <v>0.26</v>
      </c>
      <c r="W97" s="197">
        <v>0.55000000000000004</v>
      </c>
      <c r="X97" s="197">
        <v>2.08</v>
      </c>
      <c r="Y97" s="197">
        <v>0</v>
      </c>
      <c r="Z97" s="197">
        <v>3.13</v>
      </c>
      <c r="AA97" s="197">
        <v>0.49</v>
      </c>
      <c r="AB97" s="197">
        <v>0</v>
      </c>
      <c r="AC97" s="197">
        <v>12.61</v>
      </c>
      <c r="AD97" s="197">
        <v>8.9</v>
      </c>
      <c r="AE97" s="197">
        <v>0</v>
      </c>
      <c r="AF97" s="197">
        <v>0</v>
      </c>
      <c r="AG97" s="197">
        <v>2.89</v>
      </c>
      <c r="AH97" s="197">
        <v>0</v>
      </c>
      <c r="AI97" s="197">
        <v>10.6</v>
      </c>
      <c r="AJ97" s="197">
        <v>0</v>
      </c>
      <c r="AK97" s="197">
        <v>11.08</v>
      </c>
      <c r="AL97" s="197">
        <v>0</v>
      </c>
      <c r="AM97" s="197">
        <v>0</v>
      </c>
      <c r="AN97" s="197">
        <v>0</v>
      </c>
      <c r="AO97" s="197">
        <v>266.45999999999998</v>
      </c>
      <c r="AP97" s="197">
        <v>0</v>
      </c>
      <c r="AQ97" s="197">
        <v>0</v>
      </c>
      <c r="AR97" s="197">
        <v>0</v>
      </c>
      <c r="AS97" s="197">
        <v>0</v>
      </c>
      <c r="AT97" s="197">
        <v>0</v>
      </c>
      <c r="AU97" s="197">
        <v>0</v>
      </c>
      <c r="AV97" s="197">
        <v>0</v>
      </c>
      <c r="AW97" s="197">
        <v>0</v>
      </c>
      <c r="AX97" s="197">
        <v>0</v>
      </c>
      <c r="AY97" s="197">
        <v>0</v>
      </c>
    </row>
    <row r="98" spans="1:51">
      <c r="A98" t="s">
        <v>140</v>
      </c>
      <c r="B98" s="197">
        <v>0</v>
      </c>
      <c r="C98" s="197">
        <v>0</v>
      </c>
      <c r="D98" s="197">
        <v>11.92</v>
      </c>
      <c r="E98" s="197">
        <v>0</v>
      </c>
      <c r="F98" s="197">
        <v>0</v>
      </c>
      <c r="G98" s="197">
        <v>19.989999999999998</v>
      </c>
      <c r="H98" s="197">
        <v>0</v>
      </c>
      <c r="I98" s="197">
        <v>0</v>
      </c>
      <c r="J98" s="197">
        <v>25.56</v>
      </c>
      <c r="K98" s="197">
        <v>0.15</v>
      </c>
      <c r="L98" s="197">
        <v>23.32</v>
      </c>
      <c r="M98" s="197">
        <v>1.1399999999999999</v>
      </c>
      <c r="N98" s="197">
        <v>1.0900000000000001</v>
      </c>
      <c r="O98" s="197">
        <v>0</v>
      </c>
      <c r="P98" s="197">
        <v>1.21</v>
      </c>
      <c r="Q98" s="197">
        <v>0.22</v>
      </c>
      <c r="R98" s="197">
        <v>0.53</v>
      </c>
      <c r="S98" s="197">
        <v>0.33</v>
      </c>
      <c r="T98" s="197">
        <v>0</v>
      </c>
      <c r="U98" s="197">
        <v>2.16</v>
      </c>
      <c r="V98" s="197">
        <v>0.26</v>
      </c>
      <c r="W98" s="197">
        <v>0.55000000000000004</v>
      </c>
      <c r="X98" s="197">
        <v>2.08</v>
      </c>
      <c r="Y98" s="197">
        <v>0</v>
      </c>
      <c r="Z98" s="197">
        <v>3.13</v>
      </c>
      <c r="AA98" s="197">
        <v>0.49</v>
      </c>
      <c r="AB98" s="197">
        <v>0</v>
      </c>
      <c r="AC98" s="197">
        <v>12.61</v>
      </c>
      <c r="AD98" s="197">
        <v>8.9</v>
      </c>
      <c r="AE98" s="197">
        <v>0</v>
      </c>
      <c r="AF98" s="197">
        <v>0</v>
      </c>
      <c r="AG98" s="197">
        <v>2.89</v>
      </c>
      <c r="AH98" s="197">
        <v>0</v>
      </c>
      <c r="AI98" s="197">
        <v>10.6</v>
      </c>
      <c r="AJ98" s="197">
        <v>0</v>
      </c>
      <c r="AK98" s="197">
        <v>11.08</v>
      </c>
      <c r="AL98" s="197">
        <v>0</v>
      </c>
      <c r="AM98" s="197">
        <v>0</v>
      </c>
      <c r="AN98" s="197">
        <v>0</v>
      </c>
      <c r="AO98" s="197">
        <v>266.45999999999998</v>
      </c>
      <c r="AP98" s="197">
        <v>0</v>
      </c>
      <c r="AQ98" s="197">
        <v>0</v>
      </c>
      <c r="AR98" s="197">
        <v>0</v>
      </c>
      <c r="AS98" s="197">
        <v>0</v>
      </c>
      <c r="AT98" s="197">
        <v>0</v>
      </c>
      <c r="AU98" s="197">
        <v>0</v>
      </c>
      <c r="AV98" s="197">
        <v>0</v>
      </c>
      <c r="AW98" s="197">
        <v>0</v>
      </c>
      <c r="AX98" s="197">
        <v>0</v>
      </c>
      <c r="AY98" s="197">
        <v>0</v>
      </c>
    </row>
    <row r="99" spans="1:51">
      <c r="A99" t="s">
        <v>141</v>
      </c>
      <c r="B99">
        <f>SUM(B3:B98)/4000</f>
        <v>0</v>
      </c>
      <c r="C99">
        <f t="shared" ref="C99:AX99" si="0">SUM(C3:C98)/4000</f>
        <v>0</v>
      </c>
      <c r="D99">
        <f t="shared" si="0"/>
        <v>0.27948749999999994</v>
      </c>
      <c r="E99">
        <f t="shared" si="0"/>
        <v>0</v>
      </c>
      <c r="F99">
        <f t="shared" si="0"/>
        <v>0</v>
      </c>
      <c r="G99">
        <f t="shared" si="0"/>
        <v>0.47151500000000052</v>
      </c>
      <c r="H99">
        <f t="shared" si="0"/>
        <v>0</v>
      </c>
      <c r="I99">
        <f t="shared" si="0"/>
        <v>0</v>
      </c>
      <c r="J99">
        <f t="shared" si="0"/>
        <v>0.6076824999999999</v>
      </c>
      <c r="K99">
        <f t="shared" si="0"/>
        <v>3.7469999999999948E-2</v>
      </c>
      <c r="L99">
        <f t="shared" si="0"/>
        <v>2.5934824999999955</v>
      </c>
      <c r="M99">
        <f t="shared" si="0"/>
        <v>2.7360000000000009E-2</v>
      </c>
      <c r="N99">
        <f t="shared" si="0"/>
        <v>3.3429999999999967E-2</v>
      </c>
      <c r="O99">
        <f t="shared" si="0"/>
        <v>0</v>
      </c>
      <c r="P99">
        <f t="shared" si="0"/>
        <v>3.0119999999999959E-2</v>
      </c>
      <c r="Q99">
        <f t="shared" si="0"/>
        <v>3.9885000000000011E-2</v>
      </c>
      <c r="R99">
        <f t="shared" si="0"/>
        <v>3.4385000000000006E-2</v>
      </c>
      <c r="S99">
        <f t="shared" si="0"/>
        <v>5.7095000000000042E-2</v>
      </c>
      <c r="T99">
        <f t="shared" si="0"/>
        <v>0</v>
      </c>
      <c r="U99">
        <f t="shared" si="0"/>
        <v>5.1764999999999936E-2</v>
      </c>
      <c r="V99">
        <f t="shared" si="0"/>
        <v>2.0027500000000045E-2</v>
      </c>
      <c r="W99">
        <f t="shared" si="0"/>
        <v>1.4275000000000005E-2</v>
      </c>
      <c r="X99">
        <f t="shared" si="0"/>
        <v>4.4520000000000032E-2</v>
      </c>
      <c r="Y99">
        <f t="shared" si="0"/>
        <v>0</v>
      </c>
      <c r="Z99">
        <f t="shared" si="0"/>
        <v>8.3584999999999937E-2</v>
      </c>
      <c r="AA99">
        <f t="shared" si="0"/>
        <v>4.3299999999999929E-2</v>
      </c>
      <c r="AB99">
        <f t="shared" si="0"/>
        <v>0</v>
      </c>
      <c r="AC99">
        <f t="shared" si="0"/>
        <v>0.11349000000000008</v>
      </c>
      <c r="AD99">
        <f t="shared" si="0"/>
        <v>0.34710000000000052</v>
      </c>
      <c r="AE99">
        <f t="shared" si="0"/>
        <v>0</v>
      </c>
      <c r="AF99">
        <f t="shared" si="0"/>
        <v>0</v>
      </c>
      <c r="AG99">
        <f t="shared" si="0"/>
        <v>3.6287499999999966E-2</v>
      </c>
      <c r="AH99">
        <f t="shared" si="0"/>
        <v>0</v>
      </c>
      <c r="AI99">
        <f t="shared" si="0"/>
        <v>9.0100000000000041E-2</v>
      </c>
      <c r="AJ99">
        <f t="shared" si="0"/>
        <v>0</v>
      </c>
      <c r="AK99">
        <f t="shared" si="0"/>
        <v>0.18387000000000009</v>
      </c>
      <c r="AL99">
        <f t="shared" si="0"/>
        <v>0</v>
      </c>
      <c r="AM99">
        <f t="shared" si="0"/>
        <v>0</v>
      </c>
      <c r="AN99">
        <f t="shared" si="0"/>
        <v>0</v>
      </c>
      <c r="AO99">
        <f t="shared" si="0"/>
        <v>6.3515199999999963</v>
      </c>
      <c r="AP99">
        <f t="shared" si="0"/>
        <v>0</v>
      </c>
      <c r="AQ99">
        <f t="shared" si="0"/>
        <v>0</v>
      </c>
      <c r="AR99">
        <f t="shared" si="0"/>
        <v>0</v>
      </c>
      <c r="AS99">
        <f t="shared" si="0"/>
        <v>0</v>
      </c>
      <c r="AT99">
        <f t="shared" si="0"/>
        <v>0</v>
      </c>
      <c r="AU99">
        <f t="shared" si="0"/>
        <v>0</v>
      </c>
      <c r="AV99">
        <f t="shared" si="0"/>
        <v>0</v>
      </c>
      <c r="AW99">
        <f t="shared" si="0"/>
        <v>0</v>
      </c>
      <c r="AX99">
        <f t="shared" si="0"/>
        <v>0</v>
      </c>
    </row>
    <row r="101" spans="1:51">
      <c r="A101">
        <v>1</v>
      </c>
      <c r="B101">
        <v>2</v>
      </c>
      <c r="C101">
        <v>3</v>
      </c>
      <c r="D101">
        <v>4</v>
      </c>
      <c r="E101">
        <v>5</v>
      </c>
      <c r="F101">
        <v>6</v>
      </c>
      <c r="G101">
        <v>7</v>
      </c>
      <c r="H101">
        <v>8</v>
      </c>
      <c r="I101">
        <v>9</v>
      </c>
      <c r="J101">
        <v>10</v>
      </c>
      <c r="K101">
        <v>11</v>
      </c>
      <c r="L101">
        <v>12</v>
      </c>
      <c r="M101">
        <v>13</v>
      </c>
      <c r="N101">
        <v>14</v>
      </c>
      <c r="O101">
        <v>15</v>
      </c>
      <c r="P101">
        <v>16</v>
      </c>
      <c r="Q101">
        <v>17</v>
      </c>
      <c r="R101">
        <v>18</v>
      </c>
      <c r="S101">
        <v>19</v>
      </c>
      <c r="T101">
        <v>20</v>
      </c>
      <c r="U101">
        <v>21</v>
      </c>
      <c r="V101">
        <v>22</v>
      </c>
      <c r="W101">
        <v>23</v>
      </c>
      <c r="X101">
        <v>24</v>
      </c>
      <c r="Y101">
        <v>25</v>
      </c>
      <c r="Z101">
        <v>26</v>
      </c>
      <c r="AA101">
        <v>27</v>
      </c>
      <c r="AB101">
        <v>28</v>
      </c>
      <c r="AC101">
        <v>29</v>
      </c>
      <c r="AD101">
        <v>30</v>
      </c>
      <c r="AE101">
        <v>31</v>
      </c>
      <c r="AF101">
        <v>32</v>
      </c>
      <c r="AG101">
        <v>33</v>
      </c>
      <c r="AH101">
        <v>34</v>
      </c>
      <c r="AI101">
        <v>35</v>
      </c>
      <c r="AJ101">
        <v>36</v>
      </c>
      <c r="AK101">
        <v>37</v>
      </c>
      <c r="AL101">
        <v>38</v>
      </c>
      <c r="AM101">
        <v>39</v>
      </c>
      <c r="AN101">
        <v>40</v>
      </c>
      <c r="AO101">
        <v>41</v>
      </c>
      <c r="AP101">
        <v>42</v>
      </c>
    </row>
  </sheetData>
  <mergeCells count="1">
    <mergeCell ref="A1:A2"/>
  </mergeCells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>
  <dimension ref="A1:DP103"/>
  <sheetViews>
    <sheetView workbookViewId="0">
      <selection activeCell="DF3" sqref="DF3"/>
    </sheetView>
  </sheetViews>
  <sheetFormatPr defaultRowHeight="15"/>
  <sheetData>
    <row r="1" spans="1:115">
      <c r="A1" s="77" t="s">
        <v>149</v>
      </c>
      <c r="B1" s="78" t="s">
        <v>44</v>
      </c>
      <c r="C1" s="78" t="s">
        <v>150</v>
      </c>
      <c r="D1" s="78" t="s">
        <v>151</v>
      </c>
      <c r="E1" s="78" t="s">
        <v>152</v>
      </c>
      <c r="F1" s="78" t="s">
        <v>153</v>
      </c>
      <c r="G1" s="78" t="s">
        <v>142</v>
      </c>
      <c r="H1" s="77" t="s">
        <v>150</v>
      </c>
      <c r="I1" s="78" t="s">
        <v>44</v>
      </c>
      <c r="J1" s="78" t="s">
        <v>149</v>
      </c>
      <c r="K1" s="78" t="s">
        <v>151</v>
      </c>
      <c r="L1" s="78" t="s">
        <v>152</v>
      </c>
      <c r="M1" s="78" t="s">
        <v>153</v>
      </c>
      <c r="N1" s="78" t="s">
        <v>142</v>
      </c>
      <c r="O1" s="77" t="s">
        <v>151</v>
      </c>
      <c r="P1" s="78" t="s">
        <v>44</v>
      </c>
      <c r="Q1" s="78" t="s">
        <v>149</v>
      </c>
      <c r="R1" s="78" t="s">
        <v>150</v>
      </c>
      <c r="S1" s="78" t="s">
        <v>152</v>
      </c>
      <c r="T1" s="78" t="s">
        <v>153</v>
      </c>
      <c r="U1" s="78" t="s">
        <v>142</v>
      </c>
      <c r="V1" s="77" t="s">
        <v>152</v>
      </c>
      <c r="W1" s="78" t="s">
        <v>44</v>
      </c>
      <c r="X1" s="78" t="s">
        <v>149</v>
      </c>
      <c r="Y1" s="78" t="s">
        <v>150</v>
      </c>
      <c r="Z1" s="78" t="s">
        <v>151</v>
      </c>
      <c r="AA1" s="78" t="s">
        <v>153</v>
      </c>
      <c r="AB1" s="78" t="s">
        <v>142</v>
      </c>
      <c r="AC1" s="77" t="s">
        <v>153</v>
      </c>
      <c r="AD1" s="78" t="s">
        <v>44</v>
      </c>
      <c r="AE1" s="78" t="s">
        <v>149</v>
      </c>
      <c r="AF1" s="78" t="s">
        <v>150</v>
      </c>
      <c r="AG1" s="78" t="s">
        <v>151</v>
      </c>
      <c r="AH1" s="78" t="s">
        <v>152</v>
      </c>
      <c r="AI1" s="78" t="s">
        <v>142</v>
      </c>
      <c r="AN1" t="s">
        <v>302</v>
      </c>
      <c r="AU1" t="s">
        <v>303</v>
      </c>
      <c r="BB1" t="s">
        <v>304</v>
      </c>
      <c r="BI1" t="s">
        <v>305</v>
      </c>
      <c r="BP1" t="s">
        <v>306</v>
      </c>
      <c r="BX1" t="s">
        <v>307</v>
      </c>
      <c r="CE1" t="s">
        <v>308</v>
      </c>
      <c r="CL1" t="s">
        <v>309</v>
      </c>
      <c r="CS1" t="s">
        <v>310</v>
      </c>
      <c r="CZ1" t="s">
        <v>311</v>
      </c>
      <c r="DF1" t="s">
        <v>312</v>
      </c>
    </row>
    <row r="2" spans="1:115" ht="30.75" thickBot="1">
      <c r="A2" s="78"/>
      <c r="B2" s="78" t="s">
        <v>44</v>
      </c>
      <c r="C2" s="78" t="s">
        <v>150</v>
      </c>
      <c r="D2" s="78" t="s">
        <v>151</v>
      </c>
      <c r="E2" s="78" t="s">
        <v>152</v>
      </c>
      <c r="F2" s="78" t="s">
        <v>220</v>
      </c>
      <c r="G2" s="78" t="s">
        <v>142</v>
      </c>
      <c r="H2" s="78"/>
      <c r="I2" s="78" t="s">
        <v>44</v>
      </c>
      <c r="J2" s="78" t="s">
        <v>149</v>
      </c>
      <c r="K2" s="78" t="s">
        <v>151</v>
      </c>
      <c r="L2" s="78" t="s">
        <v>152</v>
      </c>
      <c r="M2" s="78" t="s">
        <v>220</v>
      </c>
      <c r="N2" s="78" t="s">
        <v>142</v>
      </c>
      <c r="O2" s="78"/>
      <c r="P2" s="78" t="s">
        <v>44</v>
      </c>
      <c r="Q2" s="78" t="s">
        <v>149</v>
      </c>
      <c r="R2" s="78" t="s">
        <v>150</v>
      </c>
      <c r="S2" s="78" t="s">
        <v>152</v>
      </c>
      <c r="T2" s="78" t="s">
        <v>220</v>
      </c>
      <c r="U2" s="78" t="s">
        <v>142</v>
      </c>
      <c r="V2" s="78"/>
      <c r="W2" s="78" t="s">
        <v>44</v>
      </c>
      <c r="X2" s="78" t="s">
        <v>149</v>
      </c>
      <c r="Y2" s="78" t="s">
        <v>150</v>
      </c>
      <c r="Z2" s="78" t="s">
        <v>151</v>
      </c>
      <c r="AA2" s="78" t="s">
        <v>220</v>
      </c>
      <c r="AB2" s="78" t="s">
        <v>142</v>
      </c>
      <c r="AC2" s="78"/>
      <c r="AD2" s="78" t="s">
        <v>44</v>
      </c>
      <c r="AE2" s="78" t="s">
        <v>149</v>
      </c>
      <c r="AF2" s="78" t="s">
        <v>150</v>
      </c>
      <c r="AG2" s="78" t="s">
        <v>151</v>
      </c>
      <c r="AH2" s="78" t="s">
        <v>152</v>
      </c>
      <c r="AI2" s="78" t="s">
        <v>142</v>
      </c>
      <c r="AJ2" s="78" t="s">
        <v>313</v>
      </c>
      <c r="AK2" s="78" t="s">
        <v>314</v>
      </c>
      <c r="AL2" s="78" t="s">
        <v>149</v>
      </c>
      <c r="AM2" s="79" t="s">
        <v>44</v>
      </c>
      <c r="AN2" s="79" t="s">
        <v>150</v>
      </c>
      <c r="AO2" s="79" t="s">
        <v>151</v>
      </c>
      <c r="AP2" s="79" t="s">
        <v>152</v>
      </c>
      <c r="AQ2" s="79" t="s">
        <v>153</v>
      </c>
      <c r="AR2" s="79" t="s">
        <v>142</v>
      </c>
      <c r="AS2" s="79" t="s">
        <v>150</v>
      </c>
      <c r="AT2" s="79" t="s">
        <v>44</v>
      </c>
      <c r="AU2" s="79" t="s">
        <v>149</v>
      </c>
      <c r="AV2" s="79" t="s">
        <v>151</v>
      </c>
      <c r="AW2" s="79" t="s">
        <v>152</v>
      </c>
      <c r="AX2" s="79" t="s">
        <v>153</v>
      </c>
      <c r="AY2" s="79" t="s">
        <v>142</v>
      </c>
      <c r="AZ2" s="79" t="s">
        <v>151</v>
      </c>
      <c r="BA2" s="79" t="s">
        <v>44</v>
      </c>
      <c r="BB2" s="79" t="s">
        <v>149</v>
      </c>
      <c r="BC2" s="79" t="s">
        <v>150</v>
      </c>
      <c r="BD2" s="79" t="s">
        <v>152</v>
      </c>
      <c r="BE2" s="79" t="s">
        <v>153</v>
      </c>
      <c r="BF2" s="79" t="s">
        <v>142</v>
      </c>
      <c r="BG2" s="79" t="s">
        <v>152</v>
      </c>
      <c r="BH2" s="79" t="s">
        <v>44</v>
      </c>
      <c r="BI2" s="79" t="s">
        <v>149</v>
      </c>
      <c r="BJ2" s="79" t="s">
        <v>150</v>
      </c>
      <c r="BK2" s="79" t="s">
        <v>151</v>
      </c>
      <c r="BL2" s="79" t="s">
        <v>153</v>
      </c>
      <c r="BM2" s="79" t="s">
        <v>142</v>
      </c>
      <c r="BN2" s="79" t="s">
        <v>153</v>
      </c>
      <c r="BO2" s="79" t="s">
        <v>44</v>
      </c>
      <c r="BP2" s="79" t="s">
        <v>149</v>
      </c>
      <c r="BQ2" s="79" t="s">
        <v>150</v>
      </c>
      <c r="BR2" s="79" t="s">
        <v>151</v>
      </c>
      <c r="BS2" s="79" t="s">
        <v>152</v>
      </c>
      <c r="BT2" s="79" t="s">
        <v>142</v>
      </c>
      <c r="BV2" s="80" t="s">
        <v>149</v>
      </c>
      <c r="BW2" s="80" t="s">
        <v>44</v>
      </c>
      <c r="BX2" s="80" t="s">
        <v>150</v>
      </c>
      <c r="BY2" s="80" t="s">
        <v>151</v>
      </c>
      <c r="BZ2" s="80" t="s">
        <v>152</v>
      </c>
      <c r="CA2" s="80" t="s">
        <v>153</v>
      </c>
      <c r="CB2" s="80" t="s">
        <v>142</v>
      </c>
      <c r="CC2" s="80" t="s">
        <v>150</v>
      </c>
      <c r="CD2" s="80" t="s">
        <v>44</v>
      </c>
      <c r="CE2" s="80" t="s">
        <v>149</v>
      </c>
      <c r="CF2" s="80" t="s">
        <v>151</v>
      </c>
      <c r="CG2" s="80" t="s">
        <v>152</v>
      </c>
      <c r="CH2" s="80" t="s">
        <v>153</v>
      </c>
      <c r="CI2" s="80" t="s">
        <v>142</v>
      </c>
      <c r="CJ2" s="80" t="s">
        <v>151</v>
      </c>
      <c r="CK2" s="80" t="s">
        <v>44</v>
      </c>
      <c r="CL2" s="80" t="s">
        <v>149</v>
      </c>
      <c r="CM2" s="80" t="s">
        <v>150</v>
      </c>
      <c r="CN2" s="80" t="s">
        <v>152</v>
      </c>
      <c r="CO2" s="80" t="s">
        <v>153</v>
      </c>
      <c r="CP2" s="80" t="s">
        <v>142</v>
      </c>
      <c r="CQ2" s="80" t="s">
        <v>152</v>
      </c>
      <c r="CR2" s="80" t="s">
        <v>44</v>
      </c>
      <c r="CS2" s="80" t="s">
        <v>149</v>
      </c>
      <c r="CT2" s="80" t="s">
        <v>150</v>
      </c>
      <c r="CU2" s="80" t="s">
        <v>151</v>
      </c>
      <c r="CV2" s="80" t="s">
        <v>153</v>
      </c>
      <c r="CW2" s="80" t="s">
        <v>142</v>
      </c>
      <c r="CX2" s="80" t="s">
        <v>153</v>
      </c>
      <c r="CY2" s="80" t="s">
        <v>44</v>
      </c>
      <c r="CZ2" s="80" t="s">
        <v>149</v>
      </c>
      <c r="DA2" s="80" t="s">
        <v>150</v>
      </c>
      <c r="DB2" s="80" t="s">
        <v>151</v>
      </c>
      <c r="DC2" s="80" t="s">
        <v>152</v>
      </c>
      <c r="DD2" s="80" t="s">
        <v>142</v>
      </c>
      <c r="DF2" s="81" t="s">
        <v>149</v>
      </c>
      <c r="DG2" s="81" t="s">
        <v>150</v>
      </c>
      <c r="DH2" s="81" t="s">
        <v>151</v>
      </c>
      <c r="DI2" s="81" t="s">
        <v>152</v>
      </c>
      <c r="DJ2" s="81" t="s">
        <v>153</v>
      </c>
      <c r="DK2" s="81"/>
    </row>
    <row r="3" spans="1:115" ht="15.75" thickBot="1">
      <c r="A3" s="76"/>
      <c r="B3" s="31">
        <v>1</v>
      </c>
      <c r="C3" s="82">
        <v>0</v>
      </c>
      <c r="D3" s="82">
        <v>0</v>
      </c>
      <c r="E3" s="82">
        <v>0</v>
      </c>
      <c r="F3" s="82">
        <v>0</v>
      </c>
      <c r="G3" s="82">
        <v>0</v>
      </c>
      <c r="H3" s="76"/>
      <c r="I3" s="31">
        <v>1</v>
      </c>
      <c r="J3" s="82">
        <v>0</v>
      </c>
      <c r="K3" s="82">
        <v>0</v>
      </c>
      <c r="L3" s="82">
        <v>0</v>
      </c>
      <c r="M3" s="82">
        <v>0</v>
      </c>
      <c r="N3" s="82">
        <v>0</v>
      </c>
      <c r="O3" s="76"/>
      <c r="P3" s="31">
        <v>1</v>
      </c>
      <c r="Q3" s="82">
        <v>0</v>
      </c>
      <c r="R3" s="82">
        <v>0</v>
      </c>
      <c r="S3" s="82">
        <v>0</v>
      </c>
      <c r="T3" s="82">
        <v>0</v>
      </c>
      <c r="U3" s="82">
        <v>0</v>
      </c>
      <c r="V3" s="76"/>
      <c r="W3" s="31">
        <v>1</v>
      </c>
      <c r="X3" s="82">
        <v>0</v>
      </c>
      <c r="Y3" s="82">
        <v>0</v>
      </c>
      <c r="Z3" s="82">
        <v>0</v>
      </c>
      <c r="AA3" s="82">
        <v>0</v>
      </c>
      <c r="AB3" s="82">
        <v>0</v>
      </c>
      <c r="AC3" s="76"/>
      <c r="AD3" s="31">
        <v>1</v>
      </c>
      <c r="AE3" s="82">
        <v>0</v>
      </c>
      <c r="AF3" s="82">
        <v>0</v>
      </c>
      <c r="AG3" s="82">
        <v>0</v>
      </c>
      <c r="AH3" s="82">
        <v>0</v>
      </c>
      <c r="AI3" s="82">
        <v>0</v>
      </c>
      <c r="AJ3" s="31"/>
      <c r="AK3" s="31">
        <f>AJ3+10</f>
        <v>10</v>
      </c>
      <c r="AM3" s="83"/>
      <c r="AN3" s="83">
        <f>IF(C3&gt;0,C3,0)</f>
        <v>0</v>
      </c>
      <c r="AO3" s="83">
        <f>IF(D3&gt;0,D3,0)</f>
        <v>0</v>
      </c>
      <c r="AP3" s="83">
        <f>IF(E3&gt;0,E3,0)</f>
        <v>0</v>
      </c>
      <c r="AQ3" s="83">
        <f>IF(F3&gt;0,F3,0)</f>
        <v>0</v>
      </c>
      <c r="AR3" s="83">
        <f>-SUM(AN3:AQ3)</f>
        <v>0</v>
      </c>
      <c r="AS3" s="83"/>
      <c r="AT3" s="83"/>
      <c r="AU3" s="83">
        <f>IF(J3&gt;0,J3,0)</f>
        <v>0</v>
      </c>
      <c r="AV3" s="83">
        <f t="shared" ref="AV3:AX18" si="0">IF(K3&gt;0,K3,0)</f>
        <v>0</v>
      </c>
      <c r="AW3" s="83">
        <f t="shared" si="0"/>
        <v>0</v>
      </c>
      <c r="AX3" s="83">
        <f t="shared" si="0"/>
        <v>0</v>
      </c>
      <c r="AY3" s="83">
        <f>-SUM(AU3:AX3)</f>
        <v>0</v>
      </c>
      <c r="AZ3" s="83"/>
      <c r="BA3" s="83"/>
      <c r="BB3" s="83">
        <f>IF(Q3&gt;0,Q3,0)</f>
        <v>0</v>
      </c>
      <c r="BC3" s="83">
        <f t="shared" ref="BC3:BE66" si="1">IF(R3&gt;0,R3,0)</f>
        <v>0</v>
      </c>
      <c r="BD3" s="83">
        <f t="shared" si="1"/>
        <v>0</v>
      </c>
      <c r="BE3" s="83">
        <f t="shared" si="1"/>
        <v>0</v>
      </c>
      <c r="BF3" s="83">
        <f>-SUM(BB3:BE3)</f>
        <v>0</v>
      </c>
      <c r="BG3" s="83"/>
      <c r="BH3" s="83"/>
      <c r="BI3" s="83">
        <f>IF(X3&gt;0,X3,0)</f>
        <v>0</v>
      </c>
      <c r="BJ3" s="83">
        <f t="shared" ref="BJ3:BL66" si="2">IF(Y3&gt;0,Y3,0)</f>
        <v>0</v>
      </c>
      <c r="BK3" s="83">
        <f t="shared" si="2"/>
        <v>0</v>
      </c>
      <c r="BL3" s="83">
        <f t="shared" si="2"/>
        <v>0</v>
      </c>
      <c r="BM3" s="83">
        <f>-SUM(BI3:BL3)</f>
        <v>0</v>
      </c>
      <c r="BN3" s="83"/>
      <c r="BO3" s="83"/>
      <c r="BP3" s="83">
        <f>IF(AE3&gt;0,AE3,0)</f>
        <v>0</v>
      </c>
      <c r="BQ3" s="83">
        <f t="shared" ref="BQ3:BS66" si="3">IF(AF3&gt;0,AF3,0)</f>
        <v>0</v>
      </c>
      <c r="BR3" s="83">
        <f t="shared" si="3"/>
        <v>0</v>
      </c>
      <c r="BS3" s="83">
        <f t="shared" si="3"/>
        <v>0</v>
      </c>
      <c r="BT3" s="83">
        <f>-SUM(BP3:BS3)</f>
        <v>0</v>
      </c>
      <c r="BV3" s="80"/>
      <c r="BW3" s="80"/>
      <c r="BX3" s="80">
        <f>$AK3*AN3</f>
        <v>0</v>
      </c>
      <c r="BY3" s="80">
        <f t="shared" ref="BY3:CA18" si="4">$AK3*AO3</f>
        <v>0</v>
      </c>
      <c r="BZ3" s="80">
        <f t="shared" si="4"/>
        <v>0</v>
      </c>
      <c r="CA3" s="80">
        <f t="shared" si="4"/>
        <v>0</v>
      </c>
      <c r="CB3" s="80">
        <f>SUM(BX3:CA3)</f>
        <v>0</v>
      </c>
      <c r="CC3" s="80"/>
      <c r="CD3" s="80"/>
      <c r="CE3" s="80">
        <f>$AK3*AU3</f>
        <v>0</v>
      </c>
      <c r="CF3" s="80">
        <f t="shared" ref="CF3:CH66" si="5">$AK3*AV3</f>
        <v>0</v>
      </c>
      <c r="CG3" s="80">
        <f t="shared" si="5"/>
        <v>0</v>
      </c>
      <c r="CH3" s="80">
        <f t="shared" si="5"/>
        <v>0</v>
      </c>
      <c r="CI3" s="80">
        <f>SUM(CE3:CH3)</f>
        <v>0</v>
      </c>
      <c r="CJ3" s="80"/>
      <c r="CK3" s="80"/>
      <c r="CL3" s="80">
        <f>$AK3*BB3</f>
        <v>0</v>
      </c>
      <c r="CM3" s="80">
        <f t="shared" ref="CM3:CO66" si="6">$AK3*BC3</f>
        <v>0</v>
      </c>
      <c r="CN3" s="80">
        <f t="shared" si="6"/>
        <v>0</v>
      </c>
      <c r="CO3" s="80">
        <f t="shared" si="6"/>
        <v>0</v>
      </c>
      <c r="CP3" s="80">
        <f>SUM(CL3:CO3)</f>
        <v>0</v>
      </c>
      <c r="CQ3" s="80"/>
      <c r="CR3" s="80"/>
      <c r="CS3" s="80">
        <f>$AK3*BI3</f>
        <v>0</v>
      </c>
      <c r="CT3" s="80">
        <f t="shared" ref="CT3:CV66" si="7">$AK3*BJ3</f>
        <v>0</v>
      </c>
      <c r="CU3" s="80">
        <f t="shared" si="7"/>
        <v>0</v>
      </c>
      <c r="CV3" s="80">
        <f t="shared" si="7"/>
        <v>0</v>
      </c>
      <c r="CW3" s="80">
        <f>SUM(CS3:CV3)</f>
        <v>0</v>
      </c>
      <c r="CX3" s="80"/>
      <c r="CY3" s="80"/>
      <c r="CZ3" s="80">
        <f>$AK3*BP3</f>
        <v>0</v>
      </c>
      <c r="DA3" s="80">
        <f t="shared" ref="DA3:DC66" si="8">$AK3*BQ3</f>
        <v>0</v>
      </c>
      <c r="DB3" s="80">
        <f t="shared" si="8"/>
        <v>0</v>
      </c>
      <c r="DC3" s="80">
        <f t="shared" si="8"/>
        <v>0</v>
      </c>
      <c r="DD3" s="80">
        <f>SUM(CZ3:DC3)</f>
        <v>0</v>
      </c>
      <c r="DF3" s="81">
        <f>AR3+AU3+BB3+BI3+BP3</f>
        <v>0</v>
      </c>
      <c r="DG3" s="81">
        <f>AY3+AN3+BC3+BJ3+BQ3</f>
        <v>0</v>
      </c>
      <c r="DH3" s="81">
        <f>BF3+AO3+AV3+BK3+BR3</f>
        <v>0</v>
      </c>
      <c r="DI3" s="81">
        <f>BM3+BS3+BD3+AW3+AP3</f>
        <v>0</v>
      </c>
      <c r="DJ3" s="81">
        <f>BT3+BL3+BE3+AX3+AQ3</f>
        <v>0</v>
      </c>
      <c r="DK3" s="84">
        <f t="shared" ref="DK3:DK66" si="9">SUM(DF3:DJ3)</f>
        <v>0</v>
      </c>
    </row>
    <row r="4" spans="1:115" ht="15.75" thickBot="1">
      <c r="A4" s="76"/>
      <c r="B4" s="31">
        <v>2</v>
      </c>
      <c r="C4" s="82">
        <v>0</v>
      </c>
      <c r="D4" s="82">
        <v>0</v>
      </c>
      <c r="E4" s="82">
        <v>0</v>
      </c>
      <c r="F4" s="82">
        <v>0</v>
      </c>
      <c r="G4" s="82">
        <v>0</v>
      </c>
      <c r="H4" s="76"/>
      <c r="I4" s="31">
        <v>2</v>
      </c>
      <c r="J4" s="82">
        <v>0</v>
      </c>
      <c r="K4" s="82">
        <v>0</v>
      </c>
      <c r="L4" s="82">
        <v>0</v>
      </c>
      <c r="M4" s="82">
        <v>0</v>
      </c>
      <c r="N4" s="82">
        <v>0</v>
      </c>
      <c r="O4" s="76"/>
      <c r="P4" s="31">
        <v>2</v>
      </c>
      <c r="Q4" s="82">
        <v>0</v>
      </c>
      <c r="R4" s="82">
        <v>0</v>
      </c>
      <c r="S4" s="82">
        <v>0</v>
      </c>
      <c r="T4" s="82">
        <v>0</v>
      </c>
      <c r="U4" s="82">
        <v>0</v>
      </c>
      <c r="V4" s="76"/>
      <c r="W4" s="31">
        <v>2</v>
      </c>
      <c r="X4" s="82">
        <v>0</v>
      </c>
      <c r="Y4" s="82">
        <v>0</v>
      </c>
      <c r="Z4" s="82">
        <v>0</v>
      </c>
      <c r="AA4" s="82">
        <v>0</v>
      </c>
      <c r="AB4" s="82">
        <v>0</v>
      </c>
      <c r="AC4" s="76"/>
      <c r="AD4" s="31">
        <v>2</v>
      </c>
      <c r="AE4" s="82">
        <v>0</v>
      </c>
      <c r="AF4" s="82">
        <v>0</v>
      </c>
      <c r="AG4" s="82">
        <v>0</v>
      </c>
      <c r="AH4" s="82">
        <v>0</v>
      </c>
      <c r="AI4" s="82">
        <v>0</v>
      </c>
      <c r="AJ4" s="31"/>
      <c r="AK4" s="31">
        <f t="shared" ref="AK4:AK67" si="10">AJ4+10</f>
        <v>10</v>
      </c>
      <c r="AM4" s="83"/>
      <c r="AN4" s="83">
        <f t="shared" ref="AN4:AQ67" si="11">IF(C4&gt;0,C4,0)</f>
        <v>0</v>
      </c>
      <c r="AO4" s="83">
        <f t="shared" si="11"/>
        <v>0</v>
      </c>
      <c r="AP4" s="83">
        <f t="shared" si="11"/>
        <v>0</v>
      </c>
      <c r="AQ4" s="83">
        <f t="shared" si="11"/>
        <v>0</v>
      </c>
      <c r="AR4" s="83">
        <f t="shared" ref="AR4:AR67" si="12">-SUM(AN4:AQ4)</f>
        <v>0</v>
      </c>
      <c r="AS4" s="83"/>
      <c r="AT4" s="83"/>
      <c r="AU4" s="83">
        <f t="shared" ref="AU4:AX67" si="13">IF(J4&gt;0,J4,0)</f>
        <v>0</v>
      </c>
      <c r="AV4" s="83">
        <f t="shared" si="0"/>
        <v>0</v>
      </c>
      <c r="AW4" s="83">
        <f t="shared" si="0"/>
        <v>0</v>
      </c>
      <c r="AX4" s="83">
        <f t="shared" si="0"/>
        <v>0</v>
      </c>
      <c r="AY4" s="83">
        <f t="shared" ref="AY4:AY67" si="14">-SUM(AU4:AX4)</f>
        <v>0</v>
      </c>
      <c r="AZ4" s="83"/>
      <c r="BA4" s="83"/>
      <c r="BB4" s="83">
        <f t="shared" ref="BB4:BE67" si="15">IF(Q4&gt;0,Q4,0)</f>
        <v>0</v>
      </c>
      <c r="BC4" s="83">
        <f t="shared" si="1"/>
        <v>0</v>
      </c>
      <c r="BD4" s="83">
        <f t="shared" si="1"/>
        <v>0</v>
      </c>
      <c r="BE4" s="83">
        <f t="shared" si="1"/>
        <v>0</v>
      </c>
      <c r="BF4" s="83">
        <f t="shared" ref="BF4:BF67" si="16">-SUM(BB4:BE4)</f>
        <v>0</v>
      </c>
      <c r="BG4" s="83"/>
      <c r="BH4" s="83"/>
      <c r="BI4" s="83">
        <f t="shared" ref="BI4:BL67" si="17">IF(X4&gt;0,X4,0)</f>
        <v>0</v>
      </c>
      <c r="BJ4" s="83">
        <f t="shared" si="2"/>
        <v>0</v>
      </c>
      <c r="BK4" s="83">
        <f t="shared" si="2"/>
        <v>0</v>
      </c>
      <c r="BL4" s="83">
        <f t="shared" si="2"/>
        <v>0</v>
      </c>
      <c r="BM4" s="83">
        <f t="shared" ref="BM4:BM67" si="18">-SUM(BI4:BL4)</f>
        <v>0</v>
      </c>
      <c r="BN4" s="83"/>
      <c r="BO4" s="83"/>
      <c r="BP4" s="83">
        <f t="shared" ref="BP4:BS67" si="19">IF(AE4&gt;0,AE4,0)</f>
        <v>0</v>
      </c>
      <c r="BQ4" s="83">
        <f t="shared" si="3"/>
        <v>0</v>
      </c>
      <c r="BR4" s="83">
        <f t="shared" si="3"/>
        <v>0</v>
      </c>
      <c r="BS4" s="83">
        <f t="shared" si="3"/>
        <v>0</v>
      </c>
      <c r="BT4" s="83">
        <f t="shared" ref="BT4:BT67" si="20">-SUM(BP4:BS4)</f>
        <v>0</v>
      </c>
      <c r="BV4" s="80"/>
      <c r="BW4" s="80"/>
      <c r="BX4" s="80">
        <f t="shared" ref="BX4:CA67" si="21">$AK4*AN4</f>
        <v>0</v>
      </c>
      <c r="BY4" s="80">
        <f t="shared" si="4"/>
        <v>0</v>
      </c>
      <c r="BZ4" s="80">
        <f t="shared" si="4"/>
        <v>0</v>
      </c>
      <c r="CA4" s="80">
        <f t="shared" si="4"/>
        <v>0</v>
      </c>
      <c r="CB4" s="80">
        <f t="shared" ref="CB4:CB67" si="22">SUM(BX4:CA4)</f>
        <v>0</v>
      </c>
      <c r="CC4" s="80"/>
      <c r="CD4" s="80"/>
      <c r="CE4" s="80">
        <f t="shared" ref="CE4:CH67" si="23">$AK4*AU4</f>
        <v>0</v>
      </c>
      <c r="CF4" s="80">
        <f t="shared" si="5"/>
        <v>0</v>
      </c>
      <c r="CG4" s="80">
        <f t="shared" si="5"/>
        <v>0</v>
      </c>
      <c r="CH4" s="80">
        <f t="shared" si="5"/>
        <v>0</v>
      </c>
      <c r="CI4" s="80">
        <f t="shared" ref="CI4:CI67" si="24">SUM(CE4:CH4)</f>
        <v>0</v>
      </c>
      <c r="CJ4" s="80"/>
      <c r="CK4" s="80"/>
      <c r="CL4" s="80">
        <f t="shared" ref="CL4:CO67" si="25">$AK4*BB4</f>
        <v>0</v>
      </c>
      <c r="CM4" s="80">
        <f t="shared" si="6"/>
        <v>0</v>
      </c>
      <c r="CN4" s="80">
        <f t="shared" si="6"/>
        <v>0</v>
      </c>
      <c r="CO4" s="80">
        <f t="shared" si="6"/>
        <v>0</v>
      </c>
      <c r="CP4" s="80">
        <f t="shared" ref="CP4:CP67" si="26">SUM(CL4:CO4)</f>
        <v>0</v>
      </c>
      <c r="CQ4" s="80"/>
      <c r="CR4" s="80"/>
      <c r="CS4" s="80">
        <f t="shared" ref="CS4:CV67" si="27">$AK4*BI4</f>
        <v>0</v>
      </c>
      <c r="CT4" s="80">
        <f t="shared" si="7"/>
        <v>0</v>
      </c>
      <c r="CU4" s="80">
        <f t="shared" si="7"/>
        <v>0</v>
      </c>
      <c r="CV4" s="80">
        <f t="shared" si="7"/>
        <v>0</v>
      </c>
      <c r="CW4" s="80">
        <f t="shared" ref="CW4:CW67" si="28">SUM(CS4:CV4)</f>
        <v>0</v>
      </c>
      <c r="CX4" s="80"/>
      <c r="CY4" s="80"/>
      <c r="CZ4" s="80">
        <f t="shared" ref="CZ4:DC67" si="29">$AK4*BP4</f>
        <v>0</v>
      </c>
      <c r="DA4" s="80">
        <f t="shared" si="8"/>
        <v>0</v>
      </c>
      <c r="DB4" s="80">
        <f t="shared" si="8"/>
        <v>0</v>
      </c>
      <c r="DC4" s="80">
        <f t="shared" si="8"/>
        <v>0</v>
      </c>
      <c r="DD4" s="80">
        <f t="shared" ref="DD4:DD67" si="30">SUM(CZ4:DC4)</f>
        <v>0</v>
      </c>
      <c r="DF4" s="81">
        <f t="shared" ref="DF4:DF67" si="31">AR4+AU4+BB4+BI4+BP4</f>
        <v>0</v>
      </c>
      <c r="DG4" s="81">
        <f t="shared" ref="DG4:DG67" si="32">AY4+AN4+BC4+BJ4+BQ4</f>
        <v>0</v>
      </c>
      <c r="DH4" s="81">
        <f t="shared" ref="DH4:DH67" si="33">BF4+AO4+AV4+BK4+BR4</f>
        <v>0</v>
      </c>
      <c r="DI4" s="81">
        <f t="shared" ref="DI4:DI67" si="34">BM4+BS4+BD4+AW4+AP4</f>
        <v>0</v>
      </c>
      <c r="DJ4" s="81">
        <f t="shared" ref="DJ4:DJ67" si="35">BT4+BL4+BE4+AX4+AQ4</f>
        <v>0</v>
      </c>
      <c r="DK4" s="84">
        <f t="shared" si="9"/>
        <v>0</v>
      </c>
    </row>
    <row r="5" spans="1:115" ht="15.75" thickBot="1">
      <c r="A5" s="76"/>
      <c r="B5" s="31">
        <v>3</v>
      </c>
      <c r="C5" s="82">
        <v>0</v>
      </c>
      <c r="D5" s="82">
        <v>0</v>
      </c>
      <c r="E5" s="82">
        <v>0</v>
      </c>
      <c r="F5" s="82">
        <v>0</v>
      </c>
      <c r="G5" s="82">
        <v>0</v>
      </c>
      <c r="H5" s="76"/>
      <c r="I5" s="31">
        <v>3</v>
      </c>
      <c r="J5" s="82">
        <v>0</v>
      </c>
      <c r="K5" s="82">
        <v>0</v>
      </c>
      <c r="L5" s="82">
        <v>0</v>
      </c>
      <c r="M5" s="82">
        <v>0</v>
      </c>
      <c r="N5" s="82">
        <v>0</v>
      </c>
      <c r="O5" s="76"/>
      <c r="P5" s="31">
        <v>3</v>
      </c>
      <c r="Q5" s="82">
        <v>0</v>
      </c>
      <c r="R5" s="82">
        <v>0</v>
      </c>
      <c r="S5" s="82">
        <v>0</v>
      </c>
      <c r="T5" s="82">
        <v>0</v>
      </c>
      <c r="U5" s="82">
        <v>0</v>
      </c>
      <c r="V5" s="76"/>
      <c r="W5" s="31">
        <v>3</v>
      </c>
      <c r="X5" s="82">
        <v>0</v>
      </c>
      <c r="Y5" s="82">
        <v>0</v>
      </c>
      <c r="Z5" s="82">
        <v>0</v>
      </c>
      <c r="AA5" s="82">
        <v>0</v>
      </c>
      <c r="AB5" s="82">
        <v>0</v>
      </c>
      <c r="AC5" s="76"/>
      <c r="AD5" s="31">
        <v>3</v>
      </c>
      <c r="AE5" s="82">
        <v>0</v>
      </c>
      <c r="AF5" s="82">
        <v>0</v>
      </c>
      <c r="AG5" s="82">
        <v>0</v>
      </c>
      <c r="AH5" s="82">
        <v>0</v>
      </c>
      <c r="AI5" s="82">
        <v>0</v>
      </c>
      <c r="AJ5" s="31"/>
      <c r="AK5" s="31">
        <f t="shared" si="10"/>
        <v>10</v>
      </c>
      <c r="AM5" s="83"/>
      <c r="AN5" s="83">
        <f t="shared" si="11"/>
        <v>0</v>
      </c>
      <c r="AO5" s="83">
        <f t="shared" si="11"/>
        <v>0</v>
      </c>
      <c r="AP5" s="83">
        <f t="shared" si="11"/>
        <v>0</v>
      </c>
      <c r="AQ5" s="83">
        <f t="shared" si="11"/>
        <v>0</v>
      </c>
      <c r="AR5" s="83">
        <f t="shared" si="12"/>
        <v>0</v>
      </c>
      <c r="AS5" s="83"/>
      <c r="AT5" s="83"/>
      <c r="AU5" s="83">
        <f t="shared" si="13"/>
        <v>0</v>
      </c>
      <c r="AV5" s="83">
        <f t="shared" si="0"/>
        <v>0</v>
      </c>
      <c r="AW5" s="83">
        <f t="shared" si="0"/>
        <v>0</v>
      </c>
      <c r="AX5" s="83">
        <f t="shared" si="0"/>
        <v>0</v>
      </c>
      <c r="AY5" s="83">
        <f t="shared" si="14"/>
        <v>0</v>
      </c>
      <c r="AZ5" s="83"/>
      <c r="BA5" s="83"/>
      <c r="BB5" s="83">
        <f t="shared" si="15"/>
        <v>0</v>
      </c>
      <c r="BC5" s="83">
        <f t="shared" si="1"/>
        <v>0</v>
      </c>
      <c r="BD5" s="83">
        <f t="shared" si="1"/>
        <v>0</v>
      </c>
      <c r="BE5" s="83">
        <f t="shared" si="1"/>
        <v>0</v>
      </c>
      <c r="BF5" s="83">
        <f t="shared" si="16"/>
        <v>0</v>
      </c>
      <c r="BG5" s="83"/>
      <c r="BH5" s="83"/>
      <c r="BI5" s="83">
        <f t="shared" si="17"/>
        <v>0</v>
      </c>
      <c r="BJ5" s="83">
        <f t="shared" si="2"/>
        <v>0</v>
      </c>
      <c r="BK5" s="83">
        <f t="shared" si="2"/>
        <v>0</v>
      </c>
      <c r="BL5" s="83">
        <f t="shared" si="2"/>
        <v>0</v>
      </c>
      <c r="BM5" s="83">
        <f t="shared" si="18"/>
        <v>0</v>
      </c>
      <c r="BN5" s="83"/>
      <c r="BO5" s="83"/>
      <c r="BP5" s="83">
        <f t="shared" si="19"/>
        <v>0</v>
      </c>
      <c r="BQ5" s="83">
        <f t="shared" si="3"/>
        <v>0</v>
      </c>
      <c r="BR5" s="83">
        <f t="shared" si="3"/>
        <v>0</v>
      </c>
      <c r="BS5" s="83">
        <f t="shared" si="3"/>
        <v>0</v>
      </c>
      <c r="BT5" s="83">
        <f t="shared" si="20"/>
        <v>0</v>
      </c>
      <c r="BV5" s="80"/>
      <c r="BW5" s="80"/>
      <c r="BX5" s="80">
        <f t="shared" si="21"/>
        <v>0</v>
      </c>
      <c r="BY5" s="80">
        <f t="shared" si="4"/>
        <v>0</v>
      </c>
      <c r="BZ5" s="80">
        <f t="shared" si="4"/>
        <v>0</v>
      </c>
      <c r="CA5" s="80">
        <f t="shared" si="4"/>
        <v>0</v>
      </c>
      <c r="CB5" s="80">
        <f t="shared" si="22"/>
        <v>0</v>
      </c>
      <c r="CC5" s="80"/>
      <c r="CD5" s="80"/>
      <c r="CE5" s="80">
        <f t="shared" si="23"/>
        <v>0</v>
      </c>
      <c r="CF5" s="80">
        <f t="shared" si="5"/>
        <v>0</v>
      </c>
      <c r="CG5" s="80">
        <f t="shared" si="5"/>
        <v>0</v>
      </c>
      <c r="CH5" s="80">
        <f t="shared" si="5"/>
        <v>0</v>
      </c>
      <c r="CI5" s="80">
        <f t="shared" si="24"/>
        <v>0</v>
      </c>
      <c r="CJ5" s="80"/>
      <c r="CK5" s="80"/>
      <c r="CL5" s="80">
        <f t="shared" si="25"/>
        <v>0</v>
      </c>
      <c r="CM5" s="80">
        <f t="shared" si="6"/>
        <v>0</v>
      </c>
      <c r="CN5" s="80">
        <f t="shared" si="6"/>
        <v>0</v>
      </c>
      <c r="CO5" s="80">
        <f t="shared" si="6"/>
        <v>0</v>
      </c>
      <c r="CP5" s="80">
        <f t="shared" si="26"/>
        <v>0</v>
      </c>
      <c r="CQ5" s="80"/>
      <c r="CR5" s="80"/>
      <c r="CS5" s="80">
        <f t="shared" si="27"/>
        <v>0</v>
      </c>
      <c r="CT5" s="80">
        <f t="shared" si="7"/>
        <v>0</v>
      </c>
      <c r="CU5" s="80">
        <f t="shared" si="7"/>
        <v>0</v>
      </c>
      <c r="CV5" s="80">
        <f t="shared" si="7"/>
        <v>0</v>
      </c>
      <c r="CW5" s="80">
        <f t="shared" si="28"/>
        <v>0</v>
      </c>
      <c r="CX5" s="80"/>
      <c r="CY5" s="80"/>
      <c r="CZ5" s="80">
        <f t="shared" si="29"/>
        <v>0</v>
      </c>
      <c r="DA5" s="80">
        <f t="shared" si="8"/>
        <v>0</v>
      </c>
      <c r="DB5" s="80">
        <f t="shared" si="8"/>
        <v>0</v>
      </c>
      <c r="DC5" s="80">
        <f t="shared" si="8"/>
        <v>0</v>
      </c>
      <c r="DD5" s="80">
        <f t="shared" si="30"/>
        <v>0</v>
      </c>
      <c r="DF5" s="81">
        <f t="shared" si="31"/>
        <v>0</v>
      </c>
      <c r="DG5" s="81">
        <f t="shared" si="32"/>
        <v>0</v>
      </c>
      <c r="DH5" s="81">
        <f t="shared" si="33"/>
        <v>0</v>
      </c>
      <c r="DI5" s="81">
        <f t="shared" si="34"/>
        <v>0</v>
      </c>
      <c r="DJ5" s="81">
        <f t="shared" si="35"/>
        <v>0</v>
      </c>
      <c r="DK5" s="84">
        <f t="shared" si="9"/>
        <v>0</v>
      </c>
    </row>
    <row r="6" spans="1:115" ht="15.75" thickBot="1">
      <c r="A6" s="76"/>
      <c r="B6" s="31">
        <v>4</v>
      </c>
      <c r="C6" s="82">
        <v>0</v>
      </c>
      <c r="D6" s="82">
        <v>0</v>
      </c>
      <c r="E6" s="82">
        <v>0</v>
      </c>
      <c r="F6" s="82">
        <v>0</v>
      </c>
      <c r="G6" s="82">
        <v>0</v>
      </c>
      <c r="H6" s="76"/>
      <c r="I6" s="31">
        <v>4</v>
      </c>
      <c r="J6" s="82">
        <v>0</v>
      </c>
      <c r="K6" s="82">
        <v>0</v>
      </c>
      <c r="L6" s="82">
        <v>0</v>
      </c>
      <c r="M6" s="82">
        <v>0</v>
      </c>
      <c r="N6" s="82">
        <v>0</v>
      </c>
      <c r="O6" s="76"/>
      <c r="P6" s="31">
        <v>4</v>
      </c>
      <c r="Q6" s="82">
        <v>0</v>
      </c>
      <c r="R6" s="82">
        <v>0</v>
      </c>
      <c r="S6" s="82">
        <v>0</v>
      </c>
      <c r="T6" s="82">
        <v>0</v>
      </c>
      <c r="U6" s="82">
        <v>0</v>
      </c>
      <c r="V6" s="76"/>
      <c r="W6" s="31">
        <v>4</v>
      </c>
      <c r="X6" s="82">
        <v>0</v>
      </c>
      <c r="Y6" s="82">
        <v>0</v>
      </c>
      <c r="Z6" s="82">
        <v>0</v>
      </c>
      <c r="AA6" s="82">
        <v>0</v>
      </c>
      <c r="AB6" s="82">
        <v>0</v>
      </c>
      <c r="AC6" s="76"/>
      <c r="AD6" s="31">
        <v>4</v>
      </c>
      <c r="AE6" s="82">
        <v>0</v>
      </c>
      <c r="AF6" s="82">
        <v>0</v>
      </c>
      <c r="AG6" s="82">
        <v>0</v>
      </c>
      <c r="AH6" s="82">
        <v>0</v>
      </c>
      <c r="AI6" s="82">
        <v>0</v>
      </c>
      <c r="AJ6" s="31"/>
      <c r="AK6" s="31">
        <f t="shared" si="10"/>
        <v>10</v>
      </c>
      <c r="AM6" s="83"/>
      <c r="AN6" s="83">
        <f t="shared" si="11"/>
        <v>0</v>
      </c>
      <c r="AO6" s="83">
        <f t="shared" si="11"/>
        <v>0</v>
      </c>
      <c r="AP6" s="83">
        <f t="shared" si="11"/>
        <v>0</v>
      </c>
      <c r="AQ6" s="83">
        <f t="shared" si="11"/>
        <v>0</v>
      </c>
      <c r="AR6" s="83">
        <f t="shared" si="12"/>
        <v>0</v>
      </c>
      <c r="AS6" s="83"/>
      <c r="AT6" s="83"/>
      <c r="AU6" s="83">
        <f t="shared" si="13"/>
        <v>0</v>
      </c>
      <c r="AV6" s="83">
        <f t="shared" si="0"/>
        <v>0</v>
      </c>
      <c r="AW6" s="83">
        <f t="shared" si="0"/>
        <v>0</v>
      </c>
      <c r="AX6" s="83">
        <f t="shared" si="0"/>
        <v>0</v>
      </c>
      <c r="AY6" s="83">
        <f t="shared" si="14"/>
        <v>0</v>
      </c>
      <c r="AZ6" s="83"/>
      <c r="BA6" s="83"/>
      <c r="BB6" s="83">
        <f t="shared" si="15"/>
        <v>0</v>
      </c>
      <c r="BC6" s="83">
        <f t="shared" si="1"/>
        <v>0</v>
      </c>
      <c r="BD6" s="83">
        <f t="shared" si="1"/>
        <v>0</v>
      </c>
      <c r="BE6" s="83">
        <f t="shared" si="1"/>
        <v>0</v>
      </c>
      <c r="BF6" s="83">
        <f t="shared" si="16"/>
        <v>0</v>
      </c>
      <c r="BG6" s="83"/>
      <c r="BH6" s="83"/>
      <c r="BI6" s="83">
        <f t="shared" si="17"/>
        <v>0</v>
      </c>
      <c r="BJ6" s="83">
        <f t="shared" si="2"/>
        <v>0</v>
      </c>
      <c r="BK6" s="83">
        <f t="shared" si="2"/>
        <v>0</v>
      </c>
      <c r="BL6" s="83">
        <f t="shared" si="2"/>
        <v>0</v>
      </c>
      <c r="BM6" s="83">
        <f t="shared" si="18"/>
        <v>0</v>
      </c>
      <c r="BN6" s="83"/>
      <c r="BO6" s="83"/>
      <c r="BP6" s="83">
        <f t="shared" si="19"/>
        <v>0</v>
      </c>
      <c r="BQ6" s="83">
        <f t="shared" si="3"/>
        <v>0</v>
      </c>
      <c r="BR6" s="83">
        <f t="shared" si="3"/>
        <v>0</v>
      </c>
      <c r="BS6" s="83">
        <f t="shared" si="3"/>
        <v>0</v>
      </c>
      <c r="BT6" s="83">
        <f t="shared" si="20"/>
        <v>0</v>
      </c>
      <c r="BV6" s="80"/>
      <c r="BW6" s="80"/>
      <c r="BX6" s="80">
        <f t="shared" si="21"/>
        <v>0</v>
      </c>
      <c r="BY6" s="80">
        <f t="shared" si="4"/>
        <v>0</v>
      </c>
      <c r="BZ6" s="80">
        <f t="shared" si="4"/>
        <v>0</v>
      </c>
      <c r="CA6" s="80">
        <f t="shared" si="4"/>
        <v>0</v>
      </c>
      <c r="CB6" s="80">
        <f t="shared" si="22"/>
        <v>0</v>
      </c>
      <c r="CC6" s="80"/>
      <c r="CD6" s="80"/>
      <c r="CE6" s="80">
        <f t="shared" si="23"/>
        <v>0</v>
      </c>
      <c r="CF6" s="80">
        <f t="shared" si="5"/>
        <v>0</v>
      </c>
      <c r="CG6" s="80">
        <f t="shared" si="5"/>
        <v>0</v>
      </c>
      <c r="CH6" s="80">
        <f t="shared" si="5"/>
        <v>0</v>
      </c>
      <c r="CI6" s="80">
        <f t="shared" si="24"/>
        <v>0</v>
      </c>
      <c r="CJ6" s="80"/>
      <c r="CK6" s="80"/>
      <c r="CL6" s="80">
        <f t="shared" si="25"/>
        <v>0</v>
      </c>
      <c r="CM6" s="80">
        <f t="shared" si="6"/>
        <v>0</v>
      </c>
      <c r="CN6" s="80">
        <f t="shared" si="6"/>
        <v>0</v>
      </c>
      <c r="CO6" s="80">
        <f t="shared" si="6"/>
        <v>0</v>
      </c>
      <c r="CP6" s="80">
        <f t="shared" si="26"/>
        <v>0</v>
      </c>
      <c r="CQ6" s="80"/>
      <c r="CR6" s="80"/>
      <c r="CS6" s="80">
        <f t="shared" si="27"/>
        <v>0</v>
      </c>
      <c r="CT6" s="80">
        <f t="shared" si="7"/>
        <v>0</v>
      </c>
      <c r="CU6" s="80">
        <f t="shared" si="7"/>
        <v>0</v>
      </c>
      <c r="CV6" s="80">
        <f t="shared" si="7"/>
        <v>0</v>
      </c>
      <c r="CW6" s="80">
        <f t="shared" si="28"/>
        <v>0</v>
      </c>
      <c r="CX6" s="80"/>
      <c r="CY6" s="80"/>
      <c r="CZ6" s="80">
        <f t="shared" si="29"/>
        <v>0</v>
      </c>
      <c r="DA6" s="80">
        <f t="shared" si="8"/>
        <v>0</v>
      </c>
      <c r="DB6" s="80">
        <f t="shared" si="8"/>
        <v>0</v>
      </c>
      <c r="DC6" s="80">
        <f t="shared" si="8"/>
        <v>0</v>
      </c>
      <c r="DD6" s="80">
        <f t="shared" si="30"/>
        <v>0</v>
      </c>
      <c r="DF6" s="81">
        <f t="shared" si="31"/>
        <v>0</v>
      </c>
      <c r="DG6" s="81">
        <f t="shared" si="32"/>
        <v>0</v>
      </c>
      <c r="DH6" s="81">
        <f t="shared" si="33"/>
        <v>0</v>
      </c>
      <c r="DI6" s="81">
        <f t="shared" si="34"/>
        <v>0</v>
      </c>
      <c r="DJ6" s="81">
        <f t="shared" si="35"/>
        <v>0</v>
      </c>
      <c r="DK6" s="84">
        <f t="shared" si="9"/>
        <v>0</v>
      </c>
    </row>
    <row r="7" spans="1:115" ht="15.75" thickBot="1">
      <c r="A7" s="76"/>
      <c r="B7" s="31">
        <v>5</v>
      </c>
      <c r="C7" s="82">
        <v>0</v>
      </c>
      <c r="D7" s="82">
        <v>0</v>
      </c>
      <c r="E7" s="82">
        <v>0</v>
      </c>
      <c r="F7" s="82">
        <v>0</v>
      </c>
      <c r="G7" s="82">
        <v>0</v>
      </c>
      <c r="H7" s="76"/>
      <c r="I7" s="31">
        <v>5</v>
      </c>
      <c r="J7" s="82">
        <v>0</v>
      </c>
      <c r="K7" s="82">
        <v>0</v>
      </c>
      <c r="L7" s="82">
        <v>0</v>
      </c>
      <c r="M7" s="82">
        <v>0</v>
      </c>
      <c r="N7" s="82">
        <v>0</v>
      </c>
      <c r="O7" s="76"/>
      <c r="P7" s="31">
        <v>5</v>
      </c>
      <c r="Q7" s="82">
        <v>0</v>
      </c>
      <c r="R7" s="82">
        <v>0</v>
      </c>
      <c r="S7" s="82">
        <v>0</v>
      </c>
      <c r="T7" s="82">
        <v>0</v>
      </c>
      <c r="U7" s="82">
        <v>0</v>
      </c>
      <c r="V7" s="76"/>
      <c r="W7" s="31">
        <v>5</v>
      </c>
      <c r="X7" s="82">
        <v>0</v>
      </c>
      <c r="Y7" s="82">
        <v>0</v>
      </c>
      <c r="Z7" s="82">
        <v>0</v>
      </c>
      <c r="AA7" s="82">
        <v>0</v>
      </c>
      <c r="AB7" s="82">
        <v>0</v>
      </c>
      <c r="AC7" s="76"/>
      <c r="AD7" s="31">
        <v>5</v>
      </c>
      <c r="AE7" s="82">
        <v>0</v>
      </c>
      <c r="AF7" s="82">
        <v>0</v>
      </c>
      <c r="AG7" s="82">
        <v>0</v>
      </c>
      <c r="AH7" s="82">
        <v>0</v>
      </c>
      <c r="AI7" s="82">
        <v>0</v>
      </c>
      <c r="AJ7" s="31"/>
      <c r="AK7" s="31">
        <f t="shared" si="10"/>
        <v>10</v>
      </c>
      <c r="AM7" s="83"/>
      <c r="AN7" s="83">
        <f t="shared" si="11"/>
        <v>0</v>
      </c>
      <c r="AO7" s="83">
        <f t="shared" si="11"/>
        <v>0</v>
      </c>
      <c r="AP7" s="83">
        <f t="shared" si="11"/>
        <v>0</v>
      </c>
      <c r="AQ7" s="83">
        <f t="shared" si="11"/>
        <v>0</v>
      </c>
      <c r="AR7" s="83">
        <f t="shared" si="12"/>
        <v>0</v>
      </c>
      <c r="AS7" s="83"/>
      <c r="AT7" s="83"/>
      <c r="AU7" s="83">
        <f t="shared" si="13"/>
        <v>0</v>
      </c>
      <c r="AV7" s="83">
        <f t="shared" si="0"/>
        <v>0</v>
      </c>
      <c r="AW7" s="83">
        <f t="shared" si="0"/>
        <v>0</v>
      </c>
      <c r="AX7" s="83">
        <f t="shared" si="0"/>
        <v>0</v>
      </c>
      <c r="AY7" s="83">
        <f t="shared" si="14"/>
        <v>0</v>
      </c>
      <c r="AZ7" s="83"/>
      <c r="BA7" s="83"/>
      <c r="BB7" s="83">
        <f t="shared" si="15"/>
        <v>0</v>
      </c>
      <c r="BC7" s="83">
        <f t="shared" si="1"/>
        <v>0</v>
      </c>
      <c r="BD7" s="83">
        <f t="shared" si="1"/>
        <v>0</v>
      </c>
      <c r="BE7" s="83">
        <f t="shared" si="1"/>
        <v>0</v>
      </c>
      <c r="BF7" s="83">
        <f t="shared" si="16"/>
        <v>0</v>
      </c>
      <c r="BG7" s="83"/>
      <c r="BH7" s="83"/>
      <c r="BI7" s="83">
        <f t="shared" si="17"/>
        <v>0</v>
      </c>
      <c r="BJ7" s="83">
        <f t="shared" si="2"/>
        <v>0</v>
      </c>
      <c r="BK7" s="83">
        <f t="shared" si="2"/>
        <v>0</v>
      </c>
      <c r="BL7" s="83">
        <f t="shared" si="2"/>
        <v>0</v>
      </c>
      <c r="BM7" s="83">
        <f t="shared" si="18"/>
        <v>0</v>
      </c>
      <c r="BN7" s="83"/>
      <c r="BO7" s="83"/>
      <c r="BP7" s="83">
        <f t="shared" si="19"/>
        <v>0</v>
      </c>
      <c r="BQ7" s="83">
        <f t="shared" si="3"/>
        <v>0</v>
      </c>
      <c r="BR7" s="83">
        <f t="shared" si="3"/>
        <v>0</v>
      </c>
      <c r="BS7" s="83">
        <f t="shared" si="3"/>
        <v>0</v>
      </c>
      <c r="BT7" s="83">
        <f t="shared" si="20"/>
        <v>0</v>
      </c>
      <c r="BV7" s="80"/>
      <c r="BW7" s="80"/>
      <c r="BX7" s="80">
        <f t="shared" si="21"/>
        <v>0</v>
      </c>
      <c r="BY7" s="80">
        <f t="shared" si="4"/>
        <v>0</v>
      </c>
      <c r="BZ7" s="80">
        <f t="shared" si="4"/>
        <v>0</v>
      </c>
      <c r="CA7" s="80">
        <f t="shared" si="4"/>
        <v>0</v>
      </c>
      <c r="CB7" s="80">
        <f t="shared" si="22"/>
        <v>0</v>
      </c>
      <c r="CC7" s="80"/>
      <c r="CD7" s="80"/>
      <c r="CE7" s="80">
        <f t="shared" si="23"/>
        <v>0</v>
      </c>
      <c r="CF7" s="80">
        <f t="shared" si="5"/>
        <v>0</v>
      </c>
      <c r="CG7" s="80">
        <f t="shared" si="5"/>
        <v>0</v>
      </c>
      <c r="CH7" s="80">
        <f t="shared" si="5"/>
        <v>0</v>
      </c>
      <c r="CI7" s="80">
        <f t="shared" si="24"/>
        <v>0</v>
      </c>
      <c r="CJ7" s="80"/>
      <c r="CK7" s="80"/>
      <c r="CL7" s="80">
        <f t="shared" si="25"/>
        <v>0</v>
      </c>
      <c r="CM7" s="80">
        <f t="shared" si="6"/>
        <v>0</v>
      </c>
      <c r="CN7" s="80">
        <f t="shared" si="6"/>
        <v>0</v>
      </c>
      <c r="CO7" s="80">
        <f t="shared" si="6"/>
        <v>0</v>
      </c>
      <c r="CP7" s="80">
        <f t="shared" si="26"/>
        <v>0</v>
      </c>
      <c r="CQ7" s="80"/>
      <c r="CR7" s="80"/>
      <c r="CS7" s="80">
        <f t="shared" si="27"/>
        <v>0</v>
      </c>
      <c r="CT7" s="80">
        <f t="shared" si="7"/>
        <v>0</v>
      </c>
      <c r="CU7" s="80">
        <f t="shared" si="7"/>
        <v>0</v>
      </c>
      <c r="CV7" s="80">
        <f t="shared" si="7"/>
        <v>0</v>
      </c>
      <c r="CW7" s="80">
        <f t="shared" si="28"/>
        <v>0</v>
      </c>
      <c r="CX7" s="80"/>
      <c r="CY7" s="80"/>
      <c r="CZ7" s="80">
        <f t="shared" si="29"/>
        <v>0</v>
      </c>
      <c r="DA7" s="80">
        <f t="shared" si="8"/>
        <v>0</v>
      </c>
      <c r="DB7" s="80">
        <f t="shared" si="8"/>
        <v>0</v>
      </c>
      <c r="DC7" s="80">
        <f t="shared" si="8"/>
        <v>0</v>
      </c>
      <c r="DD7" s="80">
        <f t="shared" si="30"/>
        <v>0</v>
      </c>
      <c r="DF7" s="81">
        <f t="shared" si="31"/>
        <v>0</v>
      </c>
      <c r="DG7" s="81">
        <f t="shared" si="32"/>
        <v>0</v>
      </c>
      <c r="DH7" s="81">
        <f t="shared" si="33"/>
        <v>0</v>
      </c>
      <c r="DI7" s="81">
        <f t="shared" si="34"/>
        <v>0</v>
      </c>
      <c r="DJ7" s="81">
        <f t="shared" si="35"/>
        <v>0</v>
      </c>
      <c r="DK7" s="84">
        <f t="shared" si="9"/>
        <v>0</v>
      </c>
    </row>
    <row r="8" spans="1:115" ht="15.75" thickBot="1">
      <c r="A8" s="76"/>
      <c r="B8" s="31">
        <v>6</v>
      </c>
      <c r="C8" s="82">
        <v>0</v>
      </c>
      <c r="D8" s="82">
        <v>0</v>
      </c>
      <c r="E8" s="82">
        <v>0</v>
      </c>
      <c r="F8" s="82">
        <v>0</v>
      </c>
      <c r="G8" s="82">
        <v>0</v>
      </c>
      <c r="H8" s="76"/>
      <c r="I8" s="31">
        <v>6</v>
      </c>
      <c r="J8" s="82">
        <v>0</v>
      </c>
      <c r="K8" s="82">
        <v>0</v>
      </c>
      <c r="L8" s="82">
        <v>0</v>
      </c>
      <c r="M8" s="82">
        <v>0</v>
      </c>
      <c r="N8" s="82">
        <v>0</v>
      </c>
      <c r="O8" s="76"/>
      <c r="P8" s="31">
        <v>6</v>
      </c>
      <c r="Q8" s="82">
        <v>0</v>
      </c>
      <c r="R8" s="82">
        <v>0</v>
      </c>
      <c r="S8" s="82">
        <v>0</v>
      </c>
      <c r="T8" s="82">
        <v>0</v>
      </c>
      <c r="U8" s="82">
        <v>0</v>
      </c>
      <c r="V8" s="76"/>
      <c r="W8" s="31">
        <v>6</v>
      </c>
      <c r="X8" s="82">
        <v>0</v>
      </c>
      <c r="Y8" s="82">
        <v>0</v>
      </c>
      <c r="Z8" s="82">
        <v>0</v>
      </c>
      <c r="AA8" s="82">
        <v>0</v>
      </c>
      <c r="AB8" s="82">
        <v>0</v>
      </c>
      <c r="AC8" s="76"/>
      <c r="AD8" s="31">
        <v>6</v>
      </c>
      <c r="AE8" s="82">
        <v>0</v>
      </c>
      <c r="AF8" s="82">
        <v>0</v>
      </c>
      <c r="AG8" s="82">
        <v>0</v>
      </c>
      <c r="AH8" s="82">
        <v>0</v>
      </c>
      <c r="AI8" s="82">
        <v>0</v>
      </c>
      <c r="AJ8" s="31"/>
      <c r="AK8" s="31">
        <f t="shared" si="10"/>
        <v>10</v>
      </c>
      <c r="AM8" s="83"/>
      <c r="AN8" s="83">
        <f t="shared" si="11"/>
        <v>0</v>
      </c>
      <c r="AO8" s="83">
        <f t="shared" si="11"/>
        <v>0</v>
      </c>
      <c r="AP8" s="83">
        <f t="shared" si="11"/>
        <v>0</v>
      </c>
      <c r="AQ8" s="83">
        <f t="shared" si="11"/>
        <v>0</v>
      </c>
      <c r="AR8" s="83">
        <f t="shared" si="12"/>
        <v>0</v>
      </c>
      <c r="AS8" s="83"/>
      <c r="AT8" s="83"/>
      <c r="AU8" s="83">
        <f t="shared" si="13"/>
        <v>0</v>
      </c>
      <c r="AV8" s="83">
        <f t="shared" si="0"/>
        <v>0</v>
      </c>
      <c r="AW8" s="83">
        <f t="shared" si="0"/>
        <v>0</v>
      </c>
      <c r="AX8" s="83">
        <f t="shared" si="0"/>
        <v>0</v>
      </c>
      <c r="AY8" s="83">
        <f t="shared" si="14"/>
        <v>0</v>
      </c>
      <c r="AZ8" s="83"/>
      <c r="BA8" s="83"/>
      <c r="BB8" s="83">
        <f t="shared" si="15"/>
        <v>0</v>
      </c>
      <c r="BC8" s="83">
        <f t="shared" si="1"/>
        <v>0</v>
      </c>
      <c r="BD8" s="83">
        <f t="shared" si="1"/>
        <v>0</v>
      </c>
      <c r="BE8" s="83">
        <f t="shared" si="1"/>
        <v>0</v>
      </c>
      <c r="BF8" s="83">
        <f t="shared" si="16"/>
        <v>0</v>
      </c>
      <c r="BG8" s="83"/>
      <c r="BH8" s="83"/>
      <c r="BI8" s="83">
        <f t="shared" si="17"/>
        <v>0</v>
      </c>
      <c r="BJ8" s="83">
        <f t="shared" si="2"/>
        <v>0</v>
      </c>
      <c r="BK8" s="83">
        <f t="shared" si="2"/>
        <v>0</v>
      </c>
      <c r="BL8" s="83">
        <f t="shared" si="2"/>
        <v>0</v>
      </c>
      <c r="BM8" s="83">
        <f t="shared" si="18"/>
        <v>0</v>
      </c>
      <c r="BN8" s="83"/>
      <c r="BO8" s="83"/>
      <c r="BP8" s="83">
        <f t="shared" si="19"/>
        <v>0</v>
      </c>
      <c r="BQ8" s="83">
        <f t="shared" si="3"/>
        <v>0</v>
      </c>
      <c r="BR8" s="83">
        <f t="shared" si="3"/>
        <v>0</v>
      </c>
      <c r="BS8" s="83">
        <f t="shared" si="3"/>
        <v>0</v>
      </c>
      <c r="BT8" s="83">
        <f t="shared" si="20"/>
        <v>0</v>
      </c>
      <c r="BV8" s="80"/>
      <c r="BW8" s="80"/>
      <c r="BX8" s="80">
        <f t="shared" si="21"/>
        <v>0</v>
      </c>
      <c r="BY8" s="80">
        <f t="shared" si="4"/>
        <v>0</v>
      </c>
      <c r="BZ8" s="80">
        <f t="shared" si="4"/>
        <v>0</v>
      </c>
      <c r="CA8" s="80">
        <f t="shared" si="4"/>
        <v>0</v>
      </c>
      <c r="CB8" s="80">
        <f t="shared" si="22"/>
        <v>0</v>
      </c>
      <c r="CC8" s="80"/>
      <c r="CD8" s="80"/>
      <c r="CE8" s="80">
        <f t="shared" si="23"/>
        <v>0</v>
      </c>
      <c r="CF8" s="80">
        <f t="shared" si="5"/>
        <v>0</v>
      </c>
      <c r="CG8" s="80">
        <f t="shared" si="5"/>
        <v>0</v>
      </c>
      <c r="CH8" s="80">
        <f t="shared" si="5"/>
        <v>0</v>
      </c>
      <c r="CI8" s="80">
        <f t="shared" si="24"/>
        <v>0</v>
      </c>
      <c r="CJ8" s="80"/>
      <c r="CK8" s="80"/>
      <c r="CL8" s="80">
        <f t="shared" si="25"/>
        <v>0</v>
      </c>
      <c r="CM8" s="80">
        <f t="shared" si="6"/>
        <v>0</v>
      </c>
      <c r="CN8" s="80">
        <f t="shared" si="6"/>
        <v>0</v>
      </c>
      <c r="CO8" s="80">
        <f t="shared" si="6"/>
        <v>0</v>
      </c>
      <c r="CP8" s="80">
        <f t="shared" si="26"/>
        <v>0</v>
      </c>
      <c r="CQ8" s="80"/>
      <c r="CR8" s="80"/>
      <c r="CS8" s="80">
        <f t="shared" si="27"/>
        <v>0</v>
      </c>
      <c r="CT8" s="80">
        <f t="shared" si="7"/>
        <v>0</v>
      </c>
      <c r="CU8" s="80">
        <f t="shared" si="7"/>
        <v>0</v>
      </c>
      <c r="CV8" s="80">
        <f t="shared" si="7"/>
        <v>0</v>
      </c>
      <c r="CW8" s="80">
        <f t="shared" si="28"/>
        <v>0</v>
      </c>
      <c r="CX8" s="80"/>
      <c r="CY8" s="80"/>
      <c r="CZ8" s="80">
        <f t="shared" si="29"/>
        <v>0</v>
      </c>
      <c r="DA8" s="80">
        <f t="shared" si="8"/>
        <v>0</v>
      </c>
      <c r="DB8" s="80">
        <f t="shared" si="8"/>
        <v>0</v>
      </c>
      <c r="DC8" s="80">
        <f t="shared" si="8"/>
        <v>0</v>
      </c>
      <c r="DD8" s="80">
        <f t="shared" si="30"/>
        <v>0</v>
      </c>
      <c r="DF8" s="81">
        <f t="shared" si="31"/>
        <v>0</v>
      </c>
      <c r="DG8" s="81">
        <f t="shared" si="32"/>
        <v>0</v>
      </c>
      <c r="DH8" s="81">
        <f t="shared" si="33"/>
        <v>0</v>
      </c>
      <c r="DI8" s="81">
        <f t="shared" si="34"/>
        <v>0</v>
      </c>
      <c r="DJ8" s="81">
        <f t="shared" si="35"/>
        <v>0</v>
      </c>
      <c r="DK8" s="84">
        <f t="shared" si="9"/>
        <v>0</v>
      </c>
    </row>
    <row r="9" spans="1:115" ht="15.75" thickBot="1">
      <c r="A9" s="76"/>
      <c r="B9" s="31">
        <v>7</v>
      </c>
      <c r="C9" s="82">
        <v>0</v>
      </c>
      <c r="D9" s="82">
        <v>0</v>
      </c>
      <c r="E9" s="82">
        <v>0</v>
      </c>
      <c r="F9" s="82">
        <v>0</v>
      </c>
      <c r="G9" s="82">
        <v>0</v>
      </c>
      <c r="H9" s="76"/>
      <c r="I9" s="31">
        <v>7</v>
      </c>
      <c r="J9" s="82">
        <v>0</v>
      </c>
      <c r="K9" s="82">
        <v>0</v>
      </c>
      <c r="L9" s="82">
        <v>0</v>
      </c>
      <c r="M9" s="82">
        <v>0</v>
      </c>
      <c r="N9" s="82">
        <v>0</v>
      </c>
      <c r="O9" s="76"/>
      <c r="P9" s="31">
        <v>7</v>
      </c>
      <c r="Q9" s="82">
        <v>0</v>
      </c>
      <c r="R9" s="82">
        <v>0</v>
      </c>
      <c r="S9" s="82">
        <v>0</v>
      </c>
      <c r="T9" s="82">
        <v>0</v>
      </c>
      <c r="U9" s="82">
        <v>0</v>
      </c>
      <c r="V9" s="76"/>
      <c r="W9" s="31">
        <v>7</v>
      </c>
      <c r="X9" s="82">
        <v>0</v>
      </c>
      <c r="Y9" s="82">
        <v>0</v>
      </c>
      <c r="Z9" s="82">
        <v>0</v>
      </c>
      <c r="AA9" s="82">
        <v>0</v>
      </c>
      <c r="AB9" s="82">
        <v>0</v>
      </c>
      <c r="AC9" s="76"/>
      <c r="AD9" s="31">
        <v>7</v>
      </c>
      <c r="AE9" s="82">
        <v>0</v>
      </c>
      <c r="AF9" s="82">
        <v>0</v>
      </c>
      <c r="AG9" s="82">
        <v>0</v>
      </c>
      <c r="AH9" s="82">
        <v>0</v>
      </c>
      <c r="AI9" s="82">
        <v>0</v>
      </c>
      <c r="AJ9" s="31"/>
      <c r="AK9" s="31">
        <f t="shared" si="10"/>
        <v>10</v>
      </c>
      <c r="AM9" s="83"/>
      <c r="AN9" s="83">
        <f t="shared" si="11"/>
        <v>0</v>
      </c>
      <c r="AO9" s="83">
        <f t="shared" si="11"/>
        <v>0</v>
      </c>
      <c r="AP9" s="83">
        <f t="shared" si="11"/>
        <v>0</v>
      </c>
      <c r="AQ9" s="83">
        <f t="shared" si="11"/>
        <v>0</v>
      </c>
      <c r="AR9" s="83">
        <f t="shared" si="12"/>
        <v>0</v>
      </c>
      <c r="AS9" s="83"/>
      <c r="AT9" s="83"/>
      <c r="AU9" s="83">
        <f t="shared" si="13"/>
        <v>0</v>
      </c>
      <c r="AV9" s="83">
        <f t="shared" si="0"/>
        <v>0</v>
      </c>
      <c r="AW9" s="83">
        <f t="shared" si="0"/>
        <v>0</v>
      </c>
      <c r="AX9" s="83">
        <f t="shared" si="0"/>
        <v>0</v>
      </c>
      <c r="AY9" s="83">
        <f t="shared" si="14"/>
        <v>0</v>
      </c>
      <c r="AZ9" s="83"/>
      <c r="BA9" s="83"/>
      <c r="BB9" s="83">
        <f t="shared" si="15"/>
        <v>0</v>
      </c>
      <c r="BC9" s="83">
        <f t="shared" si="1"/>
        <v>0</v>
      </c>
      <c r="BD9" s="83">
        <f t="shared" si="1"/>
        <v>0</v>
      </c>
      <c r="BE9" s="83">
        <f t="shared" si="1"/>
        <v>0</v>
      </c>
      <c r="BF9" s="83">
        <f t="shared" si="16"/>
        <v>0</v>
      </c>
      <c r="BG9" s="83"/>
      <c r="BH9" s="83"/>
      <c r="BI9" s="83">
        <f t="shared" si="17"/>
        <v>0</v>
      </c>
      <c r="BJ9" s="83">
        <f t="shared" si="2"/>
        <v>0</v>
      </c>
      <c r="BK9" s="83">
        <f t="shared" si="2"/>
        <v>0</v>
      </c>
      <c r="BL9" s="83">
        <f t="shared" si="2"/>
        <v>0</v>
      </c>
      <c r="BM9" s="83">
        <f t="shared" si="18"/>
        <v>0</v>
      </c>
      <c r="BN9" s="83"/>
      <c r="BO9" s="83"/>
      <c r="BP9" s="83">
        <f t="shared" si="19"/>
        <v>0</v>
      </c>
      <c r="BQ9" s="83">
        <f t="shared" si="3"/>
        <v>0</v>
      </c>
      <c r="BR9" s="83">
        <f t="shared" si="3"/>
        <v>0</v>
      </c>
      <c r="BS9" s="83">
        <f t="shared" si="3"/>
        <v>0</v>
      </c>
      <c r="BT9" s="83">
        <f t="shared" si="20"/>
        <v>0</v>
      </c>
      <c r="BV9" s="80"/>
      <c r="BW9" s="80"/>
      <c r="BX9" s="80">
        <f t="shared" si="21"/>
        <v>0</v>
      </c>
      <c r="BY9" s="80">
        <f t="shared" si="4"/>
        <v>0</v>
      </c>
      <c r="BZ9" s="80">
        <f t="shared" si="4"/>
        <v>0</v>
      </c>
      <c r="CA9" s="80">
        <f t="shared" si="4"/>
        <v>0</v>
      </c>
      <c r="CB9" s="80">
        <f t="shared" si="22"/>
        <v>0</v>
      </c>
      <c r="CC9" s="80"/>
      <c r="CD9" s="80"/>
      <c r="CE9" s="80">
        <f t="shared" si="23"/>
        <v>0</v>
      </c>
      <c r="CF9" s="80">
        <f t="shared" si="5"/>
        <v>0</v>
      </c>
      <c r="CG9" s="80">
        <f t="shared" si="5"/>
        <v>0</v>
      </c>
      <c r="CH9" s="80">
        <f t="shared" si="5"/>
        <v>0</v>
      </c>
      <c r="CI9" s="80">
        <f t="shared" si="24"/>
        <v>0</v>
      </c>
      <c r="CJ9" s="80"/>
      <c r="CK9" s="80"/>
      <c r="CL9" s="80">
        <f t="shared" si="25"/>
        <v>0</v>
      </c>
      <c r="CM9" s="80">
        <f t="shared" si="6"/>
        <v>0</v>
      </c>
      <c r="CN9" s="80">
        <f t="shared" si="6"/>
        <v>0</v>
      </c>
      <c r="CO9" s="80">
        <f t="shared" si="6"/>
        <v>0</v>
      </c>
      <c r="CP9" s="80">
        <f t="shared" si="26"/>
        <v>0</v>
      </c>
      <c r="CQ9" s="80"/>
      <c r="CR9" s="80"/>
      <c r="CS9" s="80">
        <f t="shared" si="27"/>
        <v>0</v>
      </c>
      <c r="CT9" s="80">
        <f t="shared" si="7"/>
        <v>0</v>
      </c>
      <c r="CU9" s="80">
        <f t="shared" si="7"/>
        <v>0</v>
      </c>
      <c r="CV9" s="80">
        <f t="shared" si="7"/>
        <v>0</v>
      </c>
      <c r="CW9" s="80">
        <f t="shared" si="28"/>
        <v>0</v>
      </c>
      <c r="CX9" s="80"/>
      <c r="CY9" s="80"/>
      <c r="CZ9" s="80">
        <f t="shared" si="29"/>
        <v>0</v>
      </c>
      <c r="DA9" s="80">
        <f t="shared" si="8"/>
        <v>0</v>
      </c>
      <c r="DB9" s="80">
        <f t="shared" si="8"/>
        <v>0</v>
      </c>
      <c r="DC9" s="80">
        <f t="shared" si="8"/>
        <v>0</v>
      </c>
      <c r="DD9" s="80">
        <f t="shared" si="30"/>
        <v>0</v>
      </c>
      <c r="DF9" s="81">
        <f t="shared" si="31"/>
        <v>0</v>
      </c>
      <c r="DG9" s="81">
        <f t="shared" si="32"/>
        <v>0</v>
      </c>
      <c r="DH9" s="81">
        <f t="shared" si="33"/>
        <v>0</v>
      </c>
      <c r="DI9" s="81">
        <f t="shared" si="34"/>
        <v>0</v>
      </c>
      <c r="DJ9" s="81">
        <f t="shared" si="35"/>
        <v>0</v>
      </c>
      <c r="DK9" s="84">
        <f t="shared" si="9"/>
        <v>0</v>
      </c>
    </row>
    <row r="10" spans="1:115" ht="15.75" thickBot="1">
      <c r="A10" s="76"/>
      <c r="B10" s="31">
        <v>8</v>
      </c>
      <c r="C10" s="82">
        <v>0</v>
      </c>
      <c r="D10" s="82">
        <v>0</v>
      </c>
      <c r="E10" s="82">
        <v>0</v>
      </c>
      <c r="F10" s="82">
        <v>0</v>
      </c>
      <c r="G10" s="82">
        <v>0</v>
      </c>
      <c r="H10" s="76"/>
      <c r="I10" s="31">
        <v>8</v>
      </c>
      <c r="J10" s="82">
        <v>0</v>
      </c>
      <c r="K10" s="82">
        <v>0</v>
      </c>
      <c r="L10" s="82">
        <v>0</v>
      </c>
      <c r="M10" s="82">
        <v>0</v>
      </c>
      <c r="N10" s="82">
        <v>0</v>
      </c>
      <c r="O10" s="76"/>
      <c r="P10" s="31">
        <v>8</v>
      </c>
      <c r="Q10" s="82">
        <v>0</v>
      </c>
      <c r="R10" s="82">
        <v>0</v>
      </c>
      <c r="S10" s="82">
        <v>0</v>
      </c>
      <c r="T10" s="82">
        <v>0</v>
      </c>
      <c r="U10" s="82">
        <v>0</v>
      </c>
      <c r="V10" s="76"/>
      <c r="W10" s="31">
        <v>8</v>
      </c>
      <c r="X10" s="82">
        <v>0</v>
      </c>
      <c r="Y10" s="82">
        <v>0</v>
      </c>
      <c r="Z10" s="82">
        <v>0</v>
      </c>
      <c r="AA10" s="82">
        <v>0</v>
      </c>
      <c r="AB10" s="82">
        <v>0</v>
      </c>
      <c r="AC10" s="76"/>
      <c r="AD10" s="31">
        <v>8</v>
      </c>
      <c r="AE10" s="82">
        <v>0</v>
      </c>
      <c r="AF10" s="82">
        <v>0</v>
      </c>
      <c r="AG10" s="82">
        <v>0</v>
      </c>
      <c r="AH10" s="82">
        <v>0</v>
      </c>
      <c r="AI10" s="82">
        <v>0</v>
      </c>
      <c r="AJ10" s="31"/>
      <c r="AK10" s="31">
        <f t="shared" si="10"/>
        <v>10</v>
      </c>
      <c r="AM10" s="83"/>
      <c r="AN10" s="83">
        <f t="shared" si="11"/>
        <v>0</v>
      </c>
      <c r="AO10" s="83">
        <f t="shared" si="11"/>
        <v>0</v>
      </c>
      <c r="AP10" s="83">
        <f t="shared" si="11"/>
        <v>0</v>
      </c>
      <c r="AQ10" s="83">
        <f t="shared" si="11"/>
        <v>0</v>
      </c>
      <c r="AR10" s="83">
        <f t="shared" si="12"/>
        <v>0</v>
      </c>
      <c r="AS10" s="83"/>
      <c r="AT10" s="83"/>
      <c r="AU10" s="83">
        <f t="shared" si="13"/>
        <v>0</v>
      </c>
      <c r="AV10" s="83">
        <f t="shared" si="0"/>
        <v>0</v>
      </c>
      <c r="AW10" s="83">
        <f t="shared" si="0"/>
        <v>0</v>
      </c>
      <c r="AX10" s="83">
        <f t="shared" si="0"/>
        <v>0</v>
      </c>
      <c r="AY10" s="83">
        <f t="shared" si="14"/>
        <v>0</v>
      </c>
      <c r="AZ10" s="83"/>
      <c r="BA10" s="83"/>
      <c r="BB10" s="83">
        <f t="shared" si="15"/>
        <v>0</v>
      </c>
      <c r="BC10" s="83">
        <f t="shared" si="1"/>
        <v>0</v>
      </c>
      <c r="BD10" s="83">
        <f t="shared" si="1"/>
        <v>0</v>
      </c>
      <c r="BE10" s="83">
        <f t="shared" si="1"/>
        <v>0</v>
      </c>
      <c r="BF10" s="83">
        <f t="shared" si="16"/>
        <v>0</v>
      </c>
      <c r="BG10" s="83"/>
      <c r="BH10" s="83"/>
      <c r="BI10" s="83">
        <f t="shared" si="17"/>
        <v>0</v>
      </c>
      <c r="BJ10" s="83">
        <f t="shared" si="2"/>
        <v>0</v>
      </c>
      <c r="BK10" s="83">
        <f t="shared" si="2"/>
        <v>0</v>
      </c>
      <c r="BL10" s="83">
        <f t="shared" si="2"/>
        <v>0</v>
      </c>
      <c r="BM10" s="83">
        <f t="shared" si="18"/>
        <v>0</v>
      </c>
      <c r="BN10" s="83"/>
      <c r="BO10" s="83"/>
      <c r="BP10" s="83">
        <f t="shared" si="19"/>
        <v>0</v>
      </c>
      <c r="BQ10" s="83">
        <f t="shared" si="3"/>
        <v>0</v>
      </c>
      <c r="BR10" s="83">
        <f t="shared" si="3"/>
        <v>0</v>
      </c>
      <c r="BS10" s="83">
        <f t="shared" si="3"/>
        <v>0</v>
      </c>
      <c r="BT10" s="83">
        <f t="shared" si="20"/>
        <v>0</v>
      </c>
      <c r="BV10" s="80"/>
      <c r="BW10" s="80"/>
      <c r="BX10" s="80">
        <f t="shared" si="21"/>
        <v>0</v>
      </c>
      <c r="BY10" s="80">
        <f t="shared" si="4"/>
        <v>0</v>
      </c>
      <c r="BZ10" s="80">
        <f t="shared" si="4"/>
        <v>0</v>
      </c>
      <c r="CA10" s="80">
        <f t="shared" si="4"/>
        <v>0</v>
      </c>
      <c r="CB10" s="80">
        <f t="shared" si="22"/>
        <v>0</v>
      </c>
      <c r="CC10" s="80"/>
      <c r="CD10" s="80"/>
      <c r="CE10" s="80">
        <f t="shared" si="23"/>
        <v>0</v>
      </c>
      <c r="CF10" s="80">
        <f t="shared" si="5"/>
        <v>0</v>
      </c>
      <c r="CG10" s="80">
        <f t="shared" si="5"/>
        <v>0</v>
      </c>
      <c r="CH10" s="80">
        <f t="shared" si="5"/>
        <v>0</v>
      </c>
      <c r="CI10" s="80">
        <f t="shared" si="24"/>
        <v>0</v>
      </c>
      <c r="CJ10" s="80"/>
      <c r="CK10" s="80"/>
      <c r="CL10" s="80">
        <f t="shared" si="25"/>
        <v>0</v>
      </c>
      <c r="CM10" s="80">
        <f t="shared" si="6"/>
        <v>0</v>
      </c>
      <c r="CN10" s="80">
        <f t="shared" si="6"/>
        <v>0</v>
      </c>
      <c r="CO10" s="80">
        <f t="shared" si="6"/>
        <v>0</v>
      </c>
      <c r="CP10" s="80">
        <f t="shared" si="26"/>
        <v>0</v>
      </c>
      <c r="CQ10" s="80"/>
      <c r="CR10" s="80"/>
      <c r="CS10" s="80">
        <f t="shared" si="27"/>
        <v>0</v>
      </c>
      <c r="CT10" s="80">
        <f t="shared" si="7"/>
        <v>0</v>
      </c>
      <c r="CU10" s="80">
        <f t="shared" si="7"/>
        <v>0</v>
      </c>
      <c r="CV10" s="80">
        <f t="shared" si="7"/>
        <v>0</v>
      </c>
      <c r="CW10" s="80">
        <f t="shared" si="28"/>
        <v>0</v>
      </c>
      <c r="CX10" s="80"/>
      <c r="CY10" s="80"/>
      <c r="CZ10" s="80">
        <f t="shared" si="29"/>
        <v>0</v>
      </c>
      <c r="DA10" s="80">
        <f t="shared" si="8"/>
        <v>0</v>
      </c>
      <c r="DB10" s="80">
        <f t="shared" si="8"/>
        <v>0</v>
      </c>
      <c r="DC10" s="80">
        <f t="shared" si="8"/>
        <v>0</v>
      </c>
      <c r="DD10" s="80">
        <f t="shared" si="30"/>
        <v>0</v>
      </c>
      <c r="DF10" s="81">
        <f t="shared" si="31"/>
        <v>0</v>
      </c>
      <c r="DG10" s="81">
        <f t="shared" si="32"/>
        <v>0</v>
      </c>
      <c r="DH10" s="81">
        <f t="shared" si="33"/>
        <v>0</v>
      </c>
      <c r="DI10" s="81">
        <f t="shared" si="34"/>
        <v>0</v>
      </c>
      <c r="DJ10" s="81">
        <f t="shared" si="35"/>
        <v>0</v>
      </c>
      <c r="DK10" s="84">
        <f t="shared" si="9"/>
        <v>0</v>
      </c>
    </row>
    <row r="11" spans="1:115" ht="15.75" thickBot="1">
      <c r="A11" s="76"/>
      <c r="B11" s="31">
        <v>9</v>
      </c>
      <c r="C11" s="82">
        <v>0</v>
      </c>
      <c r="D11" s="82">
        <v>0</v>
      </c>
      <c r="E11" s="82">
        <v>0</v>
      </c>
      <c r="F11" s="82">
        <v>0</v>
      </c>
      <c r="G11" s="82">
        <v>0</v>
      </c>
      <c r="H11" s="76"/>
      <c r="I11" s="31">
        <v>9</v>
      </c>
      <c r="J11" s="82">
        <v>0</v>
      </c>
      <c r="K11" s="82">
        <v>0</v>
      </c>
      <c r="L11" s="82">
        <v>0</v>
      </c>
      <c r="M11" s="82">
        <v>0</v>
      </c>
      <c r="N11" s="82">
        <v>0</v>
      </c>
      <c r="O11" s="76"/>
      <c r="P11" s="31">
        <v>9</v>
      </c>
      <c r="Q11" s="82">
        <v>0</v>
      </c>
      <c r="R11" s="82">
        <v>0</v>
      </c>
      <c r="S11" s="82">
        <v>0</v>
      </c>
      <c r="T11" s="82">
        <v>0</v>
      </c>
      <c r="U11" s="82">
        <v>0</v>
      </c>
      <c r="V11" s="76"/>
      <c r="W11" s="31">
        <v>9</v>
      </c>
      <c r="X11" s="82">
        <v>0</v>
      </c>
      <c r="Y11" s="82">
        <v>0</v>
      </c>
      <c r="Z11" s="82">
        <v>0</v>
      </c>
      <c r="AA11" s="82">
        <v>0</v>
      </c>
      <c r="AB11" s="82">
        <v>0</v>
      </c>
      <c r="AC11" s="76"/>
      <c r="AD11" s="31">
        <v>9</v>
      </c>
      <c r="AE11" s="82">
        <v>0</v>
      </c>
      <c r="AF11" s="82">
        <v>0</v>
      </c>
      <c r="AG11" s="82">
        <v>0</v>
      </c>
      <c r="AH11" s="82">
        <v>0</v>
      </c>
      <c r="AI11" s="82">
        <v>0</v>
      </c>
      <c r="AJ11" s="31"/>
      <c r="AK11" s="31">
        <f t="shared" si="10"/>
        <v>10</v>
      </c>
      <c r="AM11" s="83"/>
      <c r="AN11" s="83">
        <f t="shared" si="11"/>
        <v>0</v>
      </c>
      <c r="AO11" s="83">
        <f t="shared" si="11"/>
        <v>0</v>
      </c>
      <c r="AP11" s="83">
        <f t="shared" si="11"/>
        <v>0</v>
      </c>
      <c r="AQ11" s="83">
        <f t="shared" si="11"/>
        <v>0</v>
      </c>
      <c r="AR11" s="83">
        <f t="shared" si="12"/>
        <v>0</v>
      </c>
      <c r="AS11" s="83"/>
      <c r="AT11" s="83"/>
      <c r="AU11" s="83">
        <f t="shared" si="13"/>
        <v>0</v>
      </c>
      <c r="AV11" s="83">
        <f t="shared" si="0"/>
        <v>0</v>
      </c>
      <c r="AW11" s="83">
        <f t="shared" si="0"/>
        <v>0</v>
      </c>
      <c r="AX11" s="83">
        <f t="shared" si="0"/>
        <v>0</v>
      </c>
      <c r="AY11" s="83">
        <f t="shared" si="14"/>
        <v>0</v>
      </c>
      <c r="AZ11" s="83"/>
      <c r="BA11" s="83"/>
      <c r="BB11" s="83">
        <f t="shared" si="15"/>
        <v>0</v>
      </c>
      <c r="BC11" s="83">
        <f t="shared" si="1"/>
        <v>0</v>
      </c>
      <c r="BD11" s="83">
        <f t="shared" si="1"/>
        <v>0</v>
      </c>
      <c r="BE11" s="83">
        <f t="shared" si="1"/>
        <v>0</v>
      </c>
      <c r="BF11" s="83">
        <f t="shared" si="16"/>
        <v>0</v>
      </c>
      <c r="BG11" s="83"/>
      <c r="BH11" s="83"/>
      <c r="BI11" s="83">
        <f t="shared" si="17"/>
        <v>0</v>
      </c>
      <c r="BJ11" s="83">
        <f t="shared" si="2"/>
        <v>0</v>
      </c>
      <c r="BK11" s="83">
        <f t="shared" si="2"/>
        <v>0</v>
      </c>
      <c r="BL11" s="83">
        <f t="shared" si="2"/>
        <v>0</v>
      </c>
      <c r="BM11" s="83">
        <f t="shared" si="18"/>
        <v>0</v>
      </c>
      <c r="BN11" s="83"/>
      <c r="BO11" s="83"/>
      <c r="BP11" s="83">
        <f t="shared" si="19"/>
        <v>0</v>
      </c>
      <c r="BQ11" s="83">
        <f t="shared" si="3"/>
        <v>0</v>
      </c>
      <c r="BR11" s="83">
        <f t="shared" si="3"/>
        <v>0</v>
      </c>
      <c r="BS11" s="83">
        <f t="shared" si="3"/>
        <v>0</v>
      </c>
      <c r="BT11" s="83">
        <f t="shared" si="20"/>
        <v>0</v>
      </c>
      <c r="BV11" s="80"/>
      <c r="BW11" s="80"/>
      <c r="BX11" s="80">
        <f t="shared" si="21"/>
        <v>0</v>
      </c>
      <c r="BY11" s="80">
        <f t="shared" si="4"/>
        <v>0</v>
      </c>
      <c r="BZ11" s="80">
        <f t="shared" si="4"/>
        <v>0</v>
      </c>
      <c r="CA11" s="80">
        <f t="shared" si="4"/>
        <v>0</v>
      </c>
      <c r="CB11" s="80">
        <f t="shared" si="22"/>
        <v>0</v>
      </c>
      <c r="CC11" s="80"/>
      <c r="CD11" s="80"/>
      <c r="CE11" s="80">
        <f t="shared" si="23"/>
        <v>0</v>
      </c>
      <c r="CF11" s="80">
        <f t="shared" si="5"/>
        <v>0</v>
      </c>
      <c r="CG11" s="80">
        <f t="shared" si="5"/>
        <v>0</v>
      </c>
      <c r="CH11" s="80">
        <f t="shared" si="5"/>
        <v>0</v>
      </c>
      <c r="CI11" s="80">
        <f t="shared" si="24"/>
        <v>0</v>
      </c>
      <c r="CJ11" s="80"/>
      <c r="CK11" s="80"/>
      <c r="CL11" s="80">
        <f t="shared" si="25"/>
        <v>0</v>
      </c>
      <c r="CM11" s="80">
        <f t="shared" si="6"/>
        <v>0</v>
      </c>
      <c r="CN11" s="80">
        <f t="shared" si="6"/>
        <v>0</v>
      </c>
      <c r="CO11" s="80">
        <f t="shared" si="6"/>
        <v>0</v>
      </c>
      <c r="CP11" s="80">
        <f t="shared" si="26"/>
        <v>0</v>
      </c>
      <c r="CQ11" s="80"/>
      <c r="CR11" s="80"/>
      <c r="CS11" s="80">
        <f t="shared" si="27"/>
        <v>0</v>
      </c>
      <c r="CT11" s="80">
        <f t="shared" si="7"/>
        <v>0</v>
      </c>
      <c r="CU11" s="80">
        <f t="shared" si="7"/>
        <v>0</v>
      </c>
      <c r="CV11" s="80">
        <f t="shared" si="7"/>
        <v>0</v>
      </c>
      <c r="CW11" s="80">
        <f t="shared" si="28"/>
        <v>0</v>
      </c>
      <c r="CX11" s="80"/>
      <c r="CY11" s="80"/>
      <c r="CZ11" s="80">
        <f t="shared" si="29"/>
        <v>0</v>
      </c>
      <c r="DA11" s="80">
        <f t="shared" si="8"/>
        <v>0</v>
      </c>
      <c r="DB11" s="80">
        <f t="shared" si="8"/>
        <v>0</v>
      </c>
      <c r="DC11" s="80">
        <f t="shared" si="8"/>
        <v>0</v>
      </c>
      <c r="DD11" s="80">
        <f t="shared" si="30"/>
        <v>0</v>
      </c>
      <c r="DF11" s="81">
        <f t="shared" si="31"/>
        <v>0</v>
      </c>
      <c r="DG11" s="81">
        <f t="shared" si="32"/>
        <v>0</v>
      </c>
      <c r="DH11" s="81">
        <f t="shared" si="33"/>
        <v>0</v>
      </c>
      <c r="DI11" s="81">
        <f t="shared" si="34"/>
        <v>0</v>
      </c>
      <c r="DJ11" s="81">
        <f t="shared" si="35"/>
        <v>0</v>
      </c>
      <c r="DK11" s="84">
        <f t="shared" si="9"/>
        <v>0</v>
      </c>
    </row>
    <row r="12" spans="1:115" ht="15.75" thickBot="1">
      <c r="A12" s="76"/>
      <c r="B12" s="31">
        <v>10</v>
      </c>
      <c r="C12" s="82">
        <v>0</v>
      </c>
      <c r="D12" s="82">
        <v>0</v>
      </c>
      <c r="E12" s="82">
        <v>0</v>
      </c>
      <c r="F12" s="82">
        <v>0</v>
      </c>
      <c r="G12" s="82">
        <v>0</v>
      </c>
      <c r="H12" s="76"/>
      <c r="I12" s="31">
        <v>10</v>
      </c>
      <c r="J12" s="82">
        <v>0</v>
      </c>
      <c r="K12" s="82">
        <v>0</v>
      </c>
      <c r="L12" s="82">
        <v>0</v>
      </c>
      <c r="M12" s="82">
        <v>0</v>
      </c>
      <c r="N12" s="82">
        <v>0</v>
      </c>
      <c r="O12" s="76"/>
      <c r="P12" s="31">
        <v>10</v>
      </c>
      <c r="Q12" s="82">
        <v>0</v>
      </c>
      <c r="R12" s="82">
        <v>0</v>
      </c>
      <c r="S12" s="82">
        <v>0</v>
      </c>
      <c r="T12" s="82">
        <v>0</v>
      </c>
      <c r="U12" s="82">
        <v>0</v>
      </c>
      <c r="V12" s="76"/>
      <c r="W12" s="31">
        <v>10</v>
      </c>
      <c r="X12" s="82">
        <v>0</v>
      </c>
      <c r="Y12" s="82">
        <v>0</v>
      </c>
      <c r="Z12" s="82">
        <v>0</v>
      </c>
      <c r="AA12" s="82">
        <v>0</v>
      </c>
      <c r="AB12" s="82">
        <v>0</v>
      </c>
      <c r="AC12" s="76"/>
      <c r="AD12" s="31">
        <v>10</v>
      </c>
      <c r="AE12" s="82">
        <v>0</v>
      </c>
      <c r="AF12" s="82">
        <v>0</v>
      </c>
      <c r="AG12" s="82">
        <v>0</v>
      </c>
      <c r="AH12" s="82">
        <v>0</v>
      </c>
      <c r="AI12" s="82">
        <v>0</v>
      </c>
      <c r="AJ12" s="31"/>
      <c r="AK12" s="31">
        <f t="shared" si="10"/>
        <v>10</v>
      </c>
      <c r="AM12" s="83"/>
      <c r="AN12" s="83">
        <f t="shared" si="11"/>
        <v>0</v>
      </c>
      <c r="AO12" s="83">
        <f t="shared" si="11"/>
        <v>0</v>
      </c>
      <c r="AP12" s="83">
        <f t="shared" si="11"/>
        <v>0</v>
      </c>
      <c r="AQ12" s="83">
        <f t="shared" si="11"/>
        <v>0</v>
      </c>
      <c r="AR12" s="83">
        <f t="shared" si="12"/>
        <v>0</v>
      </c>
      <c r="AS12" s="83"/>
      <c r="AT12" s="83"/>
      <c r="AU12" s="83">
        <f t="shared" si="13"/>
        <v>0</v>
      </c>
      <c r="AV12" s="83">
        <f t="shared" si="0"/>
        <v>0</v>
      </c>
      <c r="AW12" s="83">
        <f t="shared" si="0"/>
        <v>0</v>
      </c>
      <c r="AX12" s="83">
        <f t="shared" si="0"/>
        <v>0</v>
      </c>
      <c r="AY12" s="83">
        <f t="shared" si="14"/>
        <v>0</v>
      </c>
      <c r="AZ12" s="83"/>
      <c r="BA12" s="83"/>
      <c r="BB12" s="83">
        <f t="shared" si="15"/>
        <v>0</v>
      </c>
      <c r="BC12" s="83">
        <f t="shared" si="1"/>
        <v>0</v>
      </c>
      <c r="BD12" s="83">
        <f t="shared" si="1"/>
        <v>0</v>
      </c>
      <c r="BE12" s="83">
        <f t="shared" si="1"/>
        <v>0</v>
      </c>
      <c r="BF12" s="83">
        <f t="shared" si="16"/>
        <v>0</v>
      </c>
      <c r="BG12" s="83"/>
      <c r="BH12" s="83"/>
      <c r="BI12" s="83">
        <f t="shared" si="17"/>
        <v>0</v>
      </c>
      <c r="BJ12" s="83">
        <f t="shared" si="2"/>
        <v>0</v>
      </c>
      <c r="BK12" s="83">
        <f t="shared" si="2"/>
        <v>0</v>
      </c>
      <c r="BL12" s="83">
        <f t="shared" si="2"/>
        <v>0</v>
      </c>
      <c r="BM12" s="83">
        <f t="shared" si="18"/>
        <v>0</v>
      </c>
      <c r="BN12" s="83"/>
      <c r="BO12" s="83"/>
      <c r="BP12" s="83">
        <f t="shared" si="19"/>
        <v>0</v>
      </c>
      <c r="BQ12" s="83">
        <f t="shared" si="3"/>
        <v>0</v>
      </c>
      <c r="BR12" s="83">
        <f t="shared" si="3"/>
        <v>0</v>
      </c>
      <c r="BS12" s="83">
        <f t="shared" si="3"/>
        <v>0</v>
      </c>
      <c r="BT12" s="83">
        <f t="shared" si="20"/>
        <v>0</v>
      </c>
      <c r="BV12" s="80"/>
      <c r="BW12" s="80"/>
      <c r="BX12" s="80">
        <f t="shared" si="21"/>
        <v>0</v>
      </c>
      <c r="BY12" s="80">
        <f t="shared" si="4"/>
        <v>0</v>
      </c>
      <c r="BZ12" s="80">
        <f t="shared" si="4"/>
        <v>0</v>
      </c>
      <c r="CA12" s="80">
        <f t="shared" si="4"/>
        <v>0</v>
      </c>
      <c r="CB12" s="80">
        <f t="shared" si="22"/>
        <v>0</v>
      </c>
      <c r="CC12" s="80"/>
      <c r="CD12" s="80"/>
      <c r="CE12" s="80">
        <f t="shared" si="23"/>
        <v>0</v>
      </c>
      <c r="CF12" s="80">
        <f t="shared" si="5"/>
        <v>0</v>
      </c>
      <c r="CG12" s="80">
        <f t="shared" si="5"/>
        <v>0</v>
      </c>
      <c r="CH12" s="80">
        <f t="shared" si="5"/>
        <v>0</v>
      </c>
      <c r="CI12" s="80">
        <f t="shared" si="24"/>
        <v>0</v>
      </c>
      <c r="CJ12" s="80"/>
      <c r="CK12" s="80"/>
      <c r="CL12" s="80">
        <f t="shared" si="25"/>
        <v>0</v>
      </c>
      <c r="CM12" s="80">
        <f t="shared" si="6"/>
        <v>0</v>
      </c>
      <c r="CN12" s="80">
        <f t="shared" si="6"/>
        <v>0</v>
      </c>
      <c r="CO12" s="80">
        <f t="shared" si="6"/>
        <v>0</v>
      </c>
      <c r="CP12" s="80">
        <f t="shared" si="26"/>
        <v>0</v>
      </c>
      <c r="CQ12" s="80"/>
      <c r="CR12" s="80"/>
      <c r="CS12" s="80">
        <f t="shared" si="27"/>
        <v>0</v>
      </c>
      <c r="CT12" s="80">
        <f t="shared" si="7"/>
        <v>0</v>
      </c>
      <c r="CU12" s="80">
        <f t="shared" si="7"/>
        <v>0</v>
      </c>
      <c r="CV12" s="80">
        <f t="shared" si="7"/>
        <v>0</v>
      </c>
      <c r="CW12" s="80">
        <f t="shared" si="28"/>
        <v>0</v>
      </c>
      <c r="CX12" s="80"/>
      <c r="CY12" s="80"/>
      <c r="CZ12" s="80">
        <f t="shared" si="29"/>
        <v>0</v>
      </c>
      <c r="DA12" s="80">
        <f t="shared" si="8"/>
        <v>0</v>
      </c>
      <c r="DB12" s="80">
        <f t="shared" si="8"/>
        <v>0</v>
      </c>
      <c r="DC12" s="80">
        <f t="shared" si="8"/>
        <v>0</v>
      </c>
      <c r="DD12" s="80">
        <f t="shared" si="30"/>
        <v>0</v>
      </c>
      <c r="DF12" s="81">
        <f t="shared" si="31"/>
        <v>0</v>
      </c>
      <c r="DG12" s="81">
        <f t="shared" si="32"/>
        <v>0</v>
      </c>
      <c r="DH12" s="81">
        <f t="shared" si="33"/>
        <v>0</v>
      </c>
      <c r="DI12" s="81">
        <f t="shared" si="34"/>
        <v>0</v>
      </c>
      <c r="DJ12" s="81">
        <f t="shared" si="35"/>
        <v>0</v>
      </c>
      <c r="DK12" s="84">
        <f t="shared" si="9"/>
        <v>0</v>
      </c>
    </row>
    <row r="13" spans="1:115" ht="15.75" thickBot="1">
      <c r="A13" s="76"/>
      <c r="B13" s="31">
        <v>11</v>
      </c>
      <c r="C13" s="82">
        <v>0</v>
      </c>
      <c r="D13" s="82">
        <v>0</v>
      </c>
      <c r="E13" s="82">
        <v>0</v>
      </c>
      <c r="F13" s="82">
        <v>0</v>
      </c>
      <c r="G13" s="82">
        <v>0</v>
      </c>
      <c r="H13" s="76"/>
      <c r="I13" s="31">
        <v>11</v>
      </c>
      <c r="J13" s="82">
        <v>0</v>
      </c>
      <c r="K13" s="82">
        <v>0</v>
      </c>
      <c r="L13" s="82">
        <v>0</v>
      </c>
      <c r="M13" s="82">
        <v>0</v>
      </c>
      <c r="N13" s="82">
        <v>0</v>
      </c>
      <c r="O13" s="76"/>
      <c r="P13" s="31">
        <v>11</v>
      </c>
      <c r="Q13" s="82">
        <v>0</v>
      </c>
      <c r="R13" s="82">
        <v>0</v>
      </c>
      <c r="S13" s="82">
        <v>0</v>
      </c>
      <c r="T13" s="82">
        <v>0</v>
      </c>
      <c r="U13" s="82">
        <v>0</v>
      </c>
      <c r="V13" s="76"/>
      <c r="W13" s="31">
        <v>11</v>
      </c>
      <c r="X13" s="82">
        <v>0</v>
      </c>
      <c r="Y13" s="82">
        <v>0</v>
      </c>
      <c r="Z13" s="82">
        <v>0</v>
      </c>
      <c r="AA13" s="82">
        <v>0</v>
      </c>
      <c r="AB13" s="82">
        <v>0</v>
      </c>
      <c r="AC13" s="76"/>
      <c r="AD13" s="31">
        <v>11</v>
      </c>
      <c r="AE13" s="82">
        <v>0</v>
      </c>
      <c r="AF13" s="82">
        <v>0</v>
      </c>
      <c r="AG13" s="82">
        <v>0</v>
      </c>
      <c r="AH13" s="82">
        <v>0</v>
      </c>
      <c r="AI13" s="82">
        <v>0</v>
      </c>
      <c r="AJ13" s="31"/>
      <c r="AK13" s="31">
        <f t="shared" si="10"/>
        <v>10</v>
      </c>
      <c r="AM13" s="83"/>
      <c r="AN13" s="83">
        <f t="shared" si="11"/>
        <v>0</v>
      </c>
      <c r="AO13" s="83">
        <f t="shared" si="11"/>
        <v>0</v>
      </c>
      <c r="AP13" s="83">
        <f t="shared" si="11"/>
        <v>0</v>
      </c>
      <c r="AQ13" s="83">
        <f t="shared" si="11"/>
        <v>0</v>
      </c>
      <c r="AR13" s="83">
        <f t="shared" si="12"/>
        <v>0</v>
      </c>
      <c r="AS13" s="83"/>
      <c r="AT13" s="83"/>
      <c r="AU13" s="83">
        <f t="shared" si="13"/>
        <v>0</v>
      </c>
      <c r="AV13" s="83">
        <f t="shared" si="0"/>
        <v>0</v>
      </c>
      <c r="AW13" s="83">
        <f t="shared" si="0"/>
        <v>0</v>
      </c>
      <c r="AX13" s="83">
        <f t="shared" si="0"/>
        <v>0</v>
      </c>
      <c r="AY13" s="83">
        <f t="shared" si="14"/>
        <v>0</v>
      </c>
      <c r="AZ13" s="83"/>
      <c r="BA13" s="83"/>
      <c r="BB13" s="83">
        <f t="shared" si="15"/>
        <v>0</v>
      </c>
      <c r="BC13" s="83">
        <f t="shared" si="1"/>
        <v>0</v>
      </c>
      <c r="BD13" s="83">
        <f t="shared" si="1"/>
        <v>0</v>
      </c>
      <c r="BE13" s="83">
        <f t="shared" si="1"/>
        <v>0</v>
      </c>
      <c r="BF13" s="83">
        <f t="shared" si="16"/>
        <v>0</v>
      </c>
      <c r="BG13" s="83"/>
      <c r="BH13" s="83"/>
      <c r="BI13" s="83">
        <f t="shared" si="17"/>
        <v>0</v>
      </c>
      <c r="BJ13" s="83">
        <f t="shared" si="2"/>
        <v>0</v>
      </c>
      <c r="BK13" s="83">
        <f t="shared" si="2"/>
        <v>0</v>
      </c>
      <c r="BL13" s="83">
        <f t="shared" si="2"/>
        <v>0</v>
      </c>
      <c r="BM13" s="83">
        <f t="shared" si="18"/>
        <v>0</v>
      </c>
      <c r="BN13" s="83"/>
      <c r="BO13" s="83"/>
      <c r="BP13" s="83">
        <f t="shared" si="19"/>
        <v>0</v>
      </c>
      <c r="BQ13" s="83">
        <f t="shared" si="3"/>
        <v>0</v>
      </c>
      <c r="BR13" s="83">
        <f t="shared" si="3"/>
        <v>0</v>
      </c>
      <c r="BS13" s="83">
        <f t="shared" si="3"/>
        <v>0</v>
      </c>
      <c r="BT13" s="83">
        <f t="shared" si="20"/>
        <v>0</v>
      </c>
      <c r="BV13" s="80"/>
      <c r="BW13" s="80"/>
      <c r="BX13" s="80">
        <f t="shared" si="21"/>
        <v>0</v>
      </c>
      <c r="BY13" s="80">
        <f t="shared" si="4"/>
        <v>0</v>
      </c>
      <c r="BZ13" s="80">
        <f t="shared" si="4"/>
        <v>0</v>
      </c>
      <c r="CA13" s="80">
        <f t="shared" si="4"/>
        <v>0</v>
      </c>
      <c r="CB13" s="80">
        <f t="shared" si="22"/>
        <v>0</v>
      </c>
      <c r="CC13" s="80"/>
      <c r="CD13" s="80"/>
      <c r="CE13" s="80">
        <f t="shared" si="23"/>
        <v>0</v>
      </c>
      <c r="CF13" s="80">
        <f t="shared" si="5"/>
        <v>0</v>
      </c>
      <c r="CG13" s="80">
        <f t="shared" si="5"/>
        <v>0</v>
      </c>
      <c r="CH13" s="80">
        <f t="shared" si="5"/>
        <v>0</v>
      </c>
      <c r="CI13" s="80">
        <f t="shared" si="24"/>
        <v>0</v>
      </c>
      <c r="CJ13" s="80"/>
      <c r="CK13" s="80"/>
      <c r="CL13" s="80">
        <f t="shared" si="25"/>
        <v>0</v>
      </c>
      <c r="CM13" s="80">
        <f t="shared" si="6"/>
        <v>0</v>
      </c>
      <c r="CN13" s="80">
        <f t="shared" si="6"/>
        <v>0</v>
      </c>
      <c r="CO13" s="80">
        <f t="shared" si="6"/>
        <v>0</v>
      </c>
      <c r="CP13" s="80">
        <f t="shared" si="26"/>
        <v>0</v>
      </c>
      <c r="CQ13" s="80"/>
      <c r="CR13" s="80"/>
      <c r="CS13" s="80">
        <f t="shared" si="27"/>
        <v>0</v>
      </c>
      <c r="CT13" s="80">
        <f t="shared" si="7"/>
        <v>0</v>
      </c>
      <c r="CU13" s="80">
        <f t="shared" si="7"/>
        <v>0</v>
      </c>
      <c r="CV13" s="80">
        <f t="shared" si="7"/>
        <v>0</v>
      </c>
      <c r="CW13" s="80">
        <f t="shared" si="28"/>
        <v>0</v>
      </c>
      <c r="CX13" s="80"/>
      <c r="CY13" s="80"/>
      <c r="CZ13" s="80">
        <f t="shared" si="29"/>
        <v>0</v>
      </c>
      <c r="DA13" s="80">
        <f t="shared" si="8"/>
        <v>0</v>
      </c>
      <c r="DB13" s="80">
        <f t="shared" si="8"/>
        <v>0</v>
      </c>
      <c r="DC13" s="80">
        <f t="shared" si="8"/>
        <v>0</v>
      </c>
      <c r="DD13" s="80">
        <f t="shared" si="30"/>
        <v>0</v>
      </c>
      <c r="DF13" s="81">
        <f t="shared" si="31"/>
        <v>0</v>
      </c>
      <c r="DG13" s="81">
        <f t="shared" si="32"/>
        <v>0</v>
      </c>
      <c r="DH13" s="81">
        <f t="shared" si="33"/>
        <v>0</v>
      </c>
      <c r="DI13" s="81">
        <f t="shared" si="34"/>
        <v>0</v>
      </c>
      <c r="DJ13" s="81">
        <f t="shared" si="35"/>
        <v>0</v>
      </c>
      <c r="DK13" s="84">
        <f t="shared" si="9"/>
        <v>0</v>
      </c>
    </row>
    <row r="14" spans="1:115" ht="15.75" thickBot="1">
      <c r="A14" s="76"/>
      <c r="B14" s="31">
        <v>12</v>
      </c>
      <c r="C14" s="82">
        <v>0</v>
      </c>
      <c r="D14" s="82">
        <v>0</v>
      </c>
      <c r="E14" s="82">
        <v>0</v>
      </c>
      <c r="F14" s="82">
        <v>0</v>
      </c>
      <c r="G14" s="82">
        <v>0</v>
      </c>
      <c r="H14" s="76"/>
      <c r="I14" s="31">
        <v>12</v>
      </c>
      <c r="J14" s="82">
        <v>0</v>
      </c>
      <c r="K14" s="82">
        <v>0</v>
      </c>
      <c r="L14" s="82">
        <v>0</v>
      </c>
      <c r="M14" s="82">
        <v>0</v>
      </c>
      <c r="N14" s="82">
        <v>0</v>
      </c>
      <c r="O14" s="76"/>
      <c r="P14" s="31">
        <v>12</v>
      </c>
      <c r="Q14" s="82">
        <v>0</v>
      </c>
      <c r="R14" s="82">
        <v>0</v>
      </c>
      <c r="S14" s="82">
        <v>0</v>
      </c>
      <c r="T14" s="82">
        <v>0</v>
      </c>
      <c r="U14" s="82">
        <v>0</v>
      </c>
      <c r="V14" s="76"/>
      <c r="W14" s="31">
        <v>12</v>
      </c>
      <c r="X14" s="82">
        <v>0</v>
      </c>
      <c r="Y14" s="82">
        <v>0</v>
      </c>
      <c r="Z14" s="82">
        <v>0</v>
      </c>
      <c r="AA14" s="82">
        <v>0</v>
      </c>
      <c r="AB14" s="82">
        <v>0</v>
      </c>
      <c r="AC14" s="76"/>
      <c r="AD14" s="31">
        <v>12</v>
      </c>
      <c r="AE14" s="82">
        <v>0</v>
      </c>
      <c r="AF14" s="82">
        <v>0</v>
      </c>
      <c r="AG14" s="82">
        <v>0</v>
      </c>
      <c r="AH14" s="82">
        <v>0</v>
      </c>
      <c r="AI14" s="82">
        <v>0</v>
      </c>
      <c r="AJ14" s="31"/>
      <c r="AK14" s="31">
        <f t="shared" si="10"/>
        <v>10</v>
      </c>
      <c r="AM14" s="83"/>
      <c r="AN14" s="83">
        <f t="shared" si="11"/>
        <v>0</v>
      </c>
      <c r="AO14" s="83">
        <f t="shared" si="11"/>
        <v>0</v>
      </c>
      <c r="AP14" s="83">
        <f t="shared" si="11"/>
        <v>0</v>
      </c>
      <c r="AQ14" s="83">
        <f t="shared" si="11"/>
        <v>0</v>
      </c>
      <c r="AR14" s="83">
        <f t="shared" si="12"/>
        <v>0</v>
      </c>
      <c r="AS14" s="83"/>
      <c r="AT14" s="83"/>
      <c r="AU14" s="83">
        <f t="shared" si="13"/>
        <v>0</v>
      </c>
      <c r="AV14" s="83">
        <f t="shared" si="0"/>
        <v>0</v>
      </c>
      <c r="AW14" s="83">
        <f t="shared" si="0"/>
        <v>0</v>
      </c>
      <c r="AX14" s="83">
        <f t="shared" si="0"/>
        <v>0</v>
      </c>
      <c r="AY14" s="83">
        <f t="shared" si="14"/>
        <v>0</v>
      </c>
      <c r="AZ14" s="83"/>
      <c r="BA14" s="83"/>
      <c r="BB14" s="83">
        <f t="shared" si="15"/>
        <v>0</v>
      </c>
      <c r="BC14" s="83">
        <f t="shared" si="1"/>
        <v>0</v>
      </c>
      <c r="BD14" s="83">
        <f t="shared" si="1"/>
        <v>0</v>
      </c>
      <c r="BE14" s="83">
        <f t="shared" si="1"/>
        <v>0</v>
      </c>
      <c r="BF14" s="83">
        <f t="shared" si="16"/>
        <v>0</v>
      </c>
      <c r="BG14" s="83"/>
      <c r="BH14" s="83"/>
      <c r="BI14" s="83">
        <f t="shared" si="17"/>
        <v>0</v>
      </c>
      <c r="BJ14" s="83">
        <f t="shared" si="2"/>
        <v>0</v>
      </c>
      <c r="BK14" s="83">
        <f t="shared" si="2"/>
        <v>0</v>
      </c>
      <c r="BL14" s="83">
        <f t="shared" si="2"/>
        <v>0</v>
      </c>
      <c r="BM14" s="83">
        <f t="shared" si="18"/>
        <v>0</v>
      </c>
      <c r="BN14" s="83"/>
      <c r="BO14" s="83"/>
      <c r="BP14" s="83">
        <f t="shared" si="19"/>
        <v>0</v>
      </c>
      <c r="BQ14" s="83">
        <f t="shared" si="3"/>
        <v>0</v>
      </c>
      <c r="BR14" s="83">
        <f t="shared" si="3"/>
        <v>0</v>
      </c>
      <c r="BS14" s="83">
        <f t="shared" si="3"/>
        <v>0</v>
      </c>
      <c r="BT14" s="83">
        <f t="shared" si="20"/>
        <v>0</v>
      </c>
      <c r="BV14" s="80"/>
      <c r="BW14" s="80"/>
      <c r="BX14" s="80">
        <f t="shared" si="21"/>
        <v>0</v>
      </c>
      <c r="BY14" s="80">
        <f t="shared" si="4"/>
        <v>0</v>
      </c>
      <c r="BZ14" s="80">
        <f t="shared" si="4"/>
        <v>0</v>
      </c>
      <c r="CA14" s="80">
        <f t="shared" si="4"/>
        <v>0</v>
      </c>
      <c r="CB14" s="80">
        <f t="shared" si="22"/>
        <v>0</v>
      </c>
      <c r="CC14" s="80"/>
      <c r="CD14" s="80"/>
      <c r="CE14" s="80">
        <f t="shared" si="23"/>
        <v>0</v>
      </c>
      <c r="CF14" s="80">
        <f t="shared" si="5"/>
        <v>0</v>
      </c>
      <c r="CG14" s="80">
        <f t="shared" si="5"/>
        <v>0</v>
      </c>
      <c r="CH14" s="80">
        <f t="shared" si="5"/>
        <v>0</v>
      </c>
      <c r="CI14" s="80">
        <f t="shared" si="24"/>
        <v>0</v>
      </c>
      <c r="CJ14" s="80"/>
      <c r="CK14" s="80"/>
      <c r="CL14" s="80">
        <f t="shared" si="25"/>
        <v>0</v>
      </c>
      <c r="CM14" s="80">
        <f t="shared" si="6"/>
        <v>0</v>
      </c>
      <c r="CN14" s="80">
        <f t="shared" si="6"/>
        <v>0</v>
      </c>
      <c r="CO14" s="80">
        <f t="shared" si="6"/>
        <v>0</v>
      </c>
      <c r="CP14" s="80">
        <f t="shared" si="26"/>
        <v>0</v>
      </c>
      <c r="CQ14" s="80"/>
      <c r="CR14" s="80"/>
      <c r="CS14" s="80">
        <f t="shared" si="27"/>
        <v>0</v>
      </c>
      <c r="CT14" s="80">
        <f t="shared" si="7"/>
        <v>0</v>
      </c>
      <c r="CU14" s="80">
        <f t="shared" si="7"/>
        <v>0</v>
      </c>
      <c r="CV14" s="80">
        <f t="shared" si="7"/>
        <v>0</v>
      </c>
      <c r="CW14" s="80">
        <f t="shared" si="28"/>
        <v>0</v>
      </c>
      <c r="CX14" s="80"/>
      <c r="CY14" s="80"/>
      <c r="CZ14" s="80">
        <f t="shared" si="29"/>
        <v>0</v>
      </c>
      <c r="DA14" s="80">
        <f t="shared" si="8"/>
        <v>0</v>
      </c>
      <c r="DB14" s="80">
        <f t="shared" si="8"/>
        <v>0</v>
      </c>
      <c r="DC14" s="80">
        <f t="shared" si="8"/>
        <v>0</v>
      </c>
      <c r="DD14" s="80">
        <f t="shared" si="30"/>
        <v>0</v>
      </c>
      <c r="DF14" s="81">
        <f t="shared" si="31"/>
        <v>0</v>
      </c>
      <c r="DG14" s="81">
        <f t="shared" si="32"/>
        <v>0</v>
      </c>
      <c r="DH14" s="81">
        <f t="shared" si="33"/>
        <v>0</v>
      </c>
      <c r="DI14" s="81">
        <f t="shared" si="34"/>
        <v>0</v>
      </c>
      <c r="DJ14" s="81">
        <f t="shared" si="35"/>
        <v>0</v>
      </c>
      <c r="DK14" s="84">
        <f t="shared" si="9"/>
        <v>0</v>
      </c>
    </row>
    <row r="15" spans="1:115" ht="15.75" thickBot="1">
      <c r="A15" s="76"/>
      <c r="B15" s="31">
        <v>13</v>
      </c>
      <c r="C15" s="82">
        <v>0</v>
      </c>
      <c r="D15" s="82">
        <v>0</v>
      </c>
      <c r="E15" s="82">
        <v>0</v>
      </c>
      <c r="F15" s="82">
        <v>0</v>
      </c>
      <c r="G15" s="82">
        <v>0</v>
      </c>
      <c r="H15" s="76"/>
      <c r="I15" s="31">
        <v>13</v>
      </c>
      <c r="J15" s="82">
        <v>0</v>
      </c>
      <c r="K15" s="82">
        <v>0</v>
      </c>
      <c r="L15" s="82">
        <v>0</v>
      </c>
      <c r="M15" s="82">
        <v>0</v>
      </c>
      <c r="N15" s="82">
        <v>0</v>
      </c>
      <c r="O15" s="76"/>
      <c r="P15" s="31">
        <v>13</v>
      </c>
      <c r="Q15" s="82">
        <v>0</v>
      </c>
      <c r="R15" s="82">
        <v>0</v>
      </c>
      <c r="S15" s="82">
        <v>0</v>
      </c>
      <c r="T15" s="82">
        <v>0</v>
      </c>
      <c r="U15" s="82">
        <v>0</v>
      </c>
      <c r="V15" s="76"/>
      <c r="W15" s="31">
        <v>13</v>
      </c>
      <c r="X15" s="82">
        <v>0</v>
      </c>
      <c r="Y15" s="82">
        <v>0</v>
      </c>
      <c r="Z15" s="82">
        <v>0</v>
      </c>
      <c r="AA15" s="82">
        <v>0</v>
      </c>
      <c r="AB15" s="82">
        <v>0</v>
      </c>
      <c r="AC15" s="76"/>
      <c r="AD15" s="31">
        <v>13</v>
      </c>
      <c r="AE15" s="82">
        <v>0</v>
      </c>
      <c r="AF15" s="82">
        <v>0</v>
      </c>
      <c r="AG15" s="82">
        <v>0</v>
      </c>
      <c r="AH15" s="82">
        <v>0</v>
      </c>
      <c r="AI15" s="82">
        <v>0</v>
      </c>
      <c r="AJ15" s="31"/>
      <c r="AK15" s="31">
        <f t="shared" si="10"/>
        <v>10</v>
      </c>
      <c r="AM15" s="83"/>
      <c r="AN15" s="83">
        <f t="shared" si="11"/>
        <v>0</v>
      </c>
      <c r="AO15" s="83">
        <f t="shared" si="11"/>
        <v>0</v>
      </c>
      <c r="AP15" s="83">
        <f t="shared" si="11"/>
        <v>0</v>
      </c>
      <c r="AQ15" s="83">
        <f t="shared" si="11"/>
        <v>0</v>
      </c>
      <c r="AR15" s="83">
        <f t="shared" si="12"/>
        <v>0</v>
      </c>
      <c r="AS15" s="83"/>
      <c r="AT15" s="83"/>
      <c r="AU15" s="83">
        <f t="shared" si="13"/>
        <v>0</v>
      </c>
      <c r="AV15" s="83">
        <f t="shared" si="0"/>
        <v>0</v>
      </c>
      <c r="AW15" s="83">
        <f t="shared" si="0"/>
        <v>0</v>
      </c>
      <c r="AX15" s="83">
        <f t="shared" si="0"/>
        <v>0</v>
      </c>
      <c r="AY15" s="83">
        <f t="shared" si="14"/>
        <v>0</v>
      </c>
      <c r="AZ15" s="83"/>
      <c r="BA15" s="83"/>
      <c r="BB15" s="83">
        <f t="shared" si="15"/>
        <v>0</v>
      </c>
      <c r="BC15" s="83">
        <f t="shared" si="1"/>
        <v>0</v>
      </c>
      <c r="BD15" s="83">
        <f t="shared" si="1"/>
        <v>0</v>
      </c>
      <c r="BE15" s="83">
        <f t="shared" si="1"/>
        <v>0</v>
      </c>
      <c r="BF15" s="83">
        <f t="shared" si="16"/>
        <v>0</v>
      </c>
      <c r="BG15" s="83"/>
      <c r="BH15" s="83"/>
      <c r="BI15" s="83">
        <f t="shared" si="17"/>
        <v>0</v>
      </c>
      <c r="BJ15" s="83">
        <f t="shared" si="2"/>
        <v>0</v>
      </c>
      <c r="BK15" s="83">
        <f t="shared" si="2"/>
        <v>0</v>
      </c>
      <c r="BL15" s="83">
        <f t="shared" si="2"/>
        <v>0</v>
      </c>
      <c r="BM15" s="83">
        <f t="shared" si="18"/>
        <v>0</v>
      </c>
      <c r="BN15" s="83"/>
      <c r="BO15" s="83"/>
      <c r="BP15" s="83">
        <f t="shared" si="19"/>
        <v>0</v>
      </c>
      <c r="BQ15" s="83">
        <f t="shared" si="3"/>
        <v>0</v>
      </c>
      <c r="BR15" s="83">
        <f t="shared" si="3"/>
        <v>0</v>
      </c>
      <c r="BS15" s="83">
        <f t="shared" si="3"/>
        <v>0</v>
      </c>
      <c r="BT15" s="83">
        <f t="shared" si="20"/>
        <v>0</v>
      </c>
      <c r="BV15" s="80"/>
      <c r="BW15" s="80"/>
      <c r="BX15" s="80">
        <f t="shared" si="21"/>
        <v>0</v>
      </c>
      <c r="BY15" s="80">
        <f t="shared" si="4"/>
        <v>0</v>
      </c>
      <c r="BZ15" s="80">
        <f t="shared" si="4"/>
        <v>0</v>
      </c>
      <c r="CA15" s="80">
        <f t="shared" si="4"/>
        <v>0</v>
      </c>
      <c r="CB15" s="80">
        <f t="shared" si="22"/>
        <v>0</v>
      </c>
      <c r="CC15" s="80"/>
      <c r="CD15" s="80"/>
      <c r="CE15" s="80">
        <f t="shared" si="23"/>
        <v>0</v>
      </c>
      <c r="CF15" s="80">
        <f t="shared" si="5"/>
        <v>0</v>
      </c>
      <c r="CG15" s="80">
        <f t="shared" si="5"/>
        <v>0</v>
      </c>
      <c r="CH15" s="80">
        <f t="shared" si="5"/>
        <v>0</v>
      </c>
      <c r="CI15" s="80">
        <f t="shared" si="24"/>
        <v>0</v>
      </c>
      <c r="CJ15" s="80"/>
      <c r="CK15" s="80"/>
      <c r="CL15" s="80">
        <f t="shared" si="25"/>
        <v>0</v>
      </c>
      <c r="CM15" s="80">
        <f t="shared" si="6"/>
        <v>0</v>
      </c>
      <c r="CN15" s="80">
        <f t="shared" si="6"/>
        <v>0</v>
      </c>
      <c r="CO15" s="80">
        <f t="shared" si="6"/>
        <v>0</v>
      </c>
      <c r="CP15" s="80">
        <f t="shared" si="26"/>
        <v>0</v>
      </c>
      <c r="CQ15" s="80"/>
      <c r="CR15" s="80"/>
      <c r="CS15" s="80">
        <f t="shared" si="27"/>
        <v>0</v>
      </c>
      <c r="CT15" s="80">
        <f t="shared" si="7"/>
        <v>0</v>
      </c>
      <c r="CU15" s="80">
        <f t="shared" si="7"/>
        <v>0</v>
      </c>
      <c r="CV15" s="80">
        <f t="shared" si="7"/>
        <v>0</v>
      </c>
      <c r="CW15" s="80">
        <f t="shared" si="28"/>
        <v>0</v>
      </c>
      <c r="CX15" s="80"/>
      <c r="CY15" s="80"/>
      <c r="CZ15" s="80">
        <f t="shared" si="29"/>
        <v>0</v>
      </c>
      <c r="DA15" s="80">
        <f t="shared" si="8"/>
        <v>0</v>
      </c>
      <c r="DB15" s="80">
        <f t="shared" si="8"/>
        <v>0</v>
      </c>
      <c r="DC15" s="80">
        <f t="shared" si="8"/>
        <v>0</v>
      </c>
      <c r="DD15" s="80">
        <f t="shared" si="30"/>
        <v>0</v>
      </c>
      <c r="DF15" s="81">
        <f t="shared" si="31"/>
        <v>0</v>
      </c>
      <c r="DG15" s="81">
        <f t="shared" si="32"/>
        <v>0</v>
      </c>
      <c r="DH15" s="81">
        <f t="shared" si="33"/>
        <v>0</v>
      </c>
      <c r="DI15" s="81">
        <f t="shared" si="34"/>
        <v>0</v>
      </c>
      <c r="DJ15" s="81">
        <f t="shared" si="35"/>
        <v>0</v>
      </c>
      <c r="DK15" s="84">
        <f t="shared" si="9"/>
        <v>0</v>
      </c>
    </row>
    <row r="16" spans="1:115" ht="15.75" thickBot="1">
      <c r="A16" s="76"/>
      <c r="B16" s="31">
        <v>14</v>
      </c>
      <c r="C16" s="82">
        <v>0</v>
      </c>
      <c r="D16" s="82">
        <v>0</v>
      </c>
      <c r="E16" s="82">
        <v>0</v>
      </c>
      <c r="F16" s="82">
        <v>0</v>
      </c>
      <c r="G16" s="82">
        <v>0</v>
      </c>
      <c r="H16" s="76"/>
      <c r="I16" s="31">
        <v>14</v>
      </c>
      <c r="J16" s="82">
        <v>0</v>
      </c>
      <c r="K16" s="82">
        <v>0</v>
      </c>
      <c r="L16" s="82">
        <v>0</v>
      </c>
      <c r="M16" s="82">
        <v>0</v>
      </c>
      <c r="N16" s="82">
        <v>0</v>
      </c>
      <c r="O16" s="76"/>
      <c r="P16" s="31">
        <v>14</v>
      </c>
      <c r="Q16" s="82">
        <v>0</v>
      </c>
      <c r="R16" s="82">
        <v>0</v>
      </c>
      <c r="S16" s="82">
        <v>0</v>
      </c>
      <c r="T16" s="82">
        <v>0</v>
      </c>
      <c r="U16" s="82">
        <v>0</v>
      </c>
      <c r="V16" s="76"/>
      <c r="W16" s="31">
        <v>14</v>
      </c>
      <c r="X16" s="82">
        <v>0</v>
      </c>
      <c r="Y16" s="82">
        <v>0</v>
      </c>
      <c r="Z16" s="82">
        <v>0</v>
      </c>
      <c r="AA16" s="82">
        <v>0</v>
      </c>
      <c r="AB16" s="82">
        <v>0</v>
      </c>
      <c r="AC16" s="76"/>
      <c r="AD16" s="31">
        <v>14</v>
      </c>
      <c r="AE16" s="82">
        <v>0</v>
      </c>
      <c r="AF16" s="82">
        <v>0</v>
      </c>
      <c r="AG16" s="82">
        <v>0</v>
      </c>
      <c r="AH16" s="82">
        <v>0</v>
      </c>
      <c r="AI16" s="82">
        <v>0</v>
      </c>
      <c r="AJ16" s="31"/>
      <c r="AK16" s="31">
        <f t="shared" si="10"/>
        <v>10</v>
      </c>
      <c r="AM16" s="83"/>
      <c r="AN16" s="83">
        <f t="shared" si="11"/>
        <v>0</v>
      </c>
      <c r="AO16" s="83">
        <f t="shared" si="11"/>
        <v>0</v>
      </c>
      <c r="AP16" s="83">
        <f t="shared" si="11"/>
        <v>0</v>
      </c>
      <c r="AQ16" s="83">
        <f t="shared" si="11"/>
        <v>0</v>
      </c>
      <c r="AR16" s="83">
        <f t="shared" si="12"/>
        <v>0</v>
      </c>
      <c r="AS16" s="83"/>
      <c r="AT16" s="83"/>
      <c r="AU16" s="83">
        <f t="shared" si="13"/>
        <v>0</v>
      </c>
      <c r="AV16" s="83">
        <f t="shared" si="0"/>
        <v>0</v>
      </c>
      <c r="AW16" s="83">
        <f t="shared" si="0"/>
        <v>0</v>
      </c>
      <c r="AX16" s="83">
        <f t="shared" si="0"/>
        <v>0</v>
      </c>
      <c r="AY16" s="83">
        <f t="shared" si="14"/>
        <v>0</v>
      </c>
      <c r="AZ16" s="83"/>
      <c r="BA16" s="83"/>
      <c r="BB16" s="83">
        <f t="shared" si="15"/>
        <v>0</v>
      </c>
      <c r="BC16" s="83">
        <f t="shared" si="1"/>
        <v>0</v>
      </c>
      <c r="BD16" s="83">
        <f t="shared" si="1"/>
        <v>0</v>
      </c>
      <c r="BE16" s="83">
        <f t="shared" si="1"/>
        <v>0</v>
      </c>
      <c r="BF16" s="83">
        <f t="shared" si="16"/>
        <v>0</v>
      </c>
      <c r="BG16" s="83"/>
      <c r="BH16" s="83"/>
      <c r="BI16" s="83">
        <f t="shared" si="17"/>
        <v>0</v>
      </c>
      <c r="BJ16" s="83">
        <f t="shared" si="2"/>
        <v>0</v>
      </c>
      <c r="BK16" s="83">
        <f t="shared" si="2"/>
        <v>0</v>
      </c>
      <c r="BL16" s="83">
        <f t="shared" si="2"/>
        <v>0</v>
      </c>
      <c r="BM16" s="83">
        <f t="shared" si="18"/>
        <v>0</v>
      </c>
      <c r="BN16" s="83"/>
      <c r="BO16" s="83"/>
      <c r="BP16" s="83">
        <f t="shared" si="19"/>
        <v>0</v>
      </c>
      <c r="BQ16" s="83">
        <f t="shared" si="3"/>
        <v>0</v>
      </c>
      <c r="BR16" s="83">
        <f t="shared" si="3"/>
        <v>0</v>
      </c>
      <c r="BS16" s="83">
        <f t="shared" si="3"/>
        <v>0</v>
      </c>
      <c r="BT16" s="83">
        <f t="shared" si="20"/>
        <v>0</v>
      </c>
      <c r="BV16" s="80"/>
      <c r="BW16" s="80"/>
      <c r="BX16" s="80">
        <f t="shared" si="21"/>
        <v>0</v>
      </c>
      <c r="BY16" s="80">
        <f t="shared" si="4"/>
        <v>0</v>
      </c>
      <c r="BZ16" s="80">
        <f t="shared" si="4"/>
        <v>0</v>
      </c>
      <c r="CA16" s="80">
        <f t="shared" si="4"/>
        <v>0</v>
      </c>
      <c r="CB16" s="80">
        <f t="shared" si="22"/>
        <v>0</v>
      </c>
      <c r="CC16" s="80"/>
      <c r="CD16" s="80"/>
      <c r="CE16" s="80">
        <f t="shared" si="23"/>
        <v>0</v>
      </c>
      <c r="CF16" s="80">
        <f t="shared" si="5"/>
        <v>0</v>
      </c>
      <c r="CG16" s="80">
        <f t="shared" si="5"/>
        <v>0</v>
      </c>
      <c r="CH16" s="80">
        <f t="shared" si="5"/>
        <v>0</v>
      </c>
      <c r="CI16" s="80">
        <f t="shared" si="24"/>
        <v>0</v>
      </c>
      <c r="CJ16" s="80"/>
      <c r="CK16" s="80"/>
      <c r="CL16" s="80">
        <f t="shared" si="25"/>
        <v>0</v>
      </c>
      <c r="CM16" s="80">
        <f t="shared" si="6"/>
        <v>0</v>
      </c>
      <c r="CN16" s="80">
        <f t="shared" si="6"/>
        <v>0</v>
      </c>
      <c r="CO16" s="80">
        <f t="shared" si="6"/>
        <v>0</v>
      </c>
      <c r="CP16" s="80">
        <f t="shared" si="26"/>
        <v>0</v>
      </c>
      <c r="CQ16" s="80"/>
      <c r="CR16" s="80"/>
      <c r="CS16" s="80">
        <f t="shared" si="27"/>
        <v>0</v>
      </c>
      <c r="CT16" s="80">
        <f t="shared" si="7"/>
        <v>0</v>
      </c>
      <c r="CU16" s="80">
        <f t="shared" si="7"/>
        <v>0</v>
      </c>
      <c r="CV16" s="80">
        <f t="shared" si="7"/>
        <v>0</v>
      </c>
      <c r="CW16" s="80">
        <f t="shared" si="28"/>
        <v>0</v>
      </c>
      <c r="CX16" s="80"/>
      <c r="CY16" s="80"/>
      <c r="CZ16" s="80">
        <f t="shared" si="29"/>
        <v>0</v>
      </c>
      <c r="DA16" s="80">
        <f t="shared" si="8"/>
        <v>0</v>
      </c>
      <c r="DB16" s="80">
        <f t="shared" si="8"/>
        <v>0</v>
      </c>
      <c r="DC16" s="80">
        <f t="shared" si="8"/>
        <v>0</v>
      </c>
      <c r="DD16" s="80">
        <f t="shared" si="30"/>
        <v>0</v>
      </c>
      <c r="DF16" s="81">
        <f t="shared" si="31"/>
        <v>0</v>
      </c>
      <c r="DG16" s="81">
        <f t="shared" si="32"/>
        <v>0</v>
      </c>
      <c r="DH16" s="81">
        <f t="shared" si="33"/>
        <v>0</v>
      </c>
      <c r="DI16" s="81">
        <f t="shared" si="34"/>
        <v>0</v>
      </c>
      <c r="DJ16" s="81">
        <f t="shared" si="35"/>
        <v>0</v>
      </c>
      <c r="DK16" s="84">
        <f t="shared" si="9"/>
        <v>0</v>
      </c>
    </row>
    <row r="17" spans="1:115" ht="15.75" thickBot="1">
      <c r="A17" s="76"/>
      <c r="B17" s="31">
        <v>15</v>
      </c>
      <c r="C17" s="82">
        <v>0</v>
      </c>
      <c r="D17" s="82">
        <v>0</v>
      </c>
      <c r="E17" s="82">
        <v>0</v>
      </c>
      <c r="F17" s="82">
        <v>0</v>
      </c>
      <c r="G17" s="82">
        <v>0</v>
      </c>
      <c r="H17" s="76"/>
      <c r="I17" s="31">
        <v>15</v>
      </c>
      <c r="J17" s="82">
        <v>0</v>
      </c>
      <c r="K17" s="82">
        <v>0</v>
      </c>
      <c r="L17" s="82">
        <v>0</v>
      </c>
      <c r="M17" s="82">
        <v>0</v>
      </c>
      <c r="N17" s="82">
        <v>0</v>
      </c>
      <c r="O17" s="76"/>
      <c r="P17" s="31">
        <v>15</v>
      </c>
      <c r="Q17" s="82">
        <v>0</v>
      </c>
      <c r="R17" s="82">
        <v>0</v>
      </c>
      <c r="S17" s="82">
        <v>0</v>
      </c>
      <c r="T17" s="82">
        <v>0</v>
      </c>
      <c r="U17" s="82">
        <v>0</v>
      </c>
      <c r="V17" s="76"/>
      <c r="W17" s="31">
        <v>15</v>
      </c>
      <c r="X17" s="82">
        <v>0</v>
      </c>
      <c r="Y17" s="82">
        <v>0</v>
      </c>
      <c r="Z17" s="82">
        <v>0</v>
      </c>
      <c r="AA17" s="82">
        <v>0</v>
      </c>
      <c r="AB17" s="82">
        <v>0</v>
      </c>
      <c r="AC17" s="76"/>
      <c r="AD17" s="31">
        <v>15</v>
      </c>
      <c r="AE17" s="82">
        <v>0</v>
      </c>
      <c r="AF17" s="82">
        <v>0</v>
      </c>
      <c r="AG17" s="82">
        <v>0</v>
      </c>
      <c r="AH17" s="82">
        <v>0</v>
      </c>
      <c r="AI17" s="82">
        <v>0</v>
      </c>
      <c r="AJ17" s="31"/>
      <c r="AK17" s="31">
        <f t="shared" si="10"/>
        <v>10</v>
      </c>
      <c r="AM17" s="83"/>
      <c r="AN17" s="83">
        <f t="shared" si="11"/>
        <v>0</v>
      </c>
      <c r="AO17" s="83">
        <f t="shared" si="11"/>
        <v>0</v>
      </c>
      <c r="AP17" s="83">
        <f t="shared" si="11"/>
        <v>0</v>
      </c>
      <c r="AQ17" s="83">
        <f t="shared" si="11"/>
        <v>0</v>
      </c>
      <c r="AR17" s="83">
        <f t="shared" si="12"/>
        <v>0</v>
      </c>
      <c r="AS17" s="83"/>
      <c r="AT17" s="83"/>
      <c r="AU17" s="83">
        <f t="shared" si="13"/>
        <v>0</v>
      </c>
      <c r="AV17" s="83">
        <f t="shared" si="0"/>
        <v>0</v>
      </c>
      <c r="AW17" s="83">
        <f t="shared" si="0"/>
        <v>0</v>
      </c>
      <c r="AX17" s="83">
        <f t="shared" si="0"/>
        <v>0</v>
      </c>
      <c r="AY17" s="83">
        <f t="shared" si="14"/>
        <v>0</v>
      </c>
      <c r="AZ17" s="83"/>
      <c r="BA17" s="83"/>
      <c r="BB17" s="83">
        <f t="shared" si="15"/>
        <v>0</v>
      </c>
      <c r="BC17" s="83">
        <f t="shared" si="1"/>
        <v>0</v>
      </c>
      <c r="BD17" s="83">
        <f t="shared" si="1"/>
        <v>0</v>
      </c>
      <c r="BE17" s="83">
        <f t="shared" si="1"/>
        <v>0</v>
      </c>
      <c r="BF17" s="83">
        <f t="shared" si="16"/>
        <v>0</v>
      </c>
      <c r="BG17" s="83"/>
      <c r="BH17" s="83"/>
      <c r="BI17" s="83">
        <f t="shared" si="17"/>
        <v>0</v>
      </c>
      <c r="BJ17" s="83">
        <f t="shared" si="2"/>
        <v>0</v>
      </c>
      <c r="BK17" s="83">
        <f t="shared" si="2"/>
        <v>0</v>
      </c>
      <c r="BL17" s="83">
        <f t="shared" si="2"/>
        <v>0</v>
      </c>
      <c r="BM17" s="83">
        <f t="shared" si="18"/>
        <v>0</v>
      </c>
      <c r="BN17" s="83"/>
      <c r="BO17" s="83"/>
      <c r="BP17" s="83">
        <f t="shared" si="19"/>
        <v>0</v>
      </c>
      <c r="BQ17" s="83">
        <f t="shared" si="3"/>
        <v>0</v>
      </c>
      <c r="BR17" s="83">
        <f t="shared" si="3"/>
        <v>0</v>
      </c>
      <c r="BS17" s="83">
        <f t="shared" si="3"/>
        <v>0</v>
      </c>
      <c r="BT17" s="83">
        <f t="shared" si="20"/>
        <v>0</v>
      </c>
      <c r="BV17" s="80"/>
      <c r="BW17" s="80"/>
      <c r="BX17" s="80">
        <f t="shared" si="21"/>
        <v>0</v>
      </c>
      <c r="BY17" s="80">
        <f t="shared" si="4"/>
        <v>0</v>
      </c>
      <c r="BZ17" s="80">
        <f t="shared" si="4"/>
        <v>0</v>
      </c>
      <c r="CA17" s="80">
        <f t="shared" si="4"/>
        <v>0</v>
      </c>
      <c r="CB17" s="80">
        <f t="shared" si="22"/>
        <v>0</v>
      </c>
      <c r="CC17" s="80"/>
      <c r="CD17" s="80"/>
      <c r="CE17" s="80">
        <f t="shared" si="23"/>
        <v>0</v>
      </c>
      <c r="CF17" s="80">
        <f t="shared" si="5"/>
        <v>0</v>
      </c>
      <c r="CG17" s="80">
        <f t="shared" si="5"/>
        <v>0</v>
      </c>
      <c r="CH17" s="80">
        <f t="shared" si="5"/>
        <v>0</v>
      </c>
      <c r="CI17" s="80">
        <f t="shared" si="24"/>
        <v>0</v>
      </c>
      <c r="CJ17" s="80"/>
      <c r="CK17" s="80"/>
      <c r="CL17" s="80">
        <f t="shared" si="25"/>
        <v>0</v>
      </c>
      <c r="CM17" s="80">
        <f t="shared" si="6"/>
        <v>0</v>
      </c>
      <c r="CN17" s="80">
        <f t="shared" si="6"/>
        <v>0</v>
      </c>
      <c r="CO17" s="80">
        <f t="shared" si="6"/>
        <v>0</v>
      </c>
      <c r="CP17" s="80">
        <f t="shared" si="26"/>
        <v>0</v>
      </c>
      <c r="CQ17" s="80"/>
      <c r="CR17" s="80"/>
      <c r="CS17" s="80">
        <f t="shared" si="27"/>
        <v>0</v>
      </c>
      <c r="CT17" s="80">
        <f t="shared" si="7"/>
        <v>0</v>
      </c>
      <c r="CU17" s="80">
        <f t="shared" si="7"/>
        <v>0</v>
      </c>
      <c r="CV17" s="80">
        <f t="shared" si="7"/>
        <v>0</v>
      </c>
      <c r="CW17" s="80">
        <f t="shared" si="28"/>
        <v>0</v>
      </c>
      <c r="CX17" s="80"/>
      <c r="CY17" s="80"/>
      <c r="CZ17" s="80">
        <f t="shared" si="29"/>
        <v>0</v>
      </c>
      <c r="DA17" s="80">
        <f t="shared" si="8"/>
        <v>0</v>
      </c>
      <c r="DB17" s="80">
        <f t="shared" si="8"/>
        <v>0</v>
      </c>
      <c r="DC17" s="80">
        <f t="shared" si="8"/>
        <v>0</v>
      </c>
      <c r="DD17" s="80">
        <f t="shared" si="30"/>
        <v>0</v>
      </c>
      <c r="DF17" s="81">
        <f t="shared" si="31"/>
        <v>0</v>
      </c>
      <c r="DG17" s="81">
        <f t="shared" si="32"/>
        <v>0</v>
      </c>
      <c r="DH17" s="81">
        <f t="shared" si="33"/>
        <v>0</v>
      </c>
      <c r="DI17" s="81">
        <f t="shared" si="34"/>
        <v>0</v>
      </c>
      <c r="DJ17" s="81">
        <f t="shared" si="35"/>
        <v>0</v>
      </c>
      <c r="DK17" s="84">
        <f t="shared" si="9"/>
        <v>0</v>
      </c>
    </row>
    <row r="18" spans="1:115" ht="15.75" thickBot="1">
      <c r="A18" s="76"/>
      <c r="B18" s="31">
        <v>16</v>
      </c>
      <c r="C18" s="82">
        <v>0</v>
      </c>
      <c r="D18" s="82">
        <v>0</v>
      </c>
      <c r="E18" s="82">
        <v>0</v>
      </c>
      <c r="F18" s="82">
        <v>0</v>
      </c>
      <c r="G18" s="82">
        <v>0</v>
      </c>
      <c r="H18" s="76"/>
      <c r="I18" s="31">
        <v>16</v>
      </c>
      <c r="J18" s="82">
        <v>0</v>
      </c>
      <c r="K18" s="82">
        <v>0</v>
      </c>
      <c r="L18" s="82">
        <v>0</v>
      </c>
      <c r="M18" s="82">
        <v>0</v>
      </c>
      <c r="N18" s="82">
        <v>0</v>
      </c>
      <c r="O18" s="76"/>
      <c r="P18" s="31">
        <v>16</v>
      </c>
      <c r="Q18" s="82">
        <v>0</v>
      </c>
      <c r="R18" s="82">
        <v>0</v>
      </c>
      <c r="S18" s="82">
        <v>0</v>
      </c>
      <c r="T18" s="82">
        <v>0</v>
      </c>
      <c r="U18" s="82">
        <v>0</v>
      </c>
      <c r="V18" s="76"/>
      <c r="W18" s="31">
        <v>16</v>
      </c>
      <c r="X18" s="82">
        <v>0</v>
      </c>
      <c r="Y18" s="82">
        <v>0</v>
      </c>
      <c r="Z18" s="82">
        <v>0</v>
      </c>
      <c r="AA18" s="82">
        <v>0</v>
      </c>
      <c r="AB18" s="82">
        <v>0</v>
      </c>
      <c r="AC18" s="76"/>
      <c r="AD18" s="31">
        <v>16</v>
      </c>
      <c r="AE18" s="82">
        <v>0</v>
      </c>
      <c r="AF18" s="82">
        <v>0</v>
      </c>
      <c r="AG18" s="82">
        <v>0</v>
      </c>
      <c r="AH18" s="82">
        <v>0</v>
      </c>
      <c r="AI18" s="82">
        <v>0</v>
      </c>
      <c r="AJ18" s="31"/>
      <c r="AK18" s="31">
        <f t="shared" si="10"/>
        <v>10</v>
      </c>
      <c r="AM18" s="83"/>
      <c r="AN18" s="83">
        <f t="shared" si="11"/>
        <v>0</v>
      </c>
      <c r="AO18" s="83">
        <f t="shared" si="11"/>
        <v>0</v>
      </c>
      <c r="AP18" s="83">
        <f t="shared" si="11"/>
        <v>0</v>
      </c>
      <c r="AQ18" s="83">
        <f t="shared" si="11"/>
        <v>0</v>
      </c>
      <c r="AR18" s="83">
        <f t="shared" si="12"/>
        <v>0</v>
      </c>
      <c r="AS18" s="83"/>
      <c r="AT18" s="83"/>
      <c r="AU18" s="83">
        <f t="shared" si="13"/>
        <v>0</v>
      </c>
      <c r="AV18" s="83">
        <f t="shared" si="0"/>
        <v>0</v>
      </c>
      <c r="AW18" s="83">
        <f t="shared" si="0"/>
        <v>0</v>
      </c>
      <c r="AX18" s="83">
        <f t="shared" si="0"/>
        <v>0</v>
      </c>
      <c r="AY18" s="83">
        <f t="shared" si="14"/>
        <v>0</v>
      </c>
      <c r="AZ18" s="83"/>
      <c r="BA18" s="83"/>
      <c r="BB18" s="83">
        <f t="shared" si="15"/>
        <v>0</v>
      </c>
      <c r="BC18" s="83">
        <f t="shared" si="1"/>
        <v>0</v>
      </c>
      <c r="BD18" s="83">
        <f t="shared" si="1"/>
        <v>0</v>
      </c>
      <c r="BE18" s="83">
        <f t="shared" si="1"/>
        <v>0</v>
      </c>
      <c r="BF18" s="83">
        <f t="shared" si="16"/>
        <v>0</v>
      </c>
      <c r="BG18" s="83"/>
      <c r="BH18" s="83"/>
      <c r="BI18" s="83">
        <f t="shared" si="17"/>
        <v>0</v>
      </c>
      <c r="BJ18" s="83">
        <f t="shared" si="2"/>
        <v>0</v>
      </c>
      <c r="BK18" s="83">
        <f t="shared" si="2"/>
        <v>0</v>
      </c>
      <c r="BL18" s="83">
        <f t="shared" si="2"/>
        <v>0</v>
      </c>
      <c r="BM18" s="83">
        <f t="shared" si="18"/>
        <v>0</v>
      </c>
      <c r="BN18" s="83"/>
      <c r="BO18" s="83"/>
      <c r="BP18" s="83">
        <f t="shared" si="19"/>
        <v>0</v>
      </c>
      <c r="BQ18" s="83">
        <f t="shared" si="3"/>
        <v>0</v>
      </c>
      <c r="BR18" s="83">
        <f t="shared" si="3"/>
        <v>0</v>
      </c>
      <c r="BS18" s="83">
        <f t="shared" si="3"/>
        <v>0</v>
      </c>
      <c r="BT18" s="83">
        <f t="shared" si="20"/>
        <v>0</v>
      </c>
      <c r="BV18" s="80"/>
      <c r="BW18" s="80"/>
      <c r="BX18" s="80">
        <f t="shared" si="21"/>
        <v>0</v>
      </c>
      <c r="BY18" s="80">
        <f t="shared" si="4"/>
        <v>0</v>
      </c>
      <c r="BZ18" s="80">
        <f t="shared" si="4"/>
        <v>0</v>
      </c>
      <c r="CA18" s="80">
        <f t="shared" si="4"/>
        <v>0</v>
      </c>
      <c r="CB18" s="80">
        <f t="shared" si="22"/>
        <v>0</v>
      </c>
      <c r="CC18" s="80"/>
      <c r="CD18" s="80"/>
      <c r="CE18" s="80">
        <f t="shared" si="23"/>
        <v>0</v>
      </c>
      <c r="CF18" s="80">
        <f t="shared" si="5"/>
        <v>0</v>
      </c>
      <c r="CG18" s="80">
        <f t="shared" si="5"/>
        <v>0</v>
      </c>
      <c r="CH18" s="80">
        <f t="shared" si="5"/>
        <v>0</v>
      </c>
      <c r="CI18" s="80">
        <f t="shared" si="24"/>
        <v>0</v>
      </c>
      <c r="CJ18" s="80"/>
      <c r="CK18" s="80"/>
      <c r="CL18" s="80">
        <f t="shared" si="25"/>
        <v>0</v>
      </c>
      <c r="CM18" s="80">
        <f t="shared" si="6"/>
        <v>0</v>
      </c>
      <c r="CN18" s="80">
        <f t="shared" si="6"/>
        <v>0</v>
      </c>
      <c r="CO18" s="80">
        <f t="shared" si="6"/>
        <v>0</v>
      </c>
      <c r="CP18" s="80">
        <f t="shared" si="26"/>
        <v>0</v>
      </c>
      <c r="CQ18" s="80"/>
      <c r="CR18" s="80"/>
      <c r="CS18" s="80">
        <f t="shared" si="27"/>
        <v>0</v>
      </c>
      <c r="CT18" s="80">
        <f t="shared" si="7"/>
        <v>0</v>
      </c>
      <c r="CU18" s="80">
        <f t="shared" si="7"/>
        <v>0</v>
      </c>
      <c r="CV18" s="80">
        <f t="shared" si="7"/>
        <v>0</v>
      </c>
      <c r="CW18" s="80">
        <f t="shared" si="28"/>
        <v>0</v>
      </c>
      <c r="CX18" s="80"/>
      <c r="CY18" s="80"/>
      <c r="CZ18" s="80">
        <f t="shared" si="29"/>
        <v>0</v>
      </c>
      <c r="DA18" s="80">
        <f t="shared" si="8"/>
        <v>0</v>
      </c>
      <c r="DB18" s="80">
        <f t="shared" si="8"/>
        <v>0</v>
      </c>
      <c r="DC18" s="80">
        <f t="shared" si="8"/>
        <v>0</v>
      </c>
      <c r="DD18" s="80">
        <f t="shared" si="30"/>
        <v>0</v>
      </c>
      <c r="DF18" s="81">
        <f t="shared" si="31"/>
        <v>0</v>
      </c>
      <c r="DG18" s="81">
        <f t="shared" si="32"/>
        <v>0</v>
      </c>
      <c r="DH18" s="81">
        <f t="shared" si="33"/>
        <v>0</v>
      </c>
      <c r="DI18" s="81">
        <f t="shared" si="34"/>
        <v>0</v>
      </c>
      <c r="DJ18" s="81">
        <f t="shared" si="35"/>
        <v>0</v>
      </c>
      <c r="DK18" s="84">
        <f t="shared" si="9"/>
        <v>0</v>
      </c>
    </row>
    <row r="19" spans="1:115" ht="15.75" thickBot="1">
      <c r="A19" s="76"/>
      <c r="B19" s="31">
        <v>17</v>
      </c>
      <c r="C19" s="82">
        <v>-16</v>
      </c>
      <c r="D19" s="82">
        <v>0</v>
      </c>
      <c r="E19" s="82">
        <v>0</v>
      </c>
      <c r="F19" s="82">
        <v>0</v>
      </c>
      <c r="G19" s="82">
        <v>-16</v>
      </c>
      <c r="H19" s="76"/>
      <c r="I19" s="31">
        <v>17</v>
      </c>
      <c r="J19" s="82">
        <v>16</v>
      </c>
      <c r="K19" s="82">
        <v>0</v>
      </c>
      <c r="L19" s="82">
        <v>0</v>
      </c>
      <c r="M19" s="82">
        <v>0</v>
      </c>
      <c r="N19" s="82">
        <v>16</v>
      </c>
      <c r="O19" s="76"/>
      <c r="P19" s="31">
        <v>17</v>
      </c>
      <c r="Q19" s="82">
        <v>0</v>
      </c>
      <c r="R19" s="82">
        <v>0</v>
      </c>
      <c r="S19" s="82">
        <v>0</v>
      </c>
      <c r="T19" s="82">
        <v>0</v>
      </c>
      <c r="U19" s="82">
        <v>0</v>
      </c>
      <c r="V19" s="76"/>
      <c r="W19" s="31">
        <v>17</v>
      </c>
      <c r="X19" s="82">
        <v>0</v>
      </c>
      <c r="Y19" s="82">
        <v>0</v>
      </c>
      <c r="Z19" s="82">
        <v>0</v>
      </c>
      <c r="AA19" s="82">
        <v>0</v>
      </c>
      <c r="AB19" s="82">
        <v>0</v>
      </c>
      <c r="AC19" s="76"/>
      <c r="AD19" s="31">
        <v>17</v>
      </c>
      <c r="AE19" s="82">
        <v>0</v>
      </c>
      <c r="AF19" s="82">
        <v>0</v>
      </c>
      <c r="AG19" s="82">
        <v>0</v>
      </c>
      <c r="AH19" s="82">
        <v>0</v>
      </c>
      <c r="AI19" s="82">
        <v>0</v>
      </c>
      <c r="AJ19" s="31"/>
      <c r="AK19" s="31">
        <f t="shared" si="10"/>
        <v>10</v>
      </c>
      <c r="AM19" s="83"/>
      <c r="AN19" s="83">
        <f t="shared" si="11"/>
        <v>0</v>
      </c>
      <c r="AO19" s="83">
        <f t="shared" si="11"/>
        <v>0</v>
      </c>
      <c r="AP19" s="83">
        <f t="shared" si="11"/>
        <v>0</v>
      </c>
      <c r="AQ19" s="83">
        <f t="shared" si="11"/>
        <v>0</v>
      </c>
      <c r="AR19" s="83">
        <f t="shared" si="12"/>
        <v>0</v>
      </c>
      <c r="AS19" s="83"/>
      <c r="AT19" s="83"/>
      <c r="AU19" s="83">
        <f t="shared" si="13"/>
        <v>16</v>
      </c>
      <c r="AV19" s="83">
        <f t="shared" si="13"/>
        <v>0</v>
      </c>
      <c r="AW19" s="83">
        <f t="shared" si="13"/>
        <v>0</v>
      </c>
      <c r="AX19" s="83">
        <f t="shared" si="13"/>
        <v>0</v>
      </c>
      <c r="AY19" s="83">
        <f t="shared" si="14"/>
        <v>-16</v>
      </c>
      <c r="AZ19" s="83"/>
      <c r="BA19" s="83"/>
      <c r="BB19" s="83">
        <f t="shared" si="15"/>
        <v>0</v>
      </c>
      <c r="BC19" s="83">
        <f t="shared" si="1"/>
        <v>0</v>
      </c>
      <c r="BD19" s="83">
        <f t="shared" si="1"/>
        <v>0</v>
      </c>
      <c r="BE19" s="83">
        <f t="shared" si="1"/>
        <v>0</v>
      </c>
      <c r="BF19" s="83">
        <f t="shared" si="16"/>
        <v>0</v>
      </c>
      <c r="BG19" s="83"/>
      <c r="BH19" s="83"/>
      <c r="BI19" s="83">
        <f t="shared" si="17"/>
        <v>0</v>
      </c>
      <c r="BJ19" s="83">
        <f t="shared" si="2"/>
        <v>0</v>
      </c>
      <c r="BK19" s="83">
        <f t="shared" si="2"/>
        <v>0</v>
      </c>
      <c r="BL19" s="83">
        <f t="shared" si="2"/>
        <v>0</v>
      </c>
      <c r="BM19" s="83">
        <f t="shared" si="18"/>
        <v>0</v>
      </c>
      <c r="BN19" s="83"/>
      <c r="BO19" s="83"/>
      <c r="BP19" s="83">
        <f t="shared" si="19"/>
        <v>0</v>
      </c>
      <c r="BQ19" s="83">
        <f t="shared" si="3"/>
        <v>0</v>
      </c>
      <c r="BR19" s="83">
        <f t="shared" si="3"/>
        <v>0</v>
      </c>
      <c r="BS19" s="83">
        <f t="shared" si="3"/>
        <v>0</v>
      </c>
      <c r="BT19" s="83">
        <f t="shared" si="20"/>
        <v>0</v>
      </c>
      <c r="BV19" s="80"/>
      <c r="BW19" s="80"/>
      <c r="BX19" s="80">
        <f t="shared" si="21"/>
        <v>0</v>
      </c>
      <c r="BY19" s="80">
        <f t="shared" si="21"/>
        <v>0</v>
      </c>
      <c r="BZ19" s="80">
        <f t="shared" si="21"/>
        <v>0</v>
      </c>
      <c r="CA19" s="80">
        <f t="shared" si="21"/>
        <v>0</v>
      </c>
      <c r="CB19" s="80">
        <f t="shared" si="22"/>
        <v>0</v>
      </c>
      <c r="CC19" s="80"/>
      <c r="CD19" s="80"/>
      <c r="CE19" s="80">
        <f t="shared" si="23"/>
        <v>160</v>
      </c>
      <c r="CF19" s="80">
        <f t="shared" si="5"/>
        <v>0</v>
      </c>
      <c r="CG19" s="80">
        <f t="shared" si="5"/>
        <v>0</v>
      </c>
      <c r="CH19" s="80">
        <f t="shared" si="5"/>
        <v>0</v>
      </c>
      <c r="CI19" s="80">
        <f t="shared" si="24"/>
        <v>160</v>
      </c>
      <c r="CJ19" s="80"/>
      <c r="CK19" s="80"/>
      <c r="CL19" s="80">
        <f t="shared" si="25"/>
        <v>0</v>
      </c>
      <c r="CM19" s="80">
        <f t="shared" si="6"/>
        <v>0</v>
      </c>
      <c r="CN19" s="80">
        <f t="shared" si="6"/>
        <v>0</v>
      </c>
      <c r="CO19" s="80">
        <f t="shared" si="6"/>
        <v>0</v>
      </c>
      <c r="CP19" s="80">
        <f t="shared" si="26"/>
        <v>0</v>
      </c>
      <c r="CQ19" s="80"/>
      <c r="CR19" s="80"/>
      <c r="CS19" s="80">
        <f t="shared" si="27"/>
        <v>0</v>
      </c>
      <c r="CT19" s="80">
        <f t="shared" si="7"/>
        <v>0</v>
      </c>
      <c r="CU19" s="80">
        <f t="shared" si="7"/>
        <v>0</v>
      </c>
      <c r="CV19" s="80">
        <f t="shared" si="7"/>
        <v>0</v>
      </c>
      <c r="CW19" s="80">
        <f t="shared" si="28"/>
        <v>0</v>
      </c>
      <c r="CX19" s="80"/>
      <c r="CY19" s="80"/>
      <c r="CZ19" s="80">
        <f t="shared" si="29"/>
        <v>0</v>
      </c>
      <c r="DA19" s="80">
        <f t="shared" si="8"/>
        <v>0</v>
      </c>
      <c r="DB19" s="80">
        <f t="shared" si="8"/>
        <v>0</v>
      </c>
      <c r="DC19" s="80">
        <f t="shared" si="8"/>
        <v>0</v>
      </c>
      <c r="DD19" s="80">
        <f t="shared" si="30"/>
        <v>0</v>
      </c>
      <c r="DF19" s="81">
        <f t="shared" si="31"/>
        <v>16</v>
      </c>
      <c r="DG19" s="81">
        <f t="shared" si="32"/>
        <v>-16</v>
      </c>
      <c r="DH19" s="81">
        <f t="shared" si="33"/>
        <v>0</v>
      </c>
      <c r="DI19" s="81">
        <f t="shared" si="34"/>
        <v>0</v>
      </c>
      <c r="DJ19" s="81">
        <f t="shared" si="35"/>
        <v>0</v>
      </c>
      <c r="DK19" s="84">
        <f t="shared" si="9"/>
        <v>0</v>
      </c>
    </row>
    <row r="20" spans="1:115" ht="15.75" thickBot="1">
      <c r="A20" s="76"/>
      <c r="B20" s="31">
        <v>18</v>
      </c>
      <c r="C20" s="82">
        <v>-36</v>
      </c>
      <c r="D20" s="82">
        <v>0</v>
      </c>
      <c r="E20" s="82">
        <v>0</v>
      </c>
      <c r="F20" s="82">
        <v>0</v>
      </c>
      <c r="G20" s="82">
        <v>-36</v>
      </c>
      <c r="H20" s="76"/>
      <c r="I20" s="31">
        <v>18</v>
      </c>
      <c r="J20" s="82">
        <v>36</v>
      </c>
      <c r="K20" s="82">
        <v>0</v>
      </c>
      <c r="L20" s="82">
        <v>0</v>
      </c>
      <c r="M20" s="82">
        <v>0</v>
      </c>
      <c r="N20" s="82">
        <v>36</v>
      </c>
      <c r="O20" s="76"/>
      <c r="P20" s="31">
        <v>18</v>
      </c>
      <c r="Q20" s="82">
        <v>0</v>
      </c>
      <c r="R20" s="82">
        <v>0</v>
      </c>
      <c r="S20" s="82">
        <v>0</v>
      </c>
      <c r="T20" s="82">
        <v>0</v>
      </c>
      <c r="U20" s="82">
        <v>0</v>
      </c>
      <c r="V20" s="76"/>
      <c r="W20" s="31">
        <v>18</v>
      </c>
      <c r="X20" s="82">
        <v>0</v>
      </c>
      <c r="Y20" s="82">
        <v>0</v>
      </c>
      <c r="Z20" s="82">
        <v>0</v>
      </c>
      <c r="AA20" s="82">
        <v>0</v>
      </c>
      <c r="AB20" s="82">
        <v>0</v>
      </c>
      <c r="AC20" s="76"/>
      <c r="AD20" s="31">
        <v>18</v>
      </c>
      <c r="AE20" s="82">
        <v>0</v>
      </c>
      <c r="AF20" s="82">
        <v>0</v>
      </c>
      <c r="AG20" s="82">
        <v>0</v>
      </c>
      <c r="AH20" s="82">
        <v>0</v>
      </c>
      <c r="AI20" s="82">
        <v>0</v>
      </c>
      <c r="AJ20" s="31"/>
      <c r="AK20" s="31">
        <f t="shared" si="10"/>
        <v>10</v>
      </c>
      <c r="AM20" s="83"/>
      <c r="AN20" s="83">
        <f t="shared" si="11"/>
        <v>0</v>
      </c>
      <c r="AO20" s="83">
        <f t="shared" si="11"/>
        <v>0</v>
      </c>
      <c r="AP20" s="83">
        <f t="shared" si="11"/>
        <v>0</v>
      </c>
      <c r="AQ20" s="83">
        <f t="shared" si="11"/>
        <v>0</v>
      </c>
      <c r="AR20" s="83">
        <f t="shared" si="12"/>
        <v>0</v>
      </c>
      <c r="AS20" s="83"/>
      <c r="AT20" s="83"/>
      <c r="AU20" s="83">
        <f t="shared" si="13"/>
        <v>36</v>
      </c>
      <c r="AV20" s="83">
        <f t="shared" si="13"/>
        <v>0</v>
      </c>
      <c r="AW20" s="83">
        <f t="shared" si="13"/>
        <v>0</v>
      </c>
      <c r="AX20" s="83">
        <f t="shared" si="13"/>
        <v>0</v>
      </c>
      <c r="AY20" s="83">
        <f t="shared" si="14"/>
        <v>-36</v>
      </c>
      <c r="AZ20" s="83"/>
      <c r="BA20" s="83"/>
      <c r="BB20" s="83">
        <f t="shared" si="15"/>
        <v>0</v>
      </c>
      <c r="BC20" s="83">
        <f t="shared" si="1"/>
        <v>0</v>
      </c>
      <c r="BD20" s="83">
        <f t="shared" si="1"/>
        <v>0</v>
      </c>
      <c r="BE20" s="83">
        <f t="shared" si="1"/>
        <v>0</v>
      </c>
      <c r="BF20" s="83">
        <f t="shared" si="16"/>
        <v>0</v>
      </c>
      <c r="BG20" s="83"/>
      <c r="BH20" s="83"/>
      <c r="BI20" s="83">
        <f t="shared" si="17"/>
        <v>0</v>
      </c>
      <c r="BJ20" s="83">
        <f t="shared" si="2"/>
        <v>0</v>
      </c>
      <c r="BK20" s="83">
        <f t="shared" si="2"/>
        <v>0</v>
      </c>
      <c r="BL20" s="83">
        <f t="shared" si="2"/>
        <v>0</v>
      </c>
      <c r="BM20" s="83">
        <f t="shared" si="18"/>
        <v>0</v>
      </c>
      <c r="BN20" s="83"/>
      <c r="BO20" s="83"/>
      <c r="BP20" s="83">
        <f t="shared" si="19"/>
        <v>0</v>
      </c>
      <c r="BQ20" s="83">
        <f t="shared" si="3"/>
        <v>0</v>
      </c>
      <c r="BR20" s="83">
        <f t="shared" si="3"/>
        <v>0</v>
      </c>
      <c r="BS20" s="83">
        <f t="shared" si="3"/>
        <v>0</v>
      </c>
      <c r="BT20" s="83">
        <f t="shared" si="20"/>
        <v>0</v>
      </c>
      <c r="BV20" s="80"/>
      <c r="BW20" s="80"/>
      <c r="BX20" s="80">
        <f t="shared" si="21"/>
        <v>0</v>
      </c>
      <c r="BY20" s="80">
        <f t="shared" si="21"/>
        <v>0</v>
      </c>
      <c r="BZ20" s="80">
        <f t="shared" si="21"/>
        <v>0</v>
      </c>
      <c r="CA20" s="80">
        <f t="shared" si="21"/>
        <v>0</v>
      </c>
      <c r="CB20" s="80">
        <f t="shared" si="22"/>
        <v>0</v>
      </c>
      <c r="CC20" s="80"/>
      <c r="CD20" s="80"/>
      <c r="CE20" s="80">
        <f t="shared" si="23"/>
        <v>360</v>
      </c>
      <c r="CF20" s="80">
        <f t="shared" si="5"/>
        <v>0</v>
      </c>
      <c r="CG20" s="80">
        <f t="shared" si="5"/>
        <v>0</v>
      </c>
      <c r="CH20" s="80">
        <f t="shared" si="5"/>
        <v>0</v>
      </c>
      <c r="CI20" s="80">
        <f t="shared" si="24"/>
        <v>360</v>
      </c>
      <c r="CJ20" s="80"/>
      <c r="CK20" s="80"/>
      <c r="CL20" s="80">
        <f t="shared" si="25"/>
        <v>0</v>
      </c>
      <c r="CM20" s="80">
        <f t="shared" si="6"/>
        <v>0</v>
      </c>
      <c r="CN20" s="80">
        <f t="shared" si="6"/>
        <v>0</v>
      </c>
      <c r="CO20" s="80">
        <f t="shared" si="6"/>
        <v>0</v>
      </c>
      <c r="CP20" s="80">
        <f t="shared" si="26"/>
        <v>0</v>
      </c>
      <c r="CQ20" s="80"/>
      <c r="CR20" s="80"/>
      <c r="CS20" s="80">
        <f t="shared" si="27"/>
        <v>0</v>
      </c>
      <c r="CT20" s="80">
        <f t="shared" si="7"/>
        <v>0</v>
      </c>
      <c r="CU20" s="80">
        <f t="shared" si="7"/>
        <v>0</v>
      </c>
      <c r="CV20" s="80">
        <f t="shared" si="7"/>
        <v>0</v>
      </c>
      <c r="CW20" s="80">
        <f t="shared" si="28"/>
        <v>0</v>
      </c>
      <c r="CX20" s="80"/>
      <c r="CY20" s="80"/>
      <c r="CZ20" s="80">
        <f t="shared" si="29"/>
        <v>0</v>
      </c>
      <c r="DA20" s="80">
        <f t="shared" si="8"/>
        <v>0</v>
      </c>
      <c r="DB20" s="80">
        <f t="shared" si="8"/>
        <v>0</v>
      </c>
      <c r="DC20" s="80">
        <f t="shared" si="8"/>
        <v>0</v>
      </c>
      <c r="DD20" s="80">
        <f t="shared" si="30"/>
        <v>0</v>
      </c>
      <c r="DF20" s="81">
        <f t="shared" si="31"/>
        <v>36</v>
      </c>
      <c r="DG20" s="81">
        <f t="shared" si="32"/>
        <v>-36</v>
      </c>
      <c r="DH20" s="81">
        <f t="shared" si="33"/>
        <v>0</v>
      </c>
      <c r="DI20" s="81">
        <f t="shared" si="34"/>
        <v>0</v>
      </c>
      <c r="DJ20" s="81">
        <f t="shared" si="35"/>
        <v>0</v>
      </c>
      <c r="DK20" s="84">
        <f t="shared" si="9"/>
        <v>0</v>
      </c>
    </row>
    <row r="21" spans="1:115" ht="15.75" thickBot="1">
      <c r="A21" s="76"/>
      <c r="B21" s="31">
        <v>19</v>
      </c>
      <c r="C21" s="82">
        <v>-160</v>
      </c>
      <c r="D21" s="82">
        <v>0</v>
      </c>
      <c r="E21" s="82">
        <v>0</v>
      </c>
      <c r="F21" s="82">
        <v>0</v>
      </c>
      <c r="G21" s="82">
        <v>-160</v>
      </c>
      <c r="H21" s="76"/>
      <c r="I21" s="31">
        <v>19</v>
      </c>
      <c r="J21" s="82">
        <v>160</v>
      </c>
      <c r="K21" s="82">
        <v>0</v>
      </c>
      <c r="L21" s="82">
        <v>0</v>
      </c>
      <c r="M21" s="82">
        <v>0</v>
      </c>
      <c r="N21" s="82">
        <v>160</v>
      </c>
      <c r="O21" s="76"/>
      <c r="P21" s="31">
        <v>19</v>
      </c>
      <c r="Q21" s="82">
        <v>0</v>
      </c>
      <c r="R21" s="82">
        <v>0</v>
      </c>
      <c r="S21" s="82">
        <v>0</v>
      </c>
      <c r="T21" s="82">
        <v>0</v>
      </c>
      <c r="U21" s="82">
        <v>0</v>
      </c>
      <c r="V21" s="76"/>
      <c r="W21" s="31">
        <v>19</v>
      </c>
      <c r="X21" s="82">
        <v>0</v>
      </c>
      <c r="Y21" s="82">
        <v>0</v>
      </c>
      <c r="Z21" s="82">
        <v>0</v>
      </c>
      <c r="AA21" s="82">
        <v>0</v>
      </c>
      <c r="AB21" s="82">
        <v>0</v>
      </c>
      <c r="AC21" s="76"/>
      <c r="AD21" s="31">
        <v>19</v>
      </c>
      <c r="AE21" s="82">
        <v>0</v>
      </c>
      <c r="AF21" s="82">
        <v>0</v>
      </c>
      <c r="AG21" s="82">
        <v>0</v>
      </c>
      <c r="AH21" s="82">
        <v>0</v>
      </c>
      <c r="AI21" s="82">
        <v>0</v>
      </c>
      <c r="AJ21" s="31"/>
      <c r="AK21" s="31">
        <f t="shared" si="10"/>
        <v>10</v>
      </c>
      <c r="AM21" s="83"/>
      <c r="AN21" s="83">
        <f t="shared" si="11"/>
        <v>0</v>
      </c>
      <c r="AO21" s="83">
        <f t="shared" si="11"/>
        <v>0</v>
      </c>
      <c r="AP21" s="83">
        <f t="shared" si="11"/>
        <v>0</v>
      </c>
      <c r="AQ21" s="83">
        <f t="shared" si="11"/>
        <v>0</v>
      </c>
      <c r="AR21" s="83">
        <f t="shared" si="12"/>
        <v>0</v>
      </c>
      <c r="AS21" s="83"/>
      <c r="AT21" s="83"/>
      <c r="AU21" s="83">
        <f t="shared" si="13"/>
        <v>160</v>
      </c>
      <c r="AV21" s="83">
        <f t="shared" si="13"/>
        <v>0</v>
      </c>
      <c r="AW21" s="83">
        <f t="shared" si="13"/>
        <v>0</v>
      </c>
      <c r="AX21" s="83">
        <f t="shared" si="13"/>
        <v>0</v>
      </c>
      <c r="AY21" s="83">
        <f t="shared" si="14"/>
        <v>-160</v>
      </c>
      <c r="AZ21" s="83"/>
      <c r="BA21" s="83"/>
      <c r="BB21" s="83">
        <f t="shared" si="15"/>
        <v>0</v>
      </c>
      <c r="BC21" s="83">
        <f t="shared" si="1"/>
        <v>0</v>
      </c>
      <c r="BD21" s="83">
        <f t="shared" si="1"/>
        <v>0</v>
      </c>
      <c r="BE21" s="83">
        <f t="shared" si="1"/>
        <v>0</v>
      </c>
      <c r="BF21" s="83">
        <f t="shared" si="16"/>
        <v>0</v>
      </c>
      <c r="BG21" s="83"/>
      <c r="BH21" s="83"/>
      <c r="BI21" s="83">
        <f t="shared" si="17"/>
        <v>0</v>
      </c>
      <c r="BJ21" s="83">
        <f t="shared" si="2"/>
        <v>0</v>
      </c>
      <c r="BK21" s="83">
        <f t="shared" si="2"/>
        <v>0</v>
      </c>
      <c r="BL21" s="83">
        <f t="shared" si="2"/>
        <v>0</v>
      </c>
      <c r="BM21" s="83">
        <f t="shared" si="18"/>
        <v>0</v>
      </c>
      <c r="BN21" s="83"/>
      <c r="BO21" s="83"/>
      <c r="BP21" s="83">
        <f t="shared" si="19"/>
        <v>0</v>
      </c>
      <c r="BQ21" s="83">
        <f t="shared" si="3"/>
        <v>0</v>
      </c>
      <c r="BR21" s="83">
        <f t="shared" si="3"/>
        <v>0</v>
      </c>
      <c r="BS21" s="83">
        <f t="shared" si="3"/>
        <v>0</v>
      </c>
      <c r="BT21" s="83">
        <f t="shared" si="20"/>
        <v>0</v>
      </c>
      <c r="BV21" s="80"/>
      <c r="BW21" s="80"/>
      <c r="BX21" s="80">
        <f t="shared" si="21"/>
        <v>0</v>
      </c>
      <c r="BY21" s="80">
        <f t="shared" si="21"/>
        <v>0</v>
      </c>
      <c r="BZ21" s="80">
        <f t="shared" si="21"/>
        <v>0</v>
      </c>
      <c r="CA21" s="80">
        <f t="shared" si="21"/>
        <v>0</v>
      </c>
      <c r="CB21" s="80">
        <f t="shared" si="22"/>
        <v>0</v>
      </c>
      <c r="CC21" s="80"/>
      <c r="CD21" s="80"/>
      <c r="CE21" s="80">
        <f t="shared" si="23"/>
        <v>1600</v>
      </c>
      <c r="CF21" s="80">
        <f t="shared" si="5"/>
        <v>0</v>
      </c>
      <c r="CG21" s="80">
        <f t="shared" si="5"/>
        <v>0</v>
      </c>
      <c r="CH21" s="80">
        <f t="shared" si="5"/>
        <v>0</v>
      </c>
      <c r="CI21" s="80">
        <f t="shared" si="24"/>
        <v>1600</v>
      </c>
      <c r="CJ21" s="80"/>
      <c r="CK21" s="80"/>
      <c r="CL21" s="80">
        <f t="shared" si="25"/>
        <v>0</v>
      </c>
      <c r="CM21" s="80">
        <f t="shared" si="6"/>
        <v>0</v>
      </c>
      <c r="CN21" s="80">
        <f t="shared" si="6"/>
        <v>0</v>
      </c>
      <c r="CO21" s="80">
        <f t="shared" si="6"/>
        <v>0</v>
      </c>
      <c r="CP21" s="80">
        <f t="shared" si="26"/>
        <v>0</v>
      </c>
      <c r="CQ21" s="80"/>
      <c r="CR21" s="80"/>
      <c r="CS21" s="80">
        <f t="shared" si="27"/>
        <v>0</v>
      </c>
      <c r="CT21" s="80">
        <f t="shared" si="7"/>
        <v>0</v>
      </c>
      <c r="CU21" s="80">
        <f t="shared" si="7"/>
        <v>0</v>
      </c>
      <c r="CV21" s="80">
        <f t="shared" si="7"/>
        <v>0</v>
      </c>
      <c r="CW21" s="80">
        <f t="shared" si="28"/>
        <v>0</v>
      </c>
      <c r="CX21" s="80"/>
      <c r="CY21" s="80"/>
      <c r="CZ21" s="80">
        <f t="shared" si="29"/>
        <v>0</v>
      </c>
      <c r="DA21" s="80">
        <f t="shared" si="8"/>
        <v>0</v>
      </c>
      <c r="DB21" s="80">
        <f t="shared" si="8"/>
        <v>0</v>
      </c>
      <c r="DC21" s="80">
        <f t="shared" si="8"/>
        <v>0</v>
      </c>
      <c r="DD21" s="80">
        <f t="shared" si="30"/>
        <v>0</v>
      </c>
      <c r="DF21" s="81">
        <f t="shared" si="31"/>
        <v>160</v>
      </c>
      <c r="DG21" s="81">
        <f t="shared" si="32"/>
        <v>-160</v>
      </c>
      <c r="DH21" s="81">
        <f t="shared" si="33"/>
        <v>0</v>
      </c>
      <c r="DI21" s="81">
        <f t="shared" si="34"/>
        <v>0</v>
      </c>
      <c r="DJ21" s="81">
        <f t="shared" si="35"/>
        <v>0</v>
      </c>
      <c r="DK21" s="84">
        <f t="shared" si="9"/>
        <v>0</v>
      </c>
    </row>
    <row r="22" spans="1:115" ht="15.75" thickBot="1">
      <c r="A22" s="76"/>
      <c r="B22" s="31">
        <v>20</v>
      </c>
      <c r="C22" s="82">
        <v>-180</v>
      </c>
      <c r="D22" s="82">
        <v>0</v>
      </c>
      <c r="E22" s="82">
        <v>0</v>
      </c>
      <c r="F22" s="82">
        <v>0</v>
      </c>
      <c r="G22" s="82">
        <v>-180</v>
      </c>
      <c r="H22" s="76"/>
      <c r="I22" s="31">
        <v>20</v>
      </c>
      <c r="J22" s="82">
        <v>180</v>
      </c>
      <c r="K22" s="82">
        <v>0</v>
      </c>
      <c r="L22" s="82">
        <v>0</v>
      </c>
      <c r="M22" s="82">
        <v>0</v>
      </c>
      <c r="N22" s="82">
        <v>180</v>
      </c>
      <c r="O22" s="76"/>
      <c r="P22" s="31">
        <v>20</v>
      </c>
      <c r="Q22" s="82">
        <v>0</v>
      </c>
      <c r="R22" s="82">
        <v>0</v>
      </c>
      <c r="S22" s="82">
        <v>0</v>
      </c>
      <c r="T22" s="82">
        <v>0</v>
      </c>
      <c r="U22" s="82">
        <v>0</v>
      </c>
      <c r="V22" s="76"/>
      <c r="W22" s="31">
        <v>20</v>
      </c>
      <c r="X22" s="82">
        <v>0</v>
      </c>
      <c r="Y22" s="82">
        <v>0</v>
      </c>
      <c r="Z22" s="82">
        <v>0</v>
      </c>
      <c r="AA22" s="82">
        <v>0</v>
      </c>
      <c r="AB22" s="82">
        <v>0</v>
      </c>
      <c r="AC22" s="76"/>
      <c r="AD22" s="31">
        <v>20</v>
      </c>
      <c r="AE22" s="82">
        <v>0</v>
      </c>
      <c r="AF22" s="82">
        <v>0</v>
      </c>
      <c r="AG22" s="82">
        <v>0</v>
      </c>
      <c r="AH22" s="82">
        <v>0</v>
      </c>
      <c r="AI22" s="82">
        <v>0</v>
      </c>
      <c r="AJ22" s="31"/>
      <c r="AK22" s="31">
        <f t="shared" si="10"/>
        <v>10</v>
      </c>
      <c r="AM22" s="83"/>
      <c r="AN22" s="83">
        <f t="shared" si="11"/>
        <v>0</v>
      </c>
      <c r="AO22" s="83">
        <f t="shared" si="11"/>
        <v>0</v>
      </c>
      <c r="AP22" s="83">
        <f t="shared" si="11"/>
        <v>0</v>
      </c>
      <c r="AQ22" s="83">
        <f t="shared" si="11"/>
        <v>0</v>
      </c>
      <c r="AR22" s="83">
        <f t="shared" si="12"/>
        <v>0</v>
      </c>
      <c r="AS22" s="83"/>
      <c r="AT22" s="83"/>
      <c r="AU22" s="83">
        <f t="shared" si="13"/>
        <v>180</v>
      </c>
      <c r="AV22" s="83">
        <f t="shared" si="13"/>
        <v>0</v>
      </c>
      <c r="AW22" s="83">
        <f t="shared" si="13"/>
        <v>0</v>
      </c>
      <c r="AX22" s="83">
        <f t="shared" si="13"/>
        <v>0</v>
      </c>
      <c r="AY22" s="83">
        <f t="shared" si="14"/>
        <v>-180</v>
      </c>
      <c r="AZ22" s="83"/>
      <c r="BA22" s="83"/>
      <c r="BB22" s="83">
        <f t="shared" si="15"/>
        <v>0</v>
      </c>
      <c r="BC22" s="83">
        <f t="shared" si="1"/>
        <v>0</v>
      </c>
      <c r="BD22" s="83">
        <f t="shared" si="1"/>
        <v>0</v>
      </c>
      <c r="BE22" s="83">
        <f t="shared" si="1"/>
        <v>0</v>
      </c>
      <c r="BF22" s="83">
        <f t="shared" si="16"/>
        <v>0</v>
      </c>
      <c r="BG22" s="83"/>
      <c r="BH22" s="83"/>
      <c r="BI22" s="83">
        <f t="shared" si="17"/>
        <v>0</v>
      </c>
      <c r="BJ22" s="83">
        <f t="shared" si="2"/>
        <v>0</v>
      </c>
      <c r="BK22" s="83">
        <f t="shared" si="2"/>
        <v>0</v>
      </c>
      <c r="BL22" s="83">
        <f t="shared" si="2"/>
        <v>0</v>
      </c>
      <c r="BM22" s="83">
        <f t="shared" si="18"/>
        <v>0</v>
      </c>
      <c r="BN22" s="83"/>
      <c r="BO22" s="83"/>
      <c r="BP22" s="83">
        <f t="shared" si="19"/>
        <v>0</v>
      </c>
      <c r="BQ22" s="83">
        <f t="shared" si="3"/>
        <v>0</v>
      </c>
      <c r="BR22" s="83">
        <f t="shared" si="3"/>
        <v>0</v>
      </c>
      <c r="BS22" s="83">
        <f t="shared" si="3"/>
        <v>0</v>
      </c>
      <c r="BT22" s="83">
        <f t="shared" si="20"/>
        <v>0</v>
      </c>
      <c r="BV22" s="80"/>
      <c r="BW22" s="80"/>
      <c r="BX22" s="80">
        <f t="shared" si="21"/>
        <v>0</v>
      </c>
      <c r="BY22" s="80">
        <f t="shared" si="21"/>
        <v>0</v>
      </c>
      <c r="BZ22" s="80">
        <f t="shared" si="21"/>
        <v>0</v>
      </c>
      <c r="CA22" s="80">
        <f t="shared" si="21"/>
        <v>0</v>
      </c>
      <c r="CB22" s="80">
        <f t="shared" si="22"/>
        <v>0</v>
      </c>
      <c r="CC22" s="80"/>
      <c r="CD22" s="80"/>
      <c r="CE22" s="80">
        <f t="shared" si="23"/>
        <v>1800</v>
      </c>
      <c r="CF22" s="80">
        <f t="shared" si="5"/>
        <v>0</v>
      </c>
      <c r="CG22" s="80">
        <f t="shared" si="5"/>
        <v>0</v>
      </c>
      <c r="CH22" s="80">
        <f t="shared" si="5"/>
        <v>0</v>
      </c>
      <c r="CI22" s="80">
        <f t="shared" si="24"/>
        <v>1800</v>
      </c>
      <c r="CJ22" s="80"/>
      <c r="CK22" s="80"/>
      <c r="CL22" s="80">
        <f t="shared" si="25"/>
        <v>0</v>
      </c>
      <c r="CM22" s="80">
        <f t="shared" si="6"/>
        <v>0</v>
      </c>
      <c r="CN22" s="80">
        <f t="shared" si="6"/>
        <v>0</v>
      </c>
      <c r="CO22" s="80">
        <f t="shared" si="6"/>
        <v>0</v>
      </c>
      <c r="CP22" s="80">
        <f t="shared" si="26"/>
        <v>0</v>
      </c>
      <c r="CQ22" s="80"/>
      <c r="CR22" s="80"/>
      <c r="CS22" s="80">
        <f t="shared" si="27"/>
        <v>0</v>
      </c>
      <c r="CT22" s="80">
        <f t="shared" si="7"/>
        <v>0</v>
      </c>
      <c r="CU22" s="80">
        <f t="shared" si="7"/>
        <v>0</v>
      </c>
      <c r="CV22" s="80">
        <f t="shared" si="7"/>
        <v>0</v>
      </c>
      <c r="CW22" s="80">
        <f t="shared" si="28"/>
        <v>0</v>
      </c>
      <c r="CX22" s="80"/>
      <c r="CY22" s="80"/>
      <c r="CZ22" s="80">
        <f t="shared" si="29"/>
        <v>0</v>
      </c>
      <c r="DA22" s="80">
        <f t="shared" si="8"/>
        <v>0</v>
      </c>
      <c r="DB22" s="80">
        <f t="shared" si="8"/>
        <v>0</v>
      </c>
      <c r="DC22" s="80">
        <f t="shared" si="8"/>
        <v>0</v>
      </c>
      <c r="DD22" s="80">
        <f t="shared" si="30"/>
        <v>0</v>
      </c>
      <c r="DF22" s="81">
        <f t="shared" si="31"/>
        <v>180</v>
      </c>
      <c r="DG22" s="81">
        <f t="shared" si="32"/>
        <v>-180</v>
      </c>
      <c r="DH22" s="81">
        <f t="shared" si="33"/>
        <v>0</v>
      </c>
      <c r="DI22" s="81">
        <f t="shared" si="34"/>
        <v>0</v>
      </c>
      <c r="DJ22" s="81">
        <f t="shared" si="35"/>
        <v>0</v>
      </c>
      <c r="DK22" s="84">
        <f t="shared" si="9"/>
        <v>0</v>
      </c>
    </row>
    <row r="23" spans="1:115" ht="15.75" thickBot="1">
      <c r="A23" s="76"/>
      <c r="B23" s="31">
        <v>21</v>
      </c>
      <c r="C23" s="82">
        <v>-163</v>
      </c>
      <c r="D23" s="82">
        <v>0</v>
      </c>
      <c r="E23" s="82">
        <v>0</v>
      </c>
      <c r="F23" s="82">
        <v>0</v>
      </c>
      <c r="G23" s="82">
        <v>-163</v>
      </c>
      <c r="H23" s="76"/>
      <c r="I23" s="31">
        <v>21</v>
      </c>
      <c r="J23" s="82">
        <v>163</v>
      </c>
      <c r="K23" s="82">
        <v>0</v>
      </c>
      <c r="L23" s="82">
        <v>0</v>
      </c>
      <c r="M23" s="82">
        <v>0</v>
      </c>
      <c r="N23" s="82">
        <v>163</v>
      </c>
      <c r="O23" s="76"/>
      <c r="P23" s="31">
        <v>21</v>
      </c>
      <c r="Q23" s="82">
        <v>0</v>
      </c>
      <c r="R23" s="82">
        <v>0</v>
      </c>
      <c r="S23" s="82">
        <v>0</v>
      </c>
      <c r="T23" s="82">
        <v>0</v>
      </c>
      <c r="U23" s="82">
        <v>0</v>
      </c>
      <c r="V23" s="76"/>
      <c r="W23" s="31">
        <v>21</v>
      </c>
      <c r="X23" s="82">
        <v>0</v>
      </c>
      <c r="Y23" s="82">
        <v>0</v>
      </c>
      <c r="Z23" s="82">
        <v>0</v>
      </c>
      <c r="AA23" s="82">
        <v>0</v>
      </c>
      <c r="AB23" s="82">
        <v>0</v>
      </c>
      <c r="AC23" s="76"/>
      <c r="AD23" s="31">
        <v>21</v>
      </c>
      <c r="AE23" s="82">
        <v>0</v>
      </c>
      <c r="AF23" s="82">
        <v>0</v>
      </c>
      <c r="AG23" s="82">
        <v>0</v>
      </c>
      <c r="AH23" s="82">
        <v>0</v>
      </c>
      <c r="AI23" s="82">
        <v>0</v>
      </c>
      <c r="AJ23" s="31"/>
      <c r="AK23" s="31">
        <f t="shared" si="10"/>
        <v>10</v>
      </c>
      <c r="AM23" s="83"/>
      <c r="AN23" s="83">
        <f t="shared" si="11"/>
        <v>0</v>
      </c>
      <c r="AO23" s="83">
        <f t="shared" si="11"/>
        <v>0</v>
      </c>
      <c r="AP23" s="83">
        <f t="shared" si="11"/>
        <v>0</v>
      </c>
      <c r="AQ23" s="83">
        <f t="shared" si="11"/>
        <v>0</v>
      </c>
      <c r="AR23" s="83">
        <f t="shared" si="12"/>
        <v>0</v>
      </c>
      <c r="AS23" s="83"/>
      <c r="AT23" s="83"/>
      <c r="AU23" s="83">
        <f t="shared" si="13"/>
        <v>163</v>
      </c>
      <c r="AV23" s="83">
        <f t="shared" si="13"/>
        <v>0</v>
      </c>
      <c r="AW23" s="83">
        <f t="shared" si="13"/>
        <v>0</v>
      </c>
      <c r="AX23" s="83">
        <f t="shared" si="13"/>
        <v>0</v>
      </c>
      <c r="AY23" s="83">
        <f t="shared" si="14"/>
        <v>-163</v>
      </c>
      <c r="AZ23" s="83"/>
      <c r="BA23" s="83"/>
      <c r="BB23" s="83">
        <f t="shared" si="15"/>
        <v>0</v>
      </c>
      <c r="BC23" s="83">
        <f t="shared" si="1"/>
        <v>0</v>
      </c>
      <c r="BD23" s="83">
        <f t="shared" si="1"/>
        <v>0</v>
      </c>
      <c r="BE23" s="83">
        <f t="shared" si="1"/>
        <v>0</v>
      </c>
      <c r="BF23" s="83">
        <f t="shared" si="16"/>
        <v>0</v>
      </c>
      <c r="BG23" s="83"/>
      <c r="BH23" s="83"/>
      <c r="BI23" s="83">
        <f t="shared" si="17"/>
        <v>0</v>
      </c>
      <c r="BJ23" s="83">
        <f t="shared" si="2"/>
        <v>0</v>
      </c>
      <c r="BK23" s="83">
        <f t="shared" si="2"/>
        <v>0</v>
      </c>
      <c r="BL23" s="83">
        <f t="shared" si="2"/>
        <v>0</v>
      </c>
      <c r="BM23" s="83">
        <f t="shared" si="18"/>
        <v>0</v>
      </c>
      <c r="BN23" s="83"/>
      <c r="BO23" s="83"/>
      <c r="BP23" s="83">
        <f t="shared" si="19"/>
        <v>0</v>
      </c>
      <c r="BQ23" s="83">
        <f t="shared" si="3"/>
        <v>0</v>
      </c>
      <c r="BR23" s="83">
        <f t="shared" si="3"/>
        <v>0</v>
      </c>
      <c r="BS23" s="83">
        <f t="shared" si="3"/>
        <v>0</v>
      </c>
      <c r="BT23" s="83">
        <f t="shared" si="20"/>
        <v>0</v>
      </c>
      <c r="BV23" s="80"/>
      <c r="BW23" s="80"/>
      <c r="BX23" s="80">
        <f t="shared" si="21"/>
        <v>0</v>
      </c>
      <c r="BY23" s="80">
        <f t="shared" si="21"/>
        <v>0</v>
      </c>
      <c r="BZ23" s="80">
        <f t="shared" si="21"/>
        <v>0</v>
      </c>
      <c r="CA23" s="80">
        <f t="shared" si="21"/>
        <v>0</v>
      </c>
      <c r="CB23" s="80">
        <f t="shared" si="22"/>
        <v>0</v>
      </c>
      <c r="CC23" s="80"/>
      <c r="CD23" s="80"/>
      <c r="CE23" s="80">
        <f t="shared" si="23"/>
        <v>1630</v>
      </c>
      <c r="CF23" s="80">
        <f t="shared" si="5"/>
        <v>0</v>
      </c>
      <c r="CG23" s="80">
        <f t="shared" si="5"/>
        <v>0</v>
      </c>
      <c r="CH23" s="80">
        <f t="shared" si="5"/>
        <v>0</v>
      </c>
      <c r="CI23" s="80">
        <f t="shared" si="24"/>
        <v>1630</v>
      </c>
      <c r="CJ23" s="80"/>
      <c r="CK23" s="80"/>
      <c r="CL23" s="80">
        <f t="shared" si="25"/>
        <v>0</v>
      </c>
      <c r="CM23" s="80">
        <f t="shared" si="6"/>
        <v>0</v>
      </c>
      <c r="CN23" s="80">
        <f t="shared" si="6"/>
        <v>0</v>
      </c>
      <c r="CO23" s="80">
        <f t="shared" si="6"/>
        <v>0</v>
      </c>
      <c r="CP23" s="80">
        <f t="shared" si="26"/>
        <v>0</v>
      </c>
      <c r="CQ23" s="80"/>
      <c r="CR23" s="80"/>
      <c r="CS23" s="80">
        <f t="shared" si="27"/>
        <v>0</v>
      </c>
      <c r="CT23" s="80">
        <f t="shared" si="7"/>
        <v>0</v>
      </c>
      <c r="CU23" s="80">
        <f t="shared" si="7"/>
        <v>0</v>
      </c>
      <c r="CV23" s="80">
        <f t="shared" si="7"/>
        <v>0</v>
      </c>
      <c r="CW23" s="80">
        <f t="shared" si="28"/>
        <v>0</v>
      </c>
      <c r="CX23" s="80"/>
      <c r="CY23" s="80"/>
      <c r="CZ23" s="80">
        <f t="shared" si="29"/>
        <v>0</v>
      </c>
      <c r="DA23" s="80">
        <f t="shared" si="8"/>
        <v>0</v>
      </c>
      <c r="DB23" s="80">
        <f t="shared" si="8"/>
        <v>0</v>
      </c>
      <c r="DC23" s="80">
        <f t="shared" si="8"/>
        <v>0</v>
      </c>
      <c r="DD23" s="80">
        <f t="shared" si="30"/>
        <v>0</v>
      </c>
      <c r="DF23" s="81">
        <f t="shared" si="31"/>
        <v>163</v>
      </c>
      <c r="DG23" s="81">
        <f t="shared" si="32"/>
        <v>-163</v>
      </c>
      <c r="DH23" s="81">
        <f t="shared" si="33"/>
        <v>0</v>
      </c>
      <c r="DI23" s="81">
        <f t="shared" si="34"/>
        <v>0</v>
      </c>
      <c r="DJ23" s="81">
        <f t="shared" si="35"/>
        <v>0</v>
      </c>
      <c r="DK23" s="84">
        <f t="shared" si="9"/>
        <v>0</v>
      </c>
    </row>
    <row r="24" spans="1:115" ht="15.75" thickBot="1">
      <c r="A24" s="76"/>
      <c r="B24" s="31">
        <v>22</v>
      </c>
      <c r="C24" s="82">
        <v>-54.613999999999997</v>
      </c>
      <c r="D24" s="82">
        <v>0</v>
      </c>
      <c r="E24" s="82">
        <v>0</v>
      </c>
      <c r="F24" s="82">
        <v>-74.385999999999996</v>
      </c>
      <c r="G24" s="82">
        <v>-129</v>
      </c>
      <c r="H24" s="76"/>
      <c r="I24" s="31">
        <v>22</v>
      </c>
      <c r="J24" s="82">
        <v>54.613999999999997</v>
      </c>
      <c r="K24" s="82">
        <v>0</v>
      </c>
      <c r="L24" s="82">
        <v>0</v>
      </c>
      <c r="M24" s="82">
        <v>0</v>
      </c>
      <c r="N24" s="82">
        <v>54.613999999999997</v>
      </c>
      <c r="O24" s="76"/>
      <c r="P24" s="31">
        <v>22</v>
      </c>
      <c r="Q24" s="82">
        <v>0</v>
      </c>
      <c r="R24" s="82">
        <v>0</v>
      </c>
      <c r="S24" s="82">
        <v>0</v>
      </c>
      <c r="T24" s="82">
        <v>0</v>
      </c>
      <c r="U24" s="82">
        <v>0</v>
      </c>
      <c r="V24" s="76"/>
      <c r="W24" s="31">
        <v>22</v>
      </c>
      <c r="X24" s="82">
        <v>0</v>
      </c>
      <c r="Y24" s="82">
        <v>0</v>
      </c>
      <c r="Z24" s="82">
        <v>0</v>
      </c>
      <c r="AA24" s="82">
        <v>0</v>
      </c>
      <c r="AB24" s="82">
        <v>0</v>
      </c>
      <c r="AC24" s="76"/>
      <c r="AD24" s="31">
        <v>22</v>
      </c>
      <c r="AE24" s="82">
        <v>74.385999999999996</v>
      </c>
      <c r="AF24" s="82">
        <v>0</v>
      </c>
      <c r="AG24" s="82">
        <v>0</v>
      </c>
      <c r="AH24" s="82">
        <v>0</v>
      </c>
      <c r="AI24" s="82">
        <v>74.385999999999996</v>
      </c>
      <c r="AJ24" s="31"/>
      <c r="AK24" s="31">
        <f t="shared" si="10"/>
        <v>10</v>
      </c>
      <c r="AM24" s="83"/>
      <c r="AN24" s="83">
        <f t="shared" si="11"/>
        <v>0</v>
      </c>
      <c r="AO24" s="83">
        <f t="shared" si="11"/>
        <v>0</v>
      </c>
      <c r="AP24" s="83">
        <f t="shared" si="11"/>
        <v>0</v>
      </c>
      <c r="AQ24" s="83">
        <f t="shared" si="11"/>
        <v>0</v>
      </c>
      <c r="AR24" s="83">
        <f t="shared" si="12"/>
        <v>0</v>
      </c>
      <c r="AS24" s="83"/>
      <c r="AT24" s="83"/>
      <c r="AU24" s="83">
        <f t="shared" si="13"/>
        <v>54.613999999999997</v>
      </c>
      <c r="AV24" s="83">
        <f t="shared" si="13"/>
        <v>0</v>
      </c>
      <c r="AW24" s="83">
        <f t="shared" si="13"/>
        <v>0</v>
      </c>
      <c r="AX24" s="83">
        <f t="shared" si="13"/>
        <v>0</v>
      </c>
      <c r="AY24" s="83">
        <f t="shared" si="14"/>
        <v>-54.613999999999997</v>
      </c>
      <c r="AZ24" s="83"/>
      <c r="BA24" s="83"/>
      <c r="BB24" s="83">
        <f t="shared" si="15"/>
        <v>0</v>
      </c>
      <c r="BC24" s="83">
        <f t="shared" si="1"/>
        <v>0</v>
      </c>
      <c r="BD24" s="83">
        <f t="shared" si="1"/>
        <v>0</v>
      </c>
      <c r="BE24" s="83">
        <f t="shared" si="1"/>
        <v>0</v>
      </c>
      <c r="BF24" s="83">
        <f t="shared" si="16"/>
        <v>0</v>
      </c>
      <c r="BG24" s="83"/>
      <c r="BH24" s="83"/>
      <c r="BI24" s="83">
        <f t="shared" si="17"/>
        <v>0</v>
      </c>
      <c r="BJ24" s="83">
        <f t="shared" si="2"/>
        <v>0</v>
      </c>
      <c r="BK24" s="83">
        <f t="shared" si="2"/>
        <v>0</v>
      </c>
      <c r="BL24" s="83">
        <f t="shared" si="2"/>
        <v>0</v>
      </c>
      <c r="BM24" s="83">
        <f t="shared" si="18"/>
        <v>0</v>
      </c>
      <c r="BN24" s="83"/>
      <c r="BO24" s="83"/>
      <c r="BP24" s="83">
        <f t="shared" si="19"/>
        <v>74.385999999999996</v>
      </c>
      <c r="BQ24" s="83">
        <f t="shared" si="3"/>
        <v>0</v>
      </c>
      <c r="BR24" s="83">
        <f t="shared" si="3"/>
        <v>0</v>
      </c>
      <c r="BS24" s="83">
        <f t="shared" si="3"/>
        <v>0</v>
      </c>
      <c r="BT24" s="83">
        <f t="shared" si="20"/>
        <v>-74.385999999999996</v>
      </c>
      <c r="BV24" s="80"/>
      <c r="BW24" s="80"/>
      <c r="BX24" s="80">
        <f t="shared" si="21"/>
        <v>0</v>
      </c>
      <c r="BY24" s="80">
        <f t="shared" si="21"/>
        <v>0</v>
      </c>
      <c r="BZ24" s="80">
        <f t="shared" si="21"/>
        <v>0</v>
      </c>
      <c r="CA24" s="80">
        <f t="shared" si="21"/>
        <v>0</v>
      </c>
      <c r="CB24" s="80">
        <f t="shared" si="22"/>
        <v>0</v>
      </c>
      <c r="CC24" s="80"/>
      <c r="CD24" s="80"/>
      <c r="CE24" s="80">
        <f t="shared" si="23"/>
        <v>546.14</v>
      </c>
      <c r="CF24" s="80">
        <f t="shared" si="5"/>
        <v>0</v>
      </c>
      <c r="CG24" s="80">
        <f t="shared" si="5"/>
        <v>0</v>
      </c>
      <c r="CH24" s="80">
        <f t="shared" si="5"/>
        <v>0</v>
      </c>
      <c r="CI24" s="80">
        <f t="shared" si="24"/>
        <v>546.14</v>
      </c>
      <c r="CJ24" s="80"/>
      <c r="CK24" s="80"/>
      <c r="CL24" s="80">
        <f t="shared" si="25"/>
        <v>0</v>
      </c>
      <c r="CM24" s="80">
        <f t="shared" si="6"/>
        <v>0</v>
      </c>
      <c r="CN24" s="80">
        <f t="shared" si="6"/>
        <v>0</v>
      </c>
      <c r="CO24" s="80">
        <f t="shared" si="6"/>
        <v>0</v>
      </c>
      <c r="CP24" s="80">
        <f t="shared" si="26"/>
        <v>0</v>
      </c>
      <c r="CQ24" s="80"/>
      <c r="CR24" s="80"/>
      <c r="CS24" s="80">
        <f t="shared" si="27"/>
        <v>0</v>
      </c>
      <c r="CT24" s="80">
        <f t="shared" si="7"/>
        <v>0</v>
      </c>
      <c r="CU24" s="80">
        <f t="shared" si="7"/>
        <v>0</v>
      </c>
      <c r="CV24" s="80">
        <f t="shared" si="7"/>
        <v>0</v>
      </c>
      <c r="CW24" s="80">
        <f t="shared" si="28"/>
        <v>0</v>
      </c>
      <c r="CX24" s="80"/>
      <c r="CY24" s="80"/>
      <c r="CZ24" s="80">
        <f t="shared" si="29"/>
        <v>743.8599999999999</v>
      </c>
      <c r="DA24" s="80">
        <f t="shared" si="8"/>
        <v>0</v>
      </c>
      <c r="DB24" s="80">
        <f t="shared" si="8"/>
        <v>0</v>
      </c>
      <c r="DC24" s="80">
        <f t="shared" si="8"/>
        <v>0</v>
      </c>
      <c r="DD24" s="80">
        <f t="shared" si="30"/>
        <v>743.8599999999999</v>
      </c>
      <c r="DF24" s="81">
        <f t="shared" si="31"/>
        <v>129</v>
      </c>
      <c r="DG24" s="81">
        <f t="shared" si="32"/>
        <v>-54.613999999999997</v>
      </c>
      <c r="DH24" s="81">
        <f t="shared" si="33"/>
        <v>0</v>
      </c>
      <c r="DI24" s="81">
        <f t="shared" si="34"/>
        <v>0</v>
      </c>
      <c r="DJ24" s="81">
        <f t="shared" si="35"/>
        <v>-74.385999999999996</v>
      </c>
      <c r="DK24" s="84">
        <f t="shared" si="9"/>
        <v>0</v>
      </c>
    </row>
    <row r="25" spans="1:115" ht="15.75" thickBot="1">
      <c r="A25" s="76"/>
      <c r="B25" s="31">
        <v>23</v>
      </c>
      <c r="C25" s="82">
        <v>-46.993000000000002</v>
      </c>
      <c r="D25" s="82">
        <v>0</v>
      </c>
      <c r="E25" s="82">
        <v>0</v>
      </c>
      <c r="F25" s="82">
        <v>-64.007000000000005</v>
      </c>
      <c r="G25" s="82">
        <v>-111</v>
      </c>
      <c r="H25" s="76"/>
      <c r="I25" s="31">
        <v>23</v>
      </c>
      <c r="J25" s="82">
        <v>46.993000000000002</v>
      </c>
      <c r="K25" s="82">
        <v>0</v>
      </c>
      <c r="L25" s="82">
        <v>0</v>
      </c>
      <c r="M25" s="82">
        <v>0</v>
      </c>
      <c r="N25" s="82">
        <v>46.993000000000002</v>
      </c>
      <c r="O25" s="76"/>
      <c r="P25" s="31">
        <v>23</v>
      </c>
      <c r="Q25" s="82">
        <v>0</v>
      </c>
      <c r="R25" s="82">
        <v>0</v>
      </c>
      <c r="S25" s="82">
        <v>0</v>
      </c>
      <c r="T25" s="82">
        <v>0</v>
      </c>
      <c r="U25" s="82">
        <v>0</v>
      </c>
      <c r="V25" s="76"/>
      <c r="W25" s="31">
        <v>23</v>
      </c>
      <c r="X25" s="82">
        <v>0</v>
      </c>
      <c r="Y25" s="82">
        <v>0</v>
      </c>
      <c r="Z25" s="82">
        <v>0</v>
      </c>
      <c r="AA25" s="82">
        <v>0</v>
      </c>
      <c r="AB25" s="82">
        <v>0</v>
      </c>
      <c r="AC25" s="76"/>
      <c r="AD25" s="31">
        <v>23</v>
      </c>
      <c r="AE25" s="82">
        <v>64.007000000000005</v>
      </c>
      <c r="AF25" s="82">
        <v>0</v>
      </c>
      <c r="AG25" s="82">
        <v>0</v>
      </c>
      <c r="AH25" s="82">
        <v>0</v>
      </c>
      <c r="AI25" s="82">
        <v>64.007000000000005</v>
      </c>
      <c r="AJ25" s="31"/>
      <c r="AK25" s="31">
        <f t="shared" si="10"/>
        <v>10</v>
      </c>
      <c r="AM25" s="83"/>
      <c r="AN25" s="83">
        <f t="shared" si="11"/>
        <v>0</v>
      </c>
      <c r="AO25" s="83">
        <f t="shared" si="11"/>
        <v>0</v>
      </c>
      <c r="AP25" s="83">
        <f t="shared" si="11"/>
        <v>0</v>
      </c>
      <c r="AQ25" s="83">
        <f t="shared" si="11"/>
        <v>0</v>
      </c>
      <c r="AR25" s="83">
        <f t="shared" si="12"/>
        <v>0</v>
      </c>
      <c r="AS25" s="83"/>
      <c r="AT25" s="83"/>
      <c r="AU25" s="83">
        <f t="shared" si="13"/>
        <v>46.993000000000002</v>
      </c>
      <c r="AV25" s="83">
        <f t="shared" si="13"/>
        <v>0</v>
      </c>
      <c r="AW25" s="83">
        <f t="shared" si="13"/>
        <v>0</v>
      </c>
      <c r="AX25" s="83">
        <f t="shared" si="13"/>
        <v>0</v>
      </c>
      <c r="AY25" s="83">
        <f t="shared" si="14"/>
        <v>-46.993000000000002</v>
      </c>
      <c r="AZ25" s="83"/>
      <c r="BA25" s="83"/>
      <c r="BB25" s="83">
        <f t="shared" si="15"/>
        <v>0</v>
      </c>
      <c r="BC25" s="83">
        <f t="shared" si="1"/>
        <v>0</v>
      </c>
      <c r="BD25" s="83">
        <f t="shared" si="1"/>
        <v>0</v>
      </c>
      <c r="BE25" s="83">
        <f t="shared" si="1"/>
        <v>0</v>
      </c>
      <c r="BF25" s="83">
        <f t="shared" si="16"/>
        <v>0</v>
      </c>
      <c r="BG25" s="83"/>
      <c r="BH25" s="83"/>
      <c r="BI25" s="83">
        <f t="shared" si="17"/>
        <v>0</v>
      </c>
      <c r="BJ25" s="83">
        <f t="shared" si="2"/>
        <v>0</v>
      </c>
      <c r="BK25" s="83">
        <f t="shared" si="2"/>
        <v>0</v>
      </c>
      <c r="BL25" s="83">
        <f t="shared" si="2"/>
        <v>0</v>
      </c>
      <c r="BM25" s="83">
        <f t="shared" si="18"/>
        <v>0</v>
      </c>
      <c r="BN25" s="83"/>
      <c r="BO25" s="83"/>
      <c r="BP25" s="83">
        <f t="shared" si="19"/>
        <v>64.007000000000005</v>
      </c>
      <c r="BQ25" s="83">
        <f t="shared" si="3"/>
        <v>0</v>
      </c>
      <c r="BR25" s="83">
        <f t="shared" si="3"/>
        <v>0</v>
      </c>
      <c r="BS25" s="83">
        <f t="shared" si="3"/>
        <v>0</v>
      </c>
      <c r="BT25" s="83">
        <f t="shared" si="20"/>
        <v>-64.007000000000005</v>
      </c>
      <c r="BV25" s="80"/>
      <c r="BW25" s="80"/>
      <c r="BX25" s="80">
        <f t="shared" si="21"/>
        <v>0</v>
      </c>
      <c r="BY25" s="80">
        <f t="shared" si="21"/>
        <v>0</v>
      </c>
      <c r="BZ25" s="80">
        <f t="shared" si="21"/>
        <v>0</v>
      </c>
      <c r="CA25" s="80">
        <f t="shared" si="21"/>
        <v>0</v>
      </c>
      <c r="CB25" s="80">
        <f t="shared" si="22"/>
        <v>0</v>
      </c>
      <c r="CC25" s="80"/>
      <c r="CD25" s="80"/>
      <c r="CE25" s="80">
        <f t="shared" si="23"/>
        <v>469.93</v>
      </c>
      <c r="CF25" s="80">
        <f t="shared" si="5"/>
        <v>0</v>
      </c>
      <c r="CG25" s="80">
        <f t="shared" si="5"/>
        <v>0</v>
      </c>
      <c r="CH25" s="80">
        <f t="shared" si="5"/>
        <v>0</v>
      </c>
      <c r="CI25" s="80">
        <f t="shared" si="24"/>
        <v>469.93</v>
      </c>
      <c r="CJ25" s="80"/>
      <c r="CK25" s="80"/>
      <c r="CL25" s="80">
        <f t="shared" si="25"/>
        <v>0</v>
      </c>
      <c r="CM25" s="80">
        <f t="shared" si="6"/>
        <v>0</v>
      </c>
      <c r="CN25" s="80">
        <f t="shared" si="6"/>
        <v>0</v>
      </c>
      <c r="CO25" s="80">
        <f t="shared" si="6"/>
        <v>0</v>
      </c>
      <c r="CP25" s="80">
        <f t="shared" si="26"/>
        <v>0</v>
      </c>
      <c r="CQ25" s="80"/>
      <c r="CR25" s="80"/>
      <c r="CS25" s="80">
        <f t="shared" si="27"/>
        <v>0</v>
      </c>
      <c r="CT25" s="80">
        <f t="shared" si="7"/>
        <v>0</v>
      </c>
      <c r="CU25" s="80">
        <f t="shared" si="7"/>
        <v>0</v>
      </c>
      <c r="CV25" s="80">
        <f t="shared" si="7"/>
        <v>0</v>
      </c>
      <c r="CW25" s="80">
        <f t="shared" si="28"/>
        <v>0</v>
      </c>
      <c r="CX25" s="80"/>
      <c r="CY25" s="80"/>
      <c r="CZ25" s="80">
        <f t="shared" si="29"/>
        <v>640.07000000000005</v>
      </c>
      <c r="DA25" s="80">
        <f t="shared" si="8"/>
        <v>0</v>
      </c>
      <c r="DB25" s="80">
        <f t="shared" si="8"/>
        <v>0</v>
      </c>
      <c r="DC25" s="80">
        <f t="shared" si="8"/>
        <v>0</v>
      </c>
      <c r="DD25" s="80">
        <f t="shared" si="30"/>
        <v>640.07000000000005</v>
      </c>
      <c r="DF25" s="81">
        <f t="shared" si="31"/>
        <v>111</v>
      </c>
      <c r="DG25" s="81">
        <f t="shared" si="32"/>
        <v>-46.993000000000002</v>
      </c>
      <c r="DH25" s="81">
        <f t="shared" si="33"/>
        <v>0</v>
      </c>
      <c r="DI25" s="81">
        <f t="shared" si="34"/>
        <v>0</v>
      </c>
      <c r="DJ25" s="81">
        <f t="shared" si="35"/>
        <v>-64.007000000000005</v>
      </c>
      <c r="DK25" s="84">
        <f t="shared" si="9"/>
        <v>0</v>
      </c>
    </row>
    <row r="26" spans="1:115" ht="15.75" thickBot="1">
      <c r="A26" s="76"/>
      <c r="B26" s="31">
        <v>24</v>
      </c>
      <c r="C26" s="82">
        <v>-28.364999999999998</v>
      </c>
      <c r="D26" s="82">
        <v>0</v>
      </c>
      <c r="E26" s="82">
        <v>0</v>
      </c>
      <c r="F26" s="82">
        <v>-38.634999999999998</v>
      </c>
      <c r="G26" s="82">
        <v>-67</v>
      </c>
      <c r="H26" s="76"/>
      <c r="I26" s="31">
        <v>24</v>
      </c>
      <c r="J26" s="82">
        <v>28.364999999999998</v>
      </c>
      <c r="K26" s="82">
        <v>0</v>
      </c>
      <c r="L26" s="82">
        <v>0</v>
      </c>
      <c r="M26" s="82">
        <v>0</v>
      </c>
      <c r="N26" s="82">
        <v>28.364999999999998</v>
      </c>
      <c r="O26" s="76"/>
      <c r="P26" s="31">
        <v>24</v>
      </c>
      <c r="Q26" s="82">
        <v>0</v>
      </c>
      <c r="R26" s="82">
        <v>0</v>
      </c>
      <c r="S26" s="82">
        <v>0</v>
      </c>
      <c r="T26" s="82">
        <v>0</v>
      </c>
      <c r="U26" s="82">
        <v>0</v>
      </c>
      <c r="V26" s="76"/>
      <c r="W26" s="31">
        <v>24</v>
      </c>
      <c r="X26" s="82">
        <v>0</v>
      </c>
      <c r="Y26" s="82">
        <v>0</v>
      </c>
      <c r="Z26" s="82">
        <v>0</v>
      </c>
      <c r="AA26" s="82">
        <v>0</v>
      </c>
      <c r="AB26" s="82">
        <v>0</v>
      </c>
      <c r="AC26" s="76"/>
      <c r="AD26" s="31">
        <v>24</v>
      </c>
      <c r="AE26" s="82">
        <v>38.634999999999998</v>
      </c>
      <c r="AF26" s="82">
        <v>0</v>
      </c>
      <c r="AG26" s="82">
        <v>0</v>
      </c>
      <c r="AH26" s="82">
        <v>0</v>
      </c>
      <c r="AI26" s="82">
        <v>38.634999999999998</v>
      </c>
      <c r="AJ26" s="31"/>
      <c r="AK26" s="31">
        <f t="shared" si="10"/>
        <v>10</v>
      </c>
      <c r="AM26" s="83"/>
      <c r="AN26" s="83">
        <f t="shared" si="11"/>
        <v>0</v>
      </c>
      <c r="AO26" s="83">
        <f t="shared" si="11"/>
        <v>0</v>
      </c>
      <c r="AP26" s="83">
        <f t="shared" si="11"/>
        <v>0</v>
      </c>
      <c r="AQ26" s="83">
        <f t="shared" si="11"/>
        <v>0</v>
      </c>
      <c r="AR26" s="83">
        <f t="shared" si="12"/>
        <v>0</v>
      </c>
      <c r="AS26" s="83"/>
      <c r="AT26" s="83"/>
      <c r="AU26" s="83">
        <f t="shared" si="13"/>
        <v>28.364999999999998</v>
      </c>
      <c r="AV26" s="83">
        <f t="shared" si="13"/>
        <v>0</v>
      </c>
      <c r="AW26" s="83">
        <f t="shared" si="13"/>
        <v>0</v>
      </c>
      <c r="AX26" s="83">
        <f t="shared" si="13"/>
        <v>0</v>
      </c>
      <c r="AY26" s="83">
        <f t="shared" si="14"/>
        <v>-28.364999999999998</v>
      </c>
      <c r="AZ26" s="83"/>
      <c r="BA26" s="83"/>
      <c r="BB26" s="83">
        <f t="shared" si="15"/>
        <v>0</v>
      </c>
      <c r="BC26" s="83">
        <f t="shared" si="1"/>
        <v>0</v>
      </c>
      <c r="BD26" s="83">
        <f t="shared" si="1"/>
        <v>0</v>
      </c>
      <c r="BE26" s="83">
        <f t="shared" si="1"/>
        <v>0</v>
      </c>
      <c r="BF26" s="83">
        <f t="shared" si="16"/>
        <v>0</v>
      </c>
      <c r="BG26" s="83"/>
      <c r="BH26" s="83"/>
      <c r="BI26" s="83">
        <f t="shared" si="17"/>
        <v>0</v>
      </c>
      <c r="BJ26" s="83">
        <f t="shared" si="2"/>
        <v>0</v>
      </c>
      <c r="BK26" s="83">
        <f t="shared" si="2"/>
        <v>0</v>
      </c>
      <c r="BL26" s="83">
        <f t="shared" si="2"/>
        <v>0</v>
      </c>
      <c r="BM26" s="83">
        <f t="shared" si="18"/>
        <v>0</v>
      </c>
      <c r="BN26" s="83"/>
      <c r="BO26" s="83"/>
      <c r="BP26" s="83">
        <f t="shared" si="19"/>
        <v>38.634999999999998</v>
      </c>
      <c r="BQ26" s="83">
        <f t="shared" si="3"/>
        <v>0</v>
      </c>
      <c r="BR26" s="83">
        <f t="shared" si="3"/>
        <v>0</v>
      </c>
      <c r="BS26" s="83">
        <f t="shared" si="3"/>
        <v>0</v>
      </c>
      <c r="BT26" s="83">
        <f t="shared" si="20"/>
        <v>-38.634999999999998</v>
      </c>
      <c r="BV26" s="80"/>
      <c r="BW26" s="80"/>
      <c r="BX26" s="80">
        <f t="shared" si="21"/>
        <v>0</v>
      </c>
      <c r="BY26" s="80">
        <f t="shared" si="21"/>
        <v>0</v>
      </c>
      <c r="BZ26" s="80">
        <f t="shared" si="21"/>
        <v>0</v>
      </c>
      <c r="CA26" s="80">
        <f t="shared" si="21"/>
        <v>0</v>
      </c>
      <c r="CB26" s="80">
        <f t="shared" si="22"/>
        <v>0</v>
      </c>
      <c r="CC26" s="80"/>
      <c r="CD26" s="80"/>
      <c r="CE26" s="80">
        <f t="shared" si="23"/>
        <v>283.64999999999998</v>
      </c>
      <c r="CF26" s="80">
        <f t="shared" si="5"/>
        <v>0</v>
      </c>
      <c r="CG26" s="80">
        <f t="shared" si="5"/>
        <v>0</v>
      </c>
      <c r="CH26" s="80">
        <f t="shared" si="5"/>
        <v>0</v>
      </c>
      <c r="CI26" s="80">
        <f t="shared" si="24"/>
        <v>283.64999999999998</v>
      </c>
      <c r="CJ26" s="80"/>
      <c r="CK26" s="80"/>
      <c r="CL26" s="80">
        <f t="shared" si="25"/>
        <v>0</v>
      </c>
      <c r="CM26" s="80">
        <f t="shared" si="6"/>
        <v>0</v>
      </c>
      <c r="CN26" s="80">
        <f t="shared" si="6"/>
        <v>0</v>
      </c>
      <c r="CO26" s="80">
        <f t="shared" si="6"/>
        <v>0</v>
      </c>
      <c r="CP26" s="80">
        <f t="shared" si="26"/>
        <v>0</v>
      </c>
      <c r="CQ26" s="80"/>
      <c r="CR26" s="80"/>
      <c r="CS26" s="80">
        <f t="shared" si="27"/>
        <v>0</v>
      </c>
      <c r="CT26" s="80">
        <f t="shared" si="7"/>
        <v>0</v>
      </c>
      <c r="CU26" s="80">
        <f t="shared" si="7"/>
        <v>0</v>
      </c>
      <c r="CV26" s="80">
        <f t="shared" si="7"/>
        <v>0</v>
      </c>
      <c r="CW26" s="80">
        <f t="shared" si="28"/>
        <v>0</v>
      </c>
      <c r="CX26" s="80"/>
      <c r="CY26" s="80"/>
      <c r="CZ26" s="80">
        <f t="shared" si="29"/>
        <v>386.34999999999997</v>
      </c>
      <c r="DA26" s="80">
        <f t="shared" si="8"/>
        <v>0</v>
      </c>
      <c r="DB26" s="80">
        <f t="shared" si="8"/>
        <v>0</v>
      </c>
      <c r="DC26" s="80">
        <f t="shared" si="8"/>
        <v>0</v>
      </c>
      <c r="DD26" s="80">
        <f t="shared" si="30"/>
        <v>386.34999999999997</v>
      </c>
      <c r="DF26" s="81">
        <f t="shared" si="31"/>
        <v>67</v>
      </c>
      <c r="DG26" s="81">
        <f t="shared" si="32"/>
        <v>-28.364999999999998</v>
      </c>
      <c r="DH26" s="81">
        <f t="shared" si="33"/>
        <v>0</v>
      </c>
      <c r="DI26" s="81">
        <f t="shared" si="34"/>
        <v>0</v>
      </c>
      <c r="DJ26" s="81">
        <f t="shared" si="35"/>
        <v>-38.634999999999998</v>
      </c>
      <c r="DK26" s="84">
        <f t="shared" si="9"/>
        <v>0</v>
      </c>
    </row>
    <row r="27" spans="1:115" ht="15.75" thickBot="1">
      <c r="A27" s="76"/>
      <c r="B27" s="31">
        <v>25</v>
      </c>
      <c r="C27" s="82">
        <v>-46.993000000000002</v>
      </c>
      <c r="D27" s="82">
        <v>0</v>
      </c>
      <c r="E27" s="82">
        <v>0</v>
      </c>
      <c r="F27" s="82">
        <v>-64.007000000000005</v>
      </c>
      <c r="G27" s="82">
        <v>-111</v>
      </c>
      <c r="H27" s="76"/>
      <c r="I27" s="31">
        <v>25</v>
      </c>
      <c r="J27" s="82">
        <v>46.993000000000002</v>
      </c>
      <c r="K27" s="82">
        <v>0</v>
      </c>
      <c r="L27" s="82">
        <v>0</v>
      </c>
      <c r="M27" s="82">
        <v>0</v>
      </c>
      <c r="N27" s="82">
        <v>46.993000000000002</v>
      </c>
      <c r="O27" s="76"/>
      <c r="P27" s="31">
        <v>25</v>
      </c>
      <c r="Q27" s="82">
        <v>0</v>
      </c>
      <c r="R27" s="82">
        <v>0</v>
      </c>
      <c r="S27" s="82">
        <v>0</v>
      </c>
      <c r="T27" s="82">
        <v>0</v>
      </c>
      <c r="U27" s="82">
        <v>0</v>
      </c>
      <c r="V27" s="76"/>
      <c r="W27" s="31">
        <v>25</v>
      </c>
      <c r="X27" s="82">
        <v>0</v>
      </c>
      <c r="Y27" s="82">
        <v>0</v>
      </c>
      <c r="Z27" s="82">
        <v>0</v>
      </c>
      <c r="AA27" s="82">
        <v>0</v>
      </c>
      <c r="AB27" s="82">
        <v>0</v>
      </c>
      <c r="AC27" s="76"/>
      <c r="AD27" s="31">
        <v>25</v>
      </c>
      <c r="AE27" s="82">
        <v>64.007000000000005</v>
      </c>
      <c r="AF27" s="82">
        <v>0</v>
      </c>
      <c r="AG27" s="82">
        <v>0</v>
      </c>
      <c r="AH27" s="82">
        <v>0</v>
      </c>
      <c r="AI27" s="82">
        <v>64.007000000000005</v>
      </c>
      <c r="AJ27" s="31"/>
      <c r="AK27" s="31">
        <f t="shared" si="10"/>
        <v>10</v>
      </c>
      <c r="AM27" s="83"/>
      <c r="AN27" s="83">
        <f t="shared" si="11"/>
        <v>0</v>
      </c>
      <c r="AO27" s="83">
        <f t="shared" si="11"/>
        <v>0</v>
      </c>
      <c r="AP27" s="83">
        <f t="shared" si="11"/>
        <v>0</v>
      </c>
      <c r="AQ27" s="83">
        <f t="shared" si="11"/>
        <v>0</v>
      </c>
      <c r="AR27" s="83">
        <f t="shared" si="12"/>
        <v>0</v>
      </c>
      <c r="AS27" s="83"/>
      <c r="AT27" s="83"/>
      <c r="AU27" s="83">
        <f t="shared" si="13"/>
        <v>46.993000000000002</v>
      </c>
      <c r="AV27" s="83">
        <f t="shared" si="13"/>
        <v>0</v>
      </c>
      <c r="AW27" s="83">
        <f t="shared" si="13"/>
        <v>0</v>
      </c>
      <c r="AX27" s="83">
        <f t="shared" si="13"/>
        <v>0</v>
      </c>
      <c r="AY27" s="83">
        <f t="shared" si="14"/>
        <v>-46.993000000000002</v>
      </c>
      <c r="AZ27" s="83"/>
      <c r="BA27" s="83"/>
      <c r="BB27" s="83">
        <f t="shared" si="15"/>
        <v>0</v>
      </c>
      <c r="BC27" s="83">
        <f t="shared" si="1"/>
        <v>0</v>
      </c>
      <c r="BD27" s="83">
        <f t="shared" si="1"/>
        <v>0</v>
      </c>
      <c r="BE27" s="83">
        <f t="shared" si="1"/>
        <v>0</v>
      </c>
      <c r="BF27" s="83">
        <f t="shared" si="16"/>
        <v>0</v>
      </c>
      <c r="BG27" s="83"/>
      <c r="BH27" s="83"/>
      <c r="BI27" s="83">
        <f t="shared" si="17"/>
        <v>0</v>
      </c>
      <c r="BJ27" s="83">
        <f t="shared" si="2"/>
        <v>0</v>
      </c>
      <c r="BK27" s="83">
        <f t="shared" si="2"/>
        <v>0</v>
      </c>
      <c r="BL27" s="83">
        <f t="shared" si="2"/>
        <v>0</v>
      </c>
      <c r="BM27" s="83">
        <f t="shared" si="18"/>
        <v>0</v>
      </c>
      <c r="BN27" s="83"/>
      <c r="BO27" s="83"/>
      <c r="BP27" s="83">
        <f t="shared" si="19"/>
        <v>64.007000000000005</v>
      </c>
      <c r="BQ27" s="83">
        <f t="shared" si="3"/>
        <v>0</v>
      </c>
      <c r="BR27" s="83">
        <f t="shared" si="3"/>
        <v>0</v>
      </c>
      <c r="BS27" s="83">
        <f t="shared" si="3"/>
        <v>0</v>
      </c>
      <c r="BT27" s="83">
        <f t="shared" si="20"/>
        <v>-64.007000000000005</v>
      </c>
      <c r="BV27" s="80"/>
      <c r="BW27" s="80"/>
      <c r="BX27" s="80">
        <f t="shared" si="21"/>
        <v>0</v>
      </c>
      <c r="BY27" s="80">
        <f t="shared" si="21"/>
        <v>0</v>
      </c>
      <c r="BZ27" s="80">
        <f t="shared" si="21"/>
        <v>0</v>
      </c>
      <c r="CA27" s="80">
        <f t="shared" si="21"/>
        <v>0</v>
      </c>
      <c r="CB27" s="80">
        <f t="shared" si="22"/>
        <v>0</v>
      </c>
      <c r="CC27" s="80"/>
      <c r="CD27" s="80"/>
      <c r="CE27" s="80">
        <f t="shared" si="23"/>
        <v>469.93</v>
      </c>
      <c r="CF27" s="80">
        <f t="shared" si="5"/>
        <v>0</v>
      </c>
      <c r="CG27" s="80">
        <f t="shared" si="5"/>
        <v>0</v>
      </c>
      <c r="CH27" s="80">
        <f t="shared" si="5"/>
        <v>0</v>
      </c>
      <c r="CI27" s="80">
        <f t="shared" si="24"/>
        <v>469.93</v>
      </c>
      <c r="CJ27" s="80"/>
      <c r="CK27" s="80"/>
      <c r="CL27" s="80">
        <f t="shared" si="25"/>
        <v>0</v>
      </c>
      <c r="CM27" s="80">
        <f t="shared" si="6"/>
        <v>0</v>
      </c>
      <c r="CN27" s="80">
        <f t="shared" si="6"/>
        <v>0</v>
      </c>
      <c r="CO27" s="80">
        <f t="shared" si="6"/>
        <v>0</v>
      </c>
      <c r="CP27" s="80">
        <f t="shared" si="26"/>
        <v>0</v>
      </c>
      <c r="CQ27" s="80"/>
      <c r="CR27" s="80"/>
      <c r="CS27" s="80">
        <f t="shared" si="27"/>
        <v>0</v>
      </c>
      <c r="CT27" s="80">
        <f t="shared" si="7"/>
        <v>0</v>
      </c>
      <c r="CU27" s="80">
        <f t="shared" si="7"/>
        <v>0</v>
      </c>
      <c r="CV27" s="80">
        <f t="shared" si="7"/>
        <v>0</v>
      </c>
      <c r="CW27" s="80">
        <f t="shared" si="28"/>
        <v>0</v>
      </c>
      <c r="CX27" s="80"/>
      <c r="CY27" s="80"/>
      <c r="CZ27" s="80">
        <f t="shared" si="29"/>
        <v>640.07000000000005</v>
      </c>
      <c r="DA27" s="80">
        <f t="shared" si="8"/>
        <v>0</v>
      </c>
      <c r="DB27" s="80">
        <f t="shared" si="8"/>
        <v>0</v>
      </c>
      <c r="DC27" s="80">
        <f t="shared" si="8"/>
        <v>0</v>
      </c>
      <c r="DD27" s="80">
        <f t="shared" si="30"/>
        <v>640.07000000000005</v>
      </c>
      <c r="DF27" s="81">
        <f t="shared" si="31"/>
        <v>111</v>
      </c>
      <c r="DG27" s="81">
        <f t="shared" si="32"/>
        <v>-46.993000000000002</v>
      </c>
      <c r="DH27" s="81">
        <f t="shared" si="33"/>
        <v>0</v>
      </c>
      <c r="DI27" s="81">
        <f t="shared" si="34"/>
        <v>0</v>
      </c>
      <c r="DJ27" s="81">
        <f t="shared" si="35"/>
        <v>-64.007000000000005</v>
      </c>
      <c r="DK27" s="84">
        <f t="shared" si="9"/>
        <v>0</v>
      </c>
    </row>
    <row r="28" spans="1:115" ht="15.75" thickBot="1">
      <c r="A28" s="76"/>
      <c r="B28" s="31">
        <v>26</v>
      </c>
      <c r="C28" s="82">
        <v>-32.176000000000002</v>
      </c>
      <c r="D28" s="82">
        <v>0</v>
      </c>
      <c r="E28" s="82">
        <v>0</v>
      </c>
      <c r="F28" s="82">
        <v>-43.823999999999998</v>
      </c>
      <c r="G28" s="82">
        <v>-76</v>
      </c>
      <c r="H28" s="76"/>
      <c r="I28" s="31">
        <v>26</v>
      </c>
      <c r="J28" s="82">
        <v>32.176000000000002</v>
      </c>
      <c r="K28" s="82">
        <v>0</v>
      </c>
      <c r="L28" s="82">
        <v>0</v>
      </c>
      <c r="M28" s="82">
        <v>0</v>
      </c>
      <c r="N28" s="82">
        <v>32.176000000000002</v>
      </c>
      <c r="O28" s="76"/>
      <c r="P28" s="31">
        <v>26</v>
      </c>
      <c r="Q28" s="82">
        <v>0</v>
      </c>
      <c r="R28" s="82">
        <v>0</v>
      </c>
      <c r="S28" s="82">
        <v>0</v>
      </c>
      <c r="T28" s="82">
        <v>0</v>
      </c>
      <c r="U28" s="82">
        <v>0</v>
      </c>
      <c r="V28" s="76"/>
      <c r="W28" s="31">
        <v>26</v>
      </c>
      <c r="X28" s="82">
        <v>0</v>
      </c>
      <c r="Y28" s="82">
        <v>0</v>
      </c>
      <c r="Z28" s="82">
        <v>0</v>
      </c>
      <c r="AA28" s="82">
        <v>0</v>
      </c>
      <c r="AB28" s="82">
        <v>0</v>
      </c>
      <c r="AC28" s="76"/>
      <c r="AD28" s="31">
        <v>26</v>
      </c>
      <c r="AE28" s="82">
        <v>43.823999999999998</v>
      </c>
      <c r="AF28" s="82">
        <v>0</v>
      </c>
      <c r="AG28" s="82">
        <v>0</v>
      </c>
      <c r="AH28" s="82">
        <v>0</v>
      </c>
      <c r="AI28" s="82">
        <v>43.823999999999998</v>
      </c>
      <c r="AJ28" s="31"/>
      <c r="AK28" s="31">
        <f t="shared" si="10"/>
        <v>10</v>
      </c>
      <c r="AM28" s="83"/>
      <c r="AN28" s="83">
        <f t="shared" si="11"/>
        <v>0</v>
      </c>
      <c r="AO28" s="83">
        <f t="shared" si="11"/>
        <v>0</v>
      </c>
      <c r="AP28" s="83">
        <f t="shared" si="11"/>
        <v>0</v>
      </c>
      <c r="AQ28" s="83">
        <f t="shared" si="11"/>
        <v>0</v>
      </c>
      <c r="AR28" s="83">
        <f t="shared" si="12"/>
        <v>0</v>
      </c>
      <c r="AS28" s="83"/>
      <c r="AT28" s="83"/>
      <c r="AU28" s="83">
        <f t="shared" si="13"/>
        <v>32.176000000000002</v>
      </c>
      <c r="AV28" s="83">
        <f t="shared" si="13"/>
        <v>0</v>
      </c>
      <c r="AW28" s="83">
        <f t="shared" si="13"/>
        <v>0</v>
      </c>
      <c r="AX28" s="83">
        <f t="shared" si="13"/>
        <v>0</v>
      </c>
      <c r="AY28" s="83">
        <f t="shared" si="14"/>
        <v>-32.176000000000002</v>
      </c>
      <c r="AZ28" s="83"/>
      <c r="BA28" s="83"/>
      <c r="BB28" s="83">
        <f t="shared" si="15"/>
        <v>0</v>
      </c>
      <c r="BC28" s="83">
        <f t="shared" si="1"/>
        <v>0</v>
      </c>
      <c r="BD28" s="83">
        <f t="shared" si="1"/>
        <v>0</v>
      </c>
      <c r="BE28" s="83">
        <f t="shared" si="1"/>
        <v>0</v>
      </c>
      <c r="BF28" s="83">
        <f t="shared" si="16"/>
        <v>0</v>
      </c>
      <c r="BG28" s="83"/>
      <c r="BH28" s="83"/>
      <c r="BI28" s="83">
        <f t="shared" si="17"/>
        <v>0</v>
      </c>
      <c r="BJ28" s="83">
        <f t="shared" si="2"/>
        <v>0</v>
      </c>
      <c r="BK28" s="83">
        <f t="shared" si="2"/>
        <v>0</v>
      </c>
      <c r="BL28" s="83">
        <f t="shared" si="2"/>
        <v>0</v>
      </c>
      <c r="BM28" s="83">
        <f t="shared" si="18"/>
        <v>0</v>
      </c>
      <c r="BN28" s="83"/>
      <c r="BO28" s="83"/>
      <c r="BP28" s="83">
        <f t="shared" si="19"/>
        <v>43.823999999999998</v>
      </c>
      <c r="BQ28" s="83">
        <f t="shared" si="3"/>
        <v>0</v>
      </c>
      <c r="BR28" s="83">
        <f t="shared" si="3"/>
        <v>0</v>
      </c>
      <c r="BS28" s="83">
        <f t="shared" si="3"/>
        <v>0</v>
      </c>
      <c r="BT28" s="83">
        <f t="shared" si="20"/>
        <v>-43.823999999999998</v>
      </c>
      <c r="BV28" s="80"/>
      <c r="BW28" s="80"/>
      <c r="BX28" s="80">
        <f t="shared" si="21"/>
        <v>0</v>
      </c>
      <c r="BY28" s="80">
        <f t="shared" si="21"/>
        <v>0</v>
      </c>
      <c r="BZ28" s="80">
        <f t="shared" si="21"/>
        <v>0</v>
      </c>
      <c r="CA28" s="80">
        <f t="shared" si="21"/>
        <v>0</v>
      </c>
      <c r="CB28" s="80">
        <f t="shared" si="22"/>
        <v>0</v>
      </c>
      <c r="CC28" s="80"/>
      <c r="CD28" s="80"/>
      <c r="CE28" s="80">
        <f t="shared" si="23"/>
        <v>321.76</v>
      </c>
      <c r="CF28" s="80">
        <f t="shared" si="5"/>
        <v>0</v>
      </c>
      <c r="CG28" s="80">
        <f t="shared" si="5"/>
        <v>0</v>
      </c>
      <c r="CH28" s="80">
        <f t="shared" si="5"/>
        <v>0</v>
      </c>
      <c r="CI28" s="80">
        <f t="shared" si="24"/>
        <v>321.76</v>
      </c>
      <c r="CJ28" s="80"/>
      <c r="CK28" s="80"/>
      <c r="CL28" s="80">
        <f t="shared" si="25"/>
        <v>0</v>
      </c>
      <c r="CM28" s="80">
        <f t="shared" si="6"/>
        <v>0</v>
      </c>
      <c r="CN28" s="80">
        <f t="shared" si="6"/>
        <v>0</v>
      </c>
      <c r="CO28" s="80">
        <f t="shared" si="6"/>
        <v>0</v>
      </c>
      <c r="CP28" s="80">
        <f t="shared" si="26"/>
        <v>0</v>
      </c>
      <c r="CQ28" s="80"/>
      <c r="CR28" s="80"/>
      <c r="CS28" s="80">
        <f t="shared" si="27"/>
        <v>0</v>
      </c>
      <c r="CT28" s="80">
        <f t="shared" si="7"/>
        <v>0</v>
      </c>
      <c r="CU28" s="80">
        <f t="shared" si="7"/>
        <v>0</v>
      </c>
      <c r="CV28" s="80">
        <f t="shared" si="7"/>
        <v>0</v>
      </c>
      <c r="CW28" s="80">
        <f t="shared" si="28"/>
        <v>0</v>
      </c>
      <c r="CX28" s="80"/>
      <c r="CY28" s="80"/>
      <c r="CZ28" s="80">
        <f t="shared" si="29"/>
        <v>438.24</v>
      </c>
      <c r="DA28" s="80">
        <f t="shared" si="8"/>
        <v>0</v>
      </c>
      <c r="DB28" s="80">
        <f t="shared" si="8"/>
        <v>0</v>
      </c>
      <c r="DC28" s="80">
        <f t="shared" si="8"/>
        <v>0</v>
      </c>
      <c r="DD28" s="80">
        <f t="shared" si="30"/>
        <v>438.24</v>
      </c>
      <c r="DF28" s="81">
        <f t="shared" si="31"/>
        <v>76</v>
      </c>
      <c r="DG28" s="81">
        <f t="shared" si="32"/>
        <v>-32.176000000000002</v>
      </c>
      <c r="DH28" s="81">
        <f t="shared" si="33"/>
        <v>0</v>
      </c>
      <c r="DI28" s="81">
        <f t="shared" si="34"/>
        <v>0</v>
      </c>
      <c r="DJ28" s="81">
        <f t="shared" si="35"/>
        <v>-43.823999999999998</v>
      </c>
      <c r="DK28" s="84">
        <f t="shared" si="9"/>
        <v>0</v>
      </c>
    </row>
    <row r="29" spans="1:115" ht="15.75" thickBot="1">
      <c r="A29" s="76"/>
      <c r="B29" s="31">
        <v>27</v>
      </c>
      <c r="C29" s="82">
        <v>-19.475000000000001</v>
      </c>
      <c r="D29" s="82">
        <v>0</v>
      </c>
      <c r="E29" s="82">
        <v>0</v>
      </c>
      <c r="F29" s="82">
        <v>-26.524999999999999</v>
      </c>
      <c r="G29" s="82">
        <v>-46</v>
      </c>
      <c r="H29" s="76"/>
      <c r="I29" s="31">
        <v>27</v>
      </c>
      <c r="J29" s="82">
        <v>19.475000000000001</v>
      </c>
      <c r="K29" s="82">
        <v>0</v>
      </c>
      <c r="L29" s="82">
        <v>0</v>
      </c>
      <c r="M29" s="82">
        <v>0</v>
      </c>
      <c r="N29" s="82">
        <v>19.475000000000001</v>
      </c>
      <c r="O29" s="76"/>
      <c r="P29" s="31">
        <v>27</v>
      </c>
      <c r="Q29" s="82">
        <v>0</v>
      </c>
      <c r="R29" s="82">
        <v>0</v>
      </c>
      <c r="S29" s="82">
        <v>0</v>
      </c>
      <c r="T29" s="82">
        <v>0</v>
      </c>
      <c r="U29" s="82">
        <v>0</v>
      </c>
      <c r="V29" s="76"/>
      <c r="W29" s="31">
        <v>27</v>
      </c>
      <c r="X29" s="82">
        <v>0</v>
      </c>
      <c r="Y29" s="82">
        <v>0</v>
      </c>
      <c r="Z29" s="82">
        <v>0</v>
      </c>
      <c r="AA29" s="82">
        <v>0</v>
      </c>
      <c r="AB29" s="82">
        <v>0</v>
      </c>
      <c r="AC29" s="76"/>
      <c r="AD29" s="31">
        <v>27</v>
      </c>
      <c r="AE29" s="82">
        <v>26.524999999999999</v>
      </c>
      <c r="AF29" s="82">
        <v>0</v>
      </c>
      <c r="AG29" s="82">
        <v>0</v>
      </c>
      <c r="AH29" s="82">
        <v>0</v>
      </c>
      <c r="AI29" s="82">
        <v>26.524999999999999</v>
      </c>
      <c r="AJ29" s="31"/>
      <c r="AK29" s="31">
        <f t="shared" si="10"/>
        <v>10</v>
      </c>
      <c r="AM29" s="83"/>
      <c r="AN29" s="83">
        <f t="shared" si="11"/>
        <v>0</v>
      </c>
      <c r="AO29" s="83">
        <f t="shared" si="11"/>
        <v>0</v>
      </c>
      <c r="AP29" s="83">
        <f t="shared" si="11"/>
        <v>0</v>
      </c>
      <c r="AQ29" s="83">
        <f t="shared" si="11"/>
        <v>0</v>
      </c>
      <c r="AR29" s="83">
        <f t="shared" si="12"/>
        <v>0</v>
      </c>
      <c r="AS29" s="83"/>
      <c r="AT29" s="83"/>
      <c r="AU29" s="83">
        <f t="shared" si="13"/>
        <v>19.475000000000001</v>
      </c>
      <c r="AV29" s="83">
        <f t="shared" si="13"/>
        <v>0</v>
      </c>
      <c r="AW29" s="83">
        <f t="shared" si="13"/>
        <v>0</v>
      </c>
      <c r="AX29" s="83">
        <f t="shared" si="13"/>
        <v>0</v>
      </c>
      <c r="AY29" s="83">
        <f t="shared" si="14"/>
        <v>-19.475000000000001</v>
      </c>
      <c r="AZ29" s="83"/>
      <c r="BA29" s="83"/>
      <c r="BB29" s="83">
        <f t="shared" si="15"/>
        <v>0</v>
      </c>
      <c r="BC29" s="83">
        <f t="shared" si="1"/>
        <v>0</v>
      </c>
      <c r="BD29" s="83">
        <f t="shared" si="1"/>
        <v>0</v>
      </c>
      <c r="BE29" s="83">
        <f t="shared" si="1"/>
        <v>0</v>
      </c>
      <c r="BF29" s="83">
        <f t="shared" si="16"/>
        <v>0</v>
      </c>
      <c r="BG29" s="83"/>
      <c r="BH29" s="83"/>
      <c r="BI29" s="83">
        <f t="shared" si="17"/>
        <v>0</v>
      </c>
      <c r="BJ29" s="83">
        <f t="shared" si="2"/>
        <v>0</v>
      </c>
      <c r="BK29" s="83">
        <f t="shared" si="2"/>
        <v>0</v>
      </c>
      <c r="BL29" s="83">
        <f t="shared" si="2"/>
        <v>0</v>
      </c>
      <c r="BM29" s="83">
        <f t="shared" si="18"/>
        <v>0</v>
      </c>
      <c r="BN29" s="83"/>
      <c r="BO29" s="83"/>
      <c r="BP29" s="83">
        <f t="shared" si="19"/>
        <v>26.524999999999999</v>
      </c>
      <c r="BQ29" s="83">
        <f t="shared" si="3"/>
        <v>0</v>
      </c>
      <c r="BR29" s="83">
        <f t="shared" si="3"/>
        <v>0</v>
      </c>
      <c r="BS29" s="83">
        <f t="shared" si="3"/>
        <v>0</v>
      </c>
      <c r="BT29" s="83">
        <f t="shared" si="20"/>
        <v>-26.524999999999999</v>
      </c>
      <c r="BV29" s="80"/>
      <c r="BW29" s="80"/>
      <c r="BX29" s="80">
        <f t="shared" si="21"/>
        <v>0</v>
      </c>
      <c r="BY29" s="80">
        <f t="shared" si="21"/>
        <v>0</v>
      </c>
      <c r="BZ29" s="80">
        <f t="shared" si="21"/>
        <v>0</v>
      </c>
      <c r="CA29" s="80">
        <f t="shared" si="21"/>
        <v>0</v>
      </c>
      <c r="CB29" s="80">
        <f t="shared" si="22"/>
        <v>0</v>
      </c>
      <c r="CC29" s="80"/>
      <c r="CD29" s="80"/>
      <c r="CE29" s="80">
        <f t="shared" si="23"/>
        <v>194.75</v>
      </c>
      <c r="CF29" s="80">
        <f t="shared" si="5"/>
        <v>0</v>
      </c>
      <c r="CG29" s="80">
        <f t="shared" si="5"/>
        <v>0</v>
      </c>
      <c r="CH29" s="80">
        <f t="shared" si="5"/>
        <v>0</v>
      </c>
      <c r="CI29" s="80">
        <f t="shared" si="24"/>
        <v>194.75</v>
      </c>
      <c r="CJ29" s="80"/>
      <c r="CK29" s="80"/>
      <c r="CL29" s="80">
        <f t="shared" si="25"/>
        <v>0</v>
      </c>
      <c r="CM29" s="80">
        <f t="shared" si="6"/>
        <v>0</v>
      </c>
      <c r="CN29" s="80">
        <f t="shared" si="6"/>
        <v>0</v>
      </c>
      <c r="CO29" s="80">
        <f t="shared" si="6"/>
        <v>0</v>
      </c>
      <c r="CP29" s="80">
        <f t="shared" si="26"/>
        <v>0</v>
      </c>
      <c r="CQ29" s="80"/>
      <c r="CR29" s="80"/>
      <c r="CS29" s="80">
        <f t="shared" si="27"/>
        <v>0</v>
      </c>
      <c r="CT29" s="80">
        <f t="shared" si="7"/>
        <v>0</v>
      </c>
      <c r="CU29" s="80">
        <f t="shared" si="7"/>
        <v>0</v>
      </c>
      <c r="CV29" s="80">
        <f t="shared" si="7"/>
        <v>0</v>
      </c>
      <c r="CW29" s="80">
        <f t="shared" si="28"/>
        <v>0</v>
      </c>
      <c r="CX29" s="80"/>
      <c r="CY29" s="80"/>
      <c r="CZ29" s="80">
        <f t="shared" si="29"/>
        <v>265.25</v>
      </c>
      <c r="DA29" s="80">
        <f t="shared" si="8"/>
        <v>0</v>
      </c>
      <c r="DB29" s="80">
        <f t="shared" si="8"/>
        <v>0</v>
      </c>
      <c r="DC29" s="80">
        <f t="shared" si="8"/>
        <v>0</v>
      </c>
      <c r="DD29" s="80">
        <f t="shared" si="30"/>
        <v>265.25</v>
      </c>
      <c r="DF29" s="81">
        <f t="shared" si="31"/>
        <v>46</v>
      </c>
      <c r="DG29" s="81">
        <f t="shared" si="32"/>
        <v>-19.475000000000001</v>
      </c>
      <c r="DH29" s="81">
        <f t="shared" si="33"/>
        <v>0</v>
      </c>
      <c r="DI29" s="81">
        <f t="shared" si="34"/>
        <v>0</v>
      </c>
      <c r="DJ29" s="81">
        <f t="shared" si="35"/>
        <v>-26.524999999999999</v>
      </c>
      <c r="DK29" s="84">
        <f t="shared" si="9"/>
        <v>0</v>
      </c>
    </row>
    <row r="30" spans="1:115" ht="15.75" thickBot="1">
      <c r="A30" s="76"/>
      <c r="B30" s="31">
        <v>28</v>
      </c>
      <c r="C30" s="82">
        <v>0</v>
      </c>
      <c r="D30" s="82">
        <v>0</v>
      </c>
      <c r="E30" s="82">
        <v>0</v>
      </c>
      <c r="F30" s="82">
        <v>0</v>
      </c>
      <c r="G30" s="82">
        <v>0</v>
      </c>
      <c r="H30" s="76"/>
      <c r="I30" s="31">
        <v>28</v>
      </c>
      <c r="J30" s="82">
        <v>0</v>
      </c>
      <c r="K30" s="82">
        <v>0</v>
      </c>
      <c r="L30" s="82">
        <v>0</v>
      </c>
      <c r="M30" s="82">
        <v>0</v>
      </c>
      <c r="N30" s="82">
        <v>0</v>
      </c>
      <c r="O30" s="76"/>
      <c r="P30" s="31">
        <v>28</v>
      </c>
      <c r="Q30" s="82">
        <v>0</v>
      </c>
      <c r="R30" s="82">
        <v>0</v>
      </c>
      <c r="S30" s="82">
        <v>0</v>
      </c>
      <c r="T30" s="82">
        <v>0</v>
      </c>
      <c r="U30" s="82">
        <v>0</v>
      </c>
      <c r="V30" s="76"/>
      <c r="W30" s="31">
        <v>28</v>
      </c>
      <c r="X30" s="82">
        <v>0</v>
      </c>
      <c r="Y30" s="82">
        <v>0</v>
      </c>
      <c r="Z30" s="82">
        <v>0</v>
      </c>
      <c r="AA30" s="82">
        <v>0</v>
      </c>
      <c r="AB30" s="82">
        <v>0</v>
      </c>
      <c r="AC30" s="76"/>
      <c r="AD30" s="31">
        <v>28</v>
      </c>
      <c r="AE30" s="82">
        <v>0</v>
      </c>
      <c r="AF30" s="82">
        <v>0</v>
      </c>
      <c r="AG30" s="82">
        <v>0</v>
      </c>
      <c r="AH30" s="82">
        <v>0</v>
      </c>
      <c r="AI30" s="82">
        <v>0</v>
      </c>
      <c r="AJ30" s="31"/>
      <c r="AK30" s="31">
        <f t="shared" si="10"/>
        <v>10</v>
      </c>
      <c r="AM30" s="83"/>
      <c r="AN30" s="83">
        <f t="shared" si="11"/>
        <v>0</v>
      </c>
      <c r="AO30" s="83">
        <f t="shared" si="11"/>
        <v>0</v>
      </c>
      <c r="AP30" s="83">
        <f t="shared" si="11"/>
        <v>0</v>
      </c>
      <c r="AQ30" s="83">
        <f t="shared" si="11"/>
        <v>0</v>
      </c>
      <c r="AR30" s="83">
        <f t="shared" si="12"/>
        <v>0</v>
      </c>
      <c r="AS30" s="83"/>
      <c r="AT30" s="83"/>
      <c r="AU30" s="83">
        <f t="shared" si="13"/>
        <v>0</v>
      </c>
      <c r="AV30" s="83">
        <f t="shared" si="13"/>
        <v>0</v>
      </c>
      <c r="AW30" s="83">
        <f t="shared" si="13"/>
        <v>0</v>
      </c>
      <c r="AX30" s="83">
        <f t="shared" si="13"/>
        <v>0</v>
      </c>
      <c r="AY30" s="83">
        <f t="shared" si="14"/>
        <v>0</v>
      </c>
      <c r="AZ30" s="83"/>
      <c r="BA30" s="83"/>
      <c r="BB30" s="83">
        <f t="shared" si="15"/>
        <v>0</v>
      </c>
      <c r="BC30" s="83">
        <f t="shared" si="1"/>
        <v>0</v>
      </c>
      <c r="BD30" s="83">
        <f t="shared" si="1"/>
        <v>0</v>
      </c>
      <c r="BE30" s="83">
        <f t="shared" si="1"/>
        <v>0</v>
      </c>
      <c r="BF30" s="83">
        <f t="shared" si="16"/>
        <v>0</v>
      </c>
      <c r="BG30" s="83"/>
      <c r="BH30" s="83"/>
      <c r="BI30" s="83">
        <f t="shared" si="17"/>
        <v>0</v>
      </c>
      <c r="BJ30" s="83">
        <f t="shared" si="2"/>
        <v>0</v>
      </c>
      <c r="BK30" s="83">
        <f t="shared" si="2"/>
        <v>0</v>
      </c>
      <c r="BL30" s="83">
        <f t="shared" si="2"/>
        <v>0</v>
      </c>
      <c r="BM30" s="83">
        <f t="shared" si="18"/>
        <v>0</v>
      </c>
      <c r="BN30" s="83"/>
      <c r="BO30" s="83"/>
      <c r="BP30" s="83">
        <f t="shared" si="19"/>
        <v>0</v>
      </c>
      <c r="BQ30" s="83">
        <f t="shared" si="3"/>
        <v>0</v>
      </c>
      <c r="BR30" s="83">
        <f t="shared" si="3"/>
        <v>0</v>
      </c>
      <c r="BS30" s="83">
        <f t="shared" si="3"/>
        <v>0</v>
      </c>
      <c r="BT30" s="83">
        <f t="shared" si="20"/>
        <v>0</v>
      </c>
      <c r="BV30" s="80"/>
      <c r="BW30" s="80"/>
      <c r="BX30" s="80">
        <f t="shared" si="21"/>
        <v>0</v>
      </c>
      <c r="BY30" s="80">
        <f t="shared" si="21"/>
        <v>0</v>
      </c>
      <c r="BZ30" s="80">
        <f t="shared" si="21"/>
        <v>0</v>
      </c>
      <c r="CA30" s="80">
        <f t="shared" si="21"/>
        <v>0</v>
      </c>
      <c r="CB30" s="80">
        <f t="shared" si="22"/>
        <v>0</v>
      </c>
      <c r="CC30" s="80"/>
      <c r="CD30" s="80"/>
      <c r="CE30" s="80">
        <f t="shared" si="23"/>
        <v>0</v>
      </c>
      <c r="CF30" s="80">
        <f t="shared" si="5"/>
        <v>0</v>
      </c>
      <c r="CG30" s="80">
        <f t="shared" si="5"/>
        <v>0</v>
      </c>
      <c r="CH30" s="80">
        <f t="shared" si="5"/>
        <v>0</v>
      </c>
      <c r="CI30" s="80">
        <f t="shared" si="24"/>
        <v>0</v>
      </c>
      <c r="CJ30" s="80"/>
      <c r="CK30" s="80"/>
      <c r="CL30" s="80">
        <f t="shared" si="25"/>
        <v>0</v>
      </c>
      <c r="CM30" s="80">
        <f t="shared" si="6"/>
        <v>0</v>
      </c>
      <c r="CN30" s="80">
        <f t="shared" si="6"/>
        <v>0</v>
      </c>
      <c r="CO30" s="80">
        <f t="shared" si="6"/>
        <v>0</v>
      </c>
      <c r="CP30" s="80">
        <f t="shared" si="26"/>
        <v>0</v>
      </c>
      <c r="CQ30" s="80"/>
      <c r="CR30" s="80"/>
      <c r="CS30" s="80">
        <f t="shared" si="27"/>
        <v>0</v>
      </c>
      <c r="CT30" s="80">
        <f t="shared" si="7"/>
        <v>0</v>
      </c>
      <c r="CU30" s="80">
        <f t="shared" si="7"/>
        <v>0</v>
      </c>
      <c r="CV30" s="80">
        <f t="shared" si="7"/>
        <v>0</v>
      </c>
      <c r="CW30" s="80">
        <f t="shared" si="28"/>
        <v>0</v>
      </c>
      <c r="CX30" s="80"/>
      <c r="CY30" s="80"/>
      <c r="CZ30" s="80">
        <f t="shared" si="29"/>
        <v>0</v>
      </c>
      <c r="DA30" s="80">
        <f t="shared" si="8"/>
        <v>0</v>
      </c>
      <c r="DB30" s="80">
        <f t="shared" si="8"/>
        <v>0</v>
      </c>
      <c r="DC30" s="80">
        <f t="shared" si="8"/>
        <v>0</v>
      </c>
      <c r="DD30" s="80">
        <f t="shared" si="30"/>
        <v>0</v>
      </c>
      <c r="DF30" s="81">
        <f t="shared" si="31"/>
        <v>0</v>
      </c>
      <c r="DG30" s="81">
        <f t="shared" si="32"/>
        <v>0</v>
      </c>
      <c r="DH30" s="81">
        <f t="shared" si="33"/>
        <v>0</v>
      </c>
      <c r="DI30" s="81">
        <f t="shared" si="34"/>
        <v>0</v>
      </c>
      <c r="DJ30" s="81">
        <f t="shared" si="35"/>
        <v>0</v>
      </c>
      <c r="DK30" s="84">
        <f t="shared" si="9"/>
        <v>0</v>
      </c>
    </row>
    <row r="31" spans="1:115" ht="15.75" thickBot="1">
      <c r="A31" s="76"/>
      <c r="B31" s="31">
        <v>29</v>
      </c>
      <c r="C31" s="82">
        <v>0</v>
      </c>
      <c r="D31" s="82">
        <v>0</v>
      </c>
      <c r="E31" s="82">
        <v>0</v>
      </c>
      <c r="F31" s="82">
        <v>0</v>
      </c>
      <c r="G31" s="82">
        <v>0</v>
      </c>
      <c r="H31" s="76"/>
      <c r="I31" s="31">
        <v>29</v>
      </c>
      <c r="J31" s="82">
        <v>0</v>
      </c>
      <c r="K31" s="82">
        <v>0</v>
      </c>
      <c r="L31" s="82">
        <v>0</v>
      </c>
      <c r="M31" s="82">
        <v>0</v>
      </c>
      <c r="N31" s="82">
        <v>0</v>
      </c>
      <c r="O31" s="76"/>
      <c r="P31" s="31">
        <v>29</v>
      </c>
      <c r="Q31" s="82">
        <v>0</v>
      </c>
      <c r="R31" s="82">
        <v>0</v>
      </c>
      <c r="S31" s="82">
        <v>0</v>
      </c>
      <c r="T31" s="82">
        <v>0</v>
      </c>
      <c r="U31" s="82">
        <v>0</v>
      </c>
      <c r="V31" s="76"/>
      <c r="W31" s="31">
        <v>29</v>
      </c>
      <c r="X31" s="82">
        <v>0</v>
      </c>
      <c r="Y31" s="82">
        <v>0</v>
      </c>
      <c r="Z31" s="82">
        <v>0</v>
      </c>
      <c r="AA31" s="82">
        <v>0</v>
      </c>
      <c r="AB31" s="82">
        <v>0</v>
      </c>
      <c r="AC31" s="76"/>
      <c r="AD31" s="31">
        <v>29</v>
      </c>
      <c r="AE31" s="82">
        <v>0</v>
      </c>
      <c r="AF31" s="82">
        <v>0</v>
      </c>
      <c r="AG31" s="82">
        <v>0</v>
      </c>
      <c r="AH31" s="82">
        <v>0</v>
      </c>
      <c r="AI31" s="82">
        <v>0</v>
      </c>
      <c r="AJ31" s="31"/>
      <c r="AK31" s="31">
        <f t="shared" si="10"/>
        <v>10</v>
      </c>
      <c r="AM31" s="83"/>
      <c r="AN31" s="83">
        <f t="shared" si="11"/>
        <v>0</v>
      </c>
      <c r="AO31" s="83">
        <f t="shared" si="11"/>
        <v>0</v>
      </c>
      <c r="AP31" s="83">
        <f t="shared" si="11"/>
        <v>0</v>
      </c>
      <c r="AQ31" s="83">
        <f t="shared" si="11"/>
        <v>0</v>
      </c>
      <c r="AR31" s="83">
        <f t="shared" si="12"/>
        <v>0</v>
      </c>
      <c r="AS31" s="83"/>
      <c r="AT31" s="83"/>
      <c r="AU31" s="83">
        <f t="shared" si="13"/>
        <v>0</v>
      </c>
      <c r="AV31" s="83">
        <f t="shared" si="13"/>
        <v>0</v>
      </c>
      <c r="AW31" s="83">
        <f t="shared" si="13"/>
        <v>0</v>
      </c>
      <c r="AX31" s="83">
        <f t="shared" si="13"/>
        <v>0</v>
      </c>
      <c r="AY31" s="83">
        <f t="shared" si="14"/>
        <v>0</v>
      </c>
      <c r="AZ31" s="83"/>
      <c r="BA31" s="83"/>
      <c r="BB31" s="83">
        <f t="shared" si="15"/>
        <v>0</v>
      </c>
      <c r="BC31" s="83">
        <f t="shared" si="1"/>
        <v>0</v>
      </c>
      <c r="BD31" s="83">
        <f t="shared" si="1"/>
        <v>0</v>
      </c>
      <c r="BE31" s="83">
        <f t="shared" si="1"/>
        <v>0</v>
      </c>
      <c r="BF31" s="83">
        <f t="shared" si="16"/>
        <v>0</v>
      </c>
      <c r="BG31" s="83"/>
      <c r="BH31" s="83"/>
      <c r="BI31" s="83">
        <f t="shared" si="17"/>
        <v>0</v>
      </c>
      <c r="BJ31" s="83">
        <f t="shared" si="2"/>
        <v>0</v>
      </c>
      <c r="BK31" s="83">
        <f t="shared" si="2"/>
        <v>0</v>
      </c>
      <c r="BL31" s="83">
        <f t="shared" si="2"/>
        <v>0</v>
      </c>
      <c r="BM31" s="83">
        <f t="shared" si="18"/>
        <v>0</v>
      </c>
      <c r="BN31" s="83"/>
      <c r="BO31" s="83"/>
      <c r="BP31" s="83">
        <f t="shared" si="19"/>
        <v>0</v>
      </c>
      <c r="BQ31" s="83">
        <f t="shared" si="3"/>
        <v>0</v>
      </c>
      <c r="BR31" s="83">
        <f t="shared" si="3"/>
        <v>0</v>
      </c>
      <c r="BS31" s="83">
        <f t="shared" si="3"/>
        <v>0</v>
      </c>
      <c r="BT31" s="83">
        <f t="shared" si="20"/>
        <v>0</v>
      </c>
      <c r="BV31" s="80"/>
      <c r="BW31" s="80"/>
      <c r="BX31" s="80">
        <f t="shared" si="21"/>
        <v>0</v>
      </c>
      <c r="BY31" s="80">
        <f t="shared" si="21"/>
        <v>0</v>
      </c>
      <c r="BZ31" s="80">
        <f t="shared" si="21"/>
        <v>0</v>
      </c>
      <c r="CA31" s="80">
        <f t="shared" si="21"/>
        <v>0</v>
      </c>
      <c r="CB31" s="80">
        <f t="shared" si="22"/>
        <v>0</v>
      </c>
      <c r="CC31" s="80"/>
      <c r="CD31" s="80"/>
      <c r="CE31" s="80">
        <f t="shared" si="23"/>
        <v>0</v>
      </c>
      <c r="CF31" s="80">
        <f t="shared" si="5"/>
        <v>0</v>
      </c>
      <c r="CG31" s="80">
        <f t="shared" si="5"/>
        <v>0</v>
      </c>
      <c r="CH31" s="80">
        <f t="shared" si="5"/>
        <v>0</v>
      </c>
      <c r="CI31" s="80">
        <f t="shared" si="24"/>
        <v>0</v>
      </c>
      <c r="CJ31" s="80"/>
      <c r="CK31" s="80"/>
      <c r="CL31" s="80">
        <f t="shared" si="25"/>
        <v>0</v>
      </c>
      <c r="CM31" s="80">
        <f t="shared" si="6"/>
        <v>0</v>
      </c>
      <c r="CN31" s="80">
        <f t="shared" si="6"/>
        <v>0</v>
      </c>
      <c r="CO31" s="80">
        <f t="shared" si="6"/>
        <v>0</v>
      </c>
      <c r="CP31" s="80">
        <f t="shared" si="26"/>
        <v>0</v>
      </c>
      <c r="CQ31" s="80"/>
      <c r="CR31" s="80"/>
      <c r="CS31" s="80">
        <f t="shared" si="27"/>
        <v>0</v>
      </c>
      <c r="CT31" s="80">
        <f t="shared" si="7"/>
        <v>0</v>
      </c>
      <c r="CU31" s="80">
        <f t="shared" si="7"/>
        <v>0</v>
      </c>
      <c r="CV31" s="80">
        <f t="shared" si="7"/>
        <v>0</v>
      </c>
      <c r="CW31" s="80">
        <f t="shared" si="28"/>
        <v>0</v>
      </c>
      <c r="CX31" s="80"/>
      <c r="CY31" s="80"/>
      <c r="CZ31" s="80">
        <f t="shared" si="29"/>
        <v>0</v>
      </c>
      <c r="DA31" s="80">
        <f t="shared" si="8"/>
        <v>0</v>
      </c>
      <c r="DB31" s="80">
        <f t="shared" si="8"/>
        <v>0</v>
      </c>
      <c r="DC31" s="80">
        <f t="shared" si="8"/>
        <v>0</v>
      </c>
      <c r="DD31" s="80">
        <f t="shared" si="30"/>
        <v>0</v>
      </c>
      <c r="DF31" s="81">
        <f t="shared" si="31"/>
        <v>0</v>
      </c>
      <c r="DG31" s="81">
        <f t="shared" si="32"/>
        <v>0</v>
      </c>
      <c r="DH31" s="81">
        <f t="shared" si="33"/>
        <v>0</v>
      </c>
      <c r="DI31" s="81">
        <f t="shared" si="34"/>
        <v>0</v>
      </c>
      <c r="DJ31" s="81">
        <f t="shared" si="35"/>
        <v>0</v>
      </c>
      <c r="DK31" s="84">
        <f t="shared" si="9"/>
        <v>0</v>
      </c>
    </row>
    <row r="32" spans="1:115" ht="15.75" thickBot="1">
      <c r="A32" s="76"/>
      <c r="B32" s="31">
        <v>30</v>
      </c>
      <c r="C32" s="82">
        <v>0</v>
      </c>
      <c r="D32" s="82">
        <v>0</v>
      </c>
      <c r="E32" s="82">
        <v>0</v>
      </c>
      <c r="F32" s="82">
        <v>0</v>
      </c>
      <c r="G32" s="82">
        <v>0</v>
      </c>
      <c r="H32" s="76"/>
      <c r="I32" s="31">
        <v>30</v>
      </c>
      <c r="J32" s="82">
        <v>0</v>
      </c>
      <c r="K32" s="82">
        <v>0</v>
      </c>
      <c r="L32" s="82">
        <v>0</v>
      </c>
      <c r="M32" s="82">
        <v>0</v>
      </c>
      <c r="N32" s="82">
        <v>0</v>
      </c>
      <c r="O32" s="76"/>
      <c r="P32" s="31">
        <v>30</v>
      </c>
      <c r="Q32" s="82">
        <v>0</v>
      </c>
      <c r="R32" s="82">
        <v>0</v>
      </c>
      <c r="S32" s="82">
        <v>0</v>
      </c>
      <c r="T32" s="82">
        <v>0</v>
      </c>
      <c r="U32" s="82">
        <v>0</v>
      </c>
      <c r="V32" s="76"/>
      <c r="W32" s="31">
        <v>30</v>
      </c>
      <c r="X32" s="82">
        <v>0</v>
      </c>
      <c r="Y32" s="82">
        <v>0</v>
      </c>
      <c r="Z32" s="82">
        <v>0</v>
      </c>
      <c r="AA32" s="82">
        <v>0</v>
      </c>
      <c r="AB32" s="82">
        <v>0</v>
      </c>
      <c r="AC32" s="76"/>
      <c r="AD32" s="31">
        <v>30</v>
      </c>
      <c r="AE32" s="82">
        <v>0</v>
      </c>
      <c r="AF32" s="82">
        <v>0</v>
      </c>
      <c r="AG32" s="82">
        <v>0</v>
      </c>
      <c r="AH32" s="82">
        <v>0</v>
      </c>
      <c r="AI32" s="82">
        <v>0</v>
      </c>
      <c r="AJ32" s="31"/>
      <c r="AK32" s="31">
        <f t="shared" si="10"/>
        <v>10</v>
      </c>
      <c r="AM32" s="83"/>
      <c r="AN32" s="83">
        <f t="shared" si="11"/>
        <v>0</v>
      </c>
      <c r="AO32" s="83">
        <f t="shared" si="11"/>
        <v>0</v>
      </c>
      <c r="AP32" s="83">
        <f t="shared" si="11"/>
        <v>0</v>
      </c>
      <c r="AQ32" s="83">
        <f t="shared" si="11"/>
        <v>0</v>
      </c>
      <c r="AR32" s="83">
        <f t="shared" si="12"/>
        <v>0</v>
      </c>
      <c r="AS32" s="83"/>
      <c r="AT32" s="83"/>
      <c r="AU32" s="83">
        <f t="shared" si="13"/>
        <v>0</v>
      </c>
      <c r="AV32" s="83">
        <f t="shared" si="13"/>
        <v>0</v>
      </c>
      <c r="AW32" s="83">
        <f t="shared" si="13"/>
        <v>0</v>
      </c>
      <c r="AX32" s="83">
        <f t="shared" si="13"/>
        <v>0</v>
      </c>
      <c r="AY32" s="83">
        <f t="shared" si="14"/>
        <v>0</v>
      </c>
      <c r="AZ32" s="83"/>
      <c r="BA32" s="83"/>
      <c r="BB32" s="83">
        <f t="shared" si="15"/>
        <v>0</v>
      </c>
      <c r="BC32" s="83">
        <f t="shared" si="1"/>
        <v>0</v>
      </c>
      <c r="BD32" s="83">
        <f t="shared" si="1"/>
        <v>0</v>
      </c>
      <c r="BE32" s="83">
        <f t="shared" si="1"/>
        <v>0</v>
      </c>
      <c r="BF32" s="83">
        <f t="shared" si="16"/>
        <v>0</v>
      </c>
      <c r="BG32" s="83"/>
      <c r="BH32" s="83"/>
      <c r="BI32" s="83">
        <f t="shared" si="17"/>
        <v>0</v>
      </c>
      <c r="BJ32" s="83">
        <f t="shared" si="2"/>
        <v>0</v>
      </c>
      <c r="BK32" s="83">
        <f t="shared" si="2"/>
        <v>0</v>
      </c>
      <c r="BL32" s="83">
        <f t="shared" si="2"/>
        <v>0</v>
      </c>
      <c r="BM32" s="83">
        <f t="shared" si="18"/>
        <v>0</v>
      </c>
      <c r="BN32" s="83"/>
      <c r="BO32" s="83"/>
      <c r="BP32" s="83">
        <f t="shared" si="19"/>
        <v>0</v>
      </c>
      <c r="BQ32" s="83">
        <f t="shared" si="3"/>
        <v>0</v>
      </c>
      <c r="BR32" s="83">
        <f t="shared" si="3"/>
        <v>0</v>
      </c>
      <c r="BS32" s="83">
        <f t="shared" si="3"/>
        <v>0</v>
      </c>
      <c r="BT32" s="83">
        <f t="shared" si="20"/>
        <v>0</v>
      </c>
      <c r="BV32" s="80"/>
      <c r="BW32" s="80"/>
      <c r="BX32" s="80">
        <f t="shared" si="21"/>
        <v>0</v>
      </c>
      <c r="BY32" s="80">
        <f t="shared" si="21"/>
        <v>0</v>
      </c>
      <c r="BZ32" s="80">
        <f t="shared" si="21"/>
        <v>0</v>
      </c>
      <c r="CA32" s="80">
        <f t="shared" si="21"/>
        <v>0</v>
      </c>
      <c r="CB32" s="80">
        <f t="shared" si="22"/>
        <v>0</v>
      </c>
      <c r="CC32" s="80"/>
      <c r="CD32" s="80"/>
      <c r="CE32" s="80">
        <f t="shared" si="23"/>
        <v>0</v>
      </c>
      <c r="CF32" s="80">
        <f t="shared" si="5"/>
        <v>0</v>
      </c>
      <c r="CG32" s="80">
        <f t="shared" si="5"/>
        <v>0</v>
      </c>
      <c r="CH32" s="80">
        <f t="shared" si="5"/>
        <v>0</v>
      </c>
      <c r="CI32" s="80">
        <f t="shared" si="24"/>
        <v>0</v>
      </c>
      <c r="CJ32" s="80"/>
      <c r="CK32" s="80"/>
      <c r="CL32" s="80">
        <f t="shared" si="25"/>
        <v>0</v>
      </c>
      <c r="CM32" s="80">
        <f t="shared" si="6"/>
        <v>0</v>
      </c>
      <c r="CN32" s="80">
        <f t="shared" si="6"/>
        <v>0</v>
      </c>
      <c r="CO32" s="80">
        <f t="shared" si="6"/>
        <v>0</v>
      </c>
      <c r="CP32" s="80">
        <f t="shared" si="26"/>
        <v>0</v>
      </c>
      <c r="CQ32" s="80"/>
      <c r="CR32" s="80"/>
      <c r="CS32" s="80">
        <f t="shared" si="27"/>
        <v>0</v>
      </c>
      <c r="CT32" s="80">
        <f t="shared" si="7"/>
        <v>0</v>
      </c>
      <c r="CU32" s="80">
        <f t="shared" si="7"/>
        <v>0</v>
      </c>
      <c r="CV32" s="80">
        <f t="shared" si="7"/>
        <v>0</v>
      </c>
      <c r="CW32" s="80">
        <f t="shared" si="28"/>
        <v>0</v>
      </c>
      <c r="CX32" s="80"/>
      <c r="CY32" s="80"/>
      <c r="CZ32" s="80">
        <f t="shared" si="29"/>
        <v>0</v>
      </c>
      <c r="DA32" s="80">
        <f t="shared" si="8"/>
        <v>0</v>
      </c>
      <c r="DB32" s="80">
        <f t="shared" si="8"/>
        <v>0</v>
      </c>
      <c r="DC32" s="80">
        <f t="shared" si="8"/>
        <v>0</v>
      </c>
      <c r="DD32" s="80">
        <f t="shared" si="30"/>
        <v>0</v>
      </c>
      <c r="DF32" s="81">
        <f t="shared" si="31"/>
        <v>0</v>
      </c>
      <c r="DG32" s="81">
        <f t="shared" si="32"/>
        <v>0</v>
      </c>
      <c r="DH32" s="81">
        <f t="shared" si="33"/>
        <v>0</v>
      </c>
      <c r="DI32" s="81">
        <f t="shared" si="34"/>
        <v>0</v>
      </c>
      <c r="DJ32" s="81">
        <f t="shared" si="35"/>
        <v>0</v>
      </c>
      <c r="DK32" s="84">
        <f t="shared" si="9"/>
        <v>0</v>
      </c>
    </row>
    <row r="33" spans="1:115" ht="15.75" thickBot="1">
      <c r="A33" s="76"/>
      <c r="B33" s="31">
        <v>31</v>
      </c>
      <c r="C33" s="82">
        <v>0</v>
      </c>
      <c r="D33" s="82">
        <v>0</v>
      </c>
      <c r="E33" s="82">
        <v>0</v>
      </c>
      <c r="F33" s="82">
        <v>0</v>
      </c>
      <c r="G33" s="82">
        <v>0</v>
      </c>
      <c r="H33" s="76"/>
      <c r="I33" s="31">
        <v>31</v>
      </c>
      <c r="J33" s="82">
        <v>0</v>
      </c>
      <c r="K33" s="82">
        <v>0</v>
      </c>
      <c r="L33" s="82">
        <v>0</v>
      </c>
      <c r="M33" s="82">
        <v>0</v>
      </c>
      <c r="N33" s="82">
        <v>0</v>
      </c>
      <c r="O33" s="76"/>
      <c r="P33" s="31">
        <v>31</v>
      </c>
      <c r="Q33" s="82">
        <v>0</v>
      </c>
      <c r="R33" s="82">
        <v>0</v>
      </c>
      <c r="S33" s="82">
        <v>0</v>
      </c>
      <c r="T33" s="82">
        <v>0</v>
      </c>
      <c r="U33" s="82">
        <v>0</v>
      </c>
      <c r="V33" s="76"/>
      <c r="W33" s="31">
        <v>31</v>
      </c>
      <c r="X33" s="82">
        <v>0</v>
      </c>
      <c r="Y33" s="82">
        <v>0</v>
      </c>
      <c r="Z33" s="82">
        <v>0</v>
      </c>
      <c r="AA33" s="82">
        <v>0</v>
      </c>
      <c r="AB33" s="82">
        <v>0</v>
      </c>
      <c r="AC33" s="76"/>
      <c r="AD33" s="31">
        <v>31</v>
      </c>
      <c r="AE33" s="82">
        <v>0</v>
      </c>
      <c r="AF33" s="82">
        <v>0</v>
      </c>
      <c r="AG33" s="82">
        <v>0</v>
      </c>
      <c r="AH33" s="82">
        <v>0</v>
      </c>
      <c r="AI33" s="82">
        <v>0</v>
      </c>
      <c r="AJ33" s="31"/>
      <c r="AK33" s="31">
        <f t="shared" si="10"/>
        <v>10</v>
      </c>
      <c r="AM33" s="83"/>
      <c r="AN33" s="83">
        <f t="shared" si="11"/>
        <v>0</v>
      </c>
      <c r="AO33" s="83">
        <f t="shared" si="11"/>
        <v>0</v>
      </c>
      <c r="AP33" s="83">
        <f t="shared" si="11"/>
        <v>0</v>
      </c>
      <c r="AQ33" s="83">
        <f t="shared" si="11"/>
        <v>0</v>
      </c>
      <c r="AR33" s="83">
        <f t="shared" si="12"/>
        <v>0</v>
      </c>
      <c r="AS33" s="83"/>
      <c r="AT33" s="83"/>
      <c r="AU33" s="83">
        <f t="shared" si="13"/>
        <v>0</v>
      </c>
      <c r="AV33" s="83">
        <f t="shared" si="13"/>
        <v>0</v>
      </c>
      <c r="AW33" s="83">
        <f t="shared" si="13"/>
        <v>0</v>
      </c>
      <c r="AX33" s="83">
        <f t="shared" si="13"/>
        <v>0</v>
      </c>
      <c r="AY33" s="83">
        <f t="shared" si="14"/>
        <v>0</v>
      </c>
      <c r="AZ33" s="83"/>
      <c r="BA33" s="83"/>
      <c r="BB33" s="83">
        <f t="shared" si="15"/>
        <v>0</v>
      </c>
      <c r="BC33" s="83">
        <f t="shared" si="1"/>
        <v>0</v>
      </c>
      <c r="BD33" s="83">
        <f t="shared" si="1"/>
        <v>0</v>
      </c>
      <c r="BE33" s="83">
        <f t="shared" si="1"/>
        <v>0</v>
      </c>
      <c r="BF33" s="83">
        <f t="shared" si="16"/>
        <v>0</v>
      </c>
      <c r="BG33" s="83"/>
      <c r="BH33" s="83"/>
      <c r="BI33" s="83">
        <f t="shared" si="17"/>
        <v>0</v>
      </c>
      <c r="BJ33" s="83">
        <f t="shared" si="2"/>
        <v>0</v>
      </c>
      <c r="BK33" s="83">
        <f t="shared" si="2"/>
        <v>0</v>
      </c>
      <c r="BL33" s="83">
        <f t="shared" si="2"/>
        <v>0</v>
      </c>
      <c r="BM33" s="83">
        <f t="shared" si="18"/>
        <v>0</v>
      </c>
      <c r="BN33" s="83"/>
      <c r="BO33" s="83"/>
      <c r="BP33" s="83">
        <f t="shared" si="19"/>
        <v>0</v>
      </c>
      <c r="BQ33" s="83">
        <f t="shared" si="3"/>
        <v>0</v>
      </c>
      <c r="BR33" s="83">
        <f t="shared" si="3"/>
        <v>0</v>
      </c>
      <c r="BS33" s="83">
        <f t="shared" si="3"/>
        <v>0</v>
      </c>
      <c r="BT33" s="83">
        <f t="shared" si="20"/>
        <v>0</v>
      </c>
      <c r="BV33" s="80"/>
      <c r="BW33" s="80"/>
      <c r="BX33" s="80">
        <f t="shared" si="21"/>
        <v>0</v>
      </c>
      <c r="BY33" s="80">
        <f t="shared" si="21"/>
        <v>0</v>
      </c>
      <c r="BZ33" s="80">
        <f t="shared" si="21"/>
        <v>0</v>
      </c>
      <c r="CA33" s="80">
        <f t="shared" si="21"/>
        <v>0</v>
      </c>
      <c r="CB33" s="80">
        <f t="shared" si="22"/>
        <v>0</v>
      </c>
      <c r="CC33" s="80"/>
      <c r="CD33" s="80"/>
      <c r="CE33" s="80">
        <f t="shared" si="23"/>
        <v>0</v>
      </c>
      <c r="CF33" s="80">
        <f t="shared" si="5"/>
        <v>0</v>
      </c>
      <c r="CG33" s="80">
        <f t="shared" si="5"/>
        <v>0</v>
      </c>
      <c r="CH33" s="80">
        <f t="shared" si="5"/>
        <v>0</v>
      </c>
      <c r="CI33" s="80">
        <f t="shared" si="24"/>
        <v>0</v>
      </c>
      <c r="CJ33" s="80"/>
      <c r="CK33" s="80"/>
      <c r="CL33" s="80">
        <f t="shared" si="25"/>
        <v>0</v>
      </c>
      <c r="CM33" s="80">
        <f t="shared" si="6"/>
        <v>0</v>
      </c>
      <c r="CN33" s="80">
        <f t="shared" si="6"/>
        <v>0</v>
      </c>
      <c r="CO33" s="80">
        <f t="shared" si="6"/>
        <v>0</v>
      </c>
      <c r="CP33" s="80">
        <f t="shared" si="26"/>
        <v>0</v>
      </c>
      <c r="CQ33" s="80"/>
      <c r="CR33" s="80"/>
      <c r="CS33" s="80">
        <f t="shared" si="27"/>
        <v>0</v>
      </c>
      <c r="CT33" s="80">
        <f t="shared" si="7"/>
        <v>0</v>
      </c>
      <c r="CU33" s="80">
        <f t="shared" si="7"/>
        <v>0</v>
      </c>
      <c r="CV33" s="80">
        <f t="shared" si="7"/>
        <v>0</v>
      </c>
      <c r="CW33" s="80">
        <f t="shared" si="28"/>
        <v>0</v>
      </c>
      <c r="CX33" s="80"/>
      <c r="CY33" s="80"/>
      <c r="CZ33" s="80">
        <f t="shared" si="29"/>
        <v>0</v>
      </c>
      <c r="DA33" s="80">
        <f t="shared" si="8"/>
        <v>0</v>
      </c>
      <c r="DB33" s="80">
        <f t="shared" si="8"/>
        <v>0</v>
      </c>
      <c r="DC33" s="80">
        <f t="shared" si="8"/>
        <v>0</v>
      </c>
      <c r="DD33" s="80">
        <f t="shared" si="30"/>
        <v>0</v>
      </c>
      <c r="DF33" s="81">
        <f t="shared" si="31"/>
        <v>0</v>
      </c>
      <c r="DG33" s="81">
        <f t="shared" si="32"/>
        <v>0</v>
      </c>
      <c r="DH33" s="81">
        <f t="shared" si="33"/>
        <v>0</v>
      </c>
      <c r="DI33" s="81">
        <f t="shared" si="34"/>
        <v>0</v>
      </c>
      <c r="DJ33" s="81">
        <f t="shared" si="35"/>
        <v>0</v>
      </c>
      <c r="DK33" s="84">
        <f t="shared" si="9"/>
        <v>0</v>
      </c>
    </row>
    <row r="34" spans="1:115" ht="15.75" thickBot="1">
      <c r="A34" s="76"/>
      <c r="B34" s="31">
        <v>32</v>
      </c>
      <c r="C34" s="82">
        <v>0</v>
      </c>
      <c r="D34" s="82">
        <v>0</v>
      </c>
      <c r="E34" s="82">
        <v>0</v>
      </c>
      <c r="F34" s="82">
        <v>0</v>
      </c>
      <c r="G34" s="82">
        <v>0</v>
      </c>
      <c r="H34" s="76"/>
      <c r="I34" s="31">
        <v>32</v>
      </c>
      <c r="J34" s="82">
        <v>0</v>
      </c>
      <c r="K34" s="82">
        <v>0</v>
      </c>
      <c r="L34" s="82">
        <v>0</v>
      </c>
      <c r="M34" s="82">
        <v>0</v>
      </c>
      <c r="N34" s="82">
        <v>0</v>
      </c>
      <c r="O34" s="76"/>
      <c r="P34" s="31">
        <v>32</v>
      </c>
      <c r="Q34" s="82">
        <v>0</v>
      </c>
      <c r="R34" s="82">
        <v>0</v>
      </c>
      <c r="S34" s="82">
        <v>0</v>
      </c>
      <c r="T34" s="82">
        <v>0</v>
      </c>
      <c r="U34" s="82">
        <v>0</v>
      </c>
      <c r="V34" s="76"/>
      <c r="W34" s="31">
        <v>32</v>
      </c>
      <c r="X34" s="82">
        <v>0</v>
      </c>
      <c r="Y34" s="82">
        <v>0</v>
      </c>
      <c r="Z34" s="82">
        <v>0</v>
      </c>
      <c r="AA34" s="82">
        <v>0</v>
      </c>
      <c r="AB34" s="82">
        <v>0</v>
      </c>
      <c r="AC34" s="76"/>
      <c r="AD34" s="31">
        <v>32</v>
      </c>
      <c r="AE34" s="82">
        <v>0</v>
      </c>
      <c r="AF34" s="82">
        <v>0</v>
      </c>
      <c r="AG34" s="82">
        <v>0</v>
      </c>
      <c r="AH34" s="82">
        <v>0</v>
      </c>
      <c r="AI34" s="82">
        <v>0</v>
      </c>
      <c r="AJ34" s="31"/>
      <c r="AK34" s="31">
        <f t="shared" si="10"/>
        <v>10</v>
      </c>
      <c r="AM34" s="83"/>
      <c r="AN34" s="83">
        <f t="shared" si="11"/>
        <v>0</v>
      </c>
      <c r="AO34" s="83">
        <f t="shared" si="11"/>
        <v>0</v>
      </c>
      <c r="AP34" s="83">
        <f t="shared" si="11"/>
        <v>0</v>
      </c>
      <c r="AQ34" s="83">
        <f t="shared" si="11"/>
        <v>0</v>
      </c>
      <c r="AR34" s="83">
        <f t="shared" si="12"/>
        <v>0</v>
      </c>
      <c r="AS34" s="83"/>
      <c r="AT34" s="83"/>
      <c r="AU34" s="83">
        <f t="shared" si="13"/>
        <v>0</v>
      </c>
      <c r="AV34" s="83">
        <f t="shared" si="13"/>
        <v>0</v>
      </c>
      <c r="AW34" s="83">
        <f t="shared" si="13"/>
        <v>0</v>
      </c>
      <c r="AX34" s="83">
        <f t="shared" si="13"/>
        <v>0</v>
      </c>
      <c r="AY34" s="83">
        <f t="shared" si="14"/>
        <v>0</v>
      </c>
      <c r="AZ34" s="83"/>
      <c r="BA34" s="83"/>
      <c r="BB34" s="83">
        <f t="shared" si="15"/>
        <v>0</v>
      </c>
      <c r="BC34" s="83">
        <f t="shared" si="1"/>
        <v>0</v>
      </c>
      <c r="BD34" s="83">
        <f t="shared" si="1"/>
        <v>0</v>
      </c>
      <c r="BE34" s="83">
        <f t="shared" si="1"/>
        <v>0</v>
      </c>
      <c r="BF34" s="83">
        <f t="shared" si="16"/>
        <v>0</v>
      </c>
      <c r="BG34" s="83"/>
      <c r="BH34" s="83"/>
      <c r="BI34" s="83">
        <f t="shared" si="17"/>
        <v>0</v>
      </c>
      <c r="BJ34" s="83">
        <f t="shared" si="2"/>
        <v>0</v>
      </c>
      <c r="BK34" s="83">
        <f t="shared" si="2"/>
        <v>0</v>
      </c>
      <c r="BL34" s="83">
        <f t="shared" si="2"/>
        <v>0</v>
      </c>
      <c r="BM34" s="83">
        <f t="shared" si="18"/>
        <v>0</v>
      </c>
      <c r="BN34" s="83"/>
      <c r="BO34" s="83"/>
      <c r="BP34" s="83">
        <f t="shared" si="19"/>
        <v>0</v>
      </c>
      <c r="BQ34" s="83">
        <f t="shared" si="3"/>
        <v>0</v>
      </c>
      <c r="BR34" s="83">
        <f t="shared" si="3"/>
        <v>0</v>
      </c>
      <c r="BS34" s="83">
        <f t="shared" si="3"/>
        <v>0</v>
      </c>
      <c r="BT34" s="83">
        <f t="shared" si="20"/>
        <v>0</v>
      </c>
      <c r="BV34" s="80"/>
      <c r="BW34" s="80"/>
      <c r="BX34" s="80">
        <f t="shared" si="21"/>
        <v>0</v>
      </c>
      <c r="BY34" s="80">
        <f t="shared" si="21"/>
        <v>0</v>
      </c>
      <c r="BZ34" s="80">
        <f t="shared" si="21"/>
        <v>0</v>
      </c>
      <c r="CA34" s="80">
        <f t="shared" si="21"/>
        <v>0</v>
      </c>
      <c r="CB34" s="80">
        <f t="shared" si="22"/>
        <v>0</v>
      </c>
      <c r="CC34" s="80"/>
      <c r="CD34" s="80"/>
      <c r="CE34" s="80">
        <f t="shared" si="23"/>
        <v>0</v>
      </c>
      <c r="CF34" s="80">
        <f t="shared" si="5"/>
        <v>0</v>
      </c>
      <c r="CG34" s="80">
        <f t="shared" si="5"/>
        <v>0</v>
      </c>
      <c r="CH34" s="80">
        <f t="shared" si="5"/>
        <v>0</v>
      </c>
      <c r="CI34" s="80">
        <f t="shared" si="24"/>
        <v>0</v>
      </c>
      <c r="CJ34" s="80"/>
      <c r="CK34" s="80"/>
      <c r="CL34" s="80">
        <f t="shared" si="25"/>
        <v>0</v>
      </c>
      <c r="CM34" s="80">
        <f t="shared" si="6"/>
        <v>0</v>
      </c>
      <c r="CN34" s="80">
        <f t="shared" si="6"/>
        <v>0</v>
      </c>
      <c r="CO34" s="80">
        <f t="shared" si="6"/>
        <v>0</v>
      </c>
      <c r="CP34" s="80">
        <f t="shared" si="26"/>
        <v>0</v>
      </c>
      <c r="CQ34" s="80"/>
      <c r="CR34" s="80"/>
      <c r="CS34" s="80">
        <f t="shared" si="27"/>
        <v>0</v>
      </c>
      <c r="CT34" s="80">
        <f t="shared" si="7"/>
        <v>0</v>
      </c>
      <c r="CU34" s="80">
        <f t="shared" si="7"/>
        <v>0</v>
      </c>
      <c r="CV34" s="80">
        <f t="shared" si="7"/>
        <v>0</v>
      </c>
      <c r="CW34" s="80">
        <f t="shared" si="28"/>
        <v>0</v>
      </c>
      <c r="CX34" s="80"/>
      <c r="CY34" s="80"/>
      <c r="CZ34" s="80">
        <f t="shared" si="29"/>
        <v>0</v>
      </c>
      <c r="DA34" s="80">
        <f t="shared" si="8"/>
        <v>0</v>
      </c>
      <c r="DB34" s="80">
        <f t="shared" si="8"/>
        <v>0</v>
      </c>
      <c r="DC34" s="80">
        <f t="shared" si="8"/>
        <v>0</v>
      </c>
      <c r="DD34" s="80">
        <f t="shared" si="30"/>
        <v>0</v>
      </c>
      <c r="DF34" s="81">
        <f t="shared" si="31"/>
        <v>0</v>
      </c>
      <c r="DG34" s="81">
        <f t="shared" si="32"/>
        <v>0</v>
      </c>
      <c r="DH34" s="81">
        <f t="shared" si="33"/>
        <v>0</v>
      </c>
      <c r="DI34" s="81">
        <f t="shared" si="34"/>
        <v>0</v>
      </c>
      <c r="DJ34" s="81">
        <f t="shared" si="35"/>
        <v>0</v>
      </c>
      <c r="DK34" s="84">
        <f t="shared" si="9"/>
        <v>0</v>
      </c>
    </row>
    <row r="35" spans="1:115" ht="15.75" thickBot="1">
      <c r="A35" s="76"/>
      <c r="B35" s="31">
        <v>33</v>
      </c>
      <c r="C35" s="82">
        <v>0</v>
      </c>
      <c r="D35" s="82">
        <v>0</v>
      </c>
      <c r="E35" s="82">
        <v>0</v>
      </c>
      <c r="F35" s="82">
        <v>0</v>
      </c>
      <c r="G35" s="82">
        <v>0</v>
      </c>
      <c r="H35" s="76"/>
      <c r="I35" s="31">
        <v>33</v>
      </c>
      <c r="J35" s="82">
        <v>0</v>
      </c>
      <c r="K35" s="82">
        <v>0</v>
      </c>
      <c r="L35" s="82">
        <v>0</v>
      </c>
      <c r="M35" s="82">
        <v>0</v>
      </c>
      <c r="N35" s="82">
        <v>0</v>
      </c>
      <c r="O35" s="76"/>
      <c r="P35" s="31">
        <v>33</v>
      </c>
      <c r="Q35" s="82">
        <v>0</v>
      </c>
      <c r="R35" s="82">
        <v>0</v>
      </c>
      <c r="S35" s="82">
        <v>0</v>
      </c>
      <c r="T35" s="82">
        <v>0</v>
      </c>
      <c r="U35" s="82">
        <v>0</v>
      </c>
      <c r="V35" s="76"/>
      <c r="W35" s="31">
        <v>33</v>
      </c>
      <c r="X35" s="82">
        <v>0</v>
      </c>
      <c r="Y35" s="82">
        <v>0</v>
      </c>
      <c r="Z35" s="82">
        <v>0</v>
      </c>
      <c r="AA35" s="82">
        <v>0</v>
      </c>
      <c r="AB35" s="82">
        <v>0</v>
      </c>
      <c r="AC35" s="76"/>
      <c r="AD35" s="31">
        <v>33</v>
      </c>
      <c r="AE35" s="82">
        <v>0</v>
      </c>
      <c r="AF35" s="82">
        <v>0</v>
      </c>
      <c r="AG35" s="82">
        <v>0</v>
      </c>
      <c r="AH35" s="82">
        <v>0</v>
      </c>
      <c r="AI35" s="82">
        <v>0</v>
      </c>
      <c r="AJ35" s="31"/>
      <c r="AK35" s="31">
        <f t="shared" si="10"/>
        <v>10</v>
      </c>
      <c r="AM35" s="83"/>
      <c r="AN35" s="83">
        <f t="shared" si="11"/>
        <v>0</v>
      </c>
      <c r="AO35" s="83">
        <f t="shared" si="11"/>
        <v>0</v>
      </c>
      <c r="AP35" s="83">
        <f t="shared" si="11"/>
        <v>0</v>
      </c>
      <c r="AQ35" s="83">
        <f t="shared" si="11"/>
        <v>0</v>
      </c>
      <c r="AR35" s="83">
        <f t="shared" si="12"/>
        <v>0</v>
      </c>
      <c r="AS35" s="83"/>
      <c r="AT35" s="83"/>
      <c r="AU35" s="83">
        <f t="shared" si="13"/>
        <v>0</v>
      </c>
      <c r="AV35" s="83">
        <f t="shared" si="13"/>
        <v>0</v>
      </c>
      <c r="AW35" s="83">
        <f t="shared" si="13"/>
        <v>0</v>
      </c>
      <c r="AX35" s="83">
        <f t="shared" si="13"/>
        <v>0</v>
      </c>
      <c r="AY35" s="83">
        <f t="shared" si="14"/>
        <v>0</v>
      </c>
      <c r="AZ35" s="83"/>
      <c r="BA35" s="83"/>
      <c r="BB35" s="83">
        <f t="shared" si="15"/>
        <v>0</v>
      </c>
      <c r="BC35" s="83">
        <f t="shared" si="1"/>
        <v>0</v>
      </c>
      <c r="BD35" s="83">
        <f t="shared" si="1"/>
        <v>0</v>
      </c>
      <c r="BE35" s="83">
        <f t="shared" si="1"/>
        <v>0</v>
      </c>
      <c r="BF35" s="83">
        <f t="shared" si="16"/>
        <v>0</v>
      </c>
      <c r="BG35" s="83"/>
      <c r="BH35" s="83"/>
      <c r="BI35" s="83">
        <f t="shared" si="17"/>
        <v>0</v>
      </c>
      <c r="BJ35" s="83">
        <f t="shared" si="2"/>
        <v>0</v>
      </c>
      <c r="BK35" s="83">
        <f t="shared" si="2"/>
        <v>0</v>
      </c>
      <c r="BL35" s="83">
        <f t="shared" si="2"/>
        <v>0</v>
      </c>
      <c r="BM35" s="83">
        <f t="shared" si="18"/>
        <v>0</v>
      </c>
      <c r="BN35" s="83"/>
      <c r="BO35" s="83"/>
      <c r="BP35" s="83">
        <f t="shared" si="19"/>
        <v>0</v>
      </c>
      <c r="BQ35" s="83">
        <f t="shared" si="3"/>
        <v>0</v>
      </c>
      <c r="BR35" s="83">
        <f t="shared" si="3"/>
        <v>0</v>
      </c>
      <c r="BS35" s="83">
        <f t="shared" si="3"/>
        <v>0</v>
      </c>
      <c r="BT35" s="83">
        <f t="shared" si="20"/>
        <v>0</v>
      </c>
      <c r="BV35" s="80"/>
      <c r="BW35" s="80"/>
      <c r="BX35" s="80">
        <f t="shared" si="21"/>
        <v>0</v>
      </c>
      <c r="BY35" s="80">
        <f t="shared" si="21"/>
        <v>0</v>
      </c>
      <c r="BZ35" s="80">
        <f t="shared" si="21"/>
        <v>0</v>
      </c>
      <c r="CA35" s="80">
        <f t="shared" si="21"/>
        <v>0</v>
      </c>
      <c r="CB35" s="80">
        <f t="shared" si="22"/>
        <v>0</v>
      </c>
      <c r="CC35" s="80"/>
      <c r="CD35" s="80"/>
      <c r="CE35" s="80">
        <f t="shared" si="23"/>
        <v>0</v>
      </c>
      <c r="CF35" s="80">
        <f t="shared" si="5"/>
        <v>0</v>
      </c>
      <c r="CG35" s="80">
        <f t="shared" si="5"/>
        <v>0</v>
      </c>
      <c r="CH35" s="80">
        <f t="shared" si="5"/>
        <v>0</v>
      </c>
      <c r="CI35" s="80">
        <f t="shared" si="24"/>
        <v>0</v>
      </c>
      <c r="CJ35" s="80"/>
      <c r="CK35" s="80"/>
      <c r="CL35" s="80">
        <f t="shared" si="25"/>
        <v>0</v>
      </c>
      <c r="CM35" s="80">
        <f t="shared" si="6"/>
        <v>0</v>
      </c>
      <c r="CN35" s="80">
        <f t="shared" si="6"/>
        <v>0</v>
      </c>
      <c r="CO35" s="80">
        <f t="shared" si="6"/>
        <v>0</v>
      </c>
      <c r="CP35" s="80">
        <f t="shared" si="26"/>
        <v>0</v>
      </c>
      <c r="CQ35" s="80"/>
      <c r="CR35" s="80"/>
      <c r="CS35" s="80">
        <f t="shared" si="27"/>
        <v>0</v>
      </c>
      <c r="CT35" s="80">
        <f t="shared" si="7"/>
        <v>0</v>
      </c>
      <c r="CU35" s="80">
        <f t="shared" si="7"/>
        <v>0</v>
      </c>
      <c r="CV35" s="80">
        <f t="shared" si="7"/>
        <v>0</v>
      </c>
      <c r="CW35" s="80">
        <f t="shared" si="28"/>
        <v>0</v>
      </c>
      <c r="CX35" s="80"/>
      <c r="CY35" s="80"/>
      <c r="CZ35" s="80">
        <f t="shared" si="29"/>
        <v>0</v>
      </c>
      <c r="DA35" s="80">
        <f t="shared" si="8"/>
        <v>0</v>
      </c>
      <c r="DB35" s="80">
        <f t="shared" si="8"/>
        <v>0</v>
      </c>
      <c r="DC35" s="80">
        <f t="shared" si="8"/>
        <v>0</v>
      </c>
      <c r="DD35" s="80">
        <f t="shared" si="30"/>
        <v>0</v>
      </c>
      <c r="DF35" s="81">
        <f t="shared" si="31"/>
        <v>0</v>
      </c>
      <c r="DG35" s="81">
        <f t="shared" si="32"/>
        <v>0</v>
      </c>
      <c r="DH35" s="81">
        <f t="shared" si="33"/>
        <v>0</v>
      </c>
      <c r="DI35" s="81">
        <f t="shared" si="34"/>
        <v>0</v>
      </c>
      <c r="DJ35" s="81">
        <f t="shared" si="35"/>
        <v>0</v>
      </c>
      <c r="DK35" s="84">
        <f t="shared" si="9"/>
        <v>0</v>
      </c>
    </row>
    <row r="36" spans="1:115" ht="15.75" thickBot="1">
      <c r="A36" s="76"/>
      <c r="B36" s="31">
        <v>34</v>
      </c>
      <c r="C36" s="82">
        <v>0</v>
      </c>
      <c r="D36" s="82">
        <v>0</v>
      </c>
      <c r="E36" s="82">
        <v>0</v>
      </c>
      <c r="F36" s="82">
        <v>0</v>
      </c>
      <c r="G36" s="82">
        <v>0</v>
      </c>
      <c r="H36" s="76"/>
      <c r="I36" s="31">
        <v>34</v>
      </c>
      <c r="J36" s="82">
        <v>0</v>
      </c>
      <c r="K36" s="82">
        <v>0</v>
      </c>
      <c r="L36" s="82">
        <v>0</v>
      </c>
      <c r="M36" s="82">
        <v>0</v>
      </c>
      <c r="N36" s="82">
        <v>0</v>
      </c>
      <c r="O36" s="76"/>
      <c r="P36" s="31">
        <v>34</v>
      </c>
      <c r="Q36" s="82">
        <v>0</v>
      </c>
      <c r="R36" s="82">
        <v>0</v>
      </c>
      <c r="S36" s="82">
        <v>0</v>
      </c>
      <c r="T36" s="82">
        <v>0</v>
      </c>
      <c r="U36" s="82">
        <v>0</v>
      </c>
      <c r="V36" s="76"/>
      <c r="W36" s="31">
        <v>34</v>
      </c>
      <c r="X36" s="82">
        <v>0</v>
      </c>
      <c r="Y36" s="82">
        <v>0</v>
      </c>
      <c r="Z36" s="82">
        <v>0</v>
      </c>
      <c r="AA36" s="82">
        <v>0</v>
      </c>
      <c r="AB36" s="82">
        <v>0</v>
      </c>
      <c r="AC36" s="76"/>
      <c r="AD36" s="31">
        <v>34</v>
      </c>
      <c r="AE36" s="82">
        <v>0</v>
      </c>
      <c r="AF36" s="82">
        <v>0</v>
      </c>
      <c r="AG36" s="82">
        <v>0</v>
      </c>
      <c r="AH36" s="82">
        <v>0</v>
      </c>
      <c r="AI36" s="82">
        <v>0</v>
      </c>
      <c r="AJ36" s="31"/>
      <c r="AK36" s="31">
        <f t="shared" si="10"/>
        <v>10</v>
      </c>
      <c r="AM36" s="83"/>
      <c r="AN36" s="83">
        <f t="shared" si="11"/>
        <v>0</v>
      </c>
      <c r="AO36" s="83">
        <f t="shared" si="11"/>
        <v>0</v>
      </c>
      <c r="AP36" s="83">
        <f t="shared" si="11"/>
        <v>0</v>
      </c>
      <c r="AQ36" s="83">
        <f t="shared" si="11"/>
        <v>0</v>
      </c>
      <c r="AR36" s="83">
        <f t="shared" si="12"/>
        <v>0</v>
      </c>
      <c r="AS36" s="83"/>
      <c r="AT36" s="83"/>
      <c r="AU36" s="83">
        <f t="shared" si="13"/>
        <v>0</v>
      </c>
      <c r="AV36" s="83">
        <f t="shared" si="13"/>
        <v>0</v>
      </c>
      <c r="AW36" s="83">
        <f t="shared" si="13"/>
        <v>0</v>
      </c>
      <c r="AX36" s="83">
        <f t="shared" si="13"/>
        <v>0</v>
      </c>
      <c r="AY36" s="83">
        <f t="shared" si="14"/>
        <v>0</v>
      </c>
      <c r="AZ36" s="83"/>
      <c r="BA36" s="83"/>
      <c r="BB36" s="83">
        <f t="shared" si="15"/>
        <v>0</v>
      </c>
      <c r="BC36" s="83">
        <f t="shared" si="1"/>
        <v>0</v>
      </c>
      <c r="BD36" s="83">
        <f t="shared" si="1"/>
        <v>0</v>
      </c>
      <c r="BE36" s="83">
        <f t="shared" si="1"/>
        <v>0</v>
      </c>
      <c r="BF36" s="83">
        <f t="shared" si="16"/>
        <v>0</v>
      </c>
      <c r="BG36" s="83"/>
      <c r="BH36" s="83"/>
      <c r="BI36" s="83">
        <f t="shared" si="17"/>
        <v>0</v>
      </c>
      <c r="BJ36" s="83">
        <f t="shared" si="2"/>
        <v>0</v>
      </c>
      <c r="BK36" s="83">
        <f t="shared" si="2"/>
        <v>0</v>
      </c>
      <c r="BL36" s="83">
        <f t="shared" si="2"/>
        <v>0</v>
      </c>
      <c r="BM36" s="83">
        <f t="shared" si="18"/>
        <v>0</v>
      </c>
      <c r="BN36" s="83"/>
      <c r="BO36" s="83"/>
      <c r="BP36" s="83">
        <f t="shared" si="19"/>
        <v>0</v>
      </c>
      <c r="BQ36" s="83">
        <f t="shared" si="3"/>
        <v>0</v>
      </c>
      <c r="BR36" s="83">
        <f t="shared" si="3"/>
        <v>0</v>
      </c>
      <c r="BS36" s="83">
        <f t="shared" si="3"/>
        <v>0</v>
      </c>
      <c r="BT36" s="83">
        <f t="shared" si="20"/>
        <v>0</v>
      </c>
      <c r="BV36" s="80"/>
      <c r="BW36" s="80"/>
      <c r="BX36" s="80">
        <f t="shared" si="21"/>
        <v>0</v>
      </c>
      <c r="BY36" s="80">
        <f t="shared" si="21"/>
        <v>0</v>
      </c>
      <c r="BZ36" s="80">
        <f t="shared" si="21"/>
        <v>0</v>
      </c>
      <c r="CA36" s="80">
        <f t="shared" si="21"/>
        <v>0</v>
      </c>
      <c r="CB36" s="80">
        <f t="shared" si="22"/>
        <v>0</v>
      </c>
      <c r="CC36" s="80"/>
      <c r="CD36" s="80"/>
      <c r="CE36" s="80">
        <f t="shared" si="23"/>
        <v>0</v>
      </c>
      <c r="CF36" s="80">
        <f t="shared" si="5"/>
        <v>0</v>
      </c>
      <c r="CG36" s="80">
        <f t="shared" si="5"/>
        <v>0</v>
      </c>
      <c r="CH36" s="80">
        <f t="shared" si="5"/>
        <v>0</v>
      </c>
      <c r="CI36" s="80">
        <f t="shared" si="24"/>
        <v>0</v>
      </c>
      <c r="CJ36" s="80"/>
      <c r="CK36" s="80"/>
      <c r="CL36" s="80">
        <f t="shared" si="25"/>
        <v>0</v>
      </c>
      <c r="CM36" s="80">
        <f t="shared" si="6"/>
        <v>0</v>
      </c>
      <c r="CN36" s="80">
        <f t="shared" si="6"/>
        <v>0</v>
      </c>
      <c r="CO36" s="80">
        <f t="shared" si="6"/>
        <v>0</v>
      </c>
      <c r="CP36" s="80">
        <f t="shared" si="26"/>
        <v>0</v>
      </c>
      <c r="CQ36" s="80"/>
      <c r="CR36" s="80"/>
      <c r="CS36" s="80">
        <f t="shared" si="27"/>
        <v>0</v>
      </c>
      <c r="CT36" s="80">
        <f t="shared" si="7"/>
        <v>0</v>
      </c>
      <c r="CU36" s="80">
        <f t="shared" si="7"/>
        <v>0</v>
      </c>
      <c r="CV36" s="80">
        <f t="shared" si="7"/>
        <v>0</v>
      </c>
      <c r="CW36" s="80">
        <f t="shared" si="28"/>
        <v>0</v>
      </c>
      <c r="CX36" s="80"/>
      <c r="CY36" s="80"/>
      <c r="CZ36" s="80">
        <f t="shared" si="29"/>
        <v>0</v>
      </c>
      <c r="DA36" s="80">
        <f t="shared" si="8"/>
        <v>0</v>
      </c>
      <c r="DB36" s="80">
        <f t="shared" si="8"/>
        <v>0</v>
      </c>
      <c r="DC36" s="80">
        <f t="shared" si="8"/>
        <v>0</v>
      </c>
      <c r="DD36" s="80">
        <f t="shared" si="30"/>
        <v>0</v>
      </c>
      <c r="DF36" s="81">
        <f t="shared" si="31"/>
        <v>0</v>
      </c>
      <c r="DG36" s="81">
        <f t="shared" si="32"/>
        <v>0</v>
      </c>
      <c r="DH36" s="81">
        <f t="shared" si="33"/>
        <v>0</v>
      </c>
      <c r="DI36" s="81">
        <f t="shared" si="34"/>
        <v>0</v>
      </c>
      <c r="DJ36" s="81">
        <f t="shared" si="35"/>
        <v>0</v>
      </c>
      <c r="DK36" s="84">
        <f t="shared" si="9"/>
        <v>0</v>
      </c>
    </row>
    <row r="37" spans="1:115" ht="15.75" thickBot="1">
      <c r="A37" s="76"/>
      <c r="B37" s="31">
        <v>35</v>
      </c>
      <c r="C37" s="82">
        <v>0</v>
      </c>
      <c r="D37" s="82">
        <v>0</v>
      </c>
      <c r="E37" s="82">
        <v>0</v>
      </c>
      <c r="F37" s="82">
        <v>0</v>
      </c>
      <c r="G37" s="82">
        <v>0</v>
      </c>
      <c r="H37" s="76"/>
      <c r="I37" s="31">
        <v>35</v>
      </c>
      <c r="J37" s="82">
        <v>0</v>
      </c>
      <c r="K37" s="82">
        <v>0</v>
      </c>
      <c r="L37" s="82">
        <v>0</v>
      </c>
      <c r="M37" s="82">
        <v>0</v>
      </c>
      <c r="N37" s="82">
        <v>0</v>
      </c>
      <c r="O37" s="76"/>
      <c r="P37" s="31">
        <v>35</v>
      </c>
      <c r="Q37" s="82">
        <v>0</v>
      </c>
      <c r="R37" s="82">
        <v>0</v>
      </c>
      <c r="S37" s="82">
        <v>0</v>
      </c>
      <c r="T37" s="82">
        <v>0</v>
      </c>
      <c r="U37" s="82">
        <v>0</v>
      </c>
      <c r="V37" s="76"/>
      <c r="W37" s="31">
        <v>35</v>
      </c>
      <c r="X37" s="82">
        <v>0</v>
      </c>
      <c r="Y37" s="82">
        <v>0</v>
      </c>
      <c r="Z37" s="82">
        <v>0</v>
      </c>
      <c r="AA37" s="82">
        <v>0</v>
      </c>
      <c r="AB37" s="82">
        <v>0</v>
      </c>
      <c r="AC37" s="76"/>
      <c r="AD37" s="31">
        <v>35</v>
      </c>
      <c r="AE37" s="82">
        <v>0</v>
      </c>
      <c r="AF37" s="82">
        <v>0</v>
      </c>
      <c r="AG37" s="82">
        <v>0</v>
      </c>
      <c r="AH37" s="82">
        <v>0</v>
      </c>
      <c r="AI37" s="82">
        <v>0</v>
      </c>
      <c r="AJ37" s="31"/>
      <c r="AK37" s="31">
        <f t="shared" si="10"/>
        <v>10</v>
      </c>
      <c r="AM37" s="83"/>
      <c r="AN37" s="83">
        <f t="shared" si="11"/>
        <v>0</v>
      </c>
      <c r="AO37" s="83">
        <f t="shared" si="11"/>
        <v>0</v>
      </c>
      <c r="AP37" s="83">
        <f t="shared" si="11"/>
        <v>0</v>
      </c>
      <c r="AQ37" s="83">
        <f t="shared" si="11"/>
        <v>0</v>
      </c>
      <c r="AR37" s="83">
        <f t="shared" si="12"/>
        <v>0</v>
      </c>
      <c r="AS37" s="83"/>
      <c r="AT37" s="83"/>
      <c r="AU37" s="83">
        <f t="shared" si="13"/>
        <v>0</v>
      </c>
      <c r="AV37" s="83">
        <f t="shared" si="13"/>
        <v>0</v>
      </c>
      <c r="AW37" s="83">
        <f t="shared" si="13"/>
        <v>0</v>
      </c>
      <c r="AX37" s="83">
        <f t="shared" si="13"/>
        <v>0</v>
      </c>
      <c r="AY37" s="83">
        <f t="shared" si="14"/>
        <v>0</v>
      </c>
      <c r="AZ37" s="83"/>
      <c r="BA37" s="83"/>
      <c r="BB37" s="83">
        <f t="shared" si="15"/>
        <v>0</v>
      </c>
      <c r="BC37" s="83">
        <f t="shared" si="1"/>
        <v>0</v>
      </c>
      <c r="BD37" s="83">
        <f t="shared" si="1"/>
        <v>0</v>
      </c>
      <c r="BE37" s="83">
        <f t="shared" si="1"/>
        <v>0</v>
      </c>
      <c r="BF37" s="83">
        <f t="shared" si="16"/>
        <v>0</v>
      </c>
      <c r="BG37" s="83"/>
      <c r="BH37" s="83"/>
      <c r="BI37" s="83">
        <f t="shared" si="17"/>
        <v>0</v>
      </c>
      <c r="BJ37" s="83">
        <f t="shared" si="2"/>
        <v>0</v>
      </c>
      <c r="BK37" s="83">
        <f t="shared" si="2"/>
        <v>0</v>
      </c>
      <c r="BL37" s="83">
        <f t="shared" si="2"/>
        <v>0</v>
      </c>
      <c r="BM37" s="83">
        <f t="shared" si="18"/>
        <v>0</v>
      </c>
      <c r="BN37" s="83"/>
      <c r="BO37" s="83"/>
      <c r="BP37" s="83">
        <f t="shared" si="19"/>
        <v>0</v>
      </c>
      <c r="BQ37" s="83">
        <f t="shared" si="3"/>
        <v>0</v>
      </c>
      <c r="BR37" s="83">
        <f t="shared" si="3"/>
        <v>0</v>
      </c>
      <c r="BS37" s="83">
        <f t="shared" si="3"/>
        <v>0</v>
      </c>
      <c r="BT37" s="83">
        <f t="shared" si="20"/>
        <v>0</v>
      </c>
      <c r="BV37" s="80"/>
      <c r="BW37" s="80"/>
      <c r="BX37" s="80">
        <f t="shared" si="21"/>
        <v>0</v>
      </c>
      <c r="BY37" s="80">
        <f t="shared" si="21"/>
        <v>0</v>
      </c>
      <c r="BZ37" s="80">
        <f t="shared" si="21"/>
        <v>0</v>
      </c>
      <c r="CA37" s="80">
        <f t="shared" si="21"/>
        <v>0</v>
      </c>
      <c r="CB37" s="80">
        <f t="shared" si="22"/>
        <v>0</v>
      </c>
      <c r="CC37" s="80"/>
      <c r="CD37" s="80"/>
      <c r="CE37" s="80">
        <f t="shared" si="23"/>
        <v>0</v>
      </c>
      <c r="CF37" s="80">
        <f t="shared" si="5"/>
        <v>0</v>
      </c>
      <c r="CG37" s="80">
        <f t="shared" si="5"/>
        <v>0</v>
      </c>
      <c r="CH37" s="80">
        <f t="shared" si="5"/>
        <v>0</v>
      </c>
      <c r="CI37" s="80">
        <f t="shared" si="24"/>
        <v>0</v>
      </c>
      <c r="CJ37" s="80"/>
      <c r="CK37" s="80"/>
      <c r="CL37" s="80">
        <f t="shared" si="25"/>
        <v>0</v>
      </c>
      <c r="CM37" s="80">
        <f t="shared" si="6"/>
        <v>0</v>
      </c>
      <c r="CN37" s="80">
        <f t="shared" si="6"/>
        <v>0</v>
      </c>
      <c r="CO37" s="80">
        <f t="shared" si="6"/>
        <v>0</v>
      </c>
      <c r="CP37" s="80">
        <f t="shared" si="26"/>
        <v>0</v>
      </c>
      <c r="CQ37" s="80"/>
      <c r="CR37" s="80"/>
      <c r="CS37" s="80">
        <f t="shared" si="27"/>
        <v>0</v>
      </c>
      <c r="CT37" s="80">
        <f t="shared" si="7"/>
        <v>0</v>
      </c>
      <c r="CU37" s="80">
        <f t="shared" si="7"/>
        <v>0</v>
      </c>
      <c r="CV37" s="80">
        <f t="shared" si="7"/>
        <v>0</v>
      </c>
      <c r="CW37" s="80">
        <f t="shared" si="28"/>
        <v>0</v>
      </c>
      <c r="CX37" s="80"/>
      <c r="CY37" s="80"/>
      <c r="CZ37" s="80">
        <f t="shared" si="29"/>
        <v>0</v>
      </c>
      <c r="DA37" s="80">
        <f t="shared" si="8"/>
        <v>0</v>
      </c>
      <c r="DB37" s="80">
        <f t="shared" si="8"/>
        <v>0</v>
      </c>
      <c r="DC37" s="80">
        <f t="shared" si="8"/>
        <v>0</v>
      </c>
      <c r="DD37" s="80">
        <f t="shared" si="30"/>
        <v>0</v>
      </c>
      <c r="DF37" s="81">
        <f t="shared" si="31"/>
        <v>0</v>
      </c>
      <c r="DG37" s="81">
        <f t="shared" si="32"/>
        <v>0</v>
      </c>
      <c r="DH37" s="81">
        <f t="shared" si="33"/>
        <v>0</v>
      </c>
      <c r="DI37" s="81">
        <f t="shared" si="34"/>
        <v>0</v>
      </c>
      <c r="DJ37" s="81">
        <f t="shared" si="35"/>
        <v>0</v>
      </c>
      <c r="DK37" s="84">
        <f t="shared" si="9"/>
        <v>0</v>
      </c>
    </row>
    <row r="38" spans="1:115" ht="15.75" thickBot="1">
      <c r="A38" s="76"/>
      <c r="B38" s="31">
        <v>36</v>
      </c>
      <c r="C38" s="82">
        <v>0</v>
      </c>
      <c r="D38" s="82">
        <v>0</v>
      </c>
      <c r="E38" s="82">
        <v>0</v>
      </c>
      <c r="F38" s="82">
        <v>0</v>
      </c>
      <c r="G38" s="82">
        <v>0</v>
      </c>
      <c r="H38" s="76"/>
      <c r="I38" s="31">
        <v>36</v>
      </c>
      <c r="J38" s="82">
        <v>0</v>
      </c>
      <c r="K38" s="82">
        <v>0</v>
      </c>
      <c r="L38" s="82">
        <v>0</v>
      </c>
      <c r="M38" s="82">
        <v>0</v>
      </c>
      <c r="N38" s="82">
        <v>0</v>
      </c>
      <c r="O38" s="76"/>
      <c r="P38" s="31">
        <v>36</v>
      </c>
      <c r="Q38" s="82">
        <v>0</v>
      </c>
      <c r="R38" s="82">
        <v>0</v>
      </c>
      <c r="S38" s="82">
        <v>0</v>
      </c>
      <c r="T38" s="82">
        <v>0</v>
      </c>
      <c r="U38" s="82">
        <v>0</v>
      </c>
      <c r="V38" s="76"/>
      <c r="W38" s="31">
        <v>36</v>
      </c>
      <c r="X38" s="82">
        <v>0</v>
      </c>
      <c r="Y38" s="82">
        <v>0</v>
      </c>
      <c r="Z38" s="82">
        <v>0</v>
      </c>
      <c r="AA38" s="82">
        <v>0</v>
      </c>
      <c r="AB38" s="82">
        <v>0</v>
      </c>
      <c r="AC38" s="76"/>
      <c r="AD38" s="31">
        <v>36</v>
      </c>
      <c r="AE38" s="82">
        <v>0</v>
      </c>
      <c r="AF38" s="82">
        <v>0</v>
      </c>
      <c r="AG38" s="82">
        <v>0</v>
      </c>
      <c r="AH38" s="82">
        <v>0</v>
      </c>
      <c r="AI38" s="82">
        <v>0</v>
      </c>
      <c r="AJ38" s="31"/>
      <c r="AK38" s="31">
        <f t="shared" si="10"/>
        <v>10</v>
      </c>
      <c r="AM38" s="83"/>
      <c r="AN38" s="83">
        <f t="shared" si="11"/>
        <v>0</v>
      </c>
      <c r="AO38" s="83">
        <f t="shared" si="11"/>
        <v>0</v>
      </c>
      <c r="AP38" s="83">
        <f t="shared" si="11"/>
        <v>0</v>
      </c>
      <c r="AQ38" s="83">
        <f t="shared" si="11"/>
        <v>0</v>
      </c>
      <c r="AR38" s="83">
        <f t="shared" si="12"/>
        <v>0</v>
      </c>
      <c r="AS38" s="83"/>
      <c r="AT38" s="83"/>
      <c r="AU38" s="83">
        <f t="shared" si="13"/>
        <v>0</v>
      </c>
      <c r="AV38" s="83">
        <f t="shared" si="13"/>
        <v>0</v>
      </c>
      <c r="AW38" s="83">
        <f t="shared" si="13"/>
        <v>0</v>
      </c>
      <c r="AX38" s="83">
        <f t="shared" si="13"/>
        <v>0</v>
      </c>
      <c r="AY38" s="83">
        <f t="shared" si="14"/>
        <v>0</v>
      </c>
      <c r="AZ38" s="83"/>
      <c r="BA38" s="83"/>
      <c r="BB38" s="83">
        <f t="shared" si="15"/>
        <v>0</v>
      </c>
      <c r="BC38" s="83">
        <f t="shared" si="1"/>
        <v>0</v>
      </c>
      <c r="BD38" s="83">
        <f t="shared" si="1"/>
        <v>0</v>
      </c>
      <c r="BE38" s="83">
        <f t="shared" si="1"/>
        <v>0</v>
      </c>
      <c r="BF38" s="83">
        <f t="shared" si="16"/>
        <v>0</v>
      </c>
      <c r="BG38" s="83"/>
      <c r="BH38" s="83"/>
      <c r="BI38" s="83">
        <f t="shared" si="17"/>
        <v>0</v>
      </c>
      <c r="BJ38" s="83">
        <f t="shared" si="2"/>
        <v>0</v>
      </c>
      <c r="BK38" s="83">
        <f t="shared" si="2"/>
        <v>0</v>
      </c>
      <c r="BL38" s="83">
        <f t="shared" si="2"/>
        <v>0</v>
      </c>
      <c r="BM38" s="83">
        <f t="shared" si="18"/>
        <v>0</v>
      </c>
      <c r="BN38" s="83"/>
      <c r="BO38" s="83"/>
      <c r="BP38" s="83">
        <f t="shared" si="19"/>
        <v>0</v>
      </c>
      <c r="BQ38" s="83">
        <f t="shared" si="3"/>
        <v>0</v>
      </c>
      <c r="BR38" s="83">
        <f t="shared" si="3"/>
        <v>0</v>
      </c>
      <c r="BS38" s="83">
        <f t="shared" si="3"/>
        <v>0</v>
      </c>
      <c r="BT38" s="83">
        <f t="shared" si="20"/>
        <v>0</v>
      </c>
      <c r="BV38" s="80"/>
      <c r="BW38" s="80"/>
      <c r="BX38" s="80">
        <f t="shared" si="21"/>
        <v>0</v>
      </c>
      <c r="BY38" s="80">
        <f t="shared" si="21"/>
        <v>0</v>
      </c>
      <c r="BZ38" s="80">
        <f t="shared" si="21"/>
        <v>0</v>
      </c>
      <c r="CA38" s="80">
        <f t="shared" si="21"/>
        <v>0</v>
      </c>
      <c r="CB38" s="80">
        <f t="shared" si="22"/>
        <v>0</v>
      </c>
      <c r="CC38" s="80"/>
      <c r="CD38" s="80"/>
      <c r="CE38" s="80">
        <f t="shared" si="23"/>
        <v>0</v>
      </c>
      <c r="CF38" s="80">
        <f t="shared" si="5"/>
        <v>0</v>
      </c>
      <c r="CG38" s="80">
        <f t="shared" si="5"/>
        <v>0</v>
      </c>
      <c r="CH38" s="80">
        <f t="shared" si="5"/>
        <v>0</v>
      </c>
      <c r="CI38" s="80">
        <f t="shared" si="24"/>
        <v>0</v>
      </c>
      <c r="CJ38" s="80"/>
      <c r="CK38" s="80"/>
      <c r="CL38" s="80">
        <f t="shared" si="25"/>
        <v>0</v>
      </c>
      <c r="CM38" s="80">
        <f t="shared" si="6"/>
        <v>0</v>
      </c>
      <c r="CN38" s="80">
        <f t="shared" si="6"/>
        <v>0</v>
      </c>
      <c r="CO38" s="80">
        <f t="shared" si="6"/>
        <v>0</v>
      </c>
      <c r="CP38" s="80">
        <f t="shared" si="26"/>
        <v>0</v>
      </c>
      <c r="CQ38" s="80"/>
      <c r="CR38" s="80"/>
      <c r="CS38" s="80">
        <f t="shared" si="27"/>
        <v>0</v>
      </c>
      <c r="CT38" s="80">
        <f t="shared" si="7"/>
        <v>0</v>
      </c>
      <c r="CU38" s="80">
        <f t="shared" si="7"/>
        <v>0</v>
      </c>
      <c r="CV38" s="80">
        <f t="shared" si="7"/>
        <v>0</v>
      </c>
      <c r="CW38" s="80">
        <f t="shared" si="28"/>
        <v>0</v>
      </c>
      <c r="CX38" s="80"/>
      <c r="CY38" s="80"/>
      <c r="CZ38" s="80">
        <f t="shared" si="29"/>
        <v>0</v>
      </c>
      <c r="DA38" s="80">
        <f t="shared" si="8"/>
        <v>0</v>
      </c>
      <c r="DB38" s="80">
        <f t="shared" si="8"/>
        <v>0</v>
      </c>
      <c r="DC38" s="80">
        <f t="shared" si="8"/>
        <v>0</v>
      </c>
      <c r="DD38" s="80">
        <f t="shared" si="30"/>
        <v>0</v>
      </c>
      <c r="DF38" s="81">
        <f t="shared" si="31"/>
        <v>0</v>
      </c>
      <c r="DG38" s="81">
        <f t="shared" si="32"/>
        <v>0</v>
      </c>
      <c r="DH38" s="81">
        <f t="shared" si="33"/>
        <v>0</v>
      </c>
      <c r="DI38" s="81">
        <f t="shared" si="34"/>
        <v>0</v>
      </c>
      <c r="DJ38" s="81">
        <f t="shared" si="35"/>
        <v>0</v>
      </c>
      <c r="DK38" s="84">
        <f t="shared" si="9"/>
        <v>0</v>
      </c>
    </row>
    <row r="39" spans="1:115" ht="15.75" thickBot="1">
      <c r="A39" s="76"/>
      <c r="B39" s="31">
        <v>37</v>
      </c>
      <c r="C39" s="82">
        <v>0</v>
      </c>
      <c r="D39" s="82">
        <v>0</v>
      </c>
      <c r="E39" s="82">
        <v>0</v>
      </c>
      <c r="F39" s="82">
        <v>0</v>
      </c>
      <c r="G39" s="82">
        <v>0</v>
      </c>
      <c r="H39" s="76"/>
      <c r="I39" s="31">
        <v>37</v>
      </c>
      <c r="J39" s="82">
        <v>0</v>
      </c>
      <c r="K39" s="82">
        <v>0</v>
      </c>
      <c r="L39" s="82">
        <v>0</v>
      </c>
      <c r="M39" s="82">
        <v>0</v>
      </c>
      <c r="N39" s="82">
        <v>0</v>
      </c>
      <c r="O39" s="76"/>
      <c r="P39" s="31">
        <v>37</v>
      </c>
      <c r="Q39" s="82">
        <v>0</v>
      </c>
      <c r="R39" s="82">
        <v>0</v>
      </c>
      <c r="S39" s="82">
        <v>0</v>
      </c>
      <c r="T39" s="82">
        <v>0</v>
      </c>
      <c r="U39" s="82">
        <v>0</v>
      </c>
      <c r="V39" s="76"/>
      <c r="W39" s="31">
        <v>37</v>
      </c>
      <c r="X39" s="82">
        <v>0</v>
      </c>
      <c r="Y39" s="82">
        <v>0</v>
      </c>
      <c r="Z39" s="82">
        <v>0</v>
      </c>
      <c r="AA39" s="82">
        <v>0</v>
      </c>
      <c r="AB39" s="82">
        <v>0</v>
      </c>
      <c r="AC39" s="76"/>
      <c r="AD39" s="31">
        <v>37</v>
      </c>
      <c r="AE39" s="82">
        <v>0</v>
      </c>
      <c r="AF39" s="82">
        <v>0</v>
      </c>
      <c r="AG39" s="82">
        <v>0</v>
      </c>
      <c r="AH39" s="82">
        <v>0</v>
      </c>
      <c r="AI39" s="82">
        <v>0</v>
      </c>
      <c r="AJ39" s="31"/>
      <c r="AK39" s="31">
        <f t="shared" si="10"/>
        <v>10</v>
      </c>
      <c r="AM39" s="83"/>
      <c r="AN39" s="83">
        <f t="shared" si="11"/>
        <v>0</v>
      </c>
      <c r="AO39" s="83">
        <f t="shared" si="11"/>
        <v>0</v>
      </c>
      <c r="AP39" s="83">
        <f t="shared" si="11"/>
        <v>0</v>
      </c>
      <c r="AQ39" s="83">
        <f t="shared" si="11"/>
        <v>0</v>
      </c>
      <c r="AR39" s="83">
        <f t="shared" si="12"/>
        <v>0</v>
      </c>
      <c r="AS39" s="83"/>
      <c r="AT39" s="83"/>
      <c r="AU39" s="83">
        <f t="shared" si="13"/>
        <v>0</v>
      </c>
      <c r="AV39" s="83">
        <f t="shared" si="13"/>
        <v>0</v>
      </c>
      <c r="AW39" s="83">
        <f t="shared" si="13"/>
        <v>0</v>
      </c>
      <c r="AX39" s="83">
        <f t="shared" si="13"/>
        <v>0</v>
      </c>
      <c r="AY39" s="83">
        <f t="shared" si="14"/>
        <v>0</v>
      </c>
      <c r="AZ39" s="83"/>
      <c r="BA39" s="83"/>
      <c r="BB39" s="83">
        <f t="shared" si="15"/>
        <v>0</v>
      </c>
      <c r="BC39" s="83">
        <f t="shared" si="1"/>
        <v>0</v>
      </c>
      <c r="BD39" s="83">
        <f t="shared" si="1"/>
        <v>0</v>
      </c>
      <c r="BE39" s="83">
        <f t="shared" si="1"/>
        <v>0</v>
      </c>
      <c r="BF39" s="83">
        <f t="shared" si="16"/>
        <v>0</v>
      </c>
      <c r="BG39" s="83"/>
      <c r="BH39" s="83"/>
      <c r="BI39" s="83">
        <f t="shared" si="17"/>
        <v>0</v>
      </c>
      <c r="BJ39" s="83">
        <f t="shared" si="2"/>
        <v>0</v>
      </c>
      <c r="BK39" s="83">
        <f t="shared" si="2"/>
        <v>0</v>
      </c>
      <c r="BL39" s="83">
        <f t="shared" si="2"/>
        <v>0</v>
      </c>
      <c r="BM39" s="83">
        <f t="shared" si="18"/>
        <v>0</v>
      </c>
      <c r="BN39" s="83"/>
      <c r="BO39" s="83"/>
      <c r="BP39" s="83">
        <f t="shared" si="19"/>
        <v>0</v>
      </c>
      <c r="BQ39" s="83">
        <f t="shared" si="3"/>
        <v>0</v>
      </c>
      <c r="BR39" s="83">
        <f t="shared" si="3"/>
        <v>0</v>
      </c>
      <c r="BS39" s="83">
        <f t="shared" si="3"/>
        <v>0</v>
      </c>
      <c r="BT39" s="83">
        <f t="shared" si="20"/>
        <v>0</v>
      </c>
      <c r="BV39" s="80"/>
      <c r="BW39" s="80"/>
      <c r="BX39" s="80">
        <f t="shared" si="21"/>
        <v>0</v>
      </c>
      <c r="BY39" s="80">
        <f t="shared" si="21"/>
        <v>0</v>
      </c>
      <c r="BZ39" s="80">
        <f t="shared" si="21"/>
        <v>0</v>
      </c>
      <c r="CA39" s="80">
        <f t="shared" si="21"/>
        <v>0</v>
      </c>
      <c r="CB39" s="80">
        <f t="shared" si="22"/>
        <v>0</v>
      </c>
      <c r="CC39" s="80"/>
      <c r="CD39" s="80"/>
      <c r="CE39" s="80">
        <f t="shared" si="23"/>
        <v>0</v>
      </c>
      <c r="CF39" s="80">
        <f t="shared" si="5"/>
        <v>0</v>
      </c>
      <c r="CG39" s="80">
        <f t="shared" si="5"/>
        <v>0</v>
      </c>
      <c r="CH39" s="80">
        <f t="shared" si="5"/>
        <v>0</v>
      </c>
      <c r="CI39" s="80">
        <f t="shared" si="24"/>
        <v>0</v>
      </c>
      <c r="CJ39" s="80"/>
      <c r="CK39" s="80"/>
      <c r="CL39" s="80">
        <f t="shared" si="25"/>
        <v>0</v>
      </c>
      <c r="CM39" s="80">
        <f t="shared" si="6"/>
        <v>0</v>
      </c>
      <c r="CN39" s="80">
        <f t="shared" si="6"/>
        <v>0</v>
      </c>
      <c r="CO39" s="80">
        <f t="shared" si="6"/>
        <v>0</v>
      </c>
      <c r="CP39" s="80">
        <f t="shared" si="26"/>
        <v>0</v>
      </c>
      <c r="CQ39" s="80"/>
      <c r="CR39" s="80"/>
      <c r="CS39" s="80">
        <f t="shared" si="27"/>
        <v>0</v>
      </c>
      <c r="CT39" s="80">
        <f t="shared" si="7"/>
        <v>0</v>
      </c>
      <c r="CU39" s="80">
        <f t="shared" si="7"/>
        <v>0</v>
      </c>
      <c r="CV39" s="80">
        <f t="shared" si="7"/>
        <v>0</v>
      </c>
      <c r="CW39" s="80">
        <f t="shared" si="28"/>
        <v>0</v>
      </c>
      <c r="CX39" s="80"/>
      <c r="CY39" s="80"/>
      <c r="CZ39" s="80">
        <f t="shared" si="29"/>
        <v>0</v>
      </c>
      <c r="DA39" s="80">
        <f t="shared" si="8"/>
        <v>0</v>
      </c>
      <c r="DB39" s="80">
        <f t="shared" si="8"/>
        <v>0</v>
      </c>
      <c r="DC39" s="80">
        <f t="shared" si="8"/>
        <v>0</v>
      </c>
      <c r="DD39" s="80">
        <f t="shared" si="30"/>
        <v>0</v>
      </c>
      <c r="DF39" s="81">
        <f t="shared" si="31"/>
        <v>0</v>
      </c>
      <c r="DG39" s="81">
        <f t="shared" si="32"/>
        <v>0</v>
      </c>
      <c r="DH39" s="81">
        <f t="shared" si="33"/>
        <v>0</v>
      </c>
      <c r="DI39" s="81">
        <f t="shared" si="34"/>
        <v>0</v>
      </c>
      <c r="DJ39" s="81">
        <f t="shared" si="35"/>
        <v>0</v>
      </c>
      <c r="DK39" s="84">
        <f t="shared" si="9"/>
        <v>0</v>
      </c>
    </row>
    <row r="40" spans="1:115" ht="15.75" thickBot="1">
      <c r="A40" s="76"/>
      <c r="B40" s="31">
        <v>38</v>
      </c>
      <c r="C40" s="82">
        <v>0</v>
      </c>
      <c r="D40" s="82">
        <v>0</v>
      </c>
      <c r="E40" s="82">
        <v>0</v>
      </c>
      <c r="F40" s="82">
        <v>0</v>
      </c>
      <c r="G40" s="82">
        <v>0</v>
      </c>
      <c r="H40" s="76"/>
      <c r="I40" s="31">
        <v>38</v>
      </c>
      <c r="J40" s="82">
        <v>0</v>
      </c>
      <c r="K40" s="82">
        <v>0</v>
      </c>
      <c r="L40" s="82">
        <v>0</v>
      </c>
      <c r="M40" s="82">
        <v>0</v>
      </c>
      <c r="N40" s="82">
        <v>0</v>
      </c>
      <c r="O40" s="76"/>
      <c r="P40" s="31">
        <v>38</v>
      </c>
      <c r="Q40" s="82">
        <v>0</v>
      </c>
      <c r="R40" s="82">
        <v>0</v>
      </c>
      <c r="S40" s="82">
        <v>0</v>
      </c>
      <c r="T40" s="82">
        <v>0</v>
      </c>
      <c r="U40" s="82">
        <v>0</v>
      </c>
      <c r="V40" s="76"/>
      <c r="W40" s="31">
        <v>38</v>
      </c>
      <c r="X40" s="82">
        <v>0</v>
      </c>
      <c r="Y40" s="82">
        <v>0</v>
      </c>
      <c r="Z40" s="82">
        <v>0</v>
      </c>
      <c r="AA40" s="82">
        <v>0</v>
      </c>
      <c r="AB40" s="82">
        <v>0</v>
      </c>
      <c r="AC40" s="76"/>
      <c r="AD40" s="31">
        <v>38</v>
      </c>
      <c r="AE40" s="82">
        <v>0</v>
      </c>
      <c r="AF40" s="82">
        <v>0</v>
      </c>
      <c r="AG40" s="82">
        <v>0</v>
      </c>
      <c r="AH40" s="82">
        <v>0</v>
      </c>
      <c r="AI40" s="82">
        <v>0</v>
      </c>
      <c r="AJ40" s="31"/>
      <c r="AK40" s="31">
        <f t="shared" si="10"/>
        <v>10</v>
      </c>
      <c r="AM40" s="83"/>
      <c r="AN40" s="83">
        <f t="shared" si="11"/>
        <v>0</v>
      </c>
      <c r="AO40" s="83">
        <f t="shared" si="11"/>
        <v>0</v>
      </c>
      <c r="AP40" s="83">
        <f t="shared" si="11"/>
        <v>0</v>
      </c>
      <c r="AQ40" s="83">
        <f t="shared" si="11"/>
        <v>0</v>
      </c>
      <c r="AR40" s="83">
        <f t="shared" si="12"/>
        <v>0</v>
      </c>
      <c r="AS40" s="83"/>
      <c r="AT40" s="83"/>
      <c r="AU40" s="83">
        <f t="shared" si="13"/>
        <v>0</v>
      </c>
      <c r="AV40" s="83">
        <f t="shared" si="13"/>
        <v>0</v>
      </c>
      <c r="AW40" s="83">
        <f t="shared" si="13"/>
        <v>0</v>
      </c>
      <c r="AX40" s="83">
        <f t="shared" si="13"/>
        <v>0</v>
      </c>
      <c r="AY40" s="83">
        <f t="shared" si="14"/>
        <v>0</v>
      </c>
      <c r="AZ40" s="83"/>
      <c r="BA40" s="83"/>
      <c r="BB40" s="83">
        <f t="shared" si="15"/>
        <v>0</v>
      </c>
      <c r="BC40" s="83">
        <f t="shared" si="1"/>
        <v>0</v>
      </c>
      <c r="BD40" s="83">
        <f t="shared" si="1"/>
        <v>0</v>
      </c>
      <c r="BE40" s="83">
        <f t="shared" si="1"/>
        <v>0</v>
      </c>
      <c r="BF40" s="83">
        <f t="shared" si="16"/>
        <v>0</v>
      </c>
      <c r="BG40" s="83"/>
      <c r="BH40" s="83"/>
      <c r="BI40" s="83">
        <f t="shared" si="17"/>
        <v>0</v>
      </c>
      <c r="BJ40" s="83">
        <f t="shared" si="2"/>
        <v>0</v>
      </c>
      <c r="BK40" s="83">
        <f t="shared" si="2"/>
        <v>0</v>
      </c>
      <c r="BL40" s="83">
        <f t="shared" si="2"/>
        <v>0</v>
      </c>
      <c r="BM40" s="83">
        <f t="shared" si="18"/>
        <v>0</v>
      </c>
      <c r="BN40" s="83"/>
      <c r="BO40" s="83"/>
      <c r="BP40" s="83">
        <f t="shared" si="19"/>
        <v>0</v>
      </c>
      <c r="BQ40" s="83">
        <f t="shared" si="3"/>
        <v>0</v>
      </c>
      <c r="BR40" s="83">
        <f t="shared" si="3"/>
        <v>0</v>
      </c>
      <c r="BS40" s="83">
        <f t="shared" si="3"/>
        <v>0</v>
      </c>
      <c r="BT40" s="83">
        <f t="shared" si="20"/>
        <v>0</v>
      </c>
      <c r="BV40" s="80"/>
      <c r="BW40" s="80"/>
      <c r="BX40" s="80">
        <f t="shared" si="21"/>
        <v>0</v>
      </c>
      <c r="BY40" s="80">
        <f t="shared" si="21"/>
        <v>0</v>
      </c>
      <c r="BZ40" s="80">
        <f t="shared" si="21"/>
        <v>0</v>
      </c>
      <c r="CA40" s="80">
        <f t="shared" si="21"/>
        <v>0</v>
      </c>
      <c r="CB40" s="80">
        <f t="shared" si="22"/>
        <v>0</v>
      </c>
      <c r="CC40" s="80"/>
      <c r="CD40" s="80"/>
      <c r="CE40" s="80">
        <f t="shared" si="23"/>
        <v>0</v>
      </c>
      <c r="CF40" s="80">
        <f t="shared" si="5"/>
        <v>0</v>
      </c>
      <c r="CG40" s="80">
        <f t="shared" si="5"/>
        <v>0</v>
      </c>
      <c r="CH40" s="80">
        <f t="shared" si="5"/>
        <v>0</v>
      </c>
      <c r="CI40" s="80">
        <f t="shared" si="24"/>
        <v>0</v>
      </c>
      <c r="CJ40" s="80"/>
      <c r="CK40" s="80"/>
      <c r="CL40" s="80">
        <f t="shared" si="25"/>
        <v>0</v>
      </c>
      <c r="CM40" s="80">
        <f t="shared" si="6"/>
        <v>0</v>
      </c>
      <c r="CN40" s="80">
        <f t="shared" si="6"/>
        <v>0</v>
      </c>
      <c r="CO40" s="80">
        <f t="shared" si="6"/>
        <v>0</v>
      </c>
      <c r="CP40" s="80">
        <f t="shared" si="26"/>
        <v>0</v>
      </c>
      <c r="CQ40" s="80"/>
      <c r="CR40" s="80"/>
      <c r="CS40" s="80">
        <f t="shared" si="27"/>
        <v>0</v>
      </c>
      <c r="CT40" s="80">
        <f t="shared" si="7"/>
        <v>0</v>
      </c>
      <c r="CU40" s="80">
        <f t="shared" si="7"/>
        <v>0</v>
      </c>
      <c r="CV40" s="80">
        <f t="shared" si="7"/>
        <v>0</v>
      </c>
      <c r="CW40" s="80">
        <f t="shared" si="28"/>
        <v>0</v>
      </c>
      <c r="CX40" s="80"/>
      <c r="CY40" s="80"/>
      <c r="CZ40" s="80">
        <f t="shared" si="29"/>
        <v>0</v>
      </c>
      <c r="DA40" s="80">
        <f t="shared" si="8"/>
        <v>0</v>
      </c>
      <c r="DB40" s="80">
        <f t="shared" si="8"/>
        <v>0</v>
      </c>
      <c r="DC40" s="80">
        <f t="shared" si="8"/>
        <v>0</v>
      </c>
      <c r="DD40" s="80">
        <f t="shared" si="30"/>
        <v>0</v>
      </c>
      <c r="DF40" s="81">
        <f t="shared" si="31"/>
        <v>0</v>
      </c>
      <c r="DG40" s="81">
        <f t="shared" si="32"/>
        <v>0</v>
      </c>
      <c r="DH40" s="81">
        <f t="shared" si="33"/>
        <v>0</v>
      </c>
      <c r="DI40" s="81">
        <f t="shared" si="34"/>
        <v>0</v>
      </c>
      <c r="DJ40" s="81">
        <f t="shared" si="35"/>
        <v>0</v>
      </c>
      <c r="DK40" s="84">
        <f t="shared" si="9"/>
        <v>0</v>
      </c>
    </row>
    <row r="41" spans="1:115" ht="15.75" thickBot="1">
      <c r="A41" s="76"/>
      <c r="B41" s="31">
        <v>39</v>
      </c>
      <c r="C41" s="82">
        <v>0</v>
      </c>
      <c r="D41" s="82">
        <v>0</v>
      </c>
      <c r="E41" s="82">
        <v>0</v>
      </c>
      <c r="F41" s="82">
        <v>0</v>
      </c>
      <c r="G41" s="82">
        <v>0</v>
      </c>
      <c r="H41" s="76"/>
      <c r="I41" s="31">
        <v>39</v>
      </c>
      <c r="J41" s="82">
        <v>0</v>
      </c>
      <c r="K41" s="82">
        <v>0</v>
      </c>
      <c r="L41" s="82">
        <v>0</v>
      </c>
      <c r="M41" s="82">
        <v>0</v>
      </c>
      <c r="N41" s="82">
        <v>0</v>
      </c>
      <c r="O41" s="76"/>
      <c r="P41" s="31">
        <v>39</v>
      </c>
      <c r="Q41" s="82">
        <v>0</v>
      </c>
      <c r="R41" s="82">
        <v>0</v>
      </c>
      <c r="S41" s="82">
        <v>0</v>
      </c>
      <c r="T41" s="82">
        <v>0</v>
      </c>
      <c r="U41" s="82">
        <v>0</v>
      </c>
      <c r="V41" s="76"/>
      <c r="W41" s="31">
        <v>39</v>
      </c>
      <c r="X41" s="82">
        <v>0</v>
      </c>
      <c r="Y41" s="82">
        <v>0</v>
      </c>
      <c r="Z41" s="82">
        <v>0</v>
      </c>
      <c r="AA41" s="82">
        <v>0</v>
      </c>
      <c r="AB41" s="82">
        <v>0</v>
      </c>
      <c r="AC41" s="76"/>
      <c r="AD41" s="31">
        <v>39</v>
      </c>
      <c r="AE41" s="82">
        <v>0</v>
      </c>
      <c r="AF41" s="82">
        <v>0</v>
      </c>
      <c r="AG41" s="82">
        <v>0</v>
      </c>
      <c r="AH41" s="82">
        <v>0</v>
      </c>
      <c r="AI41" s="82">
        <v>0</v>
      </c>
      <c r="AJ41" s="31"/>
      <c r="AK41" s="31">
        <f t="shared" si="10"/>
        <v>10</v>
      </c>
      <c r="AM41" s="83"/>
      <c r="AN41" s="83">
        <f t="shared" si="11"/>
        <v>0</v>
      </c>
      <c r="AO41" s="83">
        <f t="shared" si="11"/>
        <v>0</v>
      </c>
      <c r="AP41" s="83">
        <f t="shared" si="11"/>
        <v>0</v>
      </c>
      <c r="AQ41" s="83">
        <f t="shared" si="11"/>
        <v>0</v>
      </c>
      <c r="AR41" s="83">
        <f t="shared" si="12"/>
        <v>0</v>
      </c>
      <c r="AS41" s="83"/>
      <c r="AT41" s="83"/>
      <c r="AU41" s="83">
        <f t="shared" si="13"/>
        <v>0</v>
      </c>
      <c r="AV41" s="83">
        <f t="shared" si="13"/>
        <v>0</v>
      </c>
      <c r="AW41" s="83">
        <f t="shared" si="13"/>
        <v>0</v>
      </c>
      <c r="AX41" s="83">
        <f t="shared" si="13"/>
        <v>0</v>
      </c>
      <c r="AY41" s="83">
        <f t="shared" si="14"/>
        <v>0</v>
      </c>
      <c r="AZ41" s="83"/>
      <c r="BA41" s="83"/>
      <c r="BB41" s="83">
        <f t="shared" si="15"/>
        <v>0</v>
      </c>
      <c r="BC41" s="83">
        <f t="shared" si="1"/>
        <v>0</v>
      </c>
      <c r="BD41" s="83">
        <f t="shared" si="1"/>
        <v>0</v>
      </c>
      <c r="BE41" s="83">
        <f t="shared" si="1"/>
        <v>0</v>
      </c>
      <c r="BF41" s="83">
        <f t="shared" si="16"/>
        <v>0</v>
      </c>
      <c r="BG41" s="83"/>
      <c r="BH41" s="83"/>
      <c r="BI41" s="83">
        <f t="shared" si="17"/>
        <v>0</v>
      </c>
      <c r="BJ41" s="83">
        <f t="shared" si="2"/>
        <v>0</v>
      </c>
      <c r="BK41" s="83">
        <f t="shared" si="2"/>
        <v>0</v>
      </c>
      <c r="BL41" s="83">
        <f t="shared" si="2"/>
        <v>0</v>
      </c>
      <c r="BM41" s="83">
        <f t="shared" si="18"/>
        <v>0</v>
      </c>
      <c r="BN41" s="83"/>
      <c r="BO41" s="83"/>
      <c r="BP41" s="83">
        <f t="shared" si="19"/>
        <v>0</v>
      </c>
      <c r="BQ41" s="83">
        <f t="shared" si="3"/>
        <v>0</v>
      </c>
      <c r="BR41" s="83">
        <f t="shared" si="3"/>
        <v>0</v>
      </c>
      <c r="BS41" s="83">
        <f t="shared" si="3"/>
        <v>0</v>
      </c>
      <c r="BT41" s="83">
        <f t="shared" si="20"/>
        <v>0</v>
      </c>
      <c r="BV41" s="80"/>
      <c r="BW41" s="80"/>
      <c r="BX41" s="80">
        <f t="shared" si="21"/>
        <v>0</v>
      </c>
      <c r="BY41" s="80">
        <f t="shared" si="21"/>
        <v>0</v>
      </c>
      <c r="BZ41" s="80">
        <f t="shared" si="21"/>
        <v>0</v>
      </c>
      <c r="CA41" s="80">
        <f t="shared" si="21"/>
        <v>0</v>
      </c>
      <c r="CB41" s="80">
        <f t="shared" si="22"/>
        <v>0</v>
      </c>
      <c r="CC41" s="80"/>
      <c r="CD41" s="80"/>
      <c r="CE41" s="80">
        <f t="shared" si="23"/>
        <v>0</v>
      </c>
      <c r="CF41" s="80">
        <f t="shared" si="5"/>
        <v>0</v>
      </c>
      <c r="CG41" s="80">
        <f t="shared" si="5"/>
        <v>0</v>
      </c>
      <c r="CH41" s="80">
        <f t="shared" si="5"/>
        <v>0</v>
      </c>
      <c r="CI41" s="80">
        <f t="shared" si="24"/>
        <v>0</v>
      </c>
      <c r="CJ41" s="80"/>
      <c r="CK41" s="80"/>
      <c r="CL41" s="80">
        <f t="shared" si="25"/>
        <v>0</v>
      </c>
      <c r="CM41" s="80">
        <f t="shared" si="6"/>
        <v>0</v>
      </c>
      <c r="CN41" s="80">
        <f t="shared" si="6"/>
        <v>0</v>
      </c>
      <c r="CO41" s="80">
        <f t="shared" si="6"/>
        <v>0</v>
      </c>
      <c r="CP41" s="80">
        <f t="shared" si="26"/>
        <v>0</v>
      </c>
      <c r="CQ41" s="80"/>
      <c r="CR41" s="80"/>
      <c r="CS41" s="80">
        <f t="shared" si="27"/>
        <v>0</v>
      </c>
      <c r="CT41" s="80">
        <f t="shared" si="7"/>
        <v>0</v>
      </c>
      <c r="CU41" s="80">
        <f t="shared" si="7"/>
        <v>0</v>
      </c>
      <c r="CV41" s="80">
        <f t="shared" si="7"/>
        <v>0</v>
      </c>
      <c r="CW41" s="80">
        <f t="shared" si="28"/>
        <v>0</v>
      </c>
      <c r="CX41" s="80"/>
      <c r="CY41" s="80"/>
      <c r="CZ41" s="80">
        <f t="shared" si="29"/>
        <v>0</v>
      </c>
      <c r="DA41" s="80">
        <f t="shared" si="8"/>
        <v>0</v>
      </c>
      <c r="DB41" s="80">
        <f t="shared" si="8"/>
        <v>0</v>
      </c>
      <c r="DC41" s="80">
        <f t="shared" si="8"/>
        <v>0</v>
      </c>
      <c r="DD41" s="80">
        <f t="shared" si="30"/>
        <v>0</v>
      </c>
      <c r="DF41" s="81">
        <f t="shared" si="31"/>
        <v>0</v>
      </c>
      <c r="DG41" s="81">
        <f t="shared" si="32"/>
        <v>0</v>
      </c>
      <c r="DH41" s="81">
        <f t="shared" si="33"/>
        <v>0</v>
      </c>
      <c r="DI41" s="81">
        <f t="shared" si="34"/>
        <v>0</v>
      </c>
      <c r="DJ41" s="81">
        <f t="shared" si="35"/>
        <v>0</v>
      </c>
      <c r="DK41" s="84">
        <f t="shared" si="9"/>
        <v>0</v>
      </c>
    </row>
    <row r="42" spans="1:115" ht="15.75" thickBot="1">
      <c r="A42" s="76"/>
      <c r="B42" s="31">
        <v>40</v>
      </c>
      <c r="C42" s="82">
        <v>0</v>
      </c>
      <c r="D42" s="82">
        <v>0</v>
      </c>
      <c r="E42" s="82">
        <v>0</v>
      </c>
      <c r="F42" s="82">
        <v>0</v>
      </c>
      <c r="G42" s="82">
        <v>0</v>
      </c>
      <c r="H42" s="76"/>
      <c r="I42" s="31">
        <v>40</v>
      </c>
      <c r="J42" s="82">
        <v>0</v>
      </c>
      <c r="K42" s="82">
        <v>0</v>
      </c>
      <c r="L42" s="82">
        <v>0</v>
      </c>
      <c r="M42" s="82">
        <v>0</v>
      </c>
      <c r="N42" s="82">
        <v>0</v>
      </c>
      <c r="O42" s="76"/>
      <c r="P42" s="31">
        <v>40</v>
      </c>
      <c r="Q42" s="82">
        <v>0</v>
      </c>
      <c r="R42" s="82">
        <v>0</v>
      </c>
      <c r="S42" s="82">
        <v>0</v>
      </c>
      <c r="T42" s="82">
        <v>0</v>
      </c>
      <c r="U42" s="82">
        <v>0</v>
      </c>
      <c r="V42" s="76"/>
      <c r="W42" s="31">
        <v>40</v>
      </c>
      <c r="X42" s="82">
        <v>0</v>
      </c>
      <c r="Y42" s="82">
        <v>0</v>
      </c>
      <c r="Z42" s="82">
        <v>0</v>
      </c>
      <c r="AA42" s="82">
        <v>0</v>
      </c>
      <c r="AB42" s="82">
        <v>0</v>
      </c>
      <c r="AC42" s="76"/>
      <c r="AD42" s="31">
        <v>40</v>
      </c>
      <c r="AE42" s="82">
        <v>0</v>
      </c>
      <c r="AF42" s="82">
        <v>0</v>
      </c>
      <c r="AG42" s="82">
        <v>0</v>
      </c>
      <c r="AH42" s="82">
        <v>0</v>
      </c>
      <c r="AI42" s="82">
        <v>0</v>
      </c>
      <c r="AJ42" s="31"/>
      <c r="AK42" s="31">
        <f t="shared" si="10"/>
        <v>10</v>
      </c>
      <c r="AM42" s="83"/>
      <c r="AN42" s="83">
        <f t="shared" si="11"/>
        <v>0</v>
      </c>
      <c r="AO42" s="83">
        <f t="shared" si="11"/>
        <v>0</v>
      </c>
      <c r="AP42" s="83">
        <f t="shared" si="11"/>
        <v>0</v>
      </c>
      <c r="AQ42" s="83">
        <f t="shared" si="11"/>
        <v>0</v>
      </c>
      <c r="AR42" s="83">
        <f t="shared" si="12"/>
        <v>0</v>
      </c>
      <c r="AS42" s="83"/>
      <c r="AT42" s="83"/>
      <c r="AU42" s="83">
        <f t="shared" si="13"/>
        <v>0</v>
      </c>
      <c r="AV42" s="83">
        <f t="shared" si="13"/>
        <v>0</v>
      </c>
      <c r="AW42" s="83">
        <f t="shared" si="13"/>
        <v>0</v>
      </c>
      <c r="AX42" s="83">
        <f t="shared" si="13"/>
        <v>0</v>
      </c>
      <c r="AY42" s="83">
        <f t="shared" si="14"/>
        <v>0</v>
      </c>
      <c r="AZ42" s="83"/>
      <c r="BA42" s="83"/>
      <c r="BB42" s="83">
        <f t="shared" si="15"/>
        <v>0</v>
      </c>
      <c r="BC42" s="83">
        <f t="shared" si="1"/>
        <v>0</v>
      </c>
      <c r="BD42" s="83">
        <f t="shared" si="1"/>
        <v>0</v>
      </c>
      <c r="BE42" s="83">
        <f t="shared" si="1"/>
        <v>0</v>
      </c>
      <c r="BF42" s="83">
        <f t="shared" si="16"/>
        <v>0</v>
      </c>
      <c r="BG42" s="83"/>
      <c r="BH42" s="83"/>
      <c r="BI42" s="83">
        <f t="shared" si="17"/>
        <v>0</v>
      </c>
      <c r="BJ42" s="83">
        <f t="shared" si="2"/>
        <v>0</v>
      </c>
      <c r="BK42" s="83">
        <f t="shared" si="2"/>
        <v>0</v>
      </c>
      <c r="BL42" s="83">
        <f t="shared" si="2"/>
        <v>0</v>
      </c>
      <c r="BM42" s="83">
        <f t="shared" si="18"/>
        <v>0</v>
      </c>
      <c r="BN42" s="83"/>
      <c r="BO42" s="83"/>
      <c r="BP42" s="83">
        <f t="shared" si="19"/>
        <v>0</v>
      </c>
      <c r="BQ42" s="83">
        <f t="shared" si="3"/>
        <v>0</v>
      </c>
      <c r="BR42" s="83">
        <f t="shared" si="3"/>
        <v>0</v>
      </c>
      <c r="BS42" s="83">
        <f t="shared" si="3"/>
        <v>0</v>
      </c>
      <c r="BT42" s="83">
        <f t="shared" si="20"/>
        <v>0</v>
      </c>
      <c r="BV42" s="80"/>
      <c r="BW42" s="80"/>
      <c r="BX42" s="80">
        <f t="shared" si="21"/>
        <v>0</v>
      </c>
      <c r="BY42" s="80">
        <f t="shared" si="21"/>
        <v>0</v>
      </c>
      <c r="BZ42" s="80">
        <f t="shared" si="21"/>
        <v>0</v>
      </c>
      <c r="CA42" s="80">
        <f t="shared" si="21"/>
        <v>0</v>
      </c>
      <c r="CB42" s="80">
        <f t="shared" si="22"/>
        <v>0</v>
      </c>
      <c r="CC42" s="80"/>
      <c r="CD42" s="80"/>
      <c r="CE42" s="80">
        <f t="shared" si="23"/>
        <v>0</v>
      </c>
      <c r="CF42" s="80">
        <f t="shared" si="5"/>
        <v>0</v>
      </c>
      <c r="CG42" s="80">
        <f t="shared" si="5"/>
        <v>0</v>
      </c>
      <c r="CH42" s="80">
        <f t="shared" si="5"/>
        <v>0</v>
      </c>
      <c r="CI42" s="80">
        <f t="shared" si="24"/>
        <v>0</v>
      </c>
      <c r="CJ42" s="80"/>
      <c r="CK42" s="80"/>
      <c r="CL42" s="80">
        <f t="shared" si="25"/>
        <v>0</v>
      </c>
      <c r="CM42" s="80">
        <f t="shared" si="6"/>
        <v>0</v>
      </c>
      <c r="CN42" s="80">
        <f t="shared" si="6"/>
        <v>0</v>
      </c>
      <c r="CO42" s="80">
        <f t="shared" si="6"/>
        <v>0</v>
      </c>
      <c r="CP42" s="80">
        <f t="shared" si="26"/>
        <v>0</v>
      </c>
      <c r="CQ42" s="80"/>
      <c r="CR42" s="80"/>
      <c r="CS42" s="80">
        <f t="shared" si="27"/>
        <v>0</v>
      </c>
      <c r="CT42" s="80">
        <f t="shared" si="7"/>
        <v>0</v>
      </c>
      <c r="CU42" s="80">
        <f t="shared" si="7"/>
        <v>0</v>
      </c>
      <c r="CV42" s="80">
        <f t="shared" si="7"/>
        <v>0</v>
      </c>
      <c r="CW42" s="80">
        <f t="shared" si="28"/>
        <v>0</v>
      </c>
      <c r="CX42" s="80"/>
      <c r="CY42" s="80"/>
      <c r="CZ42" s="80">
        <f t="shared" si="29"/>
        <v>0</v>
      </c>
      <c r="DA42" s="80">
        <f t="shared" si="8"/>
        <v>0</v>
      </c>
      <c r="DB42" s="80">
        <f t="shared" si="8"/>
        <v>0</v>
      </c>
      <c r="DC42" s="80">
        <f t="shared" si="8"/>
        <v>0</v>
      </c>
      <c r="DD42" s="80">
        <f t="shared" si="30"/>
        <v>0</v>
      </c>
      <c r="DF42" s="81">
        <f t="shared" si="31"/>
        <v>0</v>
      </c>
      <c r="DG42" s="81">
        <f t="shared" si="32"/>
        <v>0</v>
      </c>
      <c r="DH42" s="81">
        <f t="shared" si="33"/>
        <v>0</v>
      </c>
      <c r="DI42" s="81">
        <f t="shared" si="34"/>
        <v>0</v>
      </c>
      <c r="DJ42" s="81">
        <f t="shared" si="35"/>
        <v>0</v>
      </c>
      <c r="DK42" s="84">
        <f t="shared" si="9"/>
        <v>0</v>
      </c>
    </row>
    <row r="43" spans="1:115" ht="15.75" thickBot="1">
      <c r="A43" s="76"/>
      <c r="B43" s="31">
        <v>41</v>
      </c>
      <c r="C43" s="82">
        <v>0</v>
      </c>
      <c r="D43" s="82">
        <v>0</v>
      </c>
      <c r="E43" s="82">
        <v>0</v>
      </c>
      <c r="F43" s="82">
        <v>0</v>
      </c>
      <c r="G43" s="82">
        <v>0</v>
      </c>
      <c r="H43" s="76"/>
      <c r="I43" s="31">
        <v>41</v>
      </c>
      <c r="J43" s="82">
        <v>0</v>
      </c>
      <c r="K43" s="82">
        <v>0</v>
      </c>
      <c r="L43" s="82">
        <v>0</v>
      </c>
      <c r="M43" s="82">
        <v>0</v>
      </c>
      <c r="N43" s="82">
        <v>0</v>
      </c>
      <c r="O43" s="76"/>
      <c r="P43" s="31">
        <v>41</v>
      </c>
      <c r="Q43" s="82">
        <v>0</v>
      </c>
      <c r="R43" s="82">
        <v>0</v>
      </c>
      <c r="S43" s="82">
        <v>0</v>
      </c>
      <c r="T43" s="82">
        <v>0</v>
      </c>
      <c r="U43" s="82">
        <v>0</v>
      </c>
      <c r="V43" s="76"/>
      <c r="W43" s="31">
        <v>41</v>
      </c>
      <c r="X43" s="82">
        <v>0</v>
      </c>
      <c r="Y43" s="82">
        <v>0</v>
      </c>
      <c r="Z43" s="82">
        <v>0</v>
      </c>
      <c r="AA43" s="82">
        <v>0</v>
      </c>
      <c r="AB43" s="82">
        <v>0</v>
      </c>
      <c r="AC43" s="76"/>
      <c r="AD43" s="31">
        <v>41</v>
      </c>
      <c r="AE43" s="82">
        <v>0</v>
      </c>
      <c r="AF43" s="82">
        <v>0</v>
      </c>
      <c r="AG43" s="82">
        <v>0</v>
      </c>
      <c r="AH43" s="82">
        <v>0</v>
      </c>
      <c r="AI43" s="82">
        <v>0</v>
      </c>
      <c r="AJ43" s="31"/>
      <c r="AK43" s="31">
        <f t="shared" si="10"/>
        <v>10</v>
      </c>
      <c r="AM43" s="83"/>
      <c r="AN43" s="83">
        <f t="shared" si="11"/>
        <v>0</v>
      </c>
      <c r="AO43" s="83">
        <f t="shared" si="11"/>
        <v>0</v>
      </c>
      <c r="AP43" s="83">
        <f t="shared" si="11"/>
        <v>0</v>
      </c>
      <c r="AQ43" s="83">
        <f t="shared" si="11"/>
        <v>0</v>
      </c>
      <c r="AR43" s="83">
        <f t="shared" si="12"/>
        <v>0</v>
      </c>
      <c r="AS43" s="83"/>
      <c r="AT43" s="83"/>
      <c r="AU43" s="83">
        <f t="shared" si="13"/>
        <v>0</v>
      </c>
      <c r="AV43" s="83">
        <f t="shared" si="13"/>
        <v>0</v>
      </c>
      <c r="AW43" s="83">
        <f t="shared" si="13"/>
        <v>0</v>
      </c>
      <c r="AX43" s="83">
        <f t="shared" si="13"/>
        <v>0</v>
      </c>
      <c r="AY43" s="83">
        <f t="shared" si="14"/>
        <v>0</v>
      </c>
      <c r="AZ43" s="83"/>
      <c r="BA43" s="83"/>
      <c r="BB43" s="83">
        <f t="shared" si="15"/>
        <v>0</v>
      </c>
      <c r="BC43" s="83">
        <f t="shared" si="1"/>
        <v>0</v>
      </c>
      <c r="BD43" s="83">
        <f t="shared" si="1"/>
        <v>0</v>
      </c>
      <c r="BE43" s="83">
        <f t="shared" si="1"/>
        <v>0</v>
      </c>
      <c r="BF43" s="83">
        <f t="shared" si="16"/>
        <v>0</v>
      </c>
      <c r="BG43" s="83"/>
      <c r="BH43" s="83"/>
      <c r="BI43" s="83">
        <f t="shared" si="17"/>
        <v>0</v>
      </c>
      <c r="BJ43" s="83">
        <f t="shared" si="2"/>
        <v>0</v>
      </c>
      <c r="BK43" s="83">
        <f t="shared" si="2"/>
        <v>0</v>
      </c>
      <c r="BL43" s="83">
        <f t="shared" si="2"/>
        <v>0</v>
      </c>
      <c r="BM43" s="83">
        <f t="shared" si="18"/>
        <v>0</v>
      </c>
      <c r="BN43" s="83"/>
      <c r="BO43" s="83"/>
      <c r="BP43" s="83">
        <f t="shared" si="19"/>
        <v>0</v>
      </c>
      <c r="BQ43" s="83">
        <f t="shared" si="3"/>
        <v>0</v>
      </c>
      <c r="BR43" s="83">
        <f t="shared" si="3"/>
        <v>0</v>
      </c>
      <c r="BS43" s="83">
        <f t="shared" si="3"/>
        <v>0</v>
      </c>
      <c r="BT43" s="83">
        <f t="shared" si="20"/>
        <v>0</v>
      </c>
      <c r="BV43" s="80"/>
      <c r="BW43" s="80"/>
      <c r="BX43" s="80">
        <f t="shared" si="21"/>
        <v>0</v>
      </c>
      <c r="BY43" s="80">
        <f t="shared" si="21"/>
        <v>0</v>
      </c>
      <c r="BZ43" s="80">
        <f t="shared" si="21"/>
        <v>0</v>
      </c>
      <c r="CA43" s="80">
        <f t="shared" si="21"/>
        <v>0</v>
      </c>
      <c r="CB43" s="80">
        <f t="shared" si="22"/>
        <v>0</v>
      </c>
      <c r="CC43" s="80"/>
      <c r="CD43" s="80"/>
      <c r="CE43" s="80">
        <f t="shared" si="23"/>
        <v>0</v>
      </c>
      <c r="CF43" s="80">
        <f t="shared" si="5"/>
        <v>0</v>
      </c>
      <c r="CG43" s="80">
        <f t="shared" si="5"/>
        <v>0</v>
      </c>
      <c r="CH43" s="80">
        <f t="shared" si="5"/>
        <v>0</v>
      </c>
      <c r="CI43" s="80">
        <f t="shared" si="24"/>
        <v>0</v>
      </c>
      <c r="CJ43" s="80"/>
      <c r="CK43" s="80"/>
      <c r="CL43" s="80">
        <f t="shared" si="25"/>
        <v>0</v>
      </c>
      <c r="CM43" s="80">
        <f t="shared" si="6"/>
        <v>0</v>
      </c>
      <c r="CN43" s="80">
        <f t="shared" si="6"/>
        <v>0</v>
      </c>
      <c r="CO43" s="80">
        <f t="shared" si="6"/>
        <v>0</v>
      </c>
      <c r="CP43" s="80">
        <f t="shared" si="26"/>
        <v>0</v>
      </c>
      <c r="CQ43" s="80"/>
      <c r="CR43" s="80"/>
      <c r="CS43" s="80">
        <f t="shared" si="27"/>
        <v>0</v>
      </c>
      <c r="CT43" s="80">
        <f t="shared" si="7"/>
        <v>0</v>
      </c>
      <c r="CU43" s="80">
        <f t="shared" si="7"/>
        <v>0</v>
      </c>
      <c r="CV43" s="80">
        <f t="shared" si="7"/>
        <v>0</v>
      </c>
      <c r="CW43" s="80">
        <f t="shared" si="28"/>
        <v>0</v>
      </c>
      <c r="CX43" s="80"/>
      <c r="CY43" s="80"/>
      <c r="CZ43" s="80">
        <f t="shared" si="29"/>
        <v>0</v>
      </c>
      <c r="DA43" s="80">
        <f t="shared" si="8"/>
        <v>0</v>
      </c>
      <c r="DB43" s="80">
        <f t="shared" si="8"/>
        <v>0</v>
      </c>
      <c r="DC43" s="80">
        <f t="shared" si="8"/>
        <v>0</v>
      </c>
      <c r="DD43" s="80">
        <f t="shared" si="30"/>
        <v>0</v>
      </c>
      <c r="DF43" s="81">
        <f t="shared" si="31"/>
        <v>0</v>
      </c>
      <c r="DG43" s="81">
        <f t="shared" si="32"/>
        <v>0</v>
      </c>
      <c r="DH43" s="81">
        <f t="shared" si="33"/>
        <v>0</v>
      </c>
      <c r="DI43" s="81">
        <f t="shared" si="34"/>
        <v>0</v>
      </c>
      <c r="DJ43" s="81">
        <f t="shared" si="35"/>
        <v>0</v>
      </c>
      <c r="DK43" s="84">
        <f t="shared" si="9"/>
        <v>0</v>
      </c>
    </row>
    <row r="44" spans="1:115" ht="15.75" thickBot="1">
      <c r="A44" s="76"/>
      <c r="B44" s="31">
        <v>42</v>
      </c>
      <c r="C44" s="82">
        <v>0</v>
      </c>
      <c r="D44" s="82">
        <v>0</v>
      </c>
      <c r="E44" s="82">
        <v>0</v>
      </c>
      <c r="F44" s="82">
        <v>0</v>
      </c>
      <c r="G44" s="82">
        <v>0</v>
      </c>
      <c r="H44" s="76"/>
      <c r="I44" s="31">
        <v>42</v>
      </c>
      <c r="J44" s="82">
        <v>0</v>
      </c>
      <c r="K44" s="82">
        <v>0</v>
      </c>
      <c r="L44" s="82">
        <v>0</v>
      </c>
      <c r="M44" s="82">
        <v>0</v>
      </c>
      <c r="N44" s="82">
        <v>0</v>
      </c>
      <c r="O44" s="76"/>
      <c r="P44" s="31">
        <v>42</v>
      </c>
      <c r="Q44" s="82">
        <v>0</v>
      </c>
      <c r="R44" s="82">
        <v>0</v>
      </c>
      <c r="S44" s="82">
        <v>0</v>
      </c>
      <c r="T44" s="82">
        <v>0</v>
      </c>
      <c r="U44" s="82">
        <v>0</v>
      </c>
      <c r="V44" s="76"/>
      <c r="W44" s="31">
        <v>42</v>
      </c>
      <c r="X44" s="82">
        <v>0</v>
      </c>
      <c r="Y44" s="82">
        <v>0</v>
      </c>
      <c r="Z44" s="82">
        <v>0</v>
      </c>
      <c r="AA44" s="82">
        <v>0</v>
      </c>
      <c r="AB44" s="82">
        <v>0</v>
      </c>
      <c r="AC44" s="76"/>
      <c r="AD44" s="31">
        <v>42</v>
      </c>
      <c r="AE44" s="82">
        <v>0</v>
      </c>
      <c r="AF44" s="82">
        <v>0</v>
      </c>
      <c r="AG44" s="82">
        <v>0</v>
      </c>
      <c r="AH44" s="82">
        <v>0</v>
      </c>
      <c r="AI44" s="82">
        <v>0</v>
      </c>
      <c r="AJ44" s="31"/>
      <c r="AK44" s="31">
        <f t="shared" si="10"/>
        <v>10</v>
      </c>
      <c r="AM44" s="83"/>
      <c r="AN44" s="83">
        <f t="shared" si="11"/>
        <v>0</v>
      </c>
      <c r="AO44" s="83">
        <f t="shared" si="11"/>
        <v>0</v>
      </c>
      <c r="AP44" s="83">
        <f t="shared" si="11"/>
        <v>0</v>
      </c>
      <c r="AQ44" s="83">
        <f t="shared" si="11"/>
        <v>0</v>
      </c>
      <c r="AR44" s="83">
        <f t="shared" si="12"/>
        <v>0</v>
      </c>
      <c r="AS44" s="83"/>
      <c r="AT44" s="83"/>
      <c r="AU44" s="83">
        <f t="shared" si="13"/>
        <v>0</v>
      </c>
      <c r="AV44" s="83">
        <f t="shared" si="13"/>
        <v>0</v>
      </c>
      <c r="AW44" s="83">
        <f t="shared" si="13"/>
        <v>0</v>
      </c>
      <c r="AX44" s="83">
        <f t="shared" si="13"/>
        <v>0</v>
      </c>
      <c r="AY44" s="83">
        <f t="shared" si="14"/>
        <v>0</v>
      </c>
      <c r="AZ44" s="83"/>
      <c r="BA44" s="83"/>
      <c r="BB44" s="83">
        <f t="shared" si="15"/>
        <v>0</v>
      </c>
      <c r="BC44" s="83">
        <f t="shared" si="1"/>
        <v>0</v>
      </c>
      <c r="BD44" s="83">
        <f t="shared" si="1"/>
        <v>0</v>
      </c>
      <c r="BE44" s="83">
        <f t="shared" si="1"/>
        <v>0</v>
      </c>
      <c r="BF44" s="83">
        <f t="shared" si="16"/>
        <v>0</v>
      </c>
      <c r="BG44" s="83"/>
      <c r="BH44" s="83"/>
      <c r="BI44" s="83">
        <f t="shared" si="17"/>
        <v>0</v>
      </c>
      <c r="BJ44" s="83">
        <f t="shared" si="2"/>
        <v>0</v>
      </c>
      <c r="BK44" s="83">
        <f t="shared" si="2"/>
        <v>0</v>
      </c>
      <c r="BL44" s="83">
        <f t="shared" si="2"/>
        <v>0</v>
      </c>
      <c r="BM44" s="83">
        <f t="shared" si="18"/>
        <v>0</v>
      </c>
      <c r="BN44" s="83"/>
      <c r="BO44" s="83"/>
      <c r="BP44" s="83">
        <f t="shared" si="19"/>
        <v>0</v>
      </c>
      <c r="BQ44" s="83">
        <f t="shared" si="3"/>
        <v>0</v>
      </c>
      <c r="BR44" s="83">
        <f t="shared" si="3"/>
        <v>0</v>
      </c>
      <c r="BS44" s="83">
        <f t="shared" si="3"/>
        <v>0</v>
      </c>
      <c r="BT44" s="83">
        <f t="shared" si="20"/>
        <v>0</v>
      </c>
      <c r="BV44" s="80"/>
      <c r="BW44" s="80"/>
      <c r="BX44" s="80">
        <f t="shared" si="21"/>
        <v>0</v>
      </c>
      <c r="BY44" s="80">
        <f t="shared" si="21"/>
        <v>0</v>
      </c>
      <c r="BZ44" s="80">
        <f t="shared" si="21"/>
        <v>0</v>
      </c>
      <c r="CA44" s="80">
        <f t="shared" si="21"/>
        <v>0</v>
      </c>
      <c r="CB44" s="80">
        <f t="shared" si="22"/>
        <v>0</v>
      </c>
      <c r="CC44" s="80"/>
      <c r="CD44" s="80"/>
      <c r="CE44" s="80">
        <f t="shared" si="23"/>
        <v>0</v>
      </c>
      <c r="CF44" s="80">
        <f t="shared" si="5"/>
        <v>0</v>
      </c>
      <c r="CG44" s="80">
        <f t="shared" si="5"/>
        <v>0</v>
      </c>
      <c r="CH44" s="80">
        <f t="shared" si="5"/>
        <v>0</v>
      </c>
      <c r="CI44" s="80">
        <f t="shared" si="24"/>
        <v>0</v>
      </c>
      <c r="CJ44" s="80"/>
      <c r="CK44" s="80"/>
      <c r="CL44" s="80">
        <f t="shared" si="25"/>
        <v>0</v>
      </c>
      <c r="CM44" s="80">
        <f t="shared" si="6"/>
        <v>0</v>
      </c>
      <c r="CN44" s="80">
        <f t="shared" si="6"/>
        <v>0</v>
      </c>
      <c r="CO44" s="80">
        <f t="shared" si="6"/>
        <v>0</v>
      </c>
      <c r="CP44" s="80">
        <f t="shared" si="26"/>
        <v>0</v>
      </c>
      <c r="CQ44" s="80"/>
      <c r="CR44" s="80"/>
      <c r="CS44" s="80">
        <f t="shared" si="27"/>
        <v>0</v>
      </c>
      <c r="CT44" s="80">
        <f t="shared" si="7"/>
        <v>0</v>
      </c>
      <c r="CU44" s="80">
        <f t="shared" si="7"/>
        <v>0</v>
      </c>
      <c r="CV44" s="80">
        <f t="shared" si="7"/>
        <v>0</v>
      </c>
      <c r="CW44" s="80">
        <f t="shared" si="28"/>
        <v>0</v>
      </c>
      <c r="CX44" s="80"/>
      <c r="CY44" s="80"/>
      <c r="CZ44" s="80">
        <f t="shared" si="29"/>
        <v>0</v>
      </c>
      <c r="DA44" s="80">
        <f t="shared" si="8"/>
        <v>0</v>
      </c>
      <c r="DB44" s="80">
        <f t="shared" si="8"/>
        <v>0</v>
      </c>
      <c r="DC44" s="80">
        <f t="shared" si="8"/>
        <v>0</v>
      </c>
      <c r="DD44" s="80">
        <f t="shared" si="30"/>
        <v>0</v>
      </c>
      <c r="DF44" s="81">
        <f t="shared" si="31"/>
        <v>0</v>
      </c>
      <c r="DG44" s="81">
        <f t="shared" si="32"/>
        <v>0</v>
      </c>
      <c r="DH44" s="81">
        <f t="shared" si="33"/>
        <v>0</v>
      </c>
      <c r="DI44" s="81">
        <f t="shared" si="34"/>
        <v>0</v>
      </c>
      <c r="DJ44" s="81">
        <f t="shared" si="35"/>
        <v>0</v>
      </c>
      <c r="DK44" s="84">
        <f t="shared" si="9"/>
        <v>0</v>
      </c>
    </row>
    <row r="45" spans="1:115" ht="15.75" thickBot="1">
      <c r="A45" s="76"/>
      <c r="B45" s="31">
        <v>43</v>
      </c>
      <c r="C45" s="82">
        <v>0</v>
      </c>
      <c r="D45" s="82">
        <v>0</v>
      </c>
      <c r="E45" s="82">
        <v>0</v>
      </c>
      <c r="F45" s="82">
        <v>0</v>
      </c>
      <c r="G45" s="82">
        <v>0</v>
      </c>
      <c r="H45" s="76"/>
      <c r="I45" s="31">
        <v>43</v>
      </c>
      <c r="J45" s="82">
        <v>0</v>
      </c>
      <c r="K45" s="82">
        <v>0</v>
      </c>
      <c r="L45" s="82">
        <v>0</v>
      </c>
      <c r="M45" s="82">
        <v>0</v>
      </c>
      <c r="N45" s="82">
        <v>0</v>
      </c>
      <c r="O45" s="76"/>
      <c r="P45" s="31">
        <v>43</v>
      </c>
      <c r="Q45" s="82">
        <v>0</v>
      </c>
      <c r="R45" s="82">
        <v>0</v>
      </c>
      <c r="S45" s="82">
        <v>0</v>
      </c>
      <c r="T45" s="82">
        <v>0</v>
      </c>
      <c r="U45" s="82">
        <v>0</v>
      </c>
      <c r="V45" s="76"/>
      <c r="W45" s="31">
        <v>43</v>
      </c>
      <c r="X45" s="82">
        <v>0</v>
      </c>
      <c r="Y45" s="82">
        <v>0</v>
      </c>
      <c r="Z45" s="82">
        <v>0</v>
      </c>
      <c r="AA45" s="82">
        <v>0</v>
      </c>
      <c r="AB45" s="82">
        <v>0</v>
      </c>
      <c r="AC45" s="76"/>
      <c r="AD45" s="31">
        <v>43</v>
      </c>
      <c r="AE45" s="82">
        <v>0</v>
      </c>
      <c r="AF45" s="82">
        <v>0</v>
      </c>
      <c r="AG45" s="82">
        <v>0</v>
      </c>
      <c r="AH45" s="82">
        <v>0</v>
      </c>
      <c r="AI45" s="82">
        <v>0</v>
      </c>
      <c r="AJ45" s="31"/>
      <c r="AK45" s="31">
        <f t="shared" si="10"/>
        <v>10</v>
      </c>
      <c r="AM45" s="83"/>
      <c r="AN45" s="83">
        <f t="shared" si="11"/>
        <v>0</v>
      </c>
      <c r="AO45" s="83">
        <f t="shared" si="11"/>
        <v>0</v>
      </c>
      <c r="AP45" s="83">
        <f t="shared" si="11"/>
        <v>0</v>
      </c>
      <c r="AQ45" s="83">
        <f t="shared" si="11"/>
        <v>0</v>
      </c>
      <c r="AR45" s="83">
        <f t="shared" si="12"/>
        <v>0</v>
      </c>
      <c r="AS45" s="83"/>
      <c r="AT45" s="83"/>
      <c r="AU45" s="83">
        <f t="shared" si="13"/>
        <v>0</v>
      </c>
      <c r="AV45" s="83">
        <f t="shared" si="13"/>
        <v>0</v>
      </c>
      <c r="AW45" s="83">
        <f t="shared" si="13"/>
        <v>0</v>
      </c>
      <c r="AX45" s="83">
        <f t="shared" si="13"/>
        <v>0</v>
      </c>
      <c r="AY45" s="83">
        <f t="shared" si="14"/>
        <v>0</v>
      </c>
      <c r="AZ45" s="83"/>
      <c r="BA45" s="83"/>
      <c r="BB45" s="83">
        <f t="shared" si="15"/>
        <v>0</v>
      </c>
      <c r="BC45" s="83">
        <f t="shared" si="1"/>
        <v>0</v>
      </c>
      <c r="BD45" s="83">
        <f t="shared" si="1"/>
        <v>0</v>
      </c>
      <c r="BE45" s="83">
        <f t="shared" si="1"/>
        <v>0</v>
      </c>
      <c r="BF45" s="83">
        <f t="shared" si="16"/>
        <v>0</v>
      </c>
      <c r="BG45" s="83"/>
      <c r="BH45" s="83"/>
      <c r="BI45" s="83">
        <f t="shared" si="17"/>
        <v>0</v>
      </c>
      <c r="BJ45" s="83">
        <f t="shared" si="2"/>
        <v>0</v>
      </c>
      <c r="BK45" s="83">
        <f t="shared" si="2"/>
        <v>0</v>
      </c>
      <c r="BL45" s="83">
        <f t="shared" si="2"/>
        <v>0</v>
      </c>
      <c r="BM45" s="83">
        <f t="shared" si="18"/>
        <v>0</v>
      </c>
      <c r="BN45" s="83"/>
      <c r="BO45" s="83"/>
      <c r="BP45" s="83">
        <f t="shared" si="19"/>
        <v>0</v>
      </c>
      <c r="BQ45" s="83">
        <f t="shared" si="3"/>
        <v>0</v>
      </c>
      <c r="BR45" s="83">
        <f t="shared" si="3"/>
        <v>0</v>
      </c>
      <c r="BS45" s="83">
        <f t="shared" si="3"/>
        <v>0</v>
      </c>
      <c r="BT45" s="83">
        <f t="shared" si="20"/>
        <v>0</v>
      </c>
      <c r="BV45" s="80"/>
      <c r="BW45" s="80"/>
      <c r="BX45" s="80">
        <f t="shared" si="21"/>
        <v>0</v>
      </c>
      <c r="BY45" s="80">
        <f t="shared" si="21"/>
        <v>0</v>
      </c>
      <c r="BZ45" s="80">
        <f t="shared" si="21"/>
        <v>0</v>
      </c>
      <c r="CA45" s="80">
        <f t="shared" si="21"/>
        <v>0</v>
      </c>
      <c r="CB45" s="80">
        <f t="shared" si="22"/>
        <v>0</v>
      </c>
      <c r="CC45" s="80"/>
      <c r="CD45" s="80"/>
      <c r="CE45" s="80">
        <f t="shared" si="23"/>
        <v>0</v>
      </c>
      <c r="CF45" s="80">
        <f t="shared" si="5"/>
        <v>0</v>
      </c>
      <c r="CG45" s="80">
        <f t="shared" si="5"/>
        <v>0</v>
      </c>
      <c r="CH45" s="80">
        <f t="shared" si="5"/>
        <v>0</v>
      </c>
      <c r="CI45" s="80">
        <f t="shared" si="24"/>
        <v>0</v>
      </c>
      <c r="CJ45" s="80"/>
      <c r="CK45" s="80"/>
      <c r="CL45" s="80">
        <f t="shared" si="25"/>
        <v>0</v>
      </c>
      <c r="CM45" s="80">
        <f t="shared" si="6"/>
        <v>0</v>
      </c>
      <c r="CN45" s="80">
        <f t="shared" si="6"/>
        <v>0</v>
      </c>
      <c r="CO45" s="80">
        <f t="shared" si="6"/>
        <v>0</v>
      </c>
      <c r="CP45" s="80">
        <f t="shared" si="26"/>
        <v>0</v>
      </c>
      <c r="CQ45" s="80"/>
      <c r="CR45" s="80"/>
      <c r="CS45" s="80">
        <f t="shared" si="27"/>
        <v>0</v>
      </c>
      <c r="CT45" s="80">
        <f t="shared" si="7"/>
        <v>0</v>
      </c>
      <c r="CU45" s="80">
        <f t="shared" si="7"/>
        <v>0</v>
      </c>
      <c r="CV45" s="80">
        <f t="shared" si="7"/>
        <v>0</v>
      </c>
      <c r="CW45" s="80">
        <f t="shared" si="28"/>
        <v>0</v>
      </c>
      <c r="CX45" s="80"/>
      <c r="CY45" s="80"/>
      <c r="CZ45" s="80">
        <f t="shared" si="29"/>
        <v>0</v>
      </c>
      <c r="DA45" s="80">
        <f t="shared" si="8"/>
        <v>0</v>
      </c>
      <c r="DB45" s="80">
        <f t="shared" si="8"/>
        <v>0</v>
      </c>
      <c r="DC45" s="80">
        <f t="shared" si="8"/>
        <v>0</v>
      </c>
      <c r="DD45" s="80">
        <f t="shared" si="30"/>
        <v>0</v>
      </c>
      <c r="DF45" s="81">
        <f t="shared" si="31"/>
        <v>0</v>
      </c>
      <c r="DG45" s="81">
        <f t="shared" si="32"/>
        <v>0</v>
      </c>
      <c r="DH45" s="81">
        <f t="shared" si="33"/>
        <v>0</v>
      </c>
      <c r="DI45" s="81">
        <f t="shared" si="34"/>
        <v>0</v>
      </c>
      <c r="DJ45" s="81">
        <f t="shared" si="35"/>
        <v>0</v>
      </c>
      <c r="DK45" s="84">
        <f t="shared" si="9"/>
        <v>0</v>
      </c>
    </row>
    <row r="46" spans="1:115" ht="15.75" thickBot="1">
      <c r="A46" s="76"/>
      <c r="B46" s="31">
        <v>44</v>
      </c>
      <c r="C46" s="82">
        <v>-11</v>
      </c>
      <c r="D46" s="82">
        <v>0</v>
      </c>
      <c r="E46" s="82">
        <v>0</v>
      </c>
      <c r="F46" s="82">
        <v>0</v>
      </c>
      <c r="G46" s="82">
        <v>-11</v>
      </c>
      <c r="H46" s="76"/>
      <c r="I46" s="31">
        <v>44</v>
      </c>
      <c r="J46" s="82">
        <v>11</v>
      </c>
      <c r="K46" s="82">
        <v>0</v>
      </c>
      <c r="L46" s="82">
        <v>0</v>
      </c>
      <c r="M46" s="82">
        <v>0</v>
      </c>
      <c r="N46" s="82">
        <v>11</v>
      </c>
      <c r="O46" s="76"/>
      <c r="P46" s="31">
        <v>44</v>
      </c>
      <c r="Q46" s="82">
        <v>0</v>
      </c>
      <c r="R46" s="82">
        <v>0</v>
      </c>
      <c r="S46" s="82">
        <v>0</v>
      </c>
      <c r="T46" s="82">
        <v>0</v>
      </c>
      <c r="U46" s="82">
        <v>0</v>
      </c>
      <c r="V46" s="76"/>
      <c r="W46" s="31">
        <v>44</v>
      </c>
      <c r="X46" s="82">
        <v>0</v>
      </c>
      <c r="Y46" s="82">
        <v>0</v>
      </c>
      <c r="Z46" s="82">
        <v>0</v>
      </c>
      <c r="AA46" s="82">
        <v>0</v>
      </c>
      <c r="AB46" s="82">
        <v>0</v>
      </c>
      <c r="AC46" s="76"/>
      <c r="AD46" s="31">
        <v>44</v>
      </c>
      <c r="AE46" s="82">
        <v>0</v>
      </c>
      <c r="AF46" s="82">
        <v>0</v>
      </c>
      <c r="AG46" s="82">
        <v>0</v>
      </c>
      <c r="AH46" s="82">
        <v>0</v>
      </c>
      <c r="AI46" s="82">
        <v>0</v>
      </c>
      <c r="AJ46" s="31"/>
      <c r="AK46" s="31">
        <f t="shared" si="10"/>
        <v>10</v>
      </c>
      <c r="AM46" s="83"/>
      <c r="AN46" s="83">
        <f t="shared" si="11"/>
        <v>0</v>
      </c>
      <c r="AO46" s="83">
        <f t="shared" si="11"/>
        <v>0</v>
      </c>
      <c r="AP46" s="83">
        <f t="shared" si="11"/>
        <v>0</v>
      </c>
      <c r="AQ46" s="83">
        <f t="shared" si="11"/>
        <v>0</v>
      </c>
      <c r="AR46" s="83">
        <f t="shared" si="12"/>
        <v>0</v>
      </c>
      <c r="AS46" s="83"/>
      <c r="AT46" s="83"/>
      <c r="AU46" s="83">
        <f t="shared" si="13"/>
        <v>11</v>
      </c>
      <c r="AV46" s="83">
        <f t="shared" si="13"/>
        <v>0</v>
      </c>
      <c r="AW46" s="83">
        <f t="shared" si="13"/>
        <v>0</v>
      </c>
      <c r="AX46" s="83">
        <f t="shared" si="13"/>
        <v>0</v>
      </c>
      <c r="AY46" s="83">
        <f t="shared" si="14"/>
        <v>-11</v>
      </c>
      <c r="AZ46" s="83"/>
      <c r="BA46" s="83"/>
      <c r="BB46" s="83">
        <f t="shared" si="15"/>
        <v>0</v>
      </c>
      <c r="BC46" s="83">
        <f t="shared" si="1"/>
        <v>0</v>
      </c>
      <c r="BD46" s="83">
        <f t="shared" si="1"/>
        <v>0</v>
      </c>
      <c r="BE46" s="83">
        <f t="shared" si="1"/>
        <v>0</v>
      </c>
      <c r="BF46" s="83">
        <f t="shared" si="16"/>
        <v>0</v>
      </c>
      <c r="BG46" s="83"/>
      <c r="BH46" s="83"/>
      <c r="BI46" s="83">
        <f t="shared" si="17"/>
        <v>0</v>
      </c>
      <c r="BJ46" s="83">
        <f t="shared" si="2"/>
        <v>0</v>
      </c>
      <c r="BK46" s="83">
        <f t="shared" si="2"/>
        <v>0</v>
      </c>
      <c r="BL46" s="83">
        <f t="shared" si="2"/>
        <v>0</v>
      </c>
      <c r="BM46" s="83">
        <f t="shared" si="18"/>
        <v>0</v>
      </c>
      <c r="BN46" s="83"/>
      <c r="BO46" s="83"/>
      <c r="BP46" s="83">
        <f t="shared" si="19"/>
        <v>0</v>
      </c>
      <c r="BQ46" s="83">
        <f t="shared" si="3"/>
        <v>0</v>
      </c>
      <c r="BR46" s="83">
        <f t="shared" si="3"/>
        <v>0</v>
      </c>
      <c r="BS46" s="83">
        <f t="shared" si="3"/>
        <v>0</v>
      </c>
      <c r="BT46" s="83">
        <f t="shared" si="20"/>
        <v>0</v>
      </c>
      <c r="BV46" s="80"/>
      <c r="BW46" s="80"/>
      <c r="BX46" s="80">
        <f t="shared" si="21"/>
        <v>0</v>
      </c>
      <c r="BY46" s="80">
        <f t="shared" si="21"/>
        <v>0</v>
      </c>
      <c r="BZ46" s="80">
        <f t="shared" si="21"/>
        <v>0</v>
      </c>
      <c r="CA46" s="80">
        <f t="shared" si="21"/>
        <v>0</v>
      </c>
      <c r="CB46" s="80">
        <f t="shared" si="22"/>
        <v>0</v>
      </c>
      <c r="CC46" s="80"/>
      <c r="CD46" s="80"/>
      <c r="CE46" s="80">
        <f t="shared" si="23"/>
        <v>110</v>
      </c>
      <c r="CF46" s="80">
        <f t="shared" si="5"/>
        <v>0</v>
      </c>
      <c r="CG46" s="80">
        <f t="shared" si="5"/>
        <v>0</v>
      </c>
      <c r="CH46" s="80">
        <f t="shared" si="5"/>
        <v>0</v>
      </c>
      <c r="CI46" s="80">
        <f t="shared" si="24"/>
        <v>110</v>
      </c>
      <c r="CJ46" s="80"/>
      <c r="CK46" s="80"/>
      <c r="CL46" s="80">
        <f t="shared" si="25"/>
        <v>0</v>
      </c>
      <c r="CM46" s="80">
        <f t="shared" si="6"/>
        <v>0</v>
      </c>
      <c r="CN46" s="80">
        <f t="shared" si="6"/>
        <v>0</v>
      </c>
      <c r="CO46" s="80">
        <f t="shared" si="6"/>
        <v>0</v>
      </c>
      <c r="CP46" s="80">
        <f t="shared" si="26"/>
        <v>0</v>
      </c>
      <c r="CQ46" s="80"/>
      <c r="CR46" s="80"/>
      <c r="CS46" s="80">
        <f t="shared" si="27"/>
        <v>0</v>
      </c>
      <c r="CT46" s="80">
        <f t="shared" si="7"/>
        <v>0</v>
      </c>
      <c r="CU46" s="80">
        <f t="shared" si="7"/>
        <v>0</v>
      </c>
      <c r="CV46" s="80">
        <f t="shared" si="7"/>
        <v>0</v>
      </c>
      <c r="CW46" s="80">
        <f t="shared" si="28"/>
        <v>0</v>
      </c>
      <c r="CX46" s="80"/>
      <c r="CY46" s="80"/>
      <c r="CZ46" s="80">
        <f t="shared" si="29"/>
        <v>0</v>
      </c>
      <c r="DA46" s="80">
        <f t="shared" si="8"/>
        <v>0</v>
      </c>
      <c r="DB46" s="80">
        <f t="shared" si="8"/>
        <v>0</v>
      </c>
      <c r="DC46" s="80">
        <f t="shared" si="8"/>
        <v>0</v>
      </c>
      <c r="DD46" s="80">
        <f t="shared" si="30"/>
        <v>0</v>
      </c>
      <c r="DF46" s="81">
        <f t="shared" si="31"/>
        <v>11</v>
      </c>
      <c r="DG46" s="81">
        <f t="shared" si="32"/>
        <v>-11</v>
      </c>
      <c r="DH46" s="81">
        <f t="shared" si="33"/>
        <v>0</v>
      </c>
      <c r="DI46" s="81">
        <f t="shared" si="34"/>
        <v>0</v>
      </c>
      <c r="DJ46" s="81">
        <f t="shared" si="35"/>
        <v>0</v>
      </c>
      <c r="DK46" s="84">
        <f t="shared" si="9"/>
        <v>0</v>
      </c>
    </row>
    <row r="47" spans="1:115" ht="15.75" thickBot="1">
      <c r="A47" s="76"/>
      <c r="B47" s="31">
        <v>45</v>
      </c>
      <c r="C47" s="82">
        <v>-19</v>
      </c>
      <c r="D47" s="82">
        <v>0</v>
      </c>
      <c r="E47" s="82">
        <v>0</v>
      </c>
      <c r="F47" s="82">
        <v>0</v>
      </c>
      <c r="G47" s="82">
        <v>-19</v>
      </c>
      <c r="H47" s="76"/>
      <c r="I47" s="31">
        <v>45</v>
      </c>
      <c r="J47" s="82">
        <v>19</v>
      </c>
      <c r="K47" s="82">
        <v>0</v>
      </c>
      <c r="L47" s="82">
        <v>0</v>
      </c>
      <c r="M47" s="82">
        <v>0</v>
      </c>
      <c r="N47" s="82">
        <v>19</v>
      </c>
      <c r="O47" s="76"/>
      <c r="P47" s="31">
        <v>45</v>
      </c>
      <c r="Q47" s="82">
        <v>0</v>
      </c>
      <c r="R47" s="82">
        <v>0</v>
      </c>
      <c r="S47" s="82">
        <v>0</v>
      </c>
      <c r="T47" s="82">
        <v>0</v>
      </c>
      <c r="U47" s="82">
        <v>0</v>
      </c>
      <c r="V47" s="76"/>
      <c r="W47" s="31">
        <v>45</v>
      </c>
      <c r="X47" s="82">
        <v>0</v>
      </c>
      <c r="Y47" s="82">
        <v>0</v>
      </c>
      <c r="Z47" s="82">
        <v>0</v>
      </c>
      <c r="AA47" s="82">
        <v>0</v>
      </c>
      <c r="AB47" s="82">
        <v>0</v>
      </c>
      <c r="AC47" s="76"/>
      <c r="AD47" s="31">
        <v>45</v>
      </c>
      <c r="AE47" s="82">
        <v>0</v>
      </c>
      <c r="AF47" s="82">
        <v>0</v>
      </c>
      <c r="AG47" s="82">
        <v>0</v>
      </c>
      <c r="AH47" s="82">
        <v>0</v>
      </c>
      <c r="AI47" s="82">
        <v>0</v>
      </c>
      <c r="AJ47" s="31"/>
      <c r="AK47" s="31">
        <f t="shared" si="10"/>
        <v>10</v>
      </c>
      <c r="AM47" s="83"/>
      <c r="AN47" s="83">
        <f t="shared" si="11"/>
        <v>0</v>
      </c>
      <c r="AO47" s="83">
        <f t="shared" si="11"/>
        <v>0</v>
      </c>
      <c r="AP47" s="83">
        <f t="shared" si="11"/>
        <v>0</v>
      </c>
      <c r="AQ47" s="83">
        <f t="shared" si="11"/>
        <v>0</v>
      </c>
      <c r="AR47" s="83">
        <f t="shared" si="12"/>
        <v>0</v>
      </c>
      <c r="AS47" s="83"/>
      <c r="AT47" s="83"/>
      <c r="AU47" s="83">
        <f t="shared" si="13"/>
        <v>19</v>
      </c>
      <c r="AV47" s="83">
        <f t="shared" si="13"/>
        <v>0</v>
      </c>
      <c r="AW47" s="83">
        <f t="shared" si="13"/>
        <v>0</v>
      </c>
      <c r="AX47" s="83">
        <f t="shared" si="13"/>
        <v>0</v>
      </c>
      <c r="AY47" s="83">
        <f t="shared" si="14"/>
        <v>-19</v>
      </c>
      <c r="AZ47" s="83"/>
      <c r="BA47" s="83"/>
      <c r="BB47" s="83">
        <f t="shared" si="15"/>
        <v>0</v>
      </c>
      <c r="BC47" s="83">
        <f t="shared" si="1"/>
        <v>0</v>
      </c>
      <c r="BD47" s="83">
        <f t="shared" si="1"/>
        <v>0</v>
      </c>
      <c r="BE47" s="83">
        <f t="shared" si="1"/>
        <v>0</v>
      </c>
      <c r="BF47" s="83">
        <f t="shared" si="16"/>
        <v>0</v>
      </c>
      <c r="BG47" s="83"/>
      <c r="BH47" s="83"/>
      <c r="BI47" s="83">
        <f t="shared" si="17"/>
        <v>0</v>
      </c>
      <c r="BJ47" s="83">
        <f t="shared" si="2"/>
        <v>0</v>
      </c>
      <c r="BK47" s="83">
        <f t="shared" si="2"/>
        <v>0</v>
      </c>
      <c r="BL47" s="83">
        <f t="shared" si="2"/>
        <v>0</v>
      </c>
      <c r="BM47" s="83">
        <f t="shared" si="18"/>
        <v>0</v>
      </c>
      <c r="BN47" s="83"/>
      <c r="BO47" s="83"/>
      <c r="BP47" s="83">
        <f t="shared" si="19"/>
        <v>0</v>
      </c>
      <c r="BQ47" s="83">
        <f t="shared" si="3"/>
        <v>0</v>
      </c>
      <c r="BR47" s="83">
        <f t="shared" si="3"/>
        <v>0</v>
      </c>
      <c r="BS47" s="83">
        <f t="shared" si="3"/>
        <v>0</v>
      </c>
      <c r="BT47" s="83">
        <f t="shared" si="20"/>
        <v>0</v>
      </c>
      <c r="BV47" s="80"/>
      <c r="BW47" s="80"/>
      <c r="BX47" s="80">
        <f t="shared" si="21"/>
        <v>0</v>
      </c>
      <c r="BY47" s="80">
        <f t="shared" si="21"/>
        <v>0</v>
      </c>
      <c r="BZ47" s="80">
        <f t="shared" si="21"/>
        <v>0</v>
      </c>
      <c r="CA47" s="80">
        <f t="shared" si="21"/>
        <v>0</v>
      </c>
      <c r="CB47" s="80">
        <f t="shared" si="22"/>
        <v>0</v>
      </c>
      <c r="CC47" s="80"/>
      <c r="CD47" s="80"/>
      <c r="CE47" s="80">
        <f t="shared" si="23"/>
        <v>190</v>
      </c>
      <c r="CF47" s="80">
        <f t="shared" si="5"/>
        <v>0</v>
      </c>
      <c r="CG47" s="80">
        <f t="shared" si="5"/>
        <v>0</v>
      </c>
      <c r="CH47" s="80">
        <f t="shared" si="5"/>
        <v>0</v>
      </c>
      <c r="CI47" s="80">
        <f t="shared" si="24"/>
        <v>190</v>
      </c>
      <c r="CJ47" s="80"/>
      <c r="CK47" s="80"/>
      <c r="CL47" s="80">
        <f t="shared" si="25"/>
        <v>0</v>
      </c>
      <c r="CM47" s="80">
        <f t="shared" si="6"/>
        <v>0</v>
      </c>
      <c r="CN47" s="80">
        <f t="shared" si="6"/>
        <v>0</v>
      </c>
      <c r="CO47" s="80">
        <f t="shared" si="6"/>
        <v>0</v>
      </c>
      <c r="CP47" s="80">
        <f t="shared" si="26"/>
        <v>0</v>
      </c>
      <c r="CQ47" s="80"/>
      <c r="CR47" s="80"/>
      <c r="CS47" s="80">
        <f t="shared" si="27"/>
        <v>0</v>
      </c>
      <c r="CT47" s="80">
        <f t="shared" si="7"/>
        <v>0</v>
      </c>
      <c r="CU47" s="80">
        <f t="shared" si="7"/>
        <v>0</v>
      </c>
      <c r="CV47" s="80">
        <f t="shared" si="7"/>
        <v>0</v>
      </c>
      <c r="CW47" s="80">
        <f t="shared" si="28"/>
        <v>0</v>
      </c>
      <c r="CX47" s="80"/>
      <c r="CY47" s="80"/>
      <c r="CZ47" s="80">
        <f t="shared" si="29"/>
        <v>0</v>
      </c>
      <c r="DA47" s="80">
        <f t="shared" si="8"/>
        <v>0</v>
      </c>
      <c r="DB47" s="80">
        <f t="shared" si="8"/>
        <v>0</v>
      </c>
      <c r="DC47" s="80">
        <f t="shared" si="8"/>
        <v>0</v>
      </c>
      <c r="DD47" s="80">
        <f t="shared" si="30"/>
        <v>0</v>
      </c>
      <c r="DF47" s="81">
        <f t="shared" si="31"/>
        <v>19</v>
      </c>
      <c r="DG47" s="81">
        <f t="shared" si="32"/>
        <v>-19</v>
      </c>
      <c r="DH47" s="81">
        <f t="shared" si="33"/>
        <v>0</v>
      </c>
      <c r="DI47" s="81">
        <f t="shared" si="34"/>
        <v>0</v>
      </c>
      <c r="DJ47" s="81">
        <f t="shared" si="35"/>
        <v>0</v>
      </c>
      <c r="DK47" s="84">
        <f t="shared" si="9"/>
        <v>0</v>
      </c>
    </row>
    <row r="48" spans="1:115" ht="15.75" thickBot="1">
      <c r="A48" s="76"/>
      <c r="B48" s="31">
        <v>46</v>
      </c>
      <c r="C48" s="82">
        <v>-31</v>
      </c>
      <c r="D48" s="82">
        <v>0</v>
      </c>
      <c r="E48" s="82">
        <v>0</v>
      </c>
      <c r="F48" s="82">
        <v>0</v>
      </c>
      <c r="G48" s="82">
        <v>-31</v>
      </c>
      <c r="H48" s="76"/>
      <c r="I48" s="31">
        <v>46</v>
      </c>
      <c r="J48" s="82">
        <v>31</v>
      </c>
      <c r="K48" s="82">
        <v>0</v>
      </c>
      <c r="L48" s="82">
        <v>0</v>
      </c>
      <c r="M48" s="82">
        <v>0</v>
      </c>
      <c r="N48" s="82">
        <v>31</v>
      </c>
      <c r="O48" s="76"/>
      <c r="P48" s="31">
        <v>46</v>
      </c>
      <c r="Q48" s="82">
        <v>0</v>
      </c>
      <c r="R48" s="82">
        <v>0</v>
      </c>
      <c r="S48" s="82">
        <v>0</v>
      </c>
      <c r="T48" s="82">
        <v>0</v>
      </c>
      <c r="U48" s="82">
        <v>0</v>
      </c>
      <c r="V48" s="76"/>
      <c r="W48" s="31">
        <v>46</v>
      </c>
      <c r="X48" s="82">
        <v>0</v>
      </c>
      <c r="Y48" s="82">
        <v>0</v>
      </c>
      <c r="Z48" s="82">
        <v>0</v>
      </c>
      <c r="AA48" s="82">
        <v>0</v>
      </c>
      <c r="AB48" s="82">
        <v>0</v>
      </c>
      <c r="AC48" s="76"/>
      <c r="AD48" s="31">
        <v>46</v>
      </c>
      <c r="AE48" s="82">
        <v>0</v>
      </c>
      <c r="AF48" s="82">
        <v>0</v>
      </c>
      <c r="AG48" s="82">
        <v>0</v>
      </c>
      <c r="AH48" s="82">
        <v>0</v>
      </c>
      <c r="AI48" s="82">
        <v>0</v>
      </c>
      <c r="AJ48" s="31"/>
      <c r="AK48" s="31">
        <f t="shared" si="10"/>
        <v>10</v>
      </c>
      <c r="AM48" s="83"/>
      <c r="AN48" s="83">
        <f t="shared" si="11"/>
        <v>0</v>
      </c>
      <c r="AO48" s="83">
        <f t="shared" si="11"/>
        <v>0</v>
      </c>
      <c r="AP48" s="83">
        <f t="shared" si="11"/>
        <v>0</v>
      </c>
      <c r="AQ48" s="83">
        <f t="shared" si="11"/>
        <v>0</v>
      </c>
      <c r="AR48" s="83">
        <f t="shared" si="12"/>
        <v>0</v>
      </c>
      <c r="AS48" s="83"/>
      <c r="AT48" s="83"/>
      <c r="AU48" s="83">
        <f t="shared" si="13"/>
        <v>31</v>
      </c>
      <c r="AV48" s="83">
        <f t="shared" si="13"/>
        <v>0</v>
      </c>
      <c r="AW48" s="83">
        <f t="shared" si="13"/>
        <v>0</v>
      </c>
      <c r="AX48" s="83">
        <f t="shared" si="13"/>
        <v>0</v>
      </c>
      <c r="AY48" s="83">
        <f t="shared" si="14"/>
        <v>-31</v>
      </c>
      <c r="AZ48" s="83"/>
      <c r="BA48" s="83"/>
      <c r="BB48" s="83">
        <f t="shared" si="15"/>
        <v>0</v>
      </c>
      <c r="BC48" s="83">
        <f t="shared" si="1"/>
        <v>0</v>
      </c>
      <c r="BD48" s="83">
        <f t="shared" si="1"/>
        <v>0</v>
      </c>
      <c r="BE48" s="83">
        <f t="shared" si="1"/>
        <v>0</v>
      </c>
      <c r="BF48" s="83">
        <f t="shared" si="16"/>
        <v>0</v>
      </c>
      <c r="BG48" s="83"/>
      <c r="BH48" s="83"/>
      <c r="BI48" s="83">
        <f t="shared" si="17"/>
        <v>0</v>
      </c>
      <c r="BJ48" s="83">
        <f t="shared" si="2"/>
        <v>0</v>
      </c>
      <c r="BK48" s="83">
        <f t="shared" si="2"/>
        <v>0</v>
      </c>
      <c r="BL48" s="83">
        <f t="shared" si="2"/>
        <v>0</v>
      </c>
      <c r="BM48" s="83">
        <f t="shared" si="18"/>
        <v>0</v>
      </c>
      <c r="BN48" s="83"/>
      <c r="BO48" s="83"/>
      <c r="BP48" s="83">
        <f t="shared" si="19"/>
        <v>0</v>
      </c>
      <c r="BQ48" s="83">
        <f t="shared" si="3"/>
        <v>0</v>
      </c>
      <c r="BR48" s="83">
        <f t="shared" si="3"/>
        <v>0</v>
      </c>
      <c r="BS48" s="83">
        <f t="shared" si="3"/>
        <v>0</v>
      </c>
      <c r="BT48" s="83">
        <f t="shared" si="20"/>
        <v>0</v>
      </c>
      <c r="BV48" s="80"/>
      <c r="BW48" s="80"/>
      <c r="BX48" s="80">
        <f t="shared" si="21"/>
        <v>0</v>
      </c>
      <c r="BY48" s="80">
        <f t="shared" si="21"/>
        <v>0</v>
      </c>
      <c r="BZ48" s="80">
        <f t="shared" si="21"/>
        <v>0</v>
      </c>
      <c r="CA48" s="80">
        <f t="shared" si="21"/>
        <v>0</v>
      </c>
      <c r="CB48" s="80">
        <f t="shared" si="22"/>
        <v>0</v>
      </c>
      <c r="CC48" s="80"/>
      <c r="CD48" s="80"/>
      <c r="CE48" s="80">
        <f t="shared" si="23"/>
        <v>310</v>
      </c>
      <c r="CF48" s="80">
        <f t="shared" si="5"/>
        <v>0</v>
      </c>
      <c r="CG48" s="80">
        <f t="shared" si="5"/>
        <v>0</v>
      </c>
      <c r="CH48" s="80">
        <f t="shared" si="5"/>
        <v>0</v>
      </c>
      <c r="CI48" s="80">
        <f t="shared" si="24"/>
        <v>310</v>
      </c>
      <c r="CJ48" s="80"/>
      <c r="CK48" s="80"/>
      <c r="CL48" s="80">
        <f t="shared" si="25"/>
        <v>0</v>
      </c>
      <c r="CM48" s="80">
        <f t="shared" si="6"/>
        <v>0</v>
      </c>
      <c r="CN48" s="80">
        <f t="shared" si="6"/>
        <v>0</v>
      </c>
      <c r="CO48" s="80">
        <f t="shared" si="6"/>
        <v>0</v>
      </c>
      <c r="CP48" s="80">
        <f t="shared" si="26"/>
        <v>0</v>
      </c>
      <c r="CQ48" s="80"/>
      <c r="CR48" s="80"/>
      <c r="CS48" s="80">
        <f t="shared" si="27"/>
        <v>0</v>
      </c>
      <c r="CT48" s="80">
        <f t="shared" si="7"/>
        <v>0</v>
      </c>
      <c r="CU48" s="80">
        <f t="shared" si="7"/>
        <v>0</v>
      </c>
      <c r="CV48" s="80">
        <f t="shared" si="7"/>
        <v>0</v>
      </c>
      <c r="CW48" s="80">
        <f t="shared" si="28"/>
        <v>0</v>
      </c>
      <c r="CX48" s="80"/>
      <c r="CY48" s="80"/>
      <c r="CZ48" s="80">
        <f t="shared" si="29"/>
        <v>0</v>
      </c>
      <c r="DA48" s="80">
        <f t="shared" si="8"/>
        <v>0</v>
      </c>
      <c r="DB48" s="80">
        <f t="shared" si="8"/>
        <v>0</v>
      </c>
      <c r="DC48" s="80">
        <f t="shared" si="8"/>
        <v>0</v>
      </c>
      <c r="DD48" s="80">
        <f t="shared" si="30"/>
        <v>0</v>
      </c>
      <c r="DF48" s="81">
        <f t="shared" si="31"/>
        <v>31</v>
      </c>
      <c r="DG48" s="81">
        <f t="shared" si="32"/>
        <v>-31</v>
      </c>
      <c r="DH48" s="81">
        <f t="shared" si="33"/>
        <v>0</v>
      </c>
      <c r="DI48" s="81">
        <f t="shared" si="34"/>
        <v>0</v>
      </c>
      <c r="DJ48" s="81">
        <f t="shared" si="35"/>
        <v>0</v>
      </c>
      <c r="DK48" s="84">
        <f t="shared" si="9"/>
        <v>0</v>
      </c>
    </row>
    <row r="49" spans="1:115" ht="15.75" thickBot="1">
      <c r="A49" s="76"/>
      <c r="B49" s="31">
        <v>47</v>
      </c>
      <c r="C49" s="82">
        <v>-57</v>
      </c>
      <c r="D49" s="82">
        <v>0</v>
      </c>
      <c r="E49" s="82">
        <v>0</v>
      </c>
      <c r="F49" s="82">
        <v>0</v>
      </c>
      <c r="G49" s="82">
        <v>-57</v>
      </c>
      <c r="H49" s="76"/>
      <c r="I49" s="31">
        <v>47</v>
      </c>
      <c r="J49" s="82">
        <v>57</v>
      </c>
      <c r="K49" s="82">
        <v>0</v>
      </c>
      <c r="L49" s="82">
        <v>0</v>
      </c>
      <c r="M49" s="82">
        <v>0</v>
      </c>
      <c r="N49" s="82">
        <v>57</v>
      </c>
      <c r="O49" s="76"/>
      <c r="P49" s="31">
        <v>47</v>
      </c>
      <c r="Q49" s="82">
        <v>0</v>
      </c>
      <c r="R49" s="82">
        <v>0</v>
      </c>
      <c r="S49" s="82">
        <v>0</v>
      </c>
      <c r="T49" s="82">
        <v>0</v>
      </c>
      <c r="U49" s="82">
        <v>0</v>
      </c>
      <c r="V49" s="76"/>
      <c r="W49" s="31">
        <v>47</v>
      </c>
      <c r="X49" s="82">
        <v>0</v>
      </c>
      <c r="Y49" s="82">
        <v>0</v>
      </c>
      <c r="Z49" s="82">
        <v>0</v>
      </c>
      <c r="AA49" s="82">
        <v>0</v>
      </c>
      <c r="AB49" s="82">
        <v>0</v>
      </c>
      <c r="AC49" s="76"/>
      <c r="AD49" s="31">
        <v>47</v>
      </c>
      <c r="AE49" s="82">
        <v>0</v>
      </c>
      <c r="AF49" s="82">
        <v>0</v>
      </c>
      <c r="AG49" s="82">
        <v>0</v>
      </c>
      <c r="AH49" s="82">
        <v>0</v>
      </c>
      <c r="AI49" s="82">
        <v>0</v>
      </c>
      <c r="AJ49" s="31"/>
      <c r="AK49" s="31">
        <f t="shared" si="10"/>
        <v>10</v>
      </c>
      <c r="AM49" s="83"/>
      <c r="AN49" s="83">
        <f t="shared" si="11"/>
        <v>0</v>
      </c>
      <c r="AO49" s="83">
        <f t="shared" si="11"/>
        <v>0</v>
      </c>
      <c r="AP49" s="83">
        <f t="shared" si="11"/>
        <v>0</v>
      </c>
      <c r="AQ49" s="83">
        <f t="shared" si="11"/>
        <v>0</v>
      </c>
      <c r="AR49" s="83">
        <f t="shared" si="12"/>
        <v>0</v>
      </c>
      <c r="AS49" s="83"/>
      <c r="AT49" s="83"/>
      <c r="AU49" s="83">
        <f t="shared" si="13"/>
        <v>57</v>
      </c>
      <c r="AV49" s="83">
        <f t="shared" si="13"/>
        <v>0</v>
      </c>
      <c r="AW49" s="83">
        <f t="shared" si="13"/>
        <v>0</v>
      </c>
      <c r="AX49" s="83">
        <f t="shared" si="13"/>
        <v>0</v>
      </c>
      <c r="AY49" s="83">
        <f t="shared" si="14"/>
        <v>-57</v>
      </c>
      <c r="AZ49" s="83"/>
      <c r="BA49" s="83"/>
      <c r="BB49" s="83">
        <f t="shared" si="15"/>
        <v>0</v>
      </c>
      <c r="BC49" s="83">
        <f t="shared" si="1"/>
        <v>0</v>
      </c>
      <c r="BD49" s="83">
        <f t="shared" si="1"/>
        <v>0</v>
      </c>
      <c r="BE49" s="83">
        <f t="shared" si="1"/>
        <v>0</v>
      </c>
      <c r="BF49" s="83">
        <f t="shared" si="16"/>
        <v>0</v>
      </c>
      <c r="BG49" s="83"/>
      <c r="BH49" s="83"/>
      <c r="BI49" s="83">
        <f t="shared" si="17"/>
        <v>0</v>
      </c>
      <c r="BJ49" s="83">
        <f t="shared" si="2"/>
        <v>0</v>
      </c>
      <c r="BK49" s="83">
        <f t="shared" si="2"/>
        <v>0</v>
      </c>
      <c r="BL49" s="83">
        <f t="shared" si="2"/>
        <v>0</v>
      </c>
      <c r="BM49" s="83">
        <f t="shared" si="18"/>
        <v>0</v>
      </c>
      <c r="BN49" s="83"/>
      <c r="BO49" s="83"/>
      <c r="BP49" s="83">
        <f t="shared" si="19"/>
        <v>0</v>
      </c>
      <c r="BQ49" s="83">
        <f t="shared" si="3"/>
        <v>0</v>
      </c>
      <c r="BR49" s="83">
        <f t="shared" si="3"/>
        <v>0</v>
      </c>
      <c r="BS49" s="83">
        <f t="shared" si="3"/>
        <v>0</v>
      </c>
      <c r="BT49" s="83">
        <f t="shared" si="20"/>
        <v>0</v>
      </c>
      <c r="BV49" s="80"/>
      <c r="BW49" s="80"/>
      <c r="BX49" s="80">
        <f t="shared" si="21"/>
        <v>0</v>
      </c>
      <c r="BY49" s="80">
        <f t="shared" si="21"/>
        <v>0</v>
      </c>
      <c r="BZ49" s="80">
        <f t="shared" si="21"/>
        <v>0</v>
      </c>
      <c r="CA49" s="80">
        <f t="shared" si="21"/>
        <v>0</v>
      </c>
      <c r="CB49" s="80">
        <f t="shared" si="22"/>
        <v>0</v>
      </c>
      <c r="CC49" s="80"/>
      <c r="CD49" s="80"/>
      <c r="CE49" s="80">
        <f t="shared" si="23"/>
        <v>570</v>
      </c>
      <c r="CF49" s="80">
        <f t="shared" si="5"/>
        <v>0</v>
      </c>
      <c r="CG49" s="80">
        <f t="shared" si="5"/>
        <v>0</v>
      </c>
      <c r="CH49" s="80">
        <f t="shared" si="5"/>
        <v>0</v>
      </c>
      <c r="CI49" s="80">
        <f t="shared" si="24"/>
        <v>570</v>
      </c>
      <c r="CJ49" s="80"/>
      <c r="CK49" s="80"/>
      <c r="CL49" s="80">
        <f t="shared" si="25"/>
        <v>0</v>
      </c>
      <c r="CM49" s="80">
        <f t="shared" si="6"/>
        <v>0</v>
      </c>
      <c r="CN49" s="80">
        <f t="shared" si="6"/>
        <v>0</v>
      </c>
      <c r="CO49" s="80">
        <f t="shared" si="6"/>
        <v>0</v>
      </c>
      <c r="CP49" s="80">
        <f t="shared" si="26"/>
        <v>0</v>
      </c>
      <c r="CQ49" s="80"/>
      <c r="CR49" s="80"/>
      <c r="CS49" s="80">
        <f t="shared" si="27"/>
        <v>0</v>
      </c>
      <c r="CT49" s="80">
        <f t="shared" si="7"/>
        <v>0</v>
      </c>
      <c r="CU49" s="80">
        <f t="shared" si="7"/>
        <v>0</v>
      </c>
      <c r="CV49" s="80">
        <f t="shared" si="7"/>
        <v>0</v>
      </c>
      <c r="CW49" s="80">
        <f t="shared" si="28"/>
        <v>0</v>
      </c>
      <c r="CX49" s="80"/>
      <c r="CY49" s="80"/>
      <c r="CZ49" s="80">
        <f t="shared" si="29"/>
        <v>0</v>
      </c>
      <c r="DA49" s="80">
        <f t="shared" si="8"/>
        <v>0</v>
      </c>
      <c r="DB49" s="80">
        <f t="shared" si="8"/>
        <v>0</v>
      </c>
      <c r="DC49" s="80">
        <f t="shared" si="8"/>
        <v>0</v>
      </c>
      <c r="DD49" s="80">
        <f t="shared" si="30"/>
        <v>0</v>
      </c>
      <c r="DF49" s="81">
        <f t="shared" si="31"/>
        <v>57</v>
      </c>
      <c r="DG49" s="81">
        <f t="shared" si="32"/>
        <v>-57</v>
      </c>
      <c r="DH49" s="81">
        <f t="shared" si="33"/>
        <v>0</v>
      </c>
      <c r="DI49" s="81">
        <f t="shared" si="34"/>
        <v>0</v>
      </c>
      <c r="DJ49" s="81">
        <f t="shared" si="35"/>
        <v>0</v>
      </c>
      <c r="DK49" s="84">
        <f t="shared" si="9"/>
        <v>0</v>
      </c>
    </row>
    <row r="50" spans="1:115" ht="15.75" thickBot="1">
      <c r="A50" s="76"/>
      <c r="B50" s="31">
        <v>48</v>
      </c>
      <c r="C50" s="82">
        <v>-69</v>
      </c>
      <c r="D50" s="82">
        <v>0</v>
      </c>
      <c r="E50" s="82">
        <v>0</v>
      </c>
      <c r="F50" s="82">
        <v>0</v>
      </c>
      <c r="G50" s="82">
        <v>-69</v>
      </c>
      <c r="H50" s="76"/>
      <c r="I50" s="31">
        <v>48</v>
      </c>
      <c r="J50" s="82">
        <v>69</v>
      </c>
      <c r="K50" s="82">
        <v>0</v>
      </c>
      <c r="L50" s="82">
        <v>0</v>
      </c>
      <c r="M50" s="82">
        <v>0</v>
      </c>
      <c r="N50" s="82">
        <v>69</v>
      </c>
      <c r="O50" s="76"/>
      <c r="P50" s="31">
        <v>48</v>
      </c>
      <c r="Q50" s="82">
        <v>0</v>
      </c>
      <c r="R50" s="82">
        <v>0</v>
      </c>
      <c r="S50" s="82">
        <v>0</v>
      </c>
      <c r="T50" s="82">
        <v>0</v>
      </c>
      <c r="U50" s="82">
        <v>0</v>
      </c>
      <c r="V50" s="76"/>
      <c r="W50" s="31">
        <v>48</v>
      </c>
      <c r="X50" s="82">
        <v>0</v>
      </c>
      <c r="Y50" s="82">
        <v>0</v>
      </c>
      <c r="Z50" s="82">
        <v>0</v>
      </c>
      <c r="AA50" s="82">
        <v>0</v>
      </c>
      <c r="AB50" s="82">
        <v>0</v>
      </c>
      <c r="AC50" s="76"/>
      <c r="AD50" s="31">
        <v>48</v>
      </c>
      <c r="AE50" s="82">
        <v>0</v>
      </c>
      <c r="AF50" s="82">
        <v>0</v>
      </c>
      <c r="AG50" s="82">
        <v>0</v>
      </c>
      <c r="AH50" s="82">
        <v>0</v>
      </c>
      <c r="AI50" s="82">
        <v>0</v>
      </c>
      <c r="AJ50" s="31"/>
      <c r="AK50" s="31">
        <f t="shared" si="10"/>
        <v>10</v>
      </c>
      <c r="AM50" s="83"/>
      <c r="AN50" s="83">
        <f t="shared" si="11"/>
        <v>0</v>
      </c>
      <c r="AO50" s="83">
        <f t="shared" si="11"/>
        <v>0</v>
      </c>
      <c r="AP50" s="83">
        <f t="shared" si="11"/>
        <v>0</v>
      </c>
      <c r="AQ50" s="83">
        <f t="shared" si="11"/>
        <v>0</v>
      </c>
      <c r="AR50" s="83">
        <f t="shared" si="12"/>
        <v>0</v>
      </c>
      <c r="AS50" s="83"/>
      <c r="AT50" s="83"/>
      <c r="AU50" s="83">
        <f t="shared" si="13"/>
        <v>69</v>
      </c>
      <c r="AV50" s="83">
        <f t="shared" si="13"/>
        <v>0</v>
      </c>
      <c r="AW50" s="83">
        <f t="shared" si="13"/>
        <v>0</v>
      </c>
      <c r="AX50" s="83">
        <f t="shared" si="13"/>
        <v>0</v>
      </c>
      <c r="AY50" s="83">
        <f t="shared" si="14"/>
        <v>-69</v>
      </c>
      <c r="AZ50" s="83"/>
      <c r="BA50" s="83"/>
      <c r="BB50" s="83">
        <f t="shared" si="15"/>
        <v>0</v>
      </c>
      <c r="BC50" s="83">
        <f t="shared" si="1"/>
        <v>0</v>
      </c>
      <c r="BD50" s="83">
        <f t="shared" si="1"/>
        <v>0</v>
      </c>
      <c r="BE50" s="83">
        <f t="shared" si="1"/>
        <v>0</v>
      </c>
      <c r="BF50" s="83">
        <f t="shared" si="16"/>
        <v>0</v>
      </c>
      <c r="BG50" s="83"/>
      <c r="BH50" s="83"/>
      <c r="BI50" s="83">
        <f t="shared" si="17"/>
        <v>0</v>
      </c>
      <c r="BJ50" s="83">
        <f t="shared" si="2"/>
        <v>0</v>
      </c>
      <c r="BK50" s="83">
        <f t="shared" si="2"/>
        <v>0</v>
      </c>
      <c r="BL50" s="83">
        <f t="shared" si="2"/>
        <v>0</v>
      </c>
      <c r="BM50" s="83">
        <f t="shared" si="18"/>
        <v>0</v>
      </c>
      <c r="BN50" s="83"/>
      <c r="BO50" s="83"/>
      <c r="BP50" s="83">
        <f t="shared" si="19"/>
        <v>0</v>
      </c>
      <c r="BQ50" s="83">
        <f t="shared" si="3"/>
        <v>0</v>
      </c>
      <c r="BR50" s="83">
        <f t="shared" si="3"/>
        <v>0</v>
      </c>
      <c r="BS50" s="83">
        <f t="shared" si="3"/>
        <v>0</v>
      </c>
      <c r="BT50" s="83">
        <f t="shared" si="20"/>
        <v>0</v>
      </c>
      <c r="BV50" s="80"/>
      <c r="BW50" s="80"/>
      <c r="BX50" s="80">
        <f t="shared" si="21"/>
        <v>0</v>
      </c>
      <c r="BY50" s="80">
        <f t="shared" si="21"/>
        <v>0</v>
      </c>
      <c r="BZ50" s="80">
        <f t="shared" si="21"/>
        <v>0</v>
      </c>
      <c r="CA50" s="80">
        <f t="shared" si="21"/>
        <v>0</v>
      </c>
      <c r="CB50" s="80">
        <f t="shared" si="22"/>
        <v>0</v>
      </c>
      <c r="CC50" s="80"/>
      <c r="CD50" s="80"/>
      <c r="CE50" s="80">
        <f t="shared" si="23"/>
        <v>690</v>
      </c>
      <c r="CF50" s="80">
        <f t="shared" si="5"/>
        <v>0</v>
      </c>
      <c r="CG50" s="80">
        <f t="shared" si="5"/>
        <v>0</v>
      </c>
      <c r="CH50" s="80">
        <f t="shared" si="5"/>
        <v>0</v>
      </c>
      <c r="CI50" s="80">
        <f t="shared" si="24"/>
        <v>690</v>
      </c>
      <c r="CJ50" s="80"/>
      <c r="CK50" s="80"/>
      <c r="CL50" s="80">
        <f t="shared" si="25"/>
        <v>0</v>
      </c>
      <c r="CM50" s="80">
        <f t="shared" si="6"/>
        <v>0</v>
      </c>
      <c r="CN50" s="80">
        <f t="shared" si="6"/>
        <v>0</v>
      </c>
      <c r="CO50" s="80">
        <f t="shared" si="6"/>
        <v>0</v>
      </c>
      <c r="CP50" s="80">
        <f t="shared" si="26"/>
        <v>0</v>
      </c>
      <c r="CQ50" s="80"/>
      <c r="CR50" s="80"/>
      <c r="CS50" s="80">
        <f t="shared" si="27"/>
        <v>0</v>
      </c>
      <c r="CT50" s="80">
        <f t="shared" si="7"/>
        <v>0</v>
      </c>
      <c r="CU50" s="80">
        <f t="shared" si="7"/>
        <v>0</v>
      </c>
      <c r="CV50" s="80">
        <f t="shared" si="7"/>
        <v>0</v>
      </c>
      <c r="CW50" s="80">
        <f t="shared" si="28"/>
        <v>0</v>
      </c>
      <c r="CX50" s="80"/>
      <c r="CY50" s="80"/>
      <c r="CZ50" s="80">
        <f t="shared" si="29"/>
        <v>0</v>
      </c>
      <c r="DA50" s="80">
        <f t="shared" si="8"/>
        <v>0</v>
      </c>
      <c r="DB50" s="80">
        <f t="shared" si="8"/>
        <v>0</v>
      </c>
      <c r="DC50" s="80">
        <f t="shared" si="8"/>
        <v>0</v>
      </c>
      <c r="DD50" s="80">
        <f t="shared" si="30"/>
        <v>0</v>
      </c>
      <c r="DF50" s="81">
        <f t="shared" si="31"/>
        <v>69</v>
      </c>
      <c r="DG50" s="81">
        <f t="shared" si="32"/>
        <v>-69</v>
      </c>
      <c r="DH50" s="81">
        <f t="shared" si="33"/>
        <v>0</v>
      </c>
      <c r="DI50" s="81">
        <f t="shared" si="34"/>
        <v>0</v>
      </c>
      <c r="DJ50" s="81">
        <f t="shared" si="35"/>
        <v>0</v>
      </c>
      <c r="DK50" s="84">
        <f t="shared" si="9"/>
        <v>0</v>
      </c>
    </row>
    <row r="51" spans="1:115" ht="15.75" thickBot="1">
      <c r="A51" s="76"/>
      <c r="B51" s="31">
        <v>49</v>
      </c>
      <c r="C51" s="82">
        <v>-74</v>
      </c>
      <c r="D51" s="82">
        <v>0</v>
      </c>
      <c r="E51" s="82">
        <v>0</v>
      </c>
      <c r="F51" s="82">
        <v>0</v>
      </c>
      <c r="G51" s="82">
        <v>-74</v>
      </c>
      <c r="H51" s="76"/>
      <c r="I51" s="31">
        <v>49</v>
      </c>
      <c r="J51" s="82">
        <v>74</v>
      </c>
      <c r="K51" s="82">
        <v>0</v>
      </c>
      <c r="L51" s="82">
        <v>0</v>
      </c>
      <c r="M51" s="82">
        <v>0</v>
      </c>
      <c r="N51" s="82">
        <v>74</v>
      </c>
      <c r="O51" s="76"/>
      <c r="P51" s="31">
        <v>49</v>
      </c>
      <c r="Q51" s="82">
        <v>0</v>
      </c>
      <c r="R51" s="82">
        <v>0</v>
      </c>
      <c r="S51" s="82">
        <v>0</v>
      </c>
      <c r="T51" s="82">
        <v>0</v>
      </c>
      <c r="U51" s="82">
        <v>0</v>
      </c>
      <c r="V51" s="76"/>
      <c r="W51" s="31">
        <v>49</v>
      </c>
      <c r="X51" s="82">
        <v>0</v>
      </c>
      <c r="Y51" s="82">
        <v>0</v>
      </c>
      <c r="Z51" s="82">
        <v>0</v>
      </c>
      <c r="AA51" s="82">
        <v>0</v>
      </c>
      <c r="AB51" s="82">
        <v>0</v>
      </c>
      <c r="AC51" s="76"/>
      <c r="AD51" s="31">
        <v>49</v>
      </c>
      <c r="AE51" s="82">
        <v>0</v>
      </c>
      <c r="AF51" s="82">
        <v>0</v>
      </c>
      <c r="AG51" s="82">
        <v>0</v>
      </c>
      <c r="AH51" s="82">
        <v>0</v>
      </c>
      <c r="AI51" s="82">
        <v>0</v>
      </c>
      <c r="AJ51" s="31"/>
      <c r="AK51" s="31">
        <f t="shared" si="10"/>
        <v>10</v>
      </c>
      <c r="AM51" s="83"/>
      <c r="AN51" s="83">
        <f t="shared" si="11"/>
        <v>0</v>
      </c>
      <c r="AO51" s="83">
        <f t="shared" si="11"/>
        <v>0</v>
      </c>
      <c r="AP51" s="83">
        <f t="shared" si="11"/>
        <v>0</v>
      </c>
      <c r="AQ51" s="83">
        <f t="shared" si="11"/>
        <v>0</v>
      </c>
      <c r="AR51" s="83">
        <f t="shared" si="12"/>
        <v>0</v>
      </c>
      <c r="AS51" s="83"/>
      <c r="AT51" s="83"/>
      <c r="AU51" s="83">
        <f t="shared" si="13"/>
        <v>74</v>
      </c>
      <c r="AV51" s="83">
        <f t="shared" si="13"/>
        <v>0</v>
      </c>
      <c r="AW51" s="83">
        <f t="shared" si="13"/>
        <v>0</v>
      </c>
      <c r="AX51" s="83">
        <f t="shared" si="13"/>
        <v>0</v>
      </c>
      <c r="AY51" s="83">
        <f t="shared" si="14"/>
        <v>-74</v>
      </c>
      <c r="AZ51" s="83"/>
      <c r="BA51" s="83"/>
      <c r="BB51" s="83">
        <f t="shared" si="15"/>
        <v>0</v>
      </c>
      <c r="BC51" s="83">
        <f t="shared" si="1"/>
        <v>0</v>
      </c>
      <c r="BD51" s="83">
        <f t="shared" si="1"/>
        <v>0</v>
      </c>
      <c r="BE51" s="83">
        <f t="shared" si="1"/>
        <v>0</v>
      </c>
      <c r="BF51" s="83">
        <f t="shared" si="16"/>
        <v>0</v>
      </c>
      <c r="BG51" s="83"/>
      <c r="BH51" s="83"/>
      <c r="BI51" s="83">
        <f t="shared" si="17"/>
        <v>0</v>
      </c>
      <c r="BJ51" s="83">
        <f t="shared" si="2"/>
        <v>0</v>
      </c>
      <c r="BK51" s="83">
        <f t="shared" si="2"/>
        <v>0</v>
      </c>
      <c r="BL51" s="83">
        <f t="shared" si="2"/>
        <v>0</v>
      </c>
      <c r="BM51" s="83">
        <f t="shared" si="18"/>
        <v>0</v>
      </c>
      <c r="BN51" s="83"/>
      <c r="BO51" s="83"/>
      <c r="BP51" s="83">
        <f t="shared" si="19"/>
        <v>0</v>
      </c>
      <c r="BQ51" s="83">
        <f t="shared" si="3"/>
        <v>0</v>
      </c>
      <c r="BR51" s="83">
        <f t="shared" si="3"/>
        <v>0</v>
      </c>
      <c r="BS51" s="83">
        <f t="shared" si="3"/>
        <v>0</v>
      </c>
      <c r="BT51" s="83">
        <f t="shared" si="20"/>
        <v>0</v>
      </c>
      <c r="BV51" s="80"/>
      <c r="BW51" s="80"/>
      <c r="BX51" s="80">
        <f t="shared" si="21"/>
        <v>0</v>
      </c>
      <c r="BY51" s="80">
        <f t="shared" si="21"/>
        <v>0</v>
      </c>
      <c r="BZ51" s="80">
        <f t="shared" si="21"/>
        <v>0</v>
      </c>
      <c r="CA51" s="80">
        <f t="shared" si="21"/>
        <v>0</v>
      </c>
      <c r="CB51" s="80">
        <f t="shared" si="22"/>
        <v>0</v>
      </c>
      <c r="CC51" s="80"/>
      <c r="CD51" s="80"/>
      <c r="CE51" s="80">
        <f t="shared" si="23"/>
        <v>740</v>
      </c>
      <c r="CF51" s="80">
        <f t="shared" si="5"/>
        <v>0</v>
      </c>
      <c r="CG51" s="80">
        <f t="shared" si="5"/>
        <v>0</v>
      </c>
      <c r="CH51" s="80">
        <f t="shared" si="5"/>
        <v>0</v>
      </c>
      <c r="CI51" s="80">
        <f t="shared" si="24"/>
        <v>740</v>
      </c>
      <c r="CJ51" s="80"/>
      <c r="CK51" s="80"/>
      <c r="CL51" s="80">
        <f t="shared" si="25"/>
        <v>0</v>
      </c>
      <c r="CM51" s="80">
        <f t="shared" si="6"/>
        <v>0</v>
      </c>
      <c r="CN51" s="80">
        <f t="shared" si="6"/>
        <v>0</v>
      </c>
      <c r="CO51" s="80">
        <f t="shared" si="6"/>
        <v>0</v>
      </c>
      <c r="CP51" s="80">
        <f t="shared" si="26"/>
        <v>0</v>
      </c>
      <c r="CQ51" s="80"/>
      <c r="CR51" s="80"/>
      <c r="CS51" s="80">
        <f t="shared" si="27"/>
        <v>0</v>
      </c>
      <c r="CT51" s="80">
        <f t="shared" si="7"/>
        <v>0</v>
      </c>
      <c r="CU51" s="80">
        <f t="shared" si="7"/>
        <v>0</v>
      </c>
      <c r="CV51" s="80">
        <f t="shared" si="7"/>
        <v>0</v>
      </c>
      <c r="CW51" s="80">
        <f t="shared" si="28"/>
        <v>0</v>
      </c>
      <c r="CX51" s="80"/>
      <c r="CY51" s="80"/>
      <c r="CZ51" s="80">
        <f t="shared" si="29"/>
        <v>0</v>
      </c>
      <c r="DA51" s="80">
        <f t="shared" si="8"/>
        <v>0</v>
      </c>
      <c r="DB51" s="80">
        <f t="shared" si="8"/>
        <v>0</v>
      </c>
      <c r="DC51" s="80">
        <f t="shared" si="8"/>
        <v>0</v>
      </c>
      <c r="DD51" s="80">
        <f t="shared" si="30"/>
        <v>0</v>
      </c>
      <c r="DF51" s="81">
        <f t="shared" si="31"/>
        <v>74</v>
      </c>
      <c r="DG51" s="81">
        <f t="shared" si="32"/>
        <v>-74</v>
      </c>
      <c r="DH51" s="81">
        <f t="shared" si="33"/>
        <v>0</v>
      </c>
      <c r="DI51" s="81">
        <f t="shared" si="34"/>
        <v>0</v>
      </c>
      <c r="DJ51" s="81">
        <f t="shared" si="35"/>
        <v>0</v>
      </c>
      <c r="DK51" s="84">
        <f t="shared" si="9"/>
        <v>0</v>
      </c>
    </row>
    <row r="52" spans="1:115" ht="15.75" thickBot="1">
      <c r="A52" s="76"/>
      <c r="B52" s="31">
        <v>50</v>
      </c>
      <c r="C52" s="82">
        <v>-73</v>
      </c>
      <c r="D52" s="82">
        <v>0</v>
      </c>
      <c r="E52" s="82">
        <v>0</v>
      </c>
      <c r="F52" s="82">
        <v>0</v>
      </c>
      <c r="G52" s="82">
        <v>-73</v>
      </c>
      <c r="H52" s="76"/>
      <c r="I52" s="31">
        <v>50</v>
      </c>
      <c r="J52" s="82">
        <v>73</v>
      </c>
      <c r="K52" s="82">
        <v>0</v>
      </c>
      <c r="L52" s="82">
        <v>0</v>
      </c>
      <c r="M52" s="82">
        <v>0</v>
      </c>
      <c r="N52" s="82">
        <v>73</v>
      </c>
      <c r="O52" s="76"/>
      <c r="P52" s="31">
        <v>50</v>
      </c>
      <c r="Q52" s="82">
        <v>0</v>
      </c>
      <c r="R52" s="82">
        <v>0</v>
      </c>
      <c r="S52" s="82">
        <v>0</v>
      </c>
      <c r="T52" s="82">
        <v>0</v>
      </c>
      <c r="U52" s="82">
        <v>0</v>
      </c>
      <c r="V52" s="76"/>
      <c r="W52" s="31">
        <v>50</v>
      </c>
      <c r="X52" s="82">
        <v>0</v>
      </c>
      <c r="Y52" s="82">
        <v>0</v>
      </c>
      <c r="Z52" s="82">
        <v>0</v>
      </c>
      <c r="AA52" s="82">
        <v>0</v>
      </c>
      <c r="AB52" s="82">
        <v>0</v>
      </c>
      <c r="AC52" s="76"/>
      <c r="AD52" s="31">
        <v>50</v>
      </c>
      <c r="AE52" s="82">
        <v>0</v>
      </c>
      <c r="AF52" s="82">
        <v>0</v>
      </c>
      <c r="AG52" s="82">
        <v>0</v>
      </c>
      <c r="AH52" s="82">
        <v>0</v>
      </c>
      <c r="AI52" s="82">
        <v>0</v>
      </c>
      <c r="AJ52" s="31"/>
      <c r="AK52" s="31">
        <f t="shared" si="10"/>
        <v>10</v>
      </c>
      <c r="AM52" s="83"/>
      <c r="AN52" s="83">
        <f t="shared" si="11"/>
        <v>0</v>
      </c>
      <c r="AO52" s="83">
        <f t="shared" si="11"/>
        <v>0</v>
      </c>
      <c r="AP52" s="83">
        <f t="shared" si="11"/>
        <v>0</v>
      </c>
      <c r="AQ52" s="83">
        <f t="shared" si="11"/>
        <v>0</v>
      </c>
      <c r="AR52" s="83">
        <f t="shared" si="12"/>
        <v>0</v>
      </c>
      <c r="AS52" s="83"/>
      <c r="AT52" s="83"/>
      <c r="AU52" s="83">
        <f t="shared" si="13"/>
        <v>73</v>
      </c>
      <c r="AV52" s="83">
        <f t="shared" si="13"/>
        <v>0</v>
      </c>
      <c r="AW52" s="83">
        <f t="shared" si="13"/>
        <v>0</v>
      </c>
      <c r="AX52" s="83">
        <f t="shared" si="13"/>
        <v>0</v>
      </c>
      <c r="AY52" s="83">
        <f t="shared" si="14"/>
        <v>-73</v>
      </c>
      <c r="AZ52" s="83"/>
      <c r="BA52" s="83"/>
      <c r="BB52" s="83">
        <f t="shared" si="15"/>
        <v>0</v>
      </c>
      <c r="BC52" s="83">
        <f t="shared" si="1"/>
        <v>0</v>
      </c>
      <c r="BD52" s="83">
        <f t="shared" si="1"/>
        <v>0</v>
      </c>
      <c r="BE52" s="83">
        <f t="shared" si="1"/>
        <v>0</v>
      </c>
      <c r="BF52" s="83">
        <f t="shared" si="16"/>
        <v>0</v>
      </c>
      <c r="BG52" s="83"/>
      <c r="BH52" s="83"/>
      <c r="BI52" s="83">
        <f t="shared" si="17"/>
        <v>0</v>
      </c>
      <c r="BJ52" s="83">
        <f t="shared" si="2"/>
        <v>0</v>
      </c>
      <c r="BK52" s="83">
        <f t="shared" si="2"/>
        <v>0</v>
      </c>
      <c r="BL52" s="83">
        <f t="shared" si="2"/>
        <v>0</v>
      </c>
      <c r="BM52" s="83">
        <f t="shared" si="18"/>
        <v>0</v>
      </c>
      <c r="BN52" s="83"/>
      <c r="BO52" s="83"/>
      <c r="BP52" s="83">
        <f t="shared" si="19"/>
        <v>0</v>
      </c>
      <c r="BQ52" s="83">
        <f t="shared" si="3"/>
        <v>0</v>
      </c>
      <c r="BR52" s="83">
        <f t="shared" si="3"/>
        <v>0</v>
      </c>
      <c r="BS52" s="83">
        <f t="shared" si="3"/>
        <v>0</v>
      </c>
      <c r="BT52" s="83">
        <f t="shared" si="20"/>
        <v>0</v>
      </c>
      <c r="BV52" s="80"/>
      <c r="BW52" s="80"/>
      <c r="BX52" s="80">
        <f t="shared" si="21"/>
        <v>0</v>
      </c>
      <c r="BY52" s="80">
        <f t="shared" si="21"/>
        <v>0</v>
      </c>
      <c r="BZ52" s="80">
        <f t="shared" si="21"/>
        <v>0</v>
      </c>
      <c r="CA52" s="80">
        <f t="shared" si="21"/>
        <v>0</v>
      </c>
      <c r="CB52" s="80">
        <f t="shared" si="22"/>
        <v>0</v>
      </c>
      <c r="CC52" s="80"/>
      <c r="CD52" s="80"/>
      <c r="CE52" s="80">
        <f t="shared" si="23"/>
        <v>730</v>
      </c>
      <c r="CF52" s="80">
        <f t="shared" si="5"/>
        <v>0</v>
      </c>
      <c r="CG52" s="80">
        <f t="shared" si="5"/>
        <v>0</v>
      </c>
      <c r="CH52" s="80">
        <f t="shared" si="5"/>
        <v>0</v>
      </c>
      <c r="CI52" s="80">
        <f t="shared" si="24"/>
        <v>730</v>
      </c>
      <c r="CJ52" s="80"/>
      <c r="CK52" s="80"/>
      <c r="CL52" s="80">
        <f t="shared" si="25"/>
        <v>0</v>
      </c>
      <c r="CM52" s="80">
        <f t="shared" si="6"/>
        <v>0</v>
      </c>
      <c r="CN52" s="80">
        <f t="shared" si="6"/>
        <v>0</v>
      </c>
      <c r="CO52" s="80">
        <f t="shared" si="6"/>
        <v>0</v>
      </c>
      <c r="CP52" s="80">
        <f t="shared" si="26"/>
        <v>0</v>
      </c>
      <c r="CQ52" s="80"/>
      <c r="CR52" s="80"/>
      <c r="CS52" s="80">
        <f t="shared" si="27"/>
        <v>0</v>
      </c>
      <c r="CT52" s="80">
        <f t="shared" si="7"/>
        <v>0</v>
      </c>
      <c r="CU52" s="80">
        <f t="shared" si="7"/>
        <v>0</v>
      </c>
      <c r="CV52" s="80">
        <f t="shared" si="7"/>
        <v>0</v>
      </c>
      <c r="CW52" s="80">
        <f t="shared" si="28"/>
        <v>0</v>
      </c>
      <c r="CX52" s="80"/>
      <c r="CY52" s="80"/>
      <c r="CZ52" s="80">
        <f t="shared" si="29"/>
        <v>0</v>
      </c>
      <c r="DA52" s="80">
        <f t="shared" si="8"/>
        <v>0</v>
      </c>
      <c r="DB52" s="80">
        <f t="shared" si="8"/>
        <v>0</v>
      </c>
      <c r="DC52" s="80">
        <f t="shared" si="8"/>
        <v>0</v>
      </c>
      <c r="DD52" s="80">
        <f t="shared" si="30"/>
        <v>0</v>
      </c>
      <c r="DF52" s="81">
        <f t="shared" si="31"/>
        <v>73</v>
      </c>
      <c r="DG52" s="81">
        <f t="shared" si="32"/>
        <v>-73</v>
      </c>
      <c r="DH52" s="81">
        <f t="shared" si="33"/>
        <v>0</v>
      </c>
      <c r="DI52" s="81">
        <f t="shared" si="34"/>
        <v>0</v>
      </c>
      <c r="DJ52" s="81">
        <f t="shared" si="35"/>
        <v>0</v>
      </c>
      <c r="DK52" s="84">
        <f t="shared" si="9"/>
        <v>0</v>
      </c>
    </row>
    <row r="53" spans="1:115" ht="15.75" thickBot="1">
      <c r="A53" s="76"/>
      <c r="B53" s="31">
        <v>51</v>
      </c>
      <c r="C53" s="82">
        <v>-89</v>
      </c>
      <c r="D53" s="82">
        <v>0</v>
      </c>
      <c r="E53" s="82">
        <v>0</v>
      </c>
      <c r="F53" s="82">
        <v>0</v>
      </c>
      <c r="G53" s="82">
        <v>-89</v>
      </c>
      <c r="H53" s="76"/>
      <c r="I53" s="31">
        <v>51</v>
      </c>
      <c r="J53" s="82">
        <v>89</v>
      </c>
      <c r="K53" s="82">
        <v>0</v>
      </c>
      <c r="L53" s="82">
        <v>0</v>
      </c>
      <c r="M53" s="82">
        <v>0</v>
      </c>
      <c r="N53" s="82">
        <v>89</v>
      </c>
      <c r="O53" s="76"/>
      <c r="P53" s="31">
        <v>51</v>
      </c>
      <c r="Q53" s="82">
        <v>0</v>
      </c>
      <c r="R53" s="82">
        <v>0</v>
      </c>
      <c r="S53" s="82">
        <v>0</v>
      </c>
      <c r="T53" s="82">
        <v>0</v>
      </c>
      <c r="U53" s="82">
        <v>0</v>
      </c>
      <c r="V53" s="76"/>
      <c r="W53" s="31">
        <v>51</v>
      </c>
      <c r="X53" s="82">
        <v>0</v>
      </c>
      <c r="Y53" s="82">
        <v>0</v>
      </c>
      <c r="Z53" s="82">
        <v>0</v>
      </c>
      <c r="AA53" s="82">
        <v>0</v>
      </c>
      <c r="AB53" s="82">
        <v>0</v>
      </c>
      <c r="AC53" s="76"/>
      <c r="AD53" s="31">
        <v>51</v>
      </c>
      <c r="AE53" s="82">
        <v>0</v>
      </c>
      <c r="AF53" s="82">
        <v>0</v>
      </c>
      <c r="AG53" s="82">
        <v>0</v>
      </c>
      <c r="AH53" s="82">
        <v>0</v>
      </c>
      <c r="AI53" s="82">
        <v>0</v>
      </c>
      <c r="AJ53" s="31"/>
      <c r="AK53" s="31">
        <f t="shared" si="10"/>
        <v>10</v>
      </c>
      <c r="AM53" s="83"/>
      <c r="AN53" s="83">
        <f t="shared" si="11"/>
        <v>0</v>
      </c>
      <c r="AO53" s="83">
        <f t="shared" si="11"/>
        <v>0</v>
      </c>
      <c r="AP53" s="83">
        <f t="shared" si="11"/>
        <v>0</v>
      </c>
      <c r="AQ53" s="83">
        <f t="shared" si="11"/>
        <v>0</v>
      </c>
      <c r="AR53" s="83">
        <f t="shared" si="12"/>
        <v>0</v>
      </c>
      <c r="AS53" s="83"/>
      <c r="AT53" s="83"/>
      <c r="AU53" s="83">
        <f t="shared" si="13"/>
        <v>89</v>
      </c>
      <c r="AV53" s="83">
        <f t="shared" si="13"/>
        <v>0</v>
      </c>
      <c r="AW53" s="83">
        <f t="shared" si="13"/>
        <v>0</v>
      </c>
      <c r="AX53" s="83">
        <f t="shared" si="13"/>
        <v>0</v>
      </c>
      <c r="AY53" s="83">
        <f t="shared" si="14"/>
        <v>-89</v>
      </c>
      <c r="AZ53" s="83"/>
      <c r="BA53" s="83"/>
      <c r="BB53" s="83">
        <f t="shared" si="15"/>
        <v>0</v>
      </c>
      <c r="BC53" s="83">
        <f t="shared" si="1"/>
        <v>0</v>
      </c>
      <c r="BD53" s="83">
        <f t="shared" si="1"/>
        <v>0</v>
      </c>
      <c r="BE53" s="83">
        <f t="shared" si="1"/>
        <v>0</v>
      </c>
      <c r="BF53" s="83">
        <f t="shared" si="16"/>
        <v>0</v>
      </c>
      <c r="BG53" s="83"/>
      <c r="BH53" s="83"/>
      <c r="BI53" s="83">
        <f t="shared" si="17"/>
        <v>0</v>
      </c>
      <c r="BJ53" s="83">
        <f t="shared" si="2"/>
        <v>0</v>
      </c>
      <c r="BK53" s="83">
        <f t="shared" si="2"/>
        <v>0</v>
      </c>
      <c r="BL53" s="83">
        <f t="shared" si="2"/>
        <v>0</v>
      </c>
      <c r="BM53" s="83">
        <f t="shared" si="18"/>
        <v>0</v>
      </c>
      <c r="BN53" s="83"/>
      <c r="BO53" s="83"/>
      <c r="BP53" s="83">
        <f t="shared" si="19"/>
        <v>0</v>
      </c>
      <c r="BQ53" s="83">
        <f t="shared" si="3"/>
        <v>0</v>
      </c>
      <c r="BR53" s="83">
        <f t="shared" si="3"/>
        <v>0</v>
      </c>
      <c r="BS53" s="83">
        <f t="shared" si="3"/>
        <v>0</v>
      </c>
      <c r="BT53" s="83">
        <f t="shared" si="20"/>
        <v>0</v>
      </c>
      <c r="BV53" s="80"/>
      <c r="BW53" s="80"/>
      <c r="BX53" s="80">
        <f t="shared" si="21"/>
        <v>0</v>
      </c>
      <c r="BY53" s="80">
        <f t="shared" si="21"/>
        <v>0</v>
      </c>
      <c r="BZ53" s="80">
        <f t="shared" si="21"/>
        <v>0</v>
      </c>
      <c r="CA53" s="80">
        <f t="shared" si="21"/>
        <v>0</v>
      </c>
      <c r="CB53" s="80">
        <f t="shared" si="22"/>
        <v>0</v>
      </c>
      <c r="CC53" s="80"/>
      <c r="CD53" s="80"/>
      <c r="CE53" s="80">
        <f t="shared" si="23"/>
        <v>890</v>
      </c>
      <c r="CF53" s="80">
        <f t="shared" si="5"/>
        <v>0</v>
      </c>
      <c r="CG53" s="80">
        <f t="shared" si="5"/>
        <v>0</v>
      </c>
      <c r="CH53" s="80">
        <f t="shared" si="5"/>
        <v>0</v>
      </c>
      <c r="CI53" s="80">
        <f t="shared" si="24"/>
        <v>890</v>
      </c>
      <c r="CJ53" s="80"/>
      <c r="CK53" s="80"/>
      <c r="CL53" s="80">
        <f t="shared" si="25"/>
        <v>0</v>
      </c>
      <c r="CM53" s="80">
        <f t="shared" si="6"/>
        <v>0</v>
      </c>
      <c r="CN53" s="80">
        <f t="shared" si="6"/>
        <v>0</v>
      </c>
      <c r="CO53" s="80">
        <f t="shared" si="6"/>
        <v>0</v>
      </c>
      <c r="CP53" s="80">
        <f t="shared" si="26"/>
        <v>0</v>
      </c>
      <c r="CQ53" s="80"/>
      <c r="CR53" s="80"/>
      <c r="CS53" s="80">
        <f t="shared" si="27"/>
        <v>0</v>
      </c>
      <c r="CT53" s="80">
        <f t="shared" si="7"/>
        <v>0</v>
      </c>
      <c r="CU53" s="80">
        <f t="shared" si="7"/>
        <v>0</v>
      </c>
      <c r="CV53" s="80">
        <f t="shared" si="7"/>
        <v>0</v>
      </c>
      <c r="CW53" s="80">
        <f t="shared" si="28"/>
        <v>0</v>
      </c>
      <c r="CX53" s="80"/>
      <c r="CY53" s="80"/>
      <c r="CZ53" s="80">
        <f t="shared" si="29"/>
        <v>0</v>
      </c>
      <c r="DA53" s="80">
        <f t="shared" si="8"/>
        <v>0</v>
      </c>
      <c r="DB53" s="80">
        <f t="shared" si="8"/>
        <v>0</v>
      </c>
      <c r="DC53" s="80">
        <f t="shared" si="8"/>
        <v>0</v>
      </c>
      <c r="DD53" s="80">
        <f t="shared" si="30"/>
        <v>0</v>
      </c>
      <c r="DF53" s="81">
        <f t="shared" si="31"/>
        <v>89</v>
      </c>
      <c r="DG53" s="81">
        <f t="shared" si="32"/>
        <v>-89</v>
      </c>
      <c r="DH53" s="81">
        <f t="shared" si="33"/>
        <v>0</v>
      </c>
      <c r="DI53" s="81">
        <f t="shared" si="34"/>
        <v>0</v>
      </c>
      <c r="DJ53" s="81">
        <f t="shared" si="35"/>
        <v>0</v>
      </c>
      <c r="DK53" s="84">
        <f t="shared" si="9"/>
        <v>0</v>
      </c>
    </row>
    <row r="54" spans="1:115" ht="15.75" thickBot="1">
      <c r="A54" s="76"/>
      <c r="B54" s="31">
        <v>52</v>
      </c>
      <c r="C54" s="82">
        <v>-75</v>
      </c>
      <c r="D54" s="82">
        <v>0</v>
      </c>
      <c r="E54" s="82">
        <v>0</v>
      </c>
      <c r="F54" s="82">
        <v>0</v>
      </c>
      <c r="G54" s="82">
        <v>-75</v>
      </c>
      <c r="H54" s="76"/>
      <c r="I54" s="31">
        <v>52</v>
      </c>
      <c r="J54" s="82">
        <v>75</v>
      </c>
      <c r="K54" s="82">
        <v>0</v>
      </c>
      <c r="L54" s="82">
        <v>0</v>
      </c>
      <c r="M54" s="82">
        <v>0</v>
      </c>
      <c r="N54" s="82">
        <v>75</v>
      </c>
      <c r="O54" s="76"/>
      <c r="P54" s="31">
        <v>52</v>
      </c>
      <c r="Q54" s="82">
        <v>0</v>
      </c>
      <c r="R54" s="82">
        <v>0</v>
      </c>
      <c r="S54" s="82">
        <v>0</v>
      </c>
      <c r="T54" s="82">
        <v>0</v>
      </c>
      <c r="U54" s="82">
        <v>0</v>
      </c>
      <c r="V54" s="76"/>
      <c r="W54" s="31">
        <v>52</v>
      </c>
      <c r="X54" s="82">
        <v>0</v>
      </c>
      <c r="Y54" s="82">
        <v>0</v>
      </c>
      <c r="Z54" s="82">
        <v>0</v>
      </c>
      <c r="AA54" s="82">
        <v>0</v>
      </c>
      <c r="AB54" s="82">
        <v>0</v>
      </c>
      <c r="AC54" s="76"/>
      <c r="AD54" s="31">
        <v>52</v>
      </c>
      <c r="AE54" s="82">
        <v>0</v>
      </c>
      <c r="AF54" s="82">
        <v>0</v>
      </c>
      <c r="AG54" s="82">
        <v>0</v>
      </c>
      <c r="AH54" s="82">
        <v>0</v>
      </c>
      <c r="AI54" s="82">
        <v>0</v>
      </c>
      <c r="AJ54" s="31"/>
      <c r="AK54" s="31">
        <f t="shared" si="10"/>
        <v>10</v>
      </c>
      <c r="AM54" s="83"/>
      <c r="AN54" s="83">
        <f t="shared" si="11"/>
        <v>0</v>
      </c>
      <c r="AO54" s="83">
        <f t="shared" si="11"/>
        <v>0</v>
      </c>
      <c r="AP54" s="83">
        <f t="shared" si="11"/>
        <v>0</v>
      </c>
      <c r="AQ54" s="83">
        <f t="shared" si="11"/>
        <v>0</v>
      </c>
      <c r="AR54" s="83">
        <f t="shared" si="12"/>
        <v>0</v>
      </c>
      <c r="AS54" s="83"/>
      <c r="AT54" s="83"/>
      <c r="AU54" s="83">
        <f t="shared" si="13"/>
        <v>75</v>
      </c>
      <c r="AV54" s="83">
        <f t="shared" si="13"/>
        <v>0</v>
      </c>
      <c r="AW54" s="83">
        <f t="shared" si="13"/>
        <v>0</v>
      </c>
      <c r="AX54" s="83">
        <f t="shared" si="13"/>
        <v>0</v>
      </c>
      <c r="AY54" s="83">
        <f t="shared" si="14"/>
        <v>-75</v>
      </c>
      <c r="AZ54" s="83"/>
      <c r="BA54" s="83"/>
      <c r="BB54" s="83">
        <f t="shared" si="15"/>
        <v>0</v>
      </c>
      <c r="BC54" s="83">
        <f t="shared" si="1"/>
        <v>0</v>
      </c>
      <c r="BD54" s="83">
        <f t="shared" si="1"/>
        <v>0</v>
      </c>
      <c r="BE54" s="83">
        <f t="shared" si="1"/>
        <v>0</v>
      </c>
      <c r="BF54" s="83">
        <f t="shared" si="16"/>
        <v>0</v>
      </c>
      <c r="BG54" s="83"/>
      <c r="BH54" s="83"/>
      <c r="BI54" s="83">
        <f t="shared" si="17"/>
        <v>0</v>
      </c>
      <c r="BJ54" s="83">
        <f t="shared" si="2"/>
        <v>0</v>
      </c>
      <c r="BK54" s="83">
        <f t="shared" si="2"/>
        <v>0</v>
      </c>
      <c r="BL54" s="83">
        <f t="shared" si="2"/>
        <v>0</v>
      </c>
      <c r="BM54" s="83">
        <f t="shared" si="18"/>
        <v>0</v>
      </c>
      <c r="BN54" s="83"/>
      <c r="BO54" s="83"/>
      <c r="BP54" s="83">
        <f t="shared" si="19"/>
        <v>0</v>
      </c>
      <c r="BQ54" s="83">
        <f t="shared" si="3"/>
        <v>0</v>
      </c>
      <c r="BR54" s="83">
        <f t="shared" si="3"/>
        <v>0</v>
      </c>
      <c r="BS54" s="83">
        <f t="shared" si="3"/>
        <v>0</v>
      </c>
      <c r="BT54" s="83">
        <f t="shared" si="20"/>
        <v>0</v>
      </c>
      <c r="BV54" s="80"/>
      <c r="BW54" s="80"/>
      <c r="BX54" s="80">
        <f t="shared" si="21"/>
        <v>0</v>
      </c>
      <c r="BY54" s="80">
        <f t="shared" si="21"/>
        <v>0</v>
      </c>
      <c r="BZ54" s="80">
        <f t="shared" si="21"/>
        <v>0</v>
      </c>
      <c r="CA54" s="80">
        <f t="shared" si="21"/>
        <v>0</v>
      </c>
      <c r="CB54" s="80">
        <f t="shared" si="22"/>
        <v>0</v>
      </c>
      <c r="CC54" s="80"/>
      <c r="CD54" s="80"/>
      <c r="CE54" s="80">
        <f t="shared" si="23"/>
        <v>750</v>
      </c>
      <c r="CF54" s="80">
        <f t="shared" si="5"/>
        <v>0</v>
      </c>
      <c r="CG54" s="80">
        <f t="shared" si="5"/>
        <v>0</v>
      </c>
      <c r="CH54" s="80">
        <f t="shared" si="5"/>
        <v>0</v>
      </c>
      <c r="CI54" s="80">
        <f t="shared" si="24"/>
        <v>750</v>
      </c>
      <c r="CJ54" s="80"/>
      <c r="CK54" s="80"/>
      <c r="CL54" s="80">
        <f t="shared" si="25"/>
        <v>0</v>
      </c>
      <c r="CM54" s="80">
        <f t="shared" si="6"/>
        <v>0</v>
      </c>
      <c r="CN54" s="80">
        <f t="shared" si="6"/>
        <v>0</v>
      </c>
      <c r="CO54" s="80">
        <f t="shared" si="6"/>
        <v>0</v>
      </c>
      <c r="CP54" s="80">
        <f t="shared" si="26"/>
        <v>0</v>
      </c>
      <c r="CQ54" s="80"/>
      <c r="CR54" s="80"/>
      <c r="CS54" s="80">
        <f t="shared" si="27"/>
        <v>0</v>
      </c>
      <c r="CT54" s="80">
        <f t="shared" si="7"/>
        <v>0</v>
      </c>
      <c r="CU54" s="80">
        <f t="shared" si="7"/>
        <v>0</v>
      </c>
      <c r="CV54" s="80">
        <f t="shared" si="7"/>
        <v>0</v>
      </c>
      <c r="CW54" s="80">
        <f t="shared" si="28"/>
        <v>0</v>
      </c>
      <c r="CX54" s="80"/>
      <c r="CY54" s="80"/>
      <c r="CZ54" s="80">
        <f t="shared" si="29"/>
        <v>0</v>
      </c>
      <c r="DA54" s="80">
        <f t="shared" si="8"/>
        <v>0</v>
      </c>
      <c r="DB54" s="80">
        <f t="shared" si="8"/>
        <v>0</v>
      </c>
      <c r="DC54" s="80">
        <f t="shared" si="8"/>
        <v>0</v>
      </c>
      <c r="DD54" s="80">
        <f t="shared" si="30"/>
        <v>0</v>
      </c>
      <c r="DF54" s="81">
        <f t="shared" si="31"/>
        <v>75</v>
      </c>
      <c r="DG54" s="81">
        <f t="shared" si="32"/>
        <v>-75</v>
      </c>
      <c r="DH54" s="81">
        <f t="shared" si="33"/>
        <v>0</v>
      </c>
      <c r="DI54" s="81">
        <f t="shared" si="34"/>
        <v>0</v>
      </c>
      <c r="DJ54" s="81">
        <f t="shared" si="35"/>
        <v>0</v>
      </c>
      <c r="DK54" s="84">
        <f t="shared" si="9"/>
        <v>0</v>
      </c>
    </row>
    <row r="55" spans="1:115" ht="15.75" thickBot="1">
      <c r="A55" s="76"/>
      <c r="B55" s="31">
        <v>53</v>
      </c>
      <c r="C55" s="82">
        <v>-85</v>
      </c>
      <c r="D55" s="82">
        <v>0</v>
      </c>
      <c r="E55" s="82">
        <v>0</v>
      </c>
      <c r="F55" s="82">
        <v>0</v>
      </c>
      <c r="G55" s="82">
        <v>-85</v>
      </c>
      <c r="H55" s="76"/>
      <c r="I55" s="31">
        <v>53</v>
      </c>
      <c r="J55" s="82">
        <v>85</v>
      </c>
      <c r="K55" s="82">
        <v>0</v>
      </c>
      <c r="L55" s="82">
        <v>0</v>
      </c>
      <c r="M55" s="82">
        <v>0</v>
      </c>
      <c r="N55" s="82">
        <v>85</v>
      </c>
      <c r="O55" s="76"/>
      <c r="P55" s="31">
        <v>53</v>
      </c>
      <c r="Q55" s="82">
        <v>0</v>
      </c>
      <c r="R55" s="82">
        <v>0</v>
      </c>
      <c r="S55" s="82">
        <v>0</v>
      </c>
      <c r="T55" s="82">
        <v>0</v>
      </c>
      <c r="U55" s="82">
        <v>0</v>
      </c>
      <c r="V55" s="76"/>
      <c r="W55" s="31">
        <v>53</v>
      </c>
      <c r="X55" s="82">
        <v>0</v>
      </c>
      <c r="Y55" s="82">
        <v>0</v>
      </c>
      <c r="Z55" s="82">
        <v>0</v>
      </c>
      <c r="AA55" s="82">
        <v>0</v>
      </c>
      <c r="AB55" s="82">
        <v>0</v>
      </c>
      <c r="AC55" s="76"/>
      <c r="AD55" s="31">
        <v>53</v>
      </c>
      <c r="AE55" s="82">
        <v>0</v>
      </c>
      <c r="AF55" s="82">
        <v>0</v>
      </c>
      <c r="AG55" s="82">
        <v>0</v>
      </c>
      <c r="AH55" s="82">
        <v>0</v>
      </c>
      <c r="AI55" s="82">
        <v>0</v>
      </c>
      <c r="AJ55" s="31"/>
      <c r="AK55" s="31">
        <f t="shared" si="10"/>
        <v>10</v>
      </c>
      <c r="AM55" s="83"/>
      <c r="AN55" s="83">
        <f t="shared" si="11"/>
        <v>0</v>
      </c>
      <c r="AO55" s="83">
        <f t="shared" si="11"/>
        <v>0</v>
      </c>
      <c r="AP55" s="83">
        <f t="shared" si="11"/>
        <v>0</v>
      </c>
      <c r="AQ55" s="83">
        <f t="shared" si="11"/>
        <v>0</v>
      </c>
      <c r="AR55" s="83">
        <f t="shared" si="12"/>
        <v>0</v>
      </c>
      <c r="AS55" s="83"/>
      <c r="AT55" s="83"/>
      <c r="AU55" s="83">
        <f t="shared" si="13"/>
        <v>85</v>
      </c>
      <c r="AV55" s="83">
        <f t="shared" si="13"/>
        <v>0</v>
      </c>
      <c r="AW55" s="83">
        <f t="shared" si="13"/>
        <v>0</v>
      </c>
      <c r="AX55" s="83">
        <f t="shared" si="13"/>
        <v>0</v>
      </c>
      <c r="AY55" s="83">
        <f t="shared" si="14"/>
        <v>-85</v>
      </c>
      <c r="AZ55" s="83"/>
      <c r="BA55" s="83"/>
      <c r="BB55" s="83">
        <f t="shared" si="15"/>
        <v>0</v>
      </c>
      <c r="BC55" s="83">
        <f t="shared" si="1"/>
        <v>0</v>
      </c>
      <c r="BD55" s="83">
        <f t="shared" si="1"/>
        <v>0</v>
      </c>
      <c r="BE55" s="83">
        <f t="shared" si="1"/>
        <v>0</v>
      </c>
      <c r="BF55" s="83">
        <f t="shared" si="16"/>
        <v>0</v>
      </c>
      <c r="BG55" s="83"/>
      <c r="BH55" s="83"/>
      <c r="BI55" s="83">
        <f t="shared" si="17"/>
        <v>0</v>
      </c>
      <c r="BJ55" s="83">
        <f t="shared" si="2"/>
        <v>0</v>
      </c>
      <c r="BK55" s="83">
        <f t="shared" si="2"/>
        <v>0</v>
      </c>
      <c r="BL55" s="83">
        <f t="shared" si="2"/>
        <v>0</v>
      </c>
      <c r="BM55" s="83">
        <f t="shared" si="18"/>
        <v>0</v>
      </c>
      <c r="BN55" s="83"/>
      <c r="BO55" s="83"/>
      <c r="BP55" s="83">
        <f t="shared" si="19"/>
        <v>0</v>
      </c>
      <c r="BQ55" s="83">
        <f t="shared" si="3"/>
        <v>0</v>
      </c>
      <c r="BR55" s="83">
        <f t="shared" si="3"/>
        <v>0</v>
      </c>
      <c r="BS55" s="83">
        <f t="shared" si="3"/>
        <v>0</v>
      </c>
      <c r="BT55" s="83">
        <f t="shared" si="20"/>
        <v>0</v>
      </c>
      <c r="BV55" s="80"/>
      <c r="BW55" s="80"/>
      <c r="BX55" s="80">
        <f t="shared" si="21"/>
        <v>0</v>
      </c>
      <c r="BY55" s="80">
        <f t="shared" si="21"/>
        <v>0</v>
      </c>
      <c r="BZ55" s="80">
        <f t="shared" si="21"/>
        <v>0</v>
      </c>
      <c r="CA55" s="80">
        <f t="shared" si="21"/>
        <v>0</v>
      </c>
      <c r="CB55" s="80">
        <f t="shared" si="22"/>
        <v>0</v>
      </c>
      <c r="CC55" s="80"/>
      <c r="CD55" s="80"/>
      <c r="CE55" s="80">
        <f t="shared" si="23"/>
        <v>850</v>
      </c>
      <c r="CF55" s="80">
        <f t="shared" si="5"/>
        <v>0</v>
      </c>
      <c r="CG55" s="80">
        <f t="shared" si="5"/>
        <v>0</v>
      </c>
      <c r="CH55" s="80">
        <f t="shared" si="5"/>
        <v>0</v>
      </c>
      <c r="CI55" s="80">
        <f t="shared" si="24"/>
        <v>850</v>
      </c>
      <c r="CJ55" s="80"/>
      <c r="CK55" s="80"/>
      <c r="CL55" s="80">
        <f t="shared" si="25"/>
        <v>0</v>
      </c>
      <c r="CM55" s="80">
        <f t="shared" si="6"/>
        <v>0</v>
      </c>
      <c r="CN55" s="80">
        <f t="shared" si="6"/>
        <v>0</v>
      </c>
      <c r="CO55" s="80">
        <f t="shared" si="6"/>
        <v>0</v>
      </c>
      <c r="CP55" s="80">
        <f t="shared" si="26"/>
        <v>0</v>
      </c>
      <c r="CQ55" s="80"/>
      <c r="CR55" s="80"/>
      <c r="CS55" s="80">
        <f t="shared" si="27"/>
        <v>0</v>
      </c>
      <c r="CT55" s="80">
        <f t="shared" si="7"/>
        <v>0</v>
      </c>
      <c r="CU55" s="80">
        <f t="shared" si="7"/>
        <v>0</v>
      </c>
      <c r="CV55" s="80">
        <f t="shared" si="7"/>
        <v>0</v>
      </c>
      <c r="CW55" s="80">
        <f t="shared" si="28"/>
        <v>0</v>
      </c>
      <c r="CX55" s="80"/>
      <c r="CY55" s="80"/>
      <c r="CZ55" s="80">
        <f t="shared" si="29"/>
        <v>0</v>
      </c>
      <c r="DA55" s="80">
        <f t="shared" si="8"/>
        <v>0</v>
      </c>
      <c r="DB55" s="80">
        <f t="shared" si="8"/>
        <v>0</v>
      </c>
      <c r="DC55" s="80">
        <f t="shared" si="8"/>
        <v>0</v>
      </c>
      <c r="DD55" s="80">
        <f t="shared" si="30"/>
        <v>0</v>
      </c>
      <c r="DF55" s="81">
        <f t="shared" si="31"/>
        <v>85</v>
      </c>
      <c r="DG55" s="81">
        <f t="shared" si="32"/>
        <v>-85</v>
      </c>
      <c r="DH55" s="81">
        <f t="shared" si="33"/>
        <v>0</v>
      </c>
      <c r="DI55" s="81">
        <f t="shared" si="34"/>
        <v>0</v>
      </c>
      <c r="DJ55" s="81">
        <f t="shared" si="35"/>
        <v>0</v>
      </c>
      <c r="DK55" s="84">
        <f t="shared" si="9"/>
        <v>0</v>
      </c>
    </row>
    <row r="56" spans="1:115" ht="15.75" thickBot="1">
      <c r="A56" s="76"/>
      <c r="B56" s="31">
        <v>54</v>
      </c>
      <c r="C56" s="82">
        <v>-80</v>
      </c>
      <c r="D56" s="82">
        <v>0</v>
      </c>
      <c r="E56" s="82">
        <v>0</v>
      </c>
      <c r="F56" s="82">
        <v>0</v>
      </c>
      <c r="G56" s="82">
        <v>-80</v>
      </c>
      <c r="H56" s="76"/>
      <c r="I56" s="31">
        <v>54</v>
      </c>
      <c r="J56" s="82">
        <v>80</v>
      </c>
      <c r="K56" s="82">
        <v>0</v>
      </c>
      <c r="L56" s="82">
        <v>0</v>
      </c>
      <c r="M56" s="82">
        <v>0</v>
      </c>
      <c r="N56" s="82">
        <v>80</v>
      </c>
      <c r="O56" s="76"/>
      <c r="P56" s="31">
        <v>54</v>
      </c>
      <c r="Q56" s="82">
        <v>0</v>
      </c>
      <c r="R56" s="82">
        <v>0</v>
      </c>
      <c r="S56" s="82">
        <v>0</v>
      </c>
      <c r="T56" s="82">
        <v>0</v>
      </c>
      <c r="U56" s="82">
        <v>0</v>
      </c>
      <c r="V56" s="76"/>
      <c r="W56" s="31">
        <v>54</v>
      </c>
      <c r="X56" s="82">
        <v>0</v>
      </c>
      <c r="Y56" s="82">
        <v>0</v>
      </c>
      <c r="Z56" s="82">
        <v>0</v>
      </c>
      <c r="AA56" s="82">
        <v>0</v>
      </c>
      <c r="AB56" s="82">
        <v>0</v>
      </c>
      <c r="AC56" s="76"/>
      <c r="AD56" s="31">
        <v>54</v>
      </c>
      <c r="AE56" s="82">
        <v>0</v>
      </c>
      <c r="AF56" s="82">
        <v>0</v>
      </c>
      <c r="AG56" s="82">
        <v>0</v>
      </c>
      <c r="AH56" s="82">
        <v>0</v>
      </c>
      <c r="AI56" s="82">
        <v>0</v>
      </c>
      <c r="AJ56" s="31"/>
      <c r="AK56" s="31">
        <f t="shared" si="10"/>
        <v>10</v>
      </c>
      <c r="AM56" s="83"/>
      <c r="AN56" s="83">
        <f t="shared" si="11"/>
        <v>0</v>
      </c>
      <c r="AO56" s="83">
        <f t="shared" si="11"/>
        <v>0</v>
      </c>
      <c r="AP56" s="83">
        <f t="shared" si="11"/>
        <v>0</v>
      </c>
      <c r="AQ56" s="83">
        <f t="shared" si="11"/>
        <v>0</v>
      </c>
      <c r="AR56" s="83">
        <f t="shared" si="12"/>
        <v>0</v>
      </c>
      <c r="AS56" s="83"/>
      <c r="AT56" s="83"/>
      <c r="AU56" s="83">
        <f t="shared" si="13"/>
        <v>80</v>
      </c>
      <c r="AV56" s="83">
        <f t="shared" si="13"/>
        <v>0</v>
      </c>
      <c r="AW56" s="83">
        <f t="shared" si="13"/>
        <v>0</v>
      </c>
      <c r="AX56" s="83">
        <f t="shared" si="13"/>
        <v>0</v>
      </c>
      <c r="AY56" s="83">
        <f t="shared" si="14"/>
        <v>-80</v>
      </c>
      <c r="AZ56" s="83"/>
      <c r="BA56" s="83"/>
      <c r="BB56" s="83">
        <f t="shared" si="15"/>
        <v>0</v>
      </c>
      <c r="BC56" s="83">
        <f t="shared" si="1"/>
        <v>0</v>
      </c>
      <c r="BD56" s="83">
        <f t="shared" si="1"/>
        <v>0</v>
      </c>
      <c r="BE56" s="83">
        <f t="shared" si="1"/>
        <v>0</v>
      </c>
      <c r="BF56" s="83">
        <f t="shared" si="16"/>
        <v>0</v>
      </c>
      <c r="BG56" s="83"/>
      <c r="BH56" s="83"/>
      <c r="BI56" s="83">
        <f t="shared" si="17"/>
        <v>0</v>
      </c>
      <c r="BJ56" s="83">
        <f t="shared" si="2"/>
        <v>0</v>
      </c>
      <c r="BK56" s="83">
        <f t="shared" si="2"/>
        <v>0</v>
      </c>
      <c r="BL56" s="83">
        <f t="shared" si="2"/>
        <v>0</v>
      </c>
      <c r="BM56" s="83">
        <f t="shared" si="18"/>
        <v>0</v>
      </c>
      <c r="BN56" s="83"/>
      <c r="BO56" s="83"/>
      <c r="BP56" s="83">
        <f t="shared" si="19"/>
        <v>0</v>
      </c>
      <c r="BQ56" s="83">
        <f t="shared" si="3"/>
        <v>0</v>
      </c>
      <c r="BR56" s="83">
        <f t="shared" si="3"/>
        <v>0</v>
      </c>
      <c r="BS56" s="83">
        <f t="shared" si="3"/>
        <v>0</v>
      </c>
      <c r="BT56" s="83">
        <f t="shared" si="20"/>
        <v>0</v>
      </c>
      <c r="BV56" s="80"/>
      <c r="BW56" s="80"/>
      <c r="BX56" s="80">
        <f t="shared" si="21"/>
        <v>0</v>
      </c>
      <c r="BY56" s="80">
        <f t="shared" si="21"/>
        <v>0</v>
      </c>
      <c r="BZ56" s="80">
        <f t="shared" si="21"/>
        <v>0</v>
      </c>
      <c r="CA56" s="80">
        <f t="shared" si="21"/>
        <v>0</v>
      </c>
      <c r="CB56" s="80">
        <f t="shared" si="22"/>
        <v>0</v>
      </c>
      <c r="CC56" s="80"/>
      <c r="CD56" s="80"/>
      <c r="CE56" s="80">
        <f t="shared" si="23"/>
        <v>800</v>
      </c>
      <c r="CF56" s="80">
        <f t="shared" si="5"/>
        <v>0</v>
      </c>
      <c r="CG56" s="80">
        <f t="shared" si="5"/>
        <v>0</v>
      </c>
      <c r="CH56" s="80">
        <f t="shared" si="5"/>
        <v>0</v>
      </c>
      <c r="CI56" s="80">
        <f t="shared" si="24"/>
        <v>800</v>
      </c>
      <c r="CJ56" s="80"/>
      <c r="CK56" s="80"/>
      <c r="CL56" s="80">
        <f t="shared" si="25"/>
        <v>0</v>
      </c>
      <c r="CM56" s="80">
        <f t="shared" si="6"/>
        <v>0</v>
      </c>
      <c r="CN56" s="80">
        <f t="shared" si="6"/>
        <v>0</v>
      </c>
      <c r="CO56" s="80">
        <f t="shared" si="6"/>
        <v>0</v>
      </c>
      <c r="CP56" s="80">
        <f t="shared" si="26"/>
        <v>0</v>
      </c>
      <c r="CQ56" s="80"/>
      <c r="CR56" s="80"/>
      <c r="CS56" s="80">
        <f t="shared" si="27"/>
        <v>0</v>
      </c>
      <c r="CT56" s="80">
        <f t="shared" si="7"/>
        <v>0</v>
      </c>
      <c r="CU56" s="80">
        <f t="shared" si="7"/>
        <v>0</v>
      </c>
      <c r="CV56" s="80">
        <f t="shared" si="7"/>
        <v>0</v>
      </c>
      <c r="CW56" s="80">
        <f t="shared" si="28"/>
        <v>0</v>
      </c>
      <c r="CX56" s="80"/>
      <c r="CY56" s="80"/>
      <c r="CZ56" s="80">
        <f t="shared" si="29"/>
        <v>0</v>
      </c>
      <c r="DA56" s="80">
        <f t="shared" si="8"/>
        <v>0</v>
      </c>
      <c r="DB56" s="80">
        <f t="shared" si="8"/>
        <v>0</v>
      </c>
      <c r="DC56" s="80">
        <f t="shared" si="8"/>
        <v>0</v>
      </c>
      <c r="DD56" s="80">
        <f t="shared" si="30"/>
        <v>0</v>
      </c>
      <c r="DF56" s="81">
        <f t="shared" si="31"/>
        <v>80</v>
      </c>
      <c r="DG56" s="81">
        <f t="shared" si="32"/>
        <v>-80</v>
      </c>
      <c r="DH56" s="81">
        <f t="shared" si="33"/>
        <v>0</v>
      </c>
      <c r="DI56" s="81">
        <f t="shared" si="34"/>
        <v>0</v>
      </c>
      <c r="DJ56" s="81">
        <f t="shared" si="35"/>
        <v>0</v>
      </c>
      <c r="DK56" s="84">
        <f t="shared" si="9"/>
        <v>0</v>
      </c>
    </row>
    <row r="57" spans="1:115" ht="15.75" thickBot="1">
      <c r="A57" s="76"/>
      <c r="B57" s="31">
        <v>55</v>
      </c>
      <c r="C57" s="82">
        <v>-79</v>
      </c>
      <c r="D57" s="82">
        <v>0</v>
      </c>
      <c r="E57" s="82">
        <v>0</v>
      </c>
      <c r="F57" s="82">
        <v>0</v>
      </c>
      <c r="G57" s="82">
        <v>-79</v>
      </c>
      <c r="H57" s="76"/>
      <c r="I57" s="31">
        <v>55</v>
      </c>
      <c r="J57" s="82">
        <v>79</v>
      </c>
      <c r="K57" s="82">
        <v>0</v>
      </c>
      <c r="L57" s="82">
        <v>0</v>
      </c>
      <c r="M57" s="82">
        <v>0</v>
      </c>
      <c r="N57" s="82">
        <v>79</v>
      </c>
      <c r="O57" s="76"/>
      <c r="P57" s="31">
        <v>55</v>
      </c>
      <c r="Q57" s="82">
        <v>0</v>
      </c>
      <c r="R57" s="82">
        <v>0</v>
      </c>
      <c r="S57" s="82">
        <v>0</v>
      </c>
      <c r="T57" s="82">
        <v>0</v>
      </c>
      <c r="U57" s="82">
        <v>0</v>
      </c>
      <c r="V57" s="76"/>
      <c r="W57" s="31">
        <v>55</v>
      </c>
      <c r="X57" s="82">
        <v>0</v>
      </c>
      <c r="Y57" s="82">
        <v>0</v>
      </c>
      <c r="Z57" s="82">
        <v>0</v>
      </c>
      <c r="AA57" s="82">
        <v>0</v>
      </c>
      <c r="AB57" s="82">
        <v>0</v>
      </c>
      <c r="AC57" s="76"/>
      <c r="AD57" s="31">
        <v>55</v>
      </c>
      <c r="AE57" s="82">
        <v>0</v>
      </c>
      <c r="AF57" s="82">
        <v>0</v>
      </c>
      <c r="AG57" s="82">
        <v>0</v>
      </c>
      <c r="AH57" s="82">
        <v>0</v>
      </c>
      <c r="AI57" s="82">
        <v>0</v>
      </c>
      <c r="AJ57" s="31"/>
      <c r="AK57" s="31">
        <f t="shared" si="10"/>
        <v>10</v>
      </c>
      <c r="AM57" s="83"/>
      <c r="AN57" s="83">
        <f t="shared" si="11"/>
        <v>0</v>
      </c>
      <c r="AO57" s="83">
        <f t="shared" si="11"/>
        <v>0</v>
      </c>
      <c r="AP57" s="83">
        <f t="shared" si="11"/>
        <v>0</v>
      </c>
      <c r="AQ57" s="83">
        <f t="shared" si="11"/>
        <v>0</v>
      </c>
      <c r="AR57" s="83">
        <f t="shared" si="12"/>
        <v>0</v>
      </c>
      <c r="AS57" s="83"/>
      <c r="AT57" s="83"/>
      <c r="AU57" s="83">
        <f t="shared" si="13"/>
        <v>79</v>
      </c>
      <c r="AV57" s="83">
        <f t="shared" si="13"/>
        <v>0</v>
      </c>
      <c r="AW57" s="83">
        <f t="shared" si="13"/>
        <v>0</v>
      </c>
      <c r="AX57" s="83">
        <f t="shared" si="13"/>
        <v>0</v>
      </c>
      <c r="AY57" s="83">
        <f t="shared" si="14"/>
        <v>-79</v>
      </c>
      <c r="AZ57" s="83"/>
      <c r="BA57" s="83"/>
      <c r="BB57" s="83">
        <f t="shared" si="15"/>
        <v>0</v>
      </c>
      <c r="BC57" s="83">
        <f t="shared" si="1"/>
        <v>0</v>
      </c>
      <c r="BD57" s="83">
        <f t="shared" si="1"/>
        <v>0</v>
      </c>
      <c r="BE57" s="83">
        <f t="shared" si="1"/>
        <v>0</v>
      </c>
      <c r="BF57" s="83">
        <f t="shared" si="16"/>
        <v>0</v>
      </c>
      <c r="BG57" s="83"/>
      <c r="BH57" s="83"/>
      <c r="BI57" s="83">
        <f t="shared" si="17"/>
        <v>0</v>
      </c>
      <c r="BJ57" s="83">
        <f t="shared" si="2"/>
        <v>0</v>
      </c>
      <c r="BK57" s="83">
        <f t="shared" si="2"/>
        <v>0</v>
      </c>
      <c r="BL57" s="83">
        <f t="shared" si="2"/>
        <v>0</v>
      </c>
      <c r="BM57" s="83">
        <f t="shared" si="18"/>
        <v>0</v>
      </c>
      <c r="BN57" s="83"/>
      <c r="BO57" s="83"/>
      <c r="BP57" s="83">
        <f t="shared" si="19"/>
        <v>0</v>
      </c>
      <c r="BQ57" s="83">
        <f t="shared" si="3"/>
        <v>0</v>
      </c>
      <c r="BR57" s="83">
        <f t="shared" si="3"/>
        <v>0</v>
      </c>
      <c r="BS57" s="83">
        <f t="shared" si="3"/>
        <v>0</v>
      </c>
      <c r="BT57" s="83">
        <f t="shared" si="20"/>
        <v>0</v>
      </c>
      <c r="BV57" s="80"/>
      <c r="BW57" s="80"/>
      <c r="BX57" s="80">
        <f t="shared" si="21"/>
        <v>0</v>
      </c>
      <c r="BY57" s="80">
        <f t="shared" si="21"/>
        <v>0</v>
      </c>
      <c r="BZ57" s="80">
        <f t="shared" si="21"/>
        <v>0</v>
      </c>
      <c r="CA57" s="80">
        <f t="shared" si="21"/>
        <v>0</v>
      </c>
      <c r="CB57" s="80">
        <f t="shared" si="22"/>
        <v>0</v>
      </c>
      <c r="CC57" s="80"/>
      <c r="CD57" s="80"/>
      <c r="CE57" s="80">
        <f t="shared" si="23"/>
        <v>790</v>
      </c>
      <c r="CF57" s="80">
        <f t="shared" si="5"/>
        <v>0</v>
      </c>
      <c r="CG57" s="80">
        <f t="shared" si="5"/>
        <v>0</v>
      </c>
      <c r="CH57" s="80">
        <f t="shared" si="5"/>
        <v>0</v>
      </c>
      <c r="CI57" s="80">
        <f t="shared" si="24"/>
        <v>790</v>
      </c>
      <c r="CJ57" s="80"/>
      <c r="CK57" s="80"/>
      <c r="CL57" s="80">
        <f t="shared" si="25"/>
        <v>0</v>
      </c>
      <c r="CM57" s="80">
        <f t="shared" si="6"/>
        <v>0</v>
      </c>
      <c r="CN57" s="80">
        <f t="shared" si="6"/>
        <v>0</v>
      </c>
      <c r="CO57" s="80">
        <f t="shared" si="6"/>
        <v>0</v>
      </c>
      <c r="CP57" s="80">
        <f t="shared" si="26"/>
        <v>0</v>
      </c>
      <c r="CQ57" s="80"/>
      <c r="CR57" s="80"/>
      <c r="CS57" s="80">
        <f t="shared" si="27"/>
        <v>0</v>
      </c>
      <c r="CT57" s="80">
        <f t="shared" si="7"/>
        <v>0</v>
      </c>
      <c r="CU57" s="80">
        <f t="shared" si="7"/>
        <v>0</v>
      </c>
      <c r="CV57" s="80">
        <f t="shared" si="7"/>
        <v>0</v>
      </c>
      <c r="CW57" s="80">
        <f t="shared" si="28"/>
        <v>0</v>
      </c>
      <c r="CX57" s="80"/>
      <c r="CY57" s="80"/>
      <c r="CZ57" s="80">
        <f t="shared" si="29"/>
        <v>0</v>
      </c>
      <c r="DA57" s="80">
        <f t="shared" si="8"/>
        <v>0</v>
      </c>
      <c r="DB57" s="80">
        <f t="shared" si="8"/>
        <v>0</v>
      </c>
      <c r="DC57" s="80">
        <f t="shared" si="8"/>
        <v>0</v>
      </c>
      <c r="DD57" s="80">
        <f t="shared" si="30"/>
        <v>0</v>
      </c>
      <c r="DF57" s="81">
        <f t="shared" si="31"/>
        <v>79</v>
      </c>
      <c r="DG57" s="81">
        <f t="shared" si="32"/>
        <v>-79</v>
      </c>
      <c r="DH57" s="81">
        <f t="shared" si="33"/>
        <v>0</v>
      </c>
      <c r="DI57" s="81">
        <f t="shared" si="34"/>
        <v>0</v>
      </c>
      <c r="DJ57" s="81">
        <f t="shared" si="35"/>
        <v>0</v>
      </c>
      <c r="DK57" s="84">
        <f t="shared" si="9"/>
        <v>0</v>
      </c>
    </row>
    <row r="58" spans="1:115" ht="15.75" thickBot="1">
      <c r="A58" s="76"/>
      <c r="B58" s="31">
        <v>56</v>
      </c>
      <c r="C58" s="82">
        <v>-58</v>
      </c>
      <c r="D58" s="82">
        <v>0</v>
      </c>
      <c r="E58" s="82">
        <v>0</v>
      </c>
      <c r="F58" s="82">
        <v>0</v>
      </c>
      <c r="G58" s="82">
        <v>-58</v>
      </c>
      <c r="H58" s="76"/>
      <c r="I58" s="31">
        <v>56</v>
      </c>
      <c r="J58" s="82">
        <v>58</v>
      </c>
      <c r="K58" s="82">
        <v>0</v>
      </c>
      <c r="L58" s="82">
        <v>0</v>
      </c>
      <c r="M58" s="82">
        <v>0</v>
      </c>
      <c r="N58" s="82">
        <v>58</v>
      </c>
      <c r="O58" s="76"/>
      <c r="P58" s="31">
        <v>56</v>
      </c>
      <c r="Q58" s="82">
        <v>0</v>
      </c>
      <c r="R58" s="82">
        <v>0</v>
      </c>
      <c r="S58" s="82">
        <v>0</v>
      </c>
      <c r="T58" s="82">
        <v>0</v>
      </c>
      <c r="U58" s="82">
        <v>0</v>
      </c>
      <c r="V58" s="76"/>
      <c r="W58" s="31">
        <v>56</v>
      </c>
      <c r="X58" s="82">
        <v>0</v>
      </c>
      <c r="Y58" s="82">
        <v>0</v>
      </c>
      <c r="Z58" s="82">
        <v>0</v>
      </c>
      <c r="AA58" s="82">
        <v>0</v>
      </c>
      <c r="AB58" s="82">
        <v>0</v>
      </c>
      <c r="AC58" s="76"/>
      <c r="AD58" s="31">
        <v>56</v>
      </c>
      <c r="AE58" s="82">
        <v>0</v>
      </c>
      <c r="AF58" s="82">
        <v>0</v>
      </c>
      <c r="AG58" s="82">
        <v>0</v>
      </c>
      <c r="AH58" s="82">
        <v>0</v>
      </c>
      <c r="AI58" s="82">
        <v>0</v>
      </c>
      <c r="AJ58" s="31"/>
      <c r="AK58" s="31">
        <f t="shared" si="10"/>
        <v>10</v>
      </c>
      <c r="AM58" s="83"/>
      <c r="AN58" s="83">
        <f t="shared" si="11"/>
        <v>0</v>
      </c>
      <c r="AO58" s="83">
        <f t="shared" si="11"/>
        <v>0</v>
      </c>
      <c r="AP58" s="83">
        <f t="shared" si="11"/>
        <v>0</v>
      </c>
      <c r="AQ58" s="83">
        <f t="shared" si="11"/>
        <v>0</v>
      </c>
      <c r="AR58" s="83">
        <f t="shared" si="12"/>
        <v>0</v>
      </c>
      <c r="AS58" s="83"/>
      <c r="AT58" s="83"/>
      <c r="AU58" s="83">
        <f t="shared" si="13"/>
        <v>58</v>
      </c>
      <c r="AV58" s="83">
        <f t="shared" si="13"/>
        <v>0</v>
      </c>
      <c r="AW58" s="83">
        <f t="shared" si="13"/>
        <v>0</v>
      </c>
      <c r="AX58" s="83">
        <f t="shared" si="13"/>
        <v>0</v>
      </c>
      <c r="AY58" s="83">
        <f t="shared" si="14"/>
        <v>-58</v>
      </c>
      <c r="AZ58" s="83"/>
      <c r="BA58" s="83"/>
      <c r="BB58" s="83">
        <f t="shared" si="15"/>
        <v>0</v>
      </c>
      <c r="BC58" s="83">
        <f t="shared" si="1"/>
        <v>0</v>
      </c>
      <c r="BD58" s="83">
        <f t="shared" si="1"/>
        <v>0</v>
      </c>
      <c r="BE58" s="83">
        <f t="shared" si="1"/>
        <v>0</v>
      </c>
      <c r="BF58" s="83">
        <f t="shared" si="16"/>
        <v>0</v>
      </c>
      <c r="BG58" s="83"/>
      <c r="BH58" s="83"/>
      <c r="BI58" s="83">
        <f t="shared" si="17"/>
        <v>0</v>
      </c>
      <c r="BJ58" s="83">
        <f t="shared" si="2"/>
        <v>0</v>
      </c>
      <c r="BK58" s="83">
        <f t="shared" si="2"/>
        <v>0</v>
      </c>
      <c r="BL58" s="83">
        <f t="shared" si="2"/>
        <v>0</v>
      </c>
      <c r="BM58" s="83">
        <f t="shared" si="18"/>
        <v>0</v>
      </c>
      <c r="BN58" s="83"/>
      <c r="BO58" s="83"/>
      <c r="BP58" s="83">
        <f t="shared" si="19"/>
        <v>0</v>
      </c>
      <c r="BQ58" s="83">
        <f t="shared" si="3"/>
        <v>0</v>
      </c>
      <c r="BR58" s="83">
        <f t="shared" si="3"/>
        <v>0</v>
      </c>
      <c r="BS58" s="83">
        <f t="shared" si="3"/>
        <v>0</v>
      </c>
      <c r="BT58" s="83">
        <f t="shared" si="20"/>
        <v>0</v>
      </c>
      <c r="BV58" s="80"/>
      <c r="BW58" s="80"/>
      <c r="BX58" s="80">
        <f t="shared" si="21"/>
        <v>0</v>
      </c>
      <c r="BY58" s="80">
        <f t="shared" si="21"/>
        <v>0</v>
      </c>
      <c r="BZ58" s="80">
        <f t="shared" si="21"/>
        <v>0</v>
      </c>
      <c r="CA58" s="80">
        <f t="shared" si="21"/>
        <v>0</v>
      </c>
      <c r="CB58" s="80">
        <f t="shared" si="22"/>
        <v>0</v>
      </c>
      <c r="CC58" s="80"/>
      <c r="CD58" s="80"/>
      <c r="CE58" s="80">
        <f t="shared" si="23"/>
        <v>580</v>
      </c>
      <c r="CF58" s="80">
        <f t="shared" si="5"/>
        <v>0</v>
      </c>
      <c r="CG58" s="80">
        <f t="shared" si="5"/>
        <v>0</v>
      </c>
      <c r="CH58" s="80">
        <f t="shared" si="5"/>
        <v>0</v>
      </c>
      <c r="CI58" s="80">
        <f t="shared" si="24"/>
        <v>580</v>
      </c>
      <c r="CJ58" s="80"/>
      <c r="CK58" s="80"/>
      <c r="CL58" s="80">
        <f t="shared" si="25"/>
        <v>0</v>
      </c>
      <c r="CM58" s="80">
        <f t="shared" si="6"/>
        <v>0</v>
      </c>
      <c r="CN58" s="80">
        <f t="shared" si="6"/>
        <v>0</v>
      </c>
      <c r="CO58" s="80">
        <f t="shared" si="6"/>
        <v>0</v>
      </c>
      <c r="CP58" s="80">
        <f t="shared" si="26"/>
        <v>0</v>
      </c>
      <c r="CQ58" s="80"/>
      <c r="CR58" s="80"/>
      <c r="CS58" s="80">
        <f t="shared" si="27"/>
        <v>0</v>
      </c>
      <c r="CT58" s="80">
        <f t="shared" si="7"/>
        <v>0</v>
      </c>
      <c r="CU58" s="80">
        <f t="shared" si="7"/>
        <v>0</v>
      </c>
      <c r="CV58" s="80">
        <f t="shared" si="7"/>
        <v>0</v>
      </c>
      <c r="CW58" s="80">
        <f t="shared" si="28"/>
        <v>0</v>
      </c>
      <c r="CX58" s="80"/>
      <c r="CY58" s="80"/>
      <c r="CZ58" s="80">
        <f t="shared" si="29"/>
        <v>0</v>
      </c>
      <c r="DA58" s="80">
        <f t="shared" si="8"/>
        <v>0</v>
      </c>
      <c r="DB58" s="80">
        <f t="shared" si="8"/>
        <v>0</v>
      </c>
      <c r="DC58" s="80">
        <f t="shared" si="8"/>
        <v>0</v>
      </c>
      <c r="DD58" s="80">
        <f t="shared" si="30"/>
        <v>0</v>
      </c>
      <c r="DF58" s="81">
        <f t="shared" si="31"/>
        <v>58</v>
      </c>
      <c r="DG58" s="81">
        <f t="shared" si="32"/>
        <v>-58</v>
      </c>
      <c r="DH58" s="81">
        <f t="shared" si="33"/>
        <v>0</v>
      </c>
      <c r="DI58" s="81">
        <f t="shared" si="34"/>
        <v>0</v>
      </c>
      <c r="DJ58" s="81">
        <f t="shared" si="35"/>
        <v>0</v>
      </c>
      <c r="DK58" s="84">
        <f t="shared" si="9"/>
        <v>0</v>
      </c>
    </row>
    <row r="59" spans="1:115" ht="15.75" thickBot="1">
      <c r="A59" s="76"/>
      <c r="B59" s="31">
        <v>57</v>
      </c>
      <c r="C59" s="82">
        <v>-39</v>
      </c>
      <c r="D59" s="82">
        <v>0</v>
      </c>
      <c r="E59" s="82">
        <v>0</v>
      </c>
      <c r="F59" s="82">
        <v>0</v>
      </c>
      <c r="G59" s="82">
        <v>-39</v>
      </c>
      <c r="H59" s="76"/>
      <c r="I59" s="31">
        <v>57</v>
      </c>
      <c r="J59" s="82">
        <v>39</v>
      </c>
      <c r="K59" s="82">
        <v>0</v>
      </c>
      <c r="L59" s="82">
        <v>0</v>
      </c>
      <c r="M59" s="82">
        <v>0</v>
      </c>
      <c r="N59" s="82">
        <v>39</v>
      </c>
      <c r="O59" s="76"/>
      <c r="P59" s="31">
        <v>57</v>
      </c>
      <c r="Q59" s="82">
        <v>0</v>
      </c>
      <c r="R59" s="82">
        <v>0</v>
      </c>
      <c r="S59" s="82">
        <v>0</v>
      </c>
      <c r="T59" s="82">
        <v>0</v>
      </c>
      <c r="U59" s="82">
        <v>0</v>
      </c>
      <c r="V59" s="76"/>
      <c r="W59" s="31">
        <v>57</v>
      </c>
      <c r="X59" s="82">
        <v>0</v>
      </c>
      <c r="Y59" s="82">
        <v>0</v>
      </c>
      <c r="Z59" s="82">
        <v>0</v>
      </c>
      <c r="AA59" s="82">
        <v>0</v>
      </c>
      <c r="AB59" s="82">
        <v>0</v>
      </c>
      <c r="AC59" s="76"/>
      <c r="AD59" s="31">
        <v>57</v>
      </c>
      <c r="AE59" s="82">
        <v>0</v>
      </c>
      <c r="AF59" s="82">
        <v>0</v>
      </c>
      <c r="AG59" s="82">
        <v>0</v>
      </c>
      <c r="AH59" s="82">
        <v>0</v>
      </c>
      <c r="AI59" s="82">
        <v>0</v>
      </c>
      <c r="AJ59" s="31"/>
      <c r="AK59" s="31">
        <f t="shared" si="10"/>
        <v>10</v>
      </c>
      <c r="AM59" s="83"/>
      <c r="AN59" s="83">
        <f t="shared" si="11"/>
        <v>0</v>
      </c>
      <c r="AO59" s="83">
        <f t="shared" si="11"/>
        <v>0</v>
      </c>
      <c r="AP59" s="83">
        <f t="shared" si="11"/>
        <v>0</v>
      </c>
      <c r="AQ59" s="83">
        <f t="shared" si="11"/>
        <v>0</v>
      </c>
      <c r="AR59" s="83">
        <f t="shared" si="12"/>
        <v>0</v>
      </c>
      <c r="AS59" s="83"/>
      <c r="AT59" s="83"/>
      <c r="AU59" s="83">
        <f t="shared" si="13"/>
        <v>39</v>
      </c>
      <c r="AV59" s="83">
        <f t="shared" si="13"/>
        <v>0</v>
      </c>
      <c r="AW59" s="83">
        <f t="shared" si="13"/>
        <v>0</v>
      </c>
      <c r="AX59" s="83">
        <f t="shared" si="13"/>
        <v>0</v>
      </c>
      <c r="AY59" s="83">
        <f t="shared" si="14"/>
        <v>-39</v>
      </c>
      <c r="AZ59" s="83"/>
      <c r="BA59" s="83"/>
      <c r="BB59" s="83">
        <f t="shared" si="15"/>
        <v>0</v>
      </c>
      <c r="BC59" s="83">
        <f t="shared" si="1"/>
        <v>0</v>
      </c>
      <c r="BD59" s="83">
        <f t="shared" si="1"/>
        <v>0</v>
      </c>
      <c r="BE59" s="83">
        <f t="shared" si="1"/>
        <v>0</v>
      </c>
      <c r="BF59" s="83">
        <f t="shared" si="16"/>
        <v>0</v>
      </c>
      <c r="BG59" s="83"/>
      <c r="BH59" s="83"/>
      <c r="BI59" s="83">
        <f t="shared" si="17"/>
        <v>0</v>
      </c>
      <c r="BJ59" s="83">
        <f t="shared" si="2"/>
        <v>0</v>
      </c>
      <c r="BK59" s="83">
        <f t="shared" si="2"/>
        <v>0</v>
      </c>
      <c r="BL59" s="83">
        <f t="shared" si="2"/>
        <v>0</v>
      </c>
      <c r="BM59" s="83">
        <f t="shared" si="18"/>
        <v>0</v>
      </c>
      <c r="BN59" s="83"/>
      <c r="BO59" s="83"/>
      <c r="BP59" s="83">
        <f t="shared" si="19"/>
        <v>0</v>
      </c>
      <c r="BQ59" s="83">
        <f t="shared" si="3"/>
        <v>0</v>
      </c>
      <c r="BR59" s="83">
        <f t="shared" si="3"/>
        <v>0</v>
      </c>
      <c r="BS59" s="83">
        <f t="shared" si="3"/>
        <v>0</v>
      </c>
      <c r="BT59" s="83">
        <f t="shared" si="20"/>
        <v>0</v>
      </c>
      <c r="BV59" s="80"/>
      <c r="BW59" s="80"/>
      <c r="BX59" s="80">
        <f t="shared" si="21"/>
        <v>0</v>
      </c>
      <c r="BY59" s="80">
        <f t="shared" si="21"/>
        <v>0</v>
      </c>
      <c r="BZ59" s="80">
        <f t="shared" si="21"/>
        <v>0</v>
      </c>
      <c r="CA59" s="80">
        <f t="shared" si="21"/>
        <v>0</v>
      </c>
      <c r="CB59" s="80">
        <f t="shared" si="22"/>
        <v>0</v>
      </c>
      <c r="CC59" s="80"/>
      <c r="CD59" s="80"/>
      <c r="CE59" s="80">
        <f t="shared" si="23"/>
        <v>390</v>
      </c>
      <c r="CF59" s="80">
        <f t="shared" si="5"/>
        <v>0</v>
      </c>
      <c r="CG59" s="80">
        <f t="shared" si="5"/>
        <v>0</v>
      </c>
      <c r="CH59" s="80">
        <f t="shared" si="5"/>
        <v>0</v>
      </c>
      <c r="CI59" s="80">
        <f t="shared" si="24"/>
        <v>390</v>
      </c>
      <c r="CJ59" s="80"/>
      <c r="CK59" s="80"/>
      <c r="CL59" s="80">
        <f t="shared" si="25"/>
        <v>0</v>
      </c>
      <c r="CM59" s="80">
        <f t="shared" si="6"/>
        <v>0</v>
      </c>
      <c r="CN59" s="80">
        <f t="shared" si="6"/>
        <v>0</v>
      </c>
      <c r="CO59" s="80">
        <f t="shared" si="6"/>
        <v>0</v>
      </c>
      <c r="CP59" s="80">
        <f t="shared" si="26"/>
        <v>0</v>
      </c>
      <c r="CQ59" s="80"/>
      <c r="CR59" s="80"/>
      <c r="CS59" s="80">
        <f t="shared" si="27"/>
        <v>0</v>
      </c>
      <c r="CT59" s="80">
        <f t="shared" si="7"/>
        <v>0</v>
      </c>
      <c r="CU59" s="80">
        <f t="shared" si="7"/>
        <v>0</v>
      </c>
      <c r="CV59" s="80">
        <f t="shared" si="7"/>
        <v>0</v>
      </c>
      <c r="CW59" s="80">
        <f t="shared" si="28"/>
        <v>0</v>
      </c>
      <c r="CX59" s="80"/>
      <c r="CY59" s="80"/>
      <c r="CZ59" s="80">
        <f t="shared" si="29"/>
        <v>0</v>
      </c>
      <c r="DA59" s="80">
        <f t="shared" si="8"/>
        <v>0</v>
      </c>
      <c r="DB59" s="80">
        <f t="shared" si="8"/>
        <v>0</v>
      </c>
      <c r="DC59" s="80">
        <f t="shared" si="8"/>
        <v>0</v>
      </c>
      <c r="DD59" s="80">
        <f t="shared" si="30"/>
        <v>0</v>
      </c>
      <c r="DF59" s="81">
        <f t="shared" si="31"/>
        <v>39</v>
      </c>
      <c r="DG59" s="81">
        <f t="shared" si="32"/>
        <v>-39</v>
      </c>
      <c r="DH59" s="81">
        <f t="shared" si="33"/>
        <v>0</v>
      </c>
      <c r="DI59" s="81">
        <f t="shared" si="34"/>
        <v>0</v>
      </c>
      <c r="DJ59" s="81">
        <f t="shared" si="35"/>
        <v>0</v>
      </c>
      <c r="DK59" s="84">
        <f t="shared" si="9"/>
        <v>0</v>
      </c>
    </row>
    <row r="60" spans="1:115" ht="15.75" thickBot="1">
      <c r="A60" s="76"/>
      <c r="B60" s="31">
        <v>58</v>
      </c>
      <c r="C60" s="82">
        <v>-21</v>
      </c>
      <c r="D60" s="82">
        <v>0</v>
      </c>
      <c r="E60" s="82">
        <v>0</v>
      </c>
      <c r="F60" s="82">
        <v>0</v>
      </c>
      <c r="G60" s="82">
        <v>-21</v>
      </c>
      <c r="H60" s="76"/>
      <c r="I60" s="31">
        <v>58</v>
      </c>
      <c r="J60" s="82">
        <v>21</v>
      </c>
      <c r="K60" s="82">
        <v>0</v>
      </c>
      <c r="L60" s="82">
        <v>0</v>
      </c>
      <c r="M60" s="82">
        <v>0</v>
      </c>
      <c r="N60" s="82">
        <v>21</v>
      </c>
      <c r="O60" s="76"/>
      <c r="P60" s="31">
        <v>58</v>
      </c>
      <c r="Q60" s="82">
        <v>0</v>
      </c>
      <c r="R60" s="82">
        <v>0</v>
      </c>
      <c r="S60" s="82">
        <v>0</v>
      </c>
      <c r="T60" s="82">
        <v>0</v>
      </c>
      <c r="U60" s="82">
        <v>0</v>
      </c>
      <c r="V60" s="76"/>
      <c r="W60" s="31">
        <v>58</v>
      </c>
      <c r="X60" s="82">
        <v>0</v>
      </c>
      <c r="Y60" s="82">
        <v>0</v>
      </c>
      <c r="Z60" s="82">
        <v>0</v>
      </c>
      <c r="AA60" s="82">
        <v>0</v>
      </c>
      <c r="AB60" s="82">
        <v>0</v>
      </c>
      <c r="AC60" s="76"/>
      <c r="AD60" s="31">
        <v>58</v>
      </c>
      <c r="AE60" s="82">
        <v>0</v>
      </c>
      <c r="AF60" s="82">
        <v>0</v>
      </c>
      <c r="AG60" s="82">
        <v>0</v>
      </c>
      <c r="AH60" s="82">
        <v>0</v>
      </c>
      <c r="AI60" s="82">
        <v>0</v>
      </c>
      <c r="AJ60" s="31"/>
      <c r="AK60" s="31">
        <f t="shared" si="10"/>
        <v>10</v>
      </c>
      <c r="AM60" s="83"/>
      <c r="AN60" s="83">
        <f t="shared" si="11"/>
        <v>0</v>
      </c>
      <c r="AO60" s="83">
        <f t="shared" si="11"/>
        <v>0</v>
      </c>
      <c r="AP60" s="83">
        <f t="shared" si="11"/>
        <v>0</v>
      </c>
      <c r="AQ60" s="83">
        <f t="shared" si="11"/>
        <v>0</v>
      </c>
      <c r="AR60" s="83">
        <f t="shared" si="12"/>
        <v>0</v>
      </c>
      <c r="AS60" s="83"/>
      <c r="AT60" s="83"/>
      <c r="AU60" s="83">
        <f t="shared" si="13"/>
        <v>21</v>
      </c>
      <c r="AV60" s="83">
        <f t="shared" si="13"/>
        <v>0</v>
      </c>
      <c r="AW60" s="83">
        <f t="shared" si="13"/>
        <v>0</v>
      </c>
      <c r="AX60" s="83">
        <f t="shared" si="13"/>
        <v>0</v>
      </c>
      <c r="AY60" s="83">
        <f t="shared" si="14"/>
        <v>-21</v>
      </c>
      <c r="AZ60" s="83"/>
      <c r="BA60" s="83"/>
      <c r="BB60" s="83">
        <f t="shared" si="15"/>
        <v>0</v>
      </c>
      <c r="BC60" s="83">
        <f t="shared" si="1"/>
        <v>0</v>
      </c>
      <c r="BD60" s="83">
        <f t="shared" si="1"/>
        <v>0</v>
      </c>
      <c r="BE60" s="83">
        <f t="shared" si="1"/>
        <v>0</v>
      </c>
      <c r="BF60" s="83">
        <f t="shared" si="16"/>
        <v>0</v>
      </c>
      <c r="BG60" s="83"/>
      <c r="BH60" s="83"/>
      <c r="BI60" s="83">
        <f t="shared" si="17"/>
        <v>0</v>
      </c>
      <c r="BJ60" s="83">
        <f t="shared" si="2"/>
        <v>0</v>
      </c>
      <c r="BK60" s="83">
        <f t="shared" si="2"/>
        <v>0</v>
      </c>
      <c r="BL60" s="83">
        <f t="shared" si="2"/>
        <v>0</v>
      </c>
      <c r="BM60" s="83">
        <f t="shared" si="18"/>
        <v>0</v>
      </c>
      <c r="BN60" s="83"/>
      <c r="BO60" s="83"/>
      <c r="BP60" s="83">
        <f t="shared" si="19"/>
        <v>0</v>
      </c>
      <c r="BQ60" s="83">
        <f t="shared" si="3"/>
        <v>0</v>
      </c>
      <c r="BR60" s="83">
        <f t="shared" si="3"/>
        <v>0</v>
      </c>
      <c r="BS60" s="83">
        <f t="shared" si="3"/>
        <v>0</v>
      </c>
      <c r="BT60" s="83">
        <f t="shared" si="20"/>
        <v>0</v>
      </c>
      <c r="BV60" s="80"/>
      <c r="BW60" s="80"/>
      <c r="BX60" s="80">
        <f t="shared" si="21"/>
        <v>0</v>
      </c>
      <c r="BY60" s="80">
        <f t="shared" si="21"/>
        <v>0</v>
      </c>
      <c r="BZ60" s="80">
        <f t="shared" si="21"/>
        <v>0</v>
      </c>
      <c r="CA60" s="80">
        <f t="shared" si="21"/>
        <v>0</v>
      </c>
      <c r="CB60" s="80">
        <f t="shared" si="22"/>
        <v>0</v>
      </c>
      <c r="CC60" s="80"/>
      <c r="CD60" s="80"/>
      <c r="CE60" s="80">
        <f t="shared" si="23"/>
        <v>210</v>
      </c>
      <c r="CF60" s="80">
        <f t="shared" si="5"/>
        <v>0</v>
      </c>
      <c r="CG60" s="80">
        <f t="shared" si="5"/>
        <v>0</v>
      </c>
      <c r="CH60" s="80">
        <f t="shared" si="5"/>
        <v>0</v>
      </c>
      <c r="CI60" s="80">
        <f t="shared" si="24"/>
        <v>210</v>
      </c>
      <c r="CJ60" s="80"/>
      <c r="CK60" s="80"/>
      <c r="CL60" s="80">
        <f t="shared" si="25"/>
        <v>0</v>
      </c>
      <c r="CM60" s="80">
        <f t="shared" si="6"/>
        <v>0</v>
      </c>
      <c r="CN60" s="80">
        <f t="shared" si="6"/>
        <v>0</v>
      </c>
      <c r="CO60" s="80">
        <f t="shared" si="6"/>
        <v>0</v>
      </c>
      <c r="CP60" s="80">
        <f t="shared" si="26"/>
        <v>0</v>
      </c>
      <c r="CQ60" s="80"/>
      <c r="CR60" s="80"/>
      <c r="CS60" s="80">
        <f t="shared" si="27"/>
        <v>0</v>
      </c>
      <c r="CT60" s="80">
        <f t="shared" si="7"/>
        <v>0</v>
      </c>
      <c r="CU60" s="80">
        <f t="shared" si="7"/>
        <v>0</v>
      </c>
      <c r="CV60" s="80">
        <f t="shared" si="7"/>
        <v>0</v>
      </c>
      <c r="CW60" s="80">
        <f t="shared" si="28"/>
        <v>0</v>
      </c>
      <c r="CX60" s="80"/>
      <c r="CY60" s="80"/>
      <c r="CZ60" s="80">
        <f t="shared" si="29"/>
        <v>0</v>
      </c>
      <c r="DA60" s="80">
        <f t="shared" si="8"/>
        <v>0</v>
      </c>
      <c r="DB60" s="80">
        <f t="shared" si="8"/>
        <v>0</v>
      </c>
      <c r="DC60" s="80">
        <f t="shared" si="8"/>
        <v>0</v>
      </c>
      <c r="DD60" s="80">
        <f t="shared" si="30"/>
        <v>0</v>
      </c>
      <c r="DF60" s="81">
        <f t="shared" si="31"/>
        <v>21</v>
      </c>
      <c r="DG60" s="81">
        <f t="shared" si="32"/>
        <v>-21</v>
      </c>
      <c r="DH60" s="81">
        <f t="shared" si="33"/>
        <v>0</v>
      </c>
      <c r="DI60" s="81">
        <f t="shared" si="34"/>
        <v>0</v>
      </c>
      <c r="DJ60" s="81">
        <f t="shared" si="35"/>
        <v>0</v>
      </c>
      <c r="DK60" s="84">
        <f t="shared" si="9"/>
        <v>0</v>
      </c>
    </row>
    <row r="61" spans="1:115" ht="15.75" thickBot="1">
      <c r="A61" s="76"/>
      <c r="B61" s="31">
        <v>59</v>
      </c>
      <c r="C61" s="82">
        <v>0</v>
      </c>
      <c r="D61" s="82">
        <v>0</v>
      </c>
      <c r="E61" s="82">
        <v>0</v>
      </c>
      <c r="F61" s="82">
        <v>0</v>
      </c>
      <c r="G61" s="82">
        <v>0</v>
      </c>
      <c r="H61" s="76"/>
      <c r="I61" s="31">
        <v>59</v>
      </c>
      <c r="J61" s="82">
        <v>0</v>
      </c>
      <c r="K61" s="82">
        <v>0</v>
      </c>
      <c r="L61" s="82">
        <v>0</v>
      </c>
      <c r="M61" s="82">
        <v>0</v>
      </c>
      <c r="N61" s="82">
        <v>0</v>
      </c>
      <c r="O61" s="76"/>
      <c r="P61" s="31">
        <v>59</v>
      </c>
      <c r="Q61" s="82">
        <v>0</v>
      </c>
      <c r="R61" s="82">
        <v>0</v>
      </c>
      <c r="S61" s="82">
        <v>0</v>
      </c>
      <c r="T61" s="82">
        <v>0</v>
      </c>
      <c r="U61" s="82">
        <v>0</v>
      </c>
      <c r="V61" s="76"/>
      <c r="W61" s="31">
        <v>59</v>
      </c>
      <c r="X61" s="82">
        <v>0</v>
      </c>
      <c r="Y61" s="82">
        <v>0</v>
      </c>
      <c r="Z61" s="82">
        <v>0</v>
      </c>
      <c r="AA61" s="82">
        <v>0</v>
      </c>
      <c r="AB61" s="82">
        <v>0</v>
      </c>
      <c r="AC61" s="76"/>
      <c r="AD61" s="31">
        <v>59</v>
      </c>
      <c r="AE61" s="82">
        <v>0</v>
      </c>
      <c r="AF61" s="82">
        <v>0</v>
      </c>
      <c r="AG61" s="82">
        <v>0</v>
      </c>
      <c r="AH61" s="82">
        <v>0</v>
      </c>
      <c r="AI61" s="82">
        <v>0</v>
      </c>
      <c r="AJ61" s="31"/>
      <c r="AK61" s="31">
        <f t="shared" si="10"/>
        <v>10</v>
      </c>
      <c r="AM61" s="83"/>
      <c r="AN61" s="83">
        <f t="shared" si="11"/>
        <v>0</v>
      </c>
      <c r="AO61" s="83">
        <f t="shared" si="11"/>
        <v>0</v>
      </c>
      <c r="AP61" s="83">
        <f t="shared" si="11"/>
        <v>0</v>
      </c>
      <c r="AQ61" s="83">
        <f t="shared" si="11"/>
        <v>0</v>
      </c>
      <c r="AR61" s="83">
        <f t="shared" si="12"/>
        <v>0</v>
      </c>
      <c r="AS61" s="83"/>
      <c r="AT61" s="83"/>
      <c r="AU61" s="83">
        <f t="shared" si="13"/>
        <v>0</v>
      </c>
      <c r="AV61" s="83">
        <f t="shared" si="13"/>
        <v>0</v>
      </c>
      <c r="AW61" s="83">
        <f t="shared" si="13"/>
        <v>0</v>
      </c>
      <c r="AX61" s="83">
        <f t="shared" si="13"/>
        <v>0</v>
      </c>
      <c r="AY61" s="83">
        <f t="shared" si="14"/>
        <v>0</v>
      </c>
      <c r="AZ61" s="83"/>
      <c r="BA61" s="83"/>
      <c r="BB61" s="83">
        <f t="shared" si="15"/>
        <v>0</v>
      </c>
      <c r="BC61" s="83">
        <f t="shared" si="1"/>
        <v>0</v>
      </c>
      <c r="BD61" s="83">
        <f t="shared" si="1"/>
        <v>0</v>
      </c>
      <c r="BE61" s="83">
        <f t="shared" si="1"/>
        <v>0</v>
      </c>
      <c r="BF61" s="83">
        <f t="shared" si="16"/>
        <v>0</v>
      </c>
      <c r="BG61" s="83"/>
      <c r="BH61" s="83"/>
      <c r="BI61" s="83">
        <f t="shared" si="17"/>
        <v>0</v>
      </c>
      <c r="BJ61" s="83">
        <f t="shared" si="2"/>
        <v>0</v>
      </c>
      <c r="BK61" s="83">
        <f t="shared" si="2"/>
        <v>0</v>
      </c>
      <c r="BL61" s="83">
        <f t="shared" si="2"/>
        <v>0</v>
      </c>
      <c r="BM61" s="83">
        <f t="shared" si="18"/>
        <v>0</v>
      </c>
      <c r="BN61" s="83"/>
      <c r="BO61" s="83"/>
      <c r="BP61" s="83">
        <f t="shared" si="19"/>
        <v>0</v>
      </c>
      <c r="BQ61" s="83">
        <f t="shared" si="3"/>
        <v>0</v>
      </c>
      <c r="BR61" s="83">
        <f t="shared" si="3"/>
        <v>0</v>
      </c>
      <c r="BS61" s="83">
        <f t="shared" si="3"/>
        <v>0</v>
      </c>
      <c r="BT61" s="83">
        <f t="shared" si="20"/>
        <v>0</v>
      </c>
      <c r="BV61" s="80"/>
      <c r="BW61" s="80"/>
      <c r="BX61" s="80">
        <f t="shared" si="21"/>
        <v>0</v>
      </c>
      <c r="BY61" s="80">
        <f t="shared" si="21"/>
        <v>0</v>
      </c>
      <c r="BZ61" s="80">
        <f t="shared" si="21"/>
        <v>0</v>
      </c>
      <c r="CA61" s="80">
        <f t="shared" si="21"/>
        <v>0</v>
      </c>
      <c r="CB61" s="80">
        <f t="shared" si="22"/>
        <v>0</v>
      </c>
      <c r="CC61" s="80"/>
      <c r="CD61" s="80"/>
      <c r="CE61" s="80">
        <f t="shared" si="23"/>
        <v>0</v>
      </c>
      <c r="CF61" s="80">
        <f t="shared" si="5"/>
        <v>0</v>
      </c>
      <c r="CG61" s="80">
        <f t="shared" si="5"/>
        <v>0</v>
      </c>
      <c r="CH61" s="80">
        <f t="shared" si="5"/>
        <v>0</v>
      </c>
      <c r="CI61" s="80">
        <f t="shared" si="24"/>
        <v>0</v>
      </c>
      <c r="CJ61" s="80"/>
      <c r="CK61" s="80"/>
      <c r="CL61" s="80">
        <f t="shared" si="25"/>
        <v>0</v>
      </c>
      <c r="CM61" s="80">
        <f t="shared" si="6"/>
        <v>0</v>
      </c>
      <c r="CN61" s="80">
        <f t="shared" si="6"/>
        <v>0</v>
      </c>
      <c r="CO61" s="80">
        <f t="shared" si="6"/>
        <v>0</v>
      </c>
      <c r="CP61" s="80">
        <f t="shared" si="26"/>
        <v>0</v>
      </c>
      <c r="CQ61" s="80"/>
      <c r="CR61" s="80"/>
      <c r="CS61" s="80">
        <f t="shared" si="27"/>
        <v>0</v>
      </c>
      <c r="CT61" s="80">
        <f t="shared" si="7"/>
        <v>0</v>
      </c>
      <c r="CU61" s="80">
        <f t="shared" si="7"/>
        <v>0</v>
      </c>
      <c r="CV61" s="80">
        <f t="shared" si="7"/>
        <v>0</v>
      </c>
      <c r="CW61" s="80">
        <f t="shared" si="28"/>
        <v>0</v>
      </c>
      <c r="CX61" s="80"/>
      <c r="CY61" s="80"/>
      <c r="CZ61" s="80">
        <f t="shared" si="29"/>
        <v>0</v>
      </c>
      <c r="DA61" s="80">
        <f t="shared" si="8"/>
        <v>0</v>
      </c>
      <c r="DB61" s="80">
        <f t="shared" si="8"/>
        <v>0</v>
      </c>
      <c r="DC61" s="80">
        <f t="shared" si="8"/>
        <v>0</v>
      </c>
      <c r="DD61" s="80">
        <f t="shared" si="30"/>
        <v>0</v>
      </c>
      <c r="DF61" s="81">
        <f t="shared" si="31"/>
        <v>0</v>
      </c>
      <c r="DG61" s="81">
        <f t="shared" si="32"/>
        <v>0</v>
      </c>
      <c r="DH61" s="81">
        <f t="shared" si="33"/>
        <v>0</v>
      </c>
      <c r="DI61" s="81">
        <f t="shared" si="34"/>
        <v>0</v>
      </c>
      <c r="DJ61" s="81">
        <f t="shared" si="35"/>
        <v>0</v>
      </c>
      <c r="DK61" s="84">
        <f t="shared" si="9"/>
        <v>0</v>
      </c>
    </row>
    <row r="62" spans="1:115" ht="15.75" thickBot="1">
      <c r="A62" s="76"/>
      <c r="B62" s="31">
        <v>60</v>
      </c>
      <c r="C62" s="82">
        <v>0</v>
      </c>
      <c r="D62" s="82">
        <v>0</v>
      </c>
      <c r="E62" s="82">
        <v>0</v>
      </c>
      <c r="F62" s="82">
        <v>0</v>
      </c>
      <c r="G62" s="82">
        <v>0</v>
      </c>
      <c r="H62" s="76"/>
      <c r="I62" s="31">
        <v>60</v>
      </c>
      <c r="J62" s="82">
        <v>0</v>
      </c>
      <c r="K62" s="82">
        <v>0</v>
      </c>
      <c r="L62" s="82">
        <v>0</v>
      </c>
      <c r="M62" s="82">
        <v>0</v>
      </c>
      <c r="N62" s="82">
        <v>0</v>
      </c>
      <c r="O62" s="76"/>
      <c r="P62" s="31">
        <v>60</v>
      </c>
      <c r="Q62" s="82">
        <v>0</v>
      </c>
      <c r="R62" s="82">
        <v>0</v>
      </c>
      <c r="S62" s="82">
        <v>0</v>
      </c>
      <c r="T62" s="82">
        <v>0</v>
      </c>
      <c r="U62" s="82">
        <v>0</v>
      </c>
      <c r="V62" s="76"/>
      <c r="W62" s="31">
        <v>60</v>
      </c>
      <c r="X62" s="82">
        <v>0</v>
      </c>
      <c r="Y62" s="82">
        <v>0</v>
      </c>
      <c r="Z62" s="82">
        <v>0</v>
      </c>
      <c r="AA62" s="82">
        <v>0</v>
      </c>
      <c r="AB62" s="82">
        <v>0</v>
      </c>
      <c r="AC62" s="76"/>
      <c r="AD62" s="31">
        <v>60</v>
      </c>
      <c r="AE62" s="82">
        <v>0</v>
      </c>
      <c r="AF62" s="82">
        <v>0</v>
      </c>
      <c r="AG62" s="82">
        <v>0</v>
      </c>
      <c r="AH62" s="82">
        <v>0</v>
      </c>
      <c r="AI62" s="82">
        <v>0</v>
      </c>
      <c r="AJ62" s="31"/>
      <c r="AK62" s="31">
        <f t="shared" si="10"/>
        <v>10</v>
      </c>
      <c r="AM62" s="83"/>
      <c r="AN62" s="83">
        <f t="shared" si="11"/>
        <v>0</v>
      </c>
      <c r="AO62" s="83">
        <f t="shared" si="11"/>
        <v>0</v>
      </c>
      <c r="AP62" s="83">
        <f t="shared" si="11"/>
        <v>0</v>
      </c>
      <c r="AQ62" s="83">
        <f t="shared" si="11"/>
        <v>0</v>
      </c>
      <c r="AR62" s="83">
        <f t="shared" si="12"/>
        <v>0</v>
      </c>
      <c r="AS62" s="83"/>
      <c r="AT62" s="83"/>
      <c r="AU62" s="83">
        <f t="shared" si="13"/>
        <v>0</v>
      </c>
      <c r="AV62" s="83">
        <f t="shared" si="13"/>
        <v>0</v>
      </c>
      <c r="AW62" s="83">
        <f t="shared" si="13"/>
        <v>0</v>
      </c>
      <c r="AX62" s="83">
        <f t="shared" si="13"/>
        <v>0</v>
      </c>
      <c r="AY62" s="83">
        <f t="shared" si="14"/>
        <v>0</v>
      </c>
      <c r="AZ62" s="83"/>
      <c r="BA62" s="83"/>
      <c r="BB62" s="83">
        <f t="shared" si="15"/>
        <v>0</v>
      </c>
      <c r="BC62" s="83">
        <f t="shared" si="1"/>
        <v>0</v>
      </c>
      <c r="BD62" s="83">
        <f t="shared" si="1"/>
        <v>0</v>
      </c>
      <c r="BE62" s="83">
        <f t="shared" si="1"/>
        <v>0</v>
      </c>
      <c r="BF62" s="83">
        <f t="shared" si="16"/>
        <v>0</v>
      </c>
      <c r="BG62" s="83"/>
      <c r="BH62" s="83"/>
      <c r="BI62" s="83">
        <f t="shared" si="17"/>
        <v>0</v>
      </c>
      <c r="BJ62" s="83">
        <f t="shared" si="2"/>
        <v>0</v>
      </c>
      <c r="BK62" s="83">
        <f t="shared" si="2"/>
        <v>0</v>
      </c>
      <c r="BL62" s="83">
        <f t="shared" si="2"/>
        <v>0</v>
      </c>
      <c r="BM62" s="83">
        <f t="shared" si="18"/>
        <v>0</v>
      </c>
      <c r="BN62" s="83"/>
      <c r="BO62" s="83"/>
      <c r="BP62" s="83">
        <f t="shared" si="19"/>
        <v>0</v>
      </c>
      <c r="BQ62" s="83">
        <f t="shared" si="3"/>
        <v>0</v>
      </c>
      <c r="BR62" s="83">
        <f t="shared" si="3"/>
        <v>0</v>
      </c>
      <c r="BS62" s="83">
        <f t="shared" si="3"/>
        <v>0</v>
      </c>
      <c r="BT62" s="83">
        <f t="shared" si="20"/>
        <v>0</v>
      </c>
      <c r="BV62" s="80"/>
      <c r="BW62" s="80"/>
      <c r="BX62" s="80">
        <f t="shared" si="21"/>
        <v>0</v>
      </c>
      <c r="BY62" s="80">
        <f t="shared" si="21"/>
        <v>0</v>
      </c>
      <c r="BZ62" s="80">
        <f t="shared" si="21"/>
        <v>0</v>
      </c>
      <c r="CA62" s="80">
        <f t="shared" si="21"/>
        <v>0</v>
      </c>
      <c r="CB62" s="80">
        <f t="shared" si="22"/>
        <v>0</v>
      </c>
      <c r="CC62" s="80"/>
      <c r="CD62" s="80"/>
      <c r="CE62" s="80">
        <f t="shared" si="23"/>
        <v>0</v>
      </c>
      <c r="CF62" s="80">
        <f t="shared" si="5"/>
        <v>0</v>
      </c>
      <c r="CG62" s="80">
        <f t="shared" si="5"/>
        <v>0</v>
      </c>
      <c r="CH62" s="80">
        <f t="shared" si="5"/>
        <v>0</v>
      </c>
      <c r="CI62" s="80">
        <f t="shared" si="24"/>
        <v>0</v>
      </c>
      <c r="CJ62" s="80"/>
      <c r="CK62" s="80"/>
      <c r="CL62" s="80">
        <f t="shared" si="25"/>
        <v>0</v>
      </c>
      <c r="CM62" s="80">
        <f t="shared" si="6"/>
        <v>0</v>
      </c>
      <c r="CN62" s="80">
        <f t="shared" si="6"/>
        <v>0</v>
      </c>
      <c r="CO62" s="80">
        <f t="shared" si="6"/>
        <v>0</v>
      </c>
      <c r="CP62" s="80">
        <f t="shared" si="26"/>
        <v>0</v>
      </c>
      <c r="CQ62" s="80"/>
      <c r="CR62" s="80"/>
      <c r="CS62" s="80">
        <f t="shared" si="27"/>
        <v>0</v>
      </c>
      <c r="CT62" s="80">
        <f t="shared" si="7"/>
        <v>0</v>
      </c>
      <c r="CU62" s="80">
        <f t="shared" si="7"/>
        <v>0</v>
      </c>
      <c r="CV62" s="80">
        <f t="shared" si="7"/>
        <v>0</v>
      </c>
      <c r="CW62" s="80">
        <f t="shared" si="28"/>
        <v>0</v>
      </c>
      <c r="CX62" s="80"/>
      <c r="CY62" s="80"/>
      <c r="CZ62" s="80">
        <f t="shared" si="29"/>
        <v>0</v>
      </c>
      <c r="DA62" s="80">
        <f t="shared" si="8"/>
        <v>0</v>
      </c>
      <c r="DB62" s="80">
        <f t="shared" si="8"/>
        <v>0</v>
      </c>
      <c r="DC62" s="80">
        <f t="shared" si="8"/>
        <v>0</v>
      </c>
      <c r="DD62" s="80">
        <f t="shared" si="30"/>
        <v>0</v>
      </c>
      <c r="DF62" s="81">
        <f t="shared" si="31"/>
        <v>0</v>
      </c>
      <c r="DG62" s="81">
        <f t="shared" si="32"/>
        <v>0</v>
      </c>
      <c r="DH62" s="81">
        <f t="shared" si="33"/>
        <v>0</v>
      </c>
      <c r="DI62" s="81">
        <f t="shared" si="34"/>
        <v>0</v>
      </c>
      <c r="DJ62" s="81">
        <f t="shared" si="35"/>
        <v>0</v>
      </c>
      <c r="DK62" s="84">
        <f t="shared" si="9"/>
        <v>0</v>
      </c>
    </row>
    <row r="63" spans="1:115" ht="15.75" thickBot="1">
      <c r="A63" s="76"/>
      <c r="B63" s="31">
        <v>61</v>
      </c>
      <c r="C63" s="82">
        <v>0</v>
      </c>
      <c r="D63" s="82">
        <v>0</v>
      </c>
      <c r="E63" s="82">
        <v>0</v>
      </c>
      <c r="F63" s="82">
        <v>0</v>
      </c>
      <c r="G63" s="82">
        <v>0</v>
      </c>
      <c r="H63" s="76"/>
      <c r="I63" s="31">
        <v>61</v>
      </c>
      <c r="J63" s="82">
        <v>0</v>
      </c>
      <c r="K63" s="82">
        <v>0</v>
      </c>
      <c r="L63" s="82">
        <v>0</v>
      </c>
      <c r="M63" s="82">
        <v>0</v>
      </c>
      <c r="N63" s="82">
        <v>0</v>
      </c>
      <c r="O63" s="76"/>
      <c r="P63" s="31">
        <v>61</v>
      </c>
      <c r="Q63" s="82">
        <v>0</v>
      </c>
      <c r="R63" s="82">
        <v>0</v>
      </c>
      <c r="S63" s="82">
        <v>0</v>
      </c>
      <c r="T63" s="82">
        <v>0</v>
      </c>
      <c r="U63" s="82">
        <v>0</v>
      </c>
      <c r="V63" s="76"/>
      <c r="W63" s="31">
        <v>61</v>
      </c>
      <c r="X63" s="82">
        <v>0</v>
      </c>
      <c r="Y63" s="82">
        <v>0</v>
      </c>
      <c r="Z63" s="82">
        <v>0</v>
      </c>
      <c r="AA63" s="82">
        <v>0</v>
      </c>
      <c r="AB63" s="82">
        <v>0</v>
      </c>
      <c r="AC63" s="76"/>
      <c r="AD63" s="31">
        <v>61</v>
      </c>
      <c r="AE63" s="82">
        <v>0</v>
      </c>
      <c r="AF63" s="82">
        <v>0</v>
      </c>
      <c r="AG63" s="82">
        <v>0</v>
      </c>
      <c r="AH63" s="82">
        <v>0</v>
      </c>
      <c r="AI63" s="82">
        <v>0</v>
      </c>
      <c r="AJ63" s="31"/>
      <c r="AK63" s="31">
        <f t="shared" si="10"/>
        <v>10</v>
      </c>
      <c r="AM63" s="83"/>
      <c r="AN63" s="83">
        <f t="shared" si="11"/>
        <v>0</v>
      </c>
      <c r="AO63" s="83">
        <f t="shared" si="11"/>
        <v>0</v>
      </c>
      <c r="AP63" s="83">
        <f t="shared" si="11"/>
        <v>0</v>
      </c>
      <c r="AQ63" s="83">
        <f t="shared" si="11"/>
        <v>0</v>
      </c>
      <c r="AR63" s="83">
        <f t="shared" si="12"/>
        <v>0</v>
      </c>
      <c r="AS63" s="83"/>
      <c r="AT63" s="83"/>
      <c r="AU63" s="83">
        <f t="shared" si="13"/>
        <v>0</v>
      </c>
      <c r="AV63" s="83">
        <f t="shared" si="13"/>
        <v>0</v>
      </c>
      <c r="AW63" s="83">
        <f t="shared" si="13"/>
        <v>0</v>
      </c>
      <c r="AX63" s="83">
        <f t="shared" si="13"/>
        <v>0</v>
      </c>
      <c r="AY63" s="83">
        <f t="shared" si="14"/>
        <v>0</v>
      </c>
      <c r="AZ63" s="83"/>
      <c r="BA63" s="83"/>
      <c r="BB63" s="83">
        <f t="shared" si="15"/>
        <v>0</v>
      </c>
      <c r="BC63" s="83">
        <f t="shared" si="1"/>
        <v>0</v>
      </c>
      <c r="BD63" s="83">
        <f t="shared" si="1"/>
        <v>0</v>
      </c>
      <c r="BE63" s="83">
        <f t="shared" si="1"/>
        <v>0</v>
      </c>
      <c r="BF63" s="83">
        <f t="shared" si="16"/>
        <v>0</v>
      </c>
      <c r="BG63" s="83"/>
      <c r="BH63" s="83"/>
      <c r="BI63" s="83">
        <f t="shared" si="17"/>
        <v>0</v>
      </c>
      <c r="BJ63" s="83">
        <f t="shared" si="2"/>
        <v>0</v>
      </c>
      <c r="BK63" s="83">
        <f t="shared" si="2"/>
        <v>0</v>
      </c>
      <c r="BL63" s="83">
        <f t="shared" si="2"/>
        <v>0</v>
      </c>
      <c r="BM63" s="83">
        <f t="shared" si="18"/>
        <v>0</v>
      </c>
      <c r="BN63" s="83"/>
      <c r="BO63" s="83"/>
      <c r="BP63" s="83">
        <f t="shared" si="19"/>
        <v>0</v>
      </c>
      <c r="BQ63" s="83">
        <f t="shared" si="3"/>
        <v>0</v>
      </c>
      <c r="BR63" s="83">
        <f t="shared" si="3"/>
        <v>0</v>
      </c>
      <c r="BS63" s="83">
        <f t="shared" si="3"/>
        <v>0</v>
      </c>
      <c r="BT63" s="83">
        <f t="shared" si="20"/>
        <v>0</v>
      </c>
      <c r="BV63" s="80"/>
      <c r="BW63" s="80"/>
      <c r="BX63" s="80">
        <f t="shared" si="21"/>
        <v>0</v>
      </c>
      <c r="BY63" s="80">
        <f t="shared" si="21"/>
        <v>0</v>
      </c>
      <c r="BZ63" s="80">
        <f t="shared" si="21"/>
        <v>0</v>
      </c>
      <c r="CA63" s="80">
        <f t="shared" si="21"/>
        <v>0</v>
      </c>
      <c r="CB63" s="80">
        <f t="shared" si="22"/>
        <v>0</v>
      </c>
      <c r="CC63" s="80"/>
      <c r="CD63" s="80"/>
      <c r="CE63" s="80">
        <f t="shared" si="23"/>
        <v>0</v>
      </c>
      <c r="CF63" s="80">
        <f t="shared" si="5"/>
        <v>0</v>
      </c>
      <c r="CG63" s="80">
        <f t="shared" si="5"/>
        <v>0</v>
      </c>
      <c r="CH63" s="80">
        <f t="shared" si="5"/>
        <v>0</v>
      </c>
      <c r="CI63" s="80">
        <f t="shared" si="24"/>
        <v>0</v>
      </c>
      <c r="CJ63" s="80"/>
      <c r="CK63" s="80"/>
      <c r="CL63" s="80">
        <f t="shared" si="25"/>
        <v>0</v>
      </c>
      <c r="CM63" s="80">
        <f t="shared" si="6"/>
        <v>0</v>
      </c>
      <c r="CN63" s="80">
        <f t="shared" si="6"/>
        <v>0</v>
      </c>
      <c r="CO63" s="80">
        <f t="shared" si="6"/>
        <v>0</v>
      </c>
      <c r="CP63" s="80">
        <f t="shared" si="26"/>
        <v>0</v>
      </c>
      <c r="CQ63" s="80"/>
      <c r="CR63" s="80"/>
      <c r="CS63" s="80">
        <f t="shared" si="27"/>
        <v>0</v>
      </c>
      <c r="CT63" s="80">
        <f t="shared" si="7"/>
        <v>0</v>
      </c>
      <c r="CU63" s="80">
        <f t="shared" si="7"/>
        <v>0</v>
      </c>
      <c r="CV63" s="80">
        <f t="shared" si="7"/>
        <v>0</v>
      </c>
      <c r="CW63" s="80">
        <f t="shared" si="28"/>
        <v>0</v>
      </c>
      <c r="CX63" s="80"/>
      <c r="CY63" s="80"/>
      <c r="CZ63" s="80">
        <f t="shared" si="29"/>
        <v>0</v>
      </c>
      <c r="DA63" s="80">
        <f t="shared" si="8"/>
        <v>0</v>
      </c>
      <c r="DB63" s="80">
        <f t="shared" si="8"/>
        <v>0</v>
      </c>
      <c r="DC63" s="80">
        <f t="shared" si="8"/>
        <v>0</v>
      </c>
      <c r="DD63" s="80">
        <f t="shared" si="30"/>
        <v>0</v>
      </c>
      <c r="DF63" s="81">
        <f t="shared" si="31"/>
        <v>0</v>
      </c>
      <c r="DG63" s="81">
        <f t="shared" si="32"/>
        <v>0</v>
      </c>
      <c r="DH63" s="81">
        <f t="shared" si="33"/>
        <v>0</v>
      </c>
      <c r="DI63" s="81">
        <f t="shared" si="34"/>
        <v>0</v>
      </c>
      <c r="DJ63" s="81">
        <f t="shared" si="35"/>
        <v>0</v>
      </c>
      <c r="DK63" s="84">
        <f t="shared" si="9"/>
        <v>0</v>
      </c>
    </row>
    <row r="64" spans="1:115" ht="15.75" thickBot="1">
      <c r="A64" s="76"/>
      <c r="B64" s="31">
        <v>62</v>
      </c>
      <c r="C64" s="82">
        <v>0</v>
      </c>
      <c r="D64" s="82">
        <v>0</v>
      </c>
      <c r="E64" s="82">
        <v>0</v>
      </c>
      <c r="F64" s="82">
        <v>0</v>
      </c>
      <c r="G64" s="82">
        <v>0</v>
      </c>
      <c r="H64" s="76"/>
      <c r="I64" s="31">
        <v>62</v>
      </c>
      <c r="J64" s="82">
        <v>0</v>
      </c>
      <c r="K64" s="82">
        <v>0</v>
      </c>
      <c r="L64" s="82">
        <v>0</v>
      </c>
      <c r="M64" s="82">
        <v>0</v>
      </c>
      <c r="N64" s="82">
        <v>0</v>
      </c>
      <c r="O64" s="76"/>
      <c r="P64" s="31">
        <v>62</v>
      </c>
      <c r="Q64" s="82">
        <v>0</v>
      </c>
      <c r="R64" s="82">
        <v>0</v>
      </c>
      <c r="S64" s="82">
        <v>0</v>
      </c>
      <c r="T64" s="82">
        <v>0</v>
      </c>
      <c r="U64" s="82">
        <v>0</v>
      </c>
      <c r="V64" s="76"/>
      <c r="W64" s="31">
        <v>62</v>
      </c>
      <c r="X64" s="82">
        <v>0</v>
      </c>
      <c r="Y64" s="82">
        <v>0</v>
      </c>
      <c r="Z64" s="82">
        <v>0</v>
      </c>
      <c r="AA64" s="82">
        <v>0</v>
      </c>
      <c r="AB64" s="82">
        <v>0</v>
      </c>
      <c r="AC64" s="76"/>
      <c r="AD64" s="31">
        <v>62</v>
      </c>
      <c r="AE64" s="82">
        <v>0</v>
      </c>
      <c r="AF64" s="82">
        <v>0</v>
      </c>
      <c r="AG64" s="82">
        <v>0</v>
      </c>
      <c r="AH64" s="82">
        <v>0</v>
      </c>
      <c r="AI64" s="82">
        <v>0</v>
      </c>
      <c r="AJ64" s="31"/>
      <c r="AK64" s="31">
        <f t="shared" si="10"/>
        <v>10</v>
      </c>
      <c r="AM64" s="83"/>
      <c r="AN64" s="83">
        <f t="shared" si="11"/>
        <v>0</v>
      </c>
      <c r="AO64" s="83">
        <f t="shared" si="11"/>
        <v>0</v>
      </c>
      <c r="AP64" s="83">
        <f t="shared" si="11"/>
        <v>0</v>
      </c>
      <c r="AQ64" s="83">
        <f t="shared" si="11"/>
        <v>0</v>
      </c>
      <c r="AR64" s="83">
        <f t="shared" si="12"/>
        <v>0</v>
      </c>
      <c r="AS64" s="83"/>
      <c r="AT64" s="83"/>
      <c r="AU64" s="83">
        <f t="shared" si="13"/>
        <v>0</v>
      </c>
      <c r="AV64" s="83">
        <f t="shared" si="13"/>
        <v>0</v>
      </c>
      <c r="AW64" s="83">
        <f t="shared" si="13"/>
        <v>0</v>
      </c>
      <c r="AX64" s="83">
        <f t="shared" si="13"/>
        <v>0</v>
      </c>
      <c r="AY64" s="83">
        <f t="shared" si="14"/>
        <v>0</v>
      </c>
      <c r="AZ64" s="83"/>
      <c r="BA64" s="83"/>
      <c r="BB64" s="83">
        <f t="shared" si="15"/>
        <v>0</v>
      </c>
      <c r="BC64" s="83">
        <f t="shared" si="1"/>
        <v>0</v>
      </c>
      <c r="BD64" s="83">
        <f t="shared" si="1"/>
        <v>0</v>
      </c>
      <c r="BE64" s="83">
        <f t="shared" si="1"/>
        <v>0</v>
      </c>
      <c r="BF64" s="83">
        <f t="shared" si="16"/>
        <v>0</v>
      </c>
      <c r="BG64" s="83"/>
      <c r="BH64" s="83"/>
      <c r="BI64" s="83">
        <f t="shared" si="17"/>
        <v>0</v>
      </c>
      <c r="BJ64" s="83">
        <f t="shared" si="2"/>
        <v>0</v>
      </c>
      <c r="BK64" s="83">
        <f t="shared" si="2"/>
        <v>0</v>
      </c>
      <c r="BL64" s="83">
        <f t="shared" si="2"/>
        <v>0</v>
      </c>
      <c r="BM64" s="83">
        <f t="shared" si="18"/>
        <v>0</v>
      </c>
      <c r="BN64" s="83"/>
      <c r="BO64" s="83"/>
      <c r="BP64" s="83">
        <f t="shared" si="19"/>
        <v>0</v>
      </c>
      <c r="BQ64" s="83">
        <f t="shared" si="3"/>
        <v>0</v>
      </c>
      <c r="BR64" s="83">
        <f t="shared" si="3"/>
        <v>0</v>
      </c>
      <c r="BS64" s="83">
        <f t="shared" si="3"/>
        <v>0</v>
      </c>
      <c r="BT64" s="83">
        <f t="shared" si="20"/>
        <v>0</v>
      </c>
      <c r="BV64" s="80"/>
      <c r="BW64" s="80"/>
      <c r="BX64" s="80">
        <f t="shared" si="21"/>
        <v>0</v>
      </c>
      <c r="BY64" s="80">
        <f t="shared" si="21"/>
        <v>0</v>
      </c>
      <c r="BZ64" s="80">
        <f t="shared" si="21"/>
        <v>0</v>
      </c>
      <c r="CA64" s="80">
        <f t="shared" si="21"/>
        <v>0</v>
      </c>
      <c r="CB64" s="80">
        <f t="shared" si="22"/>
        <v>0</v>
      </c>
      <c r="CC64" s="80"/>
      <c r="CD64" s="80"/>
      <c r="CE64" s="80">
        <f t="shared" si="23"/>
        <v>0</v>
      </c>
      <c r="CF64" s="80">
        <f t="shared" si="5"/>
        <v>0</v>
      </c>
      <c r="CG64" s="80">
        <f t="shared" si="5"/>
        <v>0</v>
      </c>
      <c r="CH64" s="80">
        <f t="shared" si="5"/>
        <v>0</v>
      </c>
      <c r="CI64" s="80">
        <f t="shared" si="24"/>
        <v>0</v>
      </c>
      <c r="CJ64" s="80"/>
      <c r="CK64" s="80"/>
      <c r="CL64" s="80">
        <f t="shared" si="25"/>
        <v>0</v>
      </c>
      <c r="CM64" s="80">
        <f t="shared" si="6"/>
        <v>0</v>
      </c>
      <c r="CN64" s="80">
        <f t="shared" si="6"/>
        <v>0</v>
      </c>
      <c r="CO64" s="80">
        <f t="shared" si="6"/>
        <v>0</v>
      </c>
      <c r="CP64" s="80">
        <f t="shared" si="26"/>
        <v>0</v>
      </c>
      <c r="CQ64" s="80"/>
      <c r="CR64" s="80"/>
      <c r="CS64" s="80">
        <f t="shared" si="27"/>
        <v>0</v>
      </c>
      <c r="CT64" s="80">
        <f t="shared" si="7"/>
        <v>0</v>
      </c>
      <c r="CU64" s="80">
        <f t="shared" si="7"/>
        <v>0</v>
      </c>
      <c r="CV64" s="80">
        <f t="shared" si="7"/>
        <v>0</v>
      </c>
      <c r="CW64" s="80">
        <f t="shared" si="28"/>
        <v>0</v>
      </c>
      <c r="CX64" s="80"/>
      <c r="CY64" s="80"/>
      <c r="CZ64" s="80">
        <f t="shared" si="29"/>
        <v>0</v>
      </c>
      <c r="DA64" s="80">
        <f t="shared" si="8"/>
        <v>0</v>
      </c>
      <c r="DB64" s="80">
        <f t="shared" si="8"/>
        <v>0</v>
      </c>
      <c r="DC64" s="80">
        <f t="shared" si="8"/>
        <v>0</v>
      </c>
      <c r="DD64" s="80">
        <f t="shared" si="30"/>
        <v>0</v>
      </c>
      <c r="DF64" s="81">
        <f t="shared" si="31"/>
        <v>0</v>
      </c>
      <c r="DG64" s="81">
        <f t="shared" si="32"/>
        <v>0</v>
      </c>
      <c r="DH64" s="81">
        <f t="shared" si="33"/>
        <v>0</v>
      </c>
      <c r="DI64" s="81">
        <f t="shared" si="34"/>
        <v>0</v>
      </c>
      <c r="DJ64" s="81">
        <f t="shared" si="35"/>
        <v>0</v>
      </c>
      <c r="DK64" s="84">
        <f t="shared" si="9"/>
        <v>0</v>
      </c>
    </row>
    <row r="65" spans="1:115" ht="15.75" thickBot="1">
      <c r="A65" s="76"/>
      <c r="B65" s="31">
        <v>63</v>
      </c>
      <c r="C65" s="82">
        <v>0</v>
      </c>
      <c r="D65" s="82">
        <v>0</v>
      </c>
      <c r="E65" s="82">
        <v>0</v>
      </c>
      <c r="F65" s="82">
        <v>0</v>
      </c>
      <c r="G65" s="82">
        <v>0</v>
      </c>
      <c r="H65" s="76"/>
      <c r="I65" s="31">
        <v>63</v>
      </c>
      <c r="J65" s="82">
        <v>0</v>
      </c>
      <c r="K65" s="82">
        <v>0</v>
      </c>
      <c r="L65" s="82">
        <v>0</v>
      </c>
      <c r="M65" s="82">
        <v>0</v>
      </c>
      <c r="N65" s="82">
        <v>0</v>
      </c>
      <c r="O65" s="76"/>
      <c r="P65" s="31">
        <v>63</v>
      </c>
      <c r="Q65" s="82">
        <v>0</v>
      </c>
      <c r="R65" s="82">
        <v>0</v>
      </c>
      <c r="S65" s="82">
        <v>0</v>
      </c>
      <c r="T65" s="82">
        <v>0</v>
      </c>
      <c r="U65" s="82">
        <v>0</v>
      </c>
      <c r="V65" s="76"/>
      <c r="W65" s="31">
        <v>63</v>
      </c>
      <c r="X65" s="82">
        <v>0</v>
      </c>
      <c r="Y65" s="82">
        <v>0</v>
      </c>
      <c r="Z65" s="82">
        <v>0</v>
      </c>
      <c r="AA65" s="82">
        <v>0</v>
      </c>
      <c r="AB65" s="82">
        <v>0</v>
      </c>
      <c r="AC65" s="76"/>
      <c r="AD65" s="31">
        <v>63</v>
      </c>
      <c r="AE65" s="82">
        <v>0</v>
      </c>
      <c r="AF65" s="82">
        <v>0</v>
      </c>
      <c r="AG65" s="82">
        <v>0</v>
      </c>
      <c r="AH65" s="82">
        <v>0</v>
      </c>
      <c r="AI65" s="82">
        <v>0</v>
      </c>
      <c r="AJ65" s="31"/>
      <c r="AK65" s="31">
        <f t="shared" si="10"/>
        <v>10</v>
      </c>
      <c r="AM65" s="83"/>
      <c r="AN65" s="83">
        <f t="shared" si="11"/>
        <v>0</v>
      </c>
      <c r="AO65" s="83">
        <f t="shared" si="11"/>
        <v>0</v>
      </c>
      <c r="AP65" s="83">
        <f t="shared" si="11"/>
        <v>0</v>
      </c>
      <c r="AQ65" s="83">
        <f t="shared" si="11"/>
        <v>0</v>
      </c>
      <c r="AR65" s="83">
        <f t="shared" si="12"/>
        <v>0</v>
      </c>
      <c r="AS65" s="83"/>
      <c r="AT65" s="83"/>
      <c r="AU65" s="83">
        <f t="shared" si="13"/>
        <v>0</v>
      </c>
      <c r="AV65" s="83">
        <f t="shared" si="13"/>
        <v>0</v>
      </c>
      <c r="AW65" s="83">
        <f t="shared" si="13"/>
        <v>0</v>
      </c>
      <c r="AX65" s="83">
        <f t="shared" si="13"/>
        <v>0</v>
      </c>
      <c r="AY65" s="83">
        <f t="shared" si="14"/>
        <v>0</v>
      </c>
      <c r="AZ65" s="83"/>
      <c r="BA65" s="83"/>
      <c r="BB65" s="83">
        <f t="shared" si="15"/>
        <v>0</v>
      </c>
      <c r="BC65" s="83">
        <f t="shared" si="1"/>
        <v>0</v>
      </c>
      <c r="BD65" s="83">
        <f t="shared" si="1"/>
        <v>0</v>
      </c>
      <c r="BE65" s="83">
        <f t="shared" si="1"/>
        <v>0</v>
      </c>
      <c r="BF65" s="83">
        <f t="shared" si="16"/>
        <v>0</v>
      </c>
      <c r="BG65" s="83"/>
      <c r="BH65" s="83"/>
      <c r="BI65" s="83">
        <f t="shared" si="17"/>
        <v>0</v>
      </c>
      <c r="BJ65" s="83">
        <f t="shared" si="2"/>
        <v>0</v>
      </c>
      <c r="BK65" s="83">
        <f t="shared" si="2"/>
        <v>0</v>
      </c>
      <c r="BL65" s="83">
        <f t="shared" si="2"/>
        <v>0</v>
      </c>
      <c r="BM65" s="83">
        <f t="shared" si="18"/>
        <v>0</v>
      </c>
      <c r="BN65" s="83"/>
      <c r="BO65" s="83"/>
      <c r="BP65" s="83">
        <f t="shared" si="19"/>
        <v>0</v>
      </c>
      <c r="BQ65" s="83">
        <f t="shared" si="3"/>
        <v>0</v>
      </c>
      <c r="BR65" s="83">
        <f t="shared" si="3"/>
        <v>0</v>
      </c>
      <c r="BS65" s="83">
        <f t="shared" si="3"/>
        <v>0</v>
      </c>
      <c r="BT65" s="83">
        <f t="shared" si="20"/>
        <v>0</v>
      </c>
      <c r="BV65" s="80"/>
      <c r="BW65" s="80"/>
      <c r="BX65" s="80">
        <f t="shared" si="21"/>
        <v>0</v>
      </c>
      <c r="BY65" s="80">
        <f t="shared" si="21"/>
        <v>0</v>
      </c>
      <c r="BZ65" s="80">
        <f t="shared" si="21"/>
        <v>0</v>
      </c>
      <c r="CA65" s="80">
        <f t="shared" si="21"/>
        <v>0</v>
      </c>
      <c r="CB65" s="80">
        <f t="shared" si="22"/>
        <v>0</v>
      </c>
      <c r="CC65" s="80"/>
      <c r="CD65" s="80"/>
      <c r="CE65" s="80">
        <f t="shared" si="23"/>
        <v>0</v>
      </c>
      <c r="CF65" s="80">
        <f t="shared" si="5"/>
        <v>0</v>
      </c>
      <c r="CG65" s="80">
        <f t="shared" si="5"/>
        <v>0</v>
      </c>
      <c r="CH65" s="80">
        <f t="shared" si="5"/>
        <v>0</v>
      </c>
      <c r="CI65" s="80">
        <f t="shared" si="24"/>
        <v>0</v>
      </c>
      <c r="CJ65" s="80"/>
      <c r="CK65" s="80"/>
      <c r="CL65" s="80">
        <f t="shared" si="25"/>
        <v>0</v>
      </c>
      <c r="CM65" s="80">
        <f t="shared" si="6"/>
        <v>0</v>
      </c>
      <c r="CN65" s="80">
        <f t="shared" si="6"/>
        <v>0</v>
      </c>
      <c r="CO65" s="80">
        <f t="shared" si="6"/>
        <v>0</v>
      </c>
      <c r="CP65" s="80">
        <f t="shared" si="26"/>
        <v>0</v>
      </c>
      <c r="CQ65" s="80"/>
      <c r="CR65" s="80"/>
      <c r="CS65" s="80">
        <f t="shared" si="27"/>
        <v>0</v>
      </c>
      <c r="CT65" s="80">
        <f t="shared" si="7"/>
        <v>0</v>
      </c>
      <c r="CU65" s="80">
        <f t="shared" si="7"/>
        <v>0</v>
      </c>
      <c r="CV65" s="80">
        <f t="shared" si="7"/>
        <v>0</v>
      </c>
      <c r="CW65" s="80">
        <f t="shared" si="28"/>
        <v>0</v>
      </c>
      <c r="CX65" s="80"/>
      <c r="CY65" s="80"/>
      <c r="CZ65" s="80">
        <f t="shared" si="29"/>
        <v>0</v>
      </c>
      <c r="DA65" s="80">
        <f t="shared" si="8"/>
        <v>0</v>
      </c>
      <c r="DB65" s="80">
        <f t="shared" si="8"/>
        <v>0</v>
      </c>
      <c r="DC65" s="80">
        <f t="shared" si="8"/>
        <v>0</v>
      </c>
      <c r="DD65" s="80">
        <f t="shared" si="30"/>
        <v>0</v>
      </c>
      <c r="DF65" s="81">
        <f t="shared" si="31"/>
        <v>0</v>
      </c>
      <c r="DG65" s="81">
        <f t="shared" si="32"/>
        <v>0</v>
      </c>
      <c r="DH65" s="81">
        <f t="shared" si="33"/>
        <v>0</v>
      </c>
      <c r="DI65" s="81">
        <f t="shared" si="34"/>
        <v>0</v>
      </c>
      <c r="DJ65" s="81">
        <f t="shared" si="35"/>
        <v>0</v>
      </c>
      <c r="DK65" s="84">
        <f t="shared" si="9"/>
        <v>0</v>
      </c>
    </row>
    <row r="66" spans="1:115" ht="15.75" thickBot="1">
      <c r="A66" s="76"/>
      <c r="B66" s="31">
        <v>64</v>
      </c>
      <c r="C66" s="82">
        <v>0</v>
      </c>
      <c r="D66" s="82">
        <v>0</v>
      </c>
      <c r="E66" s="82">
        <v>0</v>
      </c>
      <c r="F66" s="82">
        <v>0</v>
      </c>
      <c r="G66" s="82">
        <v>0</v>
      </c>
      <c r="H66" s="76"/>
      <c r="I66" s="31">
        <v>64</v>
      </c>
      <c r="J66" s="82">
        <v>0</v>
      </c>
      <c r="K66" s="82">
        <v>0</v>
      </c>
      <c r="L66" s="82">
        <v>0</v>
      </c>
      <c r="M66" s="82">
        <v>0</v>
      </c>
      <c r="N66" s="82">
        <v>0</v>
      </c>
      <c r="O66" s="76"/>
      <c r="P66" s="31">
        <v>64</v>
      </c>
      <c r="Q66" s="82">
        <v>0</v>
      </c>
      <c r="R66" s="82">
        <v>0</v>
      </c>
      <c r="S66" s="82">
        <v>0</v>
      </c>
      <c r="T66" s="82">
        <v>0</v>
      </c>
      <c r="U66" s="82">
        <v>0</v>
      </c>
      <c r="V66" s="76"/>
      <c r="W66" s="31">
        <v>64</v>
      </c>
      <c r="X66" s="82">
        <v>0</v>
      </c>
      <c r="Y66" s="82">
        <v>0</v>
      </c>
      <c r="Z66" s="82">
        <v>0</v>
      </c>
      <c r="AA66" s="82">
        <v>0</v>
      </c>
      <c r="AB66" s="82">
        <v>0</v>
      </c>
      <c r="AC66" s="76"/>
      <c r="AD66" s="31">
        <v>64</v>
      </c>
      <c r="AE66" s="82">
        <v>0</v>
      </c>
      <c r="AF66" s="82">
        <v>0</v>
      </c>
      <c r="AG66" s="82">
        <v>0</v>
      </c>
      <c r="AH66" s="82">
        <v>0</v>
      </c>
      <c r="AI66" s="82">
        <v>0</v>
      </c>
      <c r="AJ66" s="31"/>
      <c r="AK66" s="31">
        <f t="shared" si="10"/>
        <v>10</v>
      </c>
      <c r="AM66" s="83"/>
      <c r="AN66" s="83">
        <f t="shared" si="11"/>
        <v>0</v>
      </c>
      <c r="AO66" s="83">
        <f t="shared" si="11"/>
        <v>0</v>
      </c>
      <c r="AP66" s="83">
        <f t="shared" si="11"/>
        <v>0</v>
      </c>
      <c r="AQ66" s="83">
        <f t="shared" si="11"/>
        <v>0</v>
      </c>
      <c r="AR66" s="83">
        <f t="shared" si="12"/>
        <v>0</v>
      </c>
      <c r="AS66" s="83"/>
      <c r="AT66" s="83"/>
      <c r="AU66" s="83">
        <f t="shared" si="13"/>
        <v>0</v>
      </c>
      <c r="AV66" s="83">
        <f t="shared" si="13"/>
        <v>0</v>
      </c>
      <c r="AW66" s="83">
        <f t="shared" si="13"/>
        <v>0</v>
      </c>
      <c r="AX66" s="83">
        <f t="shared" si="13"/>
        <v>0</v>
      </c>
      <c r="AY66" s="83">
        <f t="shared" si="14"/>
        <v>0</v>
      </c>
      <c r="AZ66" s="83"/>
      <c r="BA66" s="83"/>
      <c r="BB66" s="83">
        <f t="shared" si="15"/>
        <v>0</v>
      </c>
      <c r="BC66" s="83">
        <f t="shared" si="1"/>
        <v>0</v>
      </c>
      <c r="BD66" s="83">
        <f t="shared" si="1"/>
        <v>0</v>
      </c>
      <c r="BE66" s="83">
        <f t="shared" si="1"/>
        <v>0</v>
      </c>
      <c r="BF66" s="83">
        <f t="shared" si="16"/>
        <v>0</v>
      </c>
      <c r="BG66" s="83"/>
      <c r="BH66" s="83"/>
      <c r="BI66" s="83">
        <f t="shared" si="17"/>
        <v>0</v>
      </c>
      <c r="BJ66" s="83">
        <f t="shared" si="2"/>
        <v>0</v>
      </c>
      <c r="BK66" s="83">
        <f t="shared" si="2"/>
        <v>0</v>
      </c>
      <c r="BL66" s="83">
        <f t="shared" si="2"/>
        <v>0</v>
      </c>
      <c r="BM66" s="83">
        <f t="shared" si="18"/>
        <v>0</v>
      </c>
      <c r="BN66" s="83"/>
      <c r="BO66" s="83"/>
      <c r="BP66" s="83">
        <f t="shared" si="19"/>
        <v>0</v>
      </c>
      <c r="BQ66" s="83">
        <f t="shared" si="3"/>
        <v>0</v>
      </c>
      <c r="BR66" s="83">
        <f t="shared" si="3"/>
        <v>0</v>
      </c>
      <c r="BS66" s="83">
        <f t="shared" si="3"/>
        <v>0</v>
      </c>
      <c r="BT66" s="83">
        <f t="shared" si="20"/>
        <v>0</v>
      </c>
      <c r="BV66" s="80"/>
      <c r="BW66" s="80"/>
      <c r="BX66" s="80">
        <f t="shared" si="21"/>
        <v>0</v>
      </c>
      <c r="BY66" s="80">
        <f t="shared" si="21"/>
        <v>0</v>
      </c>
      <c r="BZ66" s="80">
        <f t="shared" si="21"/>
        <v>0</v>
      </c>
      <c r="CA66" s="80">
        <f t="shared" si="21"/>
        <v>0</v>
      </c>
      <c r="CB66" s="80">
        <f t="shared" si="22"/>
        <v>0</v>
      </c>
      <c r="CC66" s="80"/>
      <c r="CD66" s="80"/>
      <c r="CE66" s="80">
        <f t="shared" si="23"/>
        <v>0</v>
      </c>
      <c r="CF66" s="80">
        <f t="shared" si="5"/>
        <v>0</v>
      </c>
      <c r="CG66" s="80">
        <f t="shared" si="5"/>
        <v>0</v>
      </c>
      <c r="CH66" s="80">
        <f t="shared" si="5"/>
        <v>0</v>
      </c>
      <c r="CI66" s="80">
        <f t="shared" si="24"/>
        <v>0</v>
      </c>
      <c r="CJ66" s="80"/>
      <c r="CK66" s="80"/>
      <c r="CL66" s="80">
        <f t="shared" si="25"/>
        <v>0</v>
      </c>
      <c r="CM66" s="80">
        <f t="shared" si="6"/>
        <v>0</v>
      </c>
      <c r="CN66" s="80">
        <f t="shared" si="6"/>
        <v>0</v>
      </c>
      <c r="CO66" s="80">
        <f t="shared" si="6"/>
        <v>0</v>
      </c>
      <c r="CP66" s="80">
        <f t="shared" si="26"/>
        <v>0</v>
      </c>
      <c r="CQ66" s="80"/>
      <c r="CR66" s="80"/>
      <c r="CS66" s="80">
        <f t="shared" si="27"/>
        <v>0</v>
      </c>
      <c r="CT66" s="80">
        <f t="shared" si="7"/>
        <v>0</v>
      </c>
      <c r="CU66" s="80">
        <f t="shared" si="7"/>
        <v>0</v>
      </c>
      <c r="CV66" s="80">
        <f t="shared" si="7"/>
        <v>0</v>
      </c>
      <c r="CW66" s="80">
        <f t="shared" si="28"/>
        <v>0</v>
      </c>
      <c r="CX66" s="80"/>
      <c r="CY66" s="80"/>
      <c r="CZ66" s="80">
        <f t="shared" si="29"/>
        <v>0</v>
      </c>
      <c r="DA66" s="80">
        <f t="shared" si="8"/>
        <v>0</v>
      </c>
      <c r="DB66" s="80">
        <f t="shared" si="8"/>
        <v>0</v>
      </c>
      <c r="DC66" s="80">
        <f t="shared" si="8"/>
        <v>0</v>
      </c>
      <c r="DD66" s="80">
        <f t="shared" si="30"/>
        <v>0</v>
      </c>
      <c r="DF66" s="81">
        <f t="shared" si="31"/>
        <v>0</v>
      </c>
      <c r="DG66" s="81">
        <f t="shared" si="32"/>
        <v>0</v>
      </c>
      <c r="DH66" s="81">
        <f t="shared" si="33"/>
        <v>0</v>
      </c>
      <c r="DI66" s="81">
        <f t="shared" si="34"/>
        <v>0</v>
      </c>
      <c r="DJ66" s="81">
        <f t="shared" si="35"/>
        <v>0</v>
      </c>
      <c r="DK66" s="84">
        <f t="shared" si="9"/>
        <v>0</v>
      </c>
    </row>
    <row r="67" spans="1:115" ht="15.75" thickBot="1">
      <c r="A67" s="76"/>
      <c r="B67" s="31">
        <v>65</v>
      </c>
      <c r="C67" s="82">
        <v>0</v>
      </c>
      <c r="D67" s="82">
        <v>0</v>
      </c>
      <c r="E67" s="82">
        <v>0</v>
      </c>
      <c r="F67" s="82">
        <v>0</v>
      </c>
      <c r="G67" s="82">
        <v>0</v>
      </c>
      <c r="H67" s="76"/>
      <c r="I67" s="31">
        <v>65</v>
      </c>
      <c r="J67" s="82">
        <v>0</v>
      </c>
      <c r="K67" s="82">
        <v>0</v>
      </c>
      <c r="L67" s="82">
        <v>0</v>
      </c>
      <c r="M67" s="82">
        <v>0</v>
      </c>
      <c r="N67" s="82">
        <v>0</v>
      </c>
      <c r="O67" s="76"/>
      <c r="P67" s="31">
        <v>65</v>
      </c>
      <c r="Q67" s="82">
        <v>0</v>
      </c>
      <c r="R67" s="82">
        <v>0</v>
      </c>
      <c r="S67" s="82">
        <v>0</v>
      </c>
      <c r="T67" s="82">
        <v>0</v>
      </c>
      <c r="U67" s="82">
        <v>0</v>
      </c>
      <c r="V67" s="76"/>
      <c r="W67" s="31">
        <v>65</v>
      </c>
      <c r="X67" s="82">
        <v>0</v>
      </c>
      <c r="Y67" s="82">
        <v>0</v>
      </c>
      <c r="Z67" s="82">
        <v>0</v>
      </c>
      <c r="AA67" s="82">
        <v>0</v>
      </c>
      <c r="AB67" s="82">
        <v>0</v>
      </c>
      <c r="AC67" s="76"/>
      <c r="AD67" s="31">
        <v>65</v>
      </c>
      <c r="AE67" s="82">
        <v>0</v>
      </c>
      <c r="AF67" s="82">
        <v>0</v>
      </c>
      <c r="AG67" s="82">
        <v>0</v>
      </c>
      <c r="AH67" s="82">
        <v>0</v>
      </c>
      <c r="AI67" s="82">
        <v>0</v>
      </c>
      <c r="AJ67" s="31"/>
      <c r="AK67" s="31">
        <f t="shared" si="10"/>
        <v>10</v>
      </c>
      <c r="AM67" s="83"/>
      <c r="AN67" s="83">
        <f t="shared" si="11"/>
        <v>0</v>
      </c>
      <c r="AO67" s="83">
        <f t="shared" si="11"/>
        <v>0</v>
      </c>
      <c r="AP67" s="83">
        <f t="shared" si="11"/>
        <v>0</v>
      </c>
      <c r="AQ67" s="83">
        <f t="shared" ref="AQ67:AQ98" si="36">IF(F67&gt;0,F67,0)</f>
        <v>0</v>
      </c>
      <c r="AR67" s="83">
        <f t="shared" si="12"/>
        <v>0</v>
      </c>
      <c r="AS67" s="83"/>
      <c r="AT67" s="83"/>
      <c r="AU67" s="83">
        <f t="shared" si="13"/>
        <v>0</v>
      </c>
      <c r="AV67" s="83">
        <f t="shared" si="13"/>
        <v>0</v>
      </c>
      <c r="AW67" s="83">
        <f t="shared" si="13"/>
        <v>0</v>
      </c>
      <c r="AX67" s="83">
        <f t="shared" si="13"/>
        <v>0</v>
      </c>
      <c r="AY67" s="83">
        <f t="shared" si="14"/>
        <v>0</v>
      </c>
      <c r="AZ67" s="83"/>
      <c r="BA67" s="83"/>
      <c r="BB67" s="83">
        <f t="shared" si="15"/>
        <v>0</v>
      </c>
      <c r="BC67" s="83">
        <f t="shared" si="15"/>
        <v>0</v>
      </c>
      <c r="BD67" s="83">
        <f t="shared" si="15"/>
        <v>0</v>
      </c>
      <c r="BE67" s="83">
        <f t="shared" si="15"/>
        <v>0</v>
      </c>
      <c r="BF67" s="83">
        <f t="shared" si="16"/>
        <v>0</v>
      </c>
      <c r="BG67" s="83"/>
      <c r="BH67" s="83"/>
      <c r="BI67" s="83">
        <f t="shared" si="17"/>
        <v>0</v>
      </c>
      <c r="BJ67" s="83">
        <f t="shared" si="17"/>
        <v>0</v>
      </c>
      <c r="BK67" s="83">
        <f t="shared" si="17"/>
        <v>0</v>
      </c>
      <c r="BL67" s="83">
        <f t="shared" si="17"/>
        <v>0</v>
      </c>
      <c r="BM67" s="83">
        <f t="shared" si="18"/>
        <v>0</v>
      </c>
      <c r="BN67" s="83"/>
      <c r="BO67" s="83"/>
      <c r="BP67" s="83">
        <f t="shared" si="19"/>
        <v>0</v>
      </c>
      <c r="BQ67" s="83">
        <f t="shared" si="19"/>
        <v>0</v>
      </c>
      <c r="BR67" s="83">
        <f t="shared" si="19"/>
        <v>0</v>
      </c>
      <c r="BS67" s="83">
        <f t="shared" si="19"/>
        <v>0</v>
      </c>
      <c r="BT67" s="83">
        <f t="shared" si="20"/>
        <v>0</v>
      </c>
      <c r="BV67" s="80"/>
      <c r="BW67" s="80"/>
      <c r="BX67" s="80">
        <f t="shared" si="21"/>
        <v>0</v>
      </c>
      <c r="BY67" s="80">
        <f t="shared" si="21"/>
        <v>0</v>
      </c>
      <c r="BZ67" s="80">
        <f t="shared" si="21"/>
        <v>0</v>
      </c>
      <c r="CA67" s="80">
        <f t="shared" si="21"/>
        <v>0</v>
      </c>
      <c r="CB67" s="80">
        <f t="shared" si="22"/>
        <v>0</v>
      </c>
      <c r="CC67" s="80"/>
      <c r="CD67" s="80"/>
      <c r="CE67" s="80">
        <f t="shared" si="23"/>
        <v>0</v>
      </c>
      <c r="CF67" s="80">
        <f t="shared" si="23"/>
        <v>0</v>
      </c>
      <c r="CG67" s="80">
        <f t="shared" si="23"/>
        <v>0</v>
      </c>
      <c r="CH67" s="80">
        <f t="shared" si="23"/>
        <v>0</v>
      </c>
      <c r="CI67" s="80">
        <f t="shared" si="24"/>
        <v>0</v>
      </c>
      <c r="CJ67" s="80"/>
      <c r="CK67" s="80"/>
      <c r="CL67" s="80">
        <f t="shared" si="25"/>
        <v>0</v>
      </c>
      <c r="CM67" s="80">
        <f t="shared" si="25"/>
        <v>0</v>
      </c>
      <c r="CN67" s="80">
        <f t="shared" si="25"/>
        <v>0</v>
      </c>
      <c r="CO67" s="80">
        <f t="shared" si="25"/>
        <v>0</v>
      </c>
      <c r="CP67" s="80">
        <f t="shared" si="26"/>
        <v>0</v>
      </c>
      <c r="CQ67" s="80"/>
      <c r="CR67" s="80"/>
      <c r="CS67" s="80">
        <f t="shared" si="27"/>
        <v>0</v>
      </c>
      <c r="CT67" s="80">
        <f t="shared" si="27"/>
        <v>0</v>
      </c>
      <c r="CU67" s="80">
        <f t="shared" si="27"/>
        <v>0</v>
      </c>
      <c r="CV67" s="80">
        <f t="shared" si="27"/>
        <v>0</v>
      </c>
      <c r="CW67" s="80">
        <f t="shared" si="28"/>
        <v>0</v>
      </c>
      <c r="CX67" s="80"/>
      <c r="CY67" s="80"/>
      <c r="CZ67" s="80">
        <f t="shared" si="29"/>
        <v>0</v>
      </c>
      <c r="DA67" s="80">
        <f t="shared" si="29"/>
        <v>0</v>
      </c>
      <c r="DB67" s="80">
        <f t="shared" si="29"/>
        <v>0</v>
      </c>
      <c r="DC67" s="80">
        <f t="shared" si="29"/>
        <v>0</v>
      </c>
      <c r="DD67" s="80">
        <f t="shared" si="30"/>
        <v>0</v>
      </c>
      <c r="DF67" s="81">
        <f t="shared" si="31"/>
        <v>0</v>
      </c>
      <c r="DG67" s="81">
        <f t="shared" si="32"/>
        <v>0</v>
      </c>
      <c r="DH67" s="81">
        <f t="shared" si="33"/>
        <v>0</v>
      </c>
      <c r="DI67" s="81">
        <f t="shared" si="34"/>
        <v>0</v>
      </c>
      <c r="DJ67" s="81">
        <f t="shared" si="35"/>
        <v>0</v>
      </c>
      <c r="DK67" s="84">
        <f t="shared" ref="DK67:DK98" si="37">SUM(DF67:DJ67)</f>
        <v>0</v>
      </c>
    </row>
    <row r="68" spans="1:115" ht="15.75" thickBot="1">
      <c r="A68" s="76"/>
      <c r="B68" s="31">
        <v>66</v>
      </c>
      <c r="C68" s="82">
        <v>0</v>
      </c>
      <c r="D68" s="82">
        <v>0</v>
      </c>
      <c r="E68" s="82">
        <v>0</v>
      </c>
      <c r="F68" s="82">
        <v>0</v>
      </c>
      <c r="G68" s="82">
        <v>0</v>
      </c>
      <c r="H68" s="76"/>
      <c r="I68" s="31">
        <v>66</v>
      </c>
      <c r="J68" s="82">
        <v>0</v>
      </c>
      <c r="K68" s="82">
        <v>0</v>
      </c>
      <c r="L68" s="82">
        <v>0</v>
      </c>
      <c r="M68" s="82">
        <v>0</v>
      </c>
      <c r="N68" s="82">
        <v>0</v>
      </c>
      <c r="O68" s="76"/>
      <c r="P68" s="31">
        <v>66</v>
      </c>
      <c r="Q68" s="82">
        <v>0</v>
      </c>
      <c r="R68" s="82">
        <v>0</v>
      </c>
      <c r="S68" s="82">
        <v>0</v>
      </c>
      <c r="T68" s="82">
        <v>0</v>
      </c>
      <c r="U68" s="82">
        <v>0</v>
      </c>
      <c r="V68" s="76"/>
      <c r="W68" s="31">
        <v>66</v>
      </c>
      <c r="X68" s="82">
        <v>0</v>
      </c>
      <c r="Y68" s="82">
        <v>0</v>
      </c>
      <c r="Z68" s="82">
        <v>0</v>
      </c>
      <c r="AA68" s="82">
        <v>0</v>
      </c>
      <c r="AB68" s="82">
        <v>0</v>
      </c>
      <c r="AC68" s="76"/>
      <c r="AD68" s="31">
        <v>66</v>
      </c>
      <c r="AE68" s="82">
        <v>0</v>
      </c>
      <c r="AF68" s="82">
        <v>0</v>
      </c>
      <c r="AG68" s="82">
        <v>0</v>
      </c>
      <c r="AH68" s="82">
        <v>0</v>
      </c>
      <c r="AI68" s="82">
        <v>0</v>
      </c>
      <c r="AJ68" s="31"/>
      <c r="AK68" s="31">
        <f t="shared" ref="AK68:AK98" si="38">AJ68+10</f>
        <v>10</v>
      </c>
      <c r="AM68" s="83"/>
      <c r="AN68" s="83">
        <f t="shared" ref="AN68:AP98" si="39">IF(C68&gt;0,C68,0)</f>
        <v>0</v>
      </c>
      <c r="AO68" s="83">
        <f t="shared" si="39"/>
        <v>0</v>
      </c>
      <c r="AP68" s="83">
        <f t="shared" si="39"/>
        <v>0</v>
      </c>
      <c r="AQ68" s="83">
        <f t="shared" si="36"/>
        <v>0</v>
      </c>
      <c r="AR68" s="83">
        <f t="shared" ref="AR68:AR98" si="40">-SUM(AN68:AQ68)</f>
        <v>0</v>
      </c>
      <c r="AS68" s="83"/>
      <c r="AT68" s="83"/>
      <c r="AU68" s="83">
        <f t="shared" ref="AU68:AX98" si="41">IF(J68&gt;0,J68,0)</f>
        <v>0</v>
      </c>
      <c r="AV68" s="83">
        <f t="shared" si="41"/>
        <v>0</v>
      </c>
      <c r="AW68" s="83">
        <f t="shared" si="41"/>
        <v>0</v>
      </c>
      <c r="AX68" s="83">
        <f t="shared" si="41"/>
        <v>0</v>
      </c>
      <c r="AY68" s="83">
        <f t="shared" ref="AY68:AY98" si="42">-SUM(AU68:AX68)</f>
        <v>0</v>
      </c>
      <c r="AZ68" s="83"/>
      <c r="BA68" s="83"/>
      <c r="BB68" s="83">
        <f t="shared" ref="BB68:BE98" si="43">IF(Q68&gt;0,Q68,0)</f>
        <v>0</v>
      </c>
      <c r="BC68" s="83">
        <f t="shared" si="43"/>
        <v>0</v>
      </c>
      <c r="BD68" s="83">
        <f t="shared" si="43"/>
        <v>0</v>
      </c>
      <c r="BE68" s="83">
        <f t="shared" si="43"/>
        <v>0</v>
      </c>
      <c r="BF68" s="83">
        <f t="shared" ref="BF68:BF98" si="44">-SUM(BB68:BE68)</f>
        <v>0</v>
      </c>
      <c r="BG68" s="83"/>
      <c r="BH68" s="83"/>
      <c r="BI68" s="83">
        <f t="shared" ref="BI68:BL98" si="45">IF(X68&gt;0,X68,0)</f>
        <v>0</v>
      </c>
      <c r="BJ68" s="83">
        <f t="shared" si="45"/>
        <v>0</v>
      </c>
      <c r="BK68" s="83">
        <f t="shared" si="45"/>
        <v>0</v>
      </c>
      <c r="BL68" s="83">
        <f t="shared" si="45"/>
        <v>0</v>
      </c>
      <c r="BM68" s="83">
        <f t="shared" ref="BM68:BM98" si="46">-SUM(BI68:BL68)</f>
        <v>0</v>
      </c>
      <c r="BN68" s="83"/>
      <c r="BO68" s="83"/>
      <c r="BP68" s="83">
        <f t="shared" ref="BP68:BS98" si="47">IF(AE68&gt;0,AE68,0)</f>
        <v>0</v>
      </c>
      <c r="BQ68" s="83">
        <f t="shared" si="47"/>
        <v>0</v>
      </c>
      <c r="BR68" s="83">
        <f t="shared" si="47"/>
        <v>0</v>
      </c>
      <c r="BS68" s="83">
        <f t="shared" si="47"/>
        <v>0</v>
      </c>
      <c r="BT68" s="83">
        <f t="shared" ref="BT68:BT98" si="48">-SUM(BP68:BS68)</f>
        <v>0</v>
      </c>
      <c r="BV68" s="80"/>
      <c r="BW68" s="80"/>
      <c r="BX68" s="80">
        <f t="shared" ref="BX68:CA98" si="49">$AK68*AN68</f>
        <v>0</v>
      </c>
      <c r="BY68" s="80">
        <f t="shared" si="49"/>
        <v>0</v>
      </c>
      <c r="BZ68" s="80">
        <f t="shared" si="49"/>
        <v>0</v>
      </c>
      <c r="CA68" s="80">
        <f t="shared" si="49"/>
        <v>0</v>
      </c>
      <c r="CB68" s="80">
        <f t="shared" ref="CB68:CB98" si="50">SUM(BX68:CA68)</f>
        <v>0</v>
      </c>
      <c r="CC68" s="80"/>
      <c r="CD68" s="80"/>
      <c r="CE68" s="80">
        <f t="shared" ref="CE68:CH98" si="51">$AK68*AU68</f>
        <v>0</v>
      </c>
      <c r="CF68" s="80">
        <f t="shared" si="51"/>
        <v>0</v>
      </c>
      <c r="CG68" s="80">
        <f t="shared" si="51"/>
        <v>0</v>
      </c>
      <c r="CH68" s="80">
        <f t="shared" si="51"/>
        <v>0</v>
      </c>
      <c r="CI68" s="80">
        <f t="shared" ref="CI68:CI98" si="52">SUM(CE68:CH68)</f>
        <v>0</v>
      </c>
      <c r="CJ68" s="80"/>
      <c r="CK68" s="80"/>
      <c r="CL68" s="80">
        <f t="shared" ref="CL68:CO98" si="53">$AK68*BB68</f>
        <v>0</v>
      </c>
      <c r="CM68" s="80">
        <f t="shared" si="53"/>
        <v>0</v>
      </c>
      <c r="CN68" s="80">
        <f t="shared" si="53"/>
        <v>0</v>
      </c>
      <c r="CO68" s="80">
        <f t="shared" si="53"/>
        <v>0</v>
      </c>
      <c r="CP68" s="80">
        <f t="shared" ref="CP68:CP98" si="54">SUM(CL68:CO68)</f>
        <v>0</v>
      </c>
      <c r="CQ68" s="80"/>
      <c r="CR68" s="80"/>
      <c r="CS68" s="80">
        <f t="shared" ref="CS68:CV98" si="55">$AK68*BI68</f>
        <v>0</v>
      </c>
      <c r="CT68" s="80">
        <f t="shared" si="55"/>
        <v>0</v>
      </c>
      <c r="CU68" s="80">
        <f t="shared" si="55"/>
        <v>0</v>
      </c>
      <c r="CV68" s="80">
        <f t="shared" si="55"/>
        <v>0</v>
      </c>
      <c r="CW68" s="80">
        <f t="shared" ref="CW68:CW98" si="56">SUM(CS68:CV68)</f>
        <v>0</v>
      </c>
      <c r="CX68" s="80"/>
      <c r="CY68" s="80"/>
      <c r="CZ68" s="80">
        <f t="shared" ref="CZ68:DC98" si="57">$AK68*BP68</f>
        <v>0</v>
      </c>
      <c r="DA68" s="80">
        <f t="shared" si="57"/>
        <v>0</v>
      </c>
      <c r="DB68" s="80">
        <f t="shared" si="57"/>
        <v>0</v>
      </c>
      <c r="DC68" s="80">
        <f t="shared" si="57"/>
        <v>0</v>
      </c>
      <c r="DD68" s="80">
        <f t="shared" ref="DD68:DD98" si="58">SUM(CZ68:DC68)</f>
        <v>0</v>
      </c>
      <c r="DF68" s="81">
        <f t="shared" ref="DF68:DF99" si="59">AR68+AU68+BB68+BI68+BP68</f>
        <v>0</v>
      </c>
      <c r="DG68" s="81">
        <f t="shared" ref="DG68:DG99" si="60">AY68+AN68+BC68+BJ68+BQ68</f>
        <v>0</v>
      </c>
      <c r="DH68" s="81">
        <f t="shared" ref="DH68:DH99" si="61">BF68+AO68+AV68+BK68+BR68</f>
        <v>0</v>
      </c>
      <c r="DI68" s="81">
        <f t="shared" ref="DI68:DI99" si="62">BM68+BS68+BD68+AW68+AP68</f>
        <v>0</v>
      </c>
      <c r="DJ68" s="81">
        <f t="shared" ref="DJ68:DJ99" si="63">BT68+BL68+BE68+AX68+AQ68</f>
        <v>0</v>
      </c>
      <c r="DK68" s="84">
        <f t="shared" si="37"/>
        <v>0</v>
      </c>
    </row>
    <row r="69" spans="1:115" ht="15.75" thickBot="1">
      <c r="A69" s="76"/>
      <c r="B69" s="31">
        <v>67</v>
      </c>
      <c r="C69" s="82">
        <v>0</v>
      </c>
      <c r="D69" s="82">
        <v>0</v>
      </c>
      <c r="E69" s="82">
        <v>0</v>
      </c>
      <c r="F69" s="82">
        <v>0</v>
      </c>
      <c r="G69" s="82">
        <v>0</v>
      </c>
      <c r="H69" s="76"/>
      <c r="I69" s="31">
        <v>67</v>
      </c>
      <c r="J69" s="82">
        <v>0</v>
      </c>
      <c r="K69" s="82">
        <v>0</v>
      </c>
      <c r="L69" s="82">
        <v>0</v>
      </c>
      <c r="M69" s="82">
        <v>0</v>
      </c>
      <c r="N69" s="82">
        <v>0</v>
      </c>
      <c r="O69" s="76"/>
      <c r="P69" s="31">
        <v>67</v>
      </c>
      <c r="Q69" s="82">
        <v>0</v>
      </c>
      <c r="R69" s="82">
        <v>0</v>
      </c>
      <c r="S69" s="82">
        <v>0</v>
      </c>
      <c r="T69" s="82">
        <v>0</v>
      </c>
      <c r="U69" s="82">
        <v>0</v>
      </c>
      <c r="V69" s="76"/>
      <c r="W69" s="31">
        <v>67</v>
      </c>
      <c r="X69" s="82">
        <v>0</v>
      </c>
      <c r="Y69" s="82">
        <v>0</v>
      </c>
      <c r="Z69" s="82">
        <v>0</v>
      </c>
      <c r="AA69" s="82">
        <v>0</v>
      </c>
      <c r="AB69" s="82">
        <v>0</v>
      </c>
      <c r="AC69" s="76"/>
      <c r="AD69" s="31">
        <v>67</v>
      </c>
      <c r="AE69" s="82">
        <v>0</v>
      </c>
      <c r="AF69" s="82">
        <v>0</v>
      </c>
      <c r="AG69" s="82">
        <v>0</v>
      </c>
      <c r="AH69" s="82">
        <v>0</v>
      </c>
      <c r="AI69" s="82">
        <v>0</v>
      </c>
      <c r="AJ69" s="31"/>
      <c r="AK69" s="31">
        <f t="shared" si="38"/>
        <v>10</v>
      </c>
      <c r="AM69" s="83"/>
      <c r="AN69" s="83">
        <f t="shared" si="39"/>
        <v>0</v>
      </c>
      <c r="AO69" s="83">
        <f t="shared" si="39"/>
        <v>0</v>
      </c>
      <c r="AP69" s="83">
        <f t="shared" si="39"/>
        <v>0</v>
      </c>
      <c r="AQ69" s="83">
        <f t="shared" si="36"/>
        <v>0</v>
      </c>
      <c r="AR69" s="83">
        <f t="shared" si="40"/>
        <v>0</v>
      </c>
      <c r="AS69" s="83"/>
      <c r="AT69" s="83"/>
      <c r="AU69" s="83">
        <f t="shared" si="41"/>
        <v>0</v>
      </c>
      <c r="AV69" s="83">
        <f t="shared" si="41"/>
        <v>0</v>
      </c>
      <c r="AW69" s="83">
        <f t="shared" si="41"/>
        <v>0</v>
      </c>
      <c r="AX69" s="83">
        <f t="shared" si="41"/>
        <v>0</v>
      </c>
      <c r="AY69" s="83">
        <f t="shared" si="42"/>
        <v>0</v>
      </c>
      <c r="AZ69" s="83"/>
      <c r="BA69" s="83"/>
      <c r="BB69" s="83">
        <f t="shared" si="43"/>
        <v>0</v>
      </c>
      <c r="BC69" s="83">
        <f t="shared" si="43"/>
        <v>0</v>
      </c>
      <c r="BD69" s="83">
        <f t="shared" si="43"/>
        <v>0</v>
      </c>
      <c r="BE69" s="83">
        <f t="shared" si="43"/>
        <v>0</v>
      </c>
      <c r="BF69" s="83">
        <f t="shared" si="44"/>
        <v>0</v>
      </c>
      <c r="BG69" s="83"/>
      <c r="BH69" s="83"/>
      <c r="BI69" s="83">
        <f t="shared" si="45"/>
        <v>0</v>
      </c>
      <c r="BJ69" s="83">
        <f t="shared" si="45"/>
        <v>0</v>
      </c>
      <c r="BK69" s="83">
        <f t="shared" si="45"/>
        <v>0</v>
      </c>
      <c r="BL69" s="83">
        <f t="shared" si="45"/>
        <v>0</v>
      </c>
      <c r="BM69" s="83">
        <f t="shared" si="46"/>
        <v>0</v>
      </c>
      <c r="BN69" s="83"/>
      <c r="BO69" s="83"/>
      <c r="BP69" s="83">
        <f t="shared" si="47"/>
        <v>0</v>
      </c>
      <c r="BQ69" s="83">
        <f t="shared" si="47"/>
        <v>0</v>
      </c>
      <c r="BR69" s="83">
        <f t="shared" si="47"/>
        <v>0</v>
      </c>
      <c r="BS69" s="83">
        <f t="shared" si="47"/>
        <v>0</v>
      </c>
      <c r="BT69" s="83">
        <f t="shared" si="48"/>
        <v>0</v>
      </c>
      <c r="BV69" s="80"/>
      <c r="BW69" s="80"/>
      <c r="BX69" s="80">
        <f t="shared" si="49"/>
        <v>0</v>
      </c>
      <c r="BY69" s="80">
        <f t="shared" si="49"/>
        <v>0</v>
      </c>
      <c r="BZ69" s="80">
        <f t="shared" si="49"/>
        <v>0</v>
      </c>
      <c r="CA69" s="80">
        <f t="shared" si="49"/>
        <v>0</v>
      </c>
      <c r="CB69" s="80">
        <f t="shared" si="50"/>
        <v>0</v>
      </c>
      <c r="CC69" s="80"/>
      <c r="CD69" s="80"/>
      <c r="CE69" s="80">
        <f t="shared" si="51"/>
        <v>0</v>
      </c>
      <c r="CF69" s="80">
        <f t="shared" si="51"/>
        <v>0</v>
      </c>
      <c r="CG69" s="80">
        <f t="shared" si="51"/>
        <v>0</v>
      </c>
      <c r="CH69" s="80">
        <f t="shared" si="51"/>
        <v>0</v>
      </c>
      <c r="CI69" s="80">
        <f t="shared" si="52"/>
        <v>0</v>
      </c>
      <c r="CJ69" s="80"/>
      <c r="CK69" s="80"/>
      <c r="CL69" s="80">
        <f t="shared" si="53"/>
        <v>0</v>
      </c>
      <c r="CM69" s="80">
        <f t="shared" si="53"/>
        <v>0</v>
      </c>
      <c r="CN69" s="80">
        <f t="shared" si="53"/>
        <v>0</v>
      </c>
      <c r="CO69" s="80">
        <f t="shared" si="53"/>
        <v>0</v>
      </c>
      <c r="CP69" s="80">
        <f t="shared" si="54"/>
        <v>0</v>
      </c>
      <c r="CQ69" s="80"/>
      <c r="CR69" s="80"/>
      <c r="CS69" s="80">
        <f t="shared" si="55"/>
        <v>0</v>
      </c>
      <c r="CT69" s="80">
        <f t="shared" si="55"/>
        <v>0</v>
      </c>
      <c r="CU69" s="80">
        <f t="shared" si="55"/>
        <v>0</v>
      </c>
      <c r="CV69" s="80">
        <f t="shared" si="55"/>
        <v>0</v>
      </c>
      <c r="CW69" s="80">
        <f t="shared" si="56"/>
        <v>0</v>
      </c>
      <c r="CX69" s="80"/>
      <c r="CY69" s="80"/>
      <c r="CZ69" s="80">
        <f t="shared" si="57"/>
        <v>0</v>
      </c>
      <c r="DA69" s="80">
        <f t="shared" si="57"/>
        <v>0</v>
      </c>
      <c r="DB69" s="80">
        <f t="shared" si="57"/>
        <v>0</v>
      </c>
      <c r="DC69" s="80">
        <f t="shared" si="57"/>
        <v>0</v>
      </c>
      <c r="DD69" s="80">
        <f t="shared" si="58"/>
        <v>0</v>
      </c>
      <c r="DF69" s="81">
        <f t="shared" si="59"/>
        <v>0</v>
      </c>
      <c r="DG69" s="81">
        <f t="shared" si="60"/>
        <v>0</v>
      </c>
      <c r="DH69" s="81">
        <f t="shared" si="61"/>
        <v>0</v>
      </c>
      <c r="DI69" s="81">
        <f t="shared" si="62"/>
        <v>0</v>
      </c>
      <c r="DJ69" s="81">
        <f t="shared" si="63"/>
        <v>0</v>
      </c>
      <c r="DK69" s="84">
        <f t="shared" si="37"/>
        <v>0</v>
      </c>
    </row>
    <row r="70" spans="1:115" ht="15.75" thickBot="1">
      <c r="A70" s="76"/>
      <c r="B70" s="31">
        <v>68</v>
      </c>
      <c r="C70" s="82">
        <v>0</v>
      </c>
      <c r="D70" s="82">
        <v>0</v>
      </c>
      <c r="E70" s="82">
        <v>0</v>
      </c>
      <c r="F70" s="82">
        <v>0</v>
      </c>
      <c r="G70" s="82">
        <v>0</v>
      </c>
      <c r="H70" s="76"/>
      <c r="I70" s="31">
        <v>68</v>
      </c>
      <c r="J70" s="82">
        <v>0</v>
      </c>
      <c r="K70" s="82">
        <v>0</v>
      </c>
      <c r="L70" s="82">
        <v>0</v>
      </c>
      <c r="M70" s="82">
        <v>0</v>
      </c>
      <c r="N70" s="82">
        <v>0</v>
      </c>
      <c r="O70" s="76"/>
      <c r="P70" s="31">
        <v>68</v>
      </c>
      <c r="Q70" s="82">
        <v>0</v>
      </c>
      <c r="R70" s="82">
        <v>0</v>
      </c>
      <c r="S70" s="82">
        <v>0</v>
      </c>
      <c r="T70" s="82">
        <v>0</v>
      </c>
      <c r="U70" s="82">
        <v>0</v>
      </c>
      <c r="V70" s="76"/>
      <c r="W70" s="31">
        <v>68</v>
      </c>
      <c r="X70" s="82">
        <v>0</v>
      </c>
      <c r="Y70" s="82">
        <v>0</v>
      </c>
      <c r="Z70" s="82">
        <v>0</v>
      </c>
      <c r="AA70" s="82">
        <v>0</v>
      </c>
      <c r="AB70" s="82">
        <v>0</v>
      </c>
      <c r="AC70" s="76"/>
      <c r="AD70" s="31">
        <v>68</v>
      </c>
      <c r="AE70" s="82">
        <v>0</v>
      </c>
      <c r="AF70" s="82">
        <v>0</v>
      </c>
      <c r="AG70" s="82">
        <v>0</v>
      </c>
      <c r="AH70" s="82">
        <v>0</v>
      </c>
      <c r="AI70" s="82">
        <v>0</v>
      </c>
      <c r="AJ70" s="31"/>
      <c r="AK70" s="31">
        <f t="shared" si="38"/>
        <v>10</v>
      </c>
      <c r="AM70" s="83"/>
      <c r="AN70" s="83">
        <f t="shared" si="39"/>
        <v>0</v>
      </c>
      <c r="AO70" s="83">
        <f t="shared" si="39"/>
        <v>0</v>
      </c>
      <c r="AP70" s="83">
        <f t="shared" si="39"/>
        <v>0</v>
      </c>
      <c r="AQ70" s="83">
        <f t="shared" si="36"/>
        <v>0</v>
      </c>
      <c r="AR70" s="83">
        <f t="shared" si="40"/>
        <v>0</v>
      </c>
      <c r="AS70" s="83"/>
      <c r="AT70" s="83"/>
      <c r="AU70" s="83">
        <f t="shared" si="41"/>
        <v>0</v>
      </c>
      <c r="AV70" s="83">
        <f t="shared" si="41"/>
        <v>0</v>
      </c>
      <c r="AW70" s="83">
        <f t="shared" si="41"/>
        <v>0</v>
      </c>
      <c r="AX70" s="83">
        <f t="shared" si="41"/>
        <v>0</v>
      </c>
      <c r="AY70" s="83">
        <f t="shared" si="42"/>
        <v>0</v>
      </c>
      <c r="AZ70" s="83"/>
      <c r="BA70" s="83"/>
      <c r="BB70" s="83">
        <f t="shared" si="43"/>
        <v>0</v>
      </c>
      <c r="BC70" s="83">
        <f t="shared" si="43"/>
        <v>0</v>
      </c>
      <c r="BD70" s="83">
        <f t="shared" si="43"/>
        <v>0</v>
      </c>
      <c r="BE70" s="83">
        <f t="shared" si="43"/>
        <v>0</v>
      </c>
      <c r="BF70" s="83">
        <f t="shared" si="44"/>
        <v>0</v>
      </c>
      <c r="BG70" s="83"/>
      <c r="BH70" s="83"/>
      <c r="BI70" s="83">
        <f t="shared" si="45"/>
        <v>0</v>
      </c>
      <c r="BJ70" s="83">
        <f t="shared" si="45"/>
        <v>0</v>
      </c>
      <c r="BK70" s="83">
        <f t="shared" si="45"/>
        <v>0</v>
      </c>
      <c r="BL70" s="83">
        <f t="shared" si="45"/>
        <v>0</v>
      </c>
      <c r="BM70" s="83">
        <f t="shared" si="46"/>
        <v>0</v>
      </c>
      <c r="BN70" s="83"/>
      <c r="BO70" s="83"/>
      <c r="BP70" s="83">
        <f t="shared" si="47"/>
        <v>0</v>
      </c>
      <c r="BQ70" s="83">
        <f t="shared" si="47"/>
        <v>0</v>
      </c>
      <c r="BR70" s="83">
        <f t="shared" si="47"/>
        <v>0</v>
      </c>
      <c r="BS70" s="83">
        <f t="shared" si="47"/>
        <v>0</v>
      </c>
      <c r="BT70" s="83">
        <f t="shared" si="48"/>
        <v>0</v>
      </c>
      <c r="BV70" s="80"/>
      <c r="BW70" s="80"/>
      <c r="BX70" s="80">
        <f t="shared" si="49"/>
        <v>0</v>
      </c>
      <c r="BY70" s="80">
        <f t="shared" si="49"/>
        <v>0</v>
      </c>
      <c r="BZ70" s="80">
        <f t="shared" si="49"/>
        <v>0</v>
      </c>
      <c r="CA70" s="80">
        <f t="shared" si="49"/>
        <v>0</v>
      </c>
      <c r="CB70" s="80">
        <f t="shared" si="50"/>
        <v>0</v>
      </c>
      <c r="CC70" s="80"/>
      <c r="CD70" s="80"/>
      <c r="CE70" s="80">
        <f t="shared" si="51"/>
        <v>0</v>
      </c>
      <c r="CF70" s="80">
        <f t="shared" si="51"/>
        <v>0</v>
      </c>
      <c r="CG70" s="80">
        <f t="shared" si="51"/>
        <v>0</v>
      </c>
      <c r="CH70" s="80">
        <f t="shared" si="51"/>
        <v>0</v>
      </c>
      <c r="CI70" s="80">
        <f t="shared" si="52"/>
        <v>0</v>
      </c>
      <c r="CJ70" s="80"/>
      <c r="CK70" s="80"/>
      <c r="CL70" s="80">
        <f t="shared" si="53"/>
        <v>0</v>
      </c>
      <c r="CM70" s="80">
        <f t="shared" si="53"/>
        <v>0</v>
      </c>
      <c r="CN70" s="80">
        <f t="shared" si="53"/>
        <v>0</v>
      </c>
      <c r="CO70" s="80">
        <f t="shared" si="53"/>
        <v>0</v>
      </c>
      <c r="CP70" s="80">
        <f t="shared" si="54"/>
        <v>0</v>
      </c>
      <c r="CQ70" s="80"/>
      <c r="CR70" s="80"/>
      <c r="CS70" s="80">
        <f t="shared" si="55"/>
        <v>0</v>
      </c>
      <c r="CT70" s="80">
        <f t="shared" si="55"/>
        <v>0</v>
      </c>
      <c r="CU70" s="80">
        <f t="shared" si="55"/>
        <v>0</v>
      </c>
      <c r="CV70" s="80">
        <f t="shared" si="55"/>
        <v>0</v>
      </c>
      <c r="CW70" s="80">
        <f t="shared" si="56"/>
        <v>0</v>
      </c>
      <c r="CX70" s="80"/>
      <c r="CY70" s="80"/>
      <c r="CZ70" s="80">
        <f t="shared" si="57"/>
        <v>0</v>
      </c>
      <c r="DA70" s="80">
        <f t="shared" si="57"/>
        <v>0</v>
      </c>
      <c r="DB70" s="80">
        <f t="shared" si="57"/>
        <v>0</v>
      </c>
      <c r="DC70" s="80">
        <f t="shared" si="57"/>
        <v>0</v>
      </c>
      <c r="DD70" s="80">
        <f t="shared" si="58"/>
        <v>0</v>
      </c>
      <c r="DF70" s="81">
        <f t="shared" si="59"/>
        <v>0</v>
      </c>
      <c r="DG70" s="81">
        <f t="shared" si="60"/>
        <v>0</v>
      </c>
      <c r="DH70" s="81">
        <f t="shared" si="61"/>
        <v>0</v>
      </c>
      <c r="DI70" s="81">
        <f t="shared" si="62"/>
        <v>0</v>
      </c>
      <c r="DJ70" s="81">
        <f t="shared" si="63"/>
        <v>0</v>
      </c>
      <c r="DK70" s="84">
        <f t="shared" si="37"/>
        <v>0</v>
      </c>
    </row>
    <row r="71" spans="1:115" ht="15.75" thickBot="1">
      <c r="A71" s="76"/>
      <c r="B71" s="31">
        <v>69</v>
      </c>
      <c r="C71" s="82">
        <v>0</v>
      </c>
      <c r="D71" s="82">
        <v>0</v>
      </c>
      <c r="E71" s="82">
        <v>0</v>
      </c>
      <c r="F71" s="82">
        <v>0</v>
      </c>
      <c r="G71" s="82">
        <v>0</v>
      </c>
      <c r="H71" s="76"/>
      <c r="I71" s="31">
        <v>69</v>
      </c>
      <c r="J71" s="82">
        <v>0</v>
      </c>
      <c r="K71" s="82">
        <v>0</v>
      </c>
      <c r="L71" s="82">
        <v>0</v>
      </c>
      <c r="M71" s="82">
        <v>0</v>
      </c>
      <c r="N71" s="82">
        <v>0</v>
      </c>
      <c r="O71" s="76"/>
      <c r="P71" s="31">
        <v>69</v>
      </c>
      <c r="Q71" s="82">
        <v>0</v>
      </c>
      <c r="R71" s="82">
        <v>0</v>
      </c>
      <c r="S71" s="82">
        <v>0</v>
      </c>
      <c r="T71" s="82">
        <v>0</v>
      </c>
      <c r="U71" s="82">
        <v>0</v>
      </c>
      <c r="V71" s="76"/>
      <c r="W71" s="31">
        <v>69</v>
      </c>
      <c r="X71" s="82">
        <v>0</v>
      </c>
      <c r="Y71" s="82">
        <v>0</v>
      </c>
      <c r="Z71" s="82">
        <v>0</v>
      </c>
      <c r="AA71" s="82">
        <v>0</v>
      </c>
      <c r="AB71" s="82">
        <v>0</v>
      </c>
      <c r="AC71" s="76"/>
      <c r="AD71" s="31">
        <v>69</v>
      </c>
      <c r="AE71" s="82">
        <v>0</v>
      </c>
      <c r="AF71" s="82">
        <v>0</v>
      </c>
      <c r="AG71" s="82">
        <v>0</v>
      </c>
      <c r="AH71" s="82">
        <v>0</v>
      </c>
      <c r="AI71" s="82">
        <v>0</v>
      </c>
      <c r="AJ71" s="31"/>
      <c r="AK71" s="31">
        <f t="shared" si="38"/>
        <v>10</v>
      </c>
      <c r="AM71" s="83"/>
      <c r="AN71" s="83">
        <f t="shared" si="39"/>
        <v>0</v>
      </c>
      <c r="AO71" s="83">
        <f t="shared" si="39"/>
        <v>0</v>
      </c>
      <c r="AP71" s="83">
        <f t="shared" si="39"/>
        <v>0</v>
      </c>
      <c r="AQ71" s="83">
        <f t="shared" si="36"/>
        <v>0</v>
      </c>
      <c r="AR71" s="83">
        <f t="shared" si="40"/>
        <v>0</v>
      </c>
      <c r="AS71" s="83"/>
      <c r="AT71" s="83"/>
      <c r="AU71" s="83">
        <f t="shared" si="41"/>
        <v>0</v>
      </c>
      <c r="AV71" s="83">
        <f t="shared" si="41"/>
        <v>0</v>
      </c>
      <c r="AW71" s="83">
        <f t="shared" si="41"/>
        <v>0</v>
      </c>
      <c r="AX71" s="83">
        <f t="shared" si="41"/>
        <v>0</v>
      </c>
      <c r="AY71" s="83">
        <f t="shared" si="42"/>
        <v>0</v>
      </c>
      <c r="AZ71" s="83"/>
      <c r="BA71" s="83"/>
      <c r="BB71" s="83">
        <f t="shared" si="43"/>
        <v>0</v>
      </c>
      <c r="BC71" s="83">
        <f t="shared" si="43"/>
        <v>0</v>
      </c>
      <c r="BD71" s="83">
        <f t="shared" si="43"/>
        <v>0</v>
      </c>
      <c r="BE71" s="83">
        <f t="shared" si="43"/>
        <v>0</v>
      </c>
      <c r="BF71" s="83">
        <f t="shared" si="44"/>
        <v>0</v>
      </c>
      <c r="BG71" s="83"/>
      <c r="BH71" s="83"/>
      <c r="BI71" s="83">
        <f t="shared" si="45"/>
        <v>0</v>
      </c>
      <c r="BJ71" s="83">
        <f t="shared" si="45"/>
        <v>0</v>
      </c>
      <c r="BK71" s="83">
        <f t="shared" si="45"/>
        <v>0</v>
      </c>
      <c r="BL71" s="83">
        <f t="shared" si="45"/>
        <v>0</v>
      </c>
      <c r="BM71" s="83">
        <f t="shared" si="46"/>
        <v>0</v>
      </c>
      <c r="BN71" s="83"/>
      <c r="BO71" s="83"/>
      <c r="BP71" s="83">
        <f t="shared" si="47"/>
        <v>0</v>
      </c>
      <c r="BQ71" s="83">
        <f t="shared" si="47"/>
        <v>0</v>
      </c>
      <c r="BR71" s="83">
        <f t="shared" si="47"/>
        <v>0</v>
      </c>
      <c r="BS71" s="83">
        <f t="shared" si="47"/>
        <v>0</v>
      </c>
      <c r="BT71" s="83">
        <f t="shared" si="48"/>
        <v>0</v>
      </c>
      <c r="BV71" s="80"/>
      <c r="BW71" s="80"/>
      <c r="BX71" s="80">
        <f t="shared" si="49"/>
        <v>0</v>
      </c>
      <c r="BY71" s="80">
        <f t="shared" si="49"/>
        <v>0</v>
      </c>
      <c r="BZ71" s="80">
        <f t="shared" si="49"/>
        <v>0</v>
      </c>
      <c r="CA71" s="80">
        <f t="shared" si="49"/>
        <v>0</v>
      </c>
      <c r="CB71" s="80">
        <f t="shared" si="50"/>
        <v>0</v>
      </c>
      <c r="CC71" s="80"/>
      <c r="CD71" s="80"/>
      <c r="CE71" s="80">
        <f t="shared" si="51"/>
        <v>0</v>
      </c>
      <c r="CF71" s="80">
        <f t="shared" si="51"/>
        <v>0</v>
      </c>
      <c r="CG71" s="80">
        <f t="shared" si="51"/>
        <v>0</v>
      </c>
      <c r="CH71" s="80">
        <f t="shared" si="51"/>
        <v>0</v>
      </c>
      <c r="CI71" s="80">
        <f t="shared" si="52"/>
        <v>0</v>
      </c>
      <c r="CJ71" s="80"/>
      <c r="CK71" s="80"/>
      <c r="CL71" s="80">
        <f t="shared" si="53"/>
        <v>0</v>
      </c>
      <c r="CM71" s="80">
        <f t="shared" si="53"/>
        <v>0</v>
      </c>
      <c r="CN71" s="80">
        <f t="shared" si="53"/>
        <v>0</v>
      </c>
      <c r="CO71" s="80">
        <f t="shared" si="53"/>
        <v>0</v>
      </c>
      <c r="CP71" s="80">
        <f t="shared" si="54"/>
        <v>0</v>
      </c>
      <c r="CQ71" s="80"/>
      <c r="CR71" s="80"/>
      <c r="CS71" s="80">
        <f t="shared" si="55"/>
        <v>0</v>
      </c>
      <c r="CT71" s="80">
        <f t="shared" si="55"/>
        <v>0</v>
      </c>
      <c r="CU71" s="80">
        <f t="shared" si="55"/>
        <v>0</v>
      </c>
      <c r="CV71" s="80">
        <f t="shared" si="55"/>
        <v>0</v>
      </c>
      <c r="CW71" s="80">
        <f t="shared" si="56"/>
        <v>0</v>
      </c>
      <c r="CX71" s="80"/>
      <c r="CY71" s="80"/>
      <c r="CZ71" s="80">
        <f t="shared" si="57"/>
        <v>0</v>
      </c>
      <c r="DA71" s="80">
        <f t="shared" si="57"/>
        <v>0</v>
      </c>
      <c r="DB71" s="80">
        <f t="shared" si="57"/>
        <v>0</v>
      </c>
      <c r="DC71" s="80">
        <f t="shared" si="57"/>
        <v>0</v>
      </c>
      <c r="DD71" s="80">
        <f t="shared" si="58"/>
        <v>0</v>
      </c>
      <c r="DF71" s="81">
        <f t="shared" si="59"/>
        <v>0</v>
      </c>
      <c r="DG71" s="81">
        <f t="shared" si="60"/>
        <v>0</v>
      </c>
      <c r="DH71" s="81">
        <f t="shared" si="61"/>
        <v>0</v>
      </c>
      <c r="DI71" s="81">
        <f t="shared" si="62"/>
        <v>0</v>
      </c>
      <c r="DJ71" s="81">
        <f t="shared" si="63"/>
        <v>0</v>
      </c>
      <c r="DK71" s="84">
        <f t="shared" si="37"/>
        <v>0</v>
      </c>
    </row>
    <row r="72" spans="1:115" ht="15.75" thickBot="1">
      <c r="A72" s="76"/>
      <c r="B72" s="31">
        <v>70</v>
      </c>
      <c r="C72" s="82">
        <v>0</v>
      </c>
      <c r="D72" s="82">
        <v>0</v>
      </c>
      <c r="E72" s="82">
        <v>0</v>
      </c>
      <c r="F72" s="82">
        <v>0</v>
      </c>
      <c r="G72" s="82">
        <v>0</v>
      </c>
      <c r="H72" s="76"/>
      <c r="I72" s="31">
        <v>70</v>
      </c>
      <c r="J72" s="82">
        <v>0</v>
      </c>
      <c r="K72" s="82">
        <v>0</v>
      </c>
      <c r="L72" s="82">
        <v>0</v>
      </c>
      <c r="M72" s="82">
        <v>0</v>
      </c>
      <c r="N72" s="82">
        <v>0</v>
      </c>
      <c r="O72" s="76"/>
      <c r="P72" s="31">
        <v>70</v>
      </c>
      <c r="Q72" s="82">
        <v>0</v>
      </c>
      <c r="R72" s="82">
        <v>0</v>
      </c>
      <c r="S72" s="82">
        <v>0</v>
      </c>
      <c r="T72" s="82">
        <v>0</v>
      </c>
      <c r="U72" s="82">
        <v>0</v>
      </c>
      <c r="V72" s="76"/>
      <c r="W72" s="31">
        <v>70</v>
      </c>
      <c r="X72" s="82">
        <v>0</v>
      </c>
      <c r="Y72" s="82">
        <v>0</v>
      </c>
      <c r="Z72" s="82">
        <v>0</v>
      </c>
      <c r="AA72" s="82">
        <v>0</v>
      </c>
      <c r="AB72" s="82">
        <v>0</v>
      </c>
      <c r="AC72" s="76"/>
      <c r="AD72" s="31">
        <v>70</v>
      </c>
      <c r="AE72" s="82">
        <v>0</v>
      </c>
      <c r="AF72" s="82">
        <v>0</v>
      </c>
      <c r="AG72" s="82">
        <v>0</v>
      </c>
      <c r="AH72" s="82">
        <v>0</v>
      </c>
      <c r="AI72" s="82">
        <v>0</v>
      </c>
      <c r="AJ72" s="31"/>
      <c r="AK72" s="31">
        <f t="shared" si="38"/>
        <v>10</v>
      </c>
      <c r="AM72" s="83"/>
      <c r="AN72" s="83">
        <f t="shared" si="39"/>
        <v>0</v>
      </c>
      <c r="AO72" s="83">
        <f t="shared" si="39"/>
        <v>0</v>
      </c>
      <c r="AP72" s="83">
        <f t="shared" si="39"/>
        <v>0</v>
      </c>
      <c r="AQ72" s="83">
        <f t="shared" si="36"/>
        <v>0</v>
      </c>
      <c r="AR72" s="83">
        <f t="shared" si="40"/>
        <v>0</v>
      </c>
      <c r="AS72" s="83"/>
      <c r="AT72" s="83"/>
      <c r="AU72" s="83">
        <f t="shared" si="41"/>
        <v>0</v>
      </c>
      <c r="AV72" s="83">
        <f t="shared" si="41"/>
        <v>0</v>
      </c>
      <c r="AW72" s="83">
        <f t="shared" si="41"/>
        <v>0</v>
      </c>
      <c r="AX72" s="83">
        <f t="shared" si="41"/>
        <v>0</v>
      </c>
      <c r="AY72" s="83">
        <f t="shared" si="42"/>
        <v>0</v>
      </c>
      <c r="AZ72" s="83"/>
      <c r="BA72" s="83"/>
      <c r="BB72" s="83">
        <f t="shared" si="43"/>
        <v>0</v>
      </c>
      <c r="BC72" s="83">
        <f t="shared" si="43"/>
        <v>0</v>
      </c>
      <c r="BD72" s="83">
        <f t="shared" si="43"/>
        <v>0</v>
      </c>
      <c r="BE72" s="83">
        <f t="shared" si="43"/>
        <v>0</v>
      </c>
      <c r="BF72" s="83">
        <f t="shared" si="44"/>
        <v>0</v>
      </c>
      <c r="BG72" s="83"/>
      <c r="BH72" s="83"/>
      <c r="BI72" s="83">
        <f t="shared" si="45"/>
        <v>0</v>
      </c>
      <c r="BJ72" s="83">
        <f t="shared" si="45"/>
        <v>0</v>
      </c>
      <c r="BK72" s="83">
        <f t="shared" si="45"/>
        <v>0</v>
      </c>
      <c r="BL72" s="83">
        <f t="shared" si="45"/>
        <v>0</v>
      </c>
      <c r="BM72" s="83">
        <f t="shared" si="46"/>
        <v>0</v>
      </c>
      <c r="BN72" s="83"/>
      <c r="BO72" s="83"/>
      <c r="BP72" s="83">
        <f t="shared" si="47"/>
        <v>0</v>
      </c>
      <c r="BQ72" s="83">
        <f t="shared" si="47"/>
        <v>0</v>
      </c>
      <c r="BR72" s="83">
        <f t="shared" si="47"/>
        <v>0</v>
      </c>
      <c r="BS72" s="83">
        <f t="shared" si="47"/>
        <v>0</v>
      </c>
      <c r="BT72" s="83">
        <f t="shared" si="48"/>
        <v>0</v>
      </c>
      <c r="BV72" s="80"/>
      <c r="BW72" s="80"/>
      <c r="BX72" s="80">
        <f t="shared" si="49"/>
        <v>0</v>
      </c>
      <c r="BY72" s="80">
        <f t="shared" si="49"/>
        <v>0</v>
      </c>
      <c r="BZ72" s="80">
        <f t="shared" si="49"/>
        <v>0</v>
      </c>
      <c r="CA72" s="80">
        <f t="shared" si="49"/>
        <v>0</v>
      </c>
      <c r="CB72" s="80">
        <f t="shared" si="50"/>
        <v>0</v>
      </c>
      <c r="CC72" s="80"/>
      <c r="CD72" s="80"/>
      <c r="CE72" s="80">
        <f t="shared" si="51"/>
        <v>0</v>
      </c>
      <c r="CF72" s="80">
        <f t="shared" si="51"/>
        <v>0</v>
      </c>
      <c r="CG72" s="80">
        <f t="shared" si="51"/>
        <v>0</v>
      </c>
      <c r="CH72" s="80">
        <f t="shared" si="51"/>
        <v>0</v>
      </c>
      <c r="CI72" s="80">
        <f t="shared" si="52"/>
        <v>0</v>
      </c>
      <c r="CJ72" s="80"/>
      <c r="CK72" s="80"/>
      <c r="CL72" s="80">
        <f t="shared" si="53"/>
        <v>0</v>
      </c>
      <c r="CM72" s="80">
        <f t="shared" si="53"/>
        <v>0</v>
      </c>
      <c r="CN72" s="80">
        <f t="shared" si="53"/>
        <v>0</v>
      </c>
      <c r="CO72" s="80">
        <f t="shared" si="53"/>
        <v>0</v>
      </c>
      <c r="CP72" s="80">
        <f t="shared" si="54"/>
        <v>0</v>
      </c>
      <c r="CQ72" s="80"/>
      <c r="CR72" s="80"/>
      <c r="CS72" s="80">
        <f t="shared" si="55"/>
        <v>0</v>
      </c>
      <c r="CT72" s="80">
        <f t="shared" si="55"/>
        <v>0</v>
      </c>
      <c r="CU72" s="80">
        <f t="shared" si="55"/>
        <v>0</v>
      </c>
      <c r="CV72" s="80">
        <f t="shared" si="55"/>
        <v>0</v>
      </c>
      <c r="CW72" s="80">
        <f t="shared" si="56"/>
        <v>0</v>
      </c>
      <c r="CX72" s="80"/>
      <c r="CY72" s="80"/>
      <c r="CZ72" s="80">
        <f t="shared" si="57"/>
        <v>0</v>
      </c>
      <c r="DA72" s="80">
        <f t="shared" si="57"/>
        <v>0</v>
      </c>
      <c r="DB72" s="80">
        <f t="shared" si="57"/>
        <v>0</v>
      </c>
      <c r="DC72" s="80">
        <f t="shared" si="57"/>
        <v>0</v>
      </c>
      <c r="DD72" s="80">
        <f t="shared" si="58"/>
        <v>0</v>
      </c>
      <c r="DF72" s="81">
        <f t="shared" si="59"/>
        <v>0</v>
      </c>
      <c r="DG72" s="81">
        <f t="shared" si="60"/>
        <v>0</v>
      </c>
      <c r="DH72" s="81">
        <f t="shared" si="61"/>
        <v>0</v>
      </c>
      <c r="DI72" s="81">
        <f t="shared" si="62"/>
        <v>0</v>
      </c>
      <c r="DJ72" s="81">
        <f t="shared" si="63"/>
        <v>0</v>
      </c>
      <c r="DK72" s="84">
        <f t="shared" si="37"/>
        <v>0</v>
      </c>
    </row>
    <row r="73" spans="1:115" ht="15.75" thickBot="1">
      <c r="A73" s="76"/>
      <c r="B73" s="31">
        <v>71</v>
      </c>
      <c r="C73" s="82">
        <v>0</v>
      </c>
      <c r="D73" s="82">
        <v>0</v>
      </c>
      <c r="E73" s="82">
        <v>0</v>
      </c>
      <c r="F73" s="82">
        <v>0</v>
      </c>
      <c r="G73" s="82">
        <v>0</v>
      </c>
      <c r="H73" s="76"/>
      <c r="I73" s="31">
        <v>71</v>
      </c>
      <c r="J73" s="82">
        <v>0</v>
      </c>
      <c r="K73" s="82">
        <v>0</v>
      </c>
      <c r="L73" s="82">
        <v>0</v>
      </c>
      <c r="M73" s="82">
        <v>0</v>
      </c>
      <c r="N73" s="82">
        <v>0</v>
      </c>
      <c r="O73" s="76"/>
      <c r="P73" s="31">
        <v>71</v>
      </c>
      <c r="Q73" s="82">
        <v>0</v>
      </c>
      <c r="R73" s="82">
        <v>0</v>
      </c>
      <c r="S73" s="82">
        <v>0</v>
      </c>
      <c r="T73" s="82">
        <v>0</v>
      </c>
      <c r="U73" s="82">
        <v>0</v>
      </c>
      <c r="V73" s="76"/>
      <c r="W73" s="31">
        <v>71</v>
      </c>
      <c r="X73" s="82">
        <v>0</v>
      </c>
      <c r="Y73" s="82">
        <v>0</v>
      </c>
      <c r="Z73" s="82">
        <v>0</v>
      </c>
      <c r="AA73" s="82">
        <v>0</v>
      </c>
      <c r="AB73" s="82">
        <v>0</v>
      </c>
      <c r="AC73" s="76"/>
      <c r="AD73" s="31">
        <v>71</v>
      </c>
      <c r="AE73" s="82">
        <v>0</v>
      </c>
      <c r="AF73" s="82">
        <v>0</v>
      </c>
      <c r="AG73" s="82">
        <v>0</v>
      </c>
      <c r="AH73" s="82">
        <v>0</v>
      </c>
      <c r="AI73" s="82">
        <v>0</v>
      </c>
      <c r="AJ73" s="31"/>
      <c r="AK73" s="31">
        <f t="shared" si="38"/>
        <v>10</v>
      </c>
      <c r="AM73" s="83"/>
      <c r="AN73" s="83">
        <f t="shared" si="39"/>
        <v>0</v>
      </c>
      <c r="AO73" s="83">
        <f t="shared" si="39"/>
        <v>0</v>
      </c>
      <c r="AP73" s="83">
        <f t="shared" si="39"/>
        <v>0</v>
      </c>
      <c r="AQ73" s="83">
        <f t="shared" si="36"/>
        <v>0</v>
      </c>
      <c r="AR73" s="83">
        <f t="shared" si="40"/>
        <v>0</v>
      </c>
      <c r="AS73" s="83"/>
      <c r="AT73" s="83"/>
      <c r="AU73" s="83">
        <f t="shared" si="41"/>
        <v>0</v>
      </c>
      <c r="AV73" s="83">
        <f t="shared" si="41"/>
        <v>0</v>
      </c>
      <c r="AW73" s="83">
        <f t="shared" si="41"/>
        <v>0</v>
      </c>
      <c r="AX73" s="83">
        <f t="shared" si="41"/>
        <v>0</v>
      </c>
      <c r="AY73" s="83">
        <f t="shared" si="42"/>
        <v>0</v>
      </c>
      <c r="AZ73" s="83"/>
      <c r="BA73" s="83"/>
      <c r="BB73" s="83">
        <f t="shared" si="43"/>
        <v>0</v>
      </c>
      <c r="BC73" s="83">
        <f t="shared" si="43"/>
        <v>0</v>
      </c>
      <c r="BD73" s="83">
        <f t="shared" si="43"/>
        <v>0</v>
      </c>
      <c r="BE73" s="83">
        <f t="shared" si="43"/>
        <v>0</v>
      </c>
      <c r="BF73" s="83">
        <f t="shared" si="44"/>
        <v>0</v>
      </c>
      <c r="BG73" s="83"/>
      <c r="BH73" s="83"/>
      <c r="BI73" s="83">
        <f t="shared" si="45"/>
        <v>0</v>
      </c>
      <c r="BJ73" s="83">
        <f t="shared" si="45"/>
        <v>0</v>
      </c>
      <c r="BK73" s="83">
        <f t="shared" si="45"/>
        <v>0</v>
      </c>
      <c r="BL73" s="83">
        <f t="shared" si="45"/>
        <v>0</v>
      </c>
      <c r="BM73" s="83">
        <f t="shared" si="46"/>
        <v>0</v>
      </c>
      <c r="BN73" s="83"/>
      <c r="BO73" s="83"/>
      <c r="BP73" s="83">
        <f t="shared" si="47"/>
        <v>0</v>
      </c>
      <c r="BQ73" s="83">
        <f t="shared" si="47"/>
        <v>0</v>
      </c>
      <c r="BR73" s="83">
        <f t="shared" si="47"/>
        <v>0</v>
      </c>
      <c r="BS73" s="83">
        <f t="shared" si="47"/>
        <v>0</v>
      </c>
      <c r="BT73" s="83">
        <f t="shared" si="48"/>
        <v>0</v>
      </c>
      <c r="BV73" s="80"/>
      <c r="BW73" s="80"/>
      <c r="BX73" s="80">
        <f t="shared" si="49"/>
        <v>0</v>
      </c>
      <c r="BY73" s="80">
        <f t="shared" si="49"/>
        <v>0</v>
      </c>
      <c r="BZ73" s="80">
        <f t="shared" si="49"/>
        <v>0</v>
      </c>
      <c r="CA73" s="80">
        <f t="shared" si="49"/>
        <v>0</v>
      </c>
      <c r="CB73" s="80">
        <f t="shared" si="50"/>
        <v>0</v>
      </c>
      <c r="CC73" s="80"/>
      <c r="CD73" s="80"/>
      <c r="CE73" s="80">
        <f t="shared" si="51"/>
        <v>0</v>
      </c>
      <c r="CF73" s="80">
        <f t="shared" si="51"/>
        <v>0</v>
      </c>
      <c r="CG73" s="80">
        <f t="shared" si="51"/>
        <v>0</v>
      </c>
      <c r="CH73" s="80">
        <f t="shared" si="51"/>
        <v>0</v>
      </c>
      <c r="CI73" s="80">
        <f t="shared" si="52"/>
        <v>0</v>
      </c>
      <c r="CJ73" s="80"/>
      <c r="CK73" s="80"/>
      <c r="CL73" s="80">
        <f t="shared" si="53"/>
        <v>0</v>
      </c>
      <c r="CM73" s="80">
        <f t="shared" si="53"/>
        <v>0</v>
      </c>
      <c r="CN73" s="80">
        <f t="shared" si="53"/>
        <v>0</v>
      </c>
      <c r="CO73" s="80">
        <f t="shared" si="53"/>
        <v>0</v>
      </c>
      <c r="CP73" s="80">
        <f t="shared" si="54"/>
        <v>0</v>
      </c>
      <c r="CQ73" s="80"/>
      <c r="CR73" s="80"/>
      <c r="CS73" s="80">
        <f t="shared" si="55"/>
        <v>0</v>
      </c>
      <c r="CT73" s="80">
        <f t="shared" si="55"/>
        <v>0</v>
      </c>
      <c r="CU73" s="80">
        <f t="shared" si="55"/>
        <v>0</v>
      </c>
      <c r="CV73" s="80">
        <f t="shared" si="55"/>
        <v>0</v>
      </c>
      <c r="CW73" s="80">
        <f t="shared" si="56"/>
        <v>0</v>
      </c>
      <c r="CX73" s="80"/>
      <c r="CY73" s="80"/>
      <c r="CZ73" s="80">
        <f t="shared" si="57"/>
        <v>0</v>
      </c>
      <c r="DA73" s="80">
        <f t="shared" si="57"/>
        <v>0</v>
      </c>
      <c r="DB73" s="80">
        <f t="shared" si="57"/>
        <v>0</v>
      </c>
      <c r="DC73" s="80">
        <f t="shared" si="57"/>
        <v>0</v>
      </c>
      <c r="DD73" s="80">
        <f t="shared" si="58"/>
        <v>0</v>
      </c>
      <c r="DF73" s="81">
        <f t="shared" si="59"/>
        <v>0</v>
      </c>
      <c r="DG73" s="81">
        <f t="shared" si="60"/>
        <v>0</v>
      </c>
      <c r="DH73" s="81">
        <f t="shared" si="61"/>
        <v>0</v>
      </c>
      <c r="DI73" s="81">
        <f t="shared" si="62"/>
        <v>0</v>
      </c>
      <c r="DJ73" s="81">
        <f t="shared" si="63"/>
        <v>0</v>
      </c>
      <c r="DK73" s="84">
        <f t="shared" si="37"/>
        <v>0</v>
      </c>
    </row>
    <row r="74" spans="1:115" ht="15.75" thickBot="1">
      <c r="A74" s="76"/>
      <c r="B74" s="31">
        <v>72</v>
      </c>
      <c r="C74" s="82">
        <v>0</v>
      </c>
      <c r="D74" s="82">
        <v>0</v>
      </c>
      <c r="E74" s="82">
        <v>0</v>
      </c>
      <c r="F74" s="82">
        <v>0</v>
      </c>
      <c r="G74" s="82">
        <v>0</v>
      </c>
      <c r="H74" s="76"/>
      <c r="I74" s="31">
        <v>72</v>
      </c>
      <c r="J74" s="82">
        <v>0</v>
      </c>
      <c r="K74" s="82">
        <v>0</v>
      </c>
      <c r="L74" s="82">
        <v>0</v>
      </c>
      <c r="M74" s="82">
        <v>0</v>
      </c>
      <c r="N74" s="82">
        <v>0</v>
      </c>
      <c r="O74" s="76"/>
      <c r="P74" s="31">
        <v>72</v>
      </c>
      <c r="Q74" s="82">
        <v>0</v>
      </c>
      <c r="R74" s="82">
        <v>0</v>
      </c>
      <c r="S74" s="82">
        <v>0</v>
      </c>
      <c r="T74" s="82">
        <v>0</v>
      </c>
      <c r="U74" s="82">
        <v>0</v>
      </c>
      <c r="V74" s="76"/>
      <c r="W74" s="31">
        <v>72</v>
      </c>
      <c r="X74" s="82">
        <v>0</v>
      </c>
      <c r="Y74" s="82">
        <v>0</v>
      </c>
      <c r="Z74" s="82">
        <v>0</v>
      </c>
      <c r="AA74" s="82">
        <v>0</v>
      </c>
      <c r="AB74" s="82">
        <v>0</v>
      </c>
      <c r="AC74" s="76"/>
      <c r="AD74" s="31">
        <v>72</v>
      </c>
      <c r="AE74" s="82">
        <v>0</v>
      </c>
      <c r="AF74" s="82">
        <v>0</v>
      </c>
      <c r="AG74" s="82">
        <v>0</v>
      </c>
      <c r="AH74" s="82">
        <v>0</v>
      </c>
      <c r="AI74" s="82">
        <v>0</v>
      </c>
      <c r="AJ74" s="31"/>
      <c r="AK74" s="31">
        <f t="shared" si="38"/>
        <v>10</v>
      </c>
      <c r="AM74" s="83"/>
      <c r="AN74" s="83">
        <f t="shared" si="39"/>
        <v>0</v>
      </c>
      <c r="AO74" s="83">
        <f t="shared" si="39"/>
        <v>0</v>
      </c>
      <c r="AP74" s="83">
        <f t="shared" si="39"/>
        <v>0</v>
      </c>
      <c r="AQ74" s="83">
        <f t="shared" si="36"/>
        <v>0</v>
      </c>
      <c r="AR74" s="83">
        <f t="shared" si="40"/>
        <v>0</v>
      </c>
      <c r="AS74" s="83"/>
      <c r="AT74" s="83"/>
      <c r="AU74" s="83">
        <f t="shared" si="41"/>
        <v>0</v>
      </c>
      <c r="AV74" s="83">
        <f t="shared" si="41"/>
        <v>0</v>
      </c>
      <c r="AW74" s="83">
        <f t="shared" si="41"/>
        <v>0</v>
      </c>
      <c r="AX74" s="83">
        <f t="shared" si="41"/>
        <v>0</v>
      </c>
      <c r="AY74" s="83">
        <f t="shared" si="42"/>
        <v>0</v>
      </c>
      <c r="AZ74" s="83"/>
      <c r="BA74" s="83"/>
      <c r="BB74" s="83">
        <f t="shared" si="43"/>
        <v>0</v>
      </c>
      <c r="BC74" s="83">
        <f t="shared" si="43"/>
        <v>0</v>
      </c>
      <c r="BD74" s="83">
        <f t="shared" si="43"/>
        <v>0</v>
      </c>
      <c r="BE74" s="83">
        <f t="shared" si="43"/>
        <v>0</v>
      </c>
      <c r="BF74" s="83">
        <f t="shared" si="44"/>
        <v>0</v>
      </c>
      <c r="BG74" s="83"/>
      <c r="BH74" s="83"/>
      <c r="BI74" s="83">
        <f t="shared" si="45"/>
        <v>0</v>
      </c>
      <c r="BJ74" s="83">
        <f t="shared" si="45"/>
        <v>0</v>
      </c>
      <c r="BK74" s="83">
        <f t="shared" si="45"/>
        <v>0</v>
      </c>
      <c r="BL74" s="83">
        <f t="shared" si="45"/>
        <v>0</v>
      </c>
      <c r="BM74" s="83">
        <f t="shared" si="46"/>
        <v>0</v>
      </c>
      <c r="BN74" s="83"/>
      <c r="BO74" s="83"/>
      <c r="BP74" s="83">
        <f t="shared" si="47"/>
        <v>0</v>
      </c>
      <c r="BQ74" s="83">
        <f t="shared" si="47"/>
        <v>0</v>
      </c>
      <c r="BR74" s="83">
        <f t="shared" si="47"/>
        <v>0</v>
      </c>
      <c r="BS74" s="83">
        <f t="shared" si="47"/>
        <v>0</v>
      </c>
      <c r="BT74" s="83">
        <f t="shared" si="48"/>
        <v>0</v>
      </c>
      <c r="BV74" s="80"/>
      <c r="BW74" s="80"/>
      <c r="BX74" s="80">
        <f t="shared" si="49"/>
        <v>0</v>
      </c>
      <c r="BY74" s="80">
        <f t="shared" si="49"/>
        <v>0</v>
      </c>
      <c r="BZ74" s="80">
        <f t="shared" si="49"/>
        <v>0</v>
      </c>
      <c r="CA74" s="80">
        <f t="shared" si="49"/>
        <v>0</v>
      </c>
      <c r="CB74" s="80">
        <f t="shared" si="50"/>
        <v>0</v>
      </c>
      <c r="CC74" s="80"/>
      <c r="CD74" s="80"/>
      <c r="CE74" s="80">
        <f t="shared" si="51"/>
        <v>0</v>
      </c>
      <c r="CF74" s="80">
        <f t="shared" si="51"/>
        <v>0</v>
      </c>
      <c r="CG74" s="80">
        <f t="shared" si="51"/>
        <v>0</v>
      </c>
      <c r="CH74" s="80">
        <f t="shared" si="51"/>
        <v>0</v>
      </c>
      <c r="CI74" s="80">
        <f t="shared" si="52"/>
        <v>0</v>
      </c>
      <c r="CJ74" s="80"/>
      <c r="CK74" s="80"/>
      <c r="CL74" s="80">
        <f t="shared" si="53"/>
        <v>0</v>
      </c>
      <c r="CM74" s="80">
        <f t="shared" si="53"/>
        <v>0</v>
      </c>
      <c r="CN74" s="80">
        <f t="shared" si="53"/>
        <v>0</v>
      </c>
      <c r="CO74" s="80">
        <f t="shared" si="53"/>
        <v>0</v>
      </c>
      <c r="CP74" s="80">
        <f t="shared" si="54"/>
        <v>0</v>
      </c>
      <c r="CQ74" s="80"/>
      <c r="CR74" s="80"/>
      <c r="CS74" s="80">
        <f t="shared" si="55"/>
        <v>0</v>
      </c>
      <c r="CT74" s="80">
        <f t="shared" si="55"/>
        <v>0</v>
      </c>
      <c r="CU74" s="80">
        <f t="shared" si="55"/>
        <v>0</v>
      </c>
      <c r="CV74" s="80">
        <f t="shared" si="55"/>
        <v>0</v>
      </c>
      <c r="CW74" s="80">
        <f t="shared" si="56"/>
        <v>0</v>
      </c>
      <c r="CX74" s="80"/>
      <c r="CY74" s="80"/>
      <c r="CZ74" s="80">
        <f t="shared" si="57"/>
        <v>0</v>
      </c>
      <c r="DA74" s="80">
        <f t="shared" si="57"/>
        <v>0</v>
      </c>
      <c r="DB74" s="80">
        <f t="shared" si="57"/>
        <v>0</v>
      </c>
      <c r="DC74" s="80">
        <f t="shared" si="57"/>
        <v>0</v>
      </c>
      <c r="DD74" s="80">
        <f t="shared" si="58"/>
        <v>0</v>
      </c>
      <c r="DF74" s="81">
        <f t="shared" si="59"/>
        <v>0</v>
      </c>
      <c r="DG74" s="81">
        <f t="shared" si="60"/>
        <v>0</v>
      </c>
      <c r="DH74" s="81">
        <f t="shared" si="61"/>
        <v>0</v>
      </c>
      <c r="DI74" s="81">
        <f t="shared" si="62"/>
        <v>0</v>
      </c>
      <c r="DJ74" s="81">
        <f t="shared" si="63"/>
        <v>0</v>
      </c>
      <c r="DK74" s="84">
        <f t="shared" si="37"/>
        <v>0</v>
      </c>
    </row>
    <row r="75" spans="1:115" ht="15.75" thickBot="1">
      <c r="A75" s="76"/>
      <c r="B75" s="31">
        <v>73</v>
      </c>
      <c r="C75" s="82">
        <v>0</v>
      </c>
      <c r="D75" s="82">
        <v>0</v>
      </c>
      <c r="E75" s="82">
        <v>0</v>
      </c>
      <c r="F75" s="82">
        <v>0</v>
      </c>
      <c r="G75" s="82">
        <v>0</v>
      </c>
      <c r="H75" s="76"/>
      <c r="I75" s="31">
        <v>73</v>
      </c>
      <c r="J75" s="82">
        <v>0</v>
      </c>
      <c r="K75" s="82">
        <v>0</v>
      </c>
      <c r="L75" s="82">
        <v>0</v>
      </c>
      <c r="M75" s="82">
        <v>0</v>
      </c>
      <c r="N75" s="82">
        <v>0</v>
      </c>
      <c r="O75" s="76"/>
      <c r="P75" s="31">
        <v>73</v>
      </c>
      <c r="Q75" s="82">
        <v>0</v>
      </c>
      <c r="R75" s="82">
        <v>0</v>
      </c>
      <c r="S75" s="82">
        <v>0</v>
      </c>
      <c r="T75" s="82">
        <v>0</v>
      </c>
      <c r="U75" s="82">
        <v>0</v>
      </c>
      <c r="V75" s="76"/>
      <c r="W75" s="31">
        <v>73</v>
      </c>
      <c r="X75" s="82">
        <v>0</v>
      </c>
      <c r="Y75" s="82">
        <v>0</v>
      </c>
      <c r="Z75" s="82">
        <v>0</v>
      </c>
      <c r="AA75" s="82">
        <v>0</v>
      </c>
      <c r="AB75" s="82">
        <v>0</v>
      </c>
      <c r="AC75" s="76"/>
      <c r="AD75" s="31">
        <v>73</v>
      </c>
      <c r="AE75" s="82">
        <v>0</v>
      </c>
      <c r="AF75" s="82">
        <v>0</v>
      </c>
      <c r="AG75" s="82">
        <v>0</v>
      </c>
      <c r="AH75" s="82">
        <v>0</v>
      </c>
      <c r="AI75" s="82">
        <v>0</v>
      </c>
      <c r="AJ75" s="31"/>
      <c r="AK75" s="31">
        <f t="shared" si="38"/>
        <v>10</v>
      </c>
      <c r="AM75" s="83"/>
      <c r="AN75" s="83">
        <f t="shared" si="39"/>
        <v>0</v>
      </c>
      <c r="AO75" s="83">
        <f t="shared" si="39"/>
        <v>0</v>
      </c>
      <c r="AP75" s="83">
        <f t="shared" si="39"/>
        <v>0</v>
      </c>
      <c r="AQ75" s="83">
        <f t="shared" si="36"/>
        <v>0</v>
      </c>
      <c r="AR75" s="83">
        <f t="shared" si="40"/>
        <v>0</v>
      </c>
      <c r="AS75" s="83"/>
      <c r="AT75" s="83"/>
      <c r="AU75" s="83">
        <f t="shared" si="41"/>
        <v>0</v>
      </c>
      <c r="AV75" s="83">
        <f t="shared" si="41"/>
        <v>0</v>
      </c>
      <c r="AW75" s="83">
        <f t="shared" si="41"/>
        <v>0</v>
      </c>
      <c r="AX75" s="83">
        <f t="shared" si="41"/>
        <v>0</v>
      </c>
      <c r="AY75" s="83">
        <f t="shared" si="42"/>
        <v>0</v>
      </c>
      <c r="AZ75" s="83"/>
      <c r="BA75" s="83"/>
      <c r="BB75" s="83">
        <f t="shared" si="43"/>
        <v>0</v>
      </c>
      <c r="BC75" s="83">
        <f t="shared" si="43"/>
        <v>0</v>
      </c>
      <c r="BD75" s="83">
        <f t="shared" si="43"/>
        <v>0</v>
      </c>
      <c r="BE75" s="83">
        <f t="shared" si="43"/>
        <v>0</v>
      </c>
      <c r="BF75" s="83">
        <f t="shared" si="44"/>
        <v>0</v>
      </c>
      <c r="BG75" s="83"/>
      <c r="BH75" s="83"/>
      <c r="BI75" s="83">
        <f t="shared" si="45"/>
        <v>0</v>
      </c>
      <c r="BJ75" s="83">
        <f t="shared" si="45"/>
        <v>0</v>
      </c>
      <c r="BK75" s="83">
        <f t="shared" si="45"/>
        <v>0</v>
      </c>
      <c r="BL75" s="83">
        <f t="shared" si="45"/>
        <v>0</v>
      </c>
      <c r="BM75" s="83">
        <f t="shared" si="46"/>
        <v>0</v>
      </c>
      <c r="BN75" s="83"/>
      <c r="BO75" s="83"/>
      <c r="BP75" s="83">
        <f t="shared" si="47"/>
        <v>0</v>
      </c>
      <c r="BQ75" s="83">
        <f t="shared" si="47"/>
        <v>0</v>
      </c>
      <c r="BR75" s="83">
        <f t="shared" si="47"/>
        <v>0</v>
      </c>
      <c r="BS75" s="83">
        <f t="shared" si="47"/>
        <v>0</v>
      </c>
      <c r="BT75" s="83">
        <f t="shared" si="48"/>
        <v>0</v>
      </c>
      <c r="BV75" s="80"/>
      <c r="BW75" s="80"/>
      <c r="BX75" s="80">
        <f t="shared" si="49"/>
        <v>0</v>
      </c>
      <c r="BY75" s="80">
        <f t="shared" si="49"/>
        <v>0</v>
      </c>
      <c r="BZ75" s="80">
        <f t="shared" si="49"/>
        <v>0</v>
      </c>
      <c r="CA75" s="80">
        <f t="shared" si="49"/>
        <v>0</v>
      </c>
      <c r="CB75" s="80">
        <f t="shared" si="50"/>
        <v>0</v>
      </c>
      <c r="CC75" s="80"/>
      <c r="CD75" s="80"/>
      <c r="CE75" s="80">
        <f t="shared" si="51"/>
        <v>0</v>
      </c>
      <c r="CF75" s="80">
        <f t="shared" si="51"/>
        <v>0</v>
      </c>
      <c r="CG75" s="80">
        <f t="shared" si="51"/>
        <v>0</v>
      </c>
      <c r="CH75" s="80">
        <f t="shared" si="51"/>
        <v>0</v>
      </c>
      <c r="CI75" s="80">
        <f t="shared" si="52"/>
        <v>0</v>
      </c>
      <c r="CJ75" s="80"/>
      <c r="CK75" s="80"/>
      <c r="CL75" s="80">
        <f t="shared" si="53"/>
        <v>0</v>
      </c>
      <c r="CM75" s="80">
        <f t="shared" si="53"/>
        <v>0</v>
      </c>
      <c r="CN75" s="80">
        <f t="shared" si="53"/>
        <v>0</v>
      </c>
      <c r="CO75" s="80">
        <f t="shared" si="53"/>
        <v>0</v>
      </c>
      <c r="CP75" s="80">
        <f t="shared" si="54"/>
        <v>0</v>
      </c>
      <c r="CQ75" s="80"/>
      <c r="CR75" s="80"/>
      <c r="CS75" s="80">
        <f t="shared" si="55"/>
        <v>0</v>
      </c>
      <c r="CT75" s="80">
        <f t="shared" si="55"/>
        <v>0</v>
      </c>
      <c r="CU75" s="80">
        <f t="shared" si="55"/>
        <v>0</v>
      </c>
      <c r="CV75" s="80">
        <f t="shared" si="55"/>
        <v>0</v>
      </c>
      <c r="CW75" s="80">
        <f t="shared" si="56"/>
        <v>0</v>
      </c>
      <c r="CX75" s="80"/>
      <c r="CY75" s="80"/>
      <c r="CZ75" s="80">
        <f t="shared" si="57"/>
        <v>0</v>
      </c>
      <c r="DA75" s="80">
        <f t="shared" si="57"/>
        <v>0</v>
      </c>
      <c r="DB75" s="80">
        <f t="shared" si="57"/>
        <v>0</v>
      </c>
      <c r="DC75" s="80">
        <f t="shared" si="57"/>
        <v>0</v>
      </c>
      <c r="DD75" s="80">
        <f t="shared" si="58"/>
        <v>0</v>
      </c>
      <c r="DF75" s="81">
        <f t="shared" si="59"/>
        <v>0</v>
      </c>
      <c r="DG75" s="81">
        <f t="shared" si="60"/>
        <v>0</v>
      </c>
      <c r="DH75" s="81">
        <f t="shared" si="61"/>
        <v>0</v>
      </c>
      <c r="DI75" s="81">
        <f t="shared" si="62"/>
        <v>0</v>
      </c>
      <c r="DJ75" s="81">
        <f t="shared" si="63"/>
        <v>0</v>
      </c>
      <c r="DK75" s="84">
        <f t="shared" si="37"/>
        <v>0</v>
      </c>
    </row>
    <row r="76" spans="1:115" ht="15.75" thickBot="1">
      <c r="A76" s="76"/>
      <c r="B76" s="31">
        <v>74</v>
      </c>
      <c r="C76" s="82">
        <v>0</v>
      </c>
      <c r="D76" s="82">
        <v>0</v>
      </c>
      <c r="E76" s="82">
        <v>0</v>
      </c>
      <c r="F76" s="82">
        <v>0</v>
      </c>
      <c r="G76" s="82">
        <v>0</v>
      </c>
      <c r="H76" s="76"/>
      <c r="I76" s="31">
        <v>74</v>
      </c>
      <c r="J76" s="82">
        <v>0</v>
      </c>
      <c r="K76" s="82">
        <v>0</v>
      </c>
      <c r="L76" s="82">
        <v>0</v>
      </c>
      <c r="M76" s="82">
        <v>0</v>
      </c>
      <c r="N76" s="82">
        <v>0</v>
      </c>
      <c r="O76" s="76"/>
      <c r="P76" s="31">
        <v>74</v>
      </c>
      <c r="Q76" s="82">
        <v>0</v>
      </c>
      <c r="R76" s="82">
        <v>0</v>
      </c>
      <c r="S76" s="82">
        <v>0</v>
      </c>
      <c r="T76" s="82">
        <v>0</v>
      </c>
      <c r="U76" s="82">
        <v>0</v>
      </c>
      <c r="V76" s="76"/>
      <c r="W76" s="31">
        <v>74</v>
      </c>
      <c r="X76" s="82">
        <v>0</v>
      </c>
      <c r="Y76" s="82">
        <v>0</v>
      </c>
      <c r="Z76" s="82">
        <v>0</v>
      </c>
      <c r="AA76" s="82">
        <v>0</v>
      </c>
      <c r="AB76" s="82">
        <v>0</v>
      </c>
      <c r="AC76" s="76"/>
      <c r="AD76" s="31">
        <v>74</v>
      </c>
      <c r="AE76" s="82">
        <v>0</v>
      </c>
      <c r="AF76" s="82">
        <v>0</v>
      </c>
      <c r="AG76" s="82">
        <v>0</v>
      </c>
      <c r="AH76" s="82">
        <v>0</v>
      </c>
      <c r="AI76" s="82">
        <v>0</v>
      </c>
      <c r="AJ76" s="31"/>
      <c r="AK76" s="31">
        <f t="shared" si="38"/>
        <v>10</v>
      </c>
      <c r="AM76" s="83"/>
      <c r="AN76" s="83">
        <f t="shared" si="39"/>
        <v>0</v>
      </c>
      <c r="AO76" s="83">
        <f t="shared" si="39"/>
        <v>0</v>
      </c>
      <c r="AP76" s="83">
        <f t="shared" si="39"/>
        <v>0</v>
      </c>
      <c r="AQ76" s="83">
        <f t="shared" si="36"/>
        <v>0</v>
      </c>
      <c r="AR76" s="83">
        <f t="shared" si="40"/>
        <v>0</v>
      </c>
      <c r="AS76" s="83"/>
      <c r="AT76" s="83"/>
      <c r="AU76" s="83">
        <f t="shared" si="41"/>
        <v>0</v>
      </c>
      <c r="AV76" s="83">
        <f t="shared" si="41"/>
        <v>0</v>
      </c>
      <c r="AW76" s="83">
        <f t="shared" si="41"/>
        <v>0</v>
      </c>
      <c r="AX76" s="83">
        <f t="shared" si="41"/>
        <v>0</v>
      </c>
      <c r="AY76" s="83">
        <f t="shared" si="42"/>
        <v>0</v>
      </c>
      <c r="AZ76" s="83"/>
      <c r="BA76" s="83"/>
      <c r="BB76" s="83">
        <f t="shared" si="43"/>
        <v>0</v>
      </c>
      <c r="BC76" s="83">
        <f t="shared" si="43"/>
        <v>0</v>
      </c>
      <c r="BD76" s="83">
        <f t="shared" si="43"/>
        <v>0</v>
      </c>
      <c r="BE76" s="83">
        <f t="shared" si="43"/>
        <v>0</v>
      </c>
      <c r="BF76" s="83">
        <f t="shared" si="44"/>
        <v>0</v>
      </c>
      <c r="BG76" s="83"/>
      <c r="BH76" s="83"/>
      <c r="BI76" s="83">
        <f t="shared" si="45"/>
        <v>0</v>
      </c>
      <c r="BJ76" s="83">
        <f t="shared" si="45"/>
        <v>0</v>
      </c>
      <c r="BK76" s="83">
        <f t="shared" si="45"/>
        <v>0</v>
      </c>
      <c r="BL76" s="83">
        <f t="shared" si="45"/>
        <v>0</v>
      </c>
      <c r="BM76" s="83">
        <f t="shared" si="46"/>
        <v>0</v>
      </c>
      <c r="BN76" s="83"/>
      <c r="BO76" s="83"/>
      <c r="BP76" s="83">
        <f t="shared" si="47"/>
        <v>0</v>
      </c>
      <c r="BQ76" s="83">
        <f t="shared" si="47"/>
        <v>0</v>
      </c>
      <c r="BR76" s="83">
        <f t="shared" si="47"/>
        <v>0</v>
      </c>
      <c r="BS76" s="83">
        <f t="shared" si="47"/>
        <v>0</v>
      </c>
      <c r="BT76" s="83">
        <f t="shared" si="48"/>
        <v>0</v>
      </c>
      <c r="BV76" s="80"/>
      <c r="BW76" s="80"/>
      <c r="BX76" s="80">
        <f t="shared" si="49"/>
        <v>0</v>
      </c>
      <c r="BY76" s="80">
        <f t="shared" si="49"/>
        <v>0</v>
      </c>
      <c r="BZ76" s="80">
        <f t="shared" si="49"/>
        <v>0</v>
      </c>
      <c r="CA76" s="80">
        <f t="shared" si="49"/>
        <v>0</v>
      </c>
      <c r="CB76" s="80">
        <f t="shared" si="50"/>
        <v>0</v>
      </c>
      <c r="CC76" s="80"/>
      <c r="CD76" s="80"/>
      <c r="CE76" s="80">
        <f t="shared" si="51"/>
        <v>0</v>
      </c>
      <c r="CF76" s="80">
        <f t="shared" si="51"/>
        <v>0</v>
      </c>
      <c r="CG76" s="80">
        <f t="shared" si="51"/>
        <v>0</v>
      </c>
      <c r="CH76" s="80">
        <f t="shared" si="51"/>
        <v>0</v>
      </c>
      <c r="CI76" s="80">
        <f t="shared" si="52"/>
        <v>0</v>
      </c>
      <c r="CJ76" s="80"/>
      <c r="CK76" s="80"/>
      <c r="CL76" s="80">
        <f t="shared" si="53"/>
        <v>0</v>
      </c>
      <c r="CM76" s="80">
        <f t="shared" si="53"/>
        <v>0</v>
      </c>
      <c r="CN76" s="80">
        <f t="shared" si="53"/>
        <v>0</v>
      </c>
      <c r="CO76" s="80">
        <f t="shared" si="53"/>
        <v>0</v>
      </c>
      <c r="CP76" s="80">
        <f t="shared" si="54"/>
        <v>0</v>
      </c>
      <c r="CQ76" s="80"/>
      <c r="CR76" s="80"/>
      <c r="CS76" s="80">
        <f t="shared" si="55"/>
        <v>0</v>
      </c>
      <c r="CT76" s="80">
        <f t="shared" si="55"/>
        <v>0</v>
      </c>
      <c r="CU76" s="80">
        <f t="shared" si="55"/>
        <v>0</v>
      </c>
      <c r="CV76" s="80">
        <f t="shared" si="55"/>
        <v>0</v>
      </c>
      <c r="CW76" s="80">
        <f t="shared" si="56"/>
        <v>0</v>
      </c>
      <c r="CX76" s="80"/>
      <c r="CY76" s="80"/>
      <c r="CZ76" s="80">
        <f t="shared" si="57"/>
        <v>0</v>
      </c>
      <c r="DA76" s="80">
        <f t="shared" si="57"/>
        <v>0</v>
      </c>
      <c r="DB76" s="80">
        <f t="shared" si="57"/>
        <v>0</v>
      </c>
      <c r="DC76" s="80">
        <f t="shared" si="57"/>
        <v>0</v>
      </c>
      <c r="DD76" s="80">
        <f t="shared" si="58"/>
        <v>0</v>
      </c>
      <c r="DF76" s="81">
        <f t="shared" si="59"/>
        <v>0</v>
      </c>
      <c r="DG76" s="81">
        <f t="shared" si="60"/>
        <v>0</v>
      </c>
      <c r="DH76" s="81">
        <f t="shared" si="61"/>
        <v>0</v>
      </c>
      <c r="DI76" s="81">
        <f t="shared" si="62"/>
        <v>0</v>
      </c>
      <c r="DJ76" s="81">
        <f t="shared" si="63"/>
        <v>0</v>
      </c>
      <c r="DK76" s="84">
        <f t="shared" si="37"/>
        <v>0</v>
      </c>
    </row>
    <row r="77" spans="1:115" ht="15.75" thickBot="1">
      <c r="A77" s="76"/>
      <c r="B77" s="31">
        <v>75</v>
      </c>
      <c r="C77" s="82">
        <v>0</v>
      </c>
      <c r="D77" s="82">
        <v>0</v>
      </c>
      <c r="E77" s="82">
        <v>0</v>
      </c>
      <c r="F77" s="82">
        <v>0</v>
      </c>
      <c r="G77" s="82">
        <v>0</v>
      </c>
      <c r="H77" s="76"/>
      <c r="I77" s="31">
        <v>75</v>
      </c>
      <c r="J77" s="82">
        <v>0</v>
      </c>
      <c r="K77" s="82">
        <v>0</v>
      </c>
      <c r="L77" s="82">
        <v>0</v>
      </c>
      <c r="M77" s="82">
        <v>0</v>
      </c>
      <c r="N77" s="82">
        <v>0</v>
      </c>
      <c r="O77" s="76"/>
      <c r="P77" s="31">
        <v>75</v>
      </c>
      <c r="Q77" s="82">
        <v>0</v>
      </c>
      <c r="R77" s="82">
        <v>0</v>
      </c>
      <c r="S77" s="82">
        <v>0</v>
      </c>
      <c r="T77" s="82">
        <v>0</v>
      </c>
      <c r="U77" s="82">
        <v>0</v>
      </c>
      <c r="V77" s="76"/>
      <c r="W77" s="31">
        <v>75</v>
      </c>
      <c r="X77" s="82">
        <v>0</v>
      </c>
      <c r="Y77" s="82">
        <v>0</v>
      </c>
      <c r="Z77" s="82">
        <v>0</v>
      </c>
      <c r="AA77" s="82">
        <v>0</v>
      </c>
      <c r="AB77" s="82">
        <v>0</v>
      </c>
      <c r="AC77" s="76"/>
      <c r="AD77" s="31">
        <v>75</v>
      </c>
      <c r="AE77" s="82">
        <v>0</v>
      </c>
      <c r="AF77" s="82">
        <v>0</v>
      </c>
      <c r="AG77" s="82">
        <v>0</v>
      </c>
      <c r="AH77" s="82">
        <v>0</v>
      </c>
      <c r="AI77" s="82">
        <v>0</v>
      </c>
      <c r="AJ77" s="31"/>
      <c r="AK77" s="31">
        <f t="shared" si="38"/>
        <v>10</v>
      </c>
      <c r="AM77" s="83"/>
      <c r="AN77" s="83">
        <f t="shared" si="39"/>
        <v>0</v>
      </c>
      <c r="AO77" s="83">
        <f t="shared" si="39"/>
        <v>0</v>
      </c>
      <c r="AP77" s="83">
        <f t="shared" si="39"/>
        <v>0</v>
      </c>
      <c r="AQ77" s="83">
        <f t="shared" si="36"/>
        <v>0</v>
      </c>
      <c r="AR77" s="83">
        <f t="shared" si="40"/>
        <v>0</v>
      </c>
      <c r="AS77" s="83"/>
      <c r="AT77" s="83"/>
      <c r="AU77" s="83">
        <f t="shared" si="41"/>
        <v>0</v>
      </c>
      <c r="AV77" s="83">
        <f t="shared" si="41"/>
        <v>0</v>
      </c>
      <c r="AW77" s="83">
        <f t="shared" si="41"/>
        <v>0</v>
      </c>
      <c r="AX77" s="83">
        <f t="shared" si="41"/>
        <v>0</v>
      </c>
      <c r="AY77" s="83">
        <f t="shared" si="42"/>
        <v>0</v>
      </c>
      <c r="AZ77" s="83"/>
      <c r="BA77" s="83"/>
      <c r="BB77" s="83">
        <f t="shared" si="43"/>
        <v>0</v>
      </c>
      <c r="BC77" s="83">
        <f t="shared" si="43"/>
        <v>0</v>
      </c>
      <c r="BD77" s="83">
        <f t="shared" si="43"/>
        <v>0</v>
      </c>
      <c r="BE77" s="83">
        <f t="shared" si="43"/>
        <v>0</v>
      </c>
      <c r="BF77" s="83">
        <f t="shared" si="44"/>
        <v>0</v>
      </c>
      <c r="BG77" s="83"/>
      <c r="BH77" s="83"/>
      <c r="BI77" s="83">
        <f t="shared" si="45"/>
        <v>0</v>
      </c>
      <c r="BJ77" s="83">
        <f t="shared" si="45"/>
        <v>0</v>
      </c>
      <c r="BK77" s="83">
        <f t="shared" si="45"/>
        <v>0</v>
      </c>
      <c r="BL77" s="83">
        <f t="shared" si="45"/>
        <v>0</v>
      </c>
      <c r="BM77" s="83">
        <f t="shared" si="46"/>
        <v>0</v>
      </c>
      <c r="BN77" s="83"/>
      <c r="BO77" s="83"/>
      <c r="BP77" s="83">
        <f t="shared" si="47"/>
        <v>0</v>
      </c>
      <c r="BQ77" s="83">
        <f t="shared" si="47"/>
        <v>0</v>
      </c>
      <c r="BR77" s="83">
        <f t="shared" si="47"/>
        <v>0</v>
      </c>
      <c r="BS77" s="83">
        <f t="shared" si="47"/>
        <v>0</v>
      </c>
      <c r="BT77" s="83">
        <f t="shared" si="48"/>
        <v>0</v>
      </c>
      <c r="BV77" s="80"/>
      <c r="BW77" s="80"/>
      <c r="BX77" s="80">
        <f t="shared" si="49"/>
        <v>0</v>
      </c>
      <c r="BY77" s="80">
        <f t="shared" si="49"/>
        <v>0</v>
      </c>
      <c r="BZ77" s="80">
        <f t="shared" si="49"/>
        <v>0</v>
      </c>
      <c r="CA77" s="80">
        <f t="shared" si="49"/>
        <v>0</v>
      </c>
      <c r="CB77" s="80">
        <f t="shared" si="50"/>
        <v>0</v>
      </c>
      <c r="CC77" s="80"/>
      <c r="CD77" s="80"/>
      <c r="CE77" s="80">
        <f t="shared" si="51"/>
        <v>0</v>
      </c>
      <c r="CF77" s="80">
        <f t="shared" si="51"/>
        <v>0</v>
      </c>
      <c r="CG77" s="80">
        <f t="shared" si="51"/>
        <v>0</v>
      </c>
      <c r="CH77" s="80">
        <f t="shared" si="51"/>
        <v>0</v>
      </c>
      <c r="CI77" s="80">
        <f t="shared" si="52"/>
        <v>0</v>
      </c>
      <c r="CJ77" s="80"/>
      <c r="CK77" s="80"/>
      <c r="CL77" s="80">
        <f t="shared" si="53"/>
        <v>0</v>
      </c>
      <c r="CM77" s="80">
        <f t="shared" si="53"/>
        <v>0</v>
      </c>
      <c r="CN77" s="80">
        <f t="shared" si="53"/>
        <v>0</v>
      </c>
      <c r="CO77" s="80">
        <f t="shared" si="53"/>
        <v>0</v>
      </c>
      <c r="CP77" s="80">
        <f t="shared" si="54"/>
        <v>0</v>
      </c>
      <c r="CQ77" s="80"/>
      <c r="CR77" s="80"/>
      <c r="CS77" s="80">
        <f t="shared" si="55"/>
        <v>0</v>
      </c>
      <c r="CT77" s="80">
        <f t="shared" si="55"/>
        <v>0</v>
      </c>
      <c r="CU77" s="80">
        <f t="shared" si="55"/>
        <v>0</v>
      </c>
      <c r="CV77" s="80">
        <f t="shared" si="55"/>
        <v>0</v>
      </c>
      <c r="CW77" s="80">
        <f t="shared" si="56"/>
        <v>0</v>
      </c>
      <c r="CX77" s="80"/>
      <c r="CY77" s="80"/>
      <c r="CZ77" s="80">
        <f t="shared" si="57"/>
        <v>0</v>
      </c>
      <c r="DA77" s="80">
        <f t="shared" si="57"/>
        <v>0</v>
      </c>
      <c r="DB77" s="80">
        <f t="shared" si="57"/>
        <v>0</v>
      </c>
      <c r="DC77" s="80">
        <f t="shared" si="57"/>
        <v>0</v>
      </c>
      <c r="DD77" s="80">
        <f t="shared" si="58"/>
        <v>0</v>
      </c>
      <c r="DF77" s="81">
        <f t="shared" si="59"/>
        <v>0</v>
      </c>
      <c r="DG77" s="81">
        <f t="shared" si="60"/>
        <v>0</v>
      </c>
      <c r="DH77" s="81">
        <f t="shared" si="61"/>
        <v>0</v>
      </c>
      <c r="DI77" s="81">
        <f t="shared" si="62"/>
        <v>0</v>
      </c>
      <c r="DJ77" s="81">
        <f t="shared" si="63"/>
        <v>0</v>
      </c>
      <c r="DK77" s="84">
        <f t="shared" si="37"/>
        <v>0</v>
      </c>
    </row>
    <row r="78" spans="1:115" ht="15.75" thickBot="1">
      <c r="A78" s="76"/>
      <c r="B78" s="31">
        <v>76</v>
      </c>
      <c r="C78" s="82">
        <v>0</v>
      </c>
      <c r="D78" s="82">
        <v>0</v>
      </c>
      <c r="E78" s="82">
        <v>0</v>
      </c>
      <c r="F78" s="82">
        <v>0</v>
      </c>
      <c r="G78" s="82">
        <v>0</v>
      </c>
      <c r="H78" s="76"/>
      <c r="I78" s="31">
        <v>76</v>
      </c>
      <c r="J78" s="82">
        <v>0</v>
      </c>
      <c r="K78" s="82">
        <v>0</v>
      </c>
      <c r="L78" s="82">
        <v>0</v>
      </c>
      <c r="M78" s="82">
        <v>0</v>
      </c>
      <c r="N78" s="82">
        <v>0</v>
      </c>
      <c r="O78" s="76"/>
      <c r="P78" s="31">
        <v>76</v>
      </c>
      <c r="Q78" s="82">
        <v>0</v>
      </c>
      <c r="R78" s="82">
        <v>0</v>
      </c>
      <c r="S78" s="82">
        <v>0</v>
      </c>
      <c r="T78" s="82">
        <v>0</v>
      </c>
      <c r="U78" s="82">
        <v>0</v>
      </c>
      <c r="V78" s="76"/>
      <c r="W78" s="31">
        <v>76</v>
      </c>
      <c r="X78" s="82">
        <v>0</v>
      </c>
      <c r="Y78" s="82">
        <v>0</v>
      </c>
      <c r="Z78" s="82">
        <v>0</v>
      </c>
      <c r="AA78" s="82">
        <v>0</v>
      </c>
      <c r="AB78" s="82">
        <v>0</v>
      </c>
      <c r="AC78" s="76"/>
      <c r="AD78" s="31">
        <v>76</v>
      </c>
      <c r="AE78" s="82">
        <v>0</v>
      </c>
      <c r="AF78" s="82">
        <v>0</v>
      </c>
      <c r="AG78" s="82">
        <v>0</v>
      </c>
      <c r="AH78" s="82">
        <v>0</v>
      </c>
      <c r="AI78" s="82">
        <v>0</v>
      </c>
      <c r="AJ78" s="31"/>
      <c r="AK78" s="31">
        <f t="shared" si="38"/>
        <v>10</v>
      </c>
      <c r="AM78" s="83"/>
      <c r="AN78" s="83">
        <f t="shared" si="39"/>
        <v>0</v>
      </c>
      <c r="AO78" s="83">
        <f t="shared" si="39"/>
        <v>0</v>
      </c>
      <c r="AP78" s="83">
        <f t="shared" si="39"/>
        <v>0</v>
      </c>
      <c r="AQ78" s="83">
        <f t="shared" si="36"/>
        <v>0</v>
      </c>
      <c r="AR78" s="83">
        <f t="shared" si="40"/>
        <v>0</v>
      </c>
      <c r="AS78" s="83"/>
      <c r="AT78" s="83"/>
      <c r="AU78" s="83">
        <f t="shared" si="41"/>
        <v>0</v>
      </c>
      <c r="AV78" s="83">
        <f t="shared" si="41"/>
        <v>0</v>
      </c>
      <c r="AW78" s="83">
        <f t="shared" si="41"/>
        <v>0</v>
      </c>
      <c r="AX78" s="83">
        <f t="shared" si="41"/>
        <v>0</v>
      </c>
      <c r="AY78" s="83">
        <f t="shared" si="42"/>
        <v>0</v>
      </c>
      <c r="AZ78" s="83"/>
      <c r="BA78" s="83"/>
      <c r="BB78" s="83">
        <f t="shared" si="43"/>
        <v>0</v>
      </c>
      <c r="BC78" s="83">
        <f t="shared" si="43"/>
        <v>0</v>
      </c>
      <c r="BD78" s="83">
        <f t="shared" si="43"/>
        <v>0</v>
      </c>
      <c r="BE78" s="83">
        <f t="shared" si="43"/>
        <v>0</v>
      </c>
      <c r="BF78" s="83">
        <f t="shared" si="44"/>
        <v>0</v>
      </c>
      <c r="BG78" s="83"/>
      <c r="BH78" s="83"/>
      <c r="BI78" s="83">
        <f t="shared" si="45"/>
        <v>0</v>
      </c>
      <c r="BJ78" s="83">
        <f t="shared" si="45"/>
        <v>0</v>
      </c>
      <c r="BK78" s="83">
        <f t="shared" si="45"/>
        <v>0</v>
      </c>
      <c r="BL78" s="83">
        <f t="shared" si="45"/>
        <v>0</v>
      </c>
      <c r="BM78" s="83">
        <f t="shared" si="46"/>
        <v>0</v>
      </c>
      <c r="BN78" s="83"/>
      <c r="BO78" s="83"/>
      <c r="BP78" s="83">
        <f t="shared" si="47"/>
        <v>0</v>
      </c>
      <c r="BQ78" s="83">
        <f t="shared" si="47"/>
        <v>0</v>
      </c>
      <c r="BR78" s="83">
        <f t="shared" si="47"/>
        <v>0</v>
      </c>
      <c r="BS78" s="83">
        <f t="shared" si="47"/>
        <v>0</v>
      </c>
      <c r="BT78" s="83">
        <f t="shared" si="48"/>
        <v>0</v>
      </c>
      <c r="BV78" s="80"/>
      <c r="BW78" s="80"/>
      <c r="BX78" s="80">
        <f t="shared" si="49"/>
        <v>0</v>
      </c>
      <c r="BY78" s="80">
        <f t="shared" si="49"/>
        <v>0</v>
      </c>
      <c r="BZ78" s="80">
        <f t="shared" si="49"/>
        <v>0</v>
      </c>
      <c r="CA78" s="80">
        <f t="shared" si="49"/>
        <v>0</v>
      </c>
      <c r="CB78" s="80">
        <f t="shared" si="50"/>
        <v>0</v>
      </c>
      <c r="CC78" s="80"/>
      <c r="CD78" s="80"/>
      <c r="CE78" s="80">
        <f t="shared" si="51"/>
        <v>0</v>
      </c>
      <c r="CF78" s="80">
        <f t="shared" si="51"/>
        <v>0</v>
      </c>
      <c r="CG78" s="80">
        <f t="shared" si="51"/>
        <v>0</v>
      </c>
      <c r="CH78" s="80">
        <f t="shared" si="51"/>
        <v>0</v>
      </c>
      <c r="CI78" s="80">
        <f t="shared" si="52"/>
        <v>0</v>
      </c>
      <c r="CJ78" s="80"/>
      <c r="CK78" s="80"/>
      <c r="CL78" s="80">
        <f t="shared" si="53"/>
        <v>0</v>
      </c>
      <c r="CM78" s="80">
        <f t="shared" si="53"/>
        <v>0</v>
      </c>
      <c r="CN78" s="80">
        <f t="shared" si="53"/>
        <v>0</v>
      </c>
      <c r="CO78" s="80">
        <f t="shared" si="53"/>
        <v>0</v>
      </c>
      <c r="CP78" s="80">
        <f t="shared" si="54"/>
        <v>0</v>
      </c>
      <c r="CQ78" s="80"/>
      <c r="CR78" s="80"/>
      <c r="CS78" s="80">
        <f t="shared" si="55"/>
        <v>0</v>
      </c>
      <c r="CT78" s="80">
        <f t="shared" si="55"/>
        <v>0</v>
      </c>
      <c r="CU78" s="80">
        <f t="shared" si="55"/>
        <v>0</v>
      </c>
      <c r="CV78" s="80">
        <f t="shared" si="55"/>
        <v>0</v>
      </c>
      <c r="CW78" s="80">
        <f t="shared" si="56"/>
        <v>0</v>
      </c>
      <c r="CX78" s="80"/>
      <c r="CY78" s="80"/>
      <c r="CZ78" s="80">
        <f t="shared" si="57"/>
        <v>0</v>
      </c>
      <c r="DA78" s="80">
        <f t="shared" si="57"/>
        <v>0</v>
      </c>
      <c r="DB78" s="80">
        <f t="shared" si="57"/>
        <v>0</v>
      </c>
      <c r="DC78" s="80">
        <f t="shared" si="57"/>
        <v>0</v>
      </c>
      <c r="DD78" s="80">
        <f t="shared" si="58"/>
        <v>0</v>
      </c>
      <c r="DF78" s="81">
        <f t="shared" si="59"/>
        <v>0</v>
      </c>
      <c r="DG78" s="81">
        <f t="shared" si="60"/>
        <v>0</v>
      </c>
      <c r="DH78" s="81">
        <f t="shared" si="61"/>
        <v>0</v>
      </c>
      <c r="DI78" s="81">
        <f t="shared" si="62"/>
        <v>0</v>
      </c>
      <c r="DJ78" s="81">
        <f t="shared" si="63"/>
        <v>0</v>
      </c>
      <c r="DK78" s="84">
        <f t="shared" si="37"/>
        <v>0</v>
      </c>
    </row>
    <row r="79" spans="1:115" ht="15.75" thickBot="1">
      <c r="A79" s="76"/>
      <c r="B79" s="31">
        <v>77</v>
      </c>
      <c r="C79" s="82">
        <v>0</v>
      </c>
      <c r="D79" s="82">
        <v>0</v>
      </c>
      <c r="E79" s="82">
        <v>0</v>
      </c>
      <c r="F79" s="82">
        <v>0</v>
      </c>
      <c r="G79" s="82">
        <v>0</v>
      </c>
      <c r="H79" s="76"/>
      <c r="I79" s="31">
        <v>77</v>
      </c>
      <c r="J79" s="82">
        <v>0</v>
      </c>
      <c r="K79" s="82">
        <v>0</v>
      </c>
      <c r="L79" s="82">
        <v>0</v>
      </c>
      <c r="M79" s="82">
        <v>0</v>
      </c>
      <c r="N79" s="82">
        <v>0</v>
      </c>
      <c r="O79" s="76"/>
      <c r="P79" s="31">
        <v>77</v>
      </c>
      <c r="Q79" s="82">
        <v>0</v>
      </c>
      <c r="R79" s="82">
        <v>0</v>
      </c>
      <c r="S79" s="82">
        <v>0</v>
      </c>
      <c r="T79" s="82">
        <v>0</v>
      </c>
      <c r="U79" s="82">
        <v>0</v>
      </c>
      <c r="V79" s="76"/>
      <c r="W79" s="31">
        <v>77</v>
      </c>
      <c r="X79" s="82">
        <v>0</v>
      </c>
      <c r="Y79" s="82">
        <v>0</v>
      </c>
      <c r="Z79" s="82">
        <v>0</v>
      </c>
      <c r="AA79" s="82">
        <v>0</v>
      </c>
      <c r="AB79" s="82">
        <v>0</v>
      </c>
      <c r="AC79" s="76"/>
      <c r="AD79" s="31">
        <v>77</v>
      </c>
      <c r="AE79" s="82">
        <v>0</v>
      </c>
      <c r="AF79" s="82">
        <v>0</v>
      </c>
      <c r="AG79" s="82">
        <v>0</v>
      </c>
      <c r="AH79" s="82">
        <v>0</v>
      </c>
      <c r="AI79" s="82">
        <v>0</v>
      </c>
      <c r="AJ79" s="31"/>
      <c r="AK79" s="31">
        <f t="shared" si="38"/>
        <v>10</v>
      </c>
      <c r="AM79" s="83"/>
      <c r="AN79" s="83">
        <f t="shared" si="39"/>
        <v>0</v>
      </c>
      <c r="AO79" s="83">
        <f t="shared" si="39"/>
        <v>0</v>
      </c>
      <c r="AP79" s="83">
        <f t="shared" si="39"/>
        <v>0</v>
      </c>
      <c r="AQ79" s="83">
        <f t="shared" si="36"/>
        <v>0</v>
      </c>
      <c r="AR79" s="83">
        <f t="shared" si="40"/>
        <v>0</v>
      </c>
      <c r="AS79" s="83"/>
      <c r="AT79" s="83"/>
      <c r="AU79" s="83">
        <f t="shared" si="41"/>
        <v>0</v>
      </c>
      <c r="AV79" s="83">
        <f t="shared" si="41"/>
        <v>0</v>
      </c>
      <c r="AW79" s="83">
        <f t="shared" si="41"/>
        <v>0</v>
      </c>
      <c r="AX79" s="83">
        <f t="shared" si="41"/>
        <v>0</v>
      </c>
      <c r="AY79" s="83">
        <f t="shared" si="42"/>
        <v>0</v>
      </c>
      <c r="AZ79" s="83"/>
      <c r="BA79" s="83"/>
      <c r="BB79" s="83">
        <f t="shared" si="43"/>
        <v>0</v>
      </c>
      <c r="BC79" s="83">
        <f t="shared" si="43"/>
        <v>0</v>
      </c>
      <c r="BD79" s="83">
        <f t="shared" si="43"/>
        <v>0</v>
      </c>
      <c r="BE79" s="83">
        <f t="shared" si="43"/>
        <v>0</v>
      </c>
      <c r="BF79" s="83">
        <f t="shared" si="44"/>
        <v>0</v>
      </c>
      <c r="BG79" s="83"/>
      <c r="BH79" s="83"/>
      <c r="BI79" s="83">
        <f t="shared" si="45"/>
        <v>0</v>
      </c>
      <c r="BJ79" s="83">
        <f t="shared" si="45"/>
        <v>0</v>
      </c>
      <c r="BK79" s="83">
        <f t="shared" si="45"/>
        <v>0</v>
      </c>
      <c r="BL79" s="83">
        <f t="shared" si="45"/>
        <v>0</v>
      </c>
      <c r="BM79" s="83">
        <f t="shared" si="46"/>
        <v>0</v>
      </c>
      <c r="BN79" s="83"/>
      <c r="BO79" s="83"/>
      <c r="BP79" s="83">
        <f t="shared" si="47"/>
        <v>0</v>
      </c>
      <c r="BQ79" s="83">
        <f t="shared" si="47"/>
        <v>0</v>
      </c>
      <c r="BR79" s="83">
        <f t="shared" si="47"/>
        <v>0</v>
      </c>
      <c r="BS79" s="83">
        <f t="shared" si="47"/>
        <v>0</v>
      </c>
      <c r="BT79" s="83">
        <f t="shared" si="48"/>
        <v>0</v>
      </c>
      <c r="BV79" s="80"/>
      <c r="BW79" s="80"/>
      <c r="BX79" s="80">
        <f t="shared" si="49"/>
        <v>0</v>
      </c>
      <c r="BY79" s="80">
        <f t="shared" si="49"/>
        <v>0</v>
      </c>
      <c r="BZ79" s="80">
        <f t="shared" si="49"/>
        <v>0</v>
      </c>
      <c r="CA79" s="80">
        <f t="shared" si="49"/>
        <v>0</v>
      </c>
      <c r="CB79" s="80">
        <f t="shared" si="50"/>
        <v>0</v>
      </c>
      <c r="CC79" s="80"/>
      <c r="CD79" s="80"/>
      <c r="CE79" s="80">
        <f t="shared" si="51"/>
        <v>0</v>
      </c>
      <c r="CF79" s="80">
        <f t="shared" si="51"/>
        <v>0</v>
      </c>
      <c r="CG79" s="80">
        <f t="shared" si="51"/>
        <v>0</v>
      </c>
      <c r="CH79" s="80">
        <f t="shared" si="51"/>
        <v>0</v>
      </c>
      <c r="CI79" s="80">
        <f t="shared" si="52"/>
        <v>0</v>
      </c>
      <c r="CJ79" s="80"/>
      <c r="CK79" s="80"/>
      <c r="CL79" s="80">
        <f t="shared" si="53"/>
        <v>0</v>
      </c>
      <c r="CM79" s="80">
        <f t="shared" si="53"/>
        <v>0</v>
      </c>
      <c r="CN79" s="80">
        <f t="shared" si="53"/>
        <v>0</v>
      </c>
      <c r="CO79" s="80">
        <f t="shared" si="53"/>
        <v>0</v>
      </c>
      <c r="CP79" s="80">
        <f t="shared" si="54"/>
        <v>0</v>
      </c>
      <c r="CQ79" s="80"/>
      <c r="CR79" s="80"/>
      <c r="CS79" s="80">
        <f t="shared" si="55"/>
        <v>0</v>
      </c>
      <c r="CT79" s="80">
        <f t="shared" si="55"/>
        <v>0</v>
      </c>
      <c r="CU79" s="80">
        <f t="shared" si="55"/>
        <v>0</v>
      </c>
      <c r="CV79" s="80">
        <f t="shared" si="55"/>
        <v>0</v>
      </c>
      <c r="CW79" s="80">
        <f t="shared" si="56"/>
        <v>0</v>
      </c>
      <c r="CX79" s="80"/>
      <c r="CY79" s="80"/>
      <c r="CZ79" s="80">
        <f t="shared" si="57"/>
        <v>0</v>
      </c>
      <c r="DA79" s="80">
        <f t="shared" si="57"/>
        <v>0</v>
      </c>
      <c r="DB79" s="80">
        <f t="shared" si="57"/>
        <v>0</v>
      </c>
      <c r="DC79" s="80">
        <f t="shared" si="57"/>
        <v>0</v>
      </c>
      <c r="DD79" s="80">
        <f t="shared" si="58"/>
        <v>0</v>
      </c>
      <c r="DF79" s="81">
        <f t="shared" si="59"/>
        <v>0</v>
      </c>
      <c r="DG79" s="81">
        <f t="shared" si="60"/>
        <v>0</v>
      </c>
      <c r="DH79" s="81">
        <f t="shared" si="61"/>
        <v>0</v>
      </c>
      <c r="DI79" s="81">
        <f t="shared" si="62"/>
        <v>0</v>
      </c>
      <c r="DJ79" s="81">
        <f t="shared" si="63"/>
        <v>0</v>
      </c>
      <c r="DK79" s="84">
        <f t="shared" si="37"/>
        <v>0</v>
      </c>
    </row>
    <row r="80" spans="1:115" ht="15.75" thickBot="1">
      <c r="A80" s="76"/>
      <c r="B80" s="31">
        <v>78</v>
      </c>
      <c r="C80" s="82">
        <v>0</v>
      </c>
      <c r="D80" s="82">
        <v>0</v>
      </c>
      <c r="E80" s="82">
        <v>0</v>
      </c>
      <c r="F80" s="82">
        <v>0</v>
      </c>
      <c r="G80" s="82">
        <v>0</v>
      </c>
      <c r="H80" s="76"/>
      <c r="I80" s="31">
        <v>78</v>
      </c>
      <c r="J80" s="82">
        <v>0</v>
      </c>
      <c r="K80" s="82">
        <v>0</v>
      </c>
      <c r="L80" s="82">
        <v>0</v>
      </c>
      <c r="M80" s="82">
        <v>0</v>
      </c>
      <c r="N80" s="82">
        <v>0</v>
      </c>
      <c r="O80" s="76"/>
      <c r="P80" s="31">
        <v>78</v>
      </c>
      <c r="Q80" s="82">
        <v>0</v>
      </c>
      <c r="R80" s="82">
        <v>0</v>
      </c>
      <c r="S80" s="82">
        <v>0</v>
      </c>
      <c r="T80" s="82">
        <v>0</v>
      </c>
      <c r="U80" s="82">
        <v>0</v>
      </c>
      <c r="V80" s="76"/>
      <c r="W80" s="31">
        <v>78</v>
      </c>
      <c r="X80" s="82">
        <v>0</v>
      </c>
      <c r="Y80" s="82">
        <v>0</v>
      </c>
      <c r="Z80" s="82">
        <v>0</v>
      </c>
      <c r="AA80" s="82">
        <v>0</v>
      </c>
      <c r="AB80" s="82">
        <v>0</v>
      </c>
      <c r="AC80" s="76"/>
      <c r="AD80" s="31">
        <v>78</v>
      </c>
      <c r="AE80" s="82">
        <v>0</v>
      </c>
      <c r="AF80" s="82">
        <v>0</v>
      </c>
      <c r="AG80" s="82">
        <v>0</v>
      </c>
      <c r="AH80" s="82">
        <v>0</v>
      </c>
      <c r="AI80" s="82">
        <v>0</v>
      </c>
      <c r="AJ80" s="31"/>
      <c r="AK80" s="31">
        <f t="shared" si="38"/>
        <v>10</v>
      </c>
      <c r="AM80" s="83"/>
      <c r="AN80" s="83">
        <f t="shared" si="39"/>
        <v>0</v>
      </c>
      <c r="AO80" s="83">
        <f t="shared" si="39"/>
        <v>0</v>
      </c>
      <c r="AP80" s="83">
        <f t="shared" si="39"/>
        <v>0</v>
      </c>
      <c r="AQ80" s="83">
        <f t="shared" si="36"/>
        <v>0</v>
      </c>
      <c r="AR80" s="83">
        <f t="shared" si="40"/>
        <v>0</v>
      </c>
      <c r="AS80" s="83"/>
      <c r="AT80" s="83"/>
      <c r="AU80" s="83">
        <f t="shared" si="41"/>
        <v>0</v>
      </c>
      <c r="AV80" s="83">
        <f t="shared" si="41"/>
        <v>0</v>
      </c>
      <c r="AW80" s="83">
        <f t="shared" si="41"/>
        <v>0</v>
      </c>
      <c r="AX80" s="83">
        <f t="shared" si="41"/>
        <v>0</v>
      </c>
      <c r="AY80" s="83">
        <f t="shared" si="42"/>
        <v>0</v>
      </c>
      <c r="AZ80" s="83"/>
      <c r="BA80" s="83"/>
      <c r="BB80" s="83">
        <f t="shared" si="43"/>
        <v>0</v>
      </c>
      <c r="BC80" s="83">
        <f t="shared" si="43"/>
        <v>0</v>
      </c>
      <c r="BD80" s="83">
        <f t="shared" si="43"/>
        <v>0</v>
      </c>
      <c r="BE80" s="83">
        <f t="shared" si="43"/>
        <v>0</v>
      </c>
      <c r="BF80" s="83">
        <f t="shared" si="44"/>
        <v>0</v>
      </c>
      <c r="BG80" s="83"/>
      <c r="BH80" s="83"/>
      <c r="BI80" s="83">
        <f t="shared" si="45"/>
        <v>0</v>
      </c>
      <c r="BJ80" s="83">
        <f t="shared" si="45"/>
        <v>0</v>
      </c>
      <c r="BK80" s="83">
        <f t="shared" si="45"/>
        <v>0</v>
      </c>
      <c r="BL80" s="83">
        <f t="shared" si="45"/>
        <v>0</v>
      </c>
      <c r="BM80" s="83">
        <f t="shared" si="46"/>
        <v>0</v>
      </c>
      <c r="BN80" s="83"/>
      <c r="BO80" s="83"/>
      <c r="BP80" s="83">
        <f t="shared" si="47"/>
        <v>0</v>
      </c>
      <c r="BQ80" s="83">
        <f t="shared" si="47"/>
        <v>0</v>
      </c>
      <c r="BR80" s="83">
        <f t="shared" si="47"/>
        <v>0</v>
      </c>
      <c r="BS80" s="83">
        <f t="shared" si="47"/>
        <v>0</v>
      </c>
      <c r="BT80" s="83">
        <f t="shared" si="48"/>
        <v>0</v>
      </c>
      <c r="BV80" s="80"/>
      <c r="BW80" s="80"/>
      <c r="BX80" s="80">
        <f t="shared" si="49"/>
        <v>0</v>
      </c>
      <c r="BY80" s="80">
        <f t="shared" si="49"/>
        <v>0</v>
      </c>
      <c r="BZ80" s="80">
        <f t="shared" si="49"/>
        <v>0</v>
      </c>
      <c r="CA80" s="80">
        <f t="shared" si="49"/>
        <v>0</v>
      </c>
      <c r="CB80" s="80">
        <f t="shared" si="50"/>
        <v>0</v>
      </c>
      <c r="CC80" s="80"/>
      <c r="CD80" s="80"/>
      <c r="CE80" s="80">
        <f t="shared" si="51"/>
        <v>0</v>
      </c>
      <c r="CF80" s="80">
        <f t="shared" si="51"/>
        <v>0</v>
      </c>
      <c r="CG80" s="80">
        <f t="shared" si="51"/>
        <v>0</v>
      </c>
      <c r="CH80" s="80">
        <f t="shared" si="51"/>
        <v>0</v>
      </c>
      <c r="CI80" s="80">
        <f t="shared" si="52"/>
        <v>0</v>
      </c>
      <c r="CJ80" s="80"/>
      <c r="CK80" s="80"/>
      <c r="CL80" s="80">
        <f t="shared" si="53"/>
        <v>0</v>
      </c>
      <c r="CM80" s="80">
        <f t="shared" si="53"/>
        <v>0</v>
      </c>
      <c r="CN80" s="80">
        <f t="shared" si="53"/>
        <v>0</v>
      </c>
      <c r="CO80" s="80">
        <f t="shared" si="53"/>
        <v>0</v>
      </c>
      <c r="CP80" s="80">
        <f t="shared" si="54"/>
        <v>0</v>
      </c>
      <c r="CQ80" s="80"/>
      <c r="CR80" s="80"/>
      <c r="CS80" s="80">
        <f t="shared" si="55"/>
        <v>0</v>
      </c>
      <c r="CT80" s="80">
        <f t="shared" si="55"/>
        <v>0</v>
      </c>
      <c r="CU80" s="80">
        <f t="shared" si="55"/>
        <v>0</v>
      </c>
      <c r="CV80" s="80">
        <f t="shared" si="55"/>
        <v>0</v>
      </c>
      <c r="CW80" s="80">
        <f t="shared" si="56"/>
        <v>0</v>
      </c>
      <c r="CX80" s="80"/>
      <c r="CY80" s="80"/>
      <c r="CZ80" s="80">
        <f t="shared" si="57"/>
        <v>0</v>
      </c>
      <c r="DA80" s="80">
        <f t="shared" si="57"/>
        <v>0</v>
      </c>
      <c r="DB80" s="80">
        <f t="shared" si="57"/>
        <v>0</v>
      </c>
      <c r="DC80" s="80">
        <f t="shared" si="57"/>
        <v>0</v>
      </c>
      <c r="DD80" s="80">
        <f t="shared" si="58"/>
        <v>0</v>
      </c>
      <c r="DF80" s="81">
        <f t="shared" si="59"/>
        <v>0</v>
      </c>
      <c r="DG80" s="81">
        <f t="shared" si="60"/>
        <v>0</v>
      </c>
      <c r="DH80" s="81">
        <f t="shared" si="61"/>
        <v>0</v>
      </c>
      <c r="DI80" s="81">
        <f t="shared" si="62"/>
        <v>0</v>
      </c>
      <c r="DJ80" s="81">
        <f t="shared" si="63"/>
        <v>0</v>
      </c>
      <c r="DK80" s="84">
        <f t="shared" si="37"/>
        <v>0</v>
      </c>
    </row>
    <row r="81" spans="1:115" ht="15.75" thickBot="1">
      <c r="A81" s="76"/>
      <c r="B81" s="31">
        <v>79</v>
      </c>
      <c r="C81" s="82">
        <v>0</v>
      </c>
      <c r="D81" s="82">
        <v>0</v>
      </c>
      <c r="E81" s="82">
        <v>0</v>
      </c>
      <c r="F81" s="82">
        <v>0</v>
      </c>
      <c r="G81" s="82">
        <v>0</v>
      </c>
      <c r="H81" s="76"/>
      <c r="I81" s="31">
        <v>79</v>
      </c>
      <c r="J81" s="82">
        <v>0</v>
      </c>
      <c r="K81" s="82">
        <v>0</v>
      </c>
      <c r="L81" s="82">
        <v>0</v>
      </c>
      <c r="M81" s="82">
        <v>0</v>
      </c>
      <c r="N81" s="82">
        <v>0</v>
      </c>
      <c r="O81" s="76"/>
      <c r="P81" s="31">
        <v>79</v>
      </c>
      <c r="Q81" s="82">
        <v>0</v>
      </c>
      <c r="R81" s="82">
        <v>0</v>
      </c>
      <c r="S81" s="82">
        <v>0</v>
      </c>
      <c r="T81" s="82">
        <v>0</v>
      </c>
      <c r="U81" s="82">
        <v>0</v>
      </c>
      <c r="V81" s="76"/>
      <c r="W81" s="31">
        <v>79</v>
      </c>
      <c r="X81" s="82">
        <v>0</v>
      </c>
      <c r="Y81" s="82">
        <v>0</v>
      </c>
      <c r="Z81" s="82">
        <v>0</v>
      </c>
      <c r="AA81" s="82">
        <v>0</v>
      </c>
      <c r="AB81" s="82">
        <v>0</v>
      </c>
      <c r="AC81" s="76"/>
      <c r="AD81" s="31">
        <v>79</v>
      </c>
      <c r="AE81" s="82">
        <v>0</v>
      </c>
      <c r="AF81" s="82">
        <v>0</v>
      </c>
      <c r="AG81" s="82">
        <v>0</v>
      </c>
      <c r="AH81" s="82">
        <v>0</v>
      </c>
      <c r="AI81" s="82">
        <v>0</v>
      </c>
      <c r="AJ81" s="31"/>
      <c r="AK81" s="31">
        <f t="shared" si="38"/>
        <v>10</v>
      </c>
      <c r="AM81" s="83"/>
      <c r="AN81" s="83">
        <f t="shared" si="39"/>
        <v>0</v>
      </c>
      <c r="AO81" s="83">
        <f t="shared" si="39"/>
        <v>0</v>
      </c>
      <c r="AP81" s="83">
        <f t="shared" si="39"/>
        <v>0</v>
      </c>
      <c r="AQ81" s="83">
        <f t="shared" si="36"/>
        <v>0</v>
      </c>
      <c r="AR81" s="83">
        <f t="shared" si="40"/>
        <v>0</v>
      </c>
      <c r="AS81" s="83"/>
      <c r="AT81" s="83"/>
      <c r="AU81" s="83">
        <f t="shared" si="41"/>
        <v>0</v>
      </c>
      <c r="AV81" s="83">
        <f t="shared" si="41"/>
        <v>0</v>
      </c>
      <c r="AW81" s="83">
        <f t="shared" si="41"/>
        <v>0</v>
      </c>
      <c r="AX81" s="83">
        <f t="shared" si="41"/>
        <v>0</v>
      </c>
      <c r="AY81" s="83">
        <f t="shared" si="42"/>
        <v>0</v>
      </c>
      <c r="AZ81" s="83"/>
      <c r="BA81" s="83"/>
      <c r="BB81" s="83">
        <f t="shared" si="43"/>
        <v>0</v>
      </c>
      <c r="BC81" s="83">
        <f t="shared" si="43"/>
        <v>0</v>
      </c>
      <c r="BD81" s="83">
        <f t="shared" si="43"/>
        <v>0</v>
      </c>
      <c r="BE81" s="83">
        <f t="shared" si="43"/>
        <v>0</v>
      </c>
      <c r="BF81" s="83">
        <f t="shared" si="44"/>
        <v>0</v>
      </c>
      <c r="BG81" s="83"/>
      <c r="BH81" s="83"/>
      <c r="BI81" s="83">
        <f t="shared" si="45"/>
        <v>0</v>
      </c>
      <c r="BJ81" s="83">
        <f t="shared" si="45"/>
        <v>0</v>
      </c>
      <c r="BK81" s="83">
        <f t="shared" si="45"/>
        <v>0</v>
      </c>
      <c r="BL81" s="83">
        <f t="shared" si="45"/>
        <v>0</v>
      </c>
      <c r="BM81" s="83">
        <f t="shared" si="46"/>
        <v>0</v>
      </c>
      <c r="BN81" s="83"/>
      <c r="BO81" s="83"/>
      <c r="BP81" s="83">
        <f t="shared" si="47"/>
        <v>0</v>
      </c>
      <c r="BQ81" s="83">
        <f t="shared" si="47"/>
        <v>0</v>
      </c>
      <c r="BR81" s="83">
        <f t="shared" si="47"/>
        <v>0</v>
      </c>
      <c r="BS81" s="83">
        <f t="shared" si="47"/>
        <v>0</v>
      </c>
      <c r="BT81" s="83">
        <f t="shared" si="48"/>
        <v>0</v>
      </c>
      <c r="BV81" s="80"/>
      <c r="BW81" s="80"/>
      <c r="BX81" s="80">
        <f t="shared" si="49"/>
        <v>0</v>
      </c>
      <c r="BY81" s="80">
        <f t="shared" si="49"/>
        <v>0</v>
      </c>
      <c r="BZ81" s="80">
        <f t="shared" si="49"/>
        <v>0</v>
      </c>
      <c r="CA81" s="80">
        <f t="shared" si="49"/>
        <v>0</v>
      </c>
      <c r="CB81" s="80">
        <f t="shared" si="50"/>
        <v>0</v>
      </c>
      <c r="CC81" s="80"/>
      <c r="CD81" s="80"/>
      <c r="CE81" s="80">
        <f t="shared" si="51"/>
        <v>0</v>
      </c>
      <c r="CF81" s="80">
        <f t="shared" si="51"/>
        <v>0</v>
      </c>
      <c r="CG81" s="80">
        <f t="shared" si="51"/>
        <v>0</v>
      </c>
      <c r="CH81" s="80">
        <f t="shared" si="51"/>
        <v>0</v>
      </c>
      <c r="CI81" s="80">
        <f t="shared" si="52"/>
        <v>0</v>
      </c>
      <c r="CJ81" s="80"/>
      <c r="CK81" s="80"/>
      <c r="CL81" s="80">
        <f t="shared" si="53"/>
        <v>0</v>
      </c>
      <c r="CM81" s="80">
        <f t="shared" si="53"/>
        <v>0</v>
      </c>
      <c r="CN81" s="80">
        <f t="shared" si="53"/>
        <v>0</v>
      </c>
      <c r="CO81" s="80">
        <f t="shared" si="53"/>
        <v>0</v>
      </c>
      <c r="CP81" s="80">
        <f t="shared" si="54"/>
        <v>0</v>
      </c>
      <c r="CQ81" s="80"/>
      <c r="CR81" s="80"/>
      <c r="CS81" s="80">
        <f t="shared" si="55"/>
        <v>0</v>
      </c>
      <c r="CT81" s="80">
        <f t="shared" si="55"/>
        <v>0</v>
      </c>
      <c r="CU81" s="80">
        <f t="shared" si="55"/>
        <v>0</v>
      </c>
      <c r="CV81" s="80">
        <f t="shared" si="55"/>
        <v>0</v>
      </c>
      <c r="CW81" s="80">
        <f t="shared" si="56"/>
        <v>0</v>
      </c>
      <c r="CX81" s="80"/>
      <c r="CY81" s="80"/>
      <c r="CZ81" s="80">
        <f t="shared" si="57"/>
        <v>0</v>
      </c>
      <c r="DA81" s="80">
        <f t="shared" si="57"/>
        <v>0</v>
      </c>
      <c r="DB81" s="80">
        <f t="shared" si="57"/>
        <v>0</v>
      </c>
      <c r="DC81" s="80">
        <f t="shared" si="57"/>
        <v>0</v>
      </c>
      <c r="DD81" s="80">
        <f t="shared" si="58"/>
        <v>0</v>
      </c>
      <c r="DF81" s="81">
        <f t="shared" si="59"/>
        <v>0</v>
      </c>
      <c r="DG81" s="81">
        <f t="shared" si="60"/>
        <v>0</v>
      </c>
      <c r="DH81" s="81">
        <f t="shared" si="61"/>
        <v>0</v>
      </c>
      <c r="DI81" s="81">
        <f t="shared" si="62"/>
        <v>0</v>
      </c>
      <c r="DJ81" s="81">
        <f t="shared" si="63"/>
        <v>0</v>
      </c>
      <c r="DK81" s="84">
        <f t="shared" si="37"/>
        <v>0</v>
      </c>
    </row>
    <row r="82" spans="1:115" ht="15.75" thickBot="1">
      <c r="A82" s="76"/>
      <c r="B82" s="31">
        <v>80</v>
      </c>
      <c r="C82" s="82">
        <v>0</v>
      </c>
      <c r="D82" s="82">
        <v>0</v>
      </c>
      <c r="E82" s="82">
        <v>0</v>
      </c>
      <c r="F82" s="82">
        <v>0</v>
      </c>
      <c r="G82" s="82">
        <v>0</v>
      </c>
      <c r="H82" s="76"/>
      <c r="I82" s="31">
        <v>80</v>
      </c>
      <c r="J82" s="82">
        <v>0</v>
      </c>
      <c r="K82" s="82">
        <v>0</v>
      </c>
      <c r="L82" s="82">
        <v>0</v>
      </c>
      <c r="M82" s="82">
        <v>0</v>
      </c>
      <c r="N82" s="82">
        <v>0</v>
      </c>
      <c r="O82" s="76"/>
      <c r="P82" s="31">
        <v>80</v>
      </c>
      <c r="Q82" s="82">
        <v>0</v>
      </c>
      <c r="R82" s="82">
        <v>0</v>
      </c>
      <c r="S82" s="82">
        <v>0</v>
      </c>
      <c r="T82" s="82">
        <v>0</v>
      </c>
      <c r="U82" s="82">
        <v>0</v>
      </c>
      <c r="V82" s="76"/>
      <c r="W82" s="31">
        <v>80</v>
      </c>
      <c r="X82" s="82">
        <v>0</v>
      </c>
      <c r="Y82" s="82">
        <v>0</v>
      </c>
      <c r="Z82" s="82">
        <v>0</v>
      </c>
      <c r="AA82" s="82">
        <v>0</v>
      </c>
      <c r="AB82" s="82">
        <v>0</v>
      </c>
      <c r="AC82" s="76"/>
      <c r="AD82" s="31">
        <v>80</v>
      </c>
      <c r="AE82" s="82">
        <v>0</v>
      </c>
      <c r="AF82" s="82">
        <v>0</v>
      </c>
      <c r="AG82" s="82">
        <v>0</v>
      </c>
      <c r="AH82" s="82">
        <v>0</v>
      </c>
      <c r="AI82" s="82">
        <v>0</v>
      </c>
      <c r="AJ82" s="31"/>
      <c r="AK82" s="31">
        <f t="shared" si="38"/>
        <v>10</v>
      </c>
      <c r="AM82" s="83"/>
      <c r="AN82" s="83">
        <f t="shared" si="39"/>
        <v>0</v>
      </c>
      <c r="AO82" s="83">
        <f t="shared" si="39"/>
        <v>0</v>
      </c>
      <c r="AP82" s="83">
        <f t="shared" si="39"/>
        <v>0</v>
      </c>
      <c r="AQ82" s="83">
        <f t="shared" si="36"/>
        <v>0</v>
      </c>
      <c r="AR82" s="83">
        <f t="shared" si="40"/>
        <v>0</v>
      </c>
      <c r="AS82" s="83"/>
      <c r="AT82" s="83"/>
      <c r="AU82" s="83">
        <f t="shared" si="41"/>
        <v>0</v>
      </c>
      <c r="AV82" s="83">
        <f t="shared" si="41"/>
        <v>0</v>
      </c>
      <c r="AW82" s="83">
        <f t="shared" si="41"/>
        <v>0</v>
      </c>
      <c r="AX82" s="83">
        <f t="shared" si="41"/>
        <v>0</v>
      </c>
      <c r="AY82" s="83">
        <f t="shared" si="42"/>
        <v>0</v>
      </c>
      <c r="AZ82" s="83"/>
      <c r="BA82" s="83"/>
      <c r="BB82" s="83">
        <f t="shared" si="43"/>
        <v>0</v>
      </c>
      <c r="BC82" s="83">
        <f t="shared" si="43"/>
        <v>0</v>
      </c>
      <c r="BD82" s="83">
        <f t="shared" si="43"/>
        <v>0</v>
      </c>
      <c r="BE82" s="83">
        <f t="shared" si="43"/>
        <v>0</v>
      </c>
      <c r="BF82" s="83">
        <f t="shared" si="44"/>
        <v>0</v>
      </c>
      <c r="BG82" s="83"/>
      <c r="BH82" s="83"/>
      <c r="BI82" s="83">
        <f t="shared" si="45"/>
        <v>0</v>
      </c>
      <c r="BJ82" s="83">
        <f t="shared" si="45"/>
        <v>0</v>
      </c>
      <c r="BK82" s="83">
        <f t="shared" si="45"/>
        <v>0</v>
      </c>
      <c r="BL82" s="83">
        <f t="shared" si="45"/>
        <v>0</v>
      </c>
      <c r="BM82" s="83">
        <f t="shared" si="46"/>
        <v>0</v>
      </c>
      <c r="BN82" s="83"/>
      <c r="BO82" s="83"/>
      <c r="BP82" s="83">
        <f t="shared" si="47"/>
        <v>0</v>
      </c>
      <c r="BQ82" s="83">
        <f t="shared" si="47"/>
        <v>0</v>
      </c>
      <c r="BR82" s="83">
        <f t="shared" si="47"/>
        <v>0</v>
      </c>
      <c r="BS82" s="83">
        <f t="shared" si="47"/>
        <v>0</v>
      </c>
      <c r="BT82" s="83">
        <f t="shared" si="48"/>
        <v>0</v>
      </c>
      <c r="BV82" s="80"/>
      <c r="BW82" s="80"/>
      <c r="BX82" s="80">
        <f t="shared" si="49"/>
        <v>0</v>
      </c>
      <c r="BY82" s="80">
        <f t="shared" si="49"/>
        <v>0</v>
      </c>
      <c r="BZ82" s="80">
        <f t="shared" si="49"/>
        <v>0</v>
      </c>
      <c r="CA82" s="80">
        <f t="shared" si="49"/>
        <v>0</v>
      </c>
      <c r="CB82" s="80">
        <f t="shared" si="50"/>
        <v>0</v>
      </c>
      <c r="CC82" s="80"/>
      <c r="CD82" s="80"/>
      <c r="CE82" s="80">
        <f t="shared" si="51"/>
        <v>0</v>
      </c>
      <c r="CF82" s="80">
        <f t="shared" si="51"/>
        <v>0</v>
      </c>
      <c r="CG82" s="80">
        <f t="shared" si="51"/>
        <v>0</v>
      </c>
      <c r="CH82" s="80">
        <f t="shared" si="51"/>
        <v>0</v>
      </c>
      <c r="CI82" s="80">
        <f t="shared" si="52"/>
        <v>0</v>
      </c>
      <c r="CJ82" s="80"/>
      <c r="CK82" s="80"/>
      <c r="CL82" s="80">
        <f t="shared" si="53"/>
        <v>0</v>
      </c>
      <c r="CM82" s="80">
        <f t="shared" si="53"/>
        <v>0</v>
      </c>
      <c r="CN82" s="80">
        <f t="shared" si="53"/>
        <v>0</v>
      </c>
      <c r="CO82" s="80">
        <f t="shared" si="53"/>
        <v>0</v>
      </c>
      <c r="CP82" s="80">
        <f t="shared" si="54"/>
        <v>0</v>
      </c>
      <c r="CQ82" s="80"/>
      <c r="CR82" s="80"/>
      <c r="CS82" s="80">
        <f t="shared" si="55"/>
        <v>0</v>
      </c>
      <c r="CT82" s="80">
        <f t="shared" si="55"/>
        <v>0</v>
      </c>
      <c r="CU82" s="80">
        <f t="shared" si="55"/>
        <v>0</v>
      </c>
      <c r="CV82" s="80">
        <f t="shared" si="55"/>
        <v>0</v>
      </c>
      <c r="CW82" s="80">
        <f t="shared" si="56"/>
        <v>0</v>
      </c>
      <c r="CX82" s="80"/>
      <c r="CY82" s="80"/>
      <c r="CZ82" s="80">
        <f t="shared" si="57"/>
        <v>0</v>
      </c>
      <c r="DA82" s="80">
        <f t="shared" si="57"/>
        <v>0</v>
      </c>
      <c r="DB82" s="80">
        <f t="shared" si="57"/>
        <v>0</v>
      </c>
      <c r="DC82" s="80">
        <f t="shared" si="57"/>
        <v>0</v>
      </c>
      <c r="DD82" s="80">
        <f t="shared" si="58"/>
        <v>0</v>
      </c>
      <c r="DF82" s="81">
        <f t="shared" si="59"/>
        <v>0</v>
      </c>
      <c r="DG82" s="81">
        <f t="shared" si="60"/>
        <v>0</v>
      </c>
      <c r="DH82" s="81">
        <f t="shared" si="61"/>
        <v>0</v>
      </c>
      <c r="DI82" s="81">
        <f t="shared" si="62"/>
        <v>0</v>
      </c>
      <c r="DJ82" s="81">
        <f t="shared" si="63"/>
        <v>0</v>
      </c>
      <c r="DK82" s="84">
        <f t="shared" si="37"/>
        <v>0</v>
      </c>
    </row>
    <row r="83" spans="1:115" ht="15.75" thickBot="1">
      <c r="A83" s="76"/>
      <c r="B83" s="31">
        <v>81</v>
      </c>
      <c r="C83" s="82">
        <v>0</v>
      </c>
      <c r="D83" s="82">
        <v>0</v>
      </c>
      <c r="E83" s="82">
        <v>0</v>
      </c>
      <c r="F83" s="82">
        <v>0</v>
      </c>
      <c r="G83" s="82">
        <v>0</v>
      </c>
      <c r="H83" s="76"/>
      <c r="I83" s="31">
        <v>81</v>
      </c>
      <c r="J83" s="82">
        <v>0</v>
      </c>
      <c r="K83" s="82">
        <v>0</v>
      </c>
      <c r="L83" s="82">
        <v>0</v>
      </c>
      <c r="M83" s="82">
        <v>0</v>
      </c>
      <c r="N83" s="82">
        <v>0</v>
      </c>
      <c r="O83" s="76"/>
      <c r="P83" s="31">
        <v>81</v>
      </c>
      <c r="Q83" s="82">
        <v>0</v>
      </c>
      <c r="R83" s="82">
        <v>0</v>
      </c>
      <c r="S83" s="82">
        <v>0</v>
      </c>
      <c r="T83" s="82">
        <v>0</v>
      </c>
      <c r="U83" s="82">
        <v>0</v>
      </c>
      <c r="V83" s="76"/>
      <c r="W83" s="31">
        <v>81</v>
      </c>
      <c r="X83" s="82">
        <v>0</v>
      </c>
      <c r="Y83" s="82">
        <v>0</v>
      </c>
      <c r="Z83" s="82">
        <v>0</v>
      </c>
      <c r="AA83" s="82">
        <v>0</v>
      </c>
      <c r="AB83" s="82">
        <v>0</v>
      </c>
      <c r="AC83" s="76"/>
      <c r="AD83" s="31">
        <v>81</v>
      </c>
      <c r="AE83" s="82">
        <v>0</v>
      </c>
      <c r="AF83" s="82">
        <v>0</v>
      </c>
      <c r="AG83" s="82">
        <v>0</v>
      </c>
      <c r="AH83" s="82">
        <v>0</v>
      </c>
      <c r="AI83" s="82">
        <v>0</v>
      </c>
      <c r="AJ83" s="31"/>
      <c r="AK83" s="31">
        <f t="shared" si="38"/>
        <v>10</v>
      </c>
      <c r="AM83" s="83"/>
      <c r="AN83" s="83">
        <f t="shared" si="39"/>
        <v>0</v>
      </c>
      <c r="AO83" s="83">
        <f t="shared" si="39"/>
        <v>0</v>
      </c>
      <c r="AP83" s="83">
        <f t="shared" si="39"/>
        <v>0</v>
      </c>
      <c r="AQ83" s="83">
        <f t="shared" si="36"/>
        <v>0</v>
      </c>
      <c r="AR83" s="83">
        <f t="shared" si="40"/>
        <v>0</v>
      </c>
      <c r="AS83" s="83"/>
      <c r="AT83" s="83"/>
      <c r="AU83" s="83">
        <f t="shared" si="41"/>
        <v>0</v>
      </c>
      <c r="AV83" s="83">
        <f t="shared" si="41"/>
        <v>0</v>
      </c>
      <c r="AW83" s="83">
        <f t="shared" si="41"/>
        <v>0</v>
      </c>
      <c r="AX83" s="83">
        <f t="shared" si="41"/>
        <v>0</v>
      </c>
      <c r="AY83" s="83">
        <f t="shared" si="42"/>
        <v>0</v>
      </c>
      <c r="AZ83" s="83"/>
      <c r="BA83" s="83"/>
      <c r="BB83" s="83">
        <f t="shared" si="43"/>
        <v>0</v>
      </c>
      <c r="BC83" s="83">
        <f t="shared" si="43"/>
        <v>0</v>
      </c>
      <c r="BD83" s="83">
        <f t="shared" si="43"/>
        <v>0</v>
      </c>
      <c r="BE83" s="83">
        <f t="shared" si="43"/>
        <v>0</v>
      </c>
      <c r="BF83" s="83">
        <f t="shared" si="44"/>
        <v>0</v>
      </c>
      <c r="BG83" s="83"/>
      <c r="BH83" s="83"/>
      <c r="BI83" s="83">
        <f t="shared" si="45"/>
        <v>0</v>
      </c>
      <c r="BJ83" s="83">
        <f t="shared" si="45"/>
        <v>0</v>
      </c>
      <c r="BK83" s="83">
        <f t="shared" si="45"/>
        <v>0</v>
      </c>
      <c r="BL83" s="83">
        <f t="shared" si="45"/>
        <v>0</v>
      </c>
      <c r="BM83" s="83">
        <f t="shared" si="46"/>
        <v>0</v>
      </c>
      <c r="BN83" s="83"/>
      <c r="BO83" s="83"/>
      <c r="BP83" s="83">
        <f t="shared" si="47"/>
        <v>0</v>
      </c>
      <c r="BQ83" s="83">
        <f t="shared" si="47"/>
        <v>0</v>
      </c>
      <c r="BR83" s="83">
        <f t="shared" si="47"/>
        <v>0</v>
      </c>
      <c r="BS83" s="83">
        <f t="shared" si="47"/>
        <v>0</v>
      </c>
      <c r="BT83" s="83">
        <f t="shared" si="48"/>
        <v>0</v>
      </c>
      <c r="BV83" s="80"/>
      <c r="BW83" s="80"/>
      <c r="BX83" s="80">
        <f t="shared" si="49"/>
        <v>0</v>
      </c>
      <c r="BY83" s="80">
        <f t="shared" si="49"/>
        <v>0</v>
      </c>
      <c r="BZ83" s="80">
        <f t="shared" si="49"/>
        <v>0</v>
      </c>
      <c r="CA83" s="80">
        <f t="shared" si="49"/>
        <v>0</v>
      </c>
      <c r="CB83" s="80">
        <f t="shared" si="50"/>
        <v>0</v>
      </c>
      <c r="CC83" s="80"/>
      <c r="CD83" s="80"/>
      <c r="CE83" s="80">
        <f t="shared" si="51"/>
        <v>0</v>
      </c>
      <c r="CF83" s="80">
        <f t="shared" si="51"/>
        <v>0</v>
      </c>
      <c r="CG83" s="80">
        <f t="shared" si="51"/>
        <v>0</v>
      </c>
      <c r="CH83" s="80">
        <f t="shared" si="51"/>
        <v>0</v>
      </c>
      <c r="CI83" s="80">
        <f t="shared" si="52"/>
        <v>0</v>
      </c>
      <c r="CJ83" s="80"/>
      <c r="CK83" s="80"/>
      <c r="CL83" s="80">
        <f t="shared" si="53"/>
        <v>0</v>
      </c>
      <c r="CM83" s="80">
        <f t="shared" si="53"/>
        <v>0</v>
      </c>
      <c r="CN83" s="80">
        <f t="shared" si="53"/>
        <v>0</v>
      </c>
      <c r="CO83" s="80">
        <f t="shared" si="53"/>
        <v>0</v>
      </c>
      <c r="CP83" s="80">
        <f t="shared" si="54"/>
        <v>0</v>
      </c>
      <c r="CQ83" s="80"/>
      <c r="CR83" s="80"/>
      <c r="CS83" s="80">
        <f t="shared" si="55"/>
        <v>0</v>
      </c>
      <c r="CT83" s="80">
        <f t="shared" si="55"/>
        <v>0</v>
      </c>
      <c r="CU83" s="80">
        <f t="shared" si="55"/>
        <v>0</v>
      </c>
      <c r="CV83" s="80">
        <f t="shared" si="55"/>
        <v>0</v>
      </c>
      <c r="CW83" s="80">
        <f t="shared" si="56"/>
        <v>0</v>
      </c>
      <c r="CX83" s="80"/>
      <c r="CY83" s="80"/>
      <c r="CZ83" s="80">
        <f t="shared" si="57"/>
        <v>0</v>
      </c>
      <c r="DA83" s="80">
        <f t="shared" si="57"/>
        <v>0</v>
      </c>
      <c r="DB83" s="80">
        <f t="shared" si="57"/>
        <v>0</v>
      </c>
      <c r="DC83" s="80">
        <f t="shared" si="57"/>
        <v>0</v>
      </c>
      <c r="DD83" s="80">
        <f t="shared" si="58"/>
        <v>0</v>
      </c>
      <c r="DF83" s="81">
        <f t="shared" si="59"/>
        <v>0</v>
      </c>
      <c r="DG83" s="81">
        <f t="shared" si="60"/>
        <v>0</v>
      </c>
      <c r="DH83" s="81">
        <f t="shared" si="61"/>
        <v>0</v>
      </c>
      <c r="DI83" s="81">
        <f t="shared" si="62"/>
        <v>0</v>
      </c>
      <c r="DJ83" s="81">
        <f t="shared" si="63"/>
        <v>0</v>
      </c>
      <c r="DK83" s="84">
        <f t="shared" si="37"/>
        <v>0</v>
      </c>
    </row>
    <row r="84" spans="1:115" ht="15.75" thickBot="1">
      <c r="A84" s="76"/>
      <c r="B84" s="31">
        <v>82</v>
      </c>
      <c r="C84" s="82">
        <v>0</v>
      </c>
      <c r="D84" s="82">
        <v>0</v>
      </c>
      <c r="E84" s="82">
        <v>0</v>
      </c>
      <c r="F84" s="82">
        <v>0</v>
      </c>
      <c r="G84" s="82">
        <v>0</v>
      </c>
      <c r="H84" s="76"/>
      <c r="I84" s="31">
        <v>82</v>
      </c>
      <c r="J84" s="82">
        <v>0</v>
      </c>
      <c r="K84" s="82">
        <v>0</v>
      </c>
      <c r="L84" s="82">
        <v>0</v>
      </c>
      <c r="M84" s="82">
        <v>0</v>
      </c>
      <c r="N84" s="82">
        <v>0</v>
      </c>
      <c r="O84" s="76"/>
      <c r="P84" s="31">
        <v>82</v>
      </c>
      <c r="Q84" s="82">
        <v>0</v>
      </c>
      <c r="R84" s="82">
        <v>0</v>
      </c>
      <c r="S84" s="82">
        <v>0</v>
      </c>
      <c r="T84" s="82">
        <v>0</v>
      </c>
      <c r="U84" s="82">
        <v>0</v>
      </c>
      <c r="V84" s="76"/>
      <c r="W84" s="31">
        <v>82</v>
      </c>
      <c r="X84" s="82">
        <v>0</v>
      </c>
      <c r="Y84" s="82">
        <v>0</v>
      </c>
      <c r="Z84" s="82">
        <v>0</v>
      </c>
      <c r="AA84" s="82">
        <v>0</v>
      </c>
      <c r="AB84" s="82">
        <v>0</v>
      </c>
      <c r="AC84" s="76"/>
      <c r="AD84" s="31">
        <v>82</v>
      </c>
      <c r="AE84" s="82">
        <v>0</v>
      </c>
      <c r="AF84" s="82">
        <v>0</v>
      </c>
      <c r="AG84" s="82">
        <v>0</v>
      </c>
      <c r="AH84" s="82">
        <v>0</v>
      </c>
      <c r="AI84" s="82">
        <v>0</v>
      </c>
      <c r="AJ84" s="31"/>
      <c r="AK84" s="31">
        <f t="shared" si="38"/>
        <v>10</v>
      </c>
      <c r="AM84" s="83"/>
      <c r="AN84" s="83">
        <f t="shared" si="39"/>
        <v>0</v>
      </c>
      <c r="AO84" s="83">
        <f t="shared" si="39"/>
        <v>0</v>
      </c>
      <c r="AP84" s="83">
        <f t="shared" si="39"/>
        <v>0</v>
      </c>
      <c r="AQ84" s="83">
        <f t="shared" si="36"/>
        <v>0</v>
      </c>
      <c r="AR84" s="83">
        <f t="shared" si="40"/>
        <v>0</v>
      </c>
      <c r="AS84" s="83"/>
      <c r="AT84" s="83"/>
      <c r="AU84" s="83">
        <f t="shared" si="41"/>
        <v>0</v>
      </c>
      <c r="AV84" s="83">
        <f t="shared" si="41"/>
        <v>0</v>
      </c>
      <c r="AW84" s="83">
        <f t="shared" si="41"/>
        <v>0</v>
      </c>
      <c r="AX84" s="83">
        <f t="shared" si="41"/>
        <v>0</v>
      </c>
      <c r="AY84" s="83">
        <f t="shared" si="42"/>
        <v>0</v>
      </c>
      <c r="AZ84" s="83"/>
      <c r="BA84" s="83"/>
      <c r="BB84" s="83">
        <f t="shared" si="43"/>
        <v>0</v>
      </c>
      <c r="BC84" s="83">
        <f t="shared" si="43"/>
        <v>0</v>
      </c>
      <c r="BD84" s="83">
        <f t="shared" si="43"/>
        <v>0</v>
      </c>
      <c r="BE84" s="83">
        <f t="shared" si="43"/>
        <v>0</v>
      </c>
      <c r="BF84" s="83">
        <f t="shared" si="44"/>
        <v>0</v>
      </c>
      <c r="BG84" s="83"/>
      <c r="BH84" s="83"/>
      <c r="BI84" s="83">
        <f t="shared" si="45"/>
        <v>0</v>
      </c>
      <c r="BJ84" s="83">
        <f t="shared" si="45"/>
        <v>0</v>
      </c>
      <c r="BK84" s="83">
        <f t="shared" si="45"/>
        <v>0</v>
      </c>
      <c r="BL84" s="83">
        <f t="shared" si="45"/>
        <v>0</v>
      </c>
      <c r="BM84" s="83">
        <f t="shared" si="46"/>
        <v>0</v>
      </c>
      <c r="BN84" s="83"/>
      <c r="BO84" s="83"/>
      <c r="BP84" s="83">
        <f t="shared" si="47"/>
        <v>0</v>
      </c>
      <c r="BQ84" s="83">
        <f t="shared" si="47"/>
        <v>0</v>
      </c>
      <c r="BR84" s="83">
        <f t="shared" si="47"/>
        <v>0</v>
      </c>
      <c r="BS84" s="83">
        <f t="shared" si="47"/>
        <v>0</v>
      </c>
      <c r="BT84" s="83">
        <f t="shared" si="48"/>
        <v>0</v>
      </c>
      <c r="BV84" s="80"/>
      <c r="BW84" s="80"/>
      <c r="BX84" s="80">
        <f t="shared" si="49"/>
        <v>0</v>
      </c>
      <c r="BY84" s="80">
        <f t="shared" si="49"/>
        <v>0</v>
      </c>
      <c r="BZ84" s="80">
        <f t="shared" si="49"/>
        <v>0</v>
      </c>
      <c r="CA84" s="80">
        <f t="shared" si="49"/>
        <v>0</v>
      </c>
      <c r="CB84" s="80">
        <f t="shared" si="50"/>
        <v>0</v>
      </c>
      <c r="CC84" s="80"/>
      <c r="CD84" s="80"/>
      <c r="CE84" s="80">
        <f t="shared" si="51"/>
        <v>0</v>
      </c>
      <c r="CF84" s="80">
        <f t="shared" si="51"/>
        <v>0</v>
      </c>
      <c r="CG84" s="80">
        <f t="shared" si="51"/>
        <v>0</v>
      </c>
      <c r="CH84" s="80">
        <f t="shared" si="51"/>
        <v>0</v>
      </c>
      <c r="CI84" s="80">
        <f t="shared" si="52"/>
        <v>0</v>
      </c>
      <c r="CJ84" s="80"/>
      <c r="CK84" s="80"/>
      <c r="CL84" s="80">
        <f t="shared" si="53"/>
        <v>0</v>
      </c>
      <c r="CM84" s="80">
        <f t="shared" si="53"/>
        <v>0</v>
      </c>
      <c r="CN84" s="80">
        <f t="shared" si="53"/>
        <v>0</v>
      </c>
      <c r="CO84" s="80">
        <f t="shared" si="53"/>
        <v>0</v>
      </c>
      <c r="CP84" s="80">
        <f t="shared" si="54"/>
        <v>0</v>
      </c>
      <c r="CQ84" s="80"/>
      <c r="CR84" s="80"/>
      <c r="CS84" s="80">
        <f t="shared" si="55"/>
        <v>0</v>
      </c>
      <c r="CT84" s="80">
        <f t="shared" si="55"/>
        <v>0</v>
      </c>
      <c r="CU84" s="80">
        <f t="shared" si="55"/>
        <v>0</v>
      </c>
      <c r="CV84" s="80">
        <f t="shared" si="55"/>
        <v>0</v>
      </c>
      <c r="CW84" s="80">
        <f t="shared" si="56"/>
        <v>0</v>
      </c>
      <c r="CX84" s="80"/>
      <c r="CY84" s="80"/>
      <c r="CZ84" s="80">
        <f t="shared" si="57"/>
        <v>0</v>
      </c>
      <c r="DA84" s="80">
        <f t="shared" si="57"/>
        <v>0</v>
      </c>
      <c r="DB84" s="80">
        <f t="shared" si="57"/>
        <v>0</v>
      </c>
      <c r="DC84" s="80">
        <f t="shared" si="57"/>
        <v>0</v>
      </c>
      <c r="DD84" s="80">
        <f t="shared" si="58"/>
        <v>0</v>
      </c>
      <c r="DF84" s="81">
        <f t="shared" si="59"/>
        <v>0</v>
      </c>
      <c r="DG84" s="81">
        <f t="shared" si="60"/>
        <v>0</v>
      </c>
      <c r="DH84" s="81">
        <f t="shared" si="61"/>
        <v>0</v>
      </c>
      <c r="DI84" s="81">
        <f t="shared" si="62"/>
        <v>0</v>
      </c>
      <c r="DJ84" s="81">
        <f t="shared" si="63"/>
        <v>0</v>
      </c>
      <c r="DK84" s="84">
        <f t="shared" si="37"/>
        <v>0</v>
      </c>
    </row>
    <row r="85" spans="1:115" ht="15.75" thickBot="1">
      <c r="A85" s="76"/>
      <c r="B85" s="31">
        <v>83</v>
      </c>
      <c r="C85" s="82">
        <v>0</v>
      </c>
      <c r="D85" s="82">
        <v>0</v>
      </c>
      <c r="E85" s="82">
        <v>0</v>
      </c>
      <c r="F85" s="82">
        <v>0</v>
      </c>
      <c r="G85" s="82">
        <v>0</v>
      </c>
      <c r="H85" s="76"/>
      <c r="I85" s="31">
        <v>83</v>
      </c>
      <c r="J85" s="82">
        <v>0</v>
      </c>
      <c r="K85" s="82">
        <v>0</v>
      </c>
      <c r="L85" s="82">
        <v>0</v>
      </c>
      <c r="M85" s="82">
        <v>0</v>
      </c>
      <c r="N85" s="82">
        <v>0</v>
      </c>
      <c r="O85" s="76"/>
      <c r="P85" s="31">
        <v>83</v>
      </c>
      <c r="Q85" s="82">
        <v>0</v>
      </c>
      <c r="R85" s="82">
        <v>0</v>
      </c>
      <c r="S85" s="82">
        <v>0</v>
      </c>
      <c r="T85" s="82">
        <v>0</v>
      </c>
      <c r="U85" s="82">
        <v>0</v>
      </c>
      <c r="V85" s="76"/>
      <c r="W85" s="31">
        <v>83</v>
      </c>
      <c r="X85" s="82">
        <v>0</v>
      </c>
      <c r="Y85" s="82">
        <v>0</v>
      </c>
      <c r="Z85" s="82">
        <v>0</v>
      </c>
      <c r="AA85" s="82">
        <v>0</v>
      </c>
      <c r="AB85" s="82">
        <v>0</v>
      </c>
      <c r="AC85" s="76"/>
      <c r="AD85" s="31">
        <v>83</v>
      </c>
      <c r="AE85" s="82">
        <v>0</v>
      </c>
      <c r="AF85" s="82">
        <v>0</v>
      </c>
      <c r="AG85" s="82">
        <v>0</v>
      </c>
      <c r="AH85" s="82">
        <v>0</v>
      </c>
      <c r="AI85" s="82">
        <v>0</v>
      </c>
      <c r="AJ85" s="31"/>
      <c r="AK85" s="31">
        <f t="shared" si="38"/>
        <v>10</v>
      </c>
      <c r="AM85" s="83"/>
      <c r="AN85" s="83">
        <f t="shared" si="39"/>
        <v>0</v>
      </c>
      <c r="AO85" s="83">
        <f t="shared" si="39"/>
        <v>0</v>
      </c>
      <c r="AP85" s="83">
        <f t="shared" si="39"/>
        <v>0</v>
      </c>
      <c r="AQ85" s="83">
        <f t="shared" si="36"/>
        <v>0</v>
      </c>
      <c r="AR85" s="83">
        <f t="shared" si="40"/>
        <v>0</v>
      </c>
      <c r="AS85" s="83"/>
      <c r="AT85" s="83"/>
      <c r="AU85" s="83">
        <f t="shared" si="41"/>
        <v>0</v>
      </c>
      <c r="AV85" s="83">
        <f t="shared" si="41"/>
        <v>0</v>
      </c>
      <c r="AW85" s="83">
        <f t="shared" si="41"/>
        <v>0</v>
      </c>
      <c r="AX85" s="83">
        <f t="shared" si="41"/>
        <v>0</v>
      </c>
      <c r="AY85" s="83">
        <f t="shared" si="42"/>
        <v>0</v>
      </c>
      <c r="AZ85" s="83"/>
      <c r="BA85" s="83"/>
      <c r="BB85" s="83">
        <f t="shared" si="43"/>
        <v>0</v>
      </c>
      <c r="BC85" s="83">
        <f t="shared" si="43"/>
        <v>0</v>
      </c>
      <c r="BD85" s="83">
        <f t="shared" si="43"/>
        <v>0</v>
      </c>
      <c r="BE85" s="83">
        <f t="shared" si="43"/>
        <v>0</v>
      </c>
      <c r="BF85" s="83">
        <f t="shared" si="44"/>
        <v>0</v>
      </c>
      <c r="BG85" s="83"/>
      <c r="BH85" s="83"/>
      <c r="BI85" s="83">
        <f t="shared" si="45"/>
        <v>0</v>
      </c>
      <c r="BJ85" s="83">
        <f t="shared" si="45"/>
        <v>0</v>
      </c>
      <c r="BK85" s="83">
        <f t="shared" si="45"/>
        <v>0</v>
      </c>
      <c r="BL85" s="83">
        <f t="shared" si="45"/>
        <v>0</v>
      </c>
      <c r="BM85" s="83">
        <f t="shared" si="46"/>
        <v>0</v>
      </c>
      <c r="BN85" s="83"/>
      <c r="BO85" s="83"/>
      <c r="BP85" s="83">
        <f t="shared" si="47"/>
        <v>0</v>
      </c>
      <c r="BQ85" s="83">
        <f t="shared" si="47"/>
        <v>0</v>
      </c>
      <c r="BR85" s="83">
        <f t="shared" si="47"/>
        <v>0</v>
      </c>
      <c r="BS85" s="83">
        <f t="shared" si="47"/>
        <v>0</v>
      </c>
      <c r="BT85" s="83">
        <f t="shared" si="48"/>
        <v>0</v>
      </c>
      <c r="BV85" s="80"/>
      <c r="BW85" s="80"/>
      <c r="BX85" s="80">
        <f t="shared" si="49"/>
        <v>0</v>
      </c>
      <c r="BY85" s="80">
        <f t="shared" si="49"/>
        <v>0</v>
      </c>
      <c r="BZ85" s="80">
        <f t="shared" si="49"/>
        <v>0</v>
      </c>
      <c r="CA85" s="80">
        <f t="shared" si="49"/>
        <v>0</v>
      </c>
      <c r="CB85" s="80">
        <f t="shared" si="50"/>
        <v>0</v>
      </c>
      <c r="CC85" s="80"/>
      <c r="CD85" s="80"/>
      <c r="CE85" s="80">
        <f t="shared" si="51"/>
        <v>0</v>
      </c>
      <c r="CF85" s="80">
        <f t="shared" si="51"/>
        <v>0</v>
      </c>
      <c r="CG85" s="80">
        <f t="shared" si="51"/>
        <v>0</v>
      </c>
      <c r="CH85" s="80">
        <f t="shared" si="51"/>
        <v>0</v>
      </c>
      <c r="CI85" s="80">
        <f t="shared" si="52"/>
        <v>0</v>
      </c>
      <c r="CJ85" s="80"/>
      <c r="CK85" s="80"/>
      <c r="CL85" s="80">
        <f t="shared" si="53"/>
        <v>0</v>
      </c>
      <c r="CM85" s="80">
        <f t="shared" si="53"/>
        <v>0</v>
      </c>
      <c r="CN85" s="80">
        <f t="shared" si="53"/>
        <v>0</v>
      </c>
      <c r="CO85" s="80">
        <f t="shared" si="53"/>
        <v>0</v>
      </c>
      <c r="CP85" s="80">
        <f t="shared" si="54"/>
        <v>0</v>
      </c>
      <c r="CQ85" s="80"/>
      <c r="CR85" s="80"/>
      <c r="CS85" s="80">
        <f t="shared" si="55"/>
        <v>0</v>
      </c>
      <c r="CT85" s="80">
        <f t="shared" si="55"/>
        <v>0</v>
      </c>
      <c r="CU85" s="80">
        <f t="shared" si="55"/>
        <v>0</v>
      </c>
      <c r="CV85" s="80">
        <f t="shared" si="55"/>
        <v>0</v>
      </c>
      <c r="CW85" s="80">
        <f t="shared" si="56"/>
        <v>0</v>
      </c>
      <c r="CX85" s="80"/>
      <c r="CY85" s="80"/>
      <c r="CZ85" s="80">
        <f t="shared" si="57"/>
        <v>0</v>
      </c>
      <c r="DA85" s="80">
        <f t="shared" si="57"/>
        <v>0</v>
      </c>
      <c r="DB85" s="80">
        <f t="shared" si="57"/>
        <v>0</v>
      </c>
      <c r="DC85" s="80">
        <f t="shared" si="57"/>
        <v>0</v>
      </c>
      <c r="DD85" s="80">
        <f t="shared" si="58"/>
        <v>0</v>
      </c>
      <c r="DF85" s="81">
        <f t="shared" si="59"/>
        <v>0</v>
      </c>
      <c r="DG85" s="81">
        <f t="shared" si="60"/>
        <v>0</v>
      </c>
      <c r="DH85" s="81">
        <f t="shared" si="61"/>
        <v>0</v>
      </c>
      <c r="DI85" s="81">
        <f t="shared" si="62"/>
        <v>0</v>
      </c>
      <c r="DJ85" s="81">
        <f t="shared" si="63"/>
        <v>0</v>
      </c>
      <c r="DK85" s="84">
        <f t="shared" si="37"/>
        <v>0</v>
      </c>
    </row>
    <row r="86" spans="1:115" ht="15.75" thickBot="1">
      <c r="A86" s="76"/>
      <c r="B86" s="31">
        <v>84</v>
      </c>
      <c r="C86" s="82">
        <v>0</v>
      </c>
      <c r="D86" s="82">
        <v>0</v>
      </c>
      <c r="E86" s="82">
        <v>0</v>
      </c>
      <c r="F86" s="82">
        <v>0</v>
      </c>
      <c r="G86" s="82">
        <v>0</v>
      </c>
      <c r="H86" s="76"/>
      <c r="I86" s="31">
        <v>84</v>
      </c>
      <c r="J86" s="82">
        <v>0</v>
      </c>
      <c r="K86" s="82">
        <v>0</v>
      </c>
      <c r="L86" s="82">
        <v>0</v>
      </c>
      <c r="M86" s="82">
        <v>0</v>
      </c>
      <c r="N86" s="82">
        <v>0</v>
      </c>
      <c r="O86" s="76"/>
      <c r="P86" s="31">
        <v>84</v>
      </c>
      <c r="Q86" s="82">
        <v>0</v>
      </c>
      <c r="R86" s="82">
        <v>0</v>
      </c>
      <c r="S86" s="82">
        <v>0</v>
      </c>
      <c r="T86" s="82">
        <v>0</v>
      </c>
      <c r="U86" s="82">
        <v>0</v>
      </c>
      <c r="V86" s="76"/>
      <c r="W86" s="31">
        <v>84</v>
      </c>
      <c r="X86" s="82">
        <v>0</v>
      </c>
      <c r="Y86" s="82">
        <v>0</v>
      </c>
      <c r="Z86" s="82">
        <v>0</v>
      </c>
      <c r="AA86" s="82">
        <v>0</v>
      </c>
      <c r="AB86" s="82">
        <v>0</v>
      </c>
      <c r="AC86" s="76"/>
      <c r="AD86" s="31">
        <v>84</v>
      </c>
      <c r="AE86" s="82">
        <v>0</v>
      </c>
      <c r="AF86" s="82">
        <v>0</v>
      </c>
      <c r="AG86" s="82">
        <v>0</v>
      </c>
      <c r="AH86" s="82">
        <v>0</v>
      </c>
      <c r="AI86" s="82">
        <v>0</v>
      </c>
      <c r="AJ86" s="31"/>
      <c r="AK86" s="31">
        <f t="shared" si="38"/>
        <v>10</v>
      </c>
      <c r="AM86" s="83"/>
      <c r="AN86" s="83">
        <f t="shared" si="39"/>
        <v>0</v>
      </c>
      <c r="AO86" s="83">
        <f t="shared" si="39"/>
        <v>0</v>
      </c>
      <c r="AP86" s="83">
        <f t="shared" si="39"/>
        <v>0</v>
      </c>
      <c r="AQ86" s="83">
        <f t="shared" si="36"/>
        <v>0</v>
      </c>
      <c r="AR86" s="83">
        <f t="shared" si="40"/>
        <v>0</v>
      </c>
      <c r="AS86" s="83"/>
      <c r="AT86" s="83"/>
      <c r="AU86" s="83">
        <f t="shared" si="41"/>
        <v>0</v>
      </c>
      <c r="AV86" s="83">
        <f t="shared" si="41"/>
        <v>0</v>
      </c>
      <c r="AW86" s="83">
        <f t="shared" si="41"/>
        <v>0</v>
      </c>
      <c r="AX86" s="83">
        <f t="shared" si="41"/>
        <v>0</v>
      </c>
      <c r="AY86" s="83">
        <f t="shared" si="42"/>
        <v>0</v>
      </c>
      <c r="AZ86" s="83"/>
      <c r="BA86" s="83"/>
      <c r="BB86" s="83">
        <f t="shared" si="43"/>
        <v>0</v>
      </c>
      <c r="BC86" s="83">
        <f t="shared" si="43"/>
        <v>0</v>
      </c>
      <c r="BD86" s="83">
        <f t="shared" si="43"/>
        <v>0</v>
      </c>
      <c r="BE86" s="83">
        <f t="shared" si="43"/>
        <v>0</v>
      </c>
      <c r="BF86" s="83">
        <f t="shared" si="44"/>
        <v>0</v>
      </c>
      <c r="BG86" s="83"/>
      <c r="BH86" s="83"/>
      <c r="BI86" s="83">
        <f t="shared" si="45"/>
        <v>0</v>
      </c>
      <c r="BJ86" s="83">
        <f t="shared" si="45"/>
        <v>0</v>
      </c>
      <c r="BK86" s="83">
        <f t="shared" si="45"/>
        <v>0</v>
      </c>
      <c r="BL86" s="83">
        <f t="shared" si="45"/>
        <v>0</v>
      </c>
      <c r="BM86" s="83">
        <f t="shared" si="46"/>
        <v>0</v>
      </c>
      <c r="BN86" s="83"/>
      <c r="BO86" s="83"/>
      <c r="BP86" s="83">
        <f t="shared" si="47"/>
        <v>0</v>
      </c>
      <c r="BQ86" s="83">
        <f t="shared" si="47"/>
        <v>0</v>
      </c>
      <c r="BR86" s="83">
        <f t="shared" si="47"/>
        <v>0</v>
      </c>
      <c r="BS86" s="83">
        <f t="shared" si="47"/>
        <v>0</v>
      </c>
      <c r="BT86" s="83">
        <f t="shared" si="48"/>
        <v>0</v>
      </c>
      <c r="BV86" s="80"/>
      <c r="BW86" s="80"/>
      <c r="BX86" s="80">
        <f t="shared" si="49"/>
        <v>0</v>
      </c>
      <c r="BY86" s="80">
        <f t="shared" si="49"/>
        <v>0</v>
      </c>
      <c r="BZ86" s="80">
        <f t="shared" si="49"/>
        <v>0</v>
      </c>
      <c r="CA86" s="80">
        <f t="shared" si="49"/>
        <v>0</v>
      </c>
      <c r="CB86" s="80">
        <f t="shared" si="50"/>
        <v>0</v>
      </c>
      <c r="CC86" s="80"/>
      <c r="CD86" s="80"/>
      <c r="CE86" s="80">
        <f t="shared" si="51"/>
        <v>0</v>
      </c>
      <c r="CF86" s="80">
        <f t="shared" si="51"/>
        <v>0</v>
      </c>
      <c r="CG86" s="80">
        <f t="shared" si="51"/>
        <v>0</v>
      </c>
      <c r="CH86" s="80">
        <f t="shared" si="51"/>
        <v>0</v>
      </c>
      <c r="CI86" s="80">
        <f t="shared" si="52"/>
        <v>0</v>
      </c>
      <c r="CJ86" s="80"/>
      <c r="CK86" s="80"/>
      <c r="CL86" s="80">
        <f t="shared" si="53"/>
        <v>0</v>
      </c>
      <c r="CM86" s="80">
        <f t="shared" si="53"/>
        <v>0</v>
      </c>
      <c r="CN86" s="80">
        <f t="shared" si="53"/>
        <v>0</v>
      </c>
      <c r="CO86" s="80">
        <f t="shared" si="53"/>
        <v>0</v>
      </c>
      <c r="CP86" s="80">
        <f t="shared" si="54"/>
        <v>0</v>
      </c>
      <c r="CQ86" s="80"/>
      <c r="CR86" s="80"/>
      <c r="CS86" s="80">
        <f t="shared" si="55"/>
        <v>0</v>
      </c>
      <c r="CT86" s="80">
        <f t="shared" si="55"/>
        <v>0</v>
      </c>
      <c r="CU86" s="80">
        <f t="shared" si="55"/>
        <v>0</v>
      </c>
      <c r="CV86" s="80">
        <f t="shared" si="55"/>
        <v>0</v>
      </c>
      <c r="CW86" s="80">
        <f t="shared" si="56"/>
        <v>0</v>
      </c>
      <c r="CX86" s="80"/>
      <c r="CY86" s="80"/>
      <c r="CZ86" s="80">
        <f t="shared" si="57"/>
        <v>0</v>
      </c>
      <c r="DA86" s="80">
        <f t="shared" si="57"/>
        <v>0</v>
      </c>
      <c r="DB86" s="80">
        <f t="shared" si="57"/>
        <v>0</v>
      </c>
      <c r="DC86" s="80">
        <f t="shared" si="57"/>
        <v>0</v>
      </c>
      <c r="DD86" s="80">
        <f t="shared" si="58"/>
        <v>0</v>
      </c>
      <c r="DF86" s="81">
        <f t="shared" si="59"/>
        <v>0</v>
      </c>
      <c r="DG86" s="81">
        <f t="shared" si="60"/>
        <v>0</v>
      </c>
      <c r="DH86" s="81">
        <f t="shared" si="61"/>
        <v>0</v>
      </c>
      <c r="DI86" s="81">
        <f t="shared" si="62"/>
        <v>0</v>
      </c>
      <c r="DJ86" s="81">
        <f t="shared" si="63"/>
        <v>0</v>
      </c>
      <c r="DK86" s="84">
        <f t="shared" si="37"/>
        <v>0</v>
      </c>
    </row>
    <row r="87" spans="1:115" ht="15.75" thickBot="1">
      <c r="A87" s="76"/>
      <c r="B87" s="31">
        <v>85</v>
      </c>
      <c r="C87" s="82">
        <v>0</v>
      </c>
      <c r="D87" s="82">
        <v>0</v>
      </c>
      <c r="E87" s="82">
        <v>0</v>
      </c>
      <c r="F87" s="82">
        <v>0</v>
      </c>
      <c r="G87" s="82">
        <v>0</v>
      </c>
      <c r="H87" s="76"/>
      <c r="I87" s="31">
        <v>85</v>
      </c>
      <c r="J87" s="82">
        <v>0</v>
      </c>
      <c r="K87" s="82">
        <v>0</v>
      </c>
      <c r="L87" s="82">
        <v>0</v>
      </c>
      <c r="M87" s="82">
        <v>0</v>
      </c>
      <c r="N87" s="82">
        <v>0</v>
      </c>
      <c r="O87" s="76"/>
      <c r="P87" s="31">
        <v>85</v>
      </c>
      <c r="Q87" s="82">
        <v>0</v>
      </c>
      <c r="R87" s="82">
        <v>0</v>
      </c>
      <c r="S87" s="82">
        <v>0</v>
      </c>
      <c r="T87" s="82">
        <v>0</v>
      </c>
      <c r="U87" s="82">
        <v>0</v>
      </c>
      <c r="V87" s="76"/>
      <c r="W87" s="31">
        <v>85</v>
      </c>
      <c r="X87" s="82">
        <v>0</v>
      </c>
      <c r="Y87" s="82">
        <v>0</v>
      </c>
      <c r="Z87" s="82">
        <v>0</v>
      </c>
      <c r="AA87" s="82">
        <v>0</v>
      </c>
      <c r="AB87" s="82">
        <v>0</v>
      </c>
      <c r="AC87" s="76"/>
      <c r="AD87" s="31">
        <v>85</v>
      </c>
      <c r="AE87" s="82">
        <v>0</v>
      </c>
      <c r="AF87" s="82">
        <v>0</v>
      </c>
      <c r="AG87" s="82">
        <v>0</v>
      </c>
      <c r="AH87" s="82">
        <v>0</v>
      </c>
      <c r="AI87" s="82">
        <v>0</v>
      </c>
      <c r="AJ87" s="31"/>
      <c r="AK87" s="31">
        <f t="shared" si="38"/>
        <v>10</v>
      </c>
      <c r="AM87" s="83"/>
      <c r="AN87" s="83">
        <f t="shared" si="39"/>
        <v>0</v>
      </c>
      <c r="AO87" s="83">
        <f t="shared" si="39"/>
        <v>0</v>
      </c>
      <c r="AP87" s="83">
        <f t="shared" si="39"/>
        <v>0</v>
      </c>
      <c r="AQ87" s="83">
        <f t="shared" si="36"/>
        <v>0</v>
      </c>
      <c r="AR87" s="83">
        <f t="shared" si="40"/>
        <v>0</v>
      </c>
      <c r="AS87" s="83"/>
      <c r="AT87" s="83"/>
      <c r="AU87" s="83">
        <f t="shared" si="41"/>
        <v>0</v>
      </c>
      <c r="AV87" s="83">
        <f t="shared" si="41"/>
        <v>0</v>
      </c>
      <c r="AW87" s="83">
        <f t="shared" si="41"/>
        <v>0</v>
      </c>
      <c r="AX87" s="83">
        <f t="shared" si="41"/>
        <v>0</v>
      </c>
      <c r="AY87" s="83">
        <f t="shared" si="42"/>
        <v>0</v>
      </c>
      <c r="AZ87" s="83"/>
      <c r="BA87" s="83"/>
      <c r="BB87" s="83">
        <f t="shared" si="43"/>
        <v>0</v>
      </c>
      <c r="BC87" s="83">
        <f t="shared" si="43"/>
        <v>0</v>
      </c>
      <c r="BD87" s="83">
        <f t="shared" si="43"/>
        <v>0</v>
      </c>
      <c r="BE87" s="83">
        <f t="shared" si="43"/>
        <v>0</v>
      </c>
      <c r="BF87" s="83">
        <f t="shared" si="44"/>
        <v>0</v>
      </c>
      <c r="BG87" s="83"/>
      <c r="BH87" s="83"/>
      <c r="BI87" s="83">
        <f t="shared" si="45"/>
        <v>0</v>
      </c>
      <c r="BJ87" s="83">
        <f t="shared" si="45"/>
        <v>0</v>
      </c>
      <c r="BK87" s="83">
        <f t="shared" si="45"/>
        <v>0</v>
      </c>
      <c r="BL87" s="83">
        <f t="shared" si="45"/>
        <v>0</v>
      </c>
      <c r="BM87" s="83">
        <f t="shared" si="46"/>
        <v>0</v>
      </c>
      <c r="BN87" s="83"/>
      <c r="BO87" s="83"/>
      <c r="BP87" s="83">
        <f t="shared" si="47"/>
        <v>0</v>
      </c>
      <c r="BQ87" s="83">
        <f t="shared" si="47"/>
        <v>0</v>
      </c>
      <c r="BR87" s="83">
        <f t="shared" si="47"/>
        <v>0</v>
      </c>
      <c r="BS87" s="83">
        <f t="shared" si="47"/>
        <v>0</v>
      </c>
      <c r="BT87" s="83">
        <f t="shared" si="48"/>
        <v>0</v>
      </c>
      <c r="BV87" s="80"/>
      <c r="BW87" s="80"/>
      <c r="BX87" s="80">
        <f t="shared" si="49"/>
        <v>0</v>
      </c>
      <c r="BY87" s="80">
        <f t="shared" si="49"/>
        <v>0</v>
      </c>
      <c r="BZ87" s="80">
        <f t="shared" si="49"/>
        <v>0</v>
      </c>
      <c r="CA87" s="80">
        <f t="shared" si="49"/>
        <v>0</v>
      </c>
      <c r="CB87" s="80">
        <f t="shared" si="50"/>
        <v>0</v>
      </c>
      <c r="CC87" s="80"/>
      <c r="CD87" s="80"/>
      <c r="CE87" s="80">
        <f t="shared" si="51"/>
        <v>0</v>
      </c>
      <c r="CF87" s="80">
        <f t="shared" si="51"/>
        <v>0</v>
      </c>
      <c r="CG87" s="80">
        <f t="shared" si="51"/>
        <v>0</v>
      </c>
      <c r="CH87" s="80">
        <f t="shared" si="51"/>
        <v>0</v>
      </c>
      <c r="CI87" s="80">
        <f t="shared" si="52"/>
        <v>0</v>
      </c>
      <c r="CJ87" s="80"/>
      <c r="CK87" s="80"/>
      <c r="CL87" s="80">
        <f t="shared" si="53"/>
        <v>0</v>
      </c>
      <c r="CM87" s="80">
        <f t="shared" si="53"/>
        <v>0</v>
      </c>
      <c r="CN87" s="80">
        <f t="shared" si="53"/>
        <v>0</v>
      </c>
      <c r="CO87" s="80">
        <f t="shared" si="53"/>
        <v>0</v>
      </c>
      <c r="CP87" s="80">
        <f t="shared" si="54"/>
        <v>0</v>
      </c>
      <c r="CQ87" s="80"/>
      <c r="CR87" s="80"/>
      <c r="CS87" s="80">
        <f t="shared" si="55"/>
        <v>0</v>
      </c>
      <c r="CT87" s="80">
        <f t="shared" si="55"/>
        <v>0</v>
      </c>
      <c r="CU87" s="80">
        <f t="shared" si="55"/>
        <v>0</v>
      </c>
      <c r="CV87" s="80">
        <f t="shared" si="55"/>
        <v>0</v>
      </c>
      <c r="CW87" s="80">
        <f t="shared" si="56"/>
        <v>0</v>
      </c>
      <c r="CX87" s="80"/>
      <c r="CY87" s="80"/>
      <c r="CZ87" s="80">
        <f t="shared" si="57"/>
        <v>0</v>
      </c>
      <c r="DA87" s="80">
        <f t="shared" si="57"/>
        <v>0</v>
      </c>
      <c r="DB87" s="80">
        <f t="shared" si="57"/>
        <v>0</v>
      </c>
      <c r="DC87" s="80">
        <f t="shared" si="57"/>
        <v>0</v>
      </c>
      <c r="DD87" s="80">
        <f t="shared" si="58"/>
        <v>0</v>
      </c>
      <c r="DF87" s="81">
        <f t="shared" si="59"/>
        <v>0</v>
      </c>
      <c r="DG87" s="81">
        <f t="shared" si="60"/>
        <v>0</v>
      </c>
      <c r="DH87" s="81">
        <f t="shared" si="61"/>
        <v>0</v>
      </c>
      <c r="DI87" s="81">
        <f t="shared" si="62"/>
        <v>0</v>
      </c>
      <c r="DJ87" s="81">
        <f t="shared" si="63"/>
        <v>0</v>
      </c>
      <c r="DK87" s="84">
        <f t="shared" si="37"/>
        <v>0</v>
      </c>
    </row>
    <row r="88" spans="1:115" ht="15.75" thickBot="1">
      <c r="A88" s="76"/>
      <c r="B88" s="31">
        <v>86</v>
      </c>
      <c r="C88" s="82">
        <v>0</v>
      </c>
      <c r="D88" s="82">
        <v>0</v>
      </c>
      <c r="E88" s="82">
        <v>0</v>
      </c>
      <c r="F88" s="82">
        <v>0</v>
      </c>
      <c r="G88" s="82">
        <v>0</v>
      </c>
      <c r="H88" s="76"/>
      <c r="I88" s="31">
        <v>86</v>
      </c>
      <c r="J88" s="82">
        <v>0</v>
      </c>
      <c r="K88" s="82">
        <v>0</v>
      </c>
      <c r="L88" s="82">
        <v>0</v>
      </c>
      <c r="M88" s="82">
        <v>0</v>
      </c>
      <c r="N88" s="82">
        <v>0</v>
      </c>
      <c r="O88" s="76"/>
      <c r="P88" s="31">
        <v>86</v>
      </c>
      <c r="Q88" s="82">
        <v>0</v>
      </c>
      <c r="R88" s="82">
        <v>0</v>
      </c>
      <c r="S88" s="82">
        <v>0</v>
      </c>
      <c r="T88" s="82">
        <v>0</v>
      </c>
      <c r="U88" s="82">
        <v>0</v>
      </c>
      <c r="V88" s="76"/>
      <c r="W88" s="31">
        <v>86</v>
      </c>
      <c r="X88" s="82">
        <v>0</v>
      </c>
      <c r="Y88" s="82">
        <v>0</v>
      </c>
      <c r="Z88" s="82">
        <v>0</v>
      </c>
      <c r="AA88" s="82">
        <v>0</v>
      </c>
      <c r="AB88" s="82">
        <v>0</v>
      </c>
      <c r="AC88" s="76"/>
      <c r="AD88" s="31">
        <v>86</v>
      </c>
      <c r="AE88" s="82">
        <v>0</v>
      </c>
      <c r="AF88" s="82">
        <v>0</v>
      </c>
      <c r="AG88" s="82">
        <v>0</v>
      </c>
      <c r="AH88" s="82">
        <v>0</v>
      </c>
      <c r="AI88" s="82">
        <v>0</v>
      </c>
      <c r="AJ88" s="31"/>
      <c r="AK88" s="31">
        <f t="shared" si="38"/>
        <v>10</v>
      </c>
      <c r="AM88" s="83"/>
      <c r="AN88" s="83">
        <f t="shared" si="39"/>
        <v>0</v>
      </c>
      <c r="AO88" s="83">
        <f t="shared" si="39"/>
        <v>0</v>
      </c>
      <c r="AP88" s="83">
        <f t="shared" si="39"/>
        <v>0</v>
      </c>
      <c r="AQ88" s="83">
        <f t="shared" si="36"/>
        <v>0</v>
      </c>
      <c r="AR88" s="83">
        <f t="shared" si="40"/>
        <v>0</v>
      </c>
      <c r="AS88" s="83"/>
      <c r="AT88" s="83"/>
      <c r="AU88" s="83">
        <f t="shared" si="41"/>
        <v>0</v>
      </c>
      <c r="AV88" s="83">
        <f t="shared" si="41"/>
        <v>0</v>
      </c>
      <c r="AW88" s="83">
        <f t="shared" si="41"/>
        <v>0</v>
      </c>
      <c r="AX88" s="83">
        <f t="shared" si="41"/>
        <v>0</v>
      </c>
      <c r="AY88" s="83">
        <f t="shared" si="42"/>
        <v>0</v>
      </c>
      <c r="AZ88" s="83"/>
      <c r="BA88" s="83"/>
      <c r="BB88" s="83">
        <f t="shared" si="43"/>
        <v>0</v>
      </c>
      <c r="BC88" s="83">
        <f t="shared" si="43"/>
        <v>0</v>
      </c>
      <c r="BD88" s="83">
        <f t="shared" si="43"/>
        <v>0</v>
      </c>
      <c r="BE88" s="83">
        <f t="shared" si="43"/>
        <v>0</v>
      </c>
      <c r="BF88" s="83">
        <f t="shared" si="44"/>
        <v>0</v>
      </c>
      <c r="BG88" s="83"/>
      <c r="BH88" s="83"/>
      <c r="BI88" s="83">
        <f t="shared" si="45"/>
        <v>0</v>
      </c>
      <c r="BJ88" s="83">
        <f t="shared" si="45"/>
        <v>0</v>
      </c>
      <c r="BK88" s="83">
        <f t="shared" si="45"/>
        <v>0</v>
      </c>
      <c r="BL88" s="83">
        <f t="shared" si="45"/>
        <v>0</v>
      </c>
      <c r="BM88" s="83">
        <f t="shared" si="46"/>
        <v>0</v>
      </c>
      <c r="BN88" s="83"/>
      <c r="BO88" s="83"/>
      <c r="BP88" s="83">
        <f t="shared" si="47"/>
        <v>0</v>
      </c>
      <c r="BQ88" s="83">
        <f t="shared" si="47"/>
        <v>0</v>
      </c>
      <c r="BR88" s="83">
        <f t="shared" si="47"/>
        <v>0</v>
      </c>
      <c r="BS88" s="83">
        <f t="shared" si="47"/>
        <v>0</v>
      </c>
      <c r="BT88" s="83">
        <f t="shared" si="48"/>
        <v>0</v>
      </c>
      <c r="BV88" s="80"/>
      <c r="BW88" s="80"/>
      <c r="BX88" s="80">
        <f t="shared" si="49"/>
        <v>0</v>
      </c>
      <c r="BY88" s="80">
        <f t="shared" si="49"/>
        <v>0</v>
      </c>
      <c r="BZ88" s="80">
        <f t="shared" si="49"/>
        <v>0</v>
      </c>
      <c r="CA88" s="80">
        <f t="shared" si="49"/>
        <v>0</v>
      </c>
      <c r="CB88" s="80">
        <f t="shared" si="50"/>
        <v>0</v>
      </c>
      <c r="CC88" s="80"/>
      <c r="CD88" s="80"/>
      <c r="CE88" s="80">
        <f t="shared" si="51"/>
        <v>0</v>
      </c>
      <c r="CF88" s="80">
        <f t="shared" si="51"/>
        <v>0</v>
      </c>
      <c r="CG88" s="80">
        <f t="shared" si="51"/>
        <v>0</v>
      </c>
      <c r="CH88" s="80">
        <f t="shared" si="51"/>
        <v>0</v>
      </c>
      <c r="CI88" s="80">
        <f t="shared" si="52"/>
        <v>0</v>
      </c>
      <c r="CJ88" s="80"/>
      <c r="CK88" s="80"/>
      <c r="CL88" s="80">
        <f t="shared" si="53"/>
        <v>0</v>
      </c>
      <c r="CM88" s="80">
        <f t="shared" si="53"/>
        <v>0</v>
      </c>
      <c r="CN88" s="80">
        <f t="shared" si="53"/>
        <v>0</v>
      </c>
      <c r="CO88" s="80">
        <f t="shared" si="53"/>
        <v>0</v>
      </c>
      <c r="CP88" s="80">
        <f t="shared" si="54"/>
        <v>0</v>
      </c>
      <c r="CQ88" s="80"/>
      <c r="CR88" s="80"/>
      <c r="CS88" s="80">
        <f t="shared" si="55"/>
        <v>0</v>
      </c>
      <c r="CT88" s="80">
        <f t="shared" si="55"/>
        <v>0</v>
      </c>
      <c r="CU88" s="80">
        <f t="shared" si="55"/>
        <v>0</v>
      </c>
      <c r="CV88" s="80">
        <f t="shared" si="55"/>
        <v>0</v>
      </c>
      <c r="CW88" s="80">
        <f t="shared" si="56"/>
        <v>0</v>
      </c>
      <c r="CX88" s="80"/>
      <c r="CY88" s="80"/>
      <c r="CZ88" s="80">
        <f t="shared" si="57"/>
        <v>0</v>
      </c>
      <c r="DA88" s="80">
        <f t="shared" si="57"/>
        <v>0</v>
      </c>
      <c r="DB88" s="80">
        <f t="shared" si="57"/>
        <v>0</v>
      </c>
      <c r="DC88" s="80">
        <f t="shared" si="57"/>
        <v>0</v>
      </c>
      <c r="DD88" s="80">
        <f t="shared" si="58"/>
        <v>0</v>
      </c>
      <c r="DF88" s="81">
        <f t="shared" si="59"/>
        <v>0</v>
      </c>
      <c r="DG88" s="81">
        <f t="shared" si="60"/>
        <v>0</v>
      </c>
      <c r="DH88" s="81">
        <f t="shared" si="61"/>
        <v>0</v>
      </c>
      <c r="DI88" s="81">
        <f t="shared" si="62"/>
        <v>0</v>
      </c>
      <c r="DJ88" s="81">
        <f t="shared" si="63"/>
        <v>0</v>
      </c>
      <c r="DK88" s="84">
        <f t="shared" si="37"/>
        <v>0</v>
      </c>
    </row>
    <row r="89" spans="1:115" ht="15.75" thickBot="1">
      <c r="A89" s="76"/>
      <c r="B89" s="31">
        <v>87</v>
      </c>
      <c r="C89" s="82">
        <v>0</v>
      </c>
      <c r="D89" s="82">
        <v>0</v>
      </c>
      <c r="E89" s="82">
        <v>0</v>
      </c>
      <c r="F89" s="82">
        <v>0</v>
      </c>
      <c r="G89" s="82">
        <v>0</v>
      </c>
      <c r="H89" s="76"/>
      <c r="I89" s="31">
        <v>87</v>
      </c>
      <c r="J89" s="82">
        <v>0</v>
      </c>
      <c r="K89" s="82">
        <v>0</v>
      </c>
      <c r="L89" s="82">
        <v>0</v>
      </c>
      <c r="M89" s="82">
        <v>0</v>
      </c>
      <c r="N89" s="82">
        <v>0</v>
      </c>
      <c r="O89" s="76"/>
      <c r="P89" s="31">
        <v>87</v>
      </c>
      <c r="Q89" s="82">
        <v>0</v>
      </c>
      <c r="R89" s="82">
        <v>0</v>
      </c>
      <c r="S89" s="82">
        <v>0</v>
      </c>
      <c r="T89" s="82">
        <v>0</v>
      </c>
      <c r="U89" s="82">
        <v>0</v>
      </c>
      <c r="V89" s="76"/>
      <c r="W89" s="31">
        <v>87</v>
      </c>
      <c r="X89" s="82">
        <v>0</v>
      </c>
      <c r="Y89" s="82">
        <v>0</v>
      </c>
      <c r="Z89" s="82">
        <v>0</v>
      </c>
      <c r="AA89" s="82">
        <v>0</v>
      </c>
      <c r="AB89" s="82">
        <v>0</v>
      </c>
      <c r="AC89" s="76"/>
      <c r="AD89" s="31">
        <v>87</v>
      </c>
      <c r="AE89" s="82">
        <v>0</v>
      </c>
      <c r="AF89" s="82">
        <v>0</v>
      </c>
      <c r="AG89" s="82">
        <v>0</v>
      </c>
      <c r="AH89" s="82">
        <v>0</v>
      </c>
      <c r="AI89" s="82">
        <v>0</v>
      </c>
      <c r="AJ89" s="31"/>
      <c r="AK89" s="31">
        <f t="shared" si="38"/>
        <v>10</v>
      </c>
      <c r="AM89" s="83"/>
      <c r="AN89" s="83">
        <f t="shared" si="39"/>
        <v>0</v>
      </c>
      <c r="AO89" s="83">
        <f t="shared" si="39"/>
        <v>0</v>
      </c>
      <c r="AP89" s="83">
        <f t="shared" si="39"/>
        <v>0</v>
      </c>
      <c r="AQ89" s="83">
        <f t="shared" si="36"/>
        <v>0</v>
      </c>
      <c r="AR89" s="83">
        <f t="shared" si="40"/>
        <v>0</v>
      </c>
      <c r="AS89" s="83"/>
      <c r="AT89" s="83"/>
      <c r="AU89" s="83">
        <f t="shared" si="41"/>
        <v>0</v>
      </c>
      <c r="AV89" s="83">
        <f t="shared" si="41"/>
        <v>0</v>
      </c>
      <c r="AW89" s="83">
        <f t="shared" si="41"/>
        <v>0</v>
      </c>
      <c r="AX89" s="83">
        <f t="shared" si="41"/>
        <v>0</v>
      </c>
      <c r="AY89" s="83">
        <f t="shared" si="42"/>
        <v>0</v>
      </c>
      <c r="AZ89" s="83"/>
      <c r="BA89" s="83"/>
      <c r="BB89" s="83">
        <f t="shared" si="43"/>
        <v>0</v>
      </c>
      <c r="BC89" s="83">
        <f t="shared" si="43"/>
        <v>0</v>
      </c>
      <c r="BD89" s="83">
        <f t="shared" si="43"/>
        <v>0</v>
      </c>
      <c r="BE89" s="83">
        <f t="shared" si="43"/>
        <v>0</v>
      </c>
      <c r="BF89" s="83">
        <f t="shared" si="44"/>
        <v>0</v>
      </c>
      <c r="BG89" s="83"/>
      <c r="BH89" s="83"/>
      <c r="BI89" s="83">
        <f t="shared" si="45"/>
        <v>0</v>
      </c>
      <c r="BJ89" s="83">
        <f t="shared" si="45"/>
        <v>0</v>
      </c>
      <c r="BK89" s="83">
        <f t="shared" si="45"/>
        <v>0</v>
      </c>
      <c r="BL89" s="83">
        <f t="shared" si="45"/>
        <v>0</v>
      </c>
      <c r="BM89" s="83">
        <f t="shared" si="46"/>
        <v>0</v>
      </c>
      <c r="BN89" s="83"/>
      <c r="BO89" s="83"/>
      <c r="BP89" s="83">
        <f t="shared" si="47"/>
        <v>0</v>
      </c>
      <c r="BQ89" s="83">
        <f t="shared" si="47"/>
        <v>0</v>
      </c>
      <c r="BR89" s="83">
        <f t="shared" si="47"/>
        <v>0</v>
      </c>
      <c r="BS89" s="83">
        <f t="shared" si="47"/>
        <v>0</v>
      </c>
      <c r="BT89" s="83">
        <f t="shared" si="48"/>
        <v>0</v>
      </c>
      <c r="BV89" s="80"/>
      <c r="BW89" s="80"/>
      <c r="BX89" s="80">
        <f t="shared" si="49"/>
        <v>0</v>
      </c>
      <c r="BY89" s="80">
        <f t="shared" si="49"/>
        <v>0</v>
      </c>
      <c r="BZ89" s="80">
        <f t="shared" si="49"/>
        <v>0</v>
      </c>
      <c r="CA89" s="80">
        <f t="shared" si="49"/>
        <v>0</v>
      </c>
      <c r="CB89" s="80">
        <f t="shared" si="50"/>
        <v>0</v>
      </c>
      <c r="CC89" s="80"/>
      <c r="CD89" s="80"/>
      <c r="CE89" s="80">
        <f t="shared" si="51"/>
        <v>0</v>
      </c>
      <c r="CF89" s="80">
        <f t="shared" si="51"/>
        <v>0</v>
      </c>
      <c r="CG89" s="80">
        <f t="shared" si="51"/>
        <v>0</v>
      </c>
      <c r="CH89" s="80">
        <f t="shared" si="51"/>
        <v>0</v>
      </c>
      <c r="CI89" s="80">
        <f t="shared" si="52"/>
        <v>0</v>
      </c>
      <c r="CJ89" s="80"/>
      <c r="CK89" s="80"/>
      <c r="CL89" s="80">
        <f t="shared" si="53"/>
        <v>0</v>
      </c>
      <c r="CM89" s="80">
        <f t="shared" si="53"/>
        <v>0</v>
      </c>
      <c r="CN89" s="80">
        <f t="shared" si="53"/>
        <v>0</v>
      </c>
      <c r="CO89" s="80">
        <f t="shared" si="53"/>
        <v>0</v>
      </c>
      <c r="CP89" s="80">
        <f t="shared" si="54"/>
        <v>0</v>
      </c>
      <c r="CQ89" s="80"/>
      <c r="CR89" s="80"/>
      <c r="CS89" s="80">
        <f t="shared" si="55"/>
        <v>0</v>
      </c>
      <c r="CT89" s="80">
        <f t="shared" si="55"/>
        <v>0</v>
      </c>
      <c r="CU89" s="80">
        <f t="shared" si="55"/>
        <v>0</v>
      </c>
      <c r="CV89" s="80">
        <f t="shared" si="55"/>
        <v>0</v>
      </c>
      <c r="CW89" s="80">
        <f t="shared" si="56"/>
        <v>0</v>
      </c>
      <c r="CX89" s="80"/>
      <c r="CY89" s="80"/>
      <c r="CZ89" s="80">
        <f t="shared" si="57"/>
        <v>0</v>
      </c>
      <c r="DA89" s="80">
        <f t="shared" si="57"/>
        <v>0</v>
      </c>
      <c r="DB89" s="80">
        <f t="shared" si="57"/>
        <v>0</v>
      </c>
      <c r="DC89" s="80">
        <f t="shared" si="57"/>
        <v>0</v>
      </c>
      <c r="DD89" s="80">
        <f t="shared" si="58"/>
        <v>0</v>
      </c>
      <c r="DF89" s="81">
        <f t="shared" si="59"/>
        <v>0</v>
      </c>
      <c r="DG89" s="81">
        <f t="shared" si="60"/>
        <v>0</v>
      </c>
      <c r="DH89" s="81">
        <f t="shared" si="61"/>
        <v>0</v>
      </c>
      <c r="DI89" s="81">
        <f t="shared" si="62"/>
        <v>0</v>
      </c>
      <c r="DJ89" s="81">
        <f t="shared" si="63"/>
        <v>0</v>
      </c>
      <c r="DK89" s="84">
        <f t="shared" si="37"/>
        <v>0</v>
      </c>
    </row>
    <row r="90" spans="1:115" ht="15.75" thickBot="1">
      <c r="A90" s="76"/>
      <c r="B90" s="31">
        <v>88</v>
      </c>
      <c r="C90" s="82">
        <v>0</v>
      </c>
      <c r="D90" s="82">
        <v>0</v>
      </c>
      <c r="E90" s="82">
        <v>0</v>
      </c>
      <c r="F90" s="82">
        <v>0</v>
      </c>
      <c r="G90" s="82">
        <v>0</v>
      </c>
      <c r="H90" s="76"/>
      <c r="I90" s="31">
        <v>88</v>
      </c>
      <c r="J90" s="82">
        <v>0</v>
      </c>
      <c r="K90" s="82">
        <v>0</v>
      </c>
      <c r="L90" s="82">
        <v>0</v>
      </c>
      <c r="M90" s="82">
        <v>0</v>
      </c>
      <c r="N90" s="82">
        <v>0</v>
      </c>
      <c r="O90" s="76"/>
      <c r="P90" s="31">
        <v>88</v>
      </c>
      <c r="Q90" s="82">
        <v>0</v>
      </c>
      <c r="R90" s="82">
        <v>0</v>
      </c>
      <c r="S90" s="82">
        <v>0</v>
      </c>
      <c r="T90" s="82">
        <v>0</v>
      </c>
      <c r="U90" s="82">
        <v>0</v>
      </c>
      <c r="V90" s="76"/>
      <c r="W90" s="31">
        <v>88</v>
      </c>
      <c r="X90" s="82">
        <v>0</v>
      </c>
      <c r="Y90" s="82">
        <v>0</v>
      </c>
      <c r="Z90" s="82">
        <v>0</v>
      </c>
      <c r="AA90" s="82">
        <v>0</v>
      </c>
      <c r="AB90" s="82">
        <v>0</v>
      </c>
      <c r="AC90" s="76"/>
      <c r="AD90" s="31">
        <v>88</v>
      </c>
      <c r="AE90" s="82">
        <v>0</v>
      </c>
      <c r="AF90" s="82">
        <v>0</v>
      </c>
      <c r="AG90" s="82">
        <v>0</v>
      </c>
      <c r="AH90" s="82">
        <v>0</v>
      </c>
      <c r="AI90" s="82">
        <v>0</v>
      </c>
      <c r="AJ90" s="31"/>
      <c r="AK90" s="31">
        <f t="shared" si="38"/>
        <v>10</v>
      </c>
      <c r="AM90" s="83"/>
      <c r="AN90" s="83">
        <f t="shared" si="39"/>
        <v>0</v>
      </c>
      <c r="AO90" s="83">
        <f t="shared" si="39"/>
        <v>0</v>
      </c>
      <c r="AP90" s="83">
        <f t="shared" si="39"/>
        <v>0</v>
      </c>
      <c r="AQ90" s="83">
        <f t="shared" si="36"/>
        <v>0</v>
      </c>
      <c r="AR90" s="83">
        <f t="shared" si="40"/>
        <v>0</v>
      </c>
      <c r="AS90" s="83"/>
      <c r="AT90" s="83"/>
      <c r="AU90" s="83">
        <f t="shared" si="41"/>
        <v>0</v>
      </c>
      <c r="AV90" s="83">
        <f t="shared" si="41"/>
        <v>0</v>
      </c>
      <c r="AW90" s="83">
        <f t="shared" si="41"/>
        <v>0</v>
      </c>
      <c r="AX90" s="83">
        <f t="shared" si="41"/>
        <v>0</v>
      </c>
      <c r="AY90" s="83">
        <f t="shared" si="42"/>
        <v>0</v>
      </c>
      <c r="AZ90" s="83"/>
      <c r="BA90" s="83"/>
      <c r="BB90" s="83">
        <f t="shared" si="43"/>
        <v>0</v>
      </c>
      <c r="BC90" s="83">
        <f t="shared" si="43"/>
        <v>0</v>
      </c>
      <c r="BD90" s="83">
        <f t="shared" si="43"/>
        <v>0</v>
      </c>
      <c r="BE90" s="83">
        <f t="shared" si="43"/>
        <v>0</v>
      </c>
      <c r="BF90" s="83">
        <f t="shared" si="44"/>
        <v>0</v>
      </c>
      <c r="BG90" s="83"/>
      <c r="BH90" s="83"/>
      <c r="BI90" s="83">
        <f t="shared" si="45"/>
        <v>0</v>
      </c>
      <c r="BJ90" s="83">
        <f t="shared" si="45"/>
        <v>0</v>
      </c>
      <c r="BK90" s="83">
        <f t="shared" si="45"/>
        <v>0</v>
      </c>
      <c r="BL90" s="83">
        <f t="shared" si="45"/>
        <v>0</v>
      </c>
      <c r="BM90" s="83">
        <f t="shared" si="46"/>
        <v>0</v>
      </c>
      <c r="BN90" s="83"/>
      <c r="BO90" s="83"/>
      <c r="BP90" s="83">
        <f t="shared" si="47"/>
        <v>0</v>
      </c>
      <c r="BQ90" s="83">
        <f t="shared" si="47"/>
        <v>0</v>
      </c>
      <c r="BR90" s="83">
        <f t="shared" si="47"/>
        <v>0</v>
      </c>
      <c r="BS90" s="83">
        <f t="shared" si="47"/>
        <v>0</v>
      </c>
      <c r="BT90" s="83">
        <f t="shared" si="48"/>
        <v>0</v>
      </c>
      <c r="BV90" s="80"/>
      <c r="BW90" s="80"/>
      <c r="BX90" s="80">
        <f t="shared" si="49"/>
        <v>0</v>
      </c>
      <c r="BY90" s="80">
        <f t="shared" si="49"/>
        <v>0</v>
      </c>
      <c r="BZ90" s="80">
        <f t="shared" si="49"/>
        <v>0</v>
      </c>
      <c r="CA90" s="80">
        <f t="shared" si="49"/>
        <v>0</v>
      </c>
      <c r="CB90" s="80">
        <f t="shared" si="50"/>
        <v>0</v>
      </c>
      <c r="CC90" s="80"/>
      <c r="CD90" s="80"/>
      <c r="CE90" s="80">
        <f t="shared" si="51"/>
        <v>0</v>
      </c>
      <c r="CF90" s="80">
        <f t="shared" si="51"/>
        <v>0</v>
      </c>
      <c r="CG90" s="80">
        <f t="shared" si="51"/>
        <v>0</v>
      </c>
      <c r="CH90" s="80">
        <f t="shared" si="51"/>
        <v>0</v>
      </c>
      <c r="CI90" s="80">
        <f t="shared" si="52"/>
        <v>0</v>
      </c>
      <c r="CJ90" s="80"/>
      <c r="CK90" s="80"/>
      <c r="CL90" s="80">
        <f t="shared" si="53"/>
        <v>0</v>
      </c>
      <c r="CM90" s="80">
        <f t="shared" si="53"/>
        <v>0</v>
      </c>
      <c r="CN90" s="80">
        <f t="shared" si="53"/>
        <v>0</v>
      </c>
      <c r="CO90" s="80">
        <f t="shared" si="53"/>
        <v>0</v>
      </c>
      <c r="CP90" s="80">
        <f t="shared" si="54"/>
        <v>0</v>
      </c>
      <c r="CQ90" s="80"/>
      <c r="CR90" s="80"/>
      <c r="CS90" s="80">
        <f t="shared" si="55"/>
        <v>0</v>
      </c>
      <c r="CT90" s="80">
        <f t="shared" si="55"/>
        <v>0</v>
      </c>
      <c r="CU90" s="80">
        <f t="shared" si="55"/>
        <v>0</v>
      </c>
      <c r="CV90" s="80">
        <f t="shared" si="55"/>
        <v>0</v>
      </c>
      <c r="CW90" s="80">
        <f t="shared" si="56"/>
        <v>0</v>
      </c>
      <c r="CX90" s="80"/>
      <c r="CY90" s="80"/>
      <c r="CZ90" s="80">
        <f t="shared" si="57"/>
        <v>0</v>
      </c>
      <c r="DA90" s="80">
        <f t="shared" si="57"/>
        <v>0</v>
      </c>
      <c r="DB90" s="80">
        <f t="shared" si="57"/>
        <v>0</v>
      </c>
      <c r="DC90" s="80">
        <f t="shared" si="57"/>
        <v>0</v>
      </c>
      <c r="DD90" s="80">
        <f t="shared" si="58"/>
        <v>0</v>
      </c>
      <c r="DF90" s="81">
        <f t="shared" si="59"/>
        <v>0</v>
      </c>
      <c r="DG90" s="81">
        <f t="shared" si="60"/>
        <v>0</v>
      </c>
      <c r="DH90" s="81">
        <f t="shared" si="61"/>
        <v>0</v>
      </c>
      <c r="DI90" s="81">
        <f t="shared" si="62"/>
        <v>0</v>
      </c>
      <c r="DJ90" s="81">
        <f t="shared" si="63"/>
        <v>0</v>
      </c>
      <c r="DK90" s="84">
        <f t="shared" si="37"/>
        <v>0</v>
      </c>
    </row>
    <row r="91" spans="1:115" ht="15.75" thickBot="1">
      <c r="A91" s="76"/>
      <c r="B91" s="31">
        <v>89</v>
      </c>
      <c r="C91" s="82">
        <v>0</v>
      </c>
      <c r="D91" s="82">
        <v>0</v>
      </c>
      <c r="E91" s="82">
        <v>0</v>
      </c>
      <c r="F91" s="82">
        <v>0</v>
      </c>
      <c r="G91" s="82">
        <v>0</v>
      </c>
      <c r="H91" s="76"/>
      <c r="I91" s="31">
        <v>89</v>
      </c>
      <c r="J91" s="82">
        <v>0</v>
      </c>
      <c r="K91" s="82">
        <v>0</v>
      </c>
      <c r="L91" s="82">
        <v>0</v>
      </c>
      <c r="M91" s="82">
        <v>0</v>
      </c>
      <c r="N91" s="82">
        <v>0</v>
      </c>
      <c r="O91" s="76"/>
      <c r="P91" s="31">
        <v>89</v>
      </c>
      <c r="Q91" s="82">
        <v>0</v>
      </c>
      <c r="R91" s="82">
        <v>0</v>
      </c>
      <c r="S91" s="82">
        <v>0</v>
      </c>
      <c r="T91" s="82">
        <v>0</v>
      </c>
      <c r="U91" s="82">
        <v>0</v>
      </c>
      <c r="V91" s="76"/>
      <c r="W91" s="31">
        <v>89</v>
      </c>
      <c r="X91" s="82">
        <v>0</v>
      </c>
      <c r="Y91" s="82">
        <v>0</v>
      </c>
      <c r="Z91" s="82">
        <v>0</v>
      </c>
      <c r="AA91" s="82">
        <v>0</v>
      </c>
      <c r="AB91" s="82">
        <v>0</v>
      </c>
      <c r="AC91" s="76"/>
      <c r="AD91" s="31">
        <v>89</v>
      </c>
      <c r="AE91" s="82">
        <v>0</v>
      </c>
      <c r="AF91" s="82">
        <v>0</v>
      </c>
      <c r="AG91" s="82">
        <v>0</v>
      </c>
      <c r="AH91" s="82">
        <v>0</v>
      </c>
      <c r="AI91" s="82">
        <v>0</v>
      </c>
      <c r="AJ91" s="31"/>
      <c r="AK91" s="31">
        <f t="shared" si="38"/>
        <v>10</v>
      </c>
      <c r="AM91" s="83"/>
      <c r="AN91" s="83">
        <f t="shared" si="39"/>
        <v>0</v>
      </c>
      <c r="AO91" s="83">
        <f t="shared" si="39"/>
        <v>0</v>
      </c>
      <c r="AP91" s="83">
        <f t="shared" si="39"/>
        <v>0</v>
      </c>
      <c r="AQ91" s="83">
        <f t="shared" si="36"/>
        <v>0</v>
      </c>
      <c r="AR91" s="83">
        <f t="shared" si="40"/>
        <v>0</v>
      </c>
      <c r="AS91" s="83"/>
      <c r="AT91" s="83"/>
      <c r="AU91" s="83">
        <f t="shared" si="41"/>
        <v>0</v>
      </c>
      <c r="AV91" s="83">
        <f t="shared" si="41"/>
        <v>0</v>
      </c>
      <c r="AW91" s="83">
        <f t="shared" si="41"/>
        <v>0</v>
      </c>
      <c r="AX91" s="83">
        <f t="shared" si="41"/>
        <v>0</v>
      </c>
      <c r="AY91" s="83">
        <f t="shared" si="42"/>
        <v>0</v>
      </c>
      <c r="AZ91" s="83"/>
      <c r="BA91" s="83"/>
      <c r="BB91" s="83">
        <f t="shared" si="43"/>
        <v>0</v>
      </c>
      <c r="BC91" s="83">
        <f t="shared" si="43"/>
        <v>0</v>
      </c>
      <c r="BD91" s="83">
        <f t="shared" si="43"/>
        <v>0</v>
      </c>
      <c r="BE91" s="83">
        <f t="shared" si="43"/>
        <v>0</v>
      </c>
      <c r="BF91" s="83">
        <f t="shared" si="44"/>
        <v>0</v>
      </c>
      <c r="BG91" s="83"/>
      <c r="BH91" s="83"/>
      <c r="BI91" s="83">
        <f t="shared" si="45"/>
        <v>0</v>
      </c>
      <c r="BJ91" s="83">
        <f t="shared" si="45"/>
        <v>0</v>
      </c>
      <c r="BK91" s="83">
        <f t="shared" si="45"/>
        <v>0</v>
      </c>
      <c r="BL91" s="83">
        <f t="shared" si="45"/>
        <v>0</v>
      </c>
      <c r="BM91" s="83">
        <f t="shared" si="46"/>
        <v>0</v>
      </c>
      <c r="BN91" s="83"/>
      <c r="BO91" s="83"/>
      <c r="BP91" s="83">
        <f t="shared" si="47"/>
        <v>0</v>
      </c>
      <c r="BQ91" s="83">
        <f t="shared" si="47"/>
        <v>0</v>
      </c>
      <c r="BR91" s="83">
        <f t="shared" si="47"/>
        <v>0</v>
      </c>
      <c r="BS91" s="83">
        <f t="shared" si="47"/>
        <v>0</v>
      </c>
      <c r="BT91" s="83">
        <f t="shared" si="48"/>
        <v>0</v>
      </c>
      <c r="BV91" s="80"/>
      <c r="BW91" s="80"/>
      <c r="BX91" s="80">
        <f t="shared" si="49"/>
        <v>0</v>
      </c>
      <c r="BY91" s="80">
        <f t="shared" si="49"/>
        <v>0</v>
      </c>
      <c r="BZ91" s="80">
        <f t="shared" si="49"/>
        <v>0</v>
      </c>
      <c r="CA91" s="80">
        <f t="shared" si="49"/>
        <v>0</v>
      </c>
      <c r="CB91" s="80">
        <f t="shared" si="50"/>
        <v>0</v>
      </c>
      <c r="CC91" s="80"/>
      <c r="CD91" s="80"/>
      <c r="CE91" s="80">
        <f t="shared" si="51"/>
        <v>0</v>
      </c>
      <c r="CF91" s="80">
        <f t="shared" si="51"/>
        <v>0</v>
      </c>
      <c r="CG91" s="80">
        <f t="shared" si="51"/>
        <v>0</v>
      </c>
      <c r="CH91" s="80">
        <f t="shared" si="51"/>
        <v>0</v>
      </c>
      <c r="CI91" s="80">
        <f t="shared" si="52"/>
        <v>0</v>
      </c>
      <c r="CJ91" s="80"/>
      <c r="CK91" s="80"/>
      <c r="CL91" s="80">
        <f t="shared" si="53"/>
        <v>0</v>
      </c>
      <c r="CM91" s="80">
        <f t="shared" si="53"/>
        <v>0</v>
      </c>
      <c r="CN91" s="80">
        <f t="shared" si="53"/>
        <v>0</v>
      </c>
      <c r="CO91" s="80">
        <f t="shared" si="53"/>
        <v>0</v>
      </c>
      <c r="CP91" s="80">
        <f t="shared" si="54"/>
        <v>0</v>
      </c>
      <c r="CQ91" s="80"/>
      <c r="CR91" s="80"/>
      <c r="CS91" s="80">
        <f t="shared" si="55"/>
        <v>0</v>
      </c>
      <c r="CT91" s="80">
        <f t="shared" si="55"/>
        <v>0</v>
      </c>
      <c r="CU91" s="80">
        <f t="shared" si="55"/>
        <v>0</v>
      </c>
      <c r="CV91" s="80">
        <f t="shared" si="55"/>
        <v>0</v>
      </c>
      <c r="CW91" s="80">
        <f t="shared" si="56"/>
        <v>0</v>
      </c>
      <c r="CX91" s="80"/>
      <c r="CY91" s="80"/>
      <c r="CZ91" s="80">
        <f t="shared" si="57"/>
        <v>0</v>
      </c>
      <c r="DA91" s="80">
        <f t="shared" si="57"/>
        <v>0</v>
      </c>
      <c r="DB91" s="80">
        <f t="shared" si="57"/>
        <v>0</v>
      </c>
      <c r="DC91" s="80">
        <f t="shared" si="57"/>
        <v>0</v>
      </c>
      <c r="DD91" s="80">
        <f t="shared" si="58"/>
        <v>0</v>
      </c>
      <c r="DF91" s="81">
        <f t="shared" si="59"/>
        <v>0</v>
      </c>
      <c r="DG91" s="81">
        <f t="shared" si="60"/>
        <v>0</v>
      </c>
      <c r="DH91" s="81">
        <f t="shared" si="61"/>
        <v>0</v>
      </c>
      <c r="DI91" s="81">
        <f t="shared" si="62"/>
        <v>0</v>
      </c>
      <c r="DJ91" s="81">
        <f t="shared" si="63"/>
        <v>0</v>
      </c>
      <c r="DK91" s="84">
        <f t="shared" si="37"/>
        <v>0</v>
      </c>
    </row>
    <row r="92" spans="1:115" ht="15.75" thickBot="1">
      <c r="A92" s="76"/>
      <c r="B92" s="31">
        <v>90</v>
      </c>
      <c r="C92" s="82">
        <v>0</v>
      </c>
      <c r="D92" s="82">
        <v>0</v>
      </c>
      <c r="E92" s="82">
        <v>0</v>
      </c>
      <c r="F92" s="82">
        <v>-44</v>
      </c>
      <c r="G92" s="82">
        <v>-44</v>
      </c>
      <c r="H92" s="76"/>
      <c r="I92" s="31">
        <v>90</v>
      </c>
      <c r="J92" s="82">
        <v>0</v>
      </c>
      <c r="K92" s="82">
        <v>0</v>
      </c>
      <c r="L92" s="82">
        <v>0</v>
      </c>
      <c r="M92" s="82">
        <v>0</v>
      </c>
      <c r="N92" s="82">
        <v>0</v>
      </c>
      <c r="O92" s="76"/>
      <c r="P92" s="31">
        <v>90</v>
      </c>
      <c r="Q92" s="82">
        <v>0</v>
      </c>
      <c r="R92" s="82">
        <v>0</v>
      </c>
      <c r="S92" s="82">
        <v>0</v>
      </c>
      <c r="T92" s="82">
        <v>0</v>
      </c>
      <c r="U92" s="82">
        <v>0</v>
      </c>
      <c r="V92" s="76"/>
      <c r="W92" s="31">
        <v>90</v>
      </c>
      <c r="X92" s="82">
        <v>0</v>
      </c>
      <c r="Y92" s="82">
        <v>0</v>
      </c>
      <c r="Z92" s="82">
        <v>0</v>
      </c>
      <c r="AA92" s="82">
        <v>0</v>
      </c>
      <c r="AB92" s="82">
        <v>0</v>
      </c>
      <c r="AC92" s="76"/>
      <c r="AD92" s="31">
        <v>90</v>
      </c>
      <c r="AE92" s="82">
        <v>44</v>
      </c>
      <c r="AF92" s="82">
        <v>0</v>
      </c>
      <c r="AG92" s="82">
        <v>0</v>
      </c>
      <c r="AH92" s="82">
        <v>0</v>
      </c>
      <c r="AI92" s="82">
        <v>44</v>
      </c>
      <c r="AJ92" s="31"/>
      <c r="AK92" s="31">
        <f t="shared" si="38"/>
        <v>10</v>
      </c>
      <c r="AM92" s="83"/>
      <c r="AN92" s="83">
        <f t="shared" si="39"/>
        <v>0</v>
      </c>
      <c r="AO92" s="83">
        <f t="shared" si="39"/>
        <v>0</v>
      </c>
      <c r="AP92" s="83">
        <f t="shared" si="39"/>
        <v>0</v>
      </c>
      <c r="AQ92" s="83">
        <f t="shared" si="36"/>
        <v>0</v>
      </c>
      <c r="AR92" s="83">
        <f t="shared" si="40"/>
        <v>0</v>
      </c>
      <c r="AS92" s="83"/>
      <c r="AT92" s="83"/>
      <c r="AU92" s="83">
        <f t="shared" si="41"/>
        <v>0</v>
      </c>
      <c r="AV92" s="83">
        <f t="shared" si="41"/>
        <v>0</v>
      </c>
      <c r="AW92" s="83">
        <f t="shared" si="41"/>
        <v>0</v>
      </c>
      <c r="AX92" s="83">
        <f t="shared" si="41"/>
        <v>0</v>
      </c>
      <c r="AY92" s="83">
        <f t="shared" si="42"/>
        <v>0</v>
      </c>
      <c r="AZ92" s="83"/>
      <c r="BA92" s="83"/>
      <c r="BB92" s="83">
        <f t="shared" si="43"/>
        <v>0</v>
      </c>
      <c r="BC92" s="83">
        <f t="shared" si="43"/>
        <v>0</v>
      </c>
      <c r="BD92" s="83">
        <f t="shared" si="43"/>
        <v>0</v>
      </c>
      <c r="BE92" s="83">
        <f t="shared" si="43"/>
        <v>0</v>
      </c>
      <c r="BF92" s="83">
        <f t="shared" si="44"/>
        <v>0</v>
      </c>
      <c r="BG92" s="83"/>
      <c r="BH92" s="83"/>
      <c r="BI92" s="83">
        <f t="shared" si="45"/>
        <v>0</v>
      </c>
      <c r="BJ92" s="83">
        <f t="shared" si="45"/>
        <v>0</v>
      </c>
      <c r="BK92" s="83">
        <f t="shared" si="45"/>
        <v>0</v>
      </c>
      <c r="BL92" s="83">
        <f t="shared" si="45"/>
        <v>0</v>
      </c>
      <c r="BM92" s="83">
        <f t="shared" si="46"/>
        <v>0</v>
      </c>
      <c r="BN92" s="83"/>
      <c r="BO92" s="83"/>
      <c r="BP92" s="83">
        <f t="shared" si="47"/>
        <v>44</v>
      </c>
      <c r="BQ92" s="83">
        <f t="shared" si="47"/>
        <v>0</v>
      </c>
      <c r="BR92" s="83">
        <f t="shared" si="47"/>
        <v>0</v>
      </c>
      <c r="BS92" s="83">
        <f t="shared" si="47"/>
        <v>0</v>
      </c>
      <c r="BT92" s="83">
        <f t="shared" si="48"/>
        <v>-44</v>
      </c>
      <c r="BV92" s="80"/>
      <c r="BW92" s="80"/>
      <c r="BX92" s="80">
        <f t="shared" si="49"/>
        <v>0</v>
      </c>
      <c r="BY92" s="80">
        <f t="shared" si="49"/>
        <v>0</v>
      </c>
      <c r="BZ92" s="80">
        <f t="shared" si="49"/>
        <v>0</v>
      </c>
      <c r="CA92" s="80">
        <f t="shared" si="49"/>
        <v>0</v>
      </c>
      <c r="CB92" s="80">
        <f t="shared" si="50"/>
        <v>0</v>
      </c>
      <c r="CC92" s="80"/>
      <c r="CD92" s="80"/>
      <c r="CE92" s="80">
        <f t="shared" si="51"/>
        <v>0</v>
      </c>
      <c r="CF92" s="80">
        <f t="shared" si="51"/>
        <v>0</v>
      </c>
      <c r="CG92" s="80">
        <f t="shared" si="51"/>
        <v>0</v>
      </c>
      <c r="CH92" s="80">
        <f t="shared" si="51"/>
        <v>0</v>
      </c>
      <c r="CI92" s="80">
        <f t="shared" si="52"/>
        <v>0</v>
      </c>
      <c r="CJ92" s="80"/>
      <c r="CK92" s="80"/>
      <c r="CL92" s="80">
        <f t="shared" si="53"/>
        <v>0</v>
      </c>
      <c r="CM92" s="80">
        <f t="shared" si="53"/>
        <v>0</v>
      </c>
      <c r="CN92" s="80">
        <f t="shared" si="53"/>
        <v>0</v>
      </c>
      <c r="CO92" s="80">
        <f t="shared" si="53"/>
        <v>0</v>
      </c>
      <c r="CP92" s="80">
        <f t="shared" si="54"/>
        <v>0</v>
      </c>
      <c r="CQ92" s="80"/>
      <c r="CR92" s="80"/>
      <c r="CS92" s="80">
        <f t="shared" si="55"/>
        <v>0</v>
      </c>
      <c r="CT92" s="80">
        <f t="shared" si="55"/>
        <v>0</v>
      </c>
      <c r="CU92" s="80">
        <f t="shared" si="55"/>
        <v>0</v>
      </c>
      <c r="CV92" s="80">
        <f t="shared" si="55"/>
        <v>0</v>
      </c>
      <c r="CW92" s="80">
        <f t="shared" si="56"/>
        <v>0</v>
      </c>
      <c r="CX92" s="80"/>
      <c r="CY92" s="80"/>
      <c r="CZ92" s="80">
        <f t="shared" si="57"/>
        <v>440</v>
      </c>
      <c r="DA92" s="80">
        <f t="shared" si="57"/>
        <v>0</v>
      </c>
      <c r="DB92" s="80">
        <f t="shared" si="57"/>
        <v>0</v>
      </c>
      <c r="DC92" s="80">
        <f t="shared" si="57"/>
        <v>0</v>
      </c>
      <c r="DD92" s="80">
        <f t="shared" si="58"/>
        <v>440</v>
      </c>
      <c r="DF92" s="81">
        <f t="shared" si="59"/>
        <v>44</v>
      </c>
      <c r="DG92" s="81">
        <f t="shared" si="60"/>
        <v>0</v>
      </c>
      <c r="DH92" s="81">
        <f t="shared" si="61"/>
        <v>0</v>
      </c>
      <c r="DI92" s="81">
        <f t="shared" si="62"/>
        <v>0</v>
      </c>
      <c r="DJ92" s="81">
        <f t="shared" si="63"/>
        <v>-44</v>
      </c>
      <c r="DK92" s="84">
        <f t="shared" si="37"/>
        <v>0</v>
      </c>
    </row>
    <row r="93" spans="1:115" ht="15.75" thickBot="1">
      <c r="A93" s="76"/>
      <c r="B93" s="31">
        <v>91</v>
      </c>
      <c r="C93" s="82">
        <v>0</v>
      </c>
      <c r="D93" s="82">
        <v>0</v>
      </c>
      <c r="E93" s="82">
        <v>0</v>
      </c>
      <c r="F93" s="82">
        <v>-15.554</v>
      </c>
      <c r="G93" s="82">
        <v>-15.554</v>
      </c>
      <c r="H93" s="76"/>
      <c r="I93" s="31">
        <v>91</v>
      </c>
      <c r="J93" s="82">
        <v>0</v>
      </c>
      <c r="K93" s="82">
        <v>0</v>
      </c>
      <c r="L93" s="82">
        <v>0</v>
      </c>
      <c r="M93" s="82">
        <v>-9.6370000000000005</v>
      </c>
      <c r="N93" s="82">
        <v>-9.6370000000000005</v>
      </c>
      <c r="O93" s="76"/>
      <c r="P93" s="31">
        <v>91</v>
      </c>
      <c r="Q93" s="82">
        <v>0</v>
      </c>
      <c r="R93" s="82">
        <v>0</v>
      </c>
      <c r="S93" s="82">
        <v>0</v>
      </c>
      <c r="T93" s="82">
        <v>0</v>
      </c>
      <c r="U93" s="82">
        <v>0</v>
      </c>
      <c r="V93" s="76"/>
      <c r="W93" s="31">
        <v>91</v>
      </c>
      <c r="X93" s="82">
        <v>0</v>
      </c>
      <c r="Y93" s="82">
        <v>0</v>
      </c>
      <c r="Z93" s="82">
        <v>0</v>
      </c>
      <c r="AA93" s="82">
        <v>0</v>
      </c>
      <c r="AB93" s="82">
        <v>0</v>
      </c>
      <c r="AC93" s="76"/>
      <c r="AD93" s="31">
        <v>91</v>
      </c>
      <c r="AE93" s="82">
        <v>15.554</v>
      </c>
      <c r="AF93" s="82">
        <v>9.6370000000000005</v>
      </c>
      <c r="AG93" s="82">
        <v>0</v>
      </c>
      <c r="AH93" s="82">
        <v>0</v>
      </c>
      <c r="AI93" s="82">
        <v>25.190999999999999</v>
      </c>
      <c r="AJ93" s="31"/>
      <c r="AK93" s="31">
        <f t="shared" si="38"/>
        <v>10</v>
      </c>
      <c r="AM93" s="83"/>
      <c r="AN93" s="83">
        <f t="shared" si="39"/>
        <v>0</v>
      </c>
      <c r="AO93" s="83">
        <f t="shared" si="39"/>
        <v>0</v>
      </c>
      <c r="AP93" s="83">
        <f t="shared" si="39"/>
        <v>0</v>
      </c>
      <c r="AQ93" s="83">
        <f t="shared" si="36"/>
        <v>0</v>
      </c>
      <c r="AR93" s="83">
        <f t="shared" si="40"/>
        <v>0</v>
      </c>
      <c r="AS93" s="83"/>
      <c r="AT93" s="83"/>
      <c r="AU93" s="83">
        <f t="shared" si="41"/>
        <v>0</v>
      </c>
      <c r="AV93" s="83">
        <f t="shared" si="41"/>
        <v>0</v>
      </c>
      <c r="AW93" s="83">
        <f t="shared" si="41"/>
        <v>0</v>
      </c>
      <c r="AX93" s="83">
        <f t="shared" si="41"/>
        <v>0</v>
      </c>
      <c r="AY93" s="83">
        <f t="shared" si="42"/>
        <v>0</v>
      </c>
      <c r="AZ93" s="83"/>
      <c r="BA93" s="83"/>
      <c r="BB93" s="83">
        <f t="shared" si="43"/>
        <v>0</v>
      </c>
      <c r="BC93" s="83">
        <f t="shared" si="43"/>
        <v>0</v>
      </c>
      <c r="BD93" s="83">
        <f t="shared" si="43"/>
        <v>0</v>
      </c>
      <c r="BE93" s="83">
        <f t="shared" si="43"/>
        <v>0</v>
      </c>
      <c r="BF93" s="83">
        <f t="shared" si="44"/>
        <v>0</v>
      </c>
      <c r="BG93" s="83"/>
      <c r="BH93" s="83"/>
      <c r="BI93" s="83">
        <f t="shared" si="45"/>
        <v>0</v>
      </c>
      <c r="BJ93" s="83">
        <f t="shared" si="45"/>
        <v>0</v>
      </c>
      <c r="BK93" s="83">
        <f t="shared" si="45"/>
        <v>0</v>
      </c>
      <c r="BL93" s="83">
        <f t="shared" si="45"/>
        <v>0</v>
      </c>
      <c r="BM93" s="83">
        <f t="shared" si="46"/>
        <v>0</v>
      </c>
      <c r="BN93" s="83"/>
      <c r="BO93" s="83"/>
      <c r="BP93" s="83">
        <f t="shared" si="47"/>
        <v>15.554</v>
      </c>
      <c r="BQ93" s="83">
        <f t="shared" si="47"/>
        <v>9.6370000000000005</v>
      </c>
      <c r="BR93" s="83">
        <f t="shared" si="47"/>
        <v>0</v>
      </c>
      <c r="BS93" s="83">
        <f t="shared" si="47"/>
        <v>0</v>
      </c>
      <c r="BT93" s="83">
        <f t="shared" si="48"/>
        <v>-25.191000000000003</v>
      </c>
      <c r="BV93" s="80"/>
      <c r="BW93" s="80"/>
      <c r="BX93" s="80">
        <f t="shared" si="49"/>
        <v>0</v>
      </c>
      <c r="BY93" s="80">
        <f t="shared" si="49"/>
        <v>0</v>
      </c>
      <c r="BZ93" s="80">
        <f t="shared" si="49"/>
        <v>0</v>
      </c>
      <c r="CA93" s="80">
        <f t="shared" si="49"/>
        <v>0</v>
      </c>
      <c r="CB93" s="80">
        <f t="shared" si="50"/>
        <v>0</v>
      </c>
      <c r="CC93" s="80"/>
      <c r="CD93" s="80"/>
      <c r="CE93" s="80">
        <f t="shared" si="51"/>
        <v>0</v>
      </c>
      <c r="CF93" s="80">
        <f t="shared" si="51"/>
        <v>0</v>
      </c>
      <c r="CG93" s="80">
        <f t="shared" si="51"/>
        <v>0</v>
      </c>
      <c r="CH93" s="80">
        <f t="shared" si="51"/>
        <v>0</v>
      </c>
      <c r="CI93" s="80">
        <f t="shared" si="52"/>
        <v>0</v>
      </c>
      <c r="CJ93" s="80"/>
      <c r="CK93" s="80"/>
      <c r="CL93" s="80">
        <f t="shared" si="53"/>
        <v>0</v>
      </c>
      <c r="CM93" s="80">
        <f t="shared" si="53"/>
        <v>0</v>
      </c>
      <c r="CN93" s="80">
        <f t="shared" si="53"/>
        <v>0</v>
      </c>
      <c r="CO93" s="80">
        <f t="shared" si="53"/>
        <v>0</v>
      </c>
      <c r="CP93" s="80">
        <f t="shared" si="54"/>
        <v>0</v>
      </c>
      <c r="CQ93" s="80"/>
      <c r="CR93" s="80"/>
      <c r="CS93" s="80">
        <f t="shared" si="55"/>
        <v>0</v>
      </c>
      <c r="CT93" s="80">
        <f t="shared" si="55"/>
        <v>0</v>
      </c>
      <c r="CU93" s="80">
        <f t="shared" si="55"/>
        <v>0</v>
      </c>
      <c r="CV93" s="80">
        <f t="shared" si="55"/>
        <v>0</v>
      </c>
      <c r="CW93" s="80">
        <f t="shared" si="56"/>
        <v>0</v>
      </c>
      <c r="CX93" s="80"/>
      <c r="CY93" s="80"/>
      <c r="CZ93" s="80">
        <f t="shared" si="57"/>
        <v>155.54</v>
      </c>
      <c r="DA93" s="80">
        <f t="shared" si="57"/>
        <v>96.37</v>
      </c>
      <c r="DB93" s="80">
        <f t="shared" si="57"/>
        <v>0</v>
      </c>
      <c r="DC93" s="80">
        <f t="shared" si="57"/>
        <v>0</v>
      </c>
      <c r="DD93" s="80">
        <f t="shared" si="58"/>
        <v>251.91</v>
      </c>
      <c r="DF93" s="81">
        <f t="shared" si="59"/>
        <v>15.554</v>
      </c>
      <c r="DG93" s="81">
        <f t="shared" si="60"/>
        <v>9.6370000000000005</v>
      </c>
      <c r="DH93" s="81">
        <f t="shared" si="61"/>
        <v>0</v>
      </c>
      <c r="DI93" s="81">
        <f t="shared" si="62"/>
        <v>0</v>
      </c>
      <c r="DJ93" s="81">
        <f t="shared" si="63"/>
        <v>-25.191000000000003</v>
      </c>
      <c r="DK93" s="84">
        <f t="shared" si="37"/>
        <v>0</v>
      </c>
    </row>
    <row r="94" spans="1:115" ht="15.75" thickBot="1">
      <c r="A94" s="76"/>
      <c r="B94" s="31">
        <v>92</v>
      </c>
      <c r="C94" s="82">
        <v>0</v>
      </c>
      <c r="D94" s="82">
        <v>0</v>
      </c>
      <c r="E94" s="82">
        <v>0</v>
      </c>
      <c r="F94" s="82">
        <v>-4.4409999999999998</v>
      </c>
      <c r="G94" s="82">
        <v>-4.4409999999999998</v>
      </c>
      <c r="H94" s="76"/>
      <c r="I94" s="31">
        <v>92</v>
      </c>
      <c r="J94" s="82">
        <v>0</v>
      </c>
      <c r="K94" s="82">
        <v>0</v>
      </c>
      <c r="L94" s="82">
        <v>0</v>
      </c>
      <c r="M94" s="82">
        <v>-2.7509999999999999</v>
      </c>
      <c r="N94" s="82">
        <v>-2.7509999999999999</v>
      </c>
      <c r="O94" s="76"/>
      <c r="P94" s="31">
        <v>92</v>
      </c>
      <c r="Q94" s="82">
        <v>0</v>
      </c>
      <c r="R94" s="82">
        <v>0</v>
      </c>
      <c r="S94" s="82">
        <v>0</v>
      </c>
      <c r="T94" s="82">
        <v>0</v>
      </c>
      <c r="U94" s="82">
        <v>0</v>
      </c>
      <c r="V94" s="76"/>
      <c r="W94" s="31">
        <v>92</v>
      </c>
      <c r="X94" s="82">
        <v>0</v>
      </c>
      <c r="Y94" s="82">
        <v>0</v>
      </c>
      <c r="Z94" s="82">
        <v>0</v>
      </c>
      <c r="AA94" s="82">
        <v>0</v>
      </c>
      <c r="AB94" s="82">
        <v>0</v>
      </c>
      <c r="AC94" s="76"/>
      <c r="AD94" s="31">
        <v>92</v>
      </c>
      <c r="AE94" s="82">
        <v>4.4409999999999998</v>
      </c>
      <c r="AF94" s="82">
        <v>2.7509999999999999</v>
      </c>
      <c r="AG94" s="82">
        <v>0</v>
      </c>
      <c r="AH94" s="82">
        <v>0</v>
      </c>
      <c r="AI94" s="82">
        <v>7.1920000000000002</v>
      </c>
      <c r="AJ94" s="31"/>
      <c r="AK94" s="31">
        <f t="shared" si="38"/>
        <v>10</v>
      </c>
      <c r="AM94" s="83"/>
      <c r="AN94" s="83">
        <f t="shared" si="39"/>
        <v>0</v>
      </c>
      <c r="AO94" s="83">
        <f t="shared" si="39"/>
        <v>0</v>
      </c>
      <c r="AP94" s="83">
        <f t="shared" si="39"/>
        <v>0</v>
      </c>
      <c r="AQ94" s="83">
        <f t="shared" si="36"/>
        <v>0</v>
      </c>
      <c r="AR94" s="83">
        <f t="shared" si="40"/>
        <v>0</v>
      </c>
      <c r="AS94" s="83"/>
      <c r="AT94" s="83"/>
      <c r="AU94" s="83">
        <f t="shared" si="41"/>
        <v>0</v>
      </c>
      <c r="AV94" s="83">
        <f t="shared" si="41"/>
        <v>0</v>
      </c>
      <c r="AW94" s="83">
        <f t="shared" si="41"/>
        <v>0</v>
      </c>
      <c r="AX94" s="83">
        <f t="shared" si="41"/>
        <v>0</v>
      </c>
      <c r="AY94" s="83">
        <f t="shared" si="42"/>
        <v>0</v>
      </c>
      <c r="AZ94" s="83"/>
      <c r="BA94" s="83"/>
      <c r="BB94" s="83">
        <f t="shared" si="43"/>
        <v>0</v>
      </c>
      <c r="BC94" s="83">
        <f t="shared" si="43"/>
        <v>0</v>
      </c>
      <c r="BD94" s="83">
        <f t="shared" si="43"/>
        <v>0</v>
      </c>
      <c r="BE94" s="83">
        <f t="shared" si="43"/>
        <v>0</v>
      </c>
      <c r="BF94" s="83">
        <f t="shared" si="44"/>
        <v>0</v>
      </c>
      <c r="BG94" s="83"/>
      <c r="BH94" s="83"/>
      <c r="BI94" s="83">
        <f t="shared" si="45"/>
        <v>0</v>
      </c>
      <c r="BJ94" s="83">
        <f t="shared" si="45"/>
        <v>0</v>
      </c>
      <c r="BK94" s="83">
        <f t="shared" si="45"/>
        <v>0</v>
      </c>
      <c r="BL94" s="83">
        <f t="shared" si="45"/>
        <v>0</v>
      </c>
      <c r="BM94" s="83">
        <f t="shared" si="46"/>
        <v>0</v>
      </c>
      <c r="BN94" s="83"/>
      <c r="BO94" s="83"/>
      <c r="BP94" s="83">
        <f t="shared" si="47"/>
        <v>4.4409999999999998</v>
      </c>
      <c r="BQ94" s="83">
        <f t="shared" si="47"/>
        <v>2.7509999999999999</v>
      </c>
      <c r="BR94" s="83">
        <f t="shared" si="47"/>
        <v>0</v>
      </c>
      <c r="BS94" s="83">
        <f t="shared" si="47"/>
        <v>0</v>
      </c>
      <c r="BT94" s="83">
        <f t="shared" si="48"/>
        <v>-7.1920000000000002</v>
      </c>
      <c r="BV94" s="80"/>
      <c r="BW94" s="80"/>
      <c r="BX94" s="80">
        <f t="shared" si="49"/>
        <v>0</v>
      </c>
      <c r="BY94" s="80">
        <f t="shared" si="49"/>
        <v>0</v>
      </c>
      <c r="BZ94" s="80">
        <f t="shared" si="49"/>
        <v>0</v>
      </c>
      <c r="CA94" s="80">
        <f t="shared" si="49"/>
        <v>0</v>
      </c>
      <c r="CB94" s="80">
        <f t="shared" si="50"/>
        <v>0</v>
      </c>
      <c r="CC94" s="80"/>
      <c r="CD94" s="80"/>
      <c r="CE94" s="80">
        <f t="shared" si="51"/>
        <v>0</v>
      </c>
      <c r="CF94" s="80">
        <f t="shared" si="51"/>
        <v>0</v>
      </c>
      <c r="CG94" s="80">
        <f t="shared" si="51"/>
        <v>0</v>
      </c>
      <c r="CH94" s="80">
        <f t="shared" si="51"/>
        <v>0</v>
      </c>
      <c r="CI94" s="80">
        <f t="shared" si="52"/>
        <v>0</v>
      </c>
      <c r="CJ94" s="80"/>
      <c r="CK94" s="80"/>
      <c r="CL94" s="80">
        <f t="shared" si="53"/>
        <v>0</v>
      </c>
      <c r="CM94" s="80">
        <f t="shared" si="53"/>
        <v>0</v>
      </c>
      <c r="CN94" s="80">
        <f t="shared" si="53"/>
        <v>0</v>
      </c>
      <c r="CO94" s="80">
        <f t="shared" si="53"/>
        <v>0</v>
      </c>
      <c r="CP94" s="80">
        <f t="shared" si="54"/>
        <v>0</v>
      </c>
      <c r="CQ94" s="80"/>
      <c r="CR94" s="80"/>
      <c r="CS94" s="80">
        <f t="shared" si="55"/>
        <v>0</v>
      </c>
      <c r="CT94" s="80">
        <f t="shared" si="55"/>
        <v>0</v>
      </c>
      <c r="CU94" s="80">
        <f t="shared" si="55"/>
        <v>0</v>
      </c>
      <c r="CV94" s="80">
        <f t="shared" si="55"/>
        <v>0</v>
      </c>
      <c r="CW94" s="80">
        <f t="shared" si="56"/>
        <v>0</v>
      </c>
      <c r="CX94" s="80"/>
      <c r="CY94" s="80"/>
      <c r="CZ94" s="80">
        <f t="shared" si="57"/>
        <v>44.41</v>
      </c>
      <c r="DA94" s="80">
        <f t="shared" si="57"/>
        <v>27.509999999999998</v>
      </c>
      <c r="DB94" s="80">
        <f t="shared" si="57"/>
        <v>0</v>
      </c>
      <c r="DC94" s="80">
        <f t="shared" si="57"/>
        <v>0</v>
      </c>
      <c r="DD94" s="80">
        <f t="shared" si="58"/>
        <v>71.919999999999987</v>
      </c>
      <c r="DF94" s="81">
        <f t="shared" si="59"/>
        <v>4.4409999999999998</v>
      </c>
      <c r="DG94" s="81">
        <f t="shared" si="60"/>
        <v>2.7509999999999999</v>
      </c>
      <c r="DH94" s="81">
        <f t="shared" si="61"/>
        <v>0</v>
      </c>
      <c r="DI94" s="81">
        <f t="shared" si="62"/>
        <v>0</v>
      </c>
      <c r="DJ94" s="81">
        <f t="shared" si="63"/>
        <v>-7.1920000000000002</v>
      </c>
      <c r="DK94" s="84">
        <f t="shared" si="37"/>
        <v>0</v>
      </c>
    </row>
    <row r="95" spans="1:115" ht="15.75" thickBot="1">
      <c r="A95" s="76"/>
      <c r="B95" s="31">
        <v>93</v>
      </c>
      <c r="C95" s="82">
        <v>0</v>
      </c>
      <c r="D95" s="82">
        <v>0</v>
      </c>
      <c r="E95" s="82">
        <v>0</v>
      </c>
      <c r="F95" s="82">
        <v>0</v>
      </c>
      <c r="G95" s="82">
        <v>0</v>
      </c>
      <c r="H95" s="76"/>
      <c r="I95" s="31">
        <v>93</v>
      </c>
      <c r="J95" s="82">
        <v>0</v>
      </c>
      <c r="K95" s="82">
        <v>0</v>
      </c>
      <c r="L95" s="82">
        <v>0</v>
      </c>
      <c r="M95" s="82">
        <v>0</v>
      </c>
      <c r="N95" s="82">
        <v>0</v>
      </c>
      <c r="O95" s="76"/>
      <c r="P95" s="31">
        <v>93</v>
      </c>
      <c r="Q95" s="82">
        <v>0</v>
      </c>
      <c r="R95" s="82">
        <v>0</v>
      </c>
      <c r="S95" s="82">
        <v>0</v>
      </c>
      <c r="T95" s="82">
        <v>0</v>
      </c>
      <c r="U95" s="82">
        <v>0</v>
      </c>
      <c r="V95" s="76"/>
      <c r="W95" s="31">
        <v>93</v>
      </c>
      <c r="X95" s="82">
        <v>0</v>
      </c>
      <c r="Y95" s="82">
        <v>0</v>
      </c>
      <c r="Z95" s="82">
        <v>0</v>
      </c>
      <c r="AA95" s="82">
        <v>0</v>
      </c>
      <c r="AB95" s="82">
        <v>0</v>
      </c>
      <c r="AC95" s="76"/>
      <c r="AD95" s="31">
        <v>93</v>
      </c>
      <c r="AE95" s="82">
        <v>0</v>
      </c>
      <c r="AF95" s="82">
        <v>0</v>
      </c>
      <c r="AG95" s="82">
        <v>0</v>
      </c>
      <c r="AH95" s="82">
        <v>0</v>
      </c>
      <c r="AI95" s="82">
        <v>0</v>
      </c>
      <c r="AJ95" s="31"/>
      <c r="AK95" s="31">
        <f t="shared" si="38"/>
        <v>10</v>
      </c>
      <c r="AM95" s="83"/>
      <c r="AN95" s="83">
        <f t="shared" si="39"/>
        <v>0</v>
      </c>
      <c r="AO95" s="83">
        <f t="shared" si="39"/>
        <v>0</v>
      </c>
      <c r="AP95" s="83">
        <f t="shared" si="39"/>
        <v>0</v>
      </c>
      <c r="AQ95" s="83">
        <f t="shared" si="36"/>
        <v>0</v>
      </c>
      <c r="AR95" s="83">
        <f t="shared" si="40"/>
        <v>0</v>
      </c>
      <c r="AS95" s="83"/>
      <c r="AT95" s="83"/>
      <c r="AU95" s="83">
        <f t="shared" si="41"/>
        <v>0</v>
      </c>
      <c r="AV95" s="83">
        <f t="shared" si="41"/>
        <v>0</v>
      </c>
      <c r="AW95" s="83">
        <f t="shared" si="41"/>
        <v>0</v>
      </c>
      <c r="AX95" s="83">
        <f t="shared" si="41"/>
        <v>0</v>
      </c>
      <c r="AY95" s="83">
        <f t="shared" si="42"/>
        <v>0</v>
      </c>
      <c r="AZ95" s="83"/>
      <c r="BA95" s="83"/>
      <c r="BB95" s="83">
        <f t="shared" si="43"/>
        <v>0</v>
      </c>
      <c r="BC95" s="83">
        <f t="shared" si="43"/>
        <v>0</v>
      </c>
      <c r="BD95" s="83">
        <f t="shared" si="43"/>
        <v>0</v>
      </c>
      <c r="BE95" s="83">
        <f t="shared" si="43"/>
        <v>0</v>
      </c>
      <c r="BF95" s="83">
        <f t="shared" si="44"/>
        <v>0</v>
      </c>
      <c r="BG95" s="83"/>
      <c r="BH95" s="83"/>
      <c r="BI95" s="83">
        <f t="shared" si="45"/>
        <v>0</v>
      </c>
      <c r="BJ95" s="83">
        <f t="shared" si="45"/>
        <v>0</v>
      </c>
      <c r="BK95" s="83">
        <f t="shared" si="45"/>
        <v>0</v>
      </c>
      <c r="BL95" s="83">
        <f t="shared" si="45"/>
        <v>0</v>
      </c>
      <c r="BM95" s="83">
        <f t="shared" si="46"/>
        <v>0</v>
      </c>
      <c r="BN95" s="83"/>
      <c r="BO95" s="83"/>
      <c r="BP95" s="83">
        <f t="shared" si="47"/>
        <v>0</v>
      </c>
      <c r="BQ95" s="83">
        <f t="shared" si="47"/>
        <v>0</v>
      </c>
      <c r="BR95" s="83">
        <f t="shared" si="47"/>
        <v>0</v>
      </c>
      <c r="BS95" s="83">
        <f t="shared" si="47"/>
        <v>0</v>
      </c>
      <c r="BT95" s="83">
        <f t="shared" si="48"/>
        <v>0</v>
      </c>
      <c r="BV95" s="80"/>
      <c r="BW95" s="80"/>
      <c r="BX95" s="80">
        <f t="shared" si="49"/>
        <v>0</v>
      </c>
      <c r="BY95" s="80">
        <f t="shared" si="49"/>
        <v>0</v>
      </c>
      <c r="BZ95" s="80">
        <f t="shared" si="49"/>
        <v>0</v>
      </c>
      <c r="CA95" s="80">
        <f t="shared" si="49"/>
        <v>0</v>
      </c>
      <c r="CB95" s="80">
        <f t="shared" si="50"/>
        <v>0</v>
      </c>
      <c r="CC95" s="80"/>
      <c r="CD95" s="80"/>
      <c r="CE95" s="80">
        <f t="shared" si="51"/>
        <v>0</v>
      </c>
      <c r="CF95" s="80">
        <f t="shared" si="51"/>
        <v>0</v>
      </c>
      <c r="CG95" s="80">
        <f t="shared" si="51"/>
        <v>0</v>
      </c>
      <c r="CH95" s="80">
        <f t="shared" si="51"/>
        <v>0</v>
      </c>
      <c r="CI95" s="80">
        <f t="shared" si="52"/>
        <v>0</v>
      </c>
      <c r="CJ95" s="80"/>
      <c r="CK95" s="80"/>
      <c r="CL95" s="80">
        <f t="shared" si="53"/>
        <v>0</v>
      </c>
      <c r="CM95" s="80">
        <f t="shared" si="53"/>
        <v>0</v>
      </c>
      <c r="CN95" s="80">
        <f t="shared" si="53"/>
        <v>0</v>
      </c>
      <c r="CO95" s="80">
        <f t="shared" si="53"/>
        <v>0</v>
      </c>
      <c r="CP95" s="80">
        <f t="shared" si="54"/>
        <v>0</v>
      </c>
      <c r="CQ95" s="80"/>
      <c r="CR95" s="80"/>
      <c r="CS95" s="80">
        <f t="shared" si="55"/>
        <v>0</v>
      </c>
      <c r="CT95" s="80">
        <f t="shared" si="55"/>
        <v>0</v>
      </c>
      <c r="CU95" s="80">
        <f t="shared" si="55"/>
        <v>0</v>
      </c>
      <c r="CV95" s="80">
        <f t="shared" si="55"/>
        <v>0</v>
      </c>
      <c r="CW95" s="80">
        <f t="shared" si="56"/>
        <v>0</v>
      </c>
      <c r="CX95" s="80"/>
      <c r="CY95" s="80"/>
      <c r="CZ95" s="80">
        <f t="shared" si="57"/>
        <v>0</v>
      </c>
      <c r="DA95" s="80">
        <f t="shared" si="57"/>
        <v>0</v>
      </c>
      <c r="DB95" s="80">
        <f t="shared" si="57"/>
        <v>0</v>
      </c>
      <c r="DC95" s="80">
        <f t="shared" si="57"/>
        <v>0</v>
      </c>
      <c r="DD95" s="80">
        <f t="shared" si="58"/>
        <v>0</v>
      </c>
      <c r="DF95" s="81">
        <f t="shared" si="59"/>
        <v>0</v>
      </c>
      <c r="DG95" s="81">
        <f t="shared" si="60"/>
        <v>0</v>
      </c>
      <c r="DH95" s="81">
        <f t="shared" si="61"/>
        <v>0</v>
      </c>
      <c r="DI95" s="81">
        <f t="shared" si="62"/>
        <v>0</v>
      </c>
      <c r="DJ95" s="81">
        <f t="shared" si="63"/>
        <v>0</v>
      </c>
      <c r="DK95" s="84">
        <f t="shared" si="37"/>
        <v>0</v>
      </c>
    </row>
    <row r="96" spans="1:115" ht="15.75" thickBot="1">
      <c r="A96" s="76"/>
      <c r="B96" s="31">
        <v>94</v>
      </c>
      <c r="C96" s="82">
        <v>0</v>
      </c>
      <c r="D96" s="82">
        <v>0</v>
      </c>
      <c r="E96" s="82">
        <v>0</v>
      </c>
      <c r="F96" s="82">
        <v>0</v>
      </c>
      <c r="G96" s="82">
        <v>0</v>
      </c>
      <c r="H96" s="76"/>
      <c r="I96" s="31">
        <v>94</v>
      </c>
      <c r="J96" s="82">
        <v>0</v>
      </c>
      <c r="K96" s="82">
        <v>0</v>
      </c>
      <c r="L96" s="82">
        <v>0</v>
      </c>
      <c r="M96" s="82">
        <v>0</v>
      </c>
      <c r="N96" s="82">
        <v>0</v>
      </c>
      <c r="O96" s="76"/>
      <c r="P96" s="31">
        <v>94</v>
      </c>
      <c r="Q96" s="82">
        <v>0</v>
      </c>
      <c r="R96" s="82">
        <v>0</v>
      </c>
      <c r="S96" s="82">
        <v>0</v>
      </c>
      <c r="T96" s="82">
        <v>0</v>
      </c>
      <c r="U96" s="82">
        <v>0</v>
      </c>
      <c r="V96" s="76"/>
      <c r="W96" s="31">
        <v>94</v>
      </c>
      <c r="X96" s="82">
        <v>0</v>
      </c>
      <c r="Y96" s="82">
        <v>0</v>
      </c>
      <c r="Z96" s="82">
        <v>0</v>
      </c>
      <c r="AA96" s="82">
        <v>0</v>
      </c>
      <c r="AB96" s="82">
        <v>0</v>
      </c>
      <c r="AC96" s="76"/>
      <c r="AD96" s="31">
        <v>94</v>
      </c>
      <c r="AE96" s="82">
        <v>0</v>
      </c>
      <c r="AF96" s="82">
        <v>0</v>
      </c>
      <c r="AG96" s="82">
        <v>0</v>
      </c>
      <c r="AH96" s="82">
        <v>0</v>
      </c>
      <c r="AI96" s="82">
        <v>0</v>
      </c>
      <c r="AJ96" s="31"/>
      <c r="AK96" s="31">
        <f t="shared" si="38"/>
        <v>10</v>
      </c>
      <c r="AM96" s="83"/>
      <c r="AN96" s="83">
        <f t="shared" si="39"/>
        <v>0</v>
      </c>
      <c r="AO96" s="83">
        <f t="shared" si="39"/>
        <v>0</v>
      </c>
      <c r="AP96" s="83">
        <f t="shared" si="39"/>
        <v>0</v>
      </c>
      <c r="AQ96" s="83">
        <f t="shared" si="36"/>
        <v>0</v>
      </c>
      <c r="AR96" s="83">
        <f t="shared" si="40"/>
        <v>0</v>
      </c>
      <c r="AS96" s="83"/>
      <c r="AT96" s="83"/>
      <c r="AU96" s="83">
        <f t="shared" si="41"/>
        <v>0</v>
      </c>
      <c r="AV96" s="83">
        <f t="shared" si="41"/>
        <v>0</v>
      </c>
      <c r="AW96" s="83">
        <f t="shared" si="41"/>
        <v>0</v>
      </c>
      <c r="AX96" s="83">
        <f t="shared" si="41"/>
        <v>0</v>
      </c>
      <c r="AY96" s="83">
        <f t="shared" si="42"/>
        <v>0</v>
      </c>
      <c r="AZ96" s="83"/>
      <c r="BA96" s="83"/>
      <c r="BB96" s="83">
        <f t="shared" si="43"/>
        <v>0</v>
      </c>
      <c r="BC96" s="83">
        <f t="shared" si="43"/>
        <v>0</v>
      </c>
      <c r="BD96" s="83">
        <f t="shared" si="43"/>
        <v>0</v>
      </c>
      <c r="BE96" s="83">
        <f t="shared" si="43"/>
        <v>0</v>
      </c>
      <c r="BF96" s="83">
        <f t="shared" si="44"/>
        <v>0</v>
      </c>
      <c r="BG96" s="83"/>
      <c r="BH96" s="83"/>
      <c r="BI96" s="83">
        <f t="shared" si="45"/>
        <v>0</v>
      </c>
      <c r="BJ96" s="83">
        <f t="shared" si="45"/>
        <v>0</v>
      </c>
      <c r="BK96" s="83">
        <f t="shared" si="45"/>
        <v>0</v>
      </c>
      <c r="BL96" s="83">
        <f t="shared" si="45"/>
        <v>0</v>
      </c>
      <c r="BM96" s="83">
        <f t="shared" si="46"/>
        <v>0</v>
      </c>
      <c r="BN96" s="83"/>
      <c r="BO96" s="83"/>
      <c r="BP96" s="83">
        <f t="shared" si="47"/>
        <v>0</v>
      </c>
      <c r="BQ96" s="83">
        <f t="shared" si="47"/>
        <v>0</v>
      </c>
      <c r="BR96" s="83">
        <f t="shared" si="47"/>
        <v>0</v>
      </c>
      <c r="BS96" s="83">
        <f t="shared" si="47"/>
        <v>0</v>
      </c>
      <c r="BT96" s="83">
        <f t="shared" si="48"/>
        <v>0</v>
      </c>
      <c r="BV96" s="80"/>
      <c r="BW96" s="80"/>
      <c r="BX96" s="80">
        <f t="shared" si="49"/>
        <v>0</v>
      </c>
      <c r="BY96" s="80">
        <f t="shared" si="49"/>
        <v>0</v>
      </c>
      <c r="BZ96" s="80">
        <f t="shared" si="49"/>
        <v>0</v>
      </c>
      <c r="CA96" s="80">
        <f t="shared" si="49"/>
        <v>0</v>
      </c>
      <c r="CB96" s="80">
        <f t="shared" si="50"/>
        <v>0</v>
      </c>
      <c r="CC96" s="80"/>
      <c r="CD96" s="80"/>
      <c r="CE96" s="80">
        <f t="shared" si="51"/>
        <v>0</v>
      </c>
      <c r="CF96" s="80">
        <f t="shared" si="51"/>
        <v>0</v>
      </c>
      <c r="CG96" s="80">
        <f t="shared" si="51"/>
        <v>0</v>
      </c>
      <c r="CH96" s="80">
        <f t="shared" si="51"/>
        <v>0</v>
      </c>
      <c r="CI96" s="80">
        <f t="shared" si="52"/>
        <v>0</v>
      </c>
      <c r="CJ96" s="80"/>
      <c r="CK96" s="80"/>
      <c r="CL96" s="80">
        <f t="shared" si="53"/>
        <v>0</v>
      </c>
      <c r="CM96" s="80">
        <f t="shared" si="53"/>
        <v>0</v>
      </c>
      <c r="CN96" s="80">
        <f t="shared" si="53"/>
        <v>0</v>
      </c>
      <c r="CO96" s="80">
        <f t="shared" si="53"/>
        <v>0</v>
      </c>
      <c r="CP96" s="80">
        <f t="shared" si="54"/>
        <v>0</v>
      </c>
      <c r="CQ96" s="80"/>
      <c r="CR96" s="80"/>
      <c r="CS96" s="80">
        <f t="shared" si="55"/>
        <v>0</v>
      </c>
      <c r="CT96" s="80">
        <f t="shared" si="55"/>
        <v>0</v>
      </c>
      <c r="CU96" s="80">
        <f t="shared" si="55"/>
        <v>0</v>
      </c>
      <c r="CV96" s="80">
        <f t="shared" si="55"/>
        <v>0</v>
      </c>
      <c r="CW96" s="80">
        <f t="shared" si="56"/>
        <v>0</v>
      </c>
      <c r="CX96" s="80"/>
      <c r="CY96" s="80"/>
      <c r="CZ96" s="80">
        <f t="shared" si="57"/>
        <v>0</v>
      </c>
      <c r="DA96" s="80">
        <f t="shared" si="57"/>
        <v>0</v>
      </c>
      <c r="DB96" s="80">
        <f t="shared" si="57"/>
        <v>0</v>
      </c>
      <c r="DC96" s="80">
        <f t="shared" si="57"/>
        <v>0</v>
      </c>
      <c r="DD96" s="80">
        <f t="shared" si="58"/>
        <v>0</v>
      </c>
      <c r="DF96" s="81">
        <f t="shared" si="59"/>
        <v>0</v>
      </c>
      <c r="DG96" s="81">
        <f t="shared" si="60"/>
        <v>0</v>
      </c>
      <c r="DH96" s="81">
        <f t="shared" si="61"/>
        <v>0</v>
      </c>
      <c r="DI96" s="81">
        <f t="shared" si="62"/>
        <v>0</v>
      </c>
      <c r="DJ96" s="81">
        <f t="shared" si="63"/>
        <v>0</v>
      </c>
      <c r="DK96" s="84">
        <f t="shared" si="37"/>
        <v>0</v>
      </c>
    </row>
    <row r="97" spans="1:120" ht="15.75" thickBot="1">
      <c r="A97" s="76"/>
      <c r="B97" s="31">
        <v>95</v>
      </c>
      <c r="C97" s="82">
        <v>0</v>
      </c>
      <c r="D97" s="82">
        <v>0</v>
      </c>
      <c r="E97" s="82">
        <v>0</v>
      </c>
      <c r="F97" s="82">
        <v>0</v>
      </c>
      <c r="G97" s="82">
        <v>0</v>
      </c>
      <c r="H97" s="76"/>
      <c r="I97" s="31">
        <v>95</v>
      </c>
      <c r="J97" s="82">
        <v>0</v>
      </c>
      <c r="K97" s="82">
        <v>0</v>
      </c>
      <c r="L97" s="82">
        <v>0</v>
      </c>
      <c r="M97" s="82">
        <v>0</v>
      </c>
      <c r="N97" s="82">
        <v>0</v>
      </c>
      <c r="O97" s="76"/>
      <c r="P97" s="31">
        <v>95</v>
      </c>
      <c r="Q97" s="82">
        <v>0</v>
      </c>
      <c r="R97" s="82">
        <v>0</v>
      </c>
      <c r="S97" s="82">
        <v>0</v>
      </c>
      <c r="T97" s="82">
        <v>0</v>
      </c>
      <c r="U97" s="82">
        <v>0</v>
      </c>
      <c r="V97" s="76"/>
      <c r="W97" s="31">
        <v>95</v>
      </c>
      <c r="X97" s="82">
        <v>0</v>
      </c>
      <c r="Y97" s="82">
        <v>0</v>
      </c>
      <c r="Z97" s="82">
        <v>0</v>
      </c>
      <c r="AA97" s="82">
        <v>0</v>
      </c>
      <c r="AB97" s="82">
        <v>0</v>
      </c>
      <c r="AC97" s="76"/>
      <c r="AD97" s="31">
        <v>95</v>
      </c>
      <c r="AE97" s="82">
        <v>0</v>
      </c>
      <c r="AF97" s="82">
        <v>0</v>
      </c>
      <c r="AG97" s="82">
        <v>0</v>
      </c>
      <c r="AH97" s="82">
        <v>0</v>
      </c>
      <c r="AI97" s="82">
        <v>0</v>
      </c>
      <c r="AJ97" s="31"/>
      <c r="AK97" s="31">
        <f t="shared" si="38"/>
        <v>10</v>
      </c>
      <c r="AM97" s="83"/>
      <c r="AN97" s="83">
        <f t="shared" si="39"/>
        <v>0</v>
      </c>
      <c r="AO97" s="83">
        <f t="shared" si="39"/>
        <v>0</v>
      </c>
      <c r="AP97" s="83">
        <f t="shared" si="39"/>
        <v>0</v>
      </c>
      <c r="AQ97" s="83">
        <f t="shared" si="36"/>
        <v>0</v>
      </c>
      <c r="AR97" s="83">
        <f t="shared" si="40"/>
        <v>0</v>
      </c>
      <c r="AS97" s="83"/>
      <c r="AT97" s="83"/>
      <c r="AU97" s="83">
        <f t="shared" si="41"/>
        <v>0</v>
      </c>
      <c r="AV97" s="83">
        <f t="shared" si="41"/>
        <v>0</v>
      </c>
      <c r="AW97" s="83">
        <f t="shared" si="41"/>
        <v>0</v>
      </c>
      <c r="AX97" s="83">
        <f t="shared" si="41"/>
        <v>0</v>
      </c>
      <c r="AY97" s="83">
        <f t="shared" si="42"/>
        <v>0</v>
      </c>
      <c r="AZ97" s="83"/>
      <c r="BA97" s="83"/>
      <c r="BB97" s="83">
        <f t="shared" si="43"/>
        <v>0</v>
      </c>
      <c r="BC97" s="83">
        <f t="shared" si="43"/>
        <v>0</v>
      </c>
      <c r="BD97" s="83">
        <f t="shared" si="43"/>
        <v>0</v>
      </c>
      <c r="BE97" s="83">
        <f t="shared" si="43"/>
        <v>0</v>
      </c>
      <c r="BF97" s="83">
        <f t="shared" si="44"/>
        <v>0</v>
      </c>
      <c r="BG97" s="83"/>
      <c r="BH97" s="83"/>
      <c r="BI97" s="83">
        <f t="shared" si="45"/>
        <v>0</v>
      </c>
      <c r="BJ97" s="83">
        <f t="shared" si="45"/>
        <v>0</v>
      </c>
      <c r="BK97" s="83">
        <f t="shared" si="45"/>
        <v>0</v>
      </c>
      <c r="BL97" s="83">
        <f t="shared" si="45"/>
        <v>0</v>
      </c>
      <c r="BM97" s="83">
        <f t="shared" si="46"/>
        <v>0</v>
      </c>
      <c r="BN97" s="83"/>
      <c r="BO97" s="83"/>
      <c r="BP97" s="83">
        <f t="shared" si="47"/>
        <v>0</v>
      </c>
      <c r="BQ97" s="83">
        <f t="shared" si="47"/>
        <v>0</v>
      </c>
      <c r="BR97" s="83">
        <f t="shared" si="47"/>
        <v>0</v>
      </c>
      <c r="BS97" s="83">
        <f t="shared" si="47"/>
        <v>0</v>
      </c>
      <c r="BT97" s="83">
        <f t="shared" si="48"/>
        <v>0</v>
      </c>
      <c r="BV97" s="80"/>
      <c r="BW97" s="80"/>
      <c r="BX97" s="80">
        <f t="shared" si="49"/>
        <v>0</v>
      </c>
      <c r="BY97" s="80">
        <f t="shared" si="49"/>
        <v>0</v>
      </c>
      <c r="BZ97" s="80">
        <f t="shared" si="49"/>
        <v>0</v>
      </c>
      <c r="CA97" s="80">
        <f t="shared" si="49"/>
        <v>0</v>
      </c>
      <c r="CB97" s="80">
        <f t="shared" si="50"/>
        <v>0</v>
      </c>
      <c r="CC97" s="80"/>
      <c r="CD97" s="80"/>
      <c r="CE97" s="80">
        <f t="shared" si="51"/>
        <v>0</v>
      </c>
      <c r="CF97" s="80">
        <f t="shared" si="51"/>
        <v>0</v>
      </c>
      <c r="CG97" s="80">
        <f t="shared" si="51"/>
        <v>0</v>
      </c>
      <c r="CH97" s="80">
        <f t="shared" si="51"/>
        <v>0</v>
      </c>
      <c r="CI97" s="80">
        <f t="shared" si="52"/>
        <v>0</v>
      </c>
      <c r="CJ97" s="80"/>
      <c r="CK97" s="80"/>
      <c r="CL97" s="80">
        <f t="shared" si="53"/>
        <v>0</v>
      </c>
      <c r="CM97" s="80">
        <f t="shared" si="53"/>
        <v>0</v>
      </c>
      <c r="CN97" s="80">
        <f t="shared" si="53"/>
        <v>0</v>
      </c>
      <c r="CO97" s="80">
        <f t="shared" si="53"/>
        <v>0</v>
      </c>
      <c r="CP97" s="80">
        <f t="shared" si="54"/>
        <v>0</v>
      </c>
      <c r="CQ97" s="80"/>
      <c r="CR97" s="80"/>
      <c r="CS97" s="80">
        <f t="shared" si="55"/>
        <v>0</v>
      </c>
      <c r="CT97" s="80">
        <f t="shared" si="55"/>
        <v>0</v>
      </c>
      <c r="CU97" s="80">
        <f t="shared" si="55"/>
        <v>0</v>
      </c>
      <c r="CV97" s="80">
        <f t="shared" si="55"/>
        <v>0</v>
      </c>
      <c r="CW97" s="80">
        <f t="shared" si="56"/>
        <v>0</v>
      </c>
      <c r="CX97" s="80"/>
      <c r="CY97" s="80"/>
      <c r="CZ97" s="80">
        <f t="shared" si="57"/>
        <v>0</v>
      </c>
      <c r="DA97" s="80">
        <f t="shared" si="57"/>
        <v>0</v>
      </c>
      <c r="DB97" s="80">
        <f t="shared" si="57"/>
        <v>0</v>
      </c>
      <c r="DC97" s="80">
        <f t="shared" si="57"/>
        <v>0</v>
      </c>
      <c r="DD97" s="80">
        <f t="shared" si="58"/>
        <v>0</v>
      </c>
      <c r="DF97" s="81">
        <f t="shared" si="59"/>
        <v>0</v>
      </c>
      <c r="DG97" s="81">
        <f t="shared" si="60"/>
        <v>0</v>
      </c>
      <c r="DH97" s="81">
        <f t="shared" si="61"/>
        <v>0</v>
      </c>
      <c r="DI97" s="81">
        <f t="shared" si="62"/>
        <v>0</v>
      </c>
      <c r="DJ97" s="81">
        <f t="shared" si="63"/>
        <v>0</v>
      </c>
      <c r="DK97" s="84">
        <f t="shared" si="37"/>
        <v>0</v>
      </c>
    </row>
    <row r="98" spans="1:120" ht="15.75" thickBot="1">
      <c r="A98" s="76"/>
      <c r="B98" s="31">
        <v>96</v>
      </c>
      <c r="C98" s="82">
        <v>0</v>
      </c>
      <c r="D98" s="82">
        <v>0</v>
      </c>
      <c r="E98" s="82">
        <v>0</v>
      </c>
      <c r="F98" s="82">
        <v>0</v>
      </c>
      <c r="G98" s="82">
        <v>0</v>
      </c>
      <c r="H98" s="76"/>
      <c r="I98" s="31">
        <v>96</v>
      </c>
      <c r="J98" s="82">
        <v>0</v>
      </c>
      <c r="K98" s="82">
        <v>0</v>
      </c>
      <c r="L98" s="82">
        <v>0</v>
      </c>
      <c r="M98" s="82">
        <v>0</v>
      </c>
      <c r="N98" s="82">
        <v>0</v>
      </c>
      <c r="O98" s="76"/>
      <c r="P98" s="31">
        <v>96</v>
      </c>
      <c r="Q98" s="82">
        <v>0</v>
      </c>
      <c r="R98" s="82">
        <v>0</v>
      </c>
      <c r="S98" s="82">
        <v>0</v>
      </c>
      <c r="T98" s="82">
        <v>0</v>
      </c>
      <c r="U98" s="82">
        <v>0</v>
      </c>
      <c r="V98" s="76"/>
      <c r="W98" s="31">
        <v>96</v>
      </c>
      <c r="X98" s="82">
        <v>0</v>
      </c>
      <c r="Y98" s="82">
        <v>0</v>
      </c>
      <c r="Z98" s="82">
        <v>0</v>
      </c>
      <c r="AA98" s="82">
        <v>0</v>
      </c>
      <c r="AB98" s="82">
        <v>0</v>
      </c>
      <c r="AC98" s="76"/>
      <c r="AD98" s="31">
        <v>96</v>
      </c>
      <c r="AE98" s="82">
        <v>0</v>
      </c>
      <c r="AF98" s="82">
        <v>0</v>
      </c>
      <c r="AG98" s="82">
        <v>0</v>
      </c>
      <c r="AH98" s="82">
        <v>0</v>
      </c>
      <c r="AI98" s="82">
        <v>0</v>
      </c>
      <c r="AJ98" s="31">
        <v>242.08200000000002</v>
      </c>
      <c r="AK98" s="31">
        <f t="shared" si="38"/>
        <v>252.08200000000002</v>
      </c>
      <c r="AM98" s="83"/>
      <c r="AN98" s="83">
        <f t="shared" si="39"/>
        <v>0</v>
      </c>
      <c r="AO98" s="83">
        <f t="shared" si="39"/>
        <v>0</v>
      </c>
      <c r="AP98" s="83">
        <f t="shared" si="39"/>
        <v>0</v>
      </c>
      <c r="AQ98" s="83">
        <f t="shared" si="36"/>
        <v>0</v>
      </c>
      <c r="AR98" s="83">
        <f t="shared" si="40"/>
        <v>0</v>
      </c>
      <c r="AS98" s="83"/>
      <c r="AT98" s="83"/>
      <c r="AU98" s="83">
        <f t="shared" si="41"/>
        <v>0</v>
      </c>
      <c r="AV98" s="83">
        <f t="shared" si="41"/>
        <v>0</v>
      </c>
      <c r="AW98" s="83">
        <f t="shared" si="41"/>
        <v>0</v>
      </c>
      <c r="AX98" s="83">
        <f t="shared" si="41"/>
        <v>0</v>
      </c>
      <c r="AY98" s="83">
        <f t="shared" si="42"/>
        <v>0</v>
      </c>
      <c r="AZ98" s="83"/>
      <c r="BA98" s="83"/>
      <c r="BB98" s="83">
        <f t="shared" si="43"/>
        <v>0</v>
      </c>
      <c r="BC98" s="83">
        <f t="shared" si="43"/>
        <v>0</v>
      </c>
      <c r="BD98" s="83">
        <f t="shared" si="43"/>
        <v>0</v>
      </c>
      <c r="BE98" s="83">
        <f t="shared" si="43"/>
        <v>0</v>
      </c>
      <c r="BF98" s="83">
        <f t="shared" si="44"/>
        <v>0</v>
      </c>
      <c r="BG98" s="83"/>
      <c r="BH98" s="83"/>
      <c r="BI98" s="83">
        <f t="shared" si="45"/>
        <v>0</v>
      </c>
      <c r="BJ98" s="83">
        <f t="shared" si="45"/>
        <v>0</v>
      </c>
      <c r="BK98" s="83">
        <f t="shared" si="45"/>
        <v>0</v>
      </c>
      <c r="BL98" s="83">
        <f t="shared" si="45"/>
        <v>0</v>
      </c>
      <c r="BM98" s="83">
        <f t="shared" si="46"/>
        <v>0</v>
      </c>
      <c r="BN98" s="83"/>
      <c r="BO98" s="83"/>
      <c r="BP98" s="83">
        <f t="shared" si="47"/>
        <v>0</v>
      </c>
      <c r="BQ98" s="83">
        <f t="shared" si="47"/>
        <v>0</v>
      </c>
      <c r="BR98" s="83">
        <f t="shared" si="47"/>
        <v>0</v>
      </c>
      <c r="BS98" s="83">
        <f t="shared" si="47"/>
        <v>0</v>
      </c>
      <c r="BT98" s="83">
        <f t="shared" si="48"/>
        <v>0</v>
      </c>
      <c r="BV98" s="80"/>
      <c r="BW98" s="80"/>
      <c r="BX98" s="80">
        <f t="shared" si="49"/>
        <v>0</v>
      </c>
      <c r="BY98" s="80">
        <f t="shared" si="49"/>
        <v>0</v>
      </c>
      <c r="BZ98" s="80">
        <f t="shared" si="49"/>
        <v>0</v>
      </c>
      <c r="CA98" s="80">
        <f t="shared" si="49"/>
        <v>0</v>
      </c>
      <c r="CB98" s="80">
        <f t="shared" si="50"/>
        <v>0</v>
      </c>
      <c r="CC98" s="80"/>
      <c r="CD98" s="80"/>
      <c r="CE98" s="80">
        <f t="shared" si="51"/>
        <v>0</v>
      </c>
      <c r="CF98" s="80">
        <f t="shared" si="51"/>
        <v>0</v>
      </c>
      <c r="CG98" s="80">
        <f t="shared" si="51"/>
        <v>0</v>
      </c>
      <c r="CH98" s="80">
        <f t="shared" si="51"/>
        <v>0</v>
      </c>
      <c r="CI98" s="80">
        <f t="shared" si="52"/>
        <v>0</v>
      </c>
      <c r="CJ98" s="80"/>
      <c r="CK98" s="80"/>
      <c r="CL98" s="80">
        <f t="shared" si="53"/>
        <v>0</v>
      </c>
      <c r="CM98" s="80">
        <f t="shared" si="53"/>
        <v>0</v>
      </c>
      <c r="CN98" s="80">
        <f t="shared" si="53"/>
        <v>0</v>
      </c>
      <c r="CO98" s="80">
        <f t="shared" si="53"/>
        <v>0</v>
      </c>
      <c r="CP98" s="80">
        <f t="shared" si="54"/>
        <v>0</v>
      </c>
      <c r="CQ98" s="80"/>
      <c r="CR98" s="80"/>
      <c r="CS98" s="80">
        <f t="shared" si="55"/>
        <v>0</v>
      </c>
      <c r="CT98" s="80">
        <f t="shared" si="55"/>
        <v>0</v>
      </c>
      <c r="CU98" s="80">
        <f t="shared" si="55"/>
        <v>0</v>
      </c>
      <c r="CV98" s="80">
        <f t="shared" si="55"/>
        <v>0</v>
      </c>
      <c r="CW98" s="80">
        <f t="shared" si="56"/>
        <v>0</v>
      </c>
      <c r="CX98" s="80"/>
      <c r="CY98" s="80"/>
      <c r="CZ98" s="80">
        <f t="shared" si="57"/>
        <v>0</v>
      </c>
      <c r="DA98" s="80">
        <f t="shared" si="57"/>
        <v>0</v>
      </c>
      <c r="DB98" s="80">
        <f t="shared" si="57"/>
        <v>0</v>
      </c>
      <c r="DC98" s="80">
        <f t="shared" si="57"/>
        <v>0</v>
      </c>
      <c r="DD98" s="80">
        <f t="shared" si="58"/>
        <v>0</v>
      </c>
      <c r="DF98" s="81">
        <f t="shared" si="59"/>
        <v>0</v>
      </c>
      <c r="DG98" s="81">
        <f t="shared" si="60"/>
        <v>0</v>
      </c>
      <c r="DH98" s="81">
        <f t="shared" si="61"/>
        <v>0</v>
      </c>
      <c r="DI98" s="81">
        <f t="shared" si="62"/>
        <v>0</v>
      </c>
      <c r="DJ98" s="81">
        <f t="shared" si="63"/>
        <v>0</v>
      </c>
      <c r="DK98" s="84">
        <f t="shared" si="37"/>
        <v>0</v>
      </c>
    </row>
    <row r="99" spans="1:120" ht="15.75" thickBot="1">
      <c r="A99" s="76"/>
      <c r="B99" s="31"/>
      <c r="C99" s="31"/>
      <c r="D99" s="31"/>
      <c r="E99" s="31"/>
      <c r="F99" s="31"/>
      <c r="G99" s="31"/>
      <c r="H99" s="76"/>
      <c r="I99" s="31"/>
      <c r="J99" s="31"/>
      <c r="K99" s="31"/>
      <c r="L99" s="31"/>
      <c r="M99" s="31"/>
      <c r="N99" s="31"/>
      <c r="O99" s="76"/>
      <c r="P99" s="31"/>
      <c r="Q99" s="31"/>
      <c r="R99" s="31"/>
      <c r="S99" s="31"/>
      <c r="T99" s="31"/>
      <c r="U99" s="31"/>
      <c r="V99" s="76"/>
      <c r="W99" s="31"/>
      <c r="X99" s="31"/>
      <c r="Y99" s="31"/>
      <c r="Z99" s="31"/>
      <c r="AA99" s="31"/>
      <c r="AB99" s="31"/>
      <c r="AC99" s="76"/>
      <c r="AD99" s="31"/>
      <c r="AE99" s="31"/>
      <c r="AF99" s="31"/>
      <c r="AG99" s="31"/>
      <c r="AH99" s="31"/>
      <c r="AI99" s="31"/>
      <c r="AJ99" s="85"/>
      <c r="AK99" s="85"/>
      <c r="AL99" s="86"/>
      <c r="AM99" s="87"/>
      <c r="AN99" s="87">
        <f>SUM(AN3:AN98)/4000</f>
        <v>0</v>
      </c>
      <c r="AO99" s="87">
        <f t="shared" ref="AO99:AR99" si="64">SUM(AO3:AO98)/4000</f>
        <v>0</v>
      </c>
      <c r="AP99" s="87">
        <f t="shared" si="64"/>
        <v>0</v>
      </c>
      <c r="AQ99" s="87">
        <f t="shared" si="64"/>
        <v>0</v>
      </c>
      <c r="AR99" s="87">
        <f t="shared" si="64"/>
        <v>0</v>
      </c>
      <c r="AS99" s="87"/>
      <c r="AT99" s="87"/>
      <c r="AU99" s="87">
        <f>SUM(AU3:AU98)/4000</f>
        <v>0.41090400000000005</v>
      </c>
      <c r="AV99" s="87">
        <f t="shared" ref="AV99:AY99" si="65">SUM(AV3:AV98)/4000</f>
        <v>0</v>
      </c>
      <c r="AW99" s="87">
        <f t="shared" si="65"/>
        <v>0</v>
      </c>
      <c r="AX99" s="87">
        <f t="shared" si="65"/>
        <v>0</v>
      </c>
      <c r="AY99" s="87">
        <f t="shared" si="65"/>
        <v>-0.41090400000000005</v>
      </c>
      <c r="AZ99" s="87"/>
      <c r="BA99" s="87"/>
      <c r="BB99" s="87">
        <f>SUM(BB3:BB98)/4000</f>
        <v>0</v>
      </c>
      <c r="BC99" s="87">
        <f t="shared" ref="BC99:BF99" si="66">SUM(BC3:BC98)/4000</f>
        <v>0</v>
      </c>
      <c r="BD99" s="87">
        <f t="shared" si="66"/>
        <v>0</v>
      </c>
      <c r="BE99" s="87">
        <f t="shared" si="66"/>
        <v>0</v>
      </c>
      <c r="BF99" s="87">
        <f t="shared" si="66"/>
        <v>0</v>
      </c>
      <c r="BG99" s="87"/>
      <c r="BH99" s="87"/>
      <c r="BI99" s="87">
        <f>SUM(BI3:BI98)/4000</f>
        <v>0</v>
      </c>
      <c r="BJ99" s="87">
        <f t="shared" ref="BJ99:BM99" si="67">SUM(BJ3:BJ98)/4000</f>
        <v>0</v>
      </c>
      <c r="BK99" s="87">
        <f t="shared" si="67"/>
        <v>0</v>
      </c>
      <c r="BL99" s="87">
        <f t="shared" si="67"/>
        <v>0</v>
      </c>
      <c r="BM99" s="87">
        <f t="shared" si="67"/>
        <v>0</v>
      </c>
      <c r="BN99" s="87"/>
      <c r="BO99" s="87"/>
      <c r="BP99" s="87">
        <f>SUM(BP3:BP98)/4000</f>
        <v>9.3844749999999977E-2</v>
      </c>
      <c r="BQ99" s="87">
        <f t="shared" ref="BQ99:BT99" si="68">SUM(BQ3:BQ98)/4000</f>
        <v>3.0969999999999999E-3</v>
      </c>
      <c r="BR99" s="87">
        <f t="shared" si="68"/>
        <v>0</v>
      </c>
      <c r="BS99" s="87">
        <f t="shared" si="68"/>
        <v>0</v>
      </c>
      <c r="BT99" s="87">
        <f t="shared" si="68"/>
        <v>-9.6941749999999979E-2</v>
      </c>
      <c r="BU99" s="86"/>
      <c r="BV99" s="88"/>
      <c r="BW99" s="88"/>
      <c r="BX99" s="89">
        <f>SUM(BX3:BX98)/40000</f>
        <v>0</v>
      </c>
      <c r="BY99" s="89">
        <f t="shared" ref="BY99:CB99" si="69">SUM(BY3:BY98)/40000</f>
        <v>0</v>
      </c>
      <c r="BZ99" s="89">
        <f t="shared" si="69"/>
        <v>0</v>
      </c>
      <c r="CA99" s="89">
        <f t="shared" si="69"/>
        <v>0</v>
      </c>
      <c r="CB99" s="89">
        <f t="shared" si="69"/>
        <v>0</v>
      </c>
      <c r="CC99" s="88"/>
      <c r="CD99" s="88"/>
      <c r="CE99" s="89">
        <f>SUM(CE3:CE98)/40000</f>
        <v>0.41090399999999999</v>
      </c>
      <c r="CF99" s="89">
        <f t="shared" ref="CF99:CI99" si="70">SUM(CF3:CF98)/40000</f>
        <v>0</v>
      </c>
      <c r="CG99" s="89">
        <f t="shared" si="70"/>
        <v>0</v>
      </c>
      <c r="CH99" s="89">
        <f t="shared" si="70"/>
        <v>0</v>
      </c>
      <c r="CI99" s="89">
        <f t="shared" si="70"/>
        <v>0.41090399999999999</v>
      </c>
      <c r="CJ99" s="88"/>
      <c r="CK99" s="88"/>
      <c r="CL99" s="89">
        <f>SUM(CL3:CL98)/40000</f>
        <v>0</v>
      </c>
      <c r="CM99" s="89">
        <f t="shared" ref="CM99:CP99" si="71">SUM(CM3:CM98)/40000</f>
        <v>0</v>
      </c>
      <c r="CN99" s="89">
        <f t="shared" si="71"/>
        <v>0</v>
      </c>
      <c r="CO99" s="89">
        <f t="shared" si="71"/>
        <v>0</v>
      </c>
      <c r="CP99" s="89">
        <f t="shared" si="71"/>
        <v>0</v>
      </c>
      <c r="CQ99" s="88"/>
      <c r="CR99" s="88"/>
      <c r="CS99" s="89">
        <f>SUM(CS3:CS98)/40000</f>
        <v>0</v>
      </c>
      <c r="CT99" s="89">
        <f t="shared" ref="CT99:CW99" si="72">SUM(CT3:CT98)/40000</f>
        <v>0</v>
      </c>
      <c r="CU99" s="89">
        <f t="shared" si="72"/>
        <v>0</v>
      </c>
      <c r="CV99" s="89">
        <f t="shared" si="72"/>
        <v>0</v>
      </c>
      <c r="CW99" s="89">
        <f t="shared" si="72"/>
        <v>0</v>
      </c>
      <c r="CX99" s="88"/>
      <c r="CY99" s="88"/>
      <c r="CZ99" s="89">
        <f>SUM(CZ3:CZ98)/40000</f>
        <v>9.3844750000000005E-2</v>
      </c>
      <c r="DA99" s="89">
        <f t="shared" ref="DA99:DD99" si="73">SUM(DA3:DA98)/40000</f>
        <v>3.0969999999999999E-3</v>
      </c>
      <c r="DB99" s="89">
        <f t="shared" si="73"/>
        <v>0</v>
      </c>
      <c r="DC99" s="89">
        <f t="shared" si="73"/>
        <v>0</v>
      </c>
      <c r="DD99" s="89">
        <f t="shared" si="73"/>
        <v>9.6941750000000007E-2</v>
      </c>
      <c r="DE99" s="86"/>
      <c r="DF99" s="81">
        <f t="shared" si="59"/>
        <v>0.50474875000000008</v>
      </c>
      <c r="DG99" s="81">
        <f t="shared" si="60"/>
        <v>-0.40780700000000003</v>
      </c>
      <c r="DH99" s="81">
        <f t="shared" si="61"/>
        <v>0</v>
      </c>
      <c r="DI99" s="81">
        <f t="shared" si="62"/>
        <v>0</v>
      </c>
      <c r="DJ99" s="81">
        <f t="shared" si="63"/>
        <v>-9.6941749999999979E-2</v>
      </c>
      <c r="DK99" s="84">
        <f>SUM(DF99:DJ99)</f>
        <v>0</v>
      </c>
      <c r="DL99" s="86"/>
      <c r="DM99" s="86"/>
      <c r="DN99" s="86"/>
      <c r="DO99" s="86"/>
      <c r="DP99" s="86"/>
    </row>
    <row r="100" spans="1:120">
      <c r="AM100" s="83"/>
      <c r="AN100" s="83"/>
      <c r="AO100" s="83"/>
      <c r="AP100" s="83"/>
      <c r="AQ100" s="83"/>
      <c r="AR100" s="83"/>
      <c r="AS100" s="83"/>
      <c r="AT100" s="83"/>
      <c r="AU100" s="83"/>
      <c r="AV100" s="83"/>
      <c r="AW100" s="83"/>
      <c r="AX100" s="83"/>
      <c r="AY100" s="83"/>
      <c r="AZ100" s="83"/>
      <c r="BA100" s="83"/>
      <c r="BB100" s="83"/>
      <c r="BC100" s="83"/>
      <c r="BD100" s="83"/>
      <c r="BE100" s="83"/>
      <c r="BF100" s="83"/>
      <c r="BG100" s="83"/>
      <c r="BH100" s="83"/>
      <c r="BI100" s="83"/>
      <c r="BJ100" s="83"/>
      <c r="BK100" s="83"/>
      <c r="BL100" s="83"/>
      <c r="BM100" s="83"/>
      <c r="BN100" s="83"/>
      <c r="BO100" s="83"/>
      <c r="BP100" s="83"/>
      <c r="BQ100" s="83"/>
      <c r="BR100" s="83"/>
      <c r="BS100" s="83"/>
      <c r="BT100" s="83"/>
      <c r="BV100" s="80"/>
      <c r="BW100" s="80"/>
      <c r="BX100" s="80"/>
      <c r="BY100" s="80"/>
      <c r="BZ100" s="80"/>
      <c r="CA100" s="80"/>
      <c r="CB100" s="80"/>
      <c r="CC100" s="80"/>
      <c r="CD100" s="80"/>
      <c r="CE100" s="80"/>
      <c r="CF100" s="80"/>
      <c r="CG100" s="80"/>
      <c r="CH100" s="80"/>
      <c r="CI100" s="80"/>
      <c r="CJ100" s="80"/>
      <c r="CK100" s="80"/>
      <c r="CL100" s="80"/>
      <c r="CM100" s="80"/>
      <c r="CN100" s="80"/>
      <c r="CO100" s="80"/>
      <c r="CP100" s="80"/>
      <c r="CQ100" s="80"/>
      <c r="CR100" s="80"/>
      <c r="CS100" s="80"/>
      <c r="CT100" s="80"/>
      <c r="CU100" s="80"/>
      <c r="CV100" s="80"/>
      <c r="CW100" s="80"/>
      <c r="CX100" s="80"/>
      <c r="CY100" s="80"/>
      <c r="CZ100" s="80"/>
      <c r="DA100" s="80"/>
      <c r="DB100" s="80"/>
      <c r="DC100" s="80"/>
      <c r="DD100" s="80"/>
    </row>
    <row r="101" spans="1:120" s="90" customFormat="1">
      <c r="B101" s="90" t="s">
        <v>44</v>
      </c>
      <c r="C101" s="90" t="s">
        <v>150</v>
      </c>
      <c r="D101" s="90" t="s">
        <v>151</v>
      </c>
      <c r="E101" s="90" t="s">
        <v>152</v>
      </c>
      <c r="F101" s="90" t="s">
        <v>153</v>
      </c>
      <c r="G101" s="90" t="s">
        <v>142</v>
      </c>
      <c r="I101" s="90" t="s">
        <v>44</v>
      </c>
      <c r="J101" s="90" t="s">
        <v>149</v>
      </c>
      <c r="K101" s="90" t="s">
        <v>151</v>
      </c>
      <c r="L101" s="90" t="s">
        <v>152</v>
      </c>
      <c r="M101" s="90" t="s">
        <v>153</v>
      </c>
      <c r="N101" s="90" t="s">
        <v>142</v>
      </c>
      <c r="P101" s="90" t="s">
        <v>44</v>
      </c>
      <c r="Q101" s="90" t="s">
        <v>149</v>
      </c>
      <c r="R101" s="90" t="s">
        <v>150</v>
      </c>
      <c r="S101" s="90" t="s">
        <v>152</v>
      </c>
      <c r="T101" s="90" t="s">
        <v>153</v>
      </c>
      <c r="U101" s="90" t="s">
        <v>142</v>
      </c>
      <c r="W101" s="90" t="s">
        <v>44</v>
      </c>
      <c r="X101" s="90" t="s">
        <v>149</v>
      </c>
      <c r="Y101" s="90" t="s">
        <v>150</v>
      </c>
      <c r="Z101" s="90" t="s">
        <v>151</v>
      </c>
      <c r="AA101" s="90" t="s">
        <v>153</v>
      </c>
      <c r="AB101" s="90" t="s">
        <v>142</v>
      </c>
      <c r="AD101" s="90" t="s">
        <v>44</v>
      </c>
      <c r="AE101" s="90" t="s">
        <v>149</v>
      </c>
      <c r="AF101" s="90" t="s">
        <v>150</v>
      </c>
      <c r="AG101" s="90" t="s">
        <v>151</v>
      </c>
      <c r="AH101" s="90" t="s">
        <v>152</v>
      </c>
      <c r="AI101" s="90" t="s">
        <v>142</v>
      </c>
      <c r="AJ101" s="90" t="s">
        <v>313</v>
      </c>
      <c r="AK101" s="90" t="s">
        <v>314</v>
      </c>
      <c r="AL101" s="90" t="s">
        <v>149</v>
      </c>
      <c r="AM101" s="91" t="s">
        <v>44</v>
      </c>
      <c r="AN101" s="91" t="s">
        <v>150</v>
      </c>
      <c r="AO101" s="91" t="s">
        <v>151</v>
      </c>
      <c r="AP101" s="91" t="s">
        <v>152</v>
      </c>
      <c r="AQ101" s="91" t="s">
        <v>153</v>
      </c>
      <c r="AR101" s="91" t="s">
        <v>142</v>
      </c>
      <c r="AS101" s="91" t="s">
        <v>150</v>
      </c>
      <c r="AT101" s="91" t="s">
        <v>44</v>
      </c>
      <c r="AU101" s="91" t="s">
        <v>149</v>
      </c>
      <c r="AV101" s="91" t="s">
        <v>151</v>
      </c>
      <c r="AW101" s="91" t="s">
        <v>152</v>
      </c>
      <c r="AX101" s="91" t="s">
        <v>153</v>
      </c>
      <c r="AY101" s="91" t="s">
        <v>142</v>
      </c>
      <c r="AZ101" s="91" t="s">
        <v>151</v>
      </c>
      <c r="BA101" s="91" t="s">
        <v>44</v>
      </c>
      <c r="BB101" s="91" t="s">
        <v>149</v>
      </c>
      <c r="BC101" s="91" t="s">
        <v>150</v>
      </c>
      <c r="BD101" s="91" t="s">
        <v>152</v>
      </c>
      <c r="BE101" s="91" t="s">
        <v>153</v>
      </c>
      <c r="BF101" s="91" t="s">
        <v>142</v>
      </c>
      <c r="BG101" s="91" t="s">
        <v>152</v>
      </c>
      <c r="BH101" s="91" t="s">
        <v>44</v>
      </c>
      <c r="BI101" s="91" t="s">
        <v>149</v>
      </c>
      <c r="BJ101" s="91" t="s">
        <v>150</v>
      </c>
      <c r="BK101" s="91" t="s">
        <v>151</v>
      </c>
      <c r="BL101" s="91" t="s">
        <v>153</v>
      </c>
      <c r="BM101" s="91" t="s">
        <v>142</v>
      </c>
      <c r="BN101" s="91" t="s">
        <v>153</v>
      </c>
      <c r="BO101" s="91" t="s">
        <v>44</v>
      </c>
      <c r="BP101" s="91" t="s">
        <v>149</v>
      </c>
      <c r="BQ101" s="91" t="s">
        <v>150</v>
      </c>
      <c r="BR101" s="91" t="s">
        <v>151</v>
      </c>
      <c r="BS101" s="91" t="s">
        <v>152</v>
      </c>
      <c r="BT101" s="91" t="s">
        <v>142</v>
      </c>
      <c r="BV101" s="92" t="s">
        <v>149</v>
      </c>
      <c r="BW101" s="92" t="s">
        <v>44</v>
      </c>
      <c r="BX101" s="92" t="s">
        <v>150</v>
      </c>
      <c r="BY101" s="92" t="s">
        <v>151</v>
      </c>
      <c r="BZ101" s="92" t="s">
        <v>152</v>
      </c>
      <c r="CA101" s="92" t="s">
        <v>153</v>
      </c>
      <c r="CB101" s="92" t="s">
        <v>142</v>
      </c>
      <c r="CC101" s="92" t="s">
        <v>150</v>
      </c>
      <c r="CD101" s="92" t="s">
        <v>44</v>
      </c>
      <c r="CE101" s="92" t="s">
        <v>149</v>
      </c>
      <c r="CF101" s="92" t="s">
        <v>151</v>
      </c>
      <c r="CG101" s="92" t="s">
        <v>152</v>
      </c>
      <c r="CH101" s="92" t="s">
        <v>153</v>
      </c>
      <c r="CI101" s="92" t="s">
        <v>142</v>
      </c>
      <c r="CJ101" s="92" t="s">
        <v>151</v>
      </c>
      <c r="CK101" s="92" t="s">
        <v>44</v>
      </c>
      <c r="CL101" s="92" t="s">
        <v>149</v>
      </c>
      <c r="CM101" s="92" t="s">
        <v>150</v>
      </c>
      <c r="CN101" s="92" t="s">
        <v>152</v>
      </c>
      <c r="CO101" s="92" t="s">
        <v>153</v>
      </c>
      <c r="CP101" s="92" t="s">
        <v>142</v>
      </c>
      <c r="CQ101" s="92" t="s">
        <v>152</v>
      </c>
      <c r="CR101" s="92" t="s">
        <v>44</v>
      </c>
      <c r="CS101" s="92" t="s">
        <v>149</v>
      </c>
      <c r="CT101" s="92" t="s">
        <v>150</v>
      </c>
      <c r="CU101" s="92" t="s">
        <v>151</v>
      </c>
      <c r="CV101" s="92" t="s">
        <v>153</v>
      </c>
      <c r="CW101" s="92" t="s">
        <v>142</v>
      </c>
      <c r="CX101" s="92" t="s">
        <v>153</v>
      </c>
      <c r="CY101" s="92" t="s">
        <v>44</v>
      </c>
      <c r="CZ101" s="92" t="s">
        <v>149</v>
      </c>
      <c r="DA101" s="92" t="s">
        <v>150</v>
      </c>
      <c r="DB101" s="92" t="s">
        <v>151</v>
      </c>
      <c r="DC101" s="92" t="s">
        <v>152</v>
      </c>
      <c r="DD101" s="92" t="s">
        <v>142</v>
      </c>
      <c r="DF101" s="90" t="s">
        <v>149</v>
      </c>
      <c r="DG101" s="90" t="s">
        <v>150</v>
      </c>
      <c r="DH101" s="90" t="s">
        <v>151</v>
      </c>
      <c r="DI101" s="90" t="s">
        <v>152</v>
      </c>
      <c r="DJ101" s="90" t="s">
        <v>153</v>
      </c>
    </row>
    <row r="102" spans="1:120">
      <c r="AM102" s="83"/>
      <c r="AN102" s="83"/>
      <c r="AO102" s="83"/>
      <c r="AP102" s="83"/>
      <c r="AQ102" s="83"/>
      <c r="AR102" s="83"/>
      <c r="AS102" s="83"/>
      <c r="AT102" s="83"/>
      <c r="AU102" s="83"/>
      <c r="AV102" s="83"/>
      <c r="AW102" s="83"/>
      <c r="AX102" s="83"/>
      <c r="AY102" s="83"/>
      <c r="AZ102" s="83"/>
      <c r="BA102" s="83"/>
      <c r="BB102" s="83"/>
      <c r="BC102" s="83"/>
      <c r="BD102" s="83"/>
      <c r="BE102" s="83"/>
      <c r="BF102" s="83"/>
      <c r="BG102" s="83"/>
      <c r="BH102" s="83"/>
      <c r="BI102" s="83"/>
      <c r="BJ102" s="83"/>
      <c r="BK102" s="83"/>
      <c r="BL102" s="83"/>
      <c r="BM102" s="83"/>
      <c r="BN102" s="83"/>
      <c r="BO102" s="83"/>
      <c r="BP102" s="83"/>
      <c r="BQ102" s="83"/>
      <c r="BR102" s="83"/>
      <c r="BS102" s="83"/>
      <c r="BT102" s="83"/>
      <c r="BV102" s="80"/>
      <c r="BW102" s="80"/>
      <c r="BX102" s="80"/>
      <c r="BY102" s="80"/>
      <c r="BZ102" s="80"/>
      <c r="CA102" s="80"/>
      <c r="CB102" s="80"/>
      <c r="CC102" s="80"/>
      <c r="CD102" s="80"/>
      <c r="CE102" s="80"/>
      <c r="CF102" s="80"/>
      <c r="CG102" s="80"/>
      <c r="CH102" s="80"/>
      <c r="CI102" s="80"/>
      <c r="CJ102" s="80"/>
      <c r="CK102" s="80"/>
      <c r="CL102" s="80"/>
      <c r="CM102" s="80"/>
      <c r="CN102" s="80"/>
      <c r="CO102" s="80"/>
      <c r="CP102" s="80"/>
      <c r="CQ102" s="80"/>
      <c r="CR102" s="80"/>
      <c r="CS102" s="80"/>
      <c r="CT102" s="80"/>
      <c r="CU102" s="80"/>
      <c r="CV102" s="80"/>
      <c r="CW102" s="80"/>
      <c r="CX102" s="80"/>
      <c r="CY102" s="80"/>
      <c r="CZ102" s="80"/>
      <c r="DA102" s="80"/>
      <c r="DB102" s="80"/>
      <c r="DC102" s="80"/>
      <c r="DD102" s="80"/>
    </row>
    <row r="103" spans="1:120">
      <c r="AM103" s="83"/>
      <c r="AN103" s="83"/>
      <c r="AO103" s="83"/>
      <c r="AP103" s="83"/>
      <c r="AQ103" s="83"/>
      <c r="AR103" s="83"/>
      <c r="AS103" s="83"/>
      <c r="AT103" s="83"/>
      <c r="AU103" s="83"/>
      <c r="AV103" s="83"/>
      <c r="AW103" s="83"/>
      <c r="AX103" s="83"/>
      <c r="AY103" s="83"/>
      <c r="AZ103" s="83"/>
      <c r="BA103" s="83"/>
      <c r="BB103" s="83"/>
      <c r="BC103" s="83"/>
      <c r="BD103" s="83"/>
      <c r="BE103" s="83"/>
      <c r="BF103" s="83"/>
      <c r="BG103" s="83"/>
      <c r="BH103" s="83"/>
      <c r="BI103" s="83"/>
      <c r="BJ103" s="83"/>
      <c r="BK103" s="83"/>
      <c r="BL103" s="83"/>
      <c r="BM103" s="83"/>
      <c r="BN103" s="83"/>
      <c r="BO103" s="83"/>
      <c r="BP103" s="83"/>
      <c r="BQ103" s="83"/>
      <c r="BR103" s="83"/>
      <c r="BS103" s="83"/>
      <c r="BT103" s="83"/>
      <c r="BV103" s="80"/>
      <c r="BW103" s="80"/>
      <c r="BX103" s="80"/>
      <c r="BY103" s="80"/>
      <c r="BZ103" s="80"/>
      <c r="CA103" s="80"/>
      <c r="CB103" s="80"/>
      <c r="CC103" s="80"/>
      <c r="CD103" s="80"/>
      <c r="CE103" s="80"/>
      <c r="CF103" s="80"/>
      <c r="CG103" s="80"/>
      <c r="CH103" s="80"/>
      <c r="CI103" s="80"/>
      <c r="CJ103" s="80"/>
      <c r="CK103" s="80"/>
      <c r="CL103" s="80"/>
      <c r="CM103" s="80"/>
      <c r="CN103" s="80"/>
      <c r="CO103" s="80"/>
      <c r="CP103" s="80"/>
      <c r="CQ103" s="80"/>
      <c r="CR103" s="80"/>
      <c r="CS103" s="80"/>
      <c r="CT103" s="80"/>
      <c r="CU103" s="80"/>
      <c r="CV103" s="80"/>
      <c r="CW103" s="80"/>
      <c r="CX103" s="80"/>
      <c r="CY103" s="80"/>
      <c r="CZ103" s="80"/>
      <c r="DA103" s="80"/>
      <c r="DB103" s="80"/>
      <c r="DC103" s="80"/>
      <c r="DD103" s="80"/>
    </row>
  </sheetData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>
  <dimension ref="A1:X99"/>
  <sheetViews>
    <sheetView workbookViewId="0">
      <selection activeCell="O16" sqref="O16"/>
    </sheetView>
  </sheetViews>
  <sheetFormatPr defaultRowHeight="15"/>
  <cols>
    <col min="1" max="1" width="11.7109375" bestFit="1" customWidth="1"/>
    <col min="3" max="4" width="9.5703125" bestFit="1" customWidth="1"/>
    <col min="5" max="6" width="9.28515625" bestFit="1" customWidth="1"/>
    <col min="7" max="7" width="9.5703125" customWidth="1"/>
    <col min="8" max="8" width="11.28515625" customWidth="1"/>
    <col min="22" max="22" width="19.5703125" bestFit="1" customWidth="1"/>
    <col min="23" max="23" width="4.28515625" customWidth="1"/>
    <col min="24" max="24" width="3.85546875" customWidth="1"/>
  </cols>
  <sheetData>
    <row r="1" spans="1:24" ht="15.75" thickBot="1">
      <c r="A1" s="233" t="s">
        <v>44</v>
      </c>
      <c r="B1" s="170" t="s">
        <v>505</v>
      </c>
      <c r="C1" s="175">
        <f ca="1">INDIRECT("Allocation!B" &amp; $V$6)</f>
        <v>74.599999999999994</v>
      </c>
      <c r="D1" s="175">
        <f ca="1">INDIRECT("Allocation!C" &amp; $V$6)</f>
        <v>24.030000000000005</v>
      </c>
      <c r="E1" s="175">
        <f ca="1">INDIRECT("Allocation!D" &amp; $V$6)</f>
        <v>1.37</v>
      </c>
      <c r="F1" s="175">
        <f ca="1">INDIRECT("Allocation!E" &amp; $V$6)</f>
        <v>0</v>
      </c>
      <c r="G1" s="170" t="s">
        <v>510</v>
      </c>
      <c r="H1" s="170" t="s">
        <v>506</v>
      </c>
      <c r="I1" s="235" t="s">
        <v>334</v>
      </c>
      <c r="J1" s="236"/>
      <c r="K1" s="236"/>
      <c r="L1" s="236"/>
      <c r="M1" s="237"/>
      <c r="N1" s="236" t="s">
        <v>507</v>
      </c>
      <c r="O1" s="236"/>
      <c r="P1" s="236"/>
      <c r="Q1" s="236"/>
      <c r="R1" s="237"/>
      <c r="W1" s="46"/>
      <c r="X1" s="46">
        <v>1</v>
      </c>
    </row>
    <row r="2" spans="1:24" ht="15.75" thickBot="1">
      <c r="A2" s="234"/>
      <c r="B2" s="62" t="str">
        <f ca="1">INDIRECT("Entt_ISGS!" &amp; $V$3 &amp; X2)</f>
        <v>DADRT2</v>
      </c>
      <c r="C2" s="171" t="s">
        <v>149</v>
      </c>
      <c r="D2" s="69" t="s">
        <v>150</v>
      </c>
      <c r="E2" s="69" t="s">
        <v>153</v>
      </c>
      <c r="F2" s="70" t="s">
        <v>152</v>
      </c>
      <c r="G2" s="62" t="str">
        <f ca="1">INDIRECT("ISGS_exbus!" &amp; $V$3 &amp; X2)</f>
        <v>DADRT2</v>
      </c>
      <c r="H2" s="62" t="str">
        <f ca="1">INDIRECT("ISGS_Delhi_pp!" &amp; $V$3 &amp; X2)</f>
        <v>DADRT2</v>
      </c>
      <c r="I2" s="68" t="s">
        <v>149</v>
      </c>
      <c r="J2" s="69" t="s">
        <v>150</v>
      </c>
      <c r="K2" s="69" t="s">
        <v>153</v>
      </c>
      <c r="L2" s="69" t="s">
        <v>152</v>
      </c>
      <c r="M2" s="70" t="s">
        <v>142</v>
      </c>
      <c r="N2" s="171" t="s">
        <v>149</v>
      </c>
      <c r="O2" s="69" t="s">
        <v>150</v>
      </c>
      <c r="P2" s="69" t="s">
        <v>153</v>
      </c>
      <c r="Q2" s="69" t="s">
        <v>152</v>
      </c>
      <c r="R2" s="70" t="s">
        <v>142</v>
      </c>
      <c r="V2" s="170" t="s">
        <v>511</v>
      </c>
      <c r="W2" s="58"/>
      <c r="X2" s="46">
        <v>2</v>
      </c>
    </row>
    <row r="3" spans="1:24" ht="15.75" thickBot="1">
      <c r="A3" s="60" t="s">
        <v>45</v>
      </c>
      <c r="B3" s="176">
        <f ca="1">INDIRECT("Entt_ISGS!" &amp; $V$3 &amp; X3)</f>
        <v>686.77995699999997</v>
      </c>
      <c r="C3" s="177">
        <f ca="1">$B3*C$1/100</f>
        <v>512.33784792199992</v>
      </c>
      <c r="D3" s="178">
        <f t="shared" ref="D3:F18" ca="1" si="0">$B3*D$1/100</f>
        <v>165.03322366710003</v>
      </c>
      <c r="E3" s="178">
        <f t="shared" ca="1" si="0"/>
        <v>9.4088854109</v>
      </c>
      <c r="F3" s="179">
        <f t="shared" ca="1" si="0"/>
        <v>0</v>
      </c>
      <c r="G3" s="176">
        <f t="shared" ref="G3:G66" ca="1" si="1">INDIRECT("ISGS_exbus!" &amp; $V$3 &amp; X3)</f>
        <v>686.77995699999997</v>
      </c>
      <c r="H3" s="176">
        <f t="shared" ref="H3:H66" ca="1" si="2">INDIRECT("ISGS_Delhi_pp!" &amp; $V$3 &amp; X3)</f>
        <v>659.10272499999996</v>
      </c>
      <c r="I3" s="180">
        <f ca="1">INDIRECT("BRPL_EOD!" &amp; $V$3 &amp; X3)</f>
        <v>491.69</v>
      </c>
      <c r="J3" s="178">
        <f ca="1">INDIRECT("BYPL_EOD!" &amp; $V$3 &amp; X3)</f>
        <v>158.38</v>
      </c>
      <c r="K3" s="178">
        <f ca="1">INDIRECT("TPDDL_EOD!" &amp; $V$3 &amp; X3)</f>
        <v>9.0299999999999994</v>
      </c>
      <c r="L3" s="178">
        <f ca="1">INDIRECT("NDMC_EOD!" &amp; $V$3 &amp; X3)</f>
        <v>0</v>
      </c>
      <c r="M3" s="179">
        <f ca="1">SUM(I3:L3)</f>
        <v>659.09999999999991</v>
      </c>
      <c r="N3" s="177">
        <f ca="1">INDIRECT("BRPL_ISGS_exbus!" &amp; $V$3 &amp; X3)</f>
        <v>512.33930671723556</v>
      </c>
      <c r="O3" s="178">
        <f ca="1">INDIRECT("BYPL_ISGS_exbus!" &amp; $V$3 &amp; X3)</f>
        <v>165.03142101298741</v>
      </c>
      <c r="P3" s="178">
        <f ca="1">INDIRECT("TPDDL_ISGS_exbus!" &amp; $V$3 &amp; X3)</f>
        <v>9.4092292697769668</v>
      </c>
      <c r="Q3" s="178">
        <f ca="1">INDIRECT("NDMC_ISGS_exbus!" &amp; $V$3 &amp; X3)</f>
        <v>0</v>
      </c>
      <c r="R3" s="179">
        <f ca="1">SUM(N3:Q3)</f>
        <v>686.77995699999985</v>
      </c>
      <c r="U3" s="174"/>
      <c r="V3" s="62" t="s">
        <v>508</v>
      </c>
      <c r="W3" s="58" t="s">
        <v>509</v>
      </c>
      <c r="X3" s="46">
        <v>3</v>
      </c>
    </row>
    <row r="4" spans="1:24">
      <c r="A4" s="61" t="s">
        <v>46</v>
      </c>
      <c r="B4" s="176">
        <f t="shared" ref="B4:B67" ca="1" si="3">INDIRECT("Entt_ISGS!" &amp; $V$3 &amp; X4)</f>
        <v>686.77995699999997</v>
      </c>
      <c r="C4" s="181">
        <f t="shared" ref="C4:F35" ca="1" si="4">$B4*C$1/100</f>
        <v>512.33784792199992</v>
      </c>
      <c r="D4" s="182">
        <f t="shared" ca="1" si="0"/>
        <v>165.03322366710003</v>
      </c>
      <c r="E4" s="182">
        <f t="shared" ca="1" si="0"/>
        <v>9.4088854109</v>
      </c>
      <c r="F4" s="183">
        <f t="shared" ca="1" si="0"/>
        <v>0</v>
      </c>
      <c r="G4" s="184">
        <f t="shared" ca="1" si="1"/>
        <v>686.77995699999997</v>
      </c>
      <c r="H4" s="184">
        <f t="shared" ca="1" si="2"/>
        <v>659.10272499999996</v>
      </c>
      <c r="I4" s="185">
        <f t="shared" ref="I4:I67" ca="1" si="5">INDIRECT("BRPL_EOD!" &amp; $V$3 &amp; X4)</f>
        <v>491.69</v>
      </c>
      <c r="J4" s="182">
        <f t="shared" ref="J4:J67" ca="1" si="6">INDIRECT("BYPL_EOD!" &amp; $V$3 &amp; X4)</f>
        <v>158.38</v>
      </c>
      <c r="K4" s="182">
        <f t="shared" ref="K4:K67" ca="1" si="7">INDIRECT("TPDDL_EOD!" &amp; $V$3 &amp; X4)</f>
        <v>9.0299999999999994</v>
      </c>
      <c r="L4" s="182">
        <f t="shared" ref="L4:L67" ca="1" si="8">INDIRECT("NDMC_EOD!" &amp; $V$3 &amp; X4)</f>
        <v>0</v>
      </c>
      <c r="M4" s="183">
        <f t="shared" ref="M4:M67" ca="1" si="9">SUM(I4:L4)</f>
        <v>659.09999999999991</v>
      </c>
      <c r="N4" s="181">
        <f t="shared" ref="N4:N67" ca="1" si="10">INDIRECT("BRPL_ISGS_exbus!" &amp; $V$3 &amp; X4)</f>
        <v>512.33930671723556</v>
      </c>
      <c r="O4" s="182">
        <f t="shared" ref="O4:O67" ca="1" si="11">INDIRECT("BYPL_ISGS_exbus!" &amp; $V$3 &amp; X4)</f>
        <v>165.03142101298741</v>
      </c>
      <c r="P4" s="182">
        <f t="shared" ref="P4:P67" ca="1" si="12">INDIRECT("TPDDL_ISGS_exbus!" &amp; $V$3 &amp; X4)</f>
        <v>9.4092292697769668</v>
      </c>
      <c r="Q4" s="182">
        <f t="shared" ref="Q4:Q67" ca="1" si="13">INDIRECT("NDMC_ISGS_exbus!" &amp; $V$3 &amp; X4)</f>
        <v>0</v>
      </c>
      <c r="R4" s="183">
        <f t="shared" ref="R4:R67" ca="1" si="14">SUM(N4:Q4)</f>
        <v>686.77995699999985</v>
      </c>
      <c r="W4" s="46"/>
      <c r="X4" s="46">
        <v>4</v>
      </c>
    </row>
    <row r="5" spans="1:24">
      <c r="A5" s="61" t="s">
        <v>47</v>
      </c>
      <c r="B5" s="176">
        <f t="shared" ca="1" si="3"/>
        <v>686.77995699999997</v>
      </c>
      <c r="C5" s="181">
        <f t="shared" ca="1" si="4"/>
        <v>512.33784792199992</v>
      </c>
      <c r="D5" s="182">
        <f t="shared" ca="1" si="0"/>
        <v>165.03322366710003</v>
      </c>
      <c r="E5" s="182">
        <f t="shared" ca="1" si="0"/>
        <v>9.4088854109</v>
      </c>
      <c r="F5" s="183">
        <f t="shared" ca="1" si="0"/>
        <v>0</v>
      </c>
      <c r="G5" s="184">
        <f t="shared" ca="1" si="1"/>
        <v>686.77995699999997</v>
      </c>
      <c r="H5" s="184">
        <f t="shared" ca="1" si="2"/>
        <v>659.10272499999996</v>
      </c>
      <c r="I5" s="185">
        <f t="shared" ca="1" si="5"/>
        <v>491.69</v>
      </c>
      <c r="J5" s="182">
        <f t="shared" ca="1" si="6"/>
        <v>158.38</v>
      </c>
      <c r="K5" s="182">
        <f t="shared" ca="1" si="7"/>
        <v>9.0299999999999994</v>
      </c>
      <c r="L5" s="182">
        <f t="shared" ca="1" si="8"/>
        <v>0</v>
      </c>
      <c r="M5" s="183">
        <f t="shared" ca="1" si="9"/>
        <v>659.09999999999991</v>
      </c>
      <c r="N5" s="181">
        <f t="shared" ca="1" si="10"/>
        <v>512.33930671723556</v>
      </c>
      <c r="O5" s="182">
        <f t="shared" ca="1" si="11"/>
        <v>165.03142101298741</v>
      </c>
      <c r="P5" s="182">
        <f t="shared" ca="1" si="12"/>
        <v>9.4092292697769668</v>
      </c>
      <c r="Q5" s="182">
        <f t="shared" ca="1" si="13"/>
        <v>0</v>
      </c>
      <c r="R5" s="183">
        <f t="shared" ca="1" si="14"/>
        <v>686.77995699999985</v>
      </c>
      <c r="V5" s="46" t="s">
        <v>512</v>
      </c>
      <c r="W5" s="46"/>
      <c r="X5" s="46">
        <v>5</v>
      </c>
    </row>
    <row r="6" spans="1:24">
      <c r="A6" s="61" t="s">
        <v>48</v>
      </c>
      <c r="B6" s="176">
        <f t="shared" ca="1" si="3"/>
        <v>686.77995699999997</v>
      </c>
      <c r="C6" s="181">
        <f t="shared" ca="1" si="4"/>
        <v>512.33784792199992</v>
      </c>
      <c r="D6" s="182">
        <f t="shared" ca="1" si="0"/>
        <v>165.03322366710003</v>
      </c>
      <c r="E6" s="182">
        <f t="shared" ca="1" si="0"/>
        <v>9.4088854109</v>
      </c>
      <c r="F6" s="183">
        <f t="shared" ca="1" si="0"/>
        <v>0</v>
      </c>
      <c r="G6" s="184">
        <f t="shared" ca="1" si="1"/>
        <v>686.77995699999997</v>
      </c>
      <c r="H6" s="184">
        <f t="shared" ca="1" si="2"/>
        <v>659.10272499999996</v>
      </c>
      <c r="I6" s="185">
        <f t="shared" ca="1" si="5"/>
        <v>491.69</v>
      </c>
      <c r="J6" s="182">
        <f t="shared" ca="1" si="6"/>
        <v>158.38</v>
      </c>
      <c r="K6" s="182">
        <f t="shared" ca="1" si="7"/>
        <v>9.0299999999999994</v>
      </c>
      <c r="L6" s="182">
        <f t="shared" ca="1" si="8"/>
        <v>0</v>
      </c>
      <c r="M6" s="183">
        <f t="shared" ca="1" si="9"/>
        <v>659.09999999999991</v>
      </c>
      <c r="N6" s="181">
        <f t="shared" ca="1" si="10"/>
        <v>512.33930671723556</v>
      </c>
      <c r="O6" s="182">
        <f t="shared" ca="1" si="11"/>
        <v>165.03142101298741</v>
      </c>
      <c r="P6" s="182">
        <f t="shared" ca="1" si="12"/>
        <v>9.4092292697769668</v>
      </c>
      <c r="Q6" s="182">
        <f t="shared" ca="1" si="13"/>
        <v>0</v>
      </c>
      <c r="R6" s="183">
        <f t="shared" ca="1" si="14"/>
        <v>686.77995699999985</v>
      </c>
      <c r="V6" s="46">
        <v>11</v>
      </c>
      <c r="W6" s="46"/>
      <c r="X6" s="46">
        <v>6</v>
      </c>
    </row>
    <row r="7" spans="1:24">
      <c r="A7" s="61" t="s">
        <v>49</v>
      </c>
      <c r="B7" s="176">
        <f t="shared" ca="1" si="3"/>
        <v>686.77995699999997</v>
      </c>
      <c r="C7" s="181">
        <f t="shared" ca="1" si="4"/>
        <v>512.33784792199992</v>
      </c>
      <c r="D7" s="182">
        <f t="shared" ca="1" si="0"/>
        <v>165.03322366710003</v>
      </c>
      <c r="E7" s="182">
        <f t="shared" ca="1" si="0"/>
        <v>9.4088854109</v>
      </c>
      <c r="F7" s="183">
        <f t="shared" ca="1" si="0"/>
        <v>0</v>
      </c>
      <c r="G7" s="184">
        <f t="shared" ca="1" si="1"/>
        <v>686.77995699999997</v>
      </c>
      <c r="H7" s="184">
        <f t="shared" ca="1" si="2"/>
        <v>659.10272499999996</v>
      </c>
      <c r="I7" s="185">
        <f t="shared" ca="1" si="5"/>
        <v>491.69</v>
      </c>
      <c r="J7" s="182">
        <f t="shared" ca="1" si="6"/>
        <v>158.38</v>
      </c>
      <c r="K7" s="182">
        <f t="shared" ca="1" si="7"/>
        <v>9.0299999999999994</v>
      </c>
      <c r="L7" s="182">
        <f t="shared" ca="1" si="8"/>
        <v>0</v>
      </c>
      <c r="M7" s="183">
        <f t="shared" ca="1" si="9"/>
        <v>659.09999999999991</v>
      </c>
      <c r="N7" s="181">
        <f t="shared" ca="1" si="10"/>
        <v>512.33930671723556</v>
      </c>
      <c r="O7" s="182">
        <f t="shared" ca="1" si="11"/>
        <v>165.03142101298741</v>
      </c>
      <c r="P7" s="182">
        <f t="shared" ca="1" si="12"/>
        <v>9.4092292697769668</v>
      </c>
      <c r="Q7" s="182">
        <f t="shared" ca="1" si="13"/>
        <v>0</v>
      </c>
      <c r="R7" s="183">
        <f t="shared" ca="1" si="14"/>
        <v>686.77995699999985</v>
      </c>
      <c r="W7" s="46"/>
      <c r="X7" s="46">
        <v>7</v>
      </c>
    </row>
    <row r="8" spans="1:24">
      <c r="A8" s="61" t="s">
        <v>50</v>
      </c>
      <c r="B8" s="176">
        <f t="shared" ca="1" si="3"/>
        <v>686.77995699999997</v>
      </c>
      <c r="C8" s="181">
        <f t="shared" ca="1" si="4"/>
        <v>512.33784792199992</v>
      </c>
      <c r="D8" s="182">
        <f t="shared" ca="1" si="0"/>
        <v>165.03322366710003</v>
      </c>
      <c r="E8" s="182">
        <f t="shared" ca="1" si="0"/>
        <v>9.4088854109</v>
      </c>
      <c r="F8" s="183">
        <f t="shared" ca="1" si="0"/>
        <v>0</v>
      </c>
      <c r="G8" s="184">
        <f t="shared" ca="1" si="1"/>
        <v>686.77995699999997</v>
      </c>
      <c r="H8" s="184">
        <f t="shared" ca="1" si="2"/>
        <v>659.10272499999996</v>
      </c>
      <c r="I8" s="185">
        <f t="shared" ca="1" si="5"/>
        <v>491.69</v>
      </c>
      <c r="J8" s="182">
        <f t="shared" ca="1" si="6"/>
        <v>158.38</v>
      </c>
      <c r="K8" s="182">
        <f t="shared" ca="1" si="7"/>
        <v>9.0299999999999994</v>
      </c>
      <c r="L8" s="182">
        <f t="shared" ca="1" si="8"/>
        <v>0</v>
      </c>
      <c r="M8" s="183">
        <f t="shared" ca="1" si="9"/>
        <v>659.09999999999991</v>
      </c>
      <c r="N8" s="181">
        <f t="shared" ca="1" si="10"/>
        <v>512.33930671723556</v>
      </c>
      <c r="O8" s="182">
        <f t="shared" ca="1" si="11"/>
        <v>165.03142101298741</v>
      </c>
      <c r="P8" s="182">
        <f t="shared" ca="1" si="12"/>
        <v>9.4092292697769668</v>
      </c>
      <c r="Q8" s="182">
        <f t="shared" ca="1" si="13"/>
        <v>0</v>
      </c>
      <c r="R8" s="183">
        <f t="shared" ca="1" si="14"/>
        <v>686.77995699999985</v>
      </c>
      <c r="W8" s="46"/>
      <c r="X8" s="46">
        <v>8</v>
      </c>
    </row>
    <row r="9" spans="1:24">
      <c r="A9" s="61" t="s">
        <v>51</v>
      </c>
      <c r="B9" s="176">
        <f t="shared" ca="1" si="3"/>
        <v>686.77995699999997</v>
      </c>
      <c r="C9" s="181">
        <f t="shared" ca="1" si="4"/>
        <v>512.33784792199992</v>
      </c>
      <c r="D9" s="182">
        <f t="shared" ca="1" si="0"/>
        <v>165.03322366710003</v>
      </c>
      <c r="E9" s="182">
        <f t="shared" ca="1" si="0"/>
        <v>9.4088854109</v>
      </c>
      <c r="F9" s="183">
        <f t="shared" ca="1" si="0"/>
        <v>0</v>
      </c>
      <c r="G9" s="184">
        <f t="shared" ca="1" si="1"/>
        <v>686.77995699999997</v>
      </c>
      <c r="H9" s="184">
        <f t="shared" ca="1" si="2"/>
        <v>659.10272499999996</v>
      </c>
      <c r="I9" s="185">
        <f t="shared" ca="1" si="5"/>
        <v>491.69</v>
      </c>
      <c r="J9" s="182">
        <f t="shared" ca="1" si="6"/>
        <v>158.38</v>
      </c>
      <c r="K9" s="182">
        <f t="shared" ca="1" si="7"/>
        <v>9.0299999999999994</v>
      </c>
      <c r="L9" s="182">
        <f t="shared" ca="1" si="8"/>
        <v>0</v>
      </c>
      <c r="M9" s="183">
        <f t="shared" ca="1" si="9"/>
        <v>659.09999999999991</v>
      </c>
      <c r="N9" s="181">
        <f t="shared" ca="1" si="10"/>
        <v>512.33930671723556</v>
      </c>
      <c r="O9" s="182">
        <f t="shared" ca="1" si="11"/>
        <v>165.03142101298741</v>
      </c>
      <c r="P9" s="182">
        <f t="shared" ca="1" si="12"/>
        <v>9.4092292697769668</v>
      </c>
      <c r="Q9" s="182">
        <f t="shared" ca="1" si="13"/>
        <v>0</v>
      </c>
      <c r="R9" s="183">
        <f t="shared" ca="1" si="14"/>
        <v>686.77995699999985</v>
      </c>
      <c r="W9" s="46"/>
      <c r="X9" s="46">
        <v>9</v>
      </c>
    </row>
    <row r="10" spans="1:24">
      <c r="A10" s="61" t="s">
        <v>52</v>
      </c>
      <c r="B10" s="176">
        <f t="shared" ca="1" si="3"/>
        <v>686.77995699999997</v>
      </c>
      <c r="C10" s="181">
        <f t="shared" ca="1" si="4"/>
        <v>512.33784792199992</v>
      </c>
      <c r="D10" s="182">
        <f t="shared" ca="1" si="0"/>
        <v>165.03322366710003</v>
      </c>
      <c r="E10" s="182">
        <f t="shared" ca="1" si="0"/>
        <v>9.4088854109</v>
      </c>
      <c r="F10" s="183">
        <f t="shared" ca="1" si="0"/>
        <v>0</v>
      </c>
      <c r="G10" s="184">
        <f t="shared" ca="1" si="1"/>
        <v>686.77995699999997</v>
      </c>
      <c r="H10" s="184">
        <f t="shared" ca="1" si="2"/>
        <v>659.10272499999996</v>
      </c>
      <c r="I10" s="185">
        <f t="shared" ca="1" si="5"/>
        <v>491.69</v>
      </c>
      <c r="J10" s="182">
        <f t="shared" ca="1" si="6"/>
        <v>158.38</v>
      </c>
      <c r="K10" s="182">
        <f t="shared" ca="1" si="7"/>
        <v>9.0299999999999994</v>
      </c>
      <c r="L10" s="182">
        <f t="shared" ca="1" si="8"/>
        <v>0</v>
      </c>
      <c r="M10" s="183">
        <f t="shared" ca="1" si="9"/>
        <v>659.09999999999991</v>
      </c>
      <c r="N10" s="181">
        <f t="shared" ca="1" si="10"/>
        <v>512.33930671723556</v>
      </c>
      <c r="O10" s="182">
        <f t="shared" ca="1" si="11"/>
        <v>165.03142101298741</v>
      </c>
      <c r="P10" s="182">
        <f t="shared" ca="1" si="12"/>
        <v>9.4092292697769668</v>
      </c>
      <c r="Q10" s="182">
        <f t="shared" ca="1" si="13"/>
        <v>0</v>
      </c>
      <c r="R10" s="183">
        <f t="shared" ca="1" si="14"/>
        <v>686.77995699999985</v>
      </c>
      <c r="W10" s="46"/>
      <c r="X10" s="46">
        <v>10</v>
      </c>
    </row>
    <row r="11" spans="1:24">
      <c r="A11" s="61" t="s">
        <v>53</v>
      </c>
      <c r="B11" s="176">
        <f t="shared" ca="1" si="3"/>
        <v>686.77995699999997</v>
      </c>
      <c r="C11" s="181">
        <f t="shared" ca="1" si="4"/>
        <v>512.33784792199992</v>
      </c>
      <c r="D11" s="182">
        <f t="shared" ca="1" si="0"/>
        <v>165.03322366710003</v>
      </c>
      <c r="E11" s="182">
        <f t="shared" ca="1" si="0"/>
        <v>9.4088854109</v>
      </c>
      <c r="F11" s="183">
        <f t="shared" ca="1" si="0"/>
        <v>0</v>
      </c>
      <c r="G11" s="184">
        <f t="shared" ca="1" si="1"/>
        <v>686.77995699999997</v>
      </c>
      <c r="H11" s="184">
        <f t="shared" ca="1" si="2"/>
        <v>659.10272499999996</v>
      </c>
      <c r="I11" s="185">
        <f t="shared" ca="1" si="5"/>
        <v>491.69</v>
      </c>
      <c r="J11" s="182">
        <f t="shared" ca="1" si="6"/>
        <v>158.38</v>
      </c>
      <c r="K11" s="182">
        <f t="shared" ca="1" si="7"/>
        <v>9.0299999999999994</v>
      </c>
      <c r="L11" s="182">
        <f t="shared" ca="1" si="8"/>
        <v>0</v>
      </c>
      <c r="M11" s="183">
        <f t="shared" ca="1" si="9"/>
        <v>659.09999999999991</v>
      </c>
      <c r="N11" s="181">
        <f t="shared" ca="1" si="10"/>
        <v>512.33930671723556</v>
      </c>
      <c r="O11" s="182">
        <f t="shared" ca="1" si="11"/>
        <v>165.03142101298741</v>
      </c>
      <c r="P11" s="182">
        <f t="shared" ca="1" si="12"/>
        <v>9.4092292697769668</v>
      </c>
      <c r="Q11" s="182">
        <f t="shared" ca="1" si="13"/>
        <v>0</v>
      </c>
      <c r="R11" s="183">
        <f t="shared" ca="1" si="14"/>
        <v>686.77995699999985</v>
      </c>
      <c r="W11" s="46"/>
      <c r="X11" s="46">
        <v>11</v>
      </c>
    </row>
    <row r="12" spans="1:24">
      <c r="A12" s="61" t="s">
        <v>54</v>
      </c>
      <c r="B12" s="176">
        <f t="shared" ca="1" si="3"/>
        <v>686.77995699999997</v>
      </c>
      <c r="C12" s="181">
        <f t="shared" ca="1" si="4"/>
        <v>512.33784792199992</v>
      </c>
      <c r="D12" s="182">
        <f t="shared" ca="1" si="0"/>
        <v>165.03322366710003</v>
      </c>
      <c r="E12" s="182">
        <f t="shared" ca="1" si="0"/>
        <v>9.4088854109</v>
      </c>
      <c r="F12" s="183">
        <f t="shared" ca="1" si="0"/>
        <v>0</v>
      </c>
      <c r="G12" s="184">
        <f t="shared" ca="1" si="1"/>
        <v>661.74680000000001</v>
      </c>
      <c r="H12" s="184">
        <f t="shared" ca="1" si="2"/>
        <v>635.07840399999998</v>
      </c>
      <c r="I12" s="185">
        <f t="shared" ca="1" si="5"/>
        <v>491.69</v>
      </c>
      <c r="J12" s="182">
        <f t="shared" ca="1" si="6"/>
        <v>134.36000000000001</v>
      </c>
      <c r="K12" s="182">
        <f t="shared" ca="1" si="7"/>
        <v>9.0299999999999994</v>
      </c>
      <c r="L12" s="182">
        <f t="shared" ca="1" si="8"/>
        <v>0</v>
      </c>
      <c r="M12" s="183">
        <f t="shared" ca="1" si="9"/>
        <v>635.07999999999993</v>
      </c>
      <c r="N12" s="181">
        <f t="shared" ca="1" si="10"/>
        <v>512.33590113371542</v>
      </c>
      <c r="O12" s="182">
        <f t="shared" ca="1" si="11"/>
        <v>140.00173214083267</v>
      </c>
      <c r="P12" s="182">
        <f t="shared" ca="1" si="12"/>
        <v>9.4091667254519109</v>
      </c>
      <c r="Q12" s="182">
        <f t="shared" ca="1" si="13"/>
        <v>0</v>
      </c>
      <c r="R12" s="183">
        <f t="shared" ca="1" si="14"/>
        <v>661.74680000000001</v>
      </c>
      <c r="W12" s="46"/>
      <c r="X12" s="46">
        <v>12</v>
      </c>
    </row>
    <row r="13" spans="1:24">
      <c r="A13" s="61" t="s">
        <v>55</v>
      </c>
      <c r="B13" s="176">
        <f t="shared" ca="1" si="3"/>
        <v>686.77995699999997</v>
      </c>
      <c r="C13" s="181">
        <f t="shared" ca="1" si="4"/>
        <v>512.33784792199992</v>
      </c>
      <c r="D13" s="182">
        <f t="shared" ca="1" si="0"/>
        <v>165.03322366710003</v>
      </c>
      <c r="E13" s="182">
        <f t="shared" ca="1" si="0"/>
        <v>9.4088854109</v>
      </c>
      <c r="F13" s="183">
        <f t="shared" ca="1" si="0"/>
        <v>0</v>
      </c>
      <c r="G13" s="184">
        <f t="shared" ca="1" si="1"/>
        <v>641.74680000000001</v>
      </c>
      <c r="H13" s="184">
        <f t="shared" ca="1" si="2"/>
        <v>615.88440400000002</v>
      </c>
      <c r="I13" s="185">
        <f t="shared" ca="1" si="5"/>
        <v>491.69</v>
      </c>
      <c r="J13" s="182">
        <f t="shared" ca="1" si="6"/>
        <v>115.16</v>
      </c>
      <c r="K13" s="182">
        <f t="shared" ca="1" si="7"/>
        <v>9.0299999999999994</v>
      </c>
      <c r="L13" s="182">
        <f t="shared" ca="1" si="8"/>
        <v>0</v>
      </c>
      <c r="M13" s="183">
        <f t="shared" ca="1" si="9"/>
        <v>615.88</v>
      </c>
      <c r="N13" s="181">
        <f t="shared" ca="1" si="10"/>
        <v>512.34085226342802</v>
      </c>
      <c r="O13" s="182">
        <f t="shared" ca="1" si="11"/>
        <v>119.99669008248362</v>
      </c>
      <c r="P13" s="182">
        <f t="shared" ca="1" si="12"/>
        <v>9.40925765408846</v>
      </c>
      <c r="Q13" s="182">
        <f t="shared" ca="1" si="13"/>
        <v>0</v>
      </c>
      <c r="R13" s="183">
        <f t="shared" ca="1" si="14"/>
        <v>641.74680000000012</v>
      </c>
      <c r="W13" s="46"/>
      <c r="X13" s="46">
        <v>13</v>
      </c>
    </row>
    <row r="14" spans="1:24">
      <c r="A14" s="61" t="s">
        <v>56</v>
      </c>
      <c r="B14" s="176">
        <f t="shared" ca="1" si="3"/>
        <v>686.77995699999997</v>
      </c>
      <c r="C14" s="181">
        <f t="shared" ca="1" si="4"/>
        <v>512.33784792199992</v>
      </c>
      <c r="D14" s="182">
        <f t="shared" ca="1" si="0"/>
        <v>165.03322366710003</v>
      </c>
      <c r="E14" s="182">
        <f t="shared" ca="1" si="0"/>
        <v>9.4088854109</v>
      </c>
      <c r="F14" s="183">
        <f t="shared" ca="1" si="0"/>
        <v>0</v>
      </c>
      <c r="G14" s="184">
        <f t="shared" ca="1" si="1"/>
        <v>621.74680000000001</v>
      </c>
      <c r="H14" s="184">
        <f t="shared" ca="1" si="2"/>
        <v>596.69040399999994</v>
      </c>
      <c r="I14" s="185">
        <f t="shared" ca="1" si="5"/>
        <v>491.69</v>
      </c>
      <c r="J14" s="182">
        <f t="shared" ca="1" si="6"/>
        <v>95.97</v>
      </c>
      <c r="K14" s="182">
        <f t="shared" ca="1" si="7"/>
        <v>9.0299999999999994</v>
      </c>
      <c r="L14" s="182">
        <f t="shared" ca="1" si="8"/>
        <v>0</v>
      </c>
      <c r="M14" s="183">
        <f t="shared" ca="1" si="9"/>
        <v>596.68999999999994</v>
      </c>
      <c r="N14" s="181">
        <f t="shared" ca="1" si="10"/>
        <v>512.33753555782744</v>
      </c>
      <c r="O14" s="182">
        <f t="shared" ca="1" si="11"/>
        <v>100.00006770014582</v>
      </c>
      <c r="P14" s="182">
        <f t="shared" ca="1" si="12"/>
        <v>9.4091967420268485</v>
      </c>
      <c r="Q14" s="182">
        <f t="shared" ca="1" si="13"/>
        <v>0</v>
      </c>
      <c r="R14" s="183">
        <f t="shared" ca="1" si="14"/>
        <v>621.74680000000012</v>
      </c>
      <c r="W14" s="46"/>
      <c r="X14" s="46">
        <v>14</v>
      </c>
    </row>
    <row r="15" spans="1:24">
      <c r="A15" s="61" t="s">
        <v>57</v>
      </c>
      <c r="B15" s="176">
        <f t="shared" ca="1" si="3"/>
        <v>686.77995699999997</v>
      </c>
      <c r="C15" s="181">
        <f t="shared" ca="1" si="4"/>
        <v>512.33784792199992</v>
      </c>
      <c r="D15" s="182">
        <f t="shared" ca="1" si="0"/>
        <v>165.03322366710003</v>
      </c>
      <c r="E15" s="182">
        <f t="shared" ca="1" si="0"/>
        <v>9.4088854109</v>
      </c>
      <c r="F15" s="183">
        <f t="shared" ca="1" si="0"/>
        <v>0</v>
      </c>
      <c r="G15" s="184">
        <f t="shared" ca="1" si="1"/>
        <v>651.74680000000001</v>
      </c>
      <c r="H15" s="184">
        <f t="shared" ca="1" si="2"/>
        <v>625.481404</v>
      </c>
      <c r="I15" s="185">
        <f t="shared" ca="1" si="5"/>
        <v>491.69</v>
      </c>
      <c r="J15" s="182">
        <f t="shared" ca="1" si="6"/>
        <v>124.76</v>
      </c>
      <c r="K15" s="182">
        <f t="shared" ca="1" si="7"/>
        <v>9.0299999999999994</v>
      </c>
      <c r="L15" s="182">
        <f t="shared" ca="1" si="8"/>
        <v>0</v>
      </c>
      <c r="M15" s="183">
        <f t="shared" ca="1" si="9"/>
        <v>625.48</v>
      </c>
      <c r="N15" s="181">
        <f t="shared" ca="1" si="10"/>
        <v>512.33833870307603</v>
      </c>
      <c r="O15" s="182">
        <f t="shared" ca="1" si="11"/>
        <v>129.99924980494978</v>
      </c>
      <c r="P15" s="182">
        <f t="shared" ca="1" si="12"/>
        <v>9.4092114919741618</v>
      </c>
      <c r="Q15" s="182">
        <f t="shared" ca="1" si="13"/>
        <v>0</v>
      </c>
      <c r="R15" s="183">
        <f t="shared" ca="1" si="14"/>
        <v>651.74680000000001</v>
      </c>
      <c r="W15" s="46"/>
      <c r="X15" s="46">
        <v>15</v>
      </c>
    </row>
    <row r="16" spans="1:24">
      <c r="A16" s="61" t="s">
        <v>58</v>
      </c>
      <c r="B16" s="176">
        <f t="shared" ca="1" si="3"/>
        <v>686.77995699999997</v>
      </c>
      <c r="C16" s="181">
        <f t="shared" ca="1" si="4"/>
        <v>512.33784792199992</v>
      </c>
      <c r="D16" s="182">
        <f t="shared" ca="1" si="0"/>
        <v>165.03322366710003</v>
      </c>
      <c r="E16" s="182">
        <f t="shared" ca="1" si="0"/>
        <v>9.4088854109</v>
      </c>
      <c r="F16" s="183">
        <f t="shared" ca="1" si="0"/>
        <v>0</v>
      </c>
      <c r="G16" s="184">
        <f t="shared" ca="1" si="1"/>
        <v>631.74680000000001</v>
      </c>
      <c r="H16" s="184">
        <f t="shared" ca="1" si="2"/>
        <v>606.28740400000004</v>
      </c>
      <c r="I16" s="185">
        <f t="shared" ca="1" si="5"/>
        <v>491.69</v>
      </c>
      <c r="J16" s="182">
        <f t="shared" ca="1" si="6"/>
        <v>105.57</v>
      </c>
      <c r="K16" s="182">
        <f t="shared" ca="1" si="7"/>
        <v>9.0299999999999994</v>
      </c>
      <c r="L16" s="182">
        <f t="shared" ca="1" si="8"/>
        <v>0</v>
      </c>
      <c r="M16" s="183">
        <f t="shared" ca="1" si="9"/>
        <v>606.29</v>
      </c>
      <c r="N16" s="181">
        <f t="shared" ca="1" si="10"/>
        <v>512.33499495620913</v>
      </c>
      <c r="O16" s="182">
        <f t="shared" ca="1" si="11"/>
        <v>110.00265496049745</v>
      </c>
      <c r="P16" s="182">
        <f t="shared" ca="1" si="12"/>
        <v>9.4091500832934738</v>
      </c>
      <c r="Q16" s="182">
        <f t="shared" ca="1" si="13"/>
        <v>0</v>
      </c>
      <c r="R16" s="183">
        <f t="shared" ca="1" si="14"/>
        <v>631.74680000000012</v>
      </c>
      <c r="W16" s="46"/>
      <c r="X16" s="46">
        <v>16</v>
      </c>
    </row>
    <row r="17" spans="1:24">
      <c r="A17" s="61" t="s">
        <v>59</v>
      </c>
      <c r="B17" s="176">
        <f t="shared" ca="1" si="3"/>
        <v>686.77995699999997</v>
      </c>
      <c r="C17" s="181">
        <f t="shared" ca="1" si="4"/>
        <v>512.33784792199992</v>
      </c>
      <c r="D17" s="182">
        <f t="shared" ca="1" si="0"/>
        <v>165.03322366710003</v>
      </c>
      <c r="E17" s="182">
        <f t="shared" ca="1" si="0"/>
        <v>9.4088854109</v>
      </c>
      <c r="F17" s="183">
        <f t="shared" ca="1" si="0"/>
        <v>0</v>
      </c>
      <c r="G17" s="184">
        <f t="shared" ca="1" si="1"/>
        <v>611.74680000000001</v>
      </c>
      <c r="H17" s="184">
        <f t="shared" ca="1" si="2"/>
        <v>587.09340399999996</v>
      </c>
      <c r="I17" s="185">
        <f t="shared" ca="1" si="5"/>
        <v>491.69</v>
      </c>
      <c r="J17" s="182">
        <f t="shared" ca="1" si="6"/>
        <v>86.37</v>
      </c>
      <c r="K17" s="182">
        <f t="shared" ca="1" si="7"/>
        <v>9.0299999999999994</v>
      </c>
      <c r="L17" s="182">
        <f t="shared" ca="1" si="8"/>
        <v>0</v>
      </c>
      <c r="M17" s="183">
        <f t="shared" ca="1" si="9"/>
        <v>587.08999999999992</v>
      </c>
      <c r="N17" s="181">
        <f t="shared" ca="1" si="10"/>
        <v>512.34015924645291</v>
      </c>
      <c r="O17" s="182">
        <f t="shared" ca="1" si="11"/>
        <v>89.997395826874936</v>
      </c>
      <c r="P17" s="182">
        <f t="shared" ca="1" si="12"/>
        <v>9.4092449266722316</v>
      </c>
      <c r="Q17" s="182">
        <f t="shared" ca="1" si="13"/>
        <v>0</v>
      </c>
      <c r="R17" s="183">
        <f t="shared" ca="1" si="14"/>
        <v>611.74680000000012</v>
      </c>
      <c r="W17" s="46"/>
      <c r="X17" s="46">
        <v>17</v>
      </c>
    </row>
    <row r="18" spans="1:24">
      <c r="A18" s="61" t="s">
        <v>60</v>
      </c>
      <c r="B18" s="176">
        <f t="shared" ca="1" si="3"/>
        <v>686.77995699999997</v>
      </c>
      <c r="C18" s="181">
        <f t="shared" ca="1" si="4"/>
        <v>512.33784792199992</v>
      </c>
      <c r="D18" s="182">
        <f t="shared" ca="1" si="0"/>
        <v>165.03322366710003</v>
      </c>
      <c r="E18" s="182">
        <f t="shared" ca="1" si="0"/>
        <v>9.4088854109</v>
      </c>
      <c r="F18" s="183">
        <f t="shared" ca="1" si="0"/>
        <v>0</v>
      </c>
      <c r="G18" s="184">
        <f t="shared" ca="1" si="1"/>
        <v>601.74680000000001</v>
      </c>
      <c r="H18" s="184">
        <f t="shared" ca="1" si="2"/>
        <v>577.49640399999998</v>
      </c>
      <c r="I18" s="185">
        <f t="shared" ca="1" si="5"/>
        <v>491.69</v>
      </c>
      <c r="J18" s="182">
        <f t="shared" ca="1" si="6"/>
        <v>76.78</v>
      </c>
      <c r="K18" s="182">
        <f t="shared" ca="1" si="7"/>
        <v>9.0299999999999994</v>
      </c>
      <c r="L18" s="182">
        <f t="shared" ca="1" si="8"/>
        <v>0</v>
      </c>
      <c r="M18" s="183">
        <f t="shared" ca="1" si="9"/>
        <v>577.5</v>
      </c>
      <c r="N18" s="181">
        <f t="shared" ca="1" si="10"/>
        <v>512.33399842770564</v>
      </c>
      <c r="O18" s="182">
        <f t="shared" ca="1" si="11"/>
        <v>80.003669790476195</v>
      </c>
      <c r="P18" s="182">
        <f t="shared" ca="1" si="12"/>
        <v>9.4091317818181821</v>
      </c>
      <c r="Q18" s="182">
        <f t="shared" ca="1" si="13"/>
        <v>0</v>
      </c>
      <c r="R18" s="183">
        <f t="shared" ca="1" si="14"/>
        <v>601.74680000000001</v>
      </c>
      <c r="W18" s="46"/>
      <c r="X18" s="46">
        <v>18</v>
      </c>
    </row>
    <row r="19" spans="1:24">
      <c r="A19" s="61" t="s">
        <v>61</v>
      </c>
      <c r="B19" s="176">
        <f t="shared" ca="1" si="3"/>
        <v>686.77995699999997</v>
      </c>
      <c r="C19" s="181">
        <f t="shared" ca="1" si="4"/>
        <v>512.33784792199992</v>
      </c>
      <c r="D19" s="182">
        <f t="shared" ca="1" si="4"/>
        <v>165.03322366710003</v>
      </c>
      <c r="E19" s="182">
        <f t="shared" ca="1" si="4"/>
        <v>9.4088854109</v>
      </c>
      <c r="F19" s="183">
        <f t="shared" ca="1" si="4"/>
        <v>0</v>
      </c>
      <c r="G19" s="184">
        <f t="shared" ca="1" si="1"/>
        <v>601.74680000000001</v>
      </c>
      <c r="H19" s="184">
        <f t="shared" ca="1" si="2"/>
        <v>577.49640399999998</v>
      </c>
      <c r="I19" s="185">
        <f t="shared" ca="1" si="5"/>
        <v>491.69</v>
      </c>
      <c r="J19" s="182">
        <f t="shared" ca="1" si="6"/>
        <v>76.78</v>
      </c>
      <c r="K19" s="182">
        <f t="shared" ca="1" si="7"/>
        <v>9.0299999999999994</v>
      </c>
      <c r="L19" s="182">
        <f t="shared" ca="1" si="8"/>
        <v>0</v>
      </c>
      <c r="M19" s="183">
        <f t="shared" ca="1" si="9"/>
        <v>577.5</v>
      </c>
      <c r="N19" s="181">
        <f t="shared" ca="1" si="10"/>
        <v>512.33399842770564</v>
      </c>
      <c r="O19" s="182">
        <f t="shared" ca="1" si="11"/>
        <v>80.003669790476195</v>
      </c>
      <c r="P19" s="182">
        <f t="shared" ca="1" si="12"/>
        <v>9.4091317818181821</v>
      </c>
      <c r="Q19" s="182">
        <f t="shared" ca="1" si="13"/>
        <v>0</v>
      </c>
      <c r="R19" s="183">
        <f t="shared" ca="1" si="14"/>
        <v>601.74680000000001</v>
      </c>
      <c r="W19" s="46"/>
      <c r="X19" s="46">
        <v>19</v>
      </c>
    </row>
    <row r="20" spans="1:24">
      <c r="A20" s="61" t="s">
        <v>62</v>
      </c>
      <c r="B20" s="176">
        <f t="shared" ca="1" si="3"/>
        <v>686.77995699999997</v>
      </c>
      <c r="C20" s="181">
        <f t="shared" ca="1" si="4"/>
        <v>512.33784792199992</v>
      </c>
      <c r="D20" s="182">
        <f t="shared" ca="1" si="4"/>
        <v>165.03322366710003</v>
      </c>
      <c r="E20" s="182">
        <f t="shared" ca="1" si="4"/>
        <v>9.4088854109</v>
      </c>
      <c r="F20" s="183">
        <f t="shared" ca="1" si="4"/>
        <v>0</v>
      </c>
      <c r="G20" s="184">
        <f t="shared" ca="1" si="1"/>
        <v>601.74680000000001</v>
      </c>
      <c r="H20" s="184">
        <f t="shared" ca="1" si="2"/>
        <v>577.49640399999998</v>
      </c>
      <c r="I20" s="185">
        <f t="shared" ca="1" si="5"/>
        <v>491.69</v>
      </c>
      <c r="J20" s="182">
        <f t="shared" ca="1" si="6"/>
        <v>76.78</v>
      </c>
      <c r="K20" s="182">
        <f t="shared" ca="1" si="7"/>
        <v>9.0299999999999994</v>
      </c>
      <c r="L20" s="182">
        <f t="shared" ca="1" si="8"/>
        <v>0</v>
      </c>
      <c r="M20" s="183">
        <f t="shared" ca="1" si="9"/>
        <v>577.5</v>
      </c>
      <c r="N20" s="181">
        <f t="shared" ca="1" si="10"/>
        <v>512.33399842770564</v>
      </c>
      <c r="O20" s="182">
        <f t="shared" ca="1" si="11"/>
        <v>80.003669790476195</v>
      </c>
      <c r="P20" s="182">
        <f t="shared" ca="1" si="12"/>
        <v>9.4091317818181821</v>
      </c>
      <c r="Q20" s="182">
        <f t="shared" ca="1" si="13"/>
        <v>0</v>
      </c>
      <c r="R20" s="183">
        <f t="shared" ca="1" si="14"/>
        <v>601.74680000000001</v>
      </c>
      <c r="W20" s="46"/>
      <c r="X20" s="46">
        <v>20</v>
      </c>
    </row>
    <row r="21" spans="1:24">
      <c r="A21" s="61" t="s">
        <v>63</v>
      </c>
      <c r="B21" s="176">
        <f t="shared" ca="1" si="3"/>
        <v>686.77995699999997</v>
      </c>
      <c r="C21" s="181">
        <f t="shared" ca="1" si="4"/>
        <v>512.33784792199992</v>
      </c>
      <c r="D21" s="182">
        <f t="shared" ca="1" si="4"/>
        <v>165.03322366710003</v>
      </c>
      <c r="E21" s="182">
        <f t="shared" ca="1" si="4"/>
        <v>9.4088854109</v>
      </c>
      <c r="F21" s="183">
        <f t="shared" ca="1" si="4"/>
        <v>0</v>
      </c>
      <c r="G21" s="184">
        <f t="shared" ca="1" si="1"/>
        <v>679.54679999999996</v>
      </c>
      <c r="H21" s="184">
        <f t="shared" ca="1" si="2"/>
        <v>652.16106400000001</v>
      </c>
      <c r="I21" s="185">
        <f t="shared" ca="1" si="5"/>
        <v>486.51</v>
      </c>
      <c r="J21" s="182">
        <f t="shared" ca="1" si="6"/>
        <v>156.71</v>
      </c>
      <c r="K21" s="182">
        <f t="shared" ca="1" si="7"/>
        <v>8.94</v>
      </c>
      <c r="L21" s="182">
        <f t="shared" ca="1" si="8"/>
        <v>0</v>
      </c>
      <c r="M21" s="183">
        <f t="shared" ca="1" si="9"/>
        <v>652.16000000000008</v>
      </c>
      <c r="N21" s="181">
        <f t="shared" ca="1" si="10"/>
        <v>506.94049568817462</v>
      </c>
      <c r="O21" s="182">
        <f t="shared" ca="1" si="11"/>
        <v>163.29087804833171</v>
      </c>
      <c r="P21" s="182">
        <f t="shared" ca="1" si="12"/>
        <v>9.315426263493622</v>
      </c>
      <c r="Q21" s="182">
        <f t="shared" ca="1" si="13"/>
        <v>0</v>
      </c>
      <c r="R21" s="183">
        <f t="shared" ca="1" si="14"/>
        <v>679.54679999999996</v>
      </c>
      <c r="W21" s="46"/>
      <c r="X21" s="46">
        <v>21</v>
      </c>
    </row>
    <row r="22" spans="1:24">
      <c r="A22" s="61" t="s">
        <v>64</v>
      </c>
      <c r="B22" s="176">
        <f t="shared" ca="1" si="3"/>
        <v>686.77995699999997</v>
      </c>
      <c r="C22" s="181">
        <f t="shared" ca="1" si="4"/>
        <v>512.33784792199992</v>
      </c>
      <c r="D22" s="182">
        <f t="shared" ca="1" si="4"/>
        <v>165.03322366710003</v>
      </c>
      <c r="E22" s="182">
        <f t="shared" ca="1" si="4"/>
        <v>9.4088854109</v>
      </c>
      <c r="F22" s="183">
        <f t="shared" ca="1" si="4"/>
        <v>0</v>
      </c>
      <c r="G22" s="184">
        <f t="shared" ca="1" si="1"/>
        <v>686.77995699999997</v>
      </c>
      <c r="H22" s="184">
        <f t="shared" ca="1" si="2"/>
        <v>659.10272499999996</v>
      </c>
      <c r="I22" s="185">
        <f t="shared" ca="1" si="5"/>
        <v>491.69</v>
      </c>
      <c r="J22" s="182">
        <f t="shared" ca="1" si="6"/>
        <v>158.38</v>
      </c>
      <c r="K22" s="182">
        <f t="shared" ca="1" si="7"/>
        <v>9.0299999999999994</v>
      </c>
      <c r="L22" s="182">
        <f t="shared" ca="1" si="8"/>
        <v>0</v>
      </c>
      <c r="M22" s="183">
        <f t="shared" ca="1" si="9"/>
        <v>659.09999999999991</v>
      </c>
      <c r="N22" s="181">
        <f t="shared" ca="1" si="10"/>
        <v>512.33930671723556</v>
      </c>
      <c r="O22" s="182">
        <f t="shared" ca="1" si="11"/>
        <v>165.03142101298741</v>
      </c>
      <c r="P22" s="182">
        <f t="shared" ca="1" si="12"/>
        <v>9.4092292697769668</v>
      </c>
      <c r="Q22" s="182">
        <f t="shared" ca="1" si="13"/>
        <v>0</v>
      </c>
      <c r="R22" s="183">
        <f t="shared" ca="1" si="14"/>
        <v>686.77995699999985</v>
      </c>
      <c r="W22" s="46"/>
      <c r="X22" s="46">
        <v>22</v>
      </c>
    </row>
    <row r="23" spans="1:24">
      <c r="A23" s="61" t="s">
        <v>65</v>
      </c>
      <c r="B23" s="176">
        <f t="shared" ca="1" si="3"/>
        <v>686.77995699999997</v>
      </c>
      <c r="C23" s="181">
        <f t="shared" ca="1" si="4"/>
        <v>512.33784792199992</v>
      </c>
      <c r="D23" s="182">
        <f t="shared" ca="1" si="4"/>
        <v>165.03322366710003</v>
      </c>
      <c r="E23" s="182">
        <f t="shared" ca="1" si="4"/>
        <v>9.4088854109</v>
      </c>
      <c r="F23" s="183">
        <f t="shared" ca="1" si="4"/>
        <v>0</v>
      </c>
      <c r="G23" s="184">
        <f t="shared" ca="1" si="1"/>
        <v>656.74680000000001</v>
      </c>
      <c r="H23" s="184">
        <f t="shared" ca="1" si="2"/>
        <v>630.27990399999999</v>
      </c>
      <c r="I23" s="185">
        <f t="shared" ca="1" si="5"/>
        <v>491.69</v>
      </c>
      <c r="J23" s="182">
        <f t="shared" ca="1" si="6"/>
        <v>129.56</v>
      </c>
      <c r="K23" s="182">
        <f t="shared" ca="1" si="7"/>
        <v>9.0299999999999994</v>
      </c>
      <c r="L23" s="182">
        <f t="shared" ca="1" si="8"/>
        <v>0</v>
      </c>
      <c r="M23" s="183">
        <f t="shared" ca="1" si="9"/>
        <v>630.28</v>
      </c>
      <c r="N23" s="181">
        <f t="shared" ca="1" si="10"/>
        <v>512.33711063654255</v>
      </c>
      <c r="O23" s="182">
        <f t="shared" ca="1" si="11"/>
        <v>135.00050042520786</v>
      </c>
      <c r="P23" s="182">
        <f t="shared" ca="1" si="12"/>
        <v>9.4091889382496667</v>
      </c>
      <c r="Q23" s="182">
        <f t="shared" ca="1" si="13"/>
        <v>0</v>
      </c>
      <c r="R23" s="183">
        <f t="shared" ca="1" si="14"/>
        <v>656.74680000000012</v>
      </c>
      <c r="W23" s="46"/>
      <c r="X23" s="46">
        <v>23</v>
      </c>
    </row>
    <row r="24" spans="1:24">
      <c r="A24" s="61" t="s">
        <v>66</v>
      </c>
      <c r="B24" s="176">
        <f t="shared" ca="1" si="3"/>
        <v>686.77995699999997</v>
      </c>
      <c r="C24" s="181">
        <f t="shared" ca="1" si="4"/>
        <v>512.33784792199992</v>
      </c>
      <c r="D24" s="182">
        <f t="shared" ca="1" si="4"/>
        <v>165.03322366710003</v>
      </c>
      <c r="E24" s="182">
        <f t="shared" ca="1" si="4"/>
        <v>9.4088854109</v>
      </c>
      <c r="F24" s="183">
        <f t="shared" ca="1" si="4"/>
        <v>0</v>
      </c>
      <c r="G24" s="184">
        <f t="shared" ca="1" si="1"/>
        <v>656.64977899999997</v>
      </c>
      <c r="H24" s="184">
        <f t="shared" ca="1" si="2"/>
        <v>630.18679299999997</v>
      </c>
      <c r="I24" s="185">
        <f t="shared" ca="1" si="5"/>
        <v>512.34</v>
      </c>
      <c r="J24" s="182">
        <f t="shared" ca="1" si="6"/>
        <v>108.44</v>
      </c>
      <c r="K24" s="182">
        <f t="shared" ca="1" si="7"/>
        <v>9.41</v>
      </c>
      <c r="L24" s="182">
        <f t="shared" ca="1" si="8"/>
        <v>0</v>
      </c>
      <c r="M24" s="183">
        <f t="shared" ca="1" si="9"/>
        <v>630.18999999999994</v>
      </c>
      <c r="N24" s="181">
        <f t="shared" ca="1" si="10"/>
        <v>533.85161264517046</v>
      </c>
      <c r="O24" s="182">
        <f t="shared" ca="1" si="11"/>
        <v>112.99306881219948</v>
      </c>
      <c r="P24" s="182">
        <f t="shared" ca="1" si="12"/>
        <v>9.8050975426299996</v>
      </c>
      <c r="Q24" s="182">
        <f t="shared" ca="1" si="13"/>
        <v>0</v>
      </c>
      <c r="R24" s="183">
        <f t="shared" ca="1" si="14"/>
        <v>656.64977899999997</v>
      </c>
      <c r="W24" s="46"/>
      <c r="X24" s="46">
        <v>24</v>
      </c>
    </row>
    <row r="25" spans="1:24">
      <c r="A25" s="61" t="s">
        <v>67</v>
      </c>
      <c r="B25" s="176">
        <f t="shared" ca="1" si="3"/>
        <v>686.77995699999997</v>
      </c>
      <c r="C25" s="181">
        <f t="shared" ca="1" si="4"/>
        <v>512.33784792199992</v>
      </c>
      <c r="D25" s="182">
        <f t="shared" ca="1" si="4"/>
        <v>165.03322366710003</v>
      </c>
      <c r="E25" s="182">
        <f t="shared" ca="1" si="4"/>
        <v>9.4088854109</v>
      </c>
      <c r="F25" s="183">
        <f t="shared" ca="1" si="4"/>
        <v>0</v>
      </c>
      <c r="G25" s="184">
        <f t="shared" ca="1" si="1"/>
        <v>601.74680000000001</v>
      </c>
      <c r="H25" s="184">
        <f t="shared" ca="1" si="2"/>
        <v>577.49640399999998</v>
      </c>
      <c r="I25" s="185">
        <f t="shared" ca="1" si="5"/>
        <v>491.69</v>
      </c>
      <c r="J25" s="182">
        <f t="shared" ca="1" si="6"/>
        <v>76.78</v>
      </c>
      <c r="K25" s="182">
        <f t="shared" ca="1" si="7"/>
        <v>9.0299999999999994</v>
      </c>
      <c r="L25" s="182">
        <f t="shared" ca="1" si="8"/>
        <v>0</v>
      </c>
      <c r="M25" s="183">
        <f t="shared" ca="1" si="9"/>
        <v>577.5</v>
      </c>
      <c r="N25" s="181">
        <f t="shared" ca="1" si="10"/>
        <v>512.33399842770564</v>
      </c>
      <c r="O25" s="182">
        <f t="shared" ca="1" si="11"/>
        <v>80.003669790476195</v>
      </c>
      <c r="P25" s="182">
        <f t="shared" ca="1" si="12"/>
        <v>9.4091317818181821</v>
      </c>
      <c r="Q25" s="182">
        <f t="shared" ca="1" si="13"/>
        <v>0</v>
      </c>
      <c r="R25" s="183">
        <f t="shared" ca="1" si="14"/>
        <v>601.74680000000001</v>
      </c>
      <c r="W25" s="46"/>
      <c r="X25" s="46">
        <v>25</v>
      </c>
    </row>
    <row r="26" spans="1:24">
      <c r="A26" s="61" t="s">
        <v>68</v>
      </c>
      <c r="B26" s="176">
        <f t="shared" ca="1" si="3"/>
        <v>686.77995699999997</v>
      </c>
      <c r="C26" s="181">
        <f t="shared" ca="1" si="4"/>
        <v>512.33784792199992</v>
      </c>
      <c r="D26" s="182">
        <f t="shared" ca="1" si="4"/>
        <v>165.03322366710003</v>
      </c>
      <c r="E26" s="182">
        <f t="shared" ca="1" si="4"/>
        <v>9.4088854109</v>
      </c>
      <c r="F26" s="183">
        <f t="shared" ca="1" si="4"/>
        <v>0</v>
      </c>
      <c r="G26" s="184">
        <f t="shared" ca="1" si="1"/>
        <v>686.77995699999997</v>
      </c>
      <c r="H26" s="184">
        <f t="shared" ca="1" si="2"/>
        <v>659.10272499999996</v>
      </c>
      <c r="I26" s="185">
        <f t="shared" ca="1" si="5"/>
        <v>491.69</v>
      </c>
      <c r="J26" s="182">
        <f t="shared" ca="1" si="6"/>
        <v>158.38</v>
      </c>
      <c r="K26" s="182">
        <f t="shared" ca="1" si="7"/>
        <v>9.0299999999999994</v>
      </c>
      <c r="L26" s="182">
        <f t="shared" ca="1" si="8"/>
        <v>0</v>
      </c>
      <c r="M26" s="183">
        <f t="shared" ca="1" si="9"/>
        <v>659.09999999999991</v>
      </c>
      <c r="N26" s="181">
        <f t="shared" ca="1" si="10"/>
        <v>512.33930671723556</v>
      </c>
      <c r="O26" s="182">
        <f t="shared" ca="1" si="11"/>
        <v>165.03142101298741</v>
      </c>
      <c r="P26" s="182">
        <f t="shared" ca="1" si="12"/>
        <v>9.4092292697769668</v>
      </c>
      <c r="Q26" s="182">
        <f t="shared" ca="1" si="13"/>
        <v>0</v>
      </c>
      <c r="R26" s="183">
        <f t="shared" ca="1" si="14"/>
        <v>686.77995699999985</v>
      </c>
      <c r="W26" s="46"/>
      <c r="X26" s="46">
        <v>26</v>
      </c>
    </row>
    <row r="27" spans="1:24">
      <c r="A27" s="61" t="s">
        <v>69</v>
      </c>
      <c r="B27" s="176">
        <f t="shared" ca="1" si="3"/>
        <v>686.77995699999997</v>
      </c>
      <c r="C27" s="181">
        <f t="shared" ca="1" si="4"/>
        <v>512.33784792199992</v>
      </c>
      <c r="D27" s="182">
        <f t="shared" ca="1" si="4"/>
        <v>165.03322366710003</v>
      </c>
      <c r="E27" s="182">
        <f t="shared" ca="1" si="4"/>
        <v>9.4088854109</v>
      </c>
      <c r="F27" s="183">
        <f t="shared" ca="1" si="4"/>
        <v>0</v>
      </c>
      <c r="G27" s="184">
        <f t="shared" ca="1" si="1"/>
        <v>686.77995699999997</v>
      </c>
      <c r="H27" s="184">
        <f t="shared" ca="1" si="2"/>
        <v>659.10272499999996</v>
      </c>
      <c r="I27" s="185">
        <f t="shared" ca="1" si="5"/>
        <v>491.69</v>
      </c>
      <c r="J27" s="182">
        <f t="shared" ca="1" si="6"/>
        <v>158.38</v>
      </c>
      <c r="K27" s="182">
        <f t="shared" ca="1" si="7"/>
        <v>9.0299999999999994</v>
      </c>
      <c r="L27" s="182">
        <f t="shared" ca="1" si="8"/>
        <v>0</v>
      </c>
      <c r="M27" s="183">
        <f t="shared" ca="1" si="9"/>
        <v>659.09999999999991</v>
      </c>
      <c r="N27" s="181">
        <f t="shared" ca="1" si="10"/>
        <v>512.33930671723556</v>
      </c>
      <c r="O27" s="182">
        <f t="shared" ca="1" si="11"/>
        <v>165.03142101298741</v>
      </c>
      <c r="P27" s="182">
        <f t="shared" ca="1" si="12"/>
        <v>9.4092292697769668</v>
      </c>
      <c r="Q27" s="182">
        <f t="shared" ca="1" si="13"/>
        <v>0</v>
      </c>
      <c r="R27" s="183">
        <f t="shared" ca="1" si="14"/>
        <v>686.77995699999985</v>
      </c>
      <c r="W27" s="46"/>
      <c r="X27" s="46">
        <v>27</v>
      </c>
    </row>
    <row r="28" spans="1:24">
      <c r="A28" s="61" t="s">
        <v>70</v>
      </c>
      <c r="B28" s="176">
        <f t="shared" ca="1" si="3"/>
        <v>686.77995699999997</v>
      </c>
      <c r="C28" s="181">
        <f t="shared" ca="1" si="4"/>
        <v>512.33784792199992</v>
      </c>
      <c r="D28" s="182">
        <f t="shared" ca="1" si="4"/>
        <v>165.03322366710003</v>
      </c>
      <c r="E28" s="182">
        <f t="shared" ca="1" si="4"/>
        <v>9.4088854109</v>
      </c>
      <c r="F28" s="183">
        <f t="shared" ca="1" si="4"/>
        <v>0</v>
      </c>
      <c r="G28" s="184">
        <f t="shared" ca="1" si="1"/>
        <v>686.77995699999997</v>
      </c>
      <c r="H28" s="184">
        <f t="shared" ca="1" si="2"/>
        <v>659.10272499999996</v>
      </c>
      <c r="I28" s="185">
        <f t="shared" ca="1" si="5"/>
        <v>491.69</v>
      </c>
      <c r="J28" s="182">
        <f t="shared" ca="1" si="6"/>
        <v>158.38</v>
      </c>
      <c r="K28" s="182">
        <f t="shared" ca="1" si="7"/>
        <v>9.0299999999999994</v>
      </c>
      <c r="L28" s="182">
        <f t="shared" ca="1" si="8"/>
        <v>0</v>
      </c>
      <c r="M28" s="183">
        <f t="shared" ca="1" si="9"/>
        <v>659.09999999999991</v>
      </c>
      <c r="N28" s="181">
        <f t="shared" ca="1" si="10"/>
        <v>512.33930671723556</v>
      </c>
      <c r="O28" s="182">
        <f t="shared" ca="1" si="11"/>
        <v>165.03142101298741</v>
      </c>
      <c r="P28" s="182">
        <f t="shared" ca="1" si="12"/>
        <v>9.4092292697769668</v>
      </c>
      <c r="Q28" s="182">
        <f t="shared" ca="1" si="13"/>
        <v>0</v>
      </c>
      <c r="R28" s="183">
        <f t="shared" ca="1" si="14"/>
        <v>686.77995699999985</v>
      </c>
      <c r="W28" s="46"/>
      <c r="X28" s="46">
        <v>28</v>
      </c>
    </row>
    <row r="29" spans="1:24">
      <c r="A29" s="61" t="s">
        <v>71</v>
      </c>
      <c r="B29" s="176">
        <f t="shared" ca="1" si="3"/>
        <v>686.77995699999997</v>
      </c>
      <c r="C29" s="181">
        <f t="shared" ca="1" si="4"/>
        <v>512.33784792199992</v>
      </c>
      <c r="D29" s="182">
        <f t="shared" ca="1" si="4"/>
        <v>165.03322366710003</v>
      </c>
      <c r="E29" s="182">
        <f t="shared" ca="1" si="4"/>
        <v>9.4088854109</v>
      </c>
      <c r="F29" s="183">
        <f t="shared" ca="1" si="4"/>
        <v>0</v>
      </c>
      <c r="G29" s="184">
        <f t="shared" ca="1" si="1"/>
        <v>686.77995699999997</v>
      </c>
      <c r="H29" s="184">
        <f t="shared" ca="1" si="2"/>
        <v>659.10272499999996</v>
      </c>
      <c r="I29" s="185">
        <f t="shared" ca="1" si="5"/>
        <v>491.69</v>
      </c>
      <c r="J29" s="182">
        <f t="shared" ca="1" si="6"/>
        <v>158.38</v>
      </c>
      <c r="K29" s="182">
        <f t="shared" ca="1" si="7"/>
        <v>9.0299999999999994</v>
      </c>
      <c r="L29" s="182">
        <f t="shared" ca="1" si="8"/>
        <v>0</v>
      </c>
      <c r="M29" s="183">
        <f t="shared" ca="1" si="9"/>
        <v>659.09999999999991</v>
      </c>
      <c r="N29" s="181">
        <f t="shared" ca="1" si="10"/>
        <v>512.33930671723556</v>
      </c>
      <c r="O29" s="182">
        <f t="shared" ca="1" si="11"/>
        <v>165.03142101298741</v>
      </c>
      <c r="P29" s="182">
        <f t="shared" ca="1" si="12"/>
        <v>9.4092292697769668</v>
      </c>
      <c r="Q29" s="182">
        <f t="shared" ca="1" si="13"/>
        <v>0</v>
      </c>
      <c r="R29" s="183">
        <f t="shared" ca="1" si="14"/>
        <v>686.77995699999985</v>
      </c>
      <c r="W29" s="46"/>
      <c r="X29" s="46">
        <v>29</v>
      </c>
    </row>
    <row r="30" spans="1:24">
      <c r="A30" s="61" t="s">
        <v>72</v>
      </c>
      <c r="B30" s="176">
        <f t="shared" ca="1" si="3"/>
        <v>686.77995699999997</v>
      </c>
      <c r="C30" s="181">
        <f t="shared" ca="1" si="4"/>
        <v>512.33784792199992</v>
      </c>
      <c r="D30" s="182">
        <f t="shared" ca="1" si="4"/>
        <v>165.03322366710003</v>
      </c>
      <c r="E30" s="182">
        <f t="shared" ca="1" si="4"/>
        <v>9.4088854109</v>
      </c>
      <c r="F30" s="183">
        <f t="shared" ca="1" si="4"/>
        <v>0</v>
      </c>
      <c r="G30" s="184">
        <f t="shared" ca="1" si="1"/>
        <v>686.77995699999997</v>
      </c>
      <c r="H30" s="184">
        <f t="shared" ca="1" si="2"/>
        <v>659.10272499999996</v>
      </c>
      <c r="I30" s="185">
        <f t="shared" ca="1" si="5"/>
        <v>491.69</v>
      </c>
      <c r="J30" s="182">
        <f t="shared" ca="1" si="6"/>
        <v>158.38</v>
      </c>
      <c r="K30" s="182">
        <f t="shared" ca="1" si="7"/>
        <v>9.0299999999999994</v>
      </c>
      <c r="L30" s="182">
        <f t="shared" ca="1" si="8"/>
        <v>0</v>
      </c>
      <c r="M30" s="183">
        <f t="shared" ca="1" si="9"/>
        <v>659.09999999999991</v>
      </c>
      <c r="N30" s="181">
        <f t="shared" ca="1" si="10"/>
        <v>512.33930671723556</v>
      </c>
      <c r="O30" s="182">
        <f t="shared" ca="1" si="11"/>
        <v>165.03142101298741</v>
      </c>
      <c r="P30" s="182">
        <f t="shared" ca="1" si="12"/>
        <v>9.4092292697769668</v>
      </c>
      <c r="Q30" s="182">
        <f t="shared" ca="1" si="13"/>
        <v>0</v>
      </c>
      <c r="R30" s="183">
        <f t="shared" ca="1" si="14"/>
        <v>686.77995699999985</v>
      </c>
      <c r="W30" s="46"/>
      <c r="X30" s="46">
        <v>30</v>
      </c>
    </row>
    <row r="31" spans="1:24">
      <c r="A31" s="61" t="s">
        <v>73</v>
      </c>
      <c r="B31" s="176">
        <f t="shared" ca="1" si="3"/>
        <v>686.77995699999997</v>
      </c>
      <c r="C31" s="181">
        <f t="shared" ca="1" si="4"/>
        <v>512.33784792199992</v>
      </c>
      <c r="D31" s="182">
        <f t="shared" ca="1" si="4"/>
        <v>165.03322366710003</v>
      </c>
      <c r="E31" s="182">
        <f t="shared" ca="1" si="4"/>
        <v>9.4088854109</v>
      </c>
      <c r="F31" s="183">
        <f t="shared" ca="1" si="4"/>
        <v>0</v>
      </c>
      <c r="G31" s="184">
        <f t="shared" ca="1" si="1"/>
        <v>610.16777100000002</v>
      </c>
      <c r="H31" s="184">
        <f t="shared" ca="1" si="2"/>
        <v>585.57800999999995</v>
      </c>
      <c r="I31" s="185">
        <f t="shared" ca="1" si="5"/>
        <v>506.49</v>
      </c>
      <c r="J31" s="182">
        <f t="shared" ca="1" si="6"/>
        <v>79.09</v>
      </c>
      <c r="K31" s="182">
        <f t="shared" ca="1" si="7"/>
        <v>0</v>
      </c>
      <c r="L31" s="182">
        <f t="shared" ca="1" si="8"/>
        <v>0</v>
      </c>
      <c r="M31" s="183">
        <f t="shared" ca="1" si="9"/>
        <v>585.58000000000004</v>
      </c>
      <c r="N31" s="181">
        <f t="shared" ca="1" si="10"/>
        <v>527.75688092795178</v>
      </c>
      <c r="O31" s="182">
        <f t="shared" ca="1" si="11"/>
        <v>82.410890072048232</v>
      </c>
      <c r="P31" s="182">
        <f t="shared" ca="1" si="12"/>
        <v>0</v>
      </c>
      <c r="Q31" s="182">
        <f t="shared" ca="1" si="13"/>
        <v>0</v>
      </c>
      <c r="R31" s="183">
        <f t="shared" ca="1" si="14"/>
        <v>610.16777100000002</v>
      </c>
      <c r="W31" s="46"/>
      <c r="X31" s="46">
        <v>31</v>
      </c>
    </row>
    <row r="32" spans="1:24">
      <c r="A32" s="61" t="s">
        <v>74</v>
      </c>
      <c r="B32" s="176">
        <f t="shared" ca="1" si="3"/>
        <v>686.77995699999997</v>
      </c>
      <c r="C32" s="181">
        <f t="shared" ca="1" si="4"/>
        <v>512.33784792199992</v>
      </c>
      <c r="D32" s="182">
        <f t="shared" ca="1" si="4"/>
        <v>165.03322366710003</v>
      </c>
      <c r="E32" s="182">
        <f t="shared" ca="1" si="4"/>
        <v>9.4088854109</v>
      </c>
      <c r="F32" s="183">
        <f t="shared" ca="1" si="4"/>
        <v>0</v>
      </c>
      <c r="G32" s="184">
        <f t="shared" ca="1" si="1"/>
        <v>592.33789999999999</v>
      </c>
      <c r="H32" s="184">
        <f t="shared" ca="1" si="2"/>
        <v>568.46668299999999</v>
      </c>
      <c r="I32" s="185">
        <f t="shared" ca="1" si="5"/>
        <v>491.69</v>
      </c>
      <c r="J32" s="182">
        <f t="shared" ca="1" si="6"/>
        <v>76.78</v>
      </c>
      <c r="K32" s="182">
        <f t="shared" ca="1" si="7"/>
        <v>0</v>
      </c>
      <c r="L32" s="182">
        <f t="shared" ca="1" si="8"/>
        <v>0</v>
      </c>
      <c r="M32" s="183">
        <f t="shared" ca="1" si="9"/>
        <v>568.47</v>
      </c>
      <c r="N32" s="181">
        <f t="shared" ca="1" si="10"/>
        <v>512.33419890407583</v>
      </c>
      <c r="O32" s="182">
        <f t="shared" ca="1" si="11"/>
        <v>80.003701095924143</v>
      </c>
      <c r="P32" s="182">
        <f t="shared" ca="1" si="12"/>
        <v>0</v>
      </c>
      <c r="Q32" s="182">
        <f t="shared" ca="1" si="13"/>
        <v>0</v>
      </c>
      <c r="R32" s="183">
        <f t="shared" ca="1" si="14"/>
        <v>592.33789999999999</v>
      </c>
      <c r="W32" s="46"/>
      <c r="X32" s="46">
        <v>32</v>
      </c>
    </row>
    <row r="33" spans="1:24">
      <c r="A33" s="61" t="s">
        <v>75</v>
      </c>
      <c r="B33" s="176">
        <f t="shared" ca="1" si="3"/>
        <v>686.77995699999997</v>
      </c>
      <c r="C33" s="181">
        <f t="shared" ca="1" si="4"/>
        <v>512.33784792199992</v>
      </c>
      <c r="D33" s="182">
        <f t="shared" ca="1" si="4"/>
        <v>165.03322366710003</v>
      </c>
      <c r="E33" s="182">
        <f t="shared" ca="1" si="4"/>
        <v>9.4088854109</v>
      </c>
      <c r="F33" s="183">
        <f t="shared" ca="1" si="4"/>
        <v>0</v>
      </c>
      <c r="G33" s="184">
        <f t="shared" ca="1" si="1"/>
        <v>601.74680000000001</v>
      </c>
      <c r="H33" s="184">
        <f t="shared" ca="1" si="2"/>
        <v>577.49640399999998</v>
      </c>
      <c r="I33" s="185">
        <f t="shared" ca="1" si="5"/>
        <v>491.69</v>
      </c>
      <c r="J33" s="182">
        <f t="shared" ca="1" si="6"/>
        <v>76.78</v>
      </c>
      <c r="K33" s="182">
        <f t="shared" ca="1" si="7"/>
        <v>9.0299999999999994</v>
      </c>
      <c r="L33" s="182">
        <f t="shared" ca="1" si="8"/>
        <v>0</v>
      </c>
      <c r="M33" s="183">
        <f t="shared" ca="1" si="9"/>
        <v>577.5</v>
      </c>
      <c r="N33" s="181">
        <f t="shared" ca="1" si="10"/>
        <v>512.33399842770564</v>
      </c>
      <c r="O33" s="182">
        <f t="shared" ca="1" si="11"/>
        <v>80.003669790476195</v>
      </c>
      <c r="P33" s="182">
        <f t="shared" ca="1" si="12"/>
        <v>9.4091317818181821</v>
      </c>
      <c r="Q33" s="182">
        <f t="shared" ca="1" si="13"/>
        <v>0</v>
      </c>
      <c r="R33" s="183">
        <f t="shared" ca="1" si="14"/>
        <v>601.74680000000001</v>
      </c>
      <c r="W33" s="46"/>
      <c r="X33" s="46">
        <v>33</v>
      </c>
    </row>
    <row r="34" spans="1:24">
      <c r="A34" s="61" t="s">
        <v>76</v>
      </c>
      <c r="B34" s="176">
        <f t="shared" ca="1" si="3"/>
        <v>686.77995699999997</v>
      </c>
      <c r="C34" s="181">
        <f t="shared" ca="1" si="4"/>
        <v>512.33784792199992</v>
      </c>
      <c r="D34" s="182">
        <f t="shared" ca="1" si="4"/>
        <v>165.03322366710003</v>
      </c>
      <c r="E34" s="182">
        <f t="shared" ca="1" si="4"/>
        <v>9.4088854109</v>
      </c>
      <c r="F34" s="183">
        <f t="shared" ca="1" si="4"/>
        <v>0</v>
      </c>
      <c r="G34" s="184">
        <f t="shared" ca="1" si="1"/>
        <v>601.74680000000001</v>
      </c>
      <c r="H34" s="184">
        <f t="shared" ca="1" si="2"/>
        <v>577.49640399999998</v>
      </c>
      <c r="I34" s="185">
        <f t="shared" ca="1" si="5"/>
        <v>491.69</v>
      </c>
      <c r="J34" s="182">
        <f t="shared" ca="1" si="6"/>
        <v>76.78</v>
      </c>
      <c r="K34" s="182">
        <f t="shared" ca="1" si="7"/>
        <v>9.0299999999999994</v>
      </c>
      <c r="L34" s="182">
        <f t="shared" ca="1" si="8"/>
        <v>0</v>
      </c>
      <c r="M34" s="183">
        <f t="shared" ca="1" si="9"/>
        <v>577.5</v>
      </c>
      <c r="N34" s="181">
        <f t="shared" ca="1" si="10"/>
        <v>512.33399842770564</v>
      </c>
      <c r="O34" s="182">
        <f t="shared" ca="1" si="11"/>
        <v>80.003669790476195</v>
      </c>
      <c r="P34" s="182">
        <f t="shared" ca="1" si="12"/>
        <v>9.4091317818181821</v>
      </c>
      <c r="Q34" s="182">
        <f t="shared" ca="1" si="13"/>
        <v>0</v>
      </c>
      <c r="R34" s="183">
        <f t="shared" ca="1" si="14"/>
        <v>601.74680000000001</v>
      </c>
      <c r="W34" s="46"/>
      <c r="X34" s="46">
        <v>34</v>
      </c>
    </row>
    <row r="35" spans="1:24">
      <c r="A35" s="61" t="s">
        <v>77</v>
      </c>
      <c r="B35" s="176">
        <f t="shared" ca="1" si="3"/>
        <v>686.77995699999997</v>
      </c>
      <c r="C35" s="181">
        <f t="shared" ca="1" si="4"/>
        <v>512.33784792199992</v>
      </c>
      <c r="D35" s="182">
        <f t="shared" ca="1" si="4"/>
        <v>165.03322366710003</v>
      </c>
      <c r="E35" s="182">
        <f t="shared" ca="1" si="4"/>
        <v>9.4088854109</v>
      </c>
      <c r="F35" s="183">
        <f t="shared" ca="1" si="4"/>
        <v>0</v>
      </c>
      <c r="G35" s="184">
        <f t="shared" ca="1" si="1"/>
        <v>607.33789999999999</v>
      </c>
      <c r="H35" s="184">
        <f t="shared" ca="1" si="2"/>
        <v>582.86218299999996</v>
      </c>
      <c r="I35" s="185">
        <f t="shared" ca="1" si="5"/>
        <v>491.69</v>
      </c>
      <c r="J35" s="182">
        <f t="shared" ca="1" si="6"/>
        <v>91.17</v>
      </c>
      <c r="K35" s="182">
        <f t="shared" ca="1" si="7"/>
        <v>0</v>
      </c>
      <c r="L35" s="182">
        <f t="shared" ca="1" si="8"/>
        <v>0</v>
      </c>
      <c r="M35" s="183">
        <f t="shared" ca="1" si="9"/>
        <v>582.86</v>
      </c>
      <c r="N35" s="181">
        <f t="shared" ca="1" si="10"/>
        <v>512.33910724873897</v>
      </c>
      <c r="O35" s="182">
        <f t="shared" ca="1" si="11"/>
        <v>94.998792751261021</v>
      </c>
      <c r="P35" s="182">
        <f t="shared" ca="1" si="12"/>
        <v>0</v>
      </c>
      <c r="Q35" s="182">
        <f t="shared" ca="1" si="13"/>
        <v>0</v>
      </c>
      <c r="R35" s="183">
        <f t="shared" ca="1" si="14"/>
        <v>607.33789999999999</v>
      </c>
      <c r="W35" s="46"/>
      <c r="X35" s="46">
        <v>35</v>
      </c>
    </row>
    <row r="36" spans="1:24">
      <c r="A36" s="61" t="s">
        <v>78</v>
      </c>
      <c r="B36" s="176">
        <f t="shared" ca="1" si="3"/>
        <v>686.77995699999997</v>
      </c>
      <c r="C36" s="181">
        <f t="shared" ref="C36:F67" ca="1" si="15">$B36*C$1/100</f>
        <v>512.33784792199992</v>
      </c>
      <c r="D36" s="182">
        <f t="shared" ca="1" si="15"/>
        <v>165.03322366710003</v>
      </c>
      <c r="E36" s="182">
        <f t="shared" ca="1" si="15"/>
        <v>9.4088854109</v>
      </c>
      <c r="F36" s="183">
        <f t="shared" ca="1" si="15"/>
        <v>0</v>
      </c>
      <c r="G36" s="184">
        <f t="shared" ca="1" si="1"/>
        <v>612.33789999999999</v>
      </c>
      <c r="H36" s="184">
        <f t="shared" ca="1" si="2"/>
        <v>587.66068299999995</v>
      </c>
      <c r="I36" s="185">
        <f t="shared" ca="1" si="5"/>
        <v>491.69</v>
      </c>
      <c r="J36" s="182">
        <f t="shared" ca="1" si="6"/>
        <v>95.97</v>
      </c>
      <c r="K36" s="182">
        <f t="shared" ca="1" si="7"/>
        <v>0</v>
      </c>
      <c r="L36" s="182">
        <f t="shared" ca="1" si="8"/>
        <v>0</v>
      </c>
      <c r="M36" s="183">
        <f t="shared" ca="1" si="9"/>
        <v>587.66</v>
      </c>
      <c r="N36" s="181">
        <f t="shared" ca="1" si="10"/>
        <v>512.33778383929484</v>
      </c>
      <c r="O36" s="182">
        <f t="shared" ca="1" si="11"/>
        <v>100.00011616070516</v>
      </c>
      <c r="P36" s="182">
        <f t="shared" ca="1" si="12"/>
        <v>0</v>
      </c>
      <c r="Q36" s="182">
        <f t="shared" ca="1" si="13"/>
        <v>0</v>
      </c>
      <c r="R36" s="183">
        <f t="shared" ca="1" si="14"/>
        <v>612.33789999999999</v>
      </c>
      <c r="W36" s="46"/>
      <c r="X36" s="46">
        <v>36</v>
      </c>
    </row>
    <row r="37" spans="1:24">
      <c r="A37" s="61" t="s">
        <v>79</v>
      </c>
      <c r="B37" s="176">
        <f t="shared" ca="1" si="3"/>
        <v>686.77995699999997</v>
      </c>
      <c r="C37" s="181">
        <f t="shared" ca="1" si="15"/>
        <v>512.33784792199992</v>
      </c>
      <c r="D37" s="182">
        <f t="shared" ca="1" si="15"/>
        <v>165.03322366710003</v>
      </c>
      <c r="E37" s="182">
        <f t="shared" ca="1" si="15"/>
        <v>9.4088854109</v>
      </c>
      <c r="F37" s="183">
        <f t="shared" ca="1" si="15"/>
        <v>0</v>
      </c>
      <c r="G37" s="184">
        <f t="shared" ca="1" si="1"/>
        <v>540</v>
      </c>
      <c r="H37" s="184">
        <f t="shared" ca="1" si="2"/>
        <v>518.23800000000006</v>
      </c>
      <c r="I37" s="185">
        <f t="shared" ca="1" si="5"/>
        <v>441.46</v>
      </c>
      <c r="J37" s="182">
        <f t="shared" ca="1" si="6"/>
        <v>76.78</v>
      </c>
      <c r="K37" s="182">
        <f t="shared" ca="1" si="7"/>
        <v>0</v>
      </c>
      <c r="L37" s="182">
        <f t="shared" ca="1" si="8"/>
        <v>0</v>
      </c>
      <c r="M37" s="183">
        <f t="shared" ca="1" si="9"/>
        <v>518.24</v>
      </c>
      <c r="N37" s="181">
        <f t="shared" ca="1" si="10"/>
        <v>459.99614078419268</v>
      </c>
      <c r="O37" s="182">
        <f t="shared" ca="1" si="11"/>
        <v>80.003859215807353</v>
      </c>
      <c r="P37" s="182">
        <f t="shared" ca="1" si="12"/>
        <v>0</v>
      </c>
      <c r="Q37" s="182">
        <f t="shared" ca="1" si="13"/>
        <v>0</v>
      </c>
      <c r="R37" s="183">
        <f t="shared" ca="1" si="14"/>
        <v>540</v>
      </c>
      <c r="W37" s="46"/>
      <c r="X37" s="46">
        <v>37</v>
      </c>
    </row>
    <row r="38" spans="1:24">
      <c r="A38" s="61" t="s">
        <v>80</v>
      </c>
      <c r="B38" s="176">
        <f t="shared" ca="1" si="3"/>
        <v>686.77995699999997</v>
      </c>
      <c r="C38" s="181">
        <f t="shared" ca="1" si="15"/>
        <v>512.33784792199992</v>
      </c>
      <c r="D38" s="182">
        <f t="shared" ca="1" si="15"/>
        <v>165.03322366710003</v>
      </c>
      <c r="E38" s="182">
        <f t="shared" ca="1" si="15"/>
        <v>9.4088854109</v>
      </c>
      <c r="F38" s="183">
        <f t="shared" ca="1" si="15"/>
        <v>0</v>
      </c>
      <c r="G38" s="184">
        <f t="shared" ca="1" si="1"/>
        <v>540</v>
      </c>
      <c r="H38" s="184">
        <f t="shared" ca="1" si="2"/>
        <v>518.23800000000006</v>
      </c>
      <c r="I38" s="185">
        <f t="shared" ca="1" si="5"/>
        <v>441.46</v>
      </c>
      <c r="J38" s="182">
        <f t="shared" ca="1" si="6"/>
        <v>76.78</v>
      </c>
      <c r="K38" s="182">
        <f t="shared" ca="1" si="7"/>
        <v>0</v>
      </c>
      <c r="L38" s="182">
        <f t="shared" ca="1" si="8"/>
        <v>0</v>
      </c>
      <c r="M38" s="183">
        <f t="shared" ca="1" si="9"/>
        <v>518.24</v>
      </c>
      <c r="N38" s="181">
        <f t="shared" ca="1" si="10"/>
        <v>459.99614078419268</v>
      </c>
      <c r="O38" s="182">
        <f t="shared" ca="1" si="11"/>
        <v>80.003859215807353</v>
      </c>
      <c r="P38" s="182">
        <f t="shared" ca="1" si="12"/>
        <v>0</v>
      </c>
      <c r="Q38" s="182">
        <f t="shared" ca="1" si="13"/>
        <v>0</v>
      </c>
      <c r="R38" s="183">
        <f t="shared" ca="1" si="14"/>
        <v>540</v>
      </c>
      <c r="W38" s="46"/>
      <c r="X38" s="46">
        <v>38</v>
      </c>
    </row>
    <row r="39" spans="1:24">
      <c r="A39" s="61" t="s">
        <v>81</v>
      </c>
      <c r="B39" s="176">
        <f t="shared" ca="1" si="3"/>
        <v>686.77995699999997</v>
      </c>
      <c r="C39" s="181">
        <f t="shared" ca="1" si="15"/>
        <v>512.33784792199992</v>
      </c>
      <c r="D39" s="182">
        <f t="shared" ca="1" si="15"/>
        <v>165.03322366710003</v>
      </c>
      <c r="E39" s="182">
        <f t="shared" ca="1" si="15"/>
        <v>9.4088854109</v>
      </c>
      <c r="F39" s="183">
        <f t="shared" ca="1" si="15"/>
        <v>0</v>
      </c>
      <c r="G39" s="184">
        <f t="shared" ca="1" si="1"/>
        <v>545</v>
      </c>
      <c r="H39" s="184">
        <f t="shared" ca="1" si="2"/>
        <v>523.03650000000005</v>
      </c>
      <c r="I39" s="185">
        <f t="shared" ca="1" si="5"/>
        <v>431.87</v>
      </c>
      <c r="J39" s="182">
        <f t="shared" ca="1" si="6"/>
        <v>91.17</v>
      </c>
      <c r="K39" s="182">
        <f t="shared" ca="1" si="7"/>
        <v>0</v>
      </c>
      <c r="L39" s="182">
        <f t="shared" ca="1" si="8"/>
        <v>0</v>
      </c>
      <c r="M39" s="183">
        <f t="shared" ca="1" si="9"/>
        <v>523.04</v>
      </c>
      <c r="N39" s="181">
        <f t="shared" ca="1" si="10"/>
        <v>450.00219868461306</v>
      </c>
      <c r="O39" s="182">
        <f t="shared" ca="1" si="11"/>
        <v>94.99780131538698</v>
      </c>
      <c r="P39" s="182">
        <f t="shared" ca="1" si="12"/>
        <v>0</v>
      </c>
      <c r="Q39" s="182">
        <f t="shared" ca="1" si="13"/>
        <v>0</v>
      </c>
      <c r="R39" s="183">
        <f t="shared" ca="1" si="14"/>
        <v>545</v>
      </c>
      <c r="W39" s="46"/>
      <c r="X39" s="46">
        <v>39</v>
      </c>
    </row>
    <row r="40" spans="1:24">
      <c r="A40" s="61" t="s">
        <v>82</v>
      </c>
      <c r="B40" s="176">
        <f t="shared" ca="1" si="3"/>
        <v>686.77995699999997</v>
      </c>
      <c r="C40" s="181">
        <f t="shared" ca="1" si="15"/>
        <v>512.33784792199992</v>
      </c>
      <c r="D40" s="182">
        <f t="shared" ca="1" si="15"/>
        <v>165.03322366710003</v>
      </c>
      <c r="E40" s="182">
        <f t="shared" ca="1" si="15"/>
        <v>9.4088854109</v>
      </c>
      <c r="F40" s="183">
        <f t="shared" ca="1" si="15"/>
        <v>0</v>
      </c>
      <c r="G40" s="184">
        <f t="shared" ca="1" si="1"/>
        <v>555</v>
      </c>
      <c r="H40" s="184">
        <f t="shared" ca="1" si="2"/>
        <v>532.63350000000003</v>
      </c>
      <c r="I40" s="185">
        <f t="shared" ca="1" si="5"/>
        <v>441.46</v>
      </c>
      <c r="J40" s="182">
        <f t="shared" ca="1" si="6"/>
        <v>91.17</v>
      </c>
      <c r="K40" s="182">
        <f t="shared" ca="1" si="7"/>
        <v>0</v>
      </c>
      <c r="L40" s="182">
        <f t="shared" ca="1" si="8"/>
        <v>0</v>
      </c>
      <c r="M40" s="183">
        <f t="shared" ca="1" si="9"/>
        <v>532.63</v>
      </c>
      <c r="N40" s="181">
        <f t="shared" ca="1" si="10"/>
        <v>460.00093873796067</v>
      </c>
      <c r="O40" s="182">
        <f t="shared" ca="1" si="11"/>
        <v>94.999061262039319</v>
      </c>
      <c r="P40" s="182">
        <f t="shared" ca="1" si="12"/>
        <v>0</v>
      </c>
      <c r="Q40" s="182">
        <f t="shared" ca="1" si="13"/>
        <v>0</v>
      </c>
      <c r="R40" s="183">
        <f t="shared" ca="1" si="14"/>
        <v>555</v>
      </c>
      <c r="W40" s="46"/>
      <c r="X40" s="46">
        <v>40</v>
      </c>
    </row>
    <row r="41" spans="1:24">
      <c r="A41" s="61" t="s">
        <v>83</v>
      </c>
      <c r="B41" s="176">
        <f t="shared" ca="1" si="3"/>
        <v>686.77995699999997</v>
      </c>
      <c r="C41" s="181">
        <f t="shared" ca="1" si="15"/>
        <v>512.33784792199992</v>
      </c>
      <c r="D41" s="182">
        <f t="shared" ca="1" si="15"/>
        <v>165.03322366710003</v>
      </c>
      <c r="E41" s="182">
        <f t="shared" ca="1" si="15"/>
        <v>9.4088854109</v>
      </c>
      <c r="F41" s="183">
        <f t="shared" ca="1" si="15"/>
        <v>0</v>
      </c>
      <c r="G41" s="184">
        <f t="shared" ca="1" si="1"/>
        <v>565</v>
      </c>
      <c r="H41" s="184">
        <f t="shared" ca="1" si="2"/>
        <v>542.23050000000001</v>
      </c>
      <c r="I41" s="185">
        <f t="shared" ca="1" si="5"/>
        <v>451.06</v>
      </c>
      <c r="J41" s="182">
        <f t="shared" ca="1" si="6"/>
        <v>91.17</v>
      </c>
      <c r="K41" s="182">
        <f t="shared" ca="1" si="7"/>
        <v>0</v>
      </c>
      <c r="L41" s="182">
        <f t="shared" ca="1" si="8"/>
        <v>0</v>
      </c>
      <c r="M41" s="183">
        <f t="shared" ca="1" si="9"/>
        <v>542.23</v>
      </c>
      <c r="N41" s="181">
        <f t="shared" ca="1" si="10"/>
        <v>470.00147538867265</v>
      </c>
      <c r="O41" s="182">
        <f t="shared" ca="1" si="11"/>
        <v>94.998524611327298</v>
      </c>
      <c r="P41" s="182">
        <f t="shared" ca="1" si="12"/>
        <v>0</v>
      </c>
      <c r="Q41" s="182">
        <f t="shared" ca="1" si="13"/>
        <v>0</v>
      </c>
      <c r="R41" s="183">
        <f t="shared" ca="1" si="14"/>
        <v>565</v>
      </c>
      <c r="W41" s="46"/>
      <c r="X41" s="46">
        <v>41</v>
      </c>
    </row>
    <row r="42" spans="1:24">
      <c r="A42" s="61" t="s">
        <v>84</v>
      </c>
      <c r="B42" s="176">
        <f t="shared" ca="1" si="3"/>
        <v>686.77995699999997</v>
      </c>
      <c r="C42" s="181">
        <f t="shared" ca="1" si="15"/>
        <v>512.33784792199992</v>
      </c>
      <c r="D42" s="182">
        <f t="shared" ca="1" si="15"/>
        <v>165.03322366710003</v>
      </c>
      <c r="E42" s="182">
        <f t="shared" ca="1" si="15"/>
        <v>9.4088854109</v>
      </c>
      <c r="F42" s="183">
        <f t="shared" ca="1" si="15"/>
        <v>0</v>
      </c>
      <c r="G42" s="184">
        <f t="shared" ca="1" si="1"/>
        <v>550</v>
      </c>
      <c r="H42" s="184">
        <f t="shared" ca="1" si="2"/>
        <v>527.83500000000004</v>
      </c>
      <c r="I42" s="185">
        <f t="shared" ca="1" si="5"/>
        <v>451.06</v>
      </c>
      <c r="J42" s="182">
        <f t="shared" ca="1" si="6"/>
        <v>76.78</v>
      </c>
      <c r="K42" s="182">
        <f t="shared" ca="1" si="7"/>
        <v>0</v>
      </c>
      <c r="L42" s="182">
        <f t="shared" ca="1" si="8"/>
        <v>0</v>
      </c>
      <c r="M42" s="183">
        <f t="shared" ca="1" si="9"/>
        <v>527.84</v>
      </c>
      <c r="N42" s="181">
        <f t="shared" ca="1" si="10"/>
        <v>469.99658987571991</v>
      </c>
      <c r="O42" s="182">
        <f t="shared" ca="1" si="11"/>
        <v>80.00341012428008</v>
      </c>
      <c r="P42" s="182">
        <f t="shared" ca="1" si="12"/>
        <v>0</v>
      </c>
      <c r="Q42" s="182">
        <f t="shared" ca="1" si="13"/>
        <v>0</v>
      </c>
      <c r="R42" s="183">
        <f t="shared" ca="1" si="14"/>
        <v>550</v>
      </c>
      <c r="W42" s="46"/>
      <c r="X42" s="46">
        <v>42</v>
      </c>
    </row>
    <row r="43" spans="1:24">
      <c r="A43" s="61" t="s">
        <v>85</v>
      </c>
      <c r="B43" s="176">
        <f t="shared" ca="1" si="3"/>
        <v>686.77995699999997</v>
      </c>
      <c r="C43" s="181">
        <f t="shared" ca="1" si="15"/>
        <v>512.33784792199992</v>
      </c>
      <c r="D43" s="182">
        <f t="shared" ca="1" si="15"/>
        <v>165.03322366710003</v>
      </c>
      <c r="E43" s="182">
        <f t="shared" ca="1" si="15"/>
        <v>9.4088854109</v>
      </c>
      <c r="F43" s="183">
        <f t="shared" ca="1" si="15"/>
        <v>0</v>
      </c>
      <c r="G43" s="184">
        <f t="shared" ca="1" si="1"/>
        <v>510</v>
      </c>
      <c r="H43" s="184">
        <f t="shared" ca="1" si="2"/>
        <v>489.447</v>
      </c>
      <c r="I43" s="185">
        <f t="shared" ca="1" si="5"/>
        <v>412.67</v>
      </c>
      <c r="J43" s="182">
        <f t="shared" ca="1" si="6"/>
        <v>76.78</v>
      </c>
      <c r="K43" s="182">
        <f t="shared" ca="1" si="7"/>
        <v>0</v>
      </c>
      <c r="L43" s="182">
        <f t="shared" ca="1" si="8"/>
        <v>0</v>
      </c>
      <c r="M43" s="183">
        <f t="shared" ca="1" si="9"/>
        <v>489.45000000000005</v>
      </c>
      <c r="N43" s="181">
        <f t="shared" ca="1" si="10"/>
        <v>429.99632240269693</v>
      </c>
      <c r="O43" s="182">
        <f t="shared" ca="1" si="11"/>
        <v>80.003677597303096</v>
      </c>
      <c r="P43" s="182">
        <f t="shared" ca="1" si="12"/>
        <v>0</v>
      </c>
      <c r="Q43" s="182">
        <f t="shared" ca="1" si="13"/>
        <v>0</v>
      </c>
      <c r="R43" s="183">
        <f t="shared" ca="1" si="14"/>
        <v>510</v>
      </c>
      <c r="W43" s="46"/>
      <c r="X43" s="46">
        <v>43</v>
      </c>
    </row>
    <row r="44" spans="1:24">
      <c r="A44" s="61" t="s">
        <v>86</v>
      </c>
      <c r="B44" s="176">
        <f t="shared" ca="1" si="3"/>
        <v>686.77995699999997</v>
      </c>
      <c r="C44" s="181">
        <f t="shared" ca="1" si="15"/>
        <v>512.33784792199992</v>
      </c>
      <c r="D44" s="182">
        <f t="shared" ca="1" si="15"/>
        <v>165.03322366710003</v>
      </c>
      <c r="E44" s="182">
        <f t="shared" ca="1" si="15"/>
        <v>9.4088854109</v>
      </c>
      <c r="F44" s="183">
        <f t="shared" ca="1" si="15"/>
        <v>0</v>
      </c>
      <c r="G44" s="184">
        <f t="shared" ca="1" si="1"/>
        <v>510</v>
      </c>
      <c r="H44" s="184">
        <f t="shared" ca="1" si="2"/>
        <v>489.447</v>
      </c>
      <c r="I44" s="185">
        <f t="shared" ca="1" si="5"/>
        <v>412.67</v>
      </c>
      <c r="J44" s="182">
        <f t="shared" ca="1" si="6"/>
        <v>76.78</v>
      </c>
      <c r="K44" s="182">
        <f t="shared" ca="1" si="7"/>
        <v>0</v>
      </c>
      <c r="L44" s="182">
        <f t="shared" ca="1" si="8"/>
        <v>0</v>
      </c>
      <c r="M44" s="183">
        <f t="shared" ca="1" si="9"/>
        <v>489.45000000000005</v>
      </c>
      <c r="N44" s="181">
        <f t="shared" ca="1" si="10"/>
        <v>429.99632240269693</v>
      </c>
      <c r="O44" s="182">
        <f t="shared" ca="1" si="11"/>
        <v>80.003677597303096</v>
      </c>
      <c r="P44" s="182">
        <f t="shared" ca="1" si="12"/>
        <v>0</v>
      </c>
      <c r="Q44" s="182">
        <f t="shared" ca="1" si="13"/>
        <v>0</v>
      </c>
      <c r="R44" s="183">
        <f t="shared" ca="1" si="14"/>
        <v>510</v>
      </c>
      <c r="W44" s="46"/>
      <c r="X44" s="46">
        <v>44</v>
      </c>
    </row>
    <row r="45" spans="1:24">
      <c r="A45" s="61" t="s">
        <v>87</v>
      </c>
      <c r="B45" s="176">
        <f t="shared" ca="1" si="3"/>
        <v>686.77995699999997</v>
      </c>
      <c r="C45" s="181">
        <f t="shared" ca="1" si="15"/>
        <v>512.33784792199992</v>
      </c>
      <c r="D45" s="182">
        <f t="shared" ca="1" si="15"/>
        <v>165.03322366710003</v>
      </c>
      <c r="E45" s="182">
        <f t="shared" ca="1" si="15"/>
        <v>9.4088854109</v>
      </c>
      <c r="F45" s="183">
        <f t="shared" ca="1" si="15"/>
        <v>0</v>
      </c>
      <c r="G45" s="184">
        <f t="shared" ca="1" si="1"/>
        <v>462.78553399999998</v>
      </c>
      <c r="H45" s="184">
        <f t="shared" ca="1" si="2"/>
        <v>444.13527699999997</v>
      </c>
      <c r="I45" s="185">
        <f t="shared" ca="1" si="5"/>
        <v>366.9</v>
      </c>
      <c r="J45" s="182">
        <f t="shared" ca="1" si="6"/>
        <v>77.239999999999995</v>
      </c>
      <c r="K45" s="182">
        <f t="shared" ca="1" si="7"/>
        <v>0</v>
      </c>
      <c r="L45" s="182">
        <f t="shared" ca="1" si="8"/>
        <v>0</v>
      </c>
      <c r="M45" s="183">
        <f t="shared" ca="1" si="9"/>
        <v>444.14</v>
      </c>
      <c r="N45" s="181">
        <f t="shared" ca="1" si="10"/>
        <v>382.30290544558017</v>
      </c>
      <c r="O45" s="182">
        <f t="shared" ca="1" si="11"/>
        <v>80.482628554419776</v>
      </c>
      <c r="P45" s="182">
        <f t="shared" ca="1" si="12"/>
        <v>0</v>
      </c>
      <c r="Q45" s="182">
        <f t="shared" ca="1" si="13"/>
        <v>0</v>
      </c>
      <c r="R45" s="183">
        <f t="shared" ca="1" si="14"/>
        <v>462.78553399999993</v>
      </c>
      <c r="W45" s="46"/>
      <c r="X45" s="46">
        <v>45</v>
      </c>
    </row>
    <row r="46" spans="1:24">
      <c r="A46" s="61" t="s">
        <v>88</v>
      </c>
      <c r="B46" s="176">
        <f t="shared" ca="1" si="3"/>
        <v>686.77995699999997</v>
      </c>
      <c r="C46" s="181">
        <f t="shared" ca="1" si="15"/>
        <v>512.33784792199992</v>
      </c>
      <c r="D46" s="182">
        <f t="shared" ca="1" si="15"/>
        <v>165.03322366710003</v>
      </c>
      <c r="E46" s="182">
        <f t="shared" ca="1" si="15"/>
        <v>9.4088854109</v>
      </c>
      <c r="F46" s="183">
        <f t="shared" ca="1" si="15"/>
        <v>0</v>
      </c>
      <c r="G46" s="184">
        <f t="shared" ca="1" si="1"/>
        <v>449.40890000000002</v>
      </c>
      <c r="H46" s="184">
        <f t="shared" ca="1" si="2"/>
        <v>431.29772100000002</v>
      </c>
      <c r="I46" s="185">
        <f t="shared" ca="1" si="5"/>
        <v>345.49</v>
      </c>
      <c r="J46" s="182">
        <f t="shared" ca="1" si="6"/>
        <v>76.78</v>
      </c>
      <c r="K46" s="182">
        <f t="shared" ca="1" si="7"/>
        <v>9.0299999999999994</v>
      </c>
      <c r="L46" s="182">
        <f t="shared" ca="1" si="8"/>
        <v>0</v>
      </c>
      <c r="M46" s="183">
        <f t="shared" ca="1" si="9"/>
        <v>431.29999999999995</v>
      </c>
      <c r="N46" s="181">
        <f t="shared" ca="1" si="10"/>
        <v>359.99601405286347</v>
      </c>
      <c r="O46" s="182">
        <f t="shared" ca="1" si="11"/>
        <v>80.003745286343602</v>
      </c>
      <c r="P46" s="182">
        <f t="shared" ca="1" si="12"/>
        <v>9.40914066079295</v>
      </c>
      <c r="Q46" s="182">
        <f t="shared" ca="1" si="13"/>
        <v>0</v>
      </c>
      <c r="R46" s="183">
        <f t="shared" ca="1" si="14"/>
        <v>449.40890000000002</v>
      </c>
      <c r="W46" s="46"/>
      <c r="X46" s="46">
        <v>46</v>
      </c>
    </row>
    <row r="47" spans="1:24">
      <c r="A47" s="61" t="s">
        <v>89</v>
      </c>
      <c r="B47" s="176">
        <f t="shared" ca="1" si="3"/>
        <v>686.77995699999997</v>
      </c>
      <c r="C47" s="181">
        <f t="shared" ca="1" si="15"/>
        <v>512.33784792199992</v>
      </c>
      <c r="D47" s="182">
        <f t="shared" ca="1" si="15"/>
        <v>165.03322366710003</v>
      </c>
      <c r="E47" s="182">
        <f t="shared" ca="1" si="15"/>
        <v>9.4088854109</v>
      </c>
      <c r="F47" s="183">
        <f t="shared" ca="1" si="15"/>
        <v>0</v>
      </c>
      <c r="G47" s="184">
        <f t="shared" ca="1" si="1"/>
        <v>469.40890000000002</v>
      </c>
      <c r="H47" s="184">
        <f t="shared" ca="1" si="2"/>
        <v>450.49172099999998</v>
      </c>
      <c r="I47" s="185">
        <f t="shared" ca="1" si="5"/>
        <v>364.68</v>
      </c>
      <c r="J47" s="182">
        <f t="shared" ca="1" si="6"/>
        <v>76.78</v>
      </c>
      <c r="K47" s="182">
        <f t="shared" ca="1" si="7"/>
        <v>9.0299999999999994</v>
      </c>
      <c r="L47" s="182">
        <f t="shared" ca="1" si="8"/>
        <v>0</v>
      </c>
      <c r="M47" s="183">
        <f t="shared" ca="1" si="9"/>
        <v>450.49</v>
      </c>
      <c r="N47" s="181">
        <f t="shared" ca="1" si="10"/>
        <v>379.99520000887918</v>
      </c>
      <c r="O47" s="182">
        <f t="shared" ca="1" si="11"/>
        <v>80.004473666452085</v>
      </c>
      <c r="P47" s="182">
        <f t="shared" ca="1" si="12"/>
        <v>9.409226324668694</v>
      </c>
      <c r="Q47" s="182">
        <f t="shared" ca="1" si="13"/>
        <v>0</v>
      </c>
      <c r="R47" s="183">
        <f t="shared" ca="1" si="14"/>
        <v>469.40889999999996</v>
      </c>
      <c r="W47" s="46"/>
      <c r="X47" s="46">
        <v>47</v>
      </c>
    </row>
    <row r="48" spans="1:24">
      <c r="A48" s="61" t="s">
        <v>90</v>
      </c>
      <c r="B48" s="176">
        <f t="shared" ca="1" si="3"/>
        <v>686.77995699999997</v>
      </c>
      <c r="C48" s="181">
        <f t="shared" ca="1" si="15"/>
        <v>512.33784792199992</v>
      </c>
      <c r="D48" s="182">
        <f t="shared" ca="1" si="15"/>
        <v>165.03322366710003</v>
      </c>
      <c r="E48" s="182">
        <f t="shared" ca="1" si="15"/>
        <v>9.4088854109</v>
      </c>
      <c r="F48" s="183">
        <f t="shared" ca="1" si="15"/>
        <v>0</v>
      </c>
      <c r="G48" s="184">
        <f t="shared" ca="1" si="1"/>
        <v>469.40890000000002</v>
      </c>
      <c r="H48" s="184">
        <f t="shared" ca="1" si="2"/>
        <v>450.49172099999998</v>
      </c>
      <c r="I48" s="185">
        <f t="shared" ca="1" si="5"/>
        <v>364.68</v>
      </c>
      <c r="J48" s="182">
        <f t="shared" ca="1" si="6"/>
        <v>76.78</v>
      </c>
      <c r="K48" s="182">
        <f t="shared" ca="1" si="7"/>
        <v>9.0299999999999994</v>
      </c>
      <c r="L48" s="182">
        <f t="shared" ca="1" si="8"/>
        <v>0</v>
      </c>
      <c r="M48" s="183">
        <f t="shared" ca="1" si="9"/>
        <v>450.49</v>
      </c>
      <c r="N48" s="181">
        <f t="shared" ca="1" si="10"/>
        <v>379.99520000887918</v>
      </c>
      <c r="O48" s="182">
        <f t="shared" ca="1" si="11"/>
        <v>80.004473666452085</v>
      </c>
      <c r="P48" s="182">
        <f t="shared" ca="1" si="12"/>
        <v>9.409226324668694</v>
      </c>
      <c r="Q48" s="182">
        <f t="shared" ca="1" si="13"/>
        <v>0</v>
      </c>
      <c r="R48" s="183">
        <f t="shared" ca="1" si="14"/>
        <v>469.40889999999996</v>
      </c>
      <c r="W48" s="46"/>
      <c r="X48" s="46">
        <v>48</v>
      </c>
    </row>
    <row r="49" spans="1:24">
      <c r="A49" s="61" t="s">
        <v>91</v>
      </c>
      <c r="B49" s="176">
        <f t="shared" ca="1" si="3"/>
        <v>686.77995699999997</v>
      </c>
      <c r="C49" s="181">
        <f t="shared" ca="1" si="15"/>
        <v>512.33784792199992</v>
      </c>
      <c r="D49" s="182">
        <f t="shared" ca="1" si="15"/>
        <v>165.03322366710003</v>
      </c>
      <c r="E49" s="182">
        <f t="shared" ca="1" si="15"/>
        <v>9.4088854109</v>
      </c>
      <c r="F49" s="183">
        <f t="shared" ca="1" si="15"/>
        <v>0</v>
      </c>
      <c r="G49" s="184">
        <f t="shared" ca="1" si="1"/>
        <v>469.25889999999998</v>
      </c>
      <c r="H49" s="184">
        <f t="shared" ca="1" si="2"/>
        <v>450.34776599999998</v>
      </c>
      <c r="I49" s="185">
        <f t="shared" ca="1" si="5"/>
        <v>364.69</v>
      </c>
      <c r="J49" s="182">
        <f t="shared" ca="1" si="6"/>
        <v>76.63</v>
      </c>
      <c r="K49" s="182">
        <f t="shared" ca="1" si="7"/>
        <v>9.0299999999999994</v>
      </c>
      <c r="L49" s="182">
        <f t="shared" ca="1" si="8"/>
        <v>0</v>
      </c>
      <c r="M49" s="183">
        <f t="shared" ca="1" si="9"/>
        <v>450.34999999999997</v>
      </c>
      <c r="N49" s="181">
        <f t="shared" ca="1" si="10"/>
        <v>380.00228320417455</v>
      </c>
      <c r="O49" s="182">
        <f t="shared" ca="1" si="11"/>
        <v>79.847473092039522</v>
      </c>
      <c r="P49" s="182">
        <f t="shared" ca="1" si="12"/>
        <v>9.4091437037859436</v>
      </c>
      <c r="Q49" s="182">
        <f t="shared" ca="1" si="13"/>
        <v>0</v>
      </c>
      <c r="R49" s="183">
        <f t="shared" ca="1" si="14"/>
        <v>469.25890000000004</v>
      </c>
      <c r="W49" s="46"/>
      <c r="X49" s="46">
        <v>49</v>
      </c>
    </row>
    <row r="50" spans="1:24">
      <c r="A50" s="61" t="s">
        <v>92</v>
      </c>
      <c r="B50" s="176">
        <f t="shared" ca="1" si="3"/>
        <v>686.77995699999997</v>
      </c>
      <c r="C50" s="181">
        <f t="shared" ca="1" si="15"/>
        <v>512.33784792199992</v>
      </c>
      <c r="D50" s="182">
        <f t="shared" ca="1" si="15"/>
        <v>165.03322366710003</v>
      </c>
      <c r="E50" s="182">
        <f t="shared" ca="1" si="15"/>
        <v>9.4088854109</v>
      </c>
      <c r="F50" s="183">
        <f t="shared" ca="1" si="15"/>
        <v>0</v>
      </c>
      <c r="G50" s="184">
        <f t="shared" ca="1" si="1"/>
        <v>469.25889999999998</v>
      </c>
      <c r="H50" s="184">
        <f t="shared" ca="1" si="2"/>
        <v>450.34776599999998</v>
      </c>
      <c r="I50" s="185">
        <f t="shared" ca="1" si="5"/>
        <v>364.69</v>
      </c>
      <c r="J50" s="182">
        <f t="shared" ca="1" si="6"/>
        <v>76.63</v>
      </c>
      <c r="K50" s="182">
        <f t="shared" ca="1" si="7"/>
        <v>9.0299999999999994</v>
      </c>
      <c r="L50" s="182">
        <f t="shared" ca="1" si="8"/>
        <v>0</v>
      </c>
      <c r="M50" s="183">
        <f t="shared" ca="1" si="9"/>
        <v>450.34999999999997</v>
      </c>
      <c r="N50" s="181">
        <f t="shared" ca="1" si="10"/>
        <v>380.00228320417455</v>
      </c>
      <c r="O50" s="182">
        <f t="shared" ca="1" si="11"/>
        <v>79.847473092039522</v>
      </c>
      <c r="P50" s="182">
        <f t="shared" ca="1" si="12"/>
        <v>9.4091437037859436</v>
      </c>
      <c r="Q50" s="182">
        <f t="shared" ca="1" si="13"/>
        <v>0</v>
      </c>
      <c r="R50" s="183">
        <f t="shared" ca="1" si="14"/>
        <v>469.25890000000004</v>
      </c>
      <c r="W50" s="46"/>
      <c r="X50" s="46">
        <v>50</v>
      </c>
    </row>
    <row r="51" spans="1:24">
      <c r="A51" s="61" t="s">
        <v>93</v>
      </c>
      <c r="B51" s="176">
        <f t="shared" ca="1" si="3"/>
        <v>686.77995699999997</v>
      </c>
      <c r="C51" s="181">
        <f t="shared" ca="1" si="15"/>
        <v>512.33784792199992</v>
      </c>
      <c r="D51" s="182">
        <f t="shared" ca="1" si="15"/>
        <v>165.03322366710003</v>
      </c>
      <c r="E51" s="182">
        <f t="shared" ca="1" si="15"/>
        <v>9.4088854109</v>
      </c>
      <c r="F51" s="183">
        <f t="shared" ca="1" si="15"/>
        <v>0</v>
      </c>
      <c r="G51" s="184">
        <f t="shared" ca="1" si="1"/>
        <v>459.25889999999998</v>
      </c>
      <c r="H51" s="184">
        <f t="shared" ca="1" si="2"/>
        <v>440.750766</v>
      </c>
      <c r="I51" s="185">
        <f t="shared" ca="1" si="5"/>
        <v>355.09</v>
      </c>
      <c r="J51" s="182">
        <f t="shared" ca="1" si="6"/>
        <v>76.63</v>
      </c>
      <c r="K51" s="182">
        <f t="shared" ca="1" si="7"/>
        <v>9.0299999999999994</v>
      </c>
      <c r="L51" s="182">
        <f t="shared" ca="1" si="8"/>
        <v>0</v>
      </c>
      <c r="M51" s="183">
        <f t="shared" ca="1" si="9"/>
        <v>440.74999999999994</v>
      </c>
      <c r="N51" s="181">
        <f t="shared" ca="1" si="10"/>
        <v>370.00168531140099</v>
      </c>
      <c r="O51" s="182">
        <f t="shared" ca="1" si="11"/>
        <v>79.848007956891664</v>
      </c>
      <c r="P51" s="182">
        <f t="shared" ca="1" si="12"/>
        <v>9.409206731707318</v>
      </c>
      <c r="Q51" s="182">
        <f t="shared" ca="1" si="13"/>
        <v>0</v>
      </c>
      <c r="R51" s="183">
        <f t="shared" ca="1" si="14"/>
        <v>459.25889999999998</v>
      </c>
      <c r="W51" s="46"/>
      <c r="X51" s="46">
        <v>51</v>
      </c>
    </row>
    <row r="52" spans="1:24">
      <c r="A52" s="61" t="s">
        <v>94</v>
      </c>
      <c r="B52" s="176">
        <f t="shared" ca="1" si="3"/>
        <v>686.77995699999997</v>
      </c>
      <c r="C52" s="181">
        <f t="shared" ca="1" si="15"/>
        <v>512.33784792199992</v>
      </c>
      <c r="D52" s="182">
        <f t="shared" ca="1" si="15"/>
        <v>165.03322366710003</v>
      </c>
      <c r="E52" s="182">
        <f t="shared" ca="1" si="15"/>
        <v>9.4088854109</v>
      </c>
      <c r="F52" s="183">
        <f t="shared" ca="1" si="15"/>
        <v>0</v>
      </c>
      <c r="G52" s="184">
        <f t="shared" ca="1" si="1"/>
        <v>459.25889999999998</v>
      </c>
      <c r="H52" s="184">
        <f t="shared" ca="1" si="2"/>
        <v>440.750766</v>
      </c>
      <c r="I52" s="185">
        <f t="shared" ca="1" si="5"/>
        <v>355.09</v>
      </c>
      <c r="J52" s="182">
        <f t="shared" ca="1" si="6"/>
        <v>76.63</v>
      </c>
      <c r="K52" s="182">
        <f t="shared" ca="1" si="7"/>
        <v>9.0299999999999994</v>
      </c>
      <c r="L52" s="182">
        <f t="shared" ca="1" si="8"/>
        <v>0</v>
      </c>
      <c r="M52" s="183">
        <f t="shared" ca="1" si="9"/>
        <v>440.74999999999994</v>
      </c>
      <c r="N52" s="181">
        <f t="shared" ca="1" si="10"/>
        <v>370.00168531140099</v>
      </c>
      <c r="O52" s="182">
        <f t="shared" ca="1" si="11"/>
        <v>79.848007956891664</v>
      </c>
      <c r="P52" s="182">
        <f t="shared" ca="1" si="12"/>
        <v>9.409206731707318</v>
      </c>
      <c r="Q52" s="182">
        <f t="shared" ca="1" si="13"/>
        <v>0</v>
      </c>
      <c r="R52" s="183">
        <f t="shared" ca="1" si="14"/>
        <v>459.25889999999998</v>
      </c>
      <c r="W52" s="46"/>
      <c r="X52" s="46">
        <v>52</v>
      </c>
    </row>
    <row r="53" spans="1:24">
      <c r="A53" s="61" t="s">
        <v>95</v>
      </c>
      <c r="B53" s="176">
        <f t="shared" ca="1" si="3"/>
        <v>686.77995699999997</v>
      </c>
      <c r="C53" s="181">
        <f t="shared" ca="1" si="15"/>
        <v>512.33784792199992</v>
      </c>
      <c r="D53" s="182">
        <f t="shared" ca="1" si="15"/>
        <v>165.03322366710003</v>
      </c>
      <c r="E53" s="182">
        <f t="shared" ca="1" si="15"/>
        <v>9.4088854109</v>
      </c>
      <c r="F53" s="183">
        <f t="shared" ca="1" si="15"/>
        <v>0</v>
      </c>
      <c r="G53" s="184">
        <f t="shared" ca="1" si="1"/>
        <v>439.25889999999998</v>
      </c>
      <c r="H53" s="184">
        <f t="shared" ca="1" si="2"/>
        <v>421.55676599999998</v>
      </c>
      <c r="I53" s="185">
        <f t="shared" ca="1" si="5"/>
        <v>335.9</v>
      </c>
      <c r="J53" s="182">
        <f t="shared" ca="1" si="6"/>
        <v>76.63</v>
      </c>
      <c r="K53" s="182">
        <f t="shared" ca="1" si="7"/>
        <v>9.0299999999999994</v>
      </c>
      <c r="L53" s="182">
        <f t="shared" ca="1" si="8"/>
        <v>0</v>
      </c>
      <c r="M53" s="183">
        <f t="shared" ca="1" si="9"/>
        <v>421.55999999999995</v>
      </c>
      <c r="N53" s="181">
        <f t="shared" ca="1" si="10"/>
        <v>350.00252516842204</v>
      </c>
      <c r="O53" s="182">
        <f t="shared" ca="1" si="11"/>
        <v>79.847256634879955</v>
      </c>
      <c r="P53" s="182">
        <f t="shared" ca="1" si="12"/>
        <v>9.4091181966979782</v>
      </c>
      <c r="Q53" s="182">
        <f t="shared" ca="1" si="13"/>
        <v>0</v>
      </c>
      <c r="R53" s="183">
        <f t="shared" ca="1" si="14"/>
        <v>439.25889999999998</v>
      </c>
      <c r="W53" s="46"/>
      <c r="X53" s="46">
        <v>53</v>
      </c>
    </row>
    <row r="54" spans="1:24">
      <c r="A54" s="61" t="s">
        <v>96</v>
      </c>
      <c r="B54" s="176">
        <f t="shared" ca="1" si="3"/>
        <v>686.77995699999997</v>
      </c>
      <c r="C54" s="181">
        <f t="shared" ca="1" si="15"/>
        <v>512.33784792199992</v>
      </c>
      <c r="D54" s="182">
        <f t="shared" ca="1" si="15"/>
        <v>165.03322366710003</v>
      </c>
      <c r="E54" s="182">
        <f t="shared" ca="1" si="15"/>
        <v>9.4088854109</v>
      </c>
      <c r="F54" s="183">
        <f t="shared" ca="1" si="15"/>
        <v>0</v>
      </c>
      <c r="G54" s="184">
        <f t="shared" ca="1" si="1"/>
        <v>489.25889999999998</v>
      </c>
      <c r="H54" s="184">
        <f t="shared" ca="1" si="2"/>
        <v>469.541766</v>
      </c>
      <c r="I54" s="185">
        <f t="shared" ca="1" si="5"/>
        <v>383.88</v>
      </c>
      <c r="J54" s="182">
        <f t="shared" ca="1" si="6"/>
        <v>76.63</v>
      </c>
      <c r="K54" s="182">
        <f t="shared" ca="1" si="7"/>
        <v>9.0299999999999994</v>
      </c>
      <c r="L54" s="182">
        <f t="shared" ca="1" si="8"/>
        <v>0</v>
      </c>
      <c r="M54" s="183">
        <f t="shared" ca="1" si="9"/>
        <v>469.53999999999996</v>
      </c>
      <c r="N54" s="181">
        <f t="shared" ca="1" si="10"/>
        <v>400.00150473229121</v>
      </c>
      <c r="O54" s="182">
        <f t="shared" ca="1" si="11"/>
        <v>79.848169499936105</v>
      </c>
      <c r="P54" s="182">
        <f t="shared" ca="1" si="12"/>
        <v>9.409225767772714</v>
      </c>
      <c r="Q54" s="182">
        <f t="shared" ca="1" si="13"/>
        <v>0</v>
      </c>
      <c r="R54" s="183">
        <f t="shared" ca="1" si="14"/>
        <v>489.25890000000004</v>
      </c>
      <c r="W54" s="46"/>
      <c r="X54" s="46">
        <v>54</v>
      </c>
    </row>
    <row r="55" spans="1:24">
      <c r="A55" s="61" t="s">
        <v>97</v>
      </c>
      <c r="B55" s="176">
        <f t="shared" ca="1" si="3"/>
        <v>686.77995699999997</v>
      </c>
      <c r="C55" s="181">
        <f t="shared" ca="1" si="15"/>
        <v>512.33784792199992</v>
      </c>
      <c r="D55" s="182">
        <f t="shared" ca="1" si="15"/>
        <v>165.03322366710003</v>
      </c>
      <c r="E55" s="182">
        <f t="shared" ca="1" si="15"/>
        <v>9.4088854109</v>
      </c>
      <c r="F55" s="183">
        <f t="shared" ca="1" si="15"/>
        <v>0</v>
      </c>
      <c r="G55" s="184">
        <f t="shared" ca="1" si="1"/>
        <v>439.84450399999997</v>
      </c>
      <c r="H55" s="184">
        <f t="shared" ca="1" si="2"/>
        <v>422.11876999999998</v>
      </c>
      <c r="I55" s="185">
        <f t="shared" ca="1" si="5"/>
        <v>336.34</v>
      </c>
      <c r="J55" s="182">
        <f t="shared" ca="1" si="6"/>
        <v>76.73</v>
      </c>
      <c r="K55" s="182">
        <f t="shared" ca="1" si="7"/>
        <v>9.0399999999999991</v>
      </c>
      <c r="L55" s="182">
        <f t="shared" ca="1" si="8"/>
        <v>0</v>
      </c>
      <c r="M55" s="183">
        <f t="shared" ca="1" si="9"/>
        <v>422.11</v>
      </c>
      <c r="N55" s="181">
        <f t="shared" ca="1" si="10"/>
        <v>350.47096840956141</v>
      </c>
      <c r="O55" s="182">
        <f t="shared" ca="1" si="11"/>
        <v>79.953729577408737</v>
      </c>
      <c r="P55" s="182">
        <f t="shared" ca="1" si="12"/>
        <v>9.4198060130297776</v>
      </c>
      <c r="Q55" s="182">
        <f t="shared" ca="1" si="13"/>
        <v>0</v>
      </c>
      <c r="R55" s="183">
        <f t="shared" ca="1" si="14"/>
        <v>439.84450399999992</v>
      </c>
      <c r="W55" s="46"/>
      <c r="X55" s="46">
        <v>55</v>
      </c>
    </row>
    <row r="56" spans="1:24">
      <c r="A56" s="61" t="s">
        <v>98</v>
      </c>
      <c r="B56" s="176">
        <f t="shared" ca="1" si="3"/>
        <v>686.77995699999997</v>
      </c>
      <c r="C56" s="181">
        <f t="shared" ca="1" si="15"/>
        <v>512.33784792199992</v>
      </c>
      <c r="D56" s="182">
        <f t="shared" ca="1" si="15"/>
        <v>165.03322366710003</v>
      </c>
      <c r="E56" s="182">
        <f t="shared" ca="1" si="15"/>
        <v>9.4088854109</v>
      </c>
      <c r="F56" s="183">
        <f t="shared" ca="1" si="15"/>
        <v>0</v>
      </c>
      <c r="G56" s="184">
        <f t="shared" ca="1" si="1"/>
        <v>451.25889999999998</v>
      </c>
      <c r="H56" s="184">
        <f t="shared" ca="1" si="2"/>
        <v>433.07316600000001</v>
      </c>
      <c r="I56" s="185">
        <f t="shared" ca="1" si="5"/>
        <v>347.41</v>
      </c>
      <c r="J56" s="182">
        <f t="shared" ca="1" si="6"/>
        <v>76.63</v>
      </c>
      <c r="K56" s="182">
        <f t="shared" ca="1" si="7"/>
        <v>9.0299999999999994</v>
      </c>
      <c r="L56" s="182">
        <f t="shared" ca="1" si="8"/>
        <v>0</v>
      </c>
      <c r="M56" s="183">
        <f t="shared" ca="1" si="9"/>
        <v>433.07</v>
      </c>
      <c r="N56" s="181">
        <f t="shared" ca="1" si="10"/>
        <v>362.00118791188487</v>
      </c>
      <c r="O56" s="182">
        <f t="shared" ca="1" si="11"/>
        <v>79.848452922160362</v>
      </c>
      <c r="P56" s="182">
        <f t="shared" ca="1" si="12"/>
        <v>9.409259165954694</v>
      </c>
      <c r="Q56" s="182">
        <f t="shared" ca="1" si="13"/>
        <v>0</v>
      </c>
      <c r="R56" s="183">
        <f t="shared" ca="1" si="14"/>
        <v>451.25889999999993</v>
      </c>
      <c r="W56" s="46"/>
      <c r="X56" s="46">
        <v>56</v>
      </c>
    </row>
    <row r="57" spans="1:24">
      <c r="A57" s="61" t="s">
        <v>99</v>
      </c>
      <c r="B57" s="176">
        <f t="shared" ca="1" si="3"/>
        <v>686.77995699999997</v>
      </c>
      <c r="C57" s="181">
        <f t="shared" ca="1" si="15"/>
        <v>512.33784792199992</v>
      </c>
      <c r="D57" s="182">
        <f t="shared" ca="1" si="15"/>
        <v>165.03322366710003</v>
      </c>
      <c r="E57" s="182">
        <f t="shared" ca="1" si="15"/>
        <v>9.4088854109</v>
      </c>
      <c r="F57" s="183">
        <f t="shared" ca="1" si="15"/>
        <v>0</v>
      </c>
      <c r="G57" s="184">
        <f t="shared" ca="1" si="1"/>
        <v>459.60890000000001</v>
      </c>
      <c r="H57" s="184">
        <f t="shared" ca="1" si="2"/>
        <v>441.08666099999999</v>
      </c>
      <c r="I57" s="185">
        <f t="shared" ca="1" si="5"/>
        <v>352.21</v>
      </c>
      <c r="J57" s="182">
        <f t="shared" ca="1" si="6"/>
        <v>79.849999999999994</v>
      </c>
      <c r="K57" s="182">
        <f t="shared" ca="1" si="7"/>
        <v>9.0299999999999994</v>
      </c>
      <c r="L57" s="182">
        <f t="shared" ca="1" si="8"/>
        <v>0</v>
      </c>
      <c r="M57" s="183">
        <f t="shared" ca="1" si="9"/>
        <v>441.08999999999992</v>
      </c>
      <c r="N57" s="181">
        <f t="shared" ca="1" si="10"/>
        <v>366.99732632569317</v>
      </c>
      <c r="O57" s="182">
        <f t="shared" ca="1" si="11"/>
        <v>83.202454521752941</v>
      </c>
      <c r="P57" s="182">
        <f t="shared" ca="1" si="12"/>
        <v>9.4091191525539024</v>
      </c>
      <c r="Q57" s="182">
        <f t="shared" ca="1" si="13"/>
        <v>0</v>
      </c>
      <c r="R57" s="183">
        <f t="shared" ca="1" si="14"/>
        <v>459.60890000000001</v>
      </c>
      <c r="W57" s="46"/>
      <c r="X57" s="46">
        <v>57</v>
      </c>
    </row>
    <row r="58" spans="1:24">
      <c r="A58" s="61" t="s">
        <v>100</v>
      </c>
      <c r="B58" s="176">
        <f t="shared" ca="1" si="3"/>
        <v>686.77995699999997</v>
      </c>
      <c r="C58" s="181">
        <f t="shared" ca="1" si="15"/>
        <v>512.33784792199992</v>
      </c>
      <c r="D58" s="182">
        <f t="shared" ca="1" si="15"/>
        <v>165.03322366710003</v>
      </c>
      <c r="E58" s="182">
        <f t="shared" ca="1" si="15"/>
        <v>9.4088854109</v>
      </c>
      <c r="F58" s="183">
        <f t="shared" ca="1" si="15"/>
        <v>0</v>
      </c>
      <c r="G58" s="184">
        <f t="shared" ca="1" si="1"/>
        <v>442.60890000000001</v>
      </c>
      <c r="H58" s="184">
        <f t="shared" ca="1" si="2"/>
        <v>424.77176100000003</v>
      </c>
      <c r="I58" s="185">
        <f t="shared" ca="1" si="5"/>
        <v>335.89</v>
      </c>
      <c r="J58" s="182">
        <f t="shared" ca="1" si="6"/>
        <v>79.849999999999994</v>
      </c>
      <c r="K58" s="182">
        <f t="shared" ca="1" si="7"/>
        <v>9.0299999999999994</v>
      </c>
      <c r="L58" s="182">
        <f t="shared" ca="1" si="8"/>
        <v>0</v>
      </c>
      <c r="M58" s="183">
        <f t="shared" ca="1" si="9"/>
        <v>424.77</v>
      </c>
      <c r="N58" s="181">
        <f t="shared" ca="1" si="10"/>
        <v>349.99624130941447</v>
      </c>
      <c r="O58" s="182">
        <f t="shared" ca="1" si="11"/>
        <v>83.203429302916874</v>
      </c>
      <c r="P58" s="182">
        <f t="shared" ca="1" si="12"/>
        <v>9.4092293876686206</v>
      </c>
      <c r="Q58" s="182">
        <f t="shared" ca="1" si="13"/>
        <v>0</v>
      </c>
      <c r="R58" s="183">
        <f t="shared" ca="1" si="14"/>
        <v>442.60890000000001</v>
      </c>
      <c r="W58" s="46"/>
      <c r="X58" s="46">
        <v>58</v>
      </c>
    </row>
    <row r="59" spans="1:24">
      <c r="A59" s="61" t="s">
        <v>101</v>
      </c>
      <c r="B59" s="176">
        <f t="shared" ca="1" si="3"/>
        <v>686.77995699999997</v>
      </c>
      <c r="C59" s="181">
        <f t="shared" ca="1" si="15"/>
        <v>512.33784792199992</v>
      </c>
      <c r="D59" s="182">
        <f t="shared" ca="1" si="15"/>
        <v>165.03322366710003</v>
      </c>
      <c r="E59" s="182">
        <f t="shared" ca="1" si="15"/>
        <v>9.4088854109</v>
      </c>
      <c r="F59" s="183">
        <f t="shared" ca="1" si="15"/>
        <v>0</v>
      </c>
      <c r="G59" s="184">
        <f t="shared" ca="1" si="1"/>
        <v>442.60890000000001</v>
      </c>
      <c r="H59" s="184">
        <f t="shared" ca="1" si="2"/>
        <v>424.77176100000003</v>
      </c>
      <c r="I59" s="185">
        <f t="shared" ca="1" si="5"/>
        <v>335.89</v>
      </c>
      <c r="J59" s="182">
        <f t="shared" ca="1" si="6"/>
        <v>79.849999999999994</v>
      </c>
      <c r="K59" s="182">
        <f t="shared" ca="1" si="7"/>
        <v>9.0299999999999994</v>
      </c>
      <c r="L59" s="182">
        <f t="shared" ca="1" si="8"/>
        <v>0</v>
      </c>
      <c r="M59" s="183">
        <f t="shared" ca="1" si="9"/>
        <v>424.77</v>
      </c>
      <c r="N59" s="181">
        <f t="shared" ca="1" si="10"/>
        <v>349.99624130941447</v>
      </c>
      <c r="O59" s="182">
        <f t="shared" ca="1" si="11"/>
        <v>83.203429302916874</v>
      </c>
      <c r="P59" s="182">
        <f t="shared" ca="1" si="12"/>
        <v>9.4092293876686206</v>
      </c>
      <c r="Q59" s="182">
        <f t="shared" ca="1" si="13"/>
        <v>0</v>
      </c>
      <c r="R59" s="183">
        <f t="shared" ca="1" si="14"/>
        <v>442.60890000000001</v>
      </c>
      <c r="W59" s="46"/>
      <c r="X59" s="46">
        <v>59</v>
      </c>
    </row>
    <row r="60" spans="1:24">
      <c r="A60" s="61" t="s">
        <v>102</v>
      </c>
      <c r="B60" s="176">
        <f t="shared" ca="1" si="3"/>
        <v>686.77995699999997</v>
      </c>
      <c r="C60" s="181">
        <f t="shared" ca="1" si="15"/>
        <v>512.33784792199992</v>
      </c>
      <c r="D60" s="182">
        <f t="shared" ca="1" si="15"/>
        <v>165.03322366710003</v>
      </c>
      <c r="E60" s="182">
        <f t="shared" ca="1" si="15"/>
        <v>9.4088854109</v>
      </c>
      <c r="F60" s="183">
        <f t="shared" ca="1" si="15"/>
        <v>0</v>
      </c>
      <c r="G60" s="184">
        <f t="shared" ca="1" si="1"/>
        <v>472.60890000000001</v>
      </c>
      <c r="H60" s="184">
        <f t="shared" ca="1" si="2"/>
        <v>453.56276100000002</v>
      </c>
      <c r="I60" s="185">
        <f t="shared" ca="1" si="5"/>
        <v>364.68</v>
      </c>
      <c r="J60" s="182">
        <f t="shared" ca="1" si="6"/>
        <v>79.849999999999994</v>
      </c>
      <c r="K60" s="182">
        <f t="shared" ca="1" si="7"/>
        <v>9.0299999999999994</v>
      </c>
      <c r="L60" s="182">
        <f t="shared" ca="1" si="8"/>
        <v>0</v>
      </c>
      <c r="M60" s="183">
        <f t="shared" ca="1" si="9"/>
        <v>453.55999999999995</v>
      </c>
      <c r="N60" s="181">
        <f t="shared" ca="1" si="10"/>
        <v>379.9960614957227</v>
      </c>
      <c r="O60" s="182">
        <f t="shared" ca="1" si="11"/>
        <v>83.203590847958381</v>
      </c>
      <c r="P60" s="182">
        <f t="shared" ca="1" si="12"/>
        <v>9.4092476563189003</v>
      </c>
      <c r="Q60" s="182">
        <f t="shared" ca="1" si="13"/>
        <v>0</v>
      </c>
      <c r="R60" s="183">
        <f t="shared" ca="1" si="14"/>
        <v>472.60889999999995</v>
      </c>
      <c r="W60" s="46"/>
      <c r="X60" s="46">
        <v>60</v>
      </c>
    </row>
    <row r="61" spans="1:24">
      <c r="A61" s="61" t="s">
        <v>103</v>
      </c>
      <c r="B61" s="176">
        <f t="shared" ca="1" si="3"/>
        <v>686.77995699999997</v>
      </c>
      <c r="C61" s="181">
        <f t="shared" ca="1" si="15"/>
        <v>512.33784792199992</v>
      </c>
      <c r="D61" s="182">
        <f t="shared" ca="1" si="15"/>
        <v>165.03322366710003</v>
      </c>
      <c r="E61" s="182">
        <f t="shared" ca="1" si="15"/>
        <v>9.4088854109</v>
      </c>
      <c r="F61" s="183">
        <f t="shared" ca="1" si="15"/>
        <v>0</v>
      </c>
      <c r="G61" s="184">
        <f t="shared" ca="1" si="1"/>
        <v>392.60890000000001</v>
      </c>
      <c r="H61" s="184">
        <f t="shared" ca="1" si="2"/>
        <v>376.78676100000001</v>
      </c>
      <c r="I61" s="185">
        <f t="shared" ca="1" si="5"/>
        <v>287.91000000000003</v>
      </c>
      <c r="J61" s="182">
        <f t="shared" ca="1" si="6"/>
        <v>79.849999999999994</v>
      </c>
      <c r="K61" s="182">
        <f t="shared" ca="1" si="7"/>
        <v>9.0299999999999994</v>
      </c>
      <c r="L61" s="182">
        <f t="shared" ca="1" si="8"/>
        <v>0</v>
      </c>
      <c r="M61" s="183">
        <f t="shared" ca="1" si="9"/>
        <v>376.78999999999996</v>
      </c>
      <c r="N61" s="181">
        <f t="shared" ca="1" si="10"/>
        <v>299.99742137264792</v>
      </c>
      <c r="O61" s="182">
        <f t="shared" ca="1" si="11"/>
        <v>83.202369131346359</v>
      </c>
      <c r="P61" s="182">
        <f t="shared" ca="1" si="12"/>
        <v>9.4091094960057315</v>
      </c>
      <c r="Q61" s="182">
        <f t="shared" ca="1" si="13"/>
        <v>0</v>
      </c>
      <c r="R61" s="183">
        <f t="shared" ca="1" si="14"/>
        <v>392.60890000000001</v>
      </c>
      <c r="W61" s="46"/>
      <c r="X61" s="46">
        <v>61</v>
      </c>
    </row>
    <row r="62" spans="1:24">
      <c r="A62" s="61" t="s">
        <v>104</v>
      </c>
      <c r="B62" s="176">
        <f t="shared" ca="1" si="3"/>
        <v>686.77995699999997</v>
      </c>
      <c r="C62" s="181">
        <f t="shared" ca="1" si="15"/>
        <v>512.33784792199992</v>
      </c>
      <c r="D62" s="182">
        <f t="shared" ca="1" si="15"/>
        <v>165.03322366710003</v>
      </c>
      <c r="E62" s="182">
        <f t="shared" ca="1" si="15"/>
        <v>9.4088854109</v>
      </c>
      <c r="F62" s="183">
        <f t="shared" ca="1" si="15"/>
        <v>0</v>
      </c>
      <c r="G62" s="184">
        <f t="shared" ca="1" si="1"/>
        <v>392.60890000000001</v>
      </c>
      <c r="H62" s="184">
        <f t="shared" ca="1" si="2"/>
        <v>376.78676100000001</v>
      </c>
      <c r="I62" s="185">
        <f t="shared" ca="1" si="5"/>
        <v>287.91000000000003</v>
      </c>
      <c r="J62" s="182">
        <f t="shared" ca="1" si="6"/>
        <v>79.849999999999994</v>
      </c>
      <c r="K62" s="182">
        <f t="shared" ca="1" si="7"/>
        <v>9.0299999999999994</v>
      </c>
      <c r="L62" s="182">
        <f t="shared" ca="1" si="8"/>
        <v>0</v>
      </c>
      <c r="M62" s="183">
        <f t="shared" ca="1" si="9"/>
        <v>376.78999999999996</v>
      </c>
      <c r="N62" s="181">
        <f t="shared" ca="1" si="10"/>
        <v>299.99742137264792</v>
      </c>
      <c r="O62" s="182">
        <f t="shared" ca="1" si="11"/>
        <v>83.202369131346359</v>
      </c>
      <c r="P62" s="182">
        <f t="shared" ca="1" si="12"/>
        <v>9.4091094960057315</v>
      </c>
      <c r="Q62" s="182">
        <f t="shared" ca="1" si="13"/>
        <v>0</v>
      </c>
      <c r="R62" s="183">
        <f t="shared" ca="1" si="14"/>
        <v>392.60890000000001</v>
      </c>
      <c r="W62" s="46"/>
      <c r="X62" s="46">
        <v>62</v>
      </c>
    </row>
    <row r="63" spans="1:24">
      <c r="A63" s="61" t="s">
        <v>105</v>
      </c>
      <c r="B63" s="176">
        <f t="shared" ca="1" si="3"/>
        <v>686.77995699999997</v>
      </c>
      <c r="C63" s="181">
        <f t="shared" ca="1" si="15"/>
        <v>512.33784792199992</v>
      </c>
      <c r="D63" s="182">
        <f t="shared" ca="1" si="15"/>
        <v>165.03322366710003</v>
      </c>
      <c r="E63" s="182">
        <f t="shared" ca="1" si="15"/>
        <v>9.4088854109</v>
      </c>
      <c r="F63" s="183">
        <f t="shared" ca="1" si="15"/>
        <v>0</v>
      </c>
      <c r="G63" s="184">
        <f t="shared" ca="1" si="1"/>
        <v>392.44889999999998</v>
      </c>
      <c r="H63" s="184">
        <f t="shared" ca="1" si="2"/>
        <v>376.63320900000002</v>
      </c>
      <c r="I63" s="185">
        <f t="shared" ca="1" si="5"/>
        <v>287.91000000000003</v>
      </c>
      <c r="J63" s="182">
        <f t="shared" ca="1" si="6"/>
        <v>79.69</v>
      </c>
      <c r="K63" s="182">
        <f t="shared" ca="1" si="7"/>
        <v>9.0299999999999994</v>
      </c>
      <c r="L63" s="182">
        <f t="shared" ca="1" si="8"/>
        <v>0</v>
      </c>
      <c r="M63" s="183">
        <f t="shared" ca="1" si="9"/>
        <v>376.63</v>
      </c>
      <c r="N63" s="181">
        <f t="shared" ca="1" si="10"/>
        <v>300.0025563523883</v>
      </c>
      <c r="O63" s="182">
        <f t="shared" ca="1" si="11"/>
        <v>83.037073098266205</v>
      </c>
      <c r="P63" s="182">
        <f t="shared" ca="1" si="12"/>
        <v>9.4092705493455089</v>
      </c>
      <c r="Q63" s="182">
        <f t="shared" ca="1" si="13"/>
        <v>0</v>
      </c>
      <c r="R63" s="183">
        <f t="shared" ca="1" si="14"/>
        <v>392.44890000000004</v>
      </c>
      <c r="W63" s="46"/>
      <c r="X63" s="46">
        <v>63</v>
      </c>
    </row>
    <row r="64" spans="1:24">
      <c r="A64" s="61" t="s">
        <v>106</v>
      </c>
      <c r="B64" s="176">
        <f t="shared" ca="1" si="3"/>
        <v>686.77995699999997</v>
      </c>
      <c r="C64" s="181">
        <f t="shared" ca="1" si="15"/>
        <v>512.33784792199992</v>
      </c>
      <c r="D64" s="182">
        <f t="shared" ca="1" si="15"/>
        <v>165.03322366710003</v>
      </c>
      <c r="E64" s="182">
        <f t="shared" ca="1" si="15"/>
        <v>9.4088854109</v>
      </c>
      <c r="F64" s="183">
        <f t="shared" ca="1" si="15"/>
        <v>0</v>
      </c>
      <c r="G64" s="184">
        <f t="shared" ca="1" si="1"/>
        <v>376.29281500000002</v>
      </c>
      <c r="H64" s="184">
        <f t="shared" ca="1" si="2"/>
        <v>361.12821500000001</v>
      </c>
      <c r="I64" s="185">
        <f t="shared" ca="1" si="5"/>
        <v>269.02</v>
      </c>
      <c r="J64" s="182">
        <f t="shared" ca="1" si="6"/>
        <v>82.74</v>
      </c>
      <c r="K64" s="182">
        <f t="shared" ca="1" si="7"/>
        <v>9.3800000000000008</v>
      </c>
      <c r="L64" s="182">
        <f t="shared" ca="1" si="8"/>
        <v>0</v>
      </c>
      <c r="M64" s="183">
        <f t="shared" ca="1" si="9"/>
        <v>361.14</v>
      </c>
      <c r="N64" s="181">
        <f t="shared" ca="1" si="10"/>
        <v>280.30761779725316</v>
      </c>
      <c r="O64" s="182">
        <f t="shared" ca="1" si="11"/>
        <v>86.211628490613066</v>
      </c>
      <c r="P64" s="182">
        <f t="shared" ca="1" si="12"/>
        <v>9.7735687121338</v>
      </c>
      <c r="Q64" s="182">
        <f t="shared" ca="1" si="13"/>
        <v>0</v>
      </c>
      <c r="R64" s="183">
        <f t="shared" ca="1" si="14"/>
        <v>376.29281500000002</v>
      </c>
      <c r="W64" s="46"/>
      <c r="X64" s="46">
        <v>64</v>
      </c>
    </row>
    <row r="65" spans="1:24">
      <c r="A65" s="61" t="s">
        <v>107</v>
      </c>
      <c r="B65" s="176">
        <f t="shared" ca="1" si="3"/>
        <v>686.77995699999997</v>
      </c>
      <c r="C65" s="181">
        <f t="shared" ca="1" si="15"/>
        <v>512.33784792199992</v>
      </c>
      <c r="D65" s="182">
        <f t="shared" ca="1" si="15"/>
        <v>165.03322366710003</v>
      </c>
      <c r="E65" s="182">
        <f t="shared" ca="1" si="15"/>
        <v>9.4088854109</v>
      </c>
      <c r="F65" s="183">
        <f t="shared" ca="1" si="15"/>
        <v>0</v>
      </c>
      <c r="G65" s="184">
        <f t="shared" ca="1" si="1"/>
        <v>376.32809500000002</v>
      </c>
      <c r="H65" s="184">
        <f t="shared" ca="1" si="2"/>
        <v>361.16207300000002</v>
      </c>
      <c r="I65" s="185">
        <f t="shared" ca="1" si="5"/>
        <v>269.04000000000002</v>
      </c>
      <c r="J65" s="182">
        <f t="shared" ca="1" si="6"/>
        <v>82.74</v>
      </c>
      <c r="K65" s="182">
        <f t="shared" ca="1" si="7"/>
        <v>9.3800000000000008</v>
      </c>
      <c r="L65" s="182">
        <f t="shared" ca="1" si="8"/>
        <v>0</v>
      </c>
      <c r="M65" s="183">
        <f t="shared" ca="1" si="9"/>
        <v>361.16</v>
      </c>
      <c r="N65" s="181">
        <f t="shared" ca="1" si="10"/>
        <v>280.33921441687897</v>
      </c>
      <c r="O65" s="182">
        <f t="shared" ca="1" si="11"/>
        <v>86.21493681553882</v>
      </c>
      <c r="P65" s="182">
        <f t="shared" ca="1" si="12"/>
        <v>9.7739437675822352</v>
      </c>
      <c r="Q65" s="182">
        <f t="shared" ca="1" si="13"/>
        <v>0</v>
      </c>
      <c r="R65" s="183">
        <f t="shared" ca="1" si="14"/>
        <v>376.32809500000002</v>
      </c>
      <c r="W65" s="46"/>
      <c r="X65" s="46">
        <v>65</v>
      </c>
    </row>
    <row r="66" spans="1:24">
      <c r="A66" s="61" t="s">
        <v>108</v>
      </c>
      <c r="B66" s="176">
        <f t="shared" ca="1" si="3"/>
        <v>686.77995699999997</v>
      </c>
      <c r="C66" s="181">
        <f t="shared" ca="1" si="15"/>
        <v>512.33784792199992</v>
      </c>
      <c r="D66" s="182">
        <f t="shared" ca="1" si="15"/>
        <v>165.03322366710003</v>
      </c>
      <c r="E66" s="182">
        <f t="shared" ca="1" si="15"/>
        <v>9.4088854109</v>
      </c>
      <c r="F66" s="183">
        <f t="shared" ca="1" si="15"/>
        <v>0</v>
      </c>
      <c r="G66" s="184">
        <f t="shared" ca="1" si="1"/>
        <v>376.29281500000002</v>
      </c>
      <c r="H66" s="184">
        <f t="shared" ca="1" si="2"/>
        <v>361.12821500000001</v>
      </c>
      <c r="I66" s="185">
        <f t="shared" ca="1" si="5"/>
        <v>269.02</v>
      </c>
      <c r="J66" s="182">
        <f t="shared" ca="1" si="6"/>
        <v>82.74</v>
      </c>
      <c r="K66" s="182">
        <f t="shared" ca="1" si="7"/>
        <v>9.3800000000000008</v>
      </c>
      <c r="L66" s="182">
        <f t="shared" ca="1" si="8"/>
        <v>0</v>
      </c>
      <c r="M66" s="183">
        <f t="shared" ca="1" si="9"/>
        <v>361.14</v>
      </c>
      <c r="N66" s="181">
        <f t="shared" ca="1" si="10"/>
        <v>280.30761779725316</v>
      </c>
      <c r="O66" s="182">
        <f t="shared" ca="1" si="11"/>
        <v>86.211628490613066</v>
      </c>
      <c r="P66" s="182">
        <f t="shared" ca="1" si="12"/>
        <v>9.7735687121338</v>
      </c>
      <c r="Q66" s="182">
        <f t="shared" ca="1" si="13"/>
        <v>0</v>
      </c>
      <c r="R66" s="183">
        <f t="shared" ca="1" si="14"/>
        <v>376.29281500000002</v>
      </c>
      <c r="W66" s="46"/>
      <c r="X66" s="46">
        <v>66</v>
      </c>
    </row>
    <row r="67" spans="1:24">
      <c r="A67" s="61" t="s">
        <v>109</v>
      </c>
      <c r="B67" s="176">
        <f t="shared" ca="1" si="3"/>
        <v>686.77995699999997</v>
      </c>
      <c r="C67" s="181">
        <f t="shared" ca="1" si="15"/>
        <v>512.33784792199992</v>
      </c>
      <c r="D67" s="182">
        <f t="shared" ca="1" si="15"/>
        <v>165.03322366710003</v>
      </c>
      <c r="E67" s="182">
        <f t="shared" ca="1" si="15"/>
        <v>9.4088854109</v>
      </c>
      <c r="F67" s="183">
        <f t="shared" ca="1" si="15"/>
        <v>0</v>
      </c>
      <c r="G67" s="184">
        <f t="shared" ref="G67:G98" ca="1" si="16">INDIRECT("ISGS_exbus!" &amp; $V$3 &amp; X67)</f>
        <v>376.34315600000002</v>
      </c>
      <c r="H67" s="184">
        <f t="shared" ref="H67:H98" ca="1" si="17">INDIRECT("ISGS_Delhi_pp!" &amp; $V$3 &amp; X67)</f>
        <v>361.17652700000002</v>
      </c>
      <c r="I67" s="185">
        <f t="shared" ca="1" si="5"/>
        <v>268.94</v>
      </c>
      <c r="J67" s="182">
        <f t="shared" ca="1" si="6"/>
        <v>82.87</v>
      </c>
      <c r="K67" s="182">
        <f t="shared" ca="1" si="7"/>
        <v>9.3699999999999992</v>
      </c>
      <c r="L67" s="182">
        <f t="shared" ca="1" si="8"/>
        <v>0</v>
      </c>
      <c r="M67" s="183">
        <f t="shared" ca="1" si="9"/>
        <v>361.18</v>
      </c>
      <c r="N67" s="181">
        <f t="shared" ca="1" si="10"/>
        <v>280.23071148635029</v>
      </c>
      <c r="O67" s="182">
        <f t="shared" ca="1" si="11"/>
        <v>86.349070650977367</v>
      </c>
      <c r="P67" s="182">
        <f t="shared" ca="1" si="12"/>
        <v>9.7633738626723492</v>
      </c>
      <c r="Q67" s="182">
        <f t="shared" ca="1" si="13"/>
        <v>0</v>
      </c>
      <c r="R67" s="183">
        <f t="shared" ca="1" si="14"/>
        <v>376.34315599999996</v>
      </c>
      <c r="W67" s="46"/>
      <c r="X67" s="46">
        <v>67</v>
      </c>
    </row>
    <row r="68" spans="1:24">
      <c r="A68" s="61" t="s">
        <v>110</v>
      </c>
      <c r="B68" s="176">
        <f t="shared" ref="B68:B98" ca="1" si="18">INDIRECT("Entt_ISGS!" &amp; $V$3 &amp; X68)</f>
        <v>686.77995699999997</v>
      </c>
      <c r="C68" s="181">
        <f t="shared" ref="C68:F98" ca="1" si="19">$B68*C$1/100</f>
        <v>512.33784792199992</v>
      </c>
      <c r="D68" s="182">
        <f t="shared" ca="1" si="19"/>
        <v>165.03322366710003</v>
      </c>
      <c r="E68" s="182">
        <f t="shared" ca="1" si="19"/>
        <v>9.4088854109</v>
      </c>
      <c r="F68" s="183">
        <f t="shared" ca="1" si="19"/>
        <v>0</v>
      </c>
      <c r="G68" s="184">
        <f t="shared" ca="1" si="16"/>
        <v>375.95282300000002</v>
      </c>
      <c r="H68" s="184">
        <f t="shared" ca="1" si="17"/>
        <v>360.80192399999999</v>
      </c>
      <c r="I68" s="185">
        <f t="shared" ref="I68:I98" ca="1" si="20">INDIRECT("BRPL_EOD!" &amp; $V$3 &amp; X68)</f>
        <v>265.77999999999997</v>
      </c>
      <c r="J68" s="182">
        <f t="shared" ref="J68:J98" ca="1" si="21">INDIRECT("BYPL_EOD!" &amp; $V$3 &amp; X68)</f>
        <v>85.61</v>
      </c>
      <c r="K68" s="182">
        <f t="shared" ref="K68:K98" ca="1" si="22">INDIRECT("TPDDL_EOD!" &amp; $V$3 &amp; X68)</f>
        <v>9.41</v>
      </c>
      <c r="L68" s="182">
        <f t="shared" ref="L68:L98" ca="1" si="23">INDIRECT("NDMC_EOD!" &amp; $V$3 &amp; X68)</f>
        <v>0</v>
      </c>
      <c r="M68" s="183">
        <f t="shared" ref="M68:M98" ca="1" si="24">SUM(I68:L68)</f>
        <v>360.8</v>
      </c>
      <c r="N68" s="181">
        <f t="shared" ref="N68:N98" ca="1" si="25">INDIRECT("BRPL_ISGS_exbus!" &amp; $V$3 &amp; X68)</f>
        <v>276.94222614674885</v>
      </c>
      <c r="O68" s="182">
        <f t="shared" ref="O68:O98" ca="1" si="26">INDIRECT("BYPL_ISGS_exbus!" &amp; $V$3 &amp; X68)</f>
        <v>89.205448041324289</v>
      </c>
      <c r="P68" s="182">
        <f t="shared" ref="P68:P98" ca="1" si="27">INDIRECT("TPDDL_ISGS_exbus!" &amp; $V$3 &amp; X68)</f>
        <v>9.8051488119269052</v>
      </c>
      <c r="Q68" s="182">
        <f t="shared" ref="Q68:Q98" ca="1" si="28">INDIRECT("NDMC_ISGS_exbus!" &amp; $V$3 &amp; X68)</f>
        <v>0</v>
      </c>
      <c r="R68" s="183">
        <f t="shared" ref="R68:R98" ca="1" si="29">SUM(N68:Q68)</f>
        <v>375.95282300000008</v>
      </c>
      <c r="W68" s="46"/>
      <c r="X68" s="46">
        <v>68</v>
      </c>
    </row>
    <row r="69" spans="1:24">
      <c r="A69" s="61" t="s">
        <v>111</v>
      </c>
      <c r="B69" s="176">
        <f t="shared" ca="1" si="18"/>
        <v>686.77995699999997</v>
      </c>
      <c r="C69" s="181">
        <f t="shared" ca="1" si="19"/>
        <v>512.33784792199992</v>
      </c>
      <c r="D69" s="182">
        <f t="shared" ca="1" si="19"/>
        <v>165.03322366710003</v>
      </c>
      <c r="E69" s="182">
        <f t="shared" ca="1" si="19"/>
        <v>9.4088854109</v>
      </c>
      <c r="F69" s="183">
        <f t="shared" ca="1" si="19"/>
        <v>0</v>
      </c>
      <c r="G69" s="184">
        <f t="shared" ca="1" si="16"/>
        <v>376.799961</v>
      </c>
      <c r="H69" s="184">
        <f t="shared" ca="1" si="17"/>
        <v>361.61492299999998</v>
      </c>
      <c r="I69" s="185">
        <f t="shared" ca="1" si="20"/>
        <v>260.39</v>
      </c>
      <c r="J69" s="182">
        <f t="shared" ca="1" si="21"/>
        <v>91.97</v>
      </c>
      <c r="K69" s="182">
        <f t="shared" ca="1" si="22"/>
        <v>9.25</v>
      </c>
      <c r="L69" s="182">
        <f t="shared" ca="1" si="23"/>
        <v>0</v>
      </c>
      <c r="M69" s="183">
        <f t="shared" ca="1" si="24"/>
        <v>361.61</v>
      </c>
      <c r="N69" s="181">
        <f t="shared" ca="1" si="25"/>
        <v>271.32806571939381</v>
      </c>
      <c r="O69" s="182">
        <f t="shared" ca="1" si="26"/>
        <v>95.833335397721285</v>
      </c>
      <c r="P69" s="182">
        <f t="shared" ca="1" si="27"/>
        <v>9.6385598828848771</v>
      </c>
      <c r="Q69" s="182">
        <f t="shared" ca="1" si="28"/>
        <v>0</v>
      </c>
      <c r="R69" s="183">
        <f t="shared" ca="1" si="29"/>
        <v>376.79996099999994</v>
      </c>
      <c r="W69" s="46"/>
      <c r="X69" s="46">
        <v>69</v>
      </c>
    </row>
    <row r="70" spans="1:24">
      <c r="A70" s="61" t="s">
        <v>112</v>
      </c>
      <c r="B70" s="176">
        <f t="shared" ca="1" si="18"/>
        <v>686.77995699999997</v>
      </c>
      <c r="C70" s="181">
        <f t="shared" ca="1" si="19"/>
        <v>512.33784792199992</v>
      </c>
      <c r="D70" s="182">
        <f t="shared" ca="1" si="19"/>
        <v>165.03322366710003</v>
      </c>
      <c r="E70" s="182">
        <f t="shared" ca="1" si="19"/>
        <v>9.4088854109</v>
      </c>
      <c r="F70" s="183">
        <f t="shared" ca="1" si="19"/>
        <v>0</v>
      </c>
      <c r="G70" s="184">
        <f t="shared" ca="1" si="16"/>
        <v>399.20890000000003</v>
      </c>
      <c r="H70" s="184">
        <f t="shared" ca="1" si="17"/>
        <v>383.12078100000002</v>
      </c>
      <c r="I70" s="185">
        <f t="shared" ca="1" si="20"/>
        <v>254.32</v>
      </c>
      <c r="J70" s="182">
        <f t="shared" ca="1" si="21"/>
        <v>119.77</v>
      </c>
      <c r="K70" s="182">
        <f t="shared" ca="1" si="22"/>
        <v>9.0299999999999994</v>
      </c>
      <c r="L70" s="182">
        <f t="shared" ca="1" si="23"/>
        <v>0</v>
      </c>
      <c r="M70" s="183">
        <f t="shared" ca="1" si="24"/>
        <v>383.11999999999995</v>
      </c>
      <c r="N70" s="181">
        <f t="shared" ca="1" si="25"/>
        <v>265.00001944038422</v>
      </c>
      <c r="O70" s="182">
        <f t="shared" ca="1" si="26"/>
        <v>124.79967099864272</v>
      </c>
      <c r="P70" s="182">
        <f t="shared" ca="1" si="27"/>
        <v>9.4092095609730642</v>
      </c>
      <c r="Q70" s="182">
        <f t="shared" ca="1" si="28"/>
        <v>0</v>
      </c>
      <c r="R70" s="183">
        <f t="shared" ca="1" si="29"/>
        <v>399.20890000000003</v>
      </c>
      <c r="W70" s="46"/>
      <c r="X70" s="46">
        <v>70</v>
      </c>
    </row>
    <row r="71" spans="1:24">
      <c r="A71" s="61" t="s">
        <v>113</v>
      </c>
      <c r="B71" s="176">
        <f t="shared" ca="1" si="18"/>
        <v>686.77995699999997</v>
      </c>
      <c r="C71" s="181">
        <f t="shared" ca="1" si="19"/>
        <v>512.33784792199992</v>
      </c>
      <c r="D71" s="182">
        <f t="shared" ca="1" si="19"/>
        <v>165.03322366710003</v>
      </c>
      <c r="E71" s="182">
        <f t="shared" ca="1" si="19"/>
        <v>9.4088854109</v>
      </c>
      <c r="F71" s="183">
        <f t="shared" ca="1" si="19"/>
        <v>0</v>
      </c>
      <c r="G71" s="184">
        <f t="shared" ca="1" si="16"/>
        <v>376.12249700000001</v>
      </c>
      <c r="H71" s="184">
        <f t="shared" ca="1" si="17"/>
        <v>360.96476000000001</v>
      </c>
      <c r="I71" s="185">
        <f t="shared" ca="1" si="20"/>
        <v>265.89999999999998</v>
      </c>
      <c r="J71" s="182">
        <f t="shared" ca="1" si="21"/>
        <v>85.65</v>
      </c>
      <c r="K71" s="182">
        <f t="shared" ca="1" si="22"/>
        <v>9.41</v>
      </c>
      <c r="L71" s="182">
        <f t="shared" ca="1" si="23"/>
        <v>0</v>
      </c>
      <c r="M71" s="183">
        <f t="shared" ca="1" si="24"/>
        <v>360.96</v>
      </c>
      <c r="N71" s="181">
        <f t="shared" ca="1" si="25"/>
        <v>277.06950147796994</v>
      </c>
      <c r="O71" s="182">
        <f t="shared" ca="1" si="26"/>
        <v>89.247848070046075</v>
      </c>
      <c r="P71" s="182">
        <f t="shared" ca="1" si="27"/>
        <v>9.8051474519839559</v>
      </c>
      <c r="Q71" s="182">
        <f t="shared" ca="1" si="28"/>
        <v>0</v>
      </c>
      <c r="R71" s="183">
        <f t="shared" ca="1" si="29"/>
        <v>376.12249699999995</v>
      </c>
      <c r="W71" s="46"/>
      <c r="X71" s="46">
        <v>71</v>
      </c>
    </row>
    <row r="72" spans="1:24">
      <c r="A72" s="61" t="s">
        <v>114</v>
      </c>
      <c r="B72" s="176">
        <f t="shared" ca="1" si="18"/>
        <v>686.77995699999997</v>
      </c>
      <c r="C72" s="181">
        <f t="shared" ca="1" si="19"/>
        <v>512.33784792199992</v>
      </c>
      <c r="D72" s="182">
        <f t="shared" ca="1" si="19"/>
        <v>165.03322366710003</v>
      </c>
      <c r="E72" s="182">
        <f t="shared" ca="1" si="19"/>
        <v>9.4088854109</v>
      </c>
      <c r="F72" s="183">
        <f t="shared" ca="1" si="19"/>
        <v>0</v>
      </c>
      <c r="G72" s="184">
        <f t="shared" ca="1" si="16"/>
        <v>376.12016599999998</v>
      </c>
      <c r="H72" s="184">
        <f t="shared" ca="1" si="17"/>
        <v>360.96252299999998</v>
      </c>
      <c r="I72" s="185">
        <f t="shared" ca="1" si="20"/>
        <v>265.89999999999998</v>
      </c>
      <c r="J72" s="182">
        <f t="shared" ca="1" si="21"/>
        <v>85.65</v>
      </c>
      <c r="K72" s="182">
        <f t="shared" ca="1" si="22"/>
        <v>9.41</v>
      </c>
      <c r="L72" s="182">
        <f t="shared" ca="1" si="23"/>
        <v>0</v>
      </c>
      <c r="M72" s="183">
        <f t="shared" ca="1" si="24"/>
        <v>360.96</v>
      </c>
      <c r="N72" s="181">
        <f t="shared" ca="1" si="25"/>
        <v>277.06773704248383</v>
      </c>
      <c r="O72" s="182">
        <f t="shared" ca="1" si="26"/>
        <v>89.247279720529306</v>
      </c>
      <c r="P72" s="182">
        <f t="shared" ca="1" si="27"/>
        <v>9.8051492369868427</v>
      </c>
      <c r="Q72" s="182">
        <f t="shared" ca="1" si="28"/>
        <v>0</v>
      </c>
      <c r="R72" s="183">
        <f t="shared" ca="1" si="29"/>
        <v>376.12016599999998</v>
      </c>
      <c r="W72" s="46"/>
      <c r="X72" s="46">
        <v>72</v>
      </c>
    </row>
    <row r="73" spans="1:24">
      <c r="A73" s="61" t="s">
        <v>115</v>
      </c>
      <c r="B73" s="176">
        <f t="shared" ca="1" si="18"/>
        <v>686.77995699999997</v>
      </c>
      <c r="C73" s="181">
        <f t="shared" ca="1" si="19"/>
        <v>512.33784792199992</v>
      </c>
      <c r="D73" s="182">
        <f t="shared" ca="1" si="19"/>
        <v>165.03322366710003</v>
      </c>
      <c r="E73" s="182">
        <f t="shared" ca="1" si="19"/>
        <v>9.4088854109</v>
      </c>
      <c r="F73" s="183">
        <f t="shared" ca="1" si="19"/>
        <v>0</v>
      </c>
      <c r="G73" s="184">
        <f t="shared" ca="1" si="16"/>
        <v>454.20890000000003</v>
      </c>
      <c r="H73" s="184">
        <f t="shared" ca="1" si="17"/>
        <v>435.90428100000003</v>
      </c>
      <c r="I73" s="185">
        <f t="shared" ca="1" si="20"/>
        <v>307.10000000000002</v>
      </c>
      <c r="J73" s="182">
        <f t="shared" ca="1" si="21"/>
        <v>119.77</v>
      </c>
      <c r="K73" s="182">
        <f t="shared" ca="1" si="22"/>
        <v>9.0299999999999994</v>
      </c>
      <c r="L73" s="182">
        <f t="shared" ca="1" si="23"/>
        <v>0</v>
      </c>
      <c r="M73" s="183">
        <f t="shared" ca="1" si="24"/>
        <v>435.9</v>
      </c>
      <c r="N73" s="181">
        <f t="shared" ca="1" si="25"/>
        <v>319.99897497132378</v>
      </c>
      <c r="O73" s="182">
        <f t="shared" ca="1" si="26"/>
        <v>124.80064224133976</v>
      </c>
      <c r="P73" s="182">
        <f t="shared" ca="1" si="27"/>
        <v>9.4092827873365454</v>
      </c>
      <c r="Q73" s="182">
        <f t="shared" ca="1" si="28"/>
        <v>0</v>
      </c>
      <c r="R73" s="183">
        <f t="shared" ca="1" si="29"/>
        <v>454.20890000000009</v>
      </c>
      <c r="W73" s="46"/>
      <c r="X73" s="46">
        <v>73</v>
      </c>
    </row>
    <row r="74" spans="1:24">
      <c r="A74" s="61" t="s">
        <v>116</v>
      </c>
      <c r="B74" s="176">
        <f t="shared" ca="1" si="18"/>
        <v>686.77995699999997</v>
      </c>
      <c r="C74" s="181">
        <f t="shared" ca="1" si="19"/>
        <v>512.33784792199992</v>
      </c>
      <c r="D74" s="182">
        <f t="shared" ca="1" si="19"/>
        <v>165.03322366710003</v>
      </c>
      <c r="E74" s="182">
        <f t="shared" ca="1" si="19"/>
        <v>9.4088854109</v>
      </c>
      <c r="F74" s="183">
        <f t="shared" ca="1" si="19"/>
        <v>0</v>
      </c>
      <c r="G74" s="184">
        <f t="shared" ca="1" si="16"/>
        <v>534.20889999999997</v>
      </c>
      <c r="H74" s="184">
        <f t="shared" ca="1" si="17"/>
        <v>512.68028100000004</v>
      </c>
      <c r="I74" s="185">
        <f t="shared" ca="1" si="20"/>
        <v>383.88</v>
      </c>
      <c r="J74" s="182">
        <f t="shared" ca="1" si="21"/>
        <v>119.77</v>
      </c>
      <c r="K74" s="182">
        <f t="shared" ca="1" si="22"/>
        <v>9.0299999999999994</v>
      </c>
      <c r="L74" s="182">
        <f t="shared" ca="1" si="23"/>
        <v>0</v>
      </c>
      <c r="M74" s="183">
        <f t="shared" ca="1" si="24"/>
        <v>512.67999999999995</v>
      </c>
      <c r="N74" s="181">
        <f t="shared" ca="1" si="25"/>
        <v>400.00021949754233</v>
      </c>
      <c r="O74" s="182">
        <f t="shared" ca="1" si="26"/>
        <v>124.79948496723102</v>
      </c>
      <c r="P74" s="182">
        <f t="shared" ca="1" si="27"/>
        <v>9.409195535226651</v>
      </c>
      <c r="Q74" s="182">
        <f t="shared" ca="1" si="28"/>
        <v>0</v>
      </c>
      <c r="R74" s="183">
        <f t="shared" ca="1" si="29"/>
        <v>534.20890000000009</v>
      </c>
      <c r="W74" s="46"/>
      <c r="X74" s="46">
        <v>74</v>
      </c>
    </row>
    <row r="75" spans="1:24">
      <c r="A75" s="61" t="s">
        <v>117</v>
      </c>
      <c r="B75" s="176">
        <f t="shared" ca="1" si="18"/>
        <v>686.77995699999997</v>
      </c>
      <c r="C75" s="181">
        <f t="shared" ca="1" si="19"/>
        <v>512.33784792199992</v>
      </c>
      <c r="D75" s="182">
        <f t="shared" ca="1" si="19"/>
        <v>165.03322366710003</v>
      </c>
      <c r="E75" s="182">
        <f t="shared" ca="1" si="19"/>
        <v>9.4088854109</v>
      </c>
      <c r="F75" s="183">
        <f t="shared" ca="1" si="19"/>
        <v>0</v>
      </c>
      <c r="G75" s="184">
        <f t="shared" ca="1" si="16"/>
        <v>584.20889999999997</v>
      </c>
      <c r="H75" s="184">
        <f t="shared" ca="1" si="17"/>
        <v>560.66528100000005</v>
      </c>
      <c r="I75" s="185">
        <f t="shared" ca="1" si="20"/>
        <v>431.87</v>
      </c>
      <c r="J75" s="182">
        <f t="shared" ca="1" si="21"/>
        <v>119.77</v>
      </c>
      <c r="K75" s="182">
        <f t="shared" ca="1" si="22"/>
        <v>9.0299999999999994</v>
      </c>
      <c r="L75" s="182">
        <f t="shared" ca="1" si="23"/>
        <v>0</v>
      </c>
      <c r="M75" s="183">
        <f t="shared" ca="1" si="24"/>
        <v>560.66999999999996</v>
      </c>
      <c r="N75" s="181">
        <f t="shared" ca="1" si="25"/>
        <v>450.00142266038853</v>
      </c>
      <c r="O75" s="182">
        <f t="shared" ca="1" si="26"/>
        <v>124.79836615656268</v>
      </c>
      <c r="P75" s="182">
        <f t="shared" ca="1" si="27"/>
        <v>9.4091111830488519</v>
      </c>
      <c r="Q75" s="182">
        <f t="shared" ca="1" si="28"/>
        <v>0</v>
      </c>
      <c r="R75" s="183">
        <f t="shared" ca="1" si="29"/>
        <v>584.20889999999997</v>
      </c>
      <c r="W75" s="46"/>
      <c r="X75" s="46">
        <v>75</v>
      </c>
    </row>
    <row r="76" spans="1:24">
      <c r="A76" s="61" t="s">
        <v>118</v>
      </c>
      <c r="B76" s="176">
        <f t="shared" ca="1" si="18"/>
        <v>686.77995699999997</v>
      </c>
      <c r="C76" s="181">
        <f t="shared" ca="1" si="19"/>
        <v>512.33784792199992</v>
      </c>
      <c r="D76" s="182">
        <f t="shared" ca="1" si="19"/>
        <v>165.03322366710003</v>
      </c>
      <c r="E76" s="182">
        <f t="shared" ca="1" si="19"/>
        <v>9.4088854109</v>
      </c>
      <c r="F76" s="183">
        <f t="shared" ca="1" si="19"/>
        <v>0</v>
      </c>
      <c r="G76" s="184">
        <f t="shared" ca="1" si="16"/>
        <v>634.20889999999997</v>
      </c>
      <c r="H76" s="184">
        <f t="shared" ca="1" si="17"/>
        <v>608.65028099999995</v>
      </c>
      <c r="I76" s="185">
        <f t="shared" ca="1" si="20"/>
        <v>479.85</v>
      </c>
      <c r="J76" s="182">
        <f t="shared" ca="1" si="21"/>
        <v>119.77</v>
      </c>
      <c r="K76" s="182">
        <f t="shared" ca="1" si="22"/>
        <v>9.0299999999999994</v>
      </c>
      <c r="L76" s="182">
        <f t="shared" ca="1" si="23"/>
        <v>0</v>
      </c>
      <c r="M76" s="183">
        <f t="shared" ca="1" si="24"/>
        <v>608.65</v>
      </c>
      <c r="N76" s="181">
        <f t="shared" ca="1" si="25"/>
        <v>500.00023110983318</v>
      </c>
      <c r="O76" s="182">
        <f t="shared" ca="1" si="26"/>
        <v>124.79947416906265</v>
      </c>
      <c r="P76" s="182">
        <f t="shared" ca="1" si="27"/>
        <v>9.409194721104079</v>
      </c>
      <c r="Q76" s="182">
        <f t="shared" ca="1" si="28"/>
        <v>0</v>
      </c>
      <c r="R76" s="183">
        <f t="shared" ca="1" si="29"/>
        <v>634.20889999999986</v>
      </c>
      <c r="W76" s="46"/>
      <c r="X76" s="46">
        <v>76</v>
      </c>
    </row>
    <row r="77" spans="1:24">
      <c r="A77" s="61" t="s">
        <v>119</v>
      </c>
      <c r="B77" s="176">
        <f t="shared" ca="1" si="18"/>
        <v>686.77995699999997</v>
      </c>
      <c r="C77" s="181">
        <f t="shared" ca="1" si="19"/>
        <v>512.33784792199992</v>
      </c>
      <c r="D77" s="182">
        <f t="shared" ca="1" si="19"/>
        <v>165.03322366710003</v>
      </c>
      <c r="E77" s="182">
        <f t="shared" ca="1" si="19"/>
        <v>9.4088854109</v>
      </c>
      <c r="F77" s="183">
        <f t="shared" ca="1" si="19"/>
        <v>0</v>
      </c>
      <c r="G77" s="184">
        <f t="shared" ca="1" si="16"/>
        <v>646.54679999999996</v>
      </c>
      <c r="H77" s="184">
        <f t="shared" ca="1" si="17"/>
        <v>620.49096399999996</v>
      </c>
      <c r="I77" s="185">
        <f t="shared" ca="1" si="20"/>
        <v>491.69</v>
      </c>
      <c r="J77" s="182">
        <f t="shared" ca="1" si="21"/>
        <v>119.77</v>
      </c>
      <c r="K77" s="182">
        <f t="shared" ca="1" si="22"/>
        <v>9.0299999999999994</v>
      </c>
      <c r="L77" s="182">
        <f t="shared" ca="1" si="23"/>
        <v>0</v>
      </c>
      <c r="M77" s="183">
        <f t="shared" ca="1" si="24"/>
        <v>620.49</v>
      </c>
      <c r="N77" s="181">
        <f t="shared" ca="1" si="25"/>
        <v>512.33798464439394</v>
      </c>
      <c r="O77" s="182">
        <f t="shared" ca="1" si="26"/>
        <v>124.79961036600106</v>
      </c>
      <c r="P77" s="182">
        <f t="shared" ca="1" si="27"/>
        <v>9.4092049896049872</v>
      </c>
      <c r="Q77" s="182">
        <f t="shared" ca="1" si="28"/>
        <v>0</v>
      </c>
      <c r="R77" s="183">
        <f t="shared" ca="1" si="29"/>
        <v>646.54679999999996</v>
      </c>
      <c r="W77" s="46"/>
      <c r="X77" s="46">
        <v>77</v>
      </c>
    </row>
    <row r="78" spans="1:24">
      <c r="A78" s="61" t="s">
        <v>120</v>
      </c>
      <c r="B78" s="176">
        <f t="shared" ca="1" si="18"/>
        <v>686.77995699999997</v>
      </c>
      <c r="C78" s="181">
        <f t="shared" ca="1" si="19"/>
        <v>512.33784792199992</v>
      </c>
      <c r="D78" s="182">
        <f t="shared" ca="1" si="19"/>
        <v>165.03322366710003</v>
      </c>
      <c r="E78" s="182">
        <f t="shared" ca="1" si="19"/>
        <v>9.4088854109</v>
      </c>
      <c r="F78" s="183">
        <f t="shared" ca="1" si="19"/>
        <v>0</v>
      </c>
      <c r="G78" s="184">
        <f t="shared" ca="1" si="16"/>
        <v>646.54679999999996</v>
      </c>
      <c r="H78" s="184">
        <f t="shared" ca="1" si="17"/>
        <v>620.49096399999996</v>
      </c>
      <c r="I78" s="185">
        <f t="shared" ca="1" si="20"/>
        <v>491.69</v>
      </c>
      <c r="J78" s="182">
        <f t="shared" ca="1" si="21"/>
        <v>119.77</v>
      </c>
      <c r="K78" s="182">
        <f t="shared" ca="1" si="22"/>
        <v>9.0299999999999994</v>
      </c>
      <c r="L78" s="182">
        <f t="shared" ca="1" si="23"/>
        <v>0</v>
      </c>
      <c r="M78" s="183">
        <f t="shared" ca="1" si="24"/>
        <v>620.49</v>
      </c>
      <c r="N78" s="181">
        <f t="shared" ca="1" si="25"/>
        <v>512.33798464439394</v>
      </c>
      <c r="O78" s="182">
        <f t="shared" ca="1" si="26"/>
        <v>124.79961036600106</v>
      </c>
      <c r="P78" s="182">
        <f t="shared" ca="1" si="27"/>
        <v>9.4092049896049872</v>
      </c>
      <c r="Q78" s="182">
        <f t="shared" ca="1" si="28"/>
        <v>0</v>
      </c>
      <c r="R78" s="183">
        <f t="shared" ca="1" si="29"/>
        <v>646.54679999999996</v>
      </c>
      <c r="W78" s="46"/>
      <c r="X78" s="46">
        <v>78</v>
      </c>
    </row>
    <row r="79" spans="1:24">
      <c r="A79" s="61" t="s">
        <v>121</v>
      </c>
      <c r="B79" s="176">
        <f t="shared" ca="1" si="18"/>
        <v>686.77995699999997</v>
      </c>
      <c r="C79" s="181">
        <f t="shared" ca="1" si="19"/>
        <v>512.33784792199992</v>
      </c>
      <c r="D79" s="182">
        <f t="shared" ca="1" si="19"/>
        <v>165.03322366710003</v>
      </c>
      <c r="E79" s="182">
        <f t="shared" ca="1" si="19"/>
        <v>9.4088854109</v>
      </c>
      <c r="F79" s="183">
        <f t="shared" ca="1" si="19"/>
        <v>0</v>
      </c>
      <c r="G79" s="184">
        <f t="shared" ca="1" si="16"/>
        <v>682.75655600000005</v>
      </c>
      <c r="H79" s="184">
        <f t="shared" ca="1" si="17"/>
        <v>655.24146699999994</v>
      </c>
      <c r="I79" s="185">
        <f t="shared" ca="1" si="20"/>
        <v>489.71</v>
      </c>
      <c r="J79" s="182">
        <f t="shared" ca="1" si="21"/>
        <v>156.54</v>
      </c>
      <c r="K79" s="182">
        <f t="shared" ca="1" si="22"/>
        <v>8.99</v>
      </c>
      <c r="L79" s="182">
        <f t="shared" ca="1" si="23"/>
        <v>0</v>
      </c>
      <c r="M79" s="183">
        <f t="shared" ca="1" si="24"/>
        <v>655.24</v>
      </c>
      <c r="N79" s="181">
        <f t="shared" ca="1" si="25"/>
        <v>510.27518625047321</v>
      </c>
      <c r="O79" s="182">
        <f t="shared" ca="1" si="26"/>
        <v>163.11383809938346</v>
      </c>
      <c r="P79" s="182">
        <f t="shared" ca="1" si="27"/>
        <v>9.3675316501434605</v>
      </c>
      <c r="Q79" s="182">
        <f t="shared" ca="1" si="28"/>
        <v>0</v>
      </c>
      <c r="R79" s="183">
        <f t="shared" ca="1" si="29"/>
        <v>682.75655600000005</v>
      </c>
      <c r="W79" s="46"/>
      <c r="X79" s="46">
        <v>79</v>
      </c>
    </row>
    <row r="80" spans="1:24">
      <c r="A80" s="61" t="s">
        <v>122</v>
      </c>
      <c r="B80" s="176">
        <f t="shared" ca="1" si="18"/>
        <v>686.77995699999997</v>
      </c>
      <c r="C80" s="181">
        <f t="shared" ca="1" si="19"/>
        <v>512.33784792199992</v>
      </c>
      <c r="D80" s="182">
        <f t="shared" ca="1" si="19"/>
        <v>165.03322366710003</v>
      </c>
      <c r="E80" s="182">
        <f t="shared" ca="1" si="19"/>
        <v>9.4088854109</v>
      </c>
      <c r="F80" s="183">
        <f t="shared" ca="1" si="19"/>
        <v>0</v>
      </c>
      <c r="G80" s="184">
        <f t="shared" ca="1" si="16"/>
        <v>685.51679999999999</v>
      </c>
      <c r="H80" s="184">
        <f t="shared" ca="1" si="17"/>
        <v>657.89047300000004</v>
      </c>
      <c r="I80" s="185">
        <f t="shared" ca="1" si="20"/>
        <v>491.69</v>
      </c>
      <c r="J80" s="182">
        <f t="shared" ca="1" si="21"/>
        <v>157.16999999999999</v>
      </c>
      <c r="K80" s="182">
        <f t="shared" ca="1" si="22"/>
        <v>9.0299999999999994</v>
      </c>
      <c r="L80" s="182">
        <f t="shared" ca="1" si="23"/>
        <v>0</v>
      </c>
      <c r="M80" s="183">
        <f t="shared" ca="1" si="24"/>
        <v>657.89</v>
      </c>
      <c r="N80" s="181">
        <f t="shared" ca="1" si="25"/>
        <v>512.33755702625058</v>
      </c>
      <c r="O80" s="182">
        <f t="shared" ca="1" si="26"/>
        <v>163.77004583745003</v>
      </c>
      <c r="P80" s="182">
        <f t="shared" ca="1" si="27"/>
        <v>9.4091971362993814</v>
      </c>
      <c r="Q80" s="182">
        <f t="shared" ca="1" si="28"/>
        <v>0</v>
      </c>
      <c r="R80" s="183">
        <f t="shared" ca="1" si="29"/>
        <v>685.51679999999988</v>
      </c>
      <c r="W80" s="46"/>
      <c r="X80" s="46">
        <v>80</v>
      </c>
    </row>
    <row r="81" spans="1:24">
      <c r="A81" s="61" t="s">
        <v>123</v>
      </c>
      <c r="B81" s="176">
        <f t="shared" ca="1" si="18"/>
        <v>686.77995699999997</v>
      </c>
      <c r="C81" s="181">
        <f t="shared" ca="1" si="19"/>
        <v>512.33784792199992</v>
      </c>
      <c r="D81" s="182">
        <f t="shared" ca="1" si="19"/>
        <v>165.03322366710003</v>
      </c>
      <c r="E81" s="182">
        <f t="shared" ca="1" si="19"/>
        <v>9.4088854109</v>
      </c>
      <c r="F81" s="183">
        <f t="shared" ca="1" si="19"/>
        <v>0</v>
      </c>
      <c r="G81" s="184">
        <f t="shared" ca="1" si="16"/>
        <v>685.51679999999999</v>
      </c>
      <c r="H81" s="184">
        <f t="shared" ca="1" si="17"/>
        <v>657.89047300000004</v>
      </c>
      <c r="I81" s="185">
        <f t="shared" ca="1" si="20"/>
        <v>491.69</v>
      </c>
      <c r="J81" s="182">
        <f t="shared" ca="1" si="21"/>
        <v>157.16999999999999</v>
      </c>
      <c r="K81" s="182">
        <f t="shared" ca="1" si="22"/>
        <v>9.0299999999999994</v>
      </c>
      <c r="L81" s="182">
        <f t="shared" ca="1" si="23"/>
        <v>0</v>
      </c>
      <c r="M81" s="183">
        <f t="shared" ca="1" si="24"/>
        <v>657.89</v>
      </c>
      <c r="N81" s="181">
        <f t="shared" ca="1" si="25"/>
        <v>512.33755702625058</v>
      </c>
      <c r="O81" s="182">
        <f t="shared" ca="1" si="26"/>
        <v>163.77004583745003</v>
      </c>
      <c r="P81" s="182">
        <f t="shared" ca="1" si="27"/>
        <v>9.4091971362993814</v>
      </c>
      <c r="Q81" s="182">
        <f t="shared" ca="1" si="28"/>
        <v>0</v>
      </c>
      <c r="R81" s="183">
        <f t="shared" ca="1" si="29"/>
        <v>685.51679999999988</v>
      </c>
      <c r="W81" s="46"/>
      <c r="X81" s="46">
        <v>81</v>
      </c>
    </row>
    <row r="82" spans="1:24">
      <c r="A82" s="61" t="s">
        <v>124</v>
      </c>
      <c r="B82" s="176">
        <f t="shared" ca="1" si="18"/>
        <v>686.77995699999997</v>
      </c>
      <c r="C82" s="181">
        <f t="shared" ca="1" si="19"/>
        <v>512.33784792199992</v>
      </c>
      <c r="D82" s="182">
        <f t="shared" ca="1" si="19"/>
        <v>165.03322366710003</v>
      </c>
      <c r="E82" s="182">
        <f t="shared" ca="1" si="19"/>
        <v>9.4088854109</v>
      </c>
      <c r="F82" s="183">
        <f t="shared" ca="1" si="19"/>
        <v>0</v>
      </c>
      <c r="G82" s="184">
        <f t="shared" ca="1" si="16"/>
        <v>685.51679999999999</v>
      </c>
      <c r="H82" s="184">
        <f t="shared" ca="1" si="17"/>
        <v>657.89047300000004</v>
      </c>
      <c r="I82" s="185">
        <f t="shared" ca="1" si="20"/>
        <v>491.69</v>
      </c>
      <c r="J82" s="182">
        <f t="shared" ca="1" si="21"/>
        <v>157.16999999999999</v>
      </c>
      <c r="K82" s="182">
        <f t="shared" ca="1" si="22"/>
        <v>9.0299999999999994</v>
      </c>
      <c r="L82" s="182">
        <f t="shared" ca="1" si="23"/>
        <v>0</v>
      </c>
      <c r="M82" s="183">
        <f t="shared" ca="1" si="24"/>
        <v>657.89</v>
      </c>
      <c r="N82" s="181">
        <f t="shared" ca="1" si="25"/>
        <v>512.33755702625058</v>
      </c>
      <c r="O82" s="182">
        <f t="shared" ca="1" si="26"/>
        <v>163.77004583745003</v>
      </c>
      <c r="P82" s="182">
        <f t="shared" ca="1" si="27"/>
        <v>9.4091971362993814</v>
      </c>
      <c r="Q82" s="182">
        <f t="shared" ca="1" si="28"/>
        <v>0</v>
      </c>
      <c r="R82" s="183">
        <f t="shared" ca="1" si="29"/>
        <v>685.51679999999988</v>
      </c>
      <c r="W82" s="46"/>
      <c r="X82" s="46">
        <v>82</v>
      </c>
    </row>
    <row r="83" spans="1:24">
      <c r="A83" s="61" t="s">
        <v>125</v>
      </c>
      <c r="B83" s="176">
        <f t="shared" ca="1" si="18"/>
        <v>686.77995699999997</v>
      </c>
      <c r="C83" s="181">
        <f t="shared" ca="1" si="19"/>
        <v>512.33784792199992</v>
      </c>
      <c r="D83" s="182">
        <f t="shared" ca="1" si="19"/>
        <v>165.03322366710003</v>
      </c>
      <c r="E83" s="182">
        <f t="shared" ca="1" si="19"/>
        <v>9.4088854109</v>
      </c>
      <c r="F83" s="183">
        <f t="shared" ca="1" si="19"/>
        <v>0</v>
      </c>
      <c r="G83" s="184">
        <f t="shared" ca="1" si="16"/>
        <v>685.51679999999999</v>
      </c>
      <c r="H83" s="184">
        <f t="shared" ca="1" si="17"/>
        <v>657.89047300000004</v>
      </c>
      <c r="I83" s="185">
        <f t="shared" ca="1" si="20"/>
        <v>491.69</v>
      </c>
      <c r="J83" s="182">
        <f t="shared" ca="1" si="21"/>
        <v>157.16999999999999</v>
      </c>
      <c r="K83" s="182">
        <f t="shared" ca="1" si="22"/>
        <v>9.0299999999999994</v>
      </c>
      <c r="L83" s="182">
        <f t="shared" ca="1" si="23"/>
        <v>0</v>
      </c>
      <c r="M83" s="183">
        <f t="shared" ca="1" si="24"/>
        <v>657.89</v>
      </c>
      <c r="N83" s="181">
        <f t="shared" ca="1" si="25"/>
        <v>512.33755702625058</v>
      </c>
      <c r="O83" s="182">
        <f t="shared" ca="1" si="26"/>
        <v>163.77004583745003</v>
      </c>
      <c r="P83" s="182">
        <f t="shared" ca="1" si="27"/>
        <v>9.4091971362993814</v>
      </c>
      <c r="Q83" s="182">
        <f t="shared" ca="1" si="28"/>
        <v>0</v>
      </c>
      <c r="R83" s="183">
        <f t="shared" ca="1" si="29"/>
        <v>685.51679999999988</v>
      </c>
      <c r="W83" s="46"/>
      <c r="X83" s="46">
        <v>83</v>
      </c>
    </row>
    <row r="84" spans="1:24">
      <c r="A84" s="61" t="s">
        <v>126</v>
      </c>
      <c r="B84" s="176">
        <f t="shared" ca="1" si="18"/>
        <v>686.77995699999997</v>
      </c>
      <c r="C84" s="181">
        <f t="shared" ca="1" si="19"/>
        <v>512.33784792199992</v>
      </c>
      <c r="D84" s="182">
        <f t="shared" ca="1" si="19"/>
        <v>165.03322366710003</v>
      </c>
      <c r="E84" s="182">
        <f t="shared" ca="1" si="19"/>
        <v>9.4088854109</v>
      </c>
      <c r="F84" s="183">
        <f t="shared" ca="1" si="19"/>
        <v>0</v>
      </c>
      <c r="G84" s="184">
        <f t="shared" ca="1" si="16"/>
        <v>685.51679999999999</v>
      </c>
      <c r="H84" s="184">
        <f t="shared" ca="1" si="17"/>
        <v>657.89047300000004</v>
      </c>
      <c r="I84" s="185">
        <f t="shared" ca="1" si="20"/>
        <v>491.69</v>
      </c>
      <c r="J84" s="182">
        <f t="shared" ca="1" si="21"/>
        <v>157.16999999999999</v>
      </c>
      <c r="K84" s="182">
        <f t="shared" ca="1" si="22"/>
        <v>9.0299999999999994</v>
      </c>
      <c r="L84" s="182">
        <f t="shared" ca="1" si="23"/>
        <v>0</v>
      </c>
      <c r="M84" s="183">
        <f t="shared" ca="1" si="24"/>
        <v>657.89</v>
      </c>
      <c r="N84" s="181">
        <f t="shared" ca="1" si="25"/>
        <v>512.33755702625058</v>
      </c>
      <c r="O84" s="182">
        <f t="shared" ca="1" si="26"/>
        <v>163.77004583745003</v>
      </c>
      <c r="P84" s="182">
        <f t="shared" ca="1" si="27"/>
        <v>9.4091971362993814</v>
      </c>
      <c r="Q84" s="182">
        <f t="shared" ca="1" si="28"/>
        <v>0</v>
      </c>
      <c r="R84" s="183">
        <f t="shared" ca="1" si="29"/>
        <v>685.51679999999988</v>
      </c>
      <c r="W84" s="46"/>
      <c r="X84" s="46">
        <v>84</v>
      </c>
    </row>
    <row r="85" spans="1:24">
      <c r="A85" s="61" t="s">
        <v>127</v>
      </c>
      <c r="B85" s="176">
        <f t="shared" ca="1" si="18"/>
        <v>686.77995699999997</v>
      </c>
      <c r="C85" s="181">
        <f t="shared" ca="1" si="19"/>
        <v>512.33784792199992</v>
      </c>
      <c r="D85" s="182">
        <f t="shared" ca="1" si="19"/>
        <v>165.03322366710003</v>
      </c>
      <c r="E85" s="182">
        <f t="shared" ca="1" si="19"/>
        <v>9.4088854109</v>
      </c>
      <c r="F85" s="183">
        <f t="shared" ca="1" si="19"/>
        <v>0</v>
      </c>
      <c r="G85" s="184">
        <f t="shared" ca="1" si="16"/>
        <v>632.44209999999998</v>
      </c>
      <c r="H85" s="184">
        <f t="shared" ca="1" si="17"/>
        <v>606.95468300000005</v>
      </c>
      <c r="I85" s="185">
        <f t="shared" ca="1" si="20"/>
        <v>439.54</v>
      </c>
      <c r="J85" s="182">
        <f t="shared" ca="1" si="21"/>
        <v>158.38</v>
      </c>
      <c r="K85" s="182">
        <f t="shared" ca="1" si="22"/>
        <v>9.0299999999999994</v>
      </c>
      <c r="L85" s="182">
        <f t="shared" ca="1" si="23"/>
        <v>0</v>
      </c>
      <c r="M85" s="183">
        <f t="shared" ca="1" si="24"/>
        <v>606.95000000000005</v>
      </c>
      <c r="N85" s="181">
        <f t="shared" ca="1" si="25"/>
        <v>458.00082483565365</v>
      </c>
      <c r="O85" s="182">
        <f t="shared" ca="1" si="26"/>
        <v>165.0320121888129</v>
      </c>
      <c r="P85" s="182">
        <f t="shared" ca="1" si="27"/>
        <v>9.4092629755334016</v>
      </c>
      <c r="Q85" s="182">
        <f t="shared" ca="1" si="28"/>
        <v>0</v>
      </c>
      <c r="R85" s="183">
        <f t="shared" ca="1" si="29"/>
        <v>632.44209999999987</v>
      </c>
      <c r="W85" s="46"/>
      <c r="X85" s="46">
        <v>85</v>
      </c>
    </row>
    <row r="86" spans="1:24">
      <c r="A86" s="61" t="s">
        <v>128</v>
      </c>
      <c r="B86" s="176">
        <f t="shared" ca="1" si="18"/>
        <v>686.77995699999997</v>
      </c>
      <c r="C86" s="181">
        <f t="shared" ca="1" si="19"/>
        <v>512.33784792199992</v>
      </c>
      <c r="D86" s="182">
        <f t="shared" ca="1" si="19"/>
        <v>165.03322366710003</v>
      </c>
      <c r="E86" s="182">
        <f t="shared" ca="1" si="19"/>
        <v>9.4088854109</v>
      </c>
      <c r="F86" s="183">
        <f t="shared" ca="1" si="19"/>
        <v>0</v>
      </c>
      <c r="G86" s="184">
        <f t="shared" ca="1" si="16"/>
        <v>622.44209999999998</v>
      </c>
      <c r="H86" s="184">
        <f t="shared" ca="1" si="17"/>
        <v>597.35768299999995</v>
      </c>
      <c r="I86" s="185">
        <f t="shared" ca="1" si="20"/>
        <v>429.95</v>
      </c>
      <c r="J86" s="182">
        <f t="shared" ca="1" si="21"/>
        <v>158.38</v>
      </c>
      <c r="K86" s="182">
        <f t="shared" ca="1" si="22"/>
        <v>9.0299999999999994</v>
      </c>
      <c r="L86" s="182">
        <f t="shared" ca="1" si="23"/>
        <v>0</v>
      </c>
      <c r="M86" s="183">
        <f t="shared" ca="1" si="24"/>
        <v>597.3599999999999</v>
      </c>
      <c r="N86" s="181">
        <f t="shared" ca="1" si="25"/>
        <v>448.00284735335481</v>
      </c>
      <c r="O86" s="182">
        <f t="shared" ca="1" si="26"/>
        <v>165.03009876456406</v>
      </c>
      <c r="P86" s="182">
        <f t="shared" ca="1" si="27"/>
        <v>9.4091538820811547</v>
      </c>
      <c r="Q86" s="182">
        <f t="shared" ca="1" si="28"/>
        <v>0</v>
      </c>
      <c r="R86" s="183">
        <f t="shared" ca="1" si="29"/>
        <v>622.44209999999998</v>
      </c>
      <c r="W86" s="46"/>
      <c r="X86" s="46">
        <v>86</v>
      </c>
    </row>
    <row r="87" spans="1:24">
      <c r="A87" s="61" t="s">
        <v>129</v>
      </c>
      <c r="B87" s="176">
        <f t="shared" ca="1" si="18"/>
        <v>686.77995699999997</v>
      </c>
      <c r="C87" s="181">
        <f t="shared" ca="1" si="19"/>
        <v>512.33784792199992</v>
      </c>
      <c r="D87" s="182">
        <f t="shared" ca="1" si="19"/>
        <v>165.03322366710003</v>
      </c>
      <c r="E87" s="182">
        <f t="shared" ca="1" si="19"/>
        <v>9.4088854109</v>
      </c>
      <c r="F87" s="183">
        <f t="shared" ca="1" si="19"/>
        <v>0</v>
      </c>
      <c r="G87" s="184">
        <f t="shared" ca="1" si="16"/>
        <v>621.44209999999998</v>
      </c>
      <c r="H87" s="184">
        <f t="shared" ca="1" si="17"/>
        <v>596.39798299999995</v>
      </c>
      <c r="I87" s="185">
        <f t="shared" ca="1" si="20"/>
        <v>428.99</v>
      </c>
      <c r="J87" s="182">
        <f t="shared" ca="1" si="21"/>
        <v>158.38</v>
      </c>
      <c r="K87" s="182">
        <f t="shared" ca="1" si="22"/>
        <v>9.0299999999999994</v>
      </c>
      <c r="L87" s="182">
        <f t="shared" ca="1" si="23"/>
        <v>0</v>
      </c>
      <c r="M87" s="183">
        <f t="shared" ca="1" si="24"/>
        <v>596.4</v>
      </c>
      <c r="N87" s="181">
        <f t="shared" ca="1" si="25"/>
        <v>447.00276069584174</v>
      </c>
      <c r="O87" s="182">
        <f t="shared" ca="1" si="26"/>
        <v>165.03018074782025</v>
      </c>
      <c r="P87" s="182">
        <f t="shared" ca="1" si="27"/>
        <v>9.409158556338026</v>
      </c>
      <c r="Q87" s="182">
        <f t="shared" ca="1" si="28"/>
        <v>0</v>
      </c>
      <c r="R87" s="183">
        <f t="shared" ca="1" si="29"/>
        <v>621.4421000000001</v>
      </c>
      <c r="W87" s="46"/>
      <c r="X87" s="46">
        <v>87</v>
      </c>
    </row>
    <row r="88" spans="1:24">
      <c r="A88" s="61" t="s">
        <v>130</v>
      </c>
      <c r="B88" s="176">
        <f t="shared" ca="1" si="18"/>
        <v>686.77995699999997</v>
      </c>
      <c r="C88" s="181">
        <f t="shared" ca="1" si="19"/>
        <v>512.33784792199992</v>
      </c>
      <c r="D88" s="182">
        <f t="shared" ca="1" si="19"/>
        <v>165.03322366710003</v>
      </c>
      <c r="E88" s="182">
        <f t="shared" ca="1" si="19"/>
        <v>9.4088854109</v>
      </c>
      <c r="F88" s="183">
        <f t="shared" ca="1" si="19"/>
        <v>0</v>
      </c>
      <c r="G88" s="184">
        <f t="shared" ca="1" si="16"/>
        <v>592.44209999999998</v>
      </c>
      <c r="H88" s="184">
        <f t="shared" ca="1" si="17"/>
        <v>568.56668300000001</v>
      </c>
      <c r="I88" s="185">
        <f t="shared" ca="1" si="20"/>
        <v>401.16</v>
      </c>
      <c r="J88" s="182">
        <f t="shared" ca="1" si="21"/>
        <v>158.38</v>
      </c>
      <c r="K88" s="182">
        <f t="shared" ca="1" si="22"/>
        <v>9.0299999999999994</v>
      </c>
      <c r="L88" s="182">
        <f t="shared" ca="1" si="23"/>
        <v>0</v>
      </c>
      <c r="M88" s="183">
        <f t="shared" ca="1" si="24"/>
        <v>568.56999999999994</v>
      </c>
      <c r="N88" s="181">
        <f t="shared" ca="1" si="25"/>
        <v>418.00318841303618</v>
      </c>
      <c r="O88" s="182">
        <f t="shared" ca="1" si="26"/>
        <v>165.02977610144745</v>
      </c>
      <c r="P88" s="182">
        <f t="shared" ca="1" si="27"/>
        <v>9.409135485516293</v>
      </c>
      <c r="Q88" s="182">
        <f t="shared" ca="1" si="28"/>
        <v>0</v>
      </c>
      <c r="R88" s="183">
        <f t="shared" ca="1" si="29"/>
        <v>592.44209999999998</v>
      </c>
      <c r="W88" s="46"/>
      <c r="X88" s="46">
        <v>88</v>
      </c>
    </row>
    <row r="89" spans="1:24">
      <c r="A89" s="61" t="s">
        <v>131</v>
      </c>
      <c r="B89" s="176">
        <f t="shared" ca="1" si="18"/>
        <v>686.77995699999997</v>
      </c>
      <c r="C89" s="181">
        <f t="shared" ca="1" si="19"/>
        <v>512.33784792199992</v>
      </c>
      <c r="D89" s="182">
        <f t="shared" ca="1" si="19"/>
        <v>165.03322366710003</v>
      </c>
      <c r="E89" s="182">
        <f t="shared" ca="1" si="19"/>
        <v>9.4088854109</v>
      </c>
      <c r="F89" s="183">
        <f t="shared" ca="1" si="19"/>
        <v>0</v>
      </c>
      <c r="G89" s="184">
        <f t="shared" ca="1" si="16"/>
        <v>559.44209999999998</v>
      </c>
      <c r="H89" s="184">
        <f t="shared" ca="1" si="17"/>
        <v>536.89658299999996</v>
      </c>
      <c r="I89" s="185">
        <f t="shared" ca="1" si="20"/>
        <v>369.49</v>
      </c>
      <c r="J89" s="182">
        <f t="shared" ca="1" si="21"/>
        <v>158.38</v>
      </c>
      <c r="K89" s="182">
        <f t="shared" ca="1" si="22"/>
        <v>9.0299999999999994</v>
      </c>
      <c r="L89" s="182">
        <f t="shared" ca="1" si="23"/>
        <v>0</v>
      </c>
      <c r="M89" s="183">
        <f t="shared" ca="1" si="24"/>
        <v>536.9</v>
      </c>
      <c r="N89" s="181">
        <f t="shared" ca="1" si="25"/>
        <v>385.00328092568452</v>
      </c>
      <c r="O89" s="182">
        <f t="shared" ca="1" si="26"/>
        <v>165.02968857887876</v>
      </c>
      <c r="P89" s="182">
        <f t="shared" ca="1" si="27"/>
        <v>9.4091304954367665</v>
      </c>
      <c r="Q89" s="182">
        <f t="shared" ca="1" si="28"/>
        <v>0</v>
      </c>
      <c r="R89" s="183">
        <f t="shared" ca="1" si="29"/>
        <v>559.4421000000001</v>
      </c>
      <c r="W89" s="46"/>
      <c r="X89" s="46">
        <v>89</v>
      </c>
    </row>
    <row r="90" spans="1:24">
      <c r="A90" s="61" t="s">
        <v>132</v>
      </c>
      <c r="B90" s="176">
        <f t="shared" ca="1" si="18"/>
        <v>686.77995699999997</v>
      </c>
      <c r="C90" s="181">
        <f t="shared" ca="1" si="19"/>
        <v>512.33784792199992</v>
      </c>
      <c r="D90" s="182">
        <f t="shared" ca="1" si="19"/>
        <v>165.03322366710003</v>
      </c>
      <c r="E90" s="182">
        <f t="shared" ca="1" si="19"/>
        <v>9.4088854109</v>
      </c>
      <c r="F90" s="183">
        <f t="shared" ca="1" si="19"/>
        <v>0</v>
      </c>
      <c r="G90" s="184">
        <f t="shared" ca="1" si="16"/>
        <v>548.44209999999998</v>
      </c>
      <c r="H90" s="184">
        <f t="shared" ca="1" si="17"/>
        <v>526.33988299999999</v>
      </c>
      <c r="I90" s="185">
        <f t="shared" ca="1" si="20"/>
        <v>358.93</v>
      </c>
      <c r="J90" s="182">
        <f t="shared" ca="1" si="21"/>
        <v>158.38</v>
      </c>
      <c r="K90" s="182">
        <f t="shared" ca="1" si="22"/>
        <v>9.0299999999999994</v>
      </c>
      <c r="L90" s="182">
        <f t="shared" ca="1" si="23"/>
        <v>0</v>
      </c>
      <c r="M90" s="183">
        <f t="shared" ca="1" si="24"/>
        <v>526.33999999999992</v>
      </c>
      <c r="N90" s="181">
        <f t="shared" ca="1" si="25"/>
        <v>374.00220950906254</v>
      </c>
      <c r="O90" s="182">
        <f t="shared" ca="1" si="26"/>
        <v>165.03070220389861</v>
      </c>
      <c r="P90" s="182">
        <f t="shared" ca="1" si="27"/>
        <v>9.4091882870387931</v>
      </c>
      <c r="Q90" s="182">
        <f t="shared" ca="1" si="28"/>
        <v>0</v>
      </c>
      <c r="R90" s="183">
        <f t="shared" ca="1" si="29"/>
        <v>548.44209999999987</v>
      </c>
      <c r="W90" s="46"/>
      <c r="X90" s="46">
        <v>90</v>
      </c>
    </row>
    <row r="91" spans="1:24">
      <c r="A91" s="61" t="s">
        <v>133</v>
      </c>
      <c r="B91" s="176">
        <f t="shared" ca="1" si="18"/>
        <v>686.77995699999997</v>
      </c>
      <c r="C91" s="181">
        <f t="shared" ca="1" si="19"/>
        <v>512.33784792199992</v>
      </c>
      <c r="D91" s="182">
        <f t="shared" ca="1" si="19"/>
        <v>165.03322366710003</v>
      </c>
      <c r="E91" s="182">
        <f t="shared" ca="1" si="19"/>
        <v>9.4088854109</v>
      </c>
      <c r="F91" s="183">
        <f t="shared" ca="1" si="19"/>
        <v>0</v>
      </c>
      <c r="G91" s="184">
        <f t="shared" ca="1" si="16"/>
        <v>508.44209999999998</v>
      </c>
      <c r="H91" s="184">
        <f t="shared" ca="1" si="17"/>
        <v>487.95188300000001</v>
      </c>
      <c r="I91" s="185">
        <f t="shared" ca="1" si="20"/>
        <v>320.54000000000002</v>
      </c>
      <c r="J91" s="182">
        <f t="shared" ca="1" si="21"/>
        <v>158.38</v>
      </c>
      <c r="K91" s="182">
        <f t="shared" ca="1" si="22"/>
        <v>9.0299999999999994</v>
      </c>
      <c r="L91" s="182">
        <f t="shared" ca="1" si="23"/>
        <v>0</v>
      </c>
      <c r="M91" s="183">
        <f t="shared" ca="1" si="24"/>
        <v>487.95</v>
      </c>
      <c r="N91" s="181">
        <f t="shared" ca="1" si="25"/>
        <v>334.00149755917613</v>
      </c>
      <c r="O91" s="182">
        <f t="shared" ca="1" si="26"/>
        <v>165.03137575161389</v>
      </c>
      <c r="P91" s="182">
        <f t="shared" ca="1" si="27"/>
        <v>9.4092266892099605</v>
      </c>
      <c r="Q91" s="182">
        <f t="shared" ca="1" si="28"/>
        <v>0</v>
      </c>
      <c r="R91" s="183">
        <f t="shared" ca="1" si="29"/>
        <v>508.44209999999998</v>
      </c>
      <c r="W91" s="46"/>
      <c r="X91" s="46">
        <v>91</v>
      </c>
    </row>
    <row r="92" spans="1:24">
      <c r="A92" s="61" t="s">
        <v>134</v>
      </c>
      <c r="B92" s="176">
        <f t="shared" ca="1" si="18"/>
        <v>686.77995699999997</v>
      </c>
      <c r="C92" s="181">
        <f t="shared" ca="1" si="19"/>
        <v>512.33784792199992</v>
      </c>
      <c r="D92" s="182">
        <f t="shared" ca="1" si="19"/>
        <v>165.03322366710003</v>
      </c>
      <c r="E92" s="182">
        <f t="shared" ca="1" si="19"/>
        <v>9.4088854109</v>
      </c>
      <c r="F92" s="183">
        <f t="shared" ca="1" si="19"/>
        <v>0</v>
      </c>
      <c r="G92" s="184">
        <f t="shared" ca="1" si="16"/>
        <v>482.44209999999998</v>
      </c>
      <c r="H92" s="184">
        <f t="shared" ca="1" si="17"/>
        <v>462.999683</v>
      </c>
      <c r="I92" s="185">
        <f t="shared" ca="1" si="20"/>
        <v>295.58999999999997</v>
      </c>
      <c r="J92" s="182">
        <f t="shared" ca="1" si="21"/>
        <v>158.38</v>
      </c>
      <c r="K92" s="182">
        <f t="shared" ca="1" si="22"/>
        <v>9.0299999999999994</v>
      </c>
      <c r="L92" s="182">
        <f t="shared" ca="1" si="23"/>
        <v>0</v>
      </c>
      <c r="M92" s="183">
        <f t="shared" ca="1" si="24"/>
        <v>462.99999999999994</v>
      </c>
      <c r="N92" s="181">
        <f t="shared" ca="1" si="25"/>
        <v>308.00229014902806</v>
      </c>
      <c r="O92" s="182">
        <f t="shared" ca="1" si="26"/>
        <v>165.03062591360694</v>
      </c>
      <c r="P92" s="182">
        <f t="shared" ca="1" si="27"/>
        <v>9.4091839373650092</v>
      </c>
      <c r="Q92" s="182">
        <f t="shared" ca="1" si="28"/>
        <v>0</v>
      </c>
      <c r="R92" s="183">
        <f t="shared" ca="1" si="29"/>
        <v>482.44209999999998</v>
      </c>
      <c r="W92" s="46"/>
      <c r="X92" s="46">
        <v>92</v>
      </c>
    </row>
    <row r="93" spans="1:24">
      <c r="A93" s="61" t="s">
        <v>135</v>
      </c>
      <c r="B93" s="176">
        <f t="shared" ca="1" si="18"/>
        <v>686.77995699999997</v>
      </c>
      <c r="C93" s="181">
        <f t="shared" ca="1" si="19"/>
        <v>512.33784792199992</v>
      </c>
      <c r="D93" s="182">
        <f t="shared" ca="1" si="19"/>
        <v>165.03322366710003</v>
      </c>
      <c r="E93" s="182">
        <f t="shared" ca="1" si="19"/>
        <v>9.4088854109</v>
      </c>
      <c r="F93" s="183">
        <f t="shared" ca="1" si="19"/>
        <v>0</v>
      </c>
      <c r="G93" s="184">
        <f t="shared" ca="1" si="16"/>
        <v>417.14132499999999</v>
      </c>
      <c r="H93" s="184">
        <f t="shared" ca="1" si="17"/>
        <v>400.33053000000001</v>
      </c>
      <c r="I93" s="185">
        <f t="shared" ca="1" si="20"/>
        <v>260.83</v>
      </c>
      <c r="J93" s="182">
        <f t="shared" ca="1" si="21"/>
        <v>130.41</v>
      </c>
      <c r="K93" s="182">
        <f t="shared" ca="1" si="22"/>
        <v>9.09</v>
      </c>
      <c r="L93" s="182">
        <f t="shared" ca="1" si="23"/>
        <v>0</v>
      </c>
      <c r="M93" s="183">
        <f t="shared" ca="1" si="24"/>
        <v>400.33</v>
      </c>
      <c r="N93" s="181">
        <f t="shared" ca="1" si="25"/>
        <v>271.78320835248422</v>
      </c>
      <c r="O93" s="182">
        <f t="shared" ca="1" si="26"/>
        <v>135.88639420790349</v>
      </c>
      <c r="P93" s="182">
        <f t="shared" ca="1" si="27"/>
        <v>9.4717224396123214</v>
      </c>
      <c r="Q93" s="182">
        <f t="shared" ca="1" si="28"/>
        <v>0</v>
      </c>
      <c r="R93" s="183">
        <f t="shared" ca="1" si="29"/>
        <v>417.14132500000005</v>
      </c>
      <c r="W93" s="46"/>
      <c r="X93" s="46">
        <v>93</v>
      </c>
    </row>
    <row r="94" spans="1:24">
      <c r="A94" s="61" t="s">
        <v>136</v>
      </c>
      <c r="B94" s="176">
        <f t="shared" ca="1" si="18"/>
        <v>686.77995699999997</v>
      </c>
      <c r="C94" s="181">
        <f t="shared" ca="1" si="19"/>
        <v>512.33784792199992</v>
      </c>
      <c r="D94" s="182">
        <f t="shared" ca="1" si="19"/>
        <v>165.03322366710003</v>
      </c>
      <c r="E94" s="182">
        <f t="shared" ca="1" si="19"/>
        <v>9.4088854109</v>
      </c>
      <c r="F94" s="183">
        <f t="shared" ca="1" si="19"/>
        <v>0</v>
      </c>
      <c r="G94" s="184">
        <f t="shared" ca="1" si="16"/>
        <v>414.40890000000002</v>
      </c>
      <c r="H94" s="184">
        <f t="shared" ca="1" si="17"/>
        <v>397.70822099999998</v>
      </c>
      <c r="I94" s="185">
        <f t="shared" ca="1" si="20"/>
        <v>259.12</v>
      </c>
      <c r="J94" s="182">
        <f t="shared" ca="1" si="21"/>
        <v>129.56</v>
      </c>
      <c r="K94" s="182">
        <f t="shared" ca="1" si="22"/>
        <v>9.0299999999999994</v>
      </c>
      <c r="L94" s="182">
        <f t="shared" ca="1" si="23"/>
        <v>0</v>
      </c>
      <c r="M94" s="183">
        <f t="shared" ca="1" si="24"/>
        <v>397.71</v>
      </c>
      <c r="N94" s="181">
        <f t="shared" ca="1" si="25"/>
        <v>269.99983447235428</v>
      </c>
      <c r="O94" s="182">
        <f t="shared" ca="1" si="26"/>
        <v>134.99991723617714</v>
      </c>
      <c r="P94" s="182">
        <f t="shared" ca="1" si="27"/>
        <v>9.4091482914686591</v>
      </c>
      <c r="Q94" s="182">
        <f t="shared" ca="1" si="28"/>
        <v>0</v>
      </c>
      <c r="R94" s="183">
        <f t="shared" ca="1" si="29"/>
        <v>414.40890000000013</v>
      </c>
      <c r="W94" s="46"/>
      <c r="X94" s="46">
        <v>94</v>
      </c>
    </row>
    <row r="95" spans="1:24">
      <c r="A95" s="61" t="s">
        <v>137</v>
      </c>
      <c r="B95" s="176">
        <f t="shared" ca="1" si="18"/>
        <v>686.77995699999997</v>
      </c>
      <c r="C95" s="181">
        <f t="shared" ca="1" si="19"/>
        <v>512.33784792199992</v>
      </c>
      <c r="D95" s="182">
        <f t="shared" ca="1" si="19"/>
        <v>165.03322366710003</v>
      </c>
      <c r="E95" s="182">
        <f t="shared" ca="1" si="19"/>
        <v>9.4088854109</v>
      </c>
      <c r="F95" s="183">
        <f t="shared" ca="1" si="19"/>
        <v>0</v>
      </c>
      <c r="G95" s="184">
        <f t="shared" ca="1" si="16"/>
        <v>368.72682400000002</v>
      </c>
      <c r="H95" s="184">
        <f t="shared" ca="1" si="17"/>
        <v>353.86713300000002</v>
      </c>
      <c r="I95" s="185">
        <f t="shared" ca="1" si="20"/>
        <v>265.83999999999997</v>
      </c>
      <c r="J95" s="182">
        <f t="shared" ca="1" si="21"/>
        <v>78.77</v>
      </c>
      <c r="K95" s="182">
        <f t="shared" ca="1" si="22"/>
        <v>9.26</v>
      </c>
      <c r="L95" s="182">
        <f t="shared" ca="1" si="23"/>
        <v>0</v>
      </c>
      <c r="M95" s="183">
        <f t="shared" ca="1" si="24"/>
        <v>353.86999999999995</v>
      </c>
      <c r="N95" s="181">
        <f t="shared" ca="1" si="25"/>
        <v>277.0009859331393</v>
      </c>
      <c r="O95" s="182">
        <f t="shared" ca="1" si="26"/>
        <v>82.077067642015436</v>
      </c>
      <c r="P95" s="182">
        <f t="shared" ca="1" si="27"/>
        <v>9.648770424845285</v>
      </c>
      <c r="Q95" s="182">
        <f t="shared" ca="1" si="28"/>
        <v>0</v>
      </c>
      <c r="R95" s="183">
        <f t="shared" ca="1" si="29"/>
        <v>368.72682400000002</v>
      </c>
      <c r="W95" s="46"/>
      <c r="X95" s="46">
        <v>95</v>
      </c>
    </row>
    <row r="96" spans="1:24">
      <c r="A96" s="61" t="s">
        <v>138</v>
      </c>
      <c r="B96" s="176">
        <f t="shared" ca="1" si="18"/>
        <v>686.77995699999997</v>
      </c>
      <c r="C96" s="181">
        <f t="shared" ca="1" si="19"/>
        <v>512.33784792199992</v>
      </c>
      <c r="D96" s="182">
        <f t="shared" ca="1" si="19"/>
        <v>165.03322366710003</v>
      </c>
      <c r="E96" s="182">
        <f t="shared" ca="1" si="19"/>
        <v>9.4088854109</v>
      </c>
      <c r="F96" s="183">
        <f t="shared" ca="1" si="19"/>
        <v>0</v>
      </c>
      <c r="G96" s="184">
        <f t="shared" ca="1" si="16"/>
        <v>368.52168999999998</v>
      </c>
      <c r="H96" s="184">
        <f t="shared" ca="1" si="17"/>
        <v>353.67026600000003</v>
      </c>
      <c r="I96" s="185">
        <f t="shared" ca="1" si="20"/>
        <v>265.69</v>
      </c>
      <c r="J96" s="182">
        <f t="shared" ca="1" si="21"/>
        <v>78.72</v>
      </c>
      <c r="K96" s="182">
        <f t="shared" ca="1" si="22"/>
        <v>9.26</v>
      </c>
      <c r="L96" s="182">
        <f t="shared" ca="1" si="23"/>
        <v>0</v>
      </c>
      <c r="M96" s="183">
        <f t="shared" ca="1" si="24"/>
        <v>353.66999999999996</v>
      </c>
      <c r="N96" s="181">
        <f t="shared" ca="1" si="25"/>
        <v>276.84713946927923</v>
      </c>
      <c r="O96" s="182">
        <f t="shared" ca="1" si="26"/>
        <v>82.025694678089735</v>
      </c>
      <c r="P96" s="182">
        <f t="shared" ca="1" si="27"/>
        <v>9.6488558526309838</v>
      </c>
      <c r="Q96" s="182">
        <f t="shared" ca="1" si="28"/>
        <v>0</v>
      </c>
      <c r="R96" s="183">
        <f t="shared" ca="1" si="29"/>
        <v>368.52168999999992</v>
      </c>
      <c r="W96" s="46"/>
      <c r="X96" s="46">
        <v>96</v>
      </c>
    </row>
    <row r="97" spans="1:24">
      <c r="A97" s="61" t="s">
        <v>139</v>
      </c>
      <c r="B97" s="176">
        <f t="shared" ca="1" si="18"/>
        <v>686.77995699999997</v>
      </c>
      <c r="C97" s="181">
        <f t="shared" ca="1" si="19"/>
        <v>512.33784792199992</v>
      </c>
      <c r="D97" s="182">
        <f t="shared" ca="1" si="19"/>
        <v>165.03322366710003</v>
      </c>
      <c r="E97" s="182">
        <f t="shared" ca="1" si="19"/>
        <v>9.4088854109</v>
      </c>
      <c r="F97" s="183">
        <f t="shared" ca="1" si="19"/>
        <v>0</v>
      </c>
      <c r="G97" s="184">
        <f t="shared" ca="1" si="16"/>
        <v>368.52168999999998</v>
      </c>
      <c r="H97" s="184">
        <f t="shared" ca="1" si="17"/>
        <v>353.67026600000003</v>
      </c>
      <c r="I97" s="185">
        <f t="shared" ca="1" si="20"/>
        <v>265.69</v>
      </c>
      <c r="J97" s="182">
        <f t="shared" ca="1" si="21"/>
        <v>78.72</v>
      </c>
      <c r="K97" s="182">
        <f t="shared" ca="1" si="22"/>
        <v>9.26</v>
      </c>
      <c r="L97" s="182">
        <f t="shared" ca="1" si="23"/>
        <v>0</v>
      </c>
      <c r="M97" s="183">
        <f t="shared" ca="1" si="24"/>
        <v>353.66999999999996</v>
      </c>
      <c r="N97" s="181">
        <f t="shared" ca="1" si="25"/>
        <v>276.84713946927923</v>
      </c>
      <c r="O97" s="182">
        <f t="shared" ca="1" si="26"/>
        <v>82.025694678089735</v>
      </c>
      <c r="P97" s="182">
        <f t="shared" ca="1" si="27"/>
        <v>9.6488558526309838</v>
      </c>
      <c r="Q97" s="182">
        <f t="shared" ca="1" si="28"/>
        <v>0</v>
      </c>
      <c r="R97" s="183">
        <f t="shared" ca="1" si="29"/>
        <v>368.52168999999992</v>
      </c>
      <c r="W97" s="46"/>
      <c r="X97" s="46">
        <v>97</v>
      </c>
    </row>
    <row r="98" spans="1:24" ht="15.75" thickBot="1">
      <c r="A98" s="172" t="s">
        <v>140</v>
      </c>
      <c r="B98" s="176">
        <f t="shared" ca="1" si="18"/>
        <v>686.77995699999997</v>
      </c>
      <c r="C98" s="186">
        <f t="shared" ca="1" si="19"/>
        <v>512.33784792199992</v>
      </c>
      <c r="D98" s="187">
        <f t="shared" ca="1" si="19"/>
        <v>165.03322366710003</v>
      </c>
      <c r="E98" s="187">
        <f t="shared" ca="1" si="19"/>
        <v>9.4088854109</v>
      </c>
      <c r="F98" s="188">
        <f t="shared" ca="1" si="19"/>
        <v>0</v>
      </c>
      <c r="G98" s="189">
        <f t="shared" ca="1" si="16"/>
        <v>368.52168999999998</v>
      </c>
      <c r="H98" s="189">
        <f t="shared" ca="1" si="17"/>
        <v>353.67026600000003</v>
      </c>
      <c r="I98" s="190">
        <f t="shared" ca="1" si="20"/>
        <v>265.69</v>
      </c>
      <c r="J98" s="187">
        <f t="shared" ca="1" si="21"/>
        <v>78.72</v>
      </c>
      <c r="K98" s="187">
        <f t="shared" ca="1" si="22"/>
        <v>9.26</v>
      </c>
      <c r="L98" s="187">
        <f t="shared" ca="1" si="23"/>
        <v>0</v>
      </c>
      <c r="M98" s="188">
        <f t="shared" ca="1" si="24"/>
        <v>353.66999999999996</v>
      </c>
      <c r="N98" s="186">
        <f t="shared" ca="1" si="25"/>
        <v>276.84713946927923</v>
      </c>
      <c r="O98" s="187">
        <f t="shared" ca="1" si="26"/>
        <v>82.025694678089735</v>
      </c>
      <c r="P98" s="187">
        <f t="shared" ca="1" si="27"/>
        <v>9.6488558526309838</v>
      </c>
      <c r="Q98" s="187">
        <f t="shared" ca="1" si="28"/>
        <v>0</v>
      </c>
      <c r="R98" s="188">
        <f t="shared" ca="1" si="29"/>
        <v>368.52168999999992</v>
      </c>
      <c r="W98" s="46"/>
      <c r="X98" s="46">
        <v>98</v>
      </c>
    </row>
    <row r="99" spans="1:24" ht="15.75" thickBot="1">
      <c r="A99" s="59" t="s">
        <v>141</v>
      </c>
      <c r="B99" s="59">
        <f ca="1">SUM(B3:B98)/4000</f>
        <v>16.482718967999983</v>
      </c>
      <c r="C99" s="56">
        <f t="shared" ref="C99:R99" ca="1" si="30">SUM(C3:C98)/4000</f>
        <v>12.296108350127982</v>
      </c>
      <c r="D99" s="54">
        <f t="shared" ca="1" si="30"/>
        <v>3.9607973680104034</v>
      </c>
      <c r="E99" s="54">
        <f t="shared" ca="1" si="30"/>
        <v>0.22581324986159979</v>
      </c>
      <c r="F99" s="55">
        <f t="shared" ca="1" si="30"/>
        <v>0</v>
      </c>
      <c r="G99" s="59">
        <f t="shared" ca="1" si="30"/>
        <v>13.219666761499992</v>
      </c>
      <c r="H99" s="59">
        <f t="shared" ca="1" si="30"/>
        <v>12.686914190250004</v>
      </c>
      <c r="I99" s="173">
        <f t="shared" ca="1" si="30"/>
        <v>9.8295700000000021</v>
      </c>
      <c r="J99" s="54">
        <f t="shared" ca="1" si="30"/>
        <v>2.6689749999999992</v>
      </c>
      <c r="K99" s="54">
        <f t="shared" ca="1" si="30"/>
        <v>0.18836999999999976</v>
      </c>
      <c r="L99" s="54">
        <f t="shared" ca="1" si="30"/>
        <v>0</v>
      </c>
      <c r="M99" s="55">
        <f t="shared" ca="1" si="30"/>
        <v>12.686915000000001</v>
      </c>
      <c r="N99" s="56">
        <f t="shared" ca="1" si="30"/>
        <v>10.242334562821151</v>
      </c>
      <c r="O99" s="54">
        <f t="shared" ca="1" si="30"/>
        <v>2.7810521439001623</v>
      </c>
      <c r="P99" s="54">
        <f t="shared" ca="1" si="30"/>
        <v>0.19628005477869143</v>
      </c>
      <c r="Q99" s="54">
        <f t="shared" ca="1" si="30"/>
        <v>0</v>
      </c>
      <c r="R99" s="55">
        <f t="shared" ca="1" si="30"/>
        <v>13.219666761499992</v>
      </c>
      <c r="W99" s="46"/>
      <c r="X99" s="46">
        <v>99</v>
      </c>
    </row>
  </sheetData>
  <mergeCells count="3">
    <mergeCell ref="A1:A2"/>
    <mergeCell ref="I1:M1"/>
    <mergeCell ref="N1:R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K108"/>
  <sheetViews>
    <sheetView workbookViewId="0">
      <pane xSplit="2" ySplit="2" topLeftCell="C80" activePane="bottomRight" state="frozen"/>
      <selection pane="topRight" activeCell="C1" sqref="C1"/>
      <selection pane="bottomLeft" activeCell="A3" sqref="A3"/>
      <selection pane="bottomRight"/>
    </sheetView>
  </sheetViews>
  <sheetFormatPr defaultRowHeight="15"/>
  <cols>
    <col min="1" max="1" width="13.28515625" bestFit="1" customWidth="1"/>
    <col min="2" max="2" width="12" customWidth="1"/>
    <col min="12" max="12" width="13.85546875" customWidth="1"/>
    <col min="14" max="14" width="5" customWidth="1"/>
    <col min="22" max="23" width="13.28515625" customWidth="1"/>
  </cols>
  <sheetData>
    <row r="1" spans="1:63" ht="15" customHeight="1">
      <c r="A1" s="2">
        <f>Allocation_SG!A1</f>
        <v>45192</v>
      </c>
      <c r="B1" s="63" t="s">
        <v>200</v>
      </c>
      <c r="C1" s="202" t="s">
        <v>293</v>
      </c>
      <c r="D1" s="203"/>
      <c r="E1" s="203"/>
      <c r="F1" s="203"/>
      <c r="G1" s="203"/>
      <c r="H1" s="203"/>
      <c r="I1" s="203"/>
      <c r="J1" s="203"/>
      <c r="K1" s="204"/>
      <c r="L1" s="202" t="s">
        <v>292</v>
      </c>
      <c r="M1" s="205" t="s">
        <v>142</v>
      </c>
      <c r="O1" s="206" t="s">
        <v>294</v>
      </c>
      <c r="P1" s="206"/>
      <c r="Q1" s="206"/>
      <c r="R1" s="206"/>
      <c r="S1" s="206"/>
      <c r="U1" t="s">
        <v>298</v>
      </c>
      <c r="V1" s="207" t="s">
        <v>295</v>
      </c>
      <c r="W1" s="48" t="s">
        <v>296</v>
      </c>
      <c r="X1" s="49"/>
      <c r="Y1" s="49"/>
      <c r="Z1" s="49"/>
      <c r="AA1" s="49"/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  <c r="BD1" s="49"/>
      <c r="BE1" s="49"/>
      <c r="BF1" s="49"/>
      <c r="BG1" s="49"/>
      <c r="BH1" s="49"/>
      <c r="BI1" s="49"/>
      <c r="BJ1" s="49"/>
      <c r="BK1" s="49"/>
    </row>
    <row r="2" spans="1:63">
      <c r="A2" s="8" t="s">
        <v>164</v>
      </c>
      <c r="B2" s="20"/>
      <c r="C2" s="64" t="s">
        <v>277</v>
      </c>
      <c r="D2" s="22" t="s">
        <v>150</v>
      </c>
      <c r="E2" s="64" t="s">
        <v>277</v>
      </c>
      <c r="F2" s="22" t="s">
        <v>151</v>
      </c>
      <c r="G2" s="64" t="s">
        <v>277</v>
      </c>
      <c r="H2" s="22" t="s">
        <v>152</v>
      </c>
      <c r="I2" s="64" t="s">
        <v>277</v>
      </c>
      <c r="J2" s="22" t="s">
        <v>153</v>
      </c>
      <c r="K2" s="23" t="s">
        <v>221</v>
      </c>
      <c r="L2" s="202"/>
      <c r="M2" s="205"/>
      <c r="O2" s="41" t="s">
        <v>149</v>
      </c>
      <c r="P2" s="42" t="s">
        <v>150</v>
      </c>
      <c r="Q2" s="42" t="s">
        <v>151</v>
      </c>
      <c r="R2" s="42" t="s">
        <v>152</v>
      </c>
      <c r="S2" s="42" t="s">
        <v>153</v>
      </c>
      <c r="T2">
        <v>1</v>
      </c>
      <c r="U2" s="39" t="e">
        <f>HLOOKUP($U$1,IEX!$W$2:$BH$98,T2,FALSE)</f>
        <v>#N/A</v>
      </c>
      <c r="V2" s="207"/>
      <c r="W2" s="50" t="s">
        <v>297</v>
      </c>
      <c r="X2" s="151"/>
      <c r="Y2" s="151"/>
      <c r="Z2" s="151"/>
      <c r="AA2" s="151"/>
      <c r="AB2" s="151"/>
      <c r="AC2" s="151"/>
      <c r="AD2" s="151"/>
      <c r="AE2" s="151"/>
      <c r="AF2" s="151"/>
      <c r="AG2" s="151"/>
      <c r="AH2" s="151"/>
      <c r="AI2" s="151"/>
      <c r="AJ2" s="151"/>
      <c r="AK2" s="151"/>
      <c r="AL2" s="151"/>
      <c r="AM2" s="151"/>
      <c r="AN2" s="151"/>
      <c r="AO2" s="151"/>
      <c r="AP2" s="151"/>
      <c r="AQ2" s="151"/>
      <c r="AR2" s="151"/>
      <c r="AS2" s="151"/>
      <c r="AT2" s="151"/>
      <c r="AU2" s="151"/>
      <c r="AV2" s="151"/>
      <c r="AW2" s="151"/>
      <c r="AX2" s="151"/>
      <c r="AY2" s="151"/>
      <c r="AZ2" s="151"/>
      <c r="BA2" s="151"/>
      <c r="BB2" s="151"/>
      <c r="BC2" s="151"/>
      <c r="BD2" s="151"/>
      <c r="BE2" s="151"/>
      <c r="BF2" s="151"/>
      <c r="BG2" s="151"/>
      <c r="BH2" s="151"/>
      <c r="BI2" s="151"/>
      <c r="BJ2" s="151"/>
      <c r="BK2" s="151"/>
    </row>
    <row r="3" spans="1:63">
      <c r="A3" s="8" t="s">
        <v>45</v>
      </c>
      <c r="B3" s="38"/>
      <c r="C3" s="21"/>
      <c r="D3" s="21"/>
      <c r="E3" s="21"/>
      <c r="F3" s="21"/>
      <c r="G3" s="21"/>
      <c r="H3" s="21"/>
      <c r="I3" s="21"/>
      <c r="J3" s="21"/>
      <c r="K3" s="23">
        <f>SUM(C3:J3)</f>
        <v>0</v>
      </c>
      <c r="L3" s="22">
        <f>U3+V3</f>
        <v>0</v>
      </c>
      <c r="M3" s="39">
        <f>K3+L3</f>
        <v>0</v>
      </c>
      <c r="O3" s="37">
        <f>-SUM(P3:S3,U3)</f>
        <v>0</v>
      </c>
      <c r="P3" s="37">
        <f t="shared" ref="P3:P34" si="0">SUMPRODUCT($X3:$AQ3,$X$103:$AQ$103)+D3</f>
        <v>0</v>
      </c>
      <c r="Q3" s="37">
        <f t="shared" ref="Q3:Q34" si="1">SUMPRODUCT($X3:$AQ3,$X$104:$AQ$104)+F3</f>
        <v>0</v>
      </c>
      <c r="R3" s="37">
        <f t="shared" ref="R3:R34" si="2">SUMPRODUCT($X3:$AQ3,$X$105:$AQ$105)+H3</f>
        <v>0</v>
      </c>
      <c r="S3" s="37">
        <f t="shared" ref="S3:S34" si="3">SUMPRODUCT($X3:$AQ3,$X$106:$AQ$106)+J3</f>
        <v>0</v>
      </c>
      <c r="T3">
        <v>2</v>
      </c>
      <c r="U3" s="45">
        <f>IFERROR(-HLOOKUP($U$1,IEX!$W$2:$BH$98,T3,FALSE),0)</f>
        <v>0</v>
      </c>
      <c r="V3" s="46">
        <f>SUM(X3:AQ3)</f>
        <v>0</v>
      </c>
      <c r="W3" s="52"/>
      <c r="X3" s="46"/>
      <c r="Y3" s="46"/>
      <c r="Z3" s="46"/>
      <c r="AA3" s="46"/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  <c r="BD3" s="46"/>
      <c r="BE3" s="46"/>
      <c r="BF3" s="46"/>
      <c r="BG3" s="46"/>
      <c r="BH3" s="46"/>
      <c r="BI3" s="46"/>
      <c r="BJ3" s="46"/>
      <c r="BK3" s="46"/>
    </row>
    <row r="4" spans="1:63">
      <c r="A4" s="8" t="s">
        <v>46</v>
      </c>
      <c r="B4" s="38"/>
      <c r="C4" s="21"/>
      <c r="D4" s="21"/>
      <c r="E4" s="21"/>
      <c r="F4" s="21"/>
      <c r="G4" s="21"/>
      <c r="H4" s="21"/>
      <c r="I4" s="21"/>
      <c r="J4" s="21"/>
      <c r="K4" s="23">
        <f t="shared" ref="K4:K67" si="4">SUM(C4:J4)</f>
        <v>0</v>
      </c>
      <c r="L4" s="22">
        <f t="shared" ref="L4:L67" si="5">U4+V4</f>
        <v>0</v>
      </c>
      <c r="M4" s="39">
        <f t="shared" ref="M4:M67" si="6">K4+L4</f>
        <v>0</v>
      </c>
      <c r="O4" s="37">
        <f t="shared" ref="O4:O67" si="7">-SUM(P4:S4,U4)</f>
        <v>0</v>
      </c>
      <c r="P4" s="37">
        <f t="shared" si="0"/>
        <v>0</v>
      </c>
      <c r="Q4" s="37">
        <f t="shared" si="1"/>
        <v>0</v>
      </c>
      <c r="R4" s="37">
        <f t="shared" si="2"/>
        <v>0</v>
      </c>
      <c r="S4" s="37">
        <f t="shared" si="3"/>
        <v>0</v>
      </c>
      <c r="T4">
        <v>3</v>
      </c>
      <c r="U4" s="45">
        <f>IFERROR(-HLOOKUP($U$1,IEX!$W$2:$BH$98,T4,FALSE),0)</f>
        <v>0</v>
      </c>
      <c r="V4" s="46">
        <f t="shared" ref="V4:V67" si="8">SUM(X4:AQ4)</f>
        <v>0</v>
      </c>
      <c r="W4" s="52"/>
      <c r="X4" s="46"/>
      <c r="Y4" s="46"/>
      <c r="Z4" s="46"/>
      <c r="AA4" s="46"/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  <c r="BD4" s="46"/>
      <c r="BE4" s="46"/>
      <c r="BF4" s="46"/>
      <c r="BG4" s="46"/>
      <c r="BH4" s="46"/>
      <c r="BI4" s="46"/>
      <c r="BJ4" s="46"/>
      <c r="BK4" s="46"/>
    </row>
    <row r="5" spans="1:63">
      <c r="A5" s="8" t="s">
        <v>47</v>
      </c>
      <c r="B5" s="38"/>
      <c r="C5" s="21"/>
      <c r="D5" s="21"/>
      <c r="E5" s="21"/>
      <c r="F5" s="21"/>
      <c r="G5" s="21"/>
      <c r="H5" s="21"/>
      <c r="I5" s="21"/>
      <c r="J5" s="21"/>
      <c r="K5" s="23">
        <f t="shared" si="4"/>
        <v>0</v>
      </c>
      <c r="L5" s="22">
        <f t="shared" si="5"/>
        <v>0</v>
      </c>
      <c r="M5" s="39">
        <f t="shared" si="6"/>
        <v>0</v>
      </c>
      <c r="O5" s="37">
        <f t="shared" si="7"/>
        <v>0</v>
      </c>
      <c r="P5" s="37">
        <f t="shared" si="0"/>
        <v>0</v>
      </c>
      <c r="Q5" s="37">
        <f t="shared" si="1"/>
        <v>0</v>
      </c>
      <c r="R5" s="37">
        <f t="shared" si="2"/>
        <v>0</v>
      </c>
      <c r="S5" s="37">
        <f t="shared" si="3"/>
        <v>0</v>
      </c>
      <c r="T5">
        <v>4</v>
      </c>
      <c r="U5" s="45">
        <f>IFERROR(-HLOOKUP($U$1,IEX!$W$2:$BH$98,T5,FALSE),0)</f>
        <v>0</v>
      </c>
      <c r="V5" s="46">
        <f t="shared" si="8"/>
        <v>0</v>
      </c>
      <c r="W5" s="52"/>
      <c r="X5" s="46"/>
      <c r="Y5" s="46"/>
      <c r="Z5" s="46"/>
      <c r="AA5" s="46"/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  <c r="BD5" s="46"/>
      <c r="BE5" s="46"/>
      <c r="BF5" s="46"/>
      <c r="BG5" s="46"/>
      <c r="BH5" s="46"/>
      <c r="BI5" s="46"/>
      <c r="BJ5" s="46"/>
      <c r="BK5" s="46"/>
    </row>
    <row r="6" spans="1:63">
      <c r="A6" s="8" t="s">
        <v>48</v>
      </c>
      <c r="B6" s="38"/>
      <c r="C6" s="21"/>
      <c r="D6" s="21"/>
      <c r="E6" s="21"/>
      <c r="F6" s="21"/>
      <c r="G6" s="21"/>
      <c r="H6" s="21"/>
      <c r="I6" s="21"/>
      <c r="J6" s="21"/>
      <c r="K6" s="23">
        <f t="shared" si="4"/>
        <v>0</v>
      </c>
      <c r="L6" s="22">
        <f t="shared" si="5"/>
        <v>0</v>
      </c>
      <c r="M6" s="39">
        <f t="shared" si="6"/>
        <v>0</v>
      </c>
      <c r="O6" s="37">
        <f t="shared" si="7"/>
        <v>0</v>
      </c>
      <c r="P6" s="37">
        <f t="shared" si="0"/>
        <v>0</v>
      </c>
      <c r="Q6" s="37">
        <f t="shared" si="1"/>
        <v>0</v>
      </c>
      <c r="R6" s="37">
        <f t="shared" si="2"/>
        <v>0</v>
      </c>
      <c r="S6" s="37">
        <f t="shared" si="3"/>
        <v>0</v>
      </c>
      <c r="T6">
        <v>5</v>
      </c>
      <c r="U6" s="45">
        <f>IFERROR(-HLOOKUP($U$1,IEX!$W$2:$BH$98,T6,FALSE),0)</f>
        <v>0</v>
      </c>
      <c r="V6" s="46">
        <f t="shared" si="8"/>
        <v>0</v>
      </c>
      <c r="W6" s="52"/>
      <c r="X6" s="46"/>
      <c r="Y6" s="46"/>
      <c r="Z6" s="46"/>
      <c r="AA6" s="46"/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  <c r="BD6" s="46"/>
      <c r="BE6" s="46"/>
      <c r="BF6" s="46"/>
      <c r="BG6" s="46"/>
      <c r="BH6" s="46"/>
      <c r="BI6" s="46"/>
      <c r="BJ6" s="46"/>
      <c r="BK6" s="46"/>
    </row>
    <row r="7" spans="1:63">
      <c r="A7" s="8" t="s">
        <v>49</v>
      </c>
      <c r="B7" s="38"/>
      <c r="C7" s="21"/>
      <c r="D7" s="21"/>
      <c r="E7" s="21"/>
      <c r="F7" s="21"/>
      <c r="G7" s="21"/>
      <c r="H7" s="21"/>
      <c r="I7" s="21"/>
      <c r="J7" s="21"/>
      <c r="K7" s="23">
        <f t="shared" si="4"/>
        <v>0</v>
      </c>
      <c r="L7" s="22">
        <f t="shared" si="5"/>
        <v>0</v>
      </c>
      <c r="M7" s="39">
        <f t="shared" si="6"/>
        <v>0</v>
      </c>
      <c r="O7" s="37">
        <f t="shared" si="7"/>
        <v>0</v>
      </c>
      <c r="P7" s="37">
        <f t="shared" si="0"/>
        <v>0</v>
      </c>
      <c r="Q7" s="37">
        <f t="shared" si="1"/>
        <v>0</v>
      </c>
      <c r="R7" s="37">
        <f t="shared" si="2"/>
        <v>0</v>
      </c>
      <c r="S7" s="37">
        <f t="shared" si="3"/>
        <v>0</v>
      </c>
      <c r="T7">
        <v>6</v>
      </c>
      <c r="U7" s="45">
        <f>IFERROR(-HLOOKUP($U$1,IEX!$W$2:$BH$98,T7,FALSE),0)</f>
        <v>0</v>
      </c>
      <c r="V7" s="46">
        <f t="shared" si="8"/>
        <v>0</v>
      </c>
      <c r="W7" s="52"/>
      <c r="X7" s="46"/>
      <c r="Y7" s="46"/>
      <c r="Z7" s="46"/>
      <c r="AA7" s="46"/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  <c r="BD7" s="46"/>
      <c r="BE7" s="46"/>
      <c r="BF7" s="46"/>
      <c r="BG7" s="46"/>
      <c r="BH7" s="46"/>
      <c r="BI7" s="46"/>
      <c r="BJ7" s="46"/>
      <c r="BK7" s="46"/>
    </row>
    <row r="8" spans="1:63">
      <c r="A8" s="8" t="s">
        <v>50</v>
      </c>
      <c r="B8" s="38"/>
      <c r="C8" s="21"/>
      <c r="D8" s="21"/>
      <c r="E8" s="21"/>
      <c r="F8" s="21"/>
      <c r="G8" s="21"/>
      <c r="H8" s="21"/>
      <c r="I8" s="21"/>
      <c r="J8" s="21"/>
      <c r="K8" s="23">
        <f t="shared" si="4"/>
        <v>0</v>
      </c>
      <c r="L8" s="22">
        <f t="shared" si="5"/>
        <v>0</v>
      </c>
      <c r="M8" s="39">
        <f t="shared" si="6"/>
        <v>0</v>
      </c>
      <c r="O8" s="37">
        <f t="shared" si="7"/>
        <v>0</v>
      </c>
      <c r="P8" s="37">
        <f t="shared" si="0"/>
        <v>0</v>
      </c>
      <c r="Q8" s="37">
        <f t="shared" si="1"/>
        <v>0</v>
      </c>
      <c r="R8" s="37">
        <f t="shared" si="2"/>
        <v>0</v>
      </c>
      <c r="S8" s="37">
        <f t="shared" si="3"/>
        <v>0</v>
      </c>
      <c r="T8">
        <v>7</v>
      </c>
      <c r="U8" s="45">
        <f>IFERROR(-HLOOKUP($U$1,IEX!$W$2:$BH$98,T8,FALSE),0)</f>
        <v>0</v>
      </c>
      <c r="V8" s="46">
        <f t="shared" si="8"/>
        <v>0</v>
      </c>
      <c r="W8" s="52"/>
      <c r="X8" s="46"/>
      <c r="Y8" s="46"/>
      <c r="Z8" s="46"/>
      <c r="AA8" s="46"/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  <c r="BD8" s="46"/>
      <c r="BE8" s="46"/>
      <c r="BF8" s="46"/>
      <c r="BG8" s="46"/>
      <c r="BH8" s="46"/>
      <c r="BI8" s="46"/>
      <c r="BJ8" s="46"/>
      <c r="BK8" s="46"/>
    </row>
    <row r="9" spans="1:63">
      <c r="A9" s="8" t="s">
        <v>51</v>
      </c>
      <c r="B9" s="38"/>
      <c r="C9" s="21"/>
      <c r="D9" s="21"/>
      <c r="E9" s="21"/>
      <c r="F9" s="21"/>
      <c r="G9" s="21"/>
      <c r="H9" s="21"/>
      <c r="I9" s="21"/>
      <c r="J9" s="21"/>
      <c r="K9" s="23">
        <f t="shared" si="4"/>
        <v>0</v>
      </c>
      <c r="L9" s="22">
        <f t="shared" si="5"/>
        <v>0</v>
      </c>
      <c r="M9" s="39">
        <f t="shared" si="6"/>
        <v>0</v>
      </c>
      <c r="O9" s="37">
        <f t="shared" si="7"/>
        <v>0</v>
      </c>
      <c r="P9" s="37">
        <f t="shared" si="0"/>
        <v>0</v>
      </c>
      <c r="Q9" s="37">
        <f t="shared" si="1"/>
        <v>0</v>
      </c>
      <c r="R9" s="37">
        <f t="shared" si="2"/>
        <v>0</v>
      </c>
      <c r="S9" s="37">
        <f t="shared" si="3"/>
        <v>0</v>
      </c>
      <c r="T9">
        <v>8</v>
      </c>
      <c r="U9" s="45">
        <f>IFERROR(-HLOOKUP($U$1,IEX!$W$2:$BH$98,T9,FALSE),0)</f>
        <v>0</v>
      </c>
      <c r="V9" s="46">
        <f t="shared" si="8"/>
        <v>0</v>
      </c>
      <c r="W9" s="52"/>
      <c r="X9" s="46"/>
      <c r="Y9" s="46"/>
      <c r="Z9" s="46"/>
      <c r="AA9" s="46"/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  <c r="BD9" s="46"/>
      <c r="BE9" s="46"/>
      <c r="BF9" s="46"/>
      <c r="BG9" s="46"/>
      <c r="BH9" s="46"/>
      <c r="BI9" s="46"/>
      <c r="BJ9" s="46"/>
      <c r="BK9" s="46"/>
    </row>
    <row r="10" spans="1:63">
      <c r="A10" s="8" t="s">
        <v>52</v>
      </c>
      <c r="B10" s="38"/>
      <c r="C10" s="21"/>
      <c r="D10" s="21"/>
      <c r="E10" s="21"/>
      <c r="F10" s="21"/>
      <c r="G10" s="21"/>
      <c r="H10" s="21"/>
      <c r="I10" s="21"/>
      <c r="J10" s="21"/>
      <c r="K10" s="23">
        <f t="shared" si="4"/>
        <v>0</v>
      </c>
      <c r="L10" s="22">
        <f t="shared" si="5"/>
        <v>0</v>
      </c>
      <c r="M10" s="39">
        <f t="shared" si="6"/>
        <v>0</v>
      </c>
      <c r="O10" s="37">
        <f t="shared" si="7"/>
        <v>0</v>
      </c>
      <c r="P10" s="37">
        <f t="shared" si="0"/>
        <v>0</v>
      </c>
      <c r="Q10" s="37">
        <f t="shared" si="1"/>
        <v>0</v>
      </c>
      <c r="R10" s="37">
        <f t="shared" si="2"/>
        <v>0</v>
      </c>
      <c r="S10" s="37">
        <f t="shared" si="3"/>
        <v>0</v>
      </c>
      <c r="T10">
        <v>9</v>
      </c>
      <c r="U10" s="45">
        <f>IFERROR(-HLOOKUP($U$1,IEX!$W$2:$BH$98,T10,FALSE),0)</f>
        <v>0</v>
      </c>
      <c r="V10" s="46">
        <f t="shared" si="8"/>
        <v>0</v>
      </c>
      <c r="W10" s="52"/>
      <c r="X10" s="46"/>
      <c r="Y10" s="46"/>
      <c r="Z10" s="46"/>
      <c r="AA10" s="46"/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  <c r="BD10" s="46"/>
      <c r="BE10" s="46"/>
      <c r="BF10" s="46"/>
      <c r="BG10" s="46"/>
      <c r="BH10" s="46"/>
      <c r="BI10" s="46"/>
      <c r="BJ10" s="46"/>
      <c r="BK10" s="46"/>
    </row>
    <row r="11" spans="1:63">
      <c r="A11" s="8" t="s">
        <v>53</v>
      </c>
      <c r="B11" s="38"/>
      <c r="C11" s="21"/>
      <c r="D11" s="21"/>
      <c r="E11" s="21"/>
      <c r="F11" s="21"/>
      <c r="G11" s="21"/>
      <c r="H11" s="21"/>
      <c r="I11" s="21"/>
      <c r="J11" s="21"/>
      <c r="K11" s="23">
        <f t="shared" si="4"/>
        <v>0</v>
      </c>
      <c r="L11" s="22">
        <f t="shared" si="5"/>
        <v>0</v>
      </c>
      <c r="M11" s="39">
        <f t="shared" si="6"/>
        <v>0</v>
      </c>
      <c r="O11" s="37">
        <f t="shared" si="7"/>
        <v>0</v>
      </c>
      <c r="P11" s="37">
        <f t="shared" si="0"/>
        <v>0</v>
      </c>
      <c r="Q11" s="37">
        <f t="shared" si="1"/>
        <v>0</v>
      </c>
      <c r="R11" s="37">
        <f t="shared" si="2"/>
        <v>0</v>
      </c>
      <c r="S11" s="37">
        <f t="shared" si="3"/>
        <v>0</v>
      </c>
      <c r="T11">
        <v>10</v>
      </c>
      <c r="U11" s="45">
        <f>IFERROR(-HLOOKUP($U$1,IEX!$W$2:$BH$98,T11,FALSE),0)</f>
        <v>0</v>
      </c>
      <c r="V11" s="46">
        <f t="shared" si="8"/>
        <v>0</v>
      </c>
      <c r="W11" s="52"/>
      <c r="X11" s="46"/>
      <c r="Y11" s="46"/>
      <c r="Z11" s="46"/>
      <c r="AA11" s="46"/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  <c r="BD11" s="46"/>
      <c r="BE11" s="46"/>
      <c r="BF11" s="46"/>
      <c r="BG11" s="46"/>
      <c r="BH11" s="46"/>
      <c r="BI11" s="46"/>
      <c r="BJ11" s="46"/>
      <c r="BK11" s="46"/>
    </row>
    <row r="12" spans="1:63">
      <c r="A12" s="8" t="s">
        <v>54</v>
      </c>
      <c r="B12" s="38"/>
      <c r="C12" s="21"/>
      <c r="D12" s="21"/>
      <c r="E12" s="21"/>
      <c r="F12" s="21"/>
      <c r="G12" s="21"/>
      <c r="H12" s="21"/>
      <c r="I12" s="21"/>
      <c r="J12" s="21"/>
      <c r="K12" s="23">
        <f t="shared" si="4"/>
        <v>0</v>
      </c>
      <c r="L12" s="22">
        <f t="shared" si="5"/>
        <v>0</v>
      </c>
      <c r="M12" s="39">
        <f t="shared" si="6"/>
        <v>0</v>
      </c>
      <c r="O12" s="37">
        <f t="shared" si="7"/>
        <v>0</v>
      </c>
      <c r="P12" s="37">
        <f t="shared" si="0"/>
        <v>0</v>
      </c>
      <c r="Q12" s="37">
        <f t="shared" si="1"/>
        <v>0</v>
      </c>
      <c r="R12" s="37">
        <f t="shared" si="2"/>
        <v>0</v>
      </c>
      <c r="S12" s="37">
        <f t="shared" si="3"/>
        <v>0</v>
      </c>
      <c r="T12">
        <v>11</v>
      </c>
      <c r="U12" s="45">
        <f>IFERROR(-HLOOKUP($U$1,IEX!$W$2:$BH$98,T12,FALSE),0)</f>
        <v>0</v>
      </c>
      <c r="V12" s="46">
        <f t="shared" si="8"/>
        <v>0</v>
      </c>
      <c r="W12" s="52"/>
      <c r="X12" s="46"/>
      <c r="Y12" s="46"/>
      <c r="Z12" s="46"/>
      <c r="AA12" s="46"/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  <c r="BD12" s="46"/>
      <c r="BE12" s="46"/>
      <c r="BF12" s="46"/>
      <c r="BG12" s="46"/>
      <c r="BH12" s="46"/>
      <c r="BI12" s="46"/>
      <c r="BJ12" s="46"/>
      <c r="BK12" s="46"/>
    </row>
    <row r="13" spans="1:63">
      <c r="A13" s="8" t="s">
        <v>55</v>
      </c>
      <c r="B13" s="38"/>
      <c r="C13" s="21"/>
      <c r="D13" s="21"/>
      <c r="E13" s="21"/>
      <c r="F13" s="21"/>
      <c r="G13" s="21"/>
      <c r="H13" s="21"/>
      <c r="I13" s="21"/>
      <c r="J13" s="21"/>
      <c r="K13" s="23">
        <f t="shared" si="4"/>
        <v>0</v>
      </c>
      <c r="L13" s="22">
        <f t="shared" si="5"/>
        <v>0</v>
      </c>
      <c r="M13" s="39">
        <f t="shared" si="6"/>
        <v>0</v>
      </c>
      <c r="O13" s="37">
        <f t="shared" si="7"/>
        <v>0</v>
      </c>
      <c r="P13" s="37">
        <f t="shared" si="0"/>
        <v>0</v>
      </c>
      <c r="Q13" s="37">
        <f t="shared" si="1"/>
        <v>0</v>
      </c>
      <c r="R13" s="37">
        <f t="shared" si="2"/>
        <v>0</v>
      </c>
      <c r="S13" s="37">
        <f t="shared" si="3"/>
        <v>0</v>
      </c>
      <c r="T13">
        <v>12</v>
      </c>
      <c r="U13" s="45">
        <f>IFERROR(-HLOOKUP($U$1,IEX!$W$2:$BH$98,T13,FALSE),0)</f>
        <v>0</v>
      </c>
      <c r="V13" s="46">
        <f t="shared" si="8"/>
        <v>0</v>
      </c>
      <c r="W13" s="52"/>
      <c r="X13" s="46"/>
      <c r="Y13" s="46"/>
      <c r="Z13" s="46"/>
      <c r="AA13" s="46"/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  <c r="BD13" s="46"/>
      <c r="BE13" s="46"/>
      <c r="BF13" s="46"/>
      <c r="BG13" s="46"/>
      <c r="BH13" s="46"/>
      <c r="BI13" s="46"/>
      <c r="BJ13" s="46"/>
      <c r="BK13" s="46"/>
    </row>
    <row r="14" spans="1:63">
      <c r="A14" s="8" t="s">
        <v>56</v>
      </c>
      <c r="B14" s="38"/>
      <c r="C14" s="21"/>
      <c r="D14" s="21"/>
      <c r="E14" s="21"/>
      <c r="F14" s="21"/>
      <c r="G14" s="21"/>
      <c r="H14" s="21"/>
      <c r="I14" s="21"/>
      <c r="J14" s="21"/>
      <c r="K14" s="23">
        <f t="shared" si="4"/>
        <v>0</v>
      </c>
      <c r="L14" s="22">
        <f t="shared" si="5"/>
        <v>0</v>
      </c>
      <c r="M14" s="39">
        <f t="shared" si="6"/>
        <v>0</v>
      </c>
      <c r="O14" s="37">
        <f t="shared" si="7"/>
        <v>0</v>
      </c>
      <c r="P14" s="37">
        <f t="shared" si="0"/>
        <v>0</v>
      </c>
      <c r="Q14" s="37">
        <f t="shared" si="1"/>
        <v>0</v>
      </c>
      <c r="R14" s="37">
        <f t="shared" si="2"/>
        <v>0</v>
      </c>
      <c r="S14" s="37">
        <f t="shared" si="3"/>
        <v>0</v>
      </c>
      <c r="T14">
        <v>13</v>
      </c>
      <c r="U14" s="45">
        <f>IFERROR(-HLOOKUP($U$1,IEX!$W$2:$BH$98,T14,FALSE),0)</f>
        <v>0</v>
      </c>
      <c r="V14" s="46">
        <f t="shared" si="8"/>
        <v>0</v>
      </c>
      <c r="W14" s="52"/>
      <c r="X14" s="46"/>
      <c r="Y14" s="46"/>
      <c r="Z14" s="46"/>
      <c r="AA14" s="46"/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  <c r="BD14" s="46"/>
      <c r="BE14" s="46"/>
      <c r="BF14" s="46"/>
      <c r="BG14" s="46"/>
      <c r="BH14" s="46"/>
      <c r="BI14" s="46"/>
      <c r="BJ14" s="46"/>
      <c r="BK14" s="46"/>
    </row>
    <row r="15" spans="1:63">
      <c r="A15" s="8" t="s">
        <v>57</v>
      </c>
      <c r="B15" s="38"/>
      <c r="C15" s="21"/>
      <c r="D15" s="21"/>
      <c r="E15" s="21"/>
      <c r="F15" s="21"/>
      <c r="G15" s="21"/>
      <c r="H15" s="21"/>
      <c r="I15" s="21"/>
      <c r="J15" s="21"/>
      <c r="K15" s="23">
        <f t="shared" si="4"/>
        <v>0</v>
      </c>
      <c r="L15" s="22">
        <f t="shared" si="5"/>
        <v>0</v>
      </c>
      <c r="M15" s="39">
        <f t="shared" si="6"/>
        <v>0</v>
      </c>
      <c r="O15" s="37">
        <f t="shared" si="7"/>
        <v>0</v>
      </c>
      <c r="P15" s="37">
        <f t="shared" si="0"/>
        <v>0</v>
      </c>
      <c r="Q15" s="37">
        <f t="shared" si="1"/>
        <v>0</v>
      </c>
      <c r="R15" s="37">
        <f t="shared" si="2"/>
        <v>0</v>
      </c>
      <c r="S15" s="37">
        <f t="shared" si="3"/>
        <v>0</v>
      </c>
      <c r="T15">
        <v>14</v>
      </c>
      <c r="U15" s="45">
        <f>IFERROR(-HLOOKUP($U$1,IEX!$W$2:$BH$98,T15,FALSE),0)</f>
        <v>0</v>
      </c>
      <c r="V15" s="46">
        <f t="shared" si="8"/>
        <v>0</v>
      </c>
      <c r="W15" s="52"/>
      <c r="X15" s="46"/>
      <c r="Y15" s="46"/>
      <c r="Z15" s="46"/>
      <c r="AA15" s="46"/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  <c r="BD15" s="46"/>
      <c r="BE15" s="46"/>
      <c r="BF15" s="46"/>
      <c r="BG15" s="46"/>
      <c r="BH15" s="46"/>
      <c r="BI15" s="46"/>
      <c r="BJ15" s="46"/>
      <c r="BK15" s="46"/>
    </row>
    <row r="16" spans="1:63">
      <c r="A16" s="8" t="s">
        <v>58</v>
      </c>
      <c r="B16" s="38"/>
      <c r="C16" s="21"/>
      <c r="D16" s="21"/>
      <c r="E16" s="21"/>
      <c r="F16" s="21"/>
      <c r="G16" s="21"/>
      <c r="H16" s="21"/>
      <c r="I16" s="21"/>
      <c r="J16" s="21"/>
      <c r="K16" s="23">
        <f t="shared" si="4"/>
        <v>0</v>
      </c>
      <c r="L16" s="22">
        <f t="shared" si="5"/>
        <v>0</v>
      </c>
      <c r="M16" s="39">
        <f t="shared" si="6"/>
        <v>0</v>
      </c>
      <c r="O16" s="37">
        <f t="shared" si="7"/>
        <v>0</v>
      </c>
      <c r="P16" s="37">
        <f t="shared" si="0"/>
        <v>0</v>
      </c>
      <c r="Q16" s="37">
        <f t="shared" si="1"/>
        <v>0</v>
      </c>
      <c r="R16" s="37">
        <f t="shared" si="2"/>
        <v>0</v>
      </c>
      <c r="S16" s="37">
        <f t="shared" si="3"/>
        <v>0</v>
      </c>
      <c r="T16">
        <v>15</v>
      </c>
      <c r="U16" s="45">
        <f>IFERROR(-HLOOKUP($U$1,IEX!$W$2:$BH$98,T16,FALSE),0)</f>
        <v>0</v>
      </c>
      <c r="V16" s="46">
        <f t="shared" si="8"/>
        <v>0</v>
      </c>
      <c r="W16" s="52"/>
      <c r="X16" s="46"/>
      <c r="Y16" s="46"/>
      <c r="Z16" s="46"/>
      <c r="AA16" s="46"/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  <c r="BD16" s="46"/>
      <c r="BE16" s="46"/>
      <c r="BF16" s="46"/>
      <c r="BG16" s="46"/>
      <c r="BH16" s="46"/>
      <c r="BI16" s="46"/>
      <c r="BJ16" s="46"/>
      <c r="BK16" s="46"/>
    </row>
    <row r="17" spans="1:63">
      <c r="A17" s="8" t="s">
        <v>59</v>
      </c>
      <c r="B17" s="38"/>
      <c r="C17" s="21"/>
      <c r="D17" s="21"/>
      <c r="E17" s="21"/>
      <c r="F17" s="21"/>
      <c r="G17" s="21"/>
      <c r="H17" s="21"/>
      <c r="I17" s="21"/>
      <c r="J17" s="21"/>
      <c r="K17" s="23">
        <f t="shared" si="4"/>
        <v>0</v>
      </c>
      <c r="L17" s="22">
        <f t="shared" si="5"/>
        <v>0</v>
      </c>
      <c r="M17" s="39">
        <f t="shared" si="6"/>
        <v>0</v>
      </c>
      <c r="O17" s="37">
        <f t="shared" si="7"/>
        <v>0</v>
      </c>
      <c r="P17" s="37">
        <f t="shared" si="0"/>
        <v>0</v>
      </c>
      <c r="Q17" s="37">
        <f t="shared" si="1"/>
        <v>0</v>
      </c>
      <c r="R17" s="37">
        <f t="shared" si="2"/>
        <v>0</v>
      </c>
      <c r="S17" s="37">
        <f t="shared" si="3"/>
        <v>0</v>
      </c>
      <c r="T17">
        <v>16</v>
      </c>
      <c r="U17" s="45">
        <f>IFERROR(-HLOOKUP($U$1,IEX!$W$2:$BH$98,T17,FALSE),0)</f>
        <v>0</v>
      </c>
      <c r="V17" s="46">
        <f t="shared" si="8"/>
        <v>0</v>
      </c>
      <c r="W17" s="52"/>
      <c r="X17" s="46"/>
      <c r="Y17" s="46"/>
      <c r="Z17" s="46"/>
      <c r="AA17" s="46"/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  <c r="BD17" s="46"/>
      <c r="BE17" s="46"/>
      <c r="BF17" s="46"/>
      <c r="BG17" s="46"/>
      <c r="BH17" s="46"/>
      <c r="BI17" s="46"/>
      <c r="BJ17" s="46"/>
      <c r="BK17" s="46"/>
    </row>
    <row r="18" spans="1:63">
      <c r="A18" s="8" t="s">
        <v>60</v>
      </c>
      <c r="B18" s="38"/>
      <c r="C18" s="21"/>
      <c r="D18" s="21"/>
      <c r="E18" s="21"/>
      <c r="F18" s="21"/>
      <c r="G18" s="21"/>
      <c r="H18" s="21"/>
      <c r="I18" s="21"/>
      <c r="J18" s="21"/>
      <c r="K18" s="23">
        <f t="shared" si="4"/>
        <v>0</v>
      </c>
      <c r="L18" s="22">
        <f t="shared" si="5"/>
        <v>0</v>
      </c>
      <c r="M18" s="39">
        <f t="shared" si="6"/>
        <v>0</v>
      </c>
      <c r="O18" s="37">
        <f t="shared" si="7"/>
        <v>0</v>
      </c>
      <c r="P18" s="37">
        <f t="shared" si="0"/>
        <v>0</v>
      </c>
      <c r="Q18" s="37">
        <f t="shared" si="1"/>
        <v>0</v>
      </c>
      <c r="R18" s="37">
        <f t="shared" si="2"/>
        <v>0</v>
      </c>
      <c r="S18" s="37">
        <f t="shared" si="3"/>
        <v>0</v>
      </c>
      <c r="T18">
        <v>17</v>
      </c>
      <c r="U18" s="45">
        <f>IFERROR(-HLOOKUP($U$1,IEX!$W$2:$BH$98,T18,FALSE),0)</f>
        <v>0</v>
      </c>
      <c r="V18" s="46">
        <f t="shared" si="8"/>
        <v>0</v>
      </c>
      <c r="W18" s="52"/>
      <c r="X18" s="46"/>
      <c r="Y18" s="46"/>
      <c r="Z18" s="46"/>
      <c r="AA18" s="46"/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  <c r="BD18" s="46"/>
      <c r="BE18" s="46"/>
      <c r="BF18" s="46"/>
      <c r="BG18" s="46"/>
      <c r="BH18" s="46"/>
      <c r="BI18" s="46"/>
      <c r="BJ18" s="46"/>
      <c r="BK18" s="46"/>
    </row>
    <row r="19" spans="1:63">
      <c r="A19" s="8" t="s">
        <v>61</v>
      </c>
      <c r="B19" s="38"/>
      <c r="C19" s="21"/>
      <c r="D19" s="21"/>
      <c r="E19" s="21"/>
      <c r="F19" s="21"/>
      <c r="G19" s="21"/>
      <c r="H19" s="21"/>
      <c r="I19" s="21"/>
      <c r="J19" s="21"/>
      <c r="K19" s="23">
        <f t="shared" si="4"/>
        <v>0</v>
      </c>
      <c r="L19" s="22">
        <f t="shared" si="5"/>
        <v>0</v>
      </c>
      <c r="M19" s="39">
        <f t="shared" si="6"/>
        <v>0</v>
      </c>
      <c r="O19" s="37">
        <f t="shared" si="7"/>
        <v>0</v>
      </c>
      <c r="P19" s="37">
        <f t="shared" si="0"/>
        <v>0</v>
      </c>
      <c r="Q19" s="37">
        <f t="shared" si="1"/>
        <v>0</v>
      </c>
      <c r="R19" s="37">
        <f t="shared" si="2"/>
        <v>0</v>
      </c>
      <c r="S19" s="37">
        <f t="shared" si="3"/>
        <v>0</v>
      </c>
      <c r="T19">
        <v>18</v>
      </c>
      <c r="U19" s="45">
        <f>IFERROR(-HLOOKUP($U$1,IEX!$W$2:$BH$98,T19,FALSE),0)</f>
        <v>0</v>
      </c>
      <c r="V19" s="46">
        <f t="shared" si="8"/>
        <v>0</v>
      </c>
      <c r="W19" s="52"/>
      <c r="X19" s="46"/>
      <c r="Y19" s="46"/>
      <c r="Z19" s="46"/>
      <c r="AA19" s="46"/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  <c r="BD19" s="46"/>
      <c r="BE19" s="46"/>
      <c r="BF19" s="46"/>
      <c r="BG19" s="46"/>
      <c r="BH19" s="46"/>
      <c r="BI19" s="46"/>
      <c r="BJ19" s="46"/>
      <c r="BK19" s="46"/>
    </row>
    <row r="20" spans="1:63">
      <c r="A20" s="8" t="s">
        <v>62</v>
      </c>
      <c r="B20" s="38"/>
      <c r="C20" s="21"/>
      <c r="D20" s="21"/>
      <c r="E20" s="21"/>
      <c r="F20" s="21"/>
      <c r="G20" s="21"/>
      <c r="H20" s="21"/>
      <c r="I20" s="21"/>
      <c r="J20" s="21"/>
      <c r="K20" s="23">
        <f t="shared" si="4"/>
        <v>0</v>
      </c>
      <c r="L20" s="22">
        <f t="shared" si="5"/>
        <v>0</v>
      </c>
      <c r="M20" s="39">
        <f t="shared" si="6"/>
        <v>0</v>
      </c>
      <c r="O20" s="37">
        <f t="shared" si="7"/>
        <v>0</v>
      </c>
      <c r="P20" s="37">
        <f t="shared" si="0"/>
        <v>0</v>
      </c>
      <c r="Q20" s="37">
        <f t="shared" si="1"/>
        <v>0</v>
      </c>
      <c r="R20" s="37">
        <f t="shared" si="2"/>
        <v>0</v>
      </c>
      <c r="S20" s="37">
        <f t="shared" si="3"/>
        <v>0</v>
      </c>
      <c r="T20">
        <v>19</v>
      </c>
      <c r="U20" s="45">
        <f>IFERROR(-HLOOKUP($U$1,IEX!$W$2:$BH$98,T20,FALSE),0)</f>
        <v>0</v>
      </c>
      <c r="V20" s="46">
        <f t="shared" si="8"/>
        <v>0</v>
      </c>
      <c r="W20" s="52"/>
      <c r="X20" s="46"/>
      <c r="Y20" s="46"/>
      <c r="Z20" s="46"/>
      <c r="AA20" s="46"/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  <c r="BD20" s="46"/>
      <c r="BE20" s="46"/>
      <c r="BF20" s="46"/>
      <c r="BG20" s="46"/>
      <c r="BH20" s="46"/>
      <c r="BI20" s="46"/>
      <c r="BJ20" s="46"/>
      <c r="BK20" s="46"/>
    </row>
    <row r="21" spans="1:63">
      <c r="A21" s="8" t="s">
        <v>63</v>
      </c>
      <c r="B21" s="38"/>
      <c r="C21" s="21"/>
      <c r="D21" s="21"/>
      <c r="E21" s="21"/>
      <c r="F21" s="21"/>
      <c r="G21" s="21"/>
      <c r="H21" s="21"/>
      <c r="I21" s="21"/>
      <c r="J21" s="21"/>
      <c r="K21" s="23">
        <f t="shared" si="4"/>
        <v>0</v>
      </c>
      <c r="L21" s="22">
        <f t="shared" si="5"/>
        <v>0</v>
      </c>
      <c r="M21" s="39">
        <f t="shared" si="6"/>
        <v>0</v>
      </c>
      <c r="O21" s="37">
        <f t="shared" si="7"/>
        <v>0</v>
      </c>
      <c r="P21" s="37">
        <f t="shared" si="0"/>
        <v>0</v>
      </c>
      <c r="Q21" s="37">
        <f t="shared" si="1"/>
        <v>0</v>
      </c>
      <c r="R21" s="37">
        <f t="shared" si="2"/>
        <v>0</v>
      </c>
      <c r="S21" s="37">
        <f t="shared" si="3"/>
        <v>0</v>
      </c>
      <c r="T21">
        <v>20</v>
      </c>
      <c r="U21" s="45">
        <f>IFERROR(-HLOOKUP($U$1,IEX!$W$2:$BH$98,T21,FALSE),0)</f>
        <v>0</v>
      </c>
      <c r="V21" s="46">
        <f t="shared" si="8"/>
        <v>0</v>
      </c>
      <c r="W21" s="52"/>
      <c r="X21" s="46"/>
      <c r="Y21" s="46"/>
      <c r="Z21" s="46"/>
      <c r="AA21" s="46"/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  <c r="BD21" s="46"/>
      <c r="BE21" s="46"/>
      <c r="BF21" s="46"/>
      <c r="BG21" s="46"/>
      <c r="BH21" s="46"/>
      <c r="BI21" s="46"/>
      <c r="BJ21" s="46"/>
      <c r="BK21" s="46"/>
    </row>
    <row r="22" spans="1:63">
      <c r="A22" s="8" t="s">
        <v>64</v>
      </c>
      <c r="B22" s="38"/>
      <c r="C22" s="21"/>
      <c r="D22" s="21"/>
      <c r="E22" s="21"/>
      <c r="F22" s="21"/>
      <c r="G22" s="21"/>
      <c r="H22" s="21"/>
      <c r="I22" s="21"/>
      <c r="J22" s="21"/>
      <c r="K22" s="23">
        <f t="shared" si="4"/>
        <v>0</v>
      </c>
      <c r="L22" s="22">
        <f t="shared" si="5"/>
        <v>0</v>
      </c>
      <c r="M22" s="39">
        <f t="shared" si="6"/>
        <v>0</v>
      </c>
      <c r="O22" s="37">
        <f t="shared" si="7"/>
        <v>0</v>
      </c>
      <c r="P22" s="37">
        <f t="shared" si="0"/>
        <v>0</v>
      </c>
      <c r="Q22" s="37">
        <f t="shared" si="1"/>
        <v>0</v>
      </c>
      <c r="R22" s="37">
        <f t="shared" si="2"/>
        <v>0</v>
      </c>
      <c r="S22" s="37">
        <f t="shared" si="3"/>
        <v>0</v>
      </c>
      <c r="T22">
        <v>21</v>
      </c>
      <c r="U22" s="45">
        <f>IFERROR(-HLOOKUP($U$1,IEX!$W$2:$BH$98,T22,FALSE),0)</f>
        <v>0</v>
      </c>
      <c r="V22" s="46">
        <f t="shared" si="8"/>
        <v>0</v>
      </c>
      <c r="W22" s="52"/>
      <c r="X22" s="46"/>
      <c r="Y22" s="46"/>
      <c r="Z22" s="46"/>
      <c r="AA22" s="46"/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  <c r="BD22" s="46"/>
      <c r="BE22" s="46"/>
      <c r="BF22" s="46"/>
      <c r="BG22" s="46"/>
      <c r="BH22" s="46"/>
      <c r="BI22" s="46"/>
      <c r="BJ22" s="46"/>
      <c r="BK22" s="46"/>
    </row>
    <row r="23" spans="1:63">
      <c r="A23" s="8" t="s">
        <v>65</v>
      </c>
      <c r="B23" s="38"/>
      <c r="C23" s="21"/>
      <c r="D23" s="21"/>
      <c r="E23" s="21"/>
      <c r="F23" s="21"/>
      <c r="G23" s="21"/>
      <c r="H23" s="21"/>
      <c r="I23" s="21"/>
      <c r="J23" s="21"/>
      <c r="K23" s="23">
        <f t="shared" si="4"/>
        <v>0</v>
      </c>
      <c r="L23" s="22">
        <f t="shared" si="5"/>
        <v>0</v>
      </c>
      <c r="M23" s="39">
        <f t="shared" si="6"/>
        <v>0</v>
      </c>
      <c r="O23" s="37">
        <f t="shared" si="7"/>
        <v>0</v>
      </c>
      <c r="P23" s="37">
        <f t="shared" si="0"/>
        <v>0</v>
      </c>
      <c r="Q23" s="37">
        <f t="shared" si="1"/>
        <v>0</v>
      </c>
      <c r="R23" s="37">
        <f t="shared" si="2"/>
        <v>0</v>
      </c>
      <c r="S23" s="37">
        <f t="shared" si="3"/>
        <v>0</v>
      </c>
      <c r="T23">
        <v>22</v>
      </c>
      <c r="U23" s="45">
        <f>IFERROR(-HLOOKUP($U$1,IEX!$W$2:$BH$98,T23,FALSE),0)</f>
        <v>0</v>
      </c>
      <c r="V23" s="46">
        <f t="shared" si="8"/>
        <v>0</v>
      </c>
      <c r="W23" s="52"/>
      <c r="X23" s="46"/>
      <c r="Y23" s="46"/>
      <c r="Z23" s="46"/>
      <c r="AA23" s="46"/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  <c r="BD23" s="46"/>
      <c r="BE23" s="46"/>
      <c r="BF23" s="46"/>
      <c r="BG23" s="46"/>
      <c r="BH23" s="46"/>
      <c r="BI23" s="46"/>
      <c r="BJ23" s="46"/>
      <c r="BK23" s="46"/>
    </row>
    <row r="24" spans="1:63">
      <c r="A24" s="8" t="s">
        <v>66</v>
      </c>
      <c r="B24" s="38"/>
      <c r="C24" s="21"/>
      <c r="D24" s="21"/>
      <c r="E24" s="21"/>
      <c r="F24" s="21"/>
      <c r="G24" s="21"/>
      <c r="H24" s="21"/>
      <c r="I24" s="21"/>
      <c r="J24" s="21"/>
      <c r="K24" s="23">
        <f t="shared" si="4"/>
        <v>0</v>
      </c>
      <c r="L24" s="22">
        <f t="shared" si="5"/>
        <v>0</v>
      </c>
      <c r="M24" s="39">
        <f t="shared" si="6"/>
        <v>0</v>
      </c>
      <c r="O24" s="37">
        <f t="shared" si="7"/>
        <v>0</v>
      </c>
      <c r="P24" s="37">
        <f t="shared" si="0"/>
        <v>0</v>
      </c>
      <c r="Q24" s="37">
        <f t="shared" si="1"/>
        <v>0</v>
      </c>
      <c r="R24" s="37">
        <f t="shared" si="2"/>
        <v>0</v>
      </c>
      <c r="S24" s="37">
        <f t="shared" si="3"/>
        <v>0</v>
      </c>
      <c r="T24">
        <v>23</v>
      </c>
      <c r="U24" s="45">
        <f>IFERROR(-HLOOKUP($U$1,IEX!$W$2:$BH$98,T24,FALSE),0)</f>
        <v>0</v>
      </c>
      <c r="V24" s="46">
        <f t="shared" si="8"/>
        <v>0</v>
      </c>
      <c r="W24" s="52"/>
      <c r="X24" s="46"/>
      <c r="Y24" s="46"/>
      <c r="Z24" s="46"/>
      <c r="AA24" s="46"/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  <c r="BD24" s="46"/>
      <c r="BE24" s="46"/>
      <c r="BF24" s="46"/>
      <c r="BG24" s="46"/>
      <c r="BH24" s="46"/>
      <c r="BI24" s="46"/>
      <c r="BJ24" s="46"/>
      <c r="BK24" s="46"/>
    </row>
    <row r="25" spans="1:63">
      <c r="A25" s="8" t="s">
        <v>67</v>
      </c>
      <c r="B25" s="38"/>
      <c r="C25" s="21"/>
      <c r="D25" s="21"/>
      <c r="E25" s="21"/>
      <c r="F25" s="21"/>
      <c r="G25" s="21"/>
      <c r="H25" s="21"/>
      <c r="I25" s="21"/>
      <c r="J25" s="21"/>
      <c r="K25" s="23">
        <f t="shared" si="4"/>
        <v>0</v>
      </c>
      <c r="L25" s="22">
        <f t="shared" si="5"/>
        <v>0</v>
      </c>
      <c r="M25" s="39">
        <f t="shared" si="6"/>
        <v>0</v>
      </c>
      <c r="O25" s="37">
        <f t="shared" si="7"/>
        <v>0</v>
      </c>
      <c r="P25" s="37">
        <f t="shared" si="0"/>
        <v>0</v>
      </c>
      <c r="Q25" s="37">
        <f t="shared" si="1"/>
        <v>0</v>
      </c>
      <c r="R25" s="37">
        <f t="shared" si="2"/>
        <v>0</v>
      </c>
      <c r="S25" s="37">
        <f t="shared" si="3"/>
        <v>0</v>
      </c>
      <c r="T25">
        <v>24</v>
      </c>
      <c r="U25" s="45">
        <f>IFERROR(-HLOOKUP($U$1,IEX!$W$2:$BH$98,T25,FALSE),0)</f>
        <v>0</v>
      </c>
      <c r="V25" s="46">
        <f t="shared" si="8"/>
        <v>0</v>
      </c>
      <c r="W25" s="52"/>
      <c r="X25" s="46"/>
      <c r="Y25" s="46"/>
      <c r="Z25" s="46"/>
      <c r="AA25" s="46"/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  <c r="BD25" s="46"/>
      <c r="BE25" s="46"/>
      <c r="BF25" s="46"/>
      <c r="BG25" s="46"/>
      <c r="BH25" s="46"/>
      <c r="BI25" s="46"/>
      <c r="BJ25" s="46"/>
      <c r="BK25" s="46"/>
    </row>
    <row r="26" spans="1:63">
      <c r="A26" s="8" t="s">
        <v>68</v>
      </c>
      <c r="B26" s="38"/>
      <c r="C26" s="21"/>
      <c r="D26" s="21"/>
      <c r="E26" s="21"/>
      <c r="F26" s="21"/>
      <c r="G26" s="21"/>
      <c r="H26" s="21"/>
      <c r="I26" s="21"/>
      <c r="J26" s="21"/>
      <c r="K26" s="23">
        <f t="shared" si="4"/>
        <v>0</v>
      </c>
      <c r="L26" s="22">
        <f t="shared" si="5"/>
        <v>0</v>
      </c>
      <c r="M26" s="39">
        <f t="shared" si="6"/>
        <v>0</v>
      </c>
      <c r="O26" s="37">
        <f t="shared" si="7"/>
        <v>0</v>
      </c>
      <c r="P26" s="37">
        <f t="shared" si="0"/>
        <v>0</v>
      </c>
      <c r="Q26" s="37">
        <f t="shared" si="1"/>
        <v>0</v>
      </c>
      <c r="R26" s="37">
        <f t="shared" si="2"/>
        <v>0</v>
      </c>
      <c r="S26" s="37">
        <f t="shared" si="3"/>
        <v>0</v>
      </c>
      <c r="T26">
        <v>25</v>
      </c>
      <c r="U26" s="45">
        <f>IFERROR(-HLOOKUP($U$1,IEX!$W$2:$BH$98,T26,FALSE),0)</f>
        <v>0</v>
      </c>
      <c r="V26" s="46">
        <f t="shared" si="8"/>
        <v>0</v>
      </c>
      <c r="W26" s="52"/>
      <c r="X26" s="46"/>
      <c r="Y26" s="46"/>
      <c r="Z26" s="46"/>
      <c r="AA26" s="46"/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  <c r="BD26" s="46"/>
      <c r="BE26" s="46"/>
      <c r="BF26" s="46"/>
      <c r="BG26" s="46"/>
      <c r="BH26" s="46"/>
      <c r="BI26" s="46"/>
      <c r="BJ26" s="46"/>
      <c r="BK26" s="46"/>
    </row>
    <row r="27" spans="1:63">
      <c r="A27" s="8" t="s">
        <v>69</v>
      </c>
      <c r="B27" s="38"/>
      <c r="C27" s="21"/>
      <c r="D27" s="21"/>
      <c r="E27" s="21"/>
      <c r="F27" s="21"/>
      <c r="G27" s="21"/>
      <c r="H27" s="21"/>
      <c r="I27" s="21"/>
      <c r="J27" s="21"/>
      <c r="K27" s="23">
        <f t="shared" si="4"/>
        <v>0</v>
      </c>
      <c r="L27" s="22">
        <f t="shared" si="5"/>
        <v>0</v>
      </c>
      <c r="M27" s="39">
        <f t="shared" si="6"/>
        <v>0</v>
      </c>
      <c r="O27" s="37">
        <f t="shared" si="7"/>
        <v>0</v>
      </c>
      <c r="P27" s="37">
        <f t="shared" si="0"/>
        <v>0</v>
      </c>
      <c r="Q27" s="37">
        <f t="shared" si="1"/>
        <v>0</v>
      </c>
      <c r="R27" s="37">
        <f t="shared" si="2"/>
        <v>0</v>
      </c>
      <c r="S27" s="37">
        <f t="shared" si="3"/>
        <v>0</v>
      </c>
      <c r="T27">
        <v>26</v>
      </c>
      <c r="U27" s="45">
        <f>IFERROR(-HLOOKUP($U$1,IEX!$W$2:$BH$98,T27,FALSE),0)</f>
        <v>0</v>
      </c>
      <c r="V27" s="46">
        <f t="shared" si="8"/>
        <v>0</v>
      </c>
      <c r="W27" s="52"/>
      <c r="X27" s="46"/>
      <c r="Y27" s="46"/>
      <c r="Z27" s="46"/>
      <c r="AA27" s="46"/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  <c r="BD27" s="46"/>
      <c r="BE27" s="46"/>
      <c r="BF27" s="46"/>
      <c r="BG27" s="46"/>
      <c r="BH27" s="46"/>
      <c r="BI27" s="46"/>
      <c r="BJ27" s="46"/>
      <c r="BK27" s="46"/>
    </row>
    <row r="28" spans="1:63">
      <c r="A28" s="8" t="s">
        <v>70</v>
      </c>
      <c r="B28" s="38"/>
      <c r="C28" s="21"/>
      <c r="D28" s="21"/>
      <c r="E28" s="21"/>
      <c r="F28" s="21"/>
      <c r="G28" s="21"/>
      <c r="H28" s="21"/>
      <c r="I28" s="21"/>
      <c r="J28" s="21"/>
      <c r="K28" s="23">
        <f t="shared" si="4"/>
        <v>0</v>
      </c>
      <c r="L28" s="22">
        <f t="shared" si="5"/>
        <v>0</v>
      </c>
      <c r="M28" s="39">
        <f t="shared" si="6"/>
        <v>0</v>
      </c>
      <c r="O28" s="37">
        <f t="shared" si="7"/>
        <v>0</v>
      </c>
      <c r="P28" s="37">
        <f t="shared" si="0"/>
        <v>0</v>
      </c>
      <c r="Q28" s="37">
        <f t="shared" si="1"/>
        <v>0</v>
      </c>
      <c r="R28" s="37">
        <f t="shared" si="2"/>
        <v>0</v>
      </c>
      <c r="S28" s="37">
        <f t="shared" si="3"/>
        <v>0</v>
      </c>
      <c r="T28">
        <v>27</v>
      </c>
      <c r="U28" s="45">
        <f>IFERROR(-HLOOKUP($U$1,IEX!$W$2:$BH$98,T28,FALSE),0)</f>
        <v>0</v>
      </c>
      <c r="V28" s="46">
        <f t="shared" si="8"/>
        <v>0</v>
      </c>
      <c r="W28" s="52"/>
      <c r="X28" s="46"/>
      <c r="Y28" s="46"/>
      <c r="Z28" s="46"/>
      <c r="AA28" s="46"/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  <c r="BD28" s="46"/>
      <c r="BE28" s="46"/>
      <c r="BF28" s="46"/>
      <c r="BG28" s="46"/>
      <c r="BH28" s="46"/>
      <c r="BI28" s="46"/>
      <c r="BJ28" s="46"/>
      <c r="BK28" s="46"/>
    </row>
    <row r="29" spans="1:63">
      <c r="A29" s="8" t="s">
        <v>71</v>
      </c>
      <c r="B29" s="38"/>
      <c r="C29" s="21"/>
      <c r="D29" s="21"/>
      <c r="E29" s="21"/>
      <c r="F29" s="21"/>
      <c r="G29" s="21"/>
      <c r="H29" s="21"/>
      <c r="I29" s="21"/>
      <c r="J29" s="21"/>
      <c r="K29" s="23">
        <f t="shared" si="4"/>
        <v>0</v>
      </c>
      <c r="L29" s="22">
        <f t="shared" si="5"/>
        <v>0</v>
      </c>
      <c r="M29" s="39">
        <f t="shared" si="6"/>
        <v>0</v>
      </c>
      <c r="O29" s="37">
        <f t="shared" si="7"/>
        <v>0</v>
      </c>
      <c r="P29" s="37">
        <f t="shared" si="0"/>
        <v>0</v>
      </c>
      <c r="Q29" s="37">
        <f t="shared" si="1"/>
        <v>0</v>
      </c>
      <c r="R29" s="37">
        <f t="shared" si="2"/>
        <v>0</v>
      </c>
      <c r="S29" s="37">
        <f t="shared" si="3"/>
        <v>0</v>
      </c>
      <c r="T29">
        <v>28</v>
      </c>
      <c r="U29" s="45">
        <f>IFERROR(-HLOOKUP($U$1,IEX!$W$2:$BH$98,T29,FALSE),0)</f>
        <v>0</v>
      </c>
      <c r="V29" s="46">
        <f t="shared" si="8"/>
        <v>0</v>
      </c>
      <c r="W29" s="52"/>
      <c r="X29" s="46"/>
      <c r="Y29" s="46"/>
      <c r="Z29" s="46"/>
      <c r="AA29" s="46"/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  <c r="BD29" s="46"/>
      <c r="BE29" s="46"/>
      <c r="BF29" s="46"/>
      <c r="BG29" s="46"/>
      <c r="BH29" s="46"/>
      <c r="BI29" s="46"/>
      <c r="BJ29" s="46"/>
      <c r="BK29" s="46"/>
    </row>
    <row r="30" spans="1:63">
      <c r="A30" s="8" t="s">
        <v>72</v>
      </c>
      <c r="B30" s="38"/>
      <c r="C30" s="21"/>
      <c r="D30" s="21"/>
      <c r="E30" s="21"/>
      <c r="F30" s="21"/>
      <c r="G30" s="21"/>
      <c r="H30" s="21"/>
      <c r="I30" s="21"/>
      <c r="J30" s="21"/>
      <c r="K30" s="23">
        <f t="shared" si="4"/>
        <v>0</v>
      </c>
      <c r="L30" s="22">
        <f t="shared" si="5"/>
        <v>0</v>
      </c>
      <c r="M30" s="39">
        <f t="shared" si="6"/>
        <v>0</v>
      </c>
      <c r="O30" s="37">
        <f t="shared" si="7"/>
        <v>0</v>
      </c>
      <c r="P30" s="37">
        <f t="shared" si="0"/>
        <v>0</v>
      </c>
      <c r="Q30" s="37">
        <f t="shared" si="1"/>
        <v>0</v>
      </c>
      <c r="R30" s="37">
        <f t="shared" si="2"/>
        <v>0</v>
      </c>
      <c r="S30" s="37">
        <f t="shared" si="3"/>
        <v>0</v>
      </c>
      <c r="T30">
        <v>29</v>
      </c>
      <c r="U30" s="45">
        <f>IFERROR(-HLOOKUP($U$1,IEX!$W$2:$BH$98,T30,FALSE),0)</f>
        <v>0</v>
      </c>
      <c r="V30" s="46">
        <f t="shared" si="8"/>
        <v>0</v>
      </c>
      <c r="W30" s="52"/>
      <c r="X30" s="46"/>
      <c r="Y30" s="46"/>
      <c r="Z30" s="46"/>
      <c r="AA30" s="46"/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  <c r="BD30" s="46"/>
      <c r="BE30" s="46"/>
      <c r="BF30" s="46"/>
      <c r="BG30" s="46"/>
      <c r="BH30" s="46"/>
      <c r="BI30" s="46"/>
      <c r="BJ30" s="46"/>
      <c r="BK30" s="46"/>
    </row>
    <row r="31" spans="1:63">
      <c r="A31" s="8" t="s">
        <v>73</v>
      </c>
      <c r="B31" s="38"/>
      <c r="C31" s="21"/>
      <c r="D31" s="21"/>
      <c r="E31" s="21"/>
      <c r="F31" s="21"/>
      <c r="G31" s="21"/>
      <c r="H31" s="21"/>
      <c r="I31" s="21"/>
      <c r="J31" s="21"/>
      <c r="K31" s="23">
        <f t="shared" si="4"/>
        <v>0</v>
      </c>
      <c r="L31" s="22">
        <f t="shared" si="5"/>
        <v>0</v>
      </c>
      <c r="M31" s="39">
        <f t="shared" si="6"/>
        <v>0</v>
      </c>
      <c r="O31" s="37">
        <f t="shared" si="7"/>
        <v>0</v>
      </c>
      <c r="P31" s="37">
        <f t="shared" si="0"/>
        <v>0</v>
      </c>
      <c r="Q31" s="37">
        <f t="shared" si="1"/>
        <v>0</v>
      </c>
      <c r="R31" s="37">
        <f t="shared" si="2"/>
        <v>0</v>
      </c>
      <c r="S31" s="37">
        <f t="shared" si="3"/>
        <v>0</v>
      </c>
      <c r="T31">
        <v>30</v>
      </c>
      <c r="U31" s="45">
        <f>IFERROR(-HLOOKUP($U$1,IEX!$W$2:$BH$98,T31,FALSE),0)</f>
        <v>0</v>
      </c>
      <c r="V31" s="46">
        <f t="shared" si="8"/>
        <v>0</v>
      </c>
      <c r="W31" s="52"/>
      <c r="X31" s="46"/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  <c r="BD31" s="46"/>
      <c r="BE31" s="46"/>
      <c r="BF31" s="46"/>
      <c r="BG31" s="46"/>
      <c r="BH31" s="46"/>
      <c r="BI31" s="46"/>
      <c r="BJ31" s="46"/>
      <c r="BK31" s="46"/>
    </row>
    <row r="32" spans="1:63">
      <c r="A32" s="8" t="s">
        <v>74</v>
      </c>
      <c r="B32" s="38"/>
      <c r="C32" s="21"/>
      <c r="D32" s="21"/>
      <c r="E32" s="21"/>
      <c r="F32" s="21"/>
      <c r="G32" s="21"/>
      <c r="H32" s="21"/>
      <c r="I32" s="21"/>
      <c r="J32" s="21"/>
      <c r="K32" s="23">
        <f t="shared" si="4"/>
        <v>0</v>
      </c>
      <c r="L32" s="22">
        <f t="shared" si="5"/>
        <v>0</v>
      </c>
      <c r="M32" s="39">
        <f t="shared" si="6"/>
        <v>0</v>
      </c>
      <c r="O32" s="37">
        <f t="shared" si="7"/>
        <v>0</v>
      </c>
      <c r="P32" s="37">
        <f t="shared" si="0"/>
        <v>0</v>
      </c>
      <c r="Q32" s="37">
        <f t="shared" si="1"/>
        <v>0</v>
      </c>
      <c r="R32" s="37">
        <f t="shared" si="2"/>
        <v>0</v>
      </c>
      <c r="S32" s="37">
        <f t="shared" si="3"/>
        <v>0</v>
      </c>
      <c r="T32">
        <v>31</v>
      </c>
      <c r="U32" s="45">
        <f>IFERROR(-HLOOKUP($U$1,IEX!$W$2:$BH$98,T32,FALSE),0)</f>
        <v>0</v>
      </c>
      <c r="V32" s="46">
        <f t="shared" si="8"/>
        <v>0</v>
      </c>
      <c r="W32" s="52"/>
      <c r="X32" s="46"/>
      <c r="Y32" s="46"/>
      <c r="Z32" s="46"/>
      <c r="AA32" s="46"/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  <c r="BD32" s="46"/>
      <c r="BE32" s="46"/>
      <c r="BF32" s="46"/>
      <c r="BG32" s="46"/>
      <c r="BH32" s="46"/>
      <c r="BI32" s="46"/>
      <c r="BJ32" s="46"/>
      <c r="BK32" s="46"/>
    </row>
    <row r="33" spans="1:63">
      <c r="A33" s="8" t="s">
        <v>75</v>
      </c>
      <c r="B33" s="38"/>
      <c r="C33" s="21"/>
      <c r="D33" s="21"/>
      <c r="E33" s="21"/>
      <c r="F33" s="21"/>
      <c r="G33" s="21"/>
      <c r="H33" s="21"/>
      <c r="I33" s="21"/>
      <c r="J33" s="21"/>
      <c r="K33" s="23">
        <f t="shared" si="4"/>
        <v>0</v>
      </c>
      <c r="L33" s="22">
        <f t="shared" si="5"/>
        <v>0</v>
      </c>
      <c r="M33" s="39">
        <f t="shared" si="6"/>
        <v>0</v>
      </c>
      <c r="O33" s="37">
        <f t="shared" si="7"/>
        <v>0</v>
      </c>
      <c r="P33" s="37">
        <f t="shared" si="0"/>
        <v>0</v>
      </c>
      <c r="Q33" s="37">
        <f t="shared" si="1"/>
        <v>0</v>
      </c>
      <c r="R33" s="37">
        <f t="shared" si="2"/>
        <v>0</v>
      </c>
      <c r="S33" s="37">
        <f t="shared" si="3"/>
        <v>0</v>
      </c>
      <c r="T33">
        <v>32</v>
      </c>
      <c r="U33" s="45">
        <f>IFERROR(-HLOOKUP($U$1,IEX!$W$2:$BH$98,T33,FALSE),0)</f>
        <v>0</v>
      </c>
      <c r="V33" s="46">
        <f t="shared" si="8"/>
        <v>0</v>
      </c>
      <c r="W33" s="52"/>
      <c r="X33" s="46"/>
      <c r="Y33" s="46"/>
      <c r="Z33" s="46"/>
      <c r="AA33" s="46"/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  <c r="BD33" s="46"/>
      <c r="BE33" s="46"/>
      <c r="BF33" s="46"/>
      <c r="BG33" s="46"/>
      <c r="BH33" s="46"/>
      <c r="BI33" s="46"/>
      <c r="BJ33" s="46"/>
      <c r="BK33" s="46"/>
    </row>
    <row r="34" spans="1:63">
      <c r="A34" s="8" t="s">
        <v>76</v>
      </c>
      <c r="B34" s="38"/>
      <c r="C34" s="21"/>
      <c r="D34" s="21"/>
      <c r="E34" s="21"/>
      <c r="F34" s="21"/>
      <c r="G34" s="21"/>
      <c r="H34" s="21"/>
      <c r="I34" s="21"/>
      <c r="J34" s="21"/>
      <c r="K34" s="23">
        <f t="shared" si="4"/>
        <v>0</v>
      </c>
      <c r="L34" s="22">
        <f t="shared" si="5"/>
        <v>0</v>
      </c>
      <c r="M34" s="39">
        <f t="shared" si="6"/>
        <v>0</v>
      </c>
      <c r="O34" s="37">
        <f t="shared" si="7"/>
        <v>0</v>
      </c>
      <c r="P34" s="37">
        <f t="shared" si="0"/>
        <v>0</v>
      </c>
      <c r="Q34" s="37">
        <f t="shared" si="1"/>
        <v>0</v>
      </c>
      <c r="R34" s="37">
        <f t="shared" si="2"/>
        <v>0</v>
      </c>
      <c r="S34" s="37">
        <f t="shared" si="3"/>
        <v>0</v>
      </c>
      <c r="T34">
        <v>33</v>
      </c>
      <c r="U34" s="45">
        <f>IFERROR(-HLOOKUP($U$1,IEX!$W$2:$BH$98,T34,FALSE),0)</f>
        <v>0</v>
      </c>
      <c r="V34" s="46">
        <f t="shared" si="8"/>
        <v>0</v>
      </c>
      <c r="W34" s="52"/>
      <c r="X34" s="46"/>
      <c r="Y34" s="46"/>
      <c r="Z34" s="46"/>
      <c r="AA34" s="46"/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  <c r="BD34" s="46"/>
      <c r="BE34" s="46"/>
      <c r="BF34" s="46"/>
      <c r="BG34" s="46"/>
      <c r="BH34" s="46"/>
      <c r="BI34" s="46"/>
      <c r="BJ34" s="46"/>
      <c r="BK34" s="46"/>
    </row>
    <row r="35" spans="1:63">
      <c r="A35" s="8" t="s">
        <v>77</v>
      </c>
      <c r="B35" s="38"/>
      <c r="C35" s="21"/>
      <c r="D35" s="21"/>
      <c r="E35" s="21"/>
      <c r="F35" s="21"/>
      <c r="G35" s="21"/>
      <c r="H35" s="21"/>
      <c r="I35" s="21"/>
      <c r="J35" s="21"/>
      <c r="K35" s="23">
        <f t="shared" si="4"/>
        <v>0</v>
      </c>
      <c r="L35" s="22">
        <f t="shared" si="5"/>
        <v>0</v>
      </c>
      <c r="M35" s="39">
        <f t="shared" si="6"/>
        <v>0</v>
      </c>
      <c r="O35" s="37">
        <f t="shared" si="7"/>
        <v>0</v>
      </c>
      <c r="P35" s="37">
        <f t="shared" ref="P35:P66" si="9">SUMPRODUCT($X35:$AQ35,$X$103:$AQ$103)+D35</f>
        <v>0</v>
      </c>
      <c r="Q35" s="37">
        <f t="shared" ref="Q35:Q66" si="10">SUMPRODUCT($X35:$AQ35,$X$104:$AQ$104)+F35</f>
        <v>0</v>
      </c>
      <c r="R35" s="37">
        <f t="shared" ref="R35:R66" si="11">SUMPRODUCT($X35:$AQ35,$X$105:$AQ$105)+H35</f>
        <v>0</v>
      </c>
      <c r="S35" s="37">
        <f t="shared" ref="S35:S66" si="12">SUMPRODUCT($X35:$AQ35,$X$106:$AQ$106)+J35</f>
        <v>0</v>
      </c>
      <c r="T35">
        <v>34</v>
      </c>
      <c r="U35" s="45">
        <f>IFERROR(-HLOOKUP($U$1,IEX!$W$2:$BH$98,T35,FALSE),0)</f>
        <v>0</v>
      </c>
      <c r="V35" s="46">
        <f t="shared" si="8"/>
        <v>0</v>
      </c>
      <c r="W35" s="52"/>
      <c r="X35" s="46"/>
      <c r="Y35" s="46"/>
      <c r="Z35" s="46"/>
      <c r="AA35" s="46"/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  <c r="BD35" s="46"/>
      <c r="BE35" s="46"/>
      <c r="BF35" s="46"/>
      <c r="BG35" s="46"/>
      <c r="BH35" s="46"/>
      <c r="BI35" s="46"/>
      <c r="BJ35" s="46"/>
      <c r="BK35" s="46"/>
    </row>
    <row r="36" spans="1:63">
      <c r="A36" s="8" t="s">
        <v>78</v>
      </c>
      <c r="B36" s="38"/>
      <c r="C36" s="21"/>
      <c r="D36" s="21"/>
      <c r="E36" s="21"/>
      <c r="F36" s="21"/>
      <c r="G36" s="21"/>
      <c r="H36" s="21"/>
      <c r="I36" s="21"/>
      <c r="J36" s="21"/>
      <c r="K36" s="23">
        <f t="shared" si="4"/>
        <v>0</v>
      </c>
      <c r="L36" s="22">
        <f t="shared" si="5"/>
        <v>0</v>
      </c>
      <c r="M36" s="39">
        <f t="shared" si="6"/>
        <v>0</v>
      </c>
      <c r="O36" s="37">
        <f t="shared" si="7"/>
        <v>0</v>
      </c>
      <c r="P36" s="37">
        <f t="shared" si="9"/>
        <v>0</v>
      </c>
      <c r="Q36" s="37">
        <f t="shared" si="10"/>
        <v>0</v>
      </c>
      <c r="R36" s="37">
        <f t="shared" si="11"/>
        <v>0</v>
      </c>
      <c r="S36" s="37">
        <f t="shared" si="12"/>
        <v>0</v>
      </c>
      <c r="T36">
        <v>35</v>
      </c>
      <c r="U36" s="45">
        <f>IFERROR(-HLOOKUP($U$1,IEX!$W$2:$BH$98,T36,FALSE),0)</f>
        <v>0</v>
      </c>
      <c r="V36" s="46">
        <f t="shared" si="8"/>
        <v>0</v>
      </c>
      <c r="W36" s="52"/>
      <c r="X36" s="46"/>
      <c r="Y36" s="46"/>
      <c r="Z36" s="46"/>
      <c r="AA36" s="46"/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  <c r="BD36" s="46"/>
      <c r="BE36" s="46"/>
      <c r="BF36" s="46"/>
      <c r="BG36" s="46"/>
      <c r="BH36" s="46"/>
      <c r="BI36" s="46"/>
      <c r="BJ36" s="46"/>
      <c r="BK36" s="46"/>
    </row>
    <row r="37" spans="1:63">
      <c r="A37" s="8" t="s">
        <v>79</v>
      </c>
      <c r="B37" s="38"/>
      <c r="C37" s="21"/>
      <c r="D37" s="21"/>
      <c r="E37" s="21"/>
      <c r="F37" s="21"/>
      <c r="G37" s="21"/>
      <c r="H37" s="21"/>
      <c r="I37" s="21"/>
      <c r="J37" s="21"/>
      <c r="K37" s="23">
        <f t="shared" si="4"/>
        <v>0</v>
      </c>
      <c r="L37" s="22">
        <f t="shared" si="5"/>
        <v>0</v>
      </c>
      <c r="M37" s="39">
        <f t="shared" si="6"/>
        <v>0</v>
      </c>
      <c r="O37" s="37">
        <f t="shared" si="7"/>
        <v>0</v>
      </c>
      <c r="P37" s="37">
        <f t="shared" si="9"/>
        <v>0</v>
      </c>
      <c r="Q37" s="37">
        <f t="shared" si="10"/>
        <v>0</v>
      </c>
      <c r="R37" s="37">
        <f t="shared" si="11"/>
        <v>0</v>
      </c>
      <c r="S37" s="37">
        <f t="shared" si="12"/>
        <v>0</v>
      </c>
      <c r="T37">
        <v>36</v>
      </c>
      <c r="U37" s="45">
        <f>IFERROR(-HLOOKUP($U$1,IEX!$W$2:$BH$98,T37,FALSE),0)</f>
        <v>0</v>
      </c>
      <c r="V37" s="46">
        <f t="shared" si="8"/>
        <v>0</v>
      </c>
      <c r="W37" s="52"/>
      <c r="X37" s="46"/>
      <c r="Y37" s="46"/>
      <c r="Z37" s="46"/>
      <c r="AA37" s="46"/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  <c r="BD37" s="46"/>
      <c r="BE37" s="46"/>
      <c r="BF37" s="46"/>
      <c r="BG37" s="46"/>
      <c r="BH37" s="46"/>
      <c r="BI37" s="46"/>
      <c r="BJ37" s="46"/>
      <c r="BK37" s="46"/>
    </row>
    <row r="38" spans="1:63">
      <c r="A38" s="8" t="s">
        <v>80</v>
      </c>
      <c r="B38" s="38"/>
      <c r="C38" s="21"/>
      <c r="D38" s="21"/>
      <c r="E38" s="21"/>
      <c r="F38" s="21"/>
      <c r="G38" s="21"/>
      <c r="H38" s="21"/>
      <c r="I38" s="21"/>
      <c r="J38" s="21"/>
      <c r="K38" s="23">
        <f t="shared" si="4"/>
        <v>0</v>
      </c>
      <c r="L38" s="22">
        <f t="shared" si="5"/>
        <v>0</v>
      </c>
      <c r="M38" s="39">
        <f t="shared" si="6"/>
        <v>0</v>
      </c>
      <c r="O38" s="37">
        <f t="shared" si="7"/>
        <v>0</v>
      </c>
      <c r="P38" s="37">
        <f t="shared" si="9"/>
        <v>0</v>
      </c>
      <c r="Q38" s="37">
        <f t="shared" si="10"/>
        <v>0</v>
      </c>
      <c r="R38" s="37">
        <f t="shared" si="11"/>
        <v>0</v>
      </c>
      <c r="S38" s="37">
        <f t="shared" si="12"/>
        <v>0</v>
      </c>
      <c r="T38">
        <v>37</v>
      </c>
      <c r="U38" s="45">
        <f>IFERROR(-HLOOKUP($U$1,IEX!$W$2:$BH$98,T38,FALSE),0)</f>
        <v>0</v>
      </c>
      <c r="V38" s="46">
        <f t="shared" si="8"/>
        <v>0</v>
      </c>
      <c r="W38" s="52"/>
      <c r="X38" s="46"/>
      <c r="Y38" s="46"/>
      <c r="Z38" s="46"/>
      <c r="AA38" s="46"/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  <c r="BD38" s="46"/>
      <c r="BE38" s="46"/>
      <c r="BF38" s="46"/>
      <c r="BG38" s="46"/>
      <c r="BH38" s="46"/>
      <c r="BI38" s="46"/>
      <c r="BJ38" s="46"/>
      <c r="BK38" s="46"/>
    </row>
    <row r="39" spans="1:63">
      <c r="A39" s="8" t="s">
        <v>81</v>
      </c>
      <c r="B39" s="38"/>
      <c r="C39" s="21"/>
      <c r="D39" s="21"/>
      <c r="E39" s="21"/>
      <c r="F39" s="21"/>
      <c r="G39" s="21"/>
      <c r="H39" s="21"/>
      <c r="I39" s="21"/>
      <c r="J39" s="21"/>
      <c r="K39" s="23">
        <f t="shared" si="4"/>
        <v>0</v>
      </c>
      <c r="L39" s="22">
        <f t="shared" si="5"/>
        <v>0</v>
      </c>
      <c r="M39" s="39">
        <f t="shared" si="6"/>
        <v>0</v>
      </c>
      <c r="O39" s="37">
        <f t="shared" si="7"/>
        <v>0</v>
      </c>
      <c r="P39" s="37">
        <f t="shared" si="9"/>
        <v>0</v>
      </c>
      <c r="Q39" s="37">
        <f t="shared" si="10"/>
        <v>0</v>
      </c>
      <c r="R39" s="37">
        <f t="shared" si="11"/>
        <v>0</v>
      </c>
      <c r="S39" s="37">
        <f t="shared" si="12"/>
        <v>0</v>
      </c>
      <c r="T39">
        <v>38</v>
      </c>
      <c r="U39" s="45">
        <f>IFERROR(-HLOOKUP($U$1,IEX!$W$2:$BH$98,T39,FALSE),0)</f>
        <v>0</v>
      </c>
      <c r="V39" s="46">
        <f t="shared" si="8"/>
        <v>0</v>
      </c>
      <c r="W39" s="52"/>
      <c r="X39" s="46"/>
      <c r="Y39" s="46"/>
      <c r="Z39" s="46"/>
      <c r="AA39" s="46"/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  <c r="BD39" s="46"/>
      <c r="BE39" s="46"/>
      <c r="BF39" s="46"/>
      <c r="BG39" s="46"/>
      <c r="BH39" s="46"/>
      <c r="BI39" s="46"/>
      <c r="BJ39" s="46"/>
      <c r="BK39" s="46"/>
    </row>
    <row r="40" spans="1:63">
      <c r="A40" s="8" t="s">
        <v>82</v>
      </c>
      <c r="B40" s="38"/>
      <c r="C40" s="21"/>
      <c r="D40" s="21"/>
      <c r="E40" s="21"/>
      <c r="F40" s="21"/>
      <c r="G40" s="21"/>
      <c r="H40" s="21"/>
      <c r="I40" s="21"/>
      <c r="J40" s="21"/>
      <c r="K40" s="23">
        <f t="shared" si="4"/>
        <v>0</v>
      </c>
      <c r="L40" s="22">
        <f t="shared" si="5"/>
        <v>0</v>
      </c>
      <c r="M40" s="39">
        <f t="shared" si="6"/>
        <v>0</v>
      </c>
      <c r="O40" s="37">
        <f t="shared" si="7"/>
        <v>0</v>
      </c>
      <c r="P40" s="37">
        <f t="shared" si="9"/>
        <v>0</v>
      </c>
      <c r="Q40" s="37">
        <f t="shared" si="10"/>
        <v>0</v>
      </c>
      <c r="R40" s="37">
        <f t="shared" si="11"/>
        <v>0</v>
      </c>
      <c r="S40" s="37">
        <f t="shared" si="12"/>
        <v>0</v>
      </c>
      <c r="T40">
        <v>39</v>
      </c>
      <c r="U40" s="45">
        <f>IFERROR(-HLOOKUP($U$1,IEX!$W$2:$BH$98,T40,FALSE),0)</f>
        <v>0</v>
      </c>
      <c r="V40" s="46">
        <f t="shared" si="8"/>
        <v>0</v>
      </c>
      <c r="W40" s="52"/>
      <c r="X40" s="46"/>
      <c r="Y40" s="46"/>
      <c r="Z40" s="46"/>
      <c r="AA40" s="46"/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  <c r="BD40" s="46"/>
      <c r="BE40" s="46"/>
      <c r="BF40" s="46"/>
      <c r="BG40" s="46"/>
      <c r="BH40" s="46"/>
      <c r="BI40" s="46"/>
      <c r="BJ40" s="46"/>
      <c r="BK40" s="46"/>
    </row>
    <row r="41" spans="1:63">
      <c r="A41" s="8" t="s">
        <v>83</v>
      </c>
      <c r="B41" s="38"/>
      <c r="C41" s="21"/>
      <c r="D41" s="21"/>
      <c r="E41" s="21"/>
      <c r="F41" s="21"/>
      <c r="G41" s="21"/>
      <c r="H41" s="21"/>
      <c r="I41" s="21"/>
      <c r="J41" s="21"/>
      <c r="K41" s="23">
        <f t="shared" si="4"/>
        <v>0</v>
      </c>
      <c r="L41" s="22">
        <f t="shared" si="5"/>
        <v>0</v>
      </c>
      <c r="M41" s="39">
        <f t="shared" si="6"/>
        <v>0</v>
      </c>
      <c r="O41" s="37">
        <f t="shared" si="7"/>
        <v>0</v>
      </c>
      <c r="P41" s="37">
        <f t="shared" si="9"/>
        <v>0</v>
      </c>
      <c r="Q41" s="37">
        <f t="shared" si="10"/>
        <v>0</v>
      </c>
      <c r="R41" s="37">
        <f t="shared" si="11"/>
        <v>0</v>
      </c>
      <c r="S41" s="37">
        <f t="shared" si="12"/>
        <v>0</v>
      </c>
      <c r="T41">
        <v>40</v>
      </c>
      <c r="U41" s="45">
        <f>IFERROR(-HLOOKUP($U$1,IEX!$W$2:$BH$98,T41,FALSE),0)</f>
        <v>0</v>
      </c>
      <c r="V41" s="46">
        <f t="shared" si="8"/>
        <v>0</v>
      </c>
      <c r="W41" s="52"/>
      <c r="X41" s="46"/>
      <c r="Y41" s="46"/>
      <c r="Z41" s="46"/>
      <c r="AA41" s="46"/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  <c r="BD41" s="46"/>
      <c r="BE41" s="46"/>
      <c r="BF41" s="46"/>
      <c r="BG41" s="46"/>
      <c r="BH41" s="46"/>
      <c r="BI41" s="46"/>
      <c r="BJ41" s="46"/>
      <c r="BK41" s="46"/>
    </row>
    <row r="42" spans="1:63">
      <c r="A42" s="8" t="s">
        <v>84</v>
      </c>
      <c r="B42" s="38"/>
      <c r="C42" s="21"/>
      <c r="D42" s="21"/>
      <c r="E42" s="21"/>
      <c r="F42" s="21"/>
      <c r="G42" s="21"/>
      <c r="H42" s="21"/>
      <c r="I42" s="21"/>
      <c r="J42" s="21"/>
      <c r="K42" s="23">
        <f t="shared" si="4"/>
        <v>0</v>
      </c>
      <c r="L42" s="22">
        <f t="shared" si="5"/>
        <v>0</v>
      </c>
      <c r="M42" s="39">
        <f t="shared" si="6"/>
        <v>0</v>
      </c>
      <c r="O42" s="37">
        <f t="shared" si="7"/>
        <v>0</v>
      </c>
      <c r="P42" s="37">
        <f t="shared" si="9"/>
        <v>0</v>
      </c>
      <c r="Q42" s="37">
        <f t="shared" si="10"/>
        <v>0</v>
      </c>
      <c r="R42" s="37">
        <f t="shared" si="11"/>
        <v>0</v>
      </c>
      <c r="S42" s="37">
        <f t="shared" si="12"/>
        <v>0</v>
      </c>
      <c r="T42">
        <v>41</v>
      </c>
      <c r="U42" s="45">
        <f>IFERROR(-HLOOKUP($U$1,IEX!$W$2:$BH$98,T42,FALSE),0)</f>
        <v>0</v>
      </c>
      <c r="V42" s="46">
        <f t="shared" si="8"/>
        <v>0</v>
      </c>
      <c r="W42" s="52"/>
      <c r="X42" s="46"/>
      <c r="Y42" s="46"/>
      <c r="Z42" s="46"/>
      <c r="AA42" s="46"/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  <c r="BD42" s="46"/>
      <c r="BE42" s="46"/>
      <c r="BF42" s="46"/>
      <c r="BG42" s="46"/>
      <c r="BH42" s="46"/>
      <c r="BI42" s="46"/>
      <c r="BJ42" s="46"/>
      <c r="BK42" s="46"/>
    </row>
    <row r="43" spans="1:63">
      <c r="A43" s="8" t="s">
        <v>85</v>
      </c>
      <c r="B43" s="38"/>
      <c r="C43" s="21"/>
      <c r="D43" s="21"/>
      <c r="E43" s="21"/>
      <c r="F43" s="21"/>
      <c r="G43" s="21"/>
      <c r="H43" s="21"/>
      <c r="I43" s="21"/>
      <c r="J43" s="21"/>
      <c r="K43" s="23">
        <f t="shared" si="4"/>
        <v>0</v>
      </c>
      <c r="L43" s="22">
        <f t="shared" si="5"/>
        <v>0</v>
      </c>
      <c r="M43" s="39">
        <f t="shared" si="6"/>
        <v>0</v>
      </c>
      <c r="O43" s="37">
        <f t="shared" si="7"/>
        <v>0</v>
      </c>
      <c r="P43" s="37">
        <f t="shared" si="9"/>
        <v>0</v>
      </c>
      <c r="Q43" s="37">
        <f t="shared" si="10"/>
        <v>0</v>
      </c>
      <c r="R43" s="37">
        <f t="shared" si="11"/>
        <v>0</v>
      </c>
      <c r="S43" s="37">
        <f t="shared" si="12"/>
        <v>0</v>
      </c>
      <c r="T43">
        <v>42</v>
      </c>
      <c r="U43" s="45">
        <f>IFERROR(-HLOOKUP($U$1,IEX!$W$2:$BH$98,T43,FALSE),0)</f>
        <v>0</v>
      </c>
      <c r="V43" s="46">
        <f t="shared" si="8"/>
        <v>0</v>
      </c>
      <c r="W43" s="52"/>
      <c r="X43" s="46"/>
      <c r="Y43" s="46"/>
      <c r="Z43" s="46"/>
      <c r="AA43" s="46"/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  <c r="BD43" s="46"/>
      <c r="BE43" s="46"/>
      <c r="BF43" s="46"/>
      <c r="BG43" s="46"/>
      <c r="BH43" s="46"/>
      <c r="BI43" s="46"/>
      <c r="BJ43" s="46"/>
      <c r="BK43" s="46"/>
    </row>
    <row r="44" spans="1:63">
      <c r="A44" s="8" t="s">
        <v>86</v>
      </c>
      <c r="B44" s="38"/>
      <c r="C44" s="21"/>
      <c r="D44" s="21"/>
      <c r="E44" s="21"/>
      <c r="F44" s="21"/>
      <c r="G44" s="21"/>
      <c r="H44" s="21"/>
      <c r="I44" s="21"/>
      <c r="J44" s="21"/>
      <c r="K44" s="23">
        <f t="shared" si="4"/>
        <v>0</v>
      </c>
      <c r="L44" s="22">
        <f t="shared" si="5"/>
        <v>0</v>
      </c>
      <c r="M44" s="39">
        <f t="shared" si="6"/>
        <v>0</v>
      </c>
      <c r="O44" s="37">
        <f t="shared" si="7"/>
        <v>0</v>
      </c>
      <c r="P44" s="37">
        <f t="shared" si="9"/>
        <v>0</v>
      </c>
      <c r="Q44" s="37">
        <f t="shared" si="10"/>
        <v>0</v>
      </c>
      <c r="R44" s="37">
        <f t="shared" si="11"/>
        <v>0</v>
      </c>
      <c r="S44" s="37">
        <f t="shared" si="12"/>
        <v>0</v>
      </c>
      <c r="T44">
        <v>43</v>
      </c>
      <c r="U44" s="45">
        <f>IFERROR(-HLOOKUP($U$1,IEX!$W$2:$BH$98,T44,FALSE),0)</f>
        <v>0</v>
      </c>
      <c r="V44" s="46">
        <f t="shared" si="8"/>
        <v>0</v>
      </c>
      <c r="W44" s="52"/>
      <c r="X44" s="46"/>
      <c r="Y44" s="46"/>
      <c r="Z44" s="46"/>
      <c r="AA44" s="46"/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  <c r="BD44" s="46"/>
      <c r="BE44" s="46"/>
      <c r="BF44" s="46"/>
      <c r="BG44" s="46"/>
      <c r="BH44" s="46"/>
      <c r="BI44" s="46"/>
      <c r="BJ44" s="46"/>
      <c r="BK44" s="46"/>
    </row>
    <row r="45" spans="1:63">
      <c r="A45" s="8" t="s">
        <v>87</v>
      </c>
      <c r="B45" s="38"/>
      <c r="C45" s="21"/>
      <c r="D45" s="21"/>
      <c r="E45" s="21"/>
      <c r="F45" s="21"/>
      <c r="G45" s="21"/>
      <c r="H45" s="21"/>
      <c r="I45" s="21"/>
      <c r="J45" s="21"/>
      <c r="K45" s="23">
        <f t="shared" si="4"/>
        <v>0</v>
      </c>
      <c r="L45" s="22">
        <f t="shared" si="5"/>
        <v>0</v>
      </c>
      <c r="M45" s="39">
        <f t="shared" si="6"/>
        <v>0</v>
      </c>
      <c r="O45" s="37">
        <f t="shared" si="7"/>
        <v>0</v>
      </c>
      <c r="P45" s="37">
        <f t="shared" si="9"/>
        <v>0</v>
      </c>
      <c r="Q45" s="37">
        <f t="shared" si="10"/>
        <v>0</v>
      </c>
      <c r="R45" s="37">
        <f t="shared" si="11"/>
        <v>0</v>
      </c>
      <c r="S45" s="37">
        <f t="shared" si="12"/>
        <v>0</v>
      </c>
      <c r="T45">
        <v>44</v>
      </c>
      <c r="U45" s="45">
        <f>IFERROR(-HLOOKUP($U$1,IEX!$W$2:$BH$98,T45,FALSE),0)</f>
        <v>0</v>
      </c>
      <c r="V45" s="46">
        <f t="shared" si="8"/>
        <v>0</v>
      </c>
      <c r="W45" s="52"/>
      <c r="X45" s="46"/>
      <c r="Y45" s="46"/>
      <c r="Z45" s="46"/>
      <c r="AA45" s="46"/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  <c r="BD45" s="46"/>
      <c r="BE45" s="46"/>
      <c r="BF45" s="46"/>
      <c r="BG45" s="46"/>
      <c r="BH45" s="46"/>
      <c r="BI45" s="46"/>
      <c r="BJ45" s="46"/>
      <c r="BK45" s="46"/>
    </row>
    <row r="46" spans="1:63">
      <c r="A46" s="8" t="s">
        <v>88</v>
      </c>
      <c r="B46" s="38"/>
      <c r="C46" s="21"/>
      <c r="D46" s="21"/>
      <c r="E46" s="21"/>
      <c r="F46" s="21"/>
      <c r="G46" s="21"/>
      <c r="H46" s="21"/>
      <c r="I46" s="21"/>
      <c r="J46" s="21"/>
      <c r="K46" s="23">
        <f t="shared" si="4"/>
        <v>0</v>
      </c>
      <c r="L46" s="22">
        <f t="shared" si="5"/>
        <v>0</v>
      </c>
      <c r="M46" s="39">
        <f t="shared" si="6"/>
        <v>0</v>
      </c>
      <c r="O46" s="37">
        <f t="shared" si="7"/>
        <v>0</v>
      </c>
      <c r="P46" s="37">
        <f t="shared" si="9"/>
        <v>0</v>
      </c>
      <c r="Q46" s="37">
        <f t="shared" si="10"/>
        <v>0</v>
      </c>
      <c r="R46" s="37">
        <f t="shared" si="11"/>
        <v>0</v>
      </c>
      <c r="S46" s="37">
        <f t="shared" si="12"/>
        <v>0</v>
      </c>
      <c r="T46">
        <v>45</v>
      </c>
      <c r="U46" s="45">
        <f>IFERROR(-HLOOKUP($U$1,IEX!$W$2:$BH$98,T46,FALSE),0)</f>
        <v>0</v>
      </c>
      <c r="V46" s="46">
        <f t="shared" si="8"/>
        <v>0</v>
      </c>
      <c r="W46" s="52"/>
      <c r="X46" s="46"/>
      <c r="Y46" s="46"/>
      <c r="Z46" s="46"/>
      <c r="AA46" s="46"/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  <c r="BD46" s="46"/>
      <c r="BE46" s="46"/>
      <c r="BF46" s="46"/>
      <c r="BG46" s="46"/>
      <c r="BH46" s="46"/>
      <c r="BI46" s="46"/>
      <c r="BJ46" s="46"/>
      <c r="BK46" s="46"/>
    </row>
    <row r="47" spans="1:63">
      <c r="A47" s="8" t="s">
        <v>89</v>
      </c>
      <c r="B47" s="38"/>
      <c r="C47" s="21"/>
      <c r="D47" s="21"/>
      <c r="E47" s="21"/>
      <c r="F47" s="21"/>
      <c r="G47" s="21"/>
      <c r="H47" s="21"/>
      <c r="I47" s="21"/>
      <c r="J47" s="21"/>
      <c r="K47" s="23">
        <f t="shared" si="4"/>
        <v>0</v>
      </c>
      <c r="L47" s="22">
        <f t="shared" si="5"/>
        <v>0</v>
      </c>
      <c r="M47" s="39">
        <f t="shared" si="6"/>
        <v>0</v>
      </c>
      <c r="O47" s="37">
        <f t="shared" si="7"/>
        <v>0</v>
      </c>
      <c r="P47" s="37">
        <f t="shared" si="9"/>
        <v>0</v>
      </c>
      <c r="Q47" s="37">
        <f t="shared" si="10"/>
        <v>0</v>
      </c>
      <c r="R47" s="37">
        <f t="shared" si="11"/>
        <v>0</v>
      </c>
      <c r="S47" s="37">
        <f t="shared" si="12"/>
        <v>0</v>
      </c>
      <c r="T47">
        <v>46</v>
      </c>
      <c r="U47" s="45">
        <f>IFERROR(-HLOOKUP($U$1,IEX!$W$2:$BH$98,T47,FALSE),0)</f>
        <v>0</v>
      </c>
      <c r="V47" s="46">
        <f t="shared" si="8"/>
        <v>0</v>
      </c>
      <c r="W47" s="52"/>
      <c r="X47" s="46"/>
      <c r="Y47" s="46"/>
      <c r="Z47" s="46"/>
      <c r="AA47" s="46"/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  <c r="BD47" s="46"/>
      <c r="BE47" s="46"/>
      <c r="BF47" s="46"/>
      <c r="BG47" s="46"/>
      <c r="BH47" s="46"/>
      <c r="BI47" s="46"/>
      <c r="BJ47" s="46"/>
      <c r="BK47" s="46"/>
    </row>
    <row r="48" spans="1:63">
      <c r="A48" s="8" t="s">
        <v>90</v>
      </c>
      <c r="B48" s="38"/>
      <c r="C48" s="21"/>
      <c r="D48" s="21"/>
      <c r="E48" s="21"/>
      <c r="F48" s="21"/>
      <c r="G48" s="21"/>
      <c r="H48" s="21"/>
      <c r="I48" s="21"/>
      <c r="J48" s="21"/>
      <c r="K48" s="23">
        <f t="shared" si="4"/>
        <v>0</v>
      </c>
      <c r="L48" s="22">
        <f t="shared" si="5"/>
        <v>0</v>
      </c>
      <c r="M48" s="39">
        <f t="shared" si="6"/>
        <v>0</v>
      </c>
      <c r="O48" s="37">
        <f t="shared" si="7"/>
        <v>0</v>
      </c>
      <c r="P48" s="37">
        <f t="shared" si="9"/>
        <v>0</v>
      </c>
      <c r="Q48" s="37">
        <f t="shared" si="10"/>
        <v>0</v>
      </c>
      <c r="R48" s="37">
        <f t="shared" si="11"/>
        <v>0</v>
      </c>
      <c r="S48" s="37">
        <f t="shared" si="12"/>
        <v>0</v>
      </c>
      <c r="T48">
        <v>47</v>
      </c>
      <c r="U48" s="45">
        <f>IFERROR(-HLOOKUP($U$1,IEX!$W$2:$BH$98,T48,FALSE),0)</f>
        <v>0</v>
      </c>
      <c r="V48" s="46">
        <f t="shared" si="8"/>
        <v>0</v>
      </c>
      <c r="W48" s="52"/>
      <c r="X48" s="46"/>
      <c r="Y48" s="46"/>
      <c r="Z48" s="46"/>
      <c r="AA48" s="46"/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  <c r="BD48" s="46"/>
      <c r="BE48" s="46"/>
      <c r="BF48" s="46"/>
      <c r="BG48" s="46"/>
      <c r="BH48" s="46"/>
      <c r="BI48" s="46"/>
      <c r="BJ48" s="46"/>
      <c r="BK48" s="46"/>
    </row>
    <row r="49" spans="1:63">
      <c r="A49" s="8" t="s">
        <v>91</v>
      </c>
      <c r="B49" s="38"/>
      <c r="C49" s="21"/>
      <c r="D49" s="21"/>
      <c r="E49" s="21"/>
      <c r="F49" s="21"/>
      <c r="G49" s="21"/>
      <c r="H49" s="21"/>
      <c r="I49" s="21"/>
      <c r="J49" s="21"/>
      <c r="K49" s="23">
        <f t="shared" si="4"/>
        <v>0</v>
      </c>
      <c r="L49" s="22">
        <f t="shared" si="5"/>
        <v>0</v>
      </c>
      <c r="M49" s="39">
        <f t="shared" si="6"/>
        <v>0</v>
      </c>
      <c r="O49" s="37">
        <f t="shared" si="7"/>
        <v>0</v>
      </c>
      <c r="P49" s="37">
        <f t="shared" si="9"/>
        <v>0</v>
      </c>
      <c r="Q49" s="37">
        <f t="shared" si="10"/>
        <v>0</v>
      </c>
      <c r="R49" s="37">
        <f t="shared" si="11"/>
        <v>0</v>
      </c>
      <c r="S49" s="37">
        <f t="shared" si="12"/>
        <v>0</v>
      </c>
      <c r="T49">
        <v>48</v>
      </c>
      <c r="U49" s="45">
        <f>IFERROR(-HLOOKUP($U$1,IEX!$W$2:$BH$98,T49,FALSE),0)</f>
        <v>0</v>
      </c>
      <c r="V49" s="46">
        <f t="shared" si="8"/>
        <v>0</v>
      </c>
      <c r="W49" s="52"/>
      <c r="X49" s="46"/>
      <c r="Y49" s="46"/>
      <c r="Z49" s="46"/>
      <c r="AA49" s="46"/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  <c r="BD49" s="46"/>
      <c r="BE49" s="46"/>
      <c r="BF49" s="46"/>
      <c r="BG49" s="46"/>
      <c r="BH49" s="46"/>
      <c r="BI49" s="46"/>
      <c r="BJ49" s="46"/>
      <c r="BK49" s="46"/>
    </row>
    <row r="50" spans="1:63">
      <c r="A50" s="8" t="s">
        <v>92</v>
      </c>
      <c r="B50" s="38"/>
      <c r="C50" s="21"/>
      <c r="D50" s="21"/>
      <c r="E50" s="21"/>
      <c r="F50" s="21"/>
      <c r="G50" s="21"/>
      <c r="H50" s="21"/>
      <c r="I50" s="21"/>
      <c r="J50" s="21"/>
      <c r="K50" s="23">
        <f t="shared" si="4"/>
        <v>0</v>
      </c>
      <c r="L50" s="22">
        <f t="shared" si="5"/>
        <v>0</v>
      </c>
      <c r="M50" s="39">
        <f t="shared" si="6"/>
        <v>0</v>
      </c>
      <c r="O50" s="37">
        <f t="shared" si="7"/>
        <v>0</v>
      </c>
      <c r="P50" s="37">
        <f t="shared" si="9"/>
        <v>0</v>
      </c>
      <c r="Q50" s="37">
        <f t="shared" si="10"/>
        <v>0</v>
      </c>
      <c r="R50" s="37">
        <f t="shared" si="11"/>
        <v>0</v>
      </c>
      <c r="S50" s="37">
        <f t="shared" si="12"/>
        <v>0</v>
      </c>
      <c r="T50">
        <v>49</v>
      </c>
      <c r="U50" s="45">
        <f>IFERROR(-HLOOKUP($U$1,IEX!$W$2:$BH$98,T50,FALSE),0)</f>
        <v>0</v>
      </c>
      <c r="V50" s="46">
        <f t="shared" si="8"/>
        <v>0</v>
      </c>
      <c r="W50" s="52"/>
      <c r="X50" s="46"/>
      <c r="Y50" s="46"/>
      <c r="Z50" s="46"/>
      <c r="AA50" s="46"/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  <c r="BD50" s="46"/>
      <c r="BE50" s="46"/>
      <c r="BF50" s="46"/>
      <c r="BG50" s="46"/>
      <c r="BH50" s="46"/>
      <c r="BI50" s="46"/>
      <c r="BJ50" s="46"/>
      <c r="BK50" s="46"/>
    </row>
    <row r="51" spans="1:63">
      <c r="A51" s="8" t="s">
        <v>93</v>
      </c>
      <c r="B51" s="38"/>
      <c r="C51" s="21"/>
      <c r="D51" s="21"/>
      <c r="E51" s="21"/>
      <c r="F51" s="21"/>
      <c r="G51" s="21"/>
      <c r="H51" s="21"/>
      <c r="I51" s="21"/>
      <c r="J51" s="21"/>
      <c r="K51" s="23">
        <f t="shared" si="4"/>
        <v>0</v>
      </c>
      <c r="L51" s="22">
        <f t="shared" si="5"/>
        <v>0</v>
      </c>
      <c r="M51" s="39">
        <f t="shared" si="6"/>
        <v>0</v>
      </c>
      <c r="O51" s="37">
        <f t="shared" si="7"/>
        <v>0</v>
      </c>
      <c r="P51" s="37">
        <f t="shared" si="9"/>
        <v>0</v>
      </c>
      <c r="Q51" s="37">
        <f t="shared" si="10"/>
        <v>0</v>
      </c>
      <c r="R51" s="37">
        <f t="shared" si="11"/>
        <v>0</v>
      </c>
      <c r="S51" s="37">
        <f t="shared" si="12"/>
        <v>0</v>
      </c>
      <c r="T51">
        <v>50</v>
      </c>
      <c r="U51" s="45">
        <f>IFERROR(-HLOOKUP($U$1,IEX!$W$2:$BH$98,T51,FALSE),0)</f>
        <v>0</v>
      </c>
      <c r="V51" s="46">
        <f t="shared" si="8"/>
        <v>0</v>
      </c>
      <c r="W51" s="52"/>
      <c r="X51" s="46"/>
      <c r="Y51" s="46"/>
      <c r="Z51" s="46"/>
      <c r="AA51" s="46"/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  <c r="BD51" s="46"/>
      <c r="BE51" s="46"/>
      <c r="BF51" s="46"/>
      <c r="BG51" s="46"/>
      <c r="BH51" s="46"/>
      <c r="BI51" s="46"/>
      <c r="BJ51" s="46"/>
      <c r="BK51" s="46"/>
    </row>
    <row r="52" spans="1:63">
      <c r="A52" s="8" t="s">
        <v>94</v>
      </c>
      <c r="B52" s="38"/>
      <c r="C52" s="21"/>
      <c r="D52" s="21"/>
      <c r="E52" s="21"/>
      <c r="F52" s="21"/>
      <c r="G52" s="21"/>
      <c r="H52" s="21"/>
      <c r="I52" s="21"/>
      <c r="J52" s="21"/>
      <c r="K52" s="23">
        <f t="shared" si="4"/>
        <v>0</v>
      </c>
      <c r="L52" s="22">
        <f t="shared" si="5"/>
        <v>0</v>
      </c>
      <c r="M52" s="39">
        <f t="shared" si="6"/>
        <v>0</v>
      </c>
      <c r="O52" s="37">
        <f t="shared" si="7"/>
        <v>0</v>
      </c>
      <c r="P52" s="37">
        <f t="shared" si="9"/>
        <v>0</v>
      </c>
      <c r="Q52" s="37">
        <f t="shared" si="10"/>
        <v>0</v>
      </c>
      <c r="R52" s="37">
        <f t="shared" si="11"/>
        <v>0</v>
      </c>
      <c r="S52" s="37">
        <f t="shared" si="12"/>
        <v>0</v>
      </c>
      <c r="T52">
        <v>51</v>
      </c>
      <c r="U52" s="45">
        <f>IFERROR(-HLOOKUP($U$1,IEX!$W$2:$BH$98,T52,FALSE),0)</f>
        <v>0</v>
      </c>
      <c r="V52" s="46">
        <f t="shared" si="8"/>
        <v>0</v>
      </c>
      <c r="W52" s="52"/>
      <c r="X52" s="46"/>
      <c r="Y52" s="46"/>
      <c r="Z52" s="46"/>
      <c r="AA52" s="46"/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  <c r="BD52" s="46"/>
      <c r="BE52" s="46"/>
      <c r="BF52" s="46"/>
      <c r="BG52" s="46"/>
      <c r="BH52" s="46"/>
      <c r="BI52" s="46"/>
      <c r="BJ52" s="46"/>
      <c r="BK52" s="46"/>
    </row>
    <row r="53" spans="1:63">
      <c r="A53" s="8" t="s">
        <v>95</v>
      </c>
      <c r="B53" s="38"/>
      <c r="C53" s="21"/>
      <c r="D53" s="21"/>
      <c r="E53" s="21"/>
      <c r="F53" s="21"/>
      <c r="G53" s="21"/>
      <c r="H53" s="21"/>
      <c r="I53" s="21"/>
      <c r="J53" s="21"/>
      <c r="K53" s="23">
        <f t="shared" si="4"/>
        <v>0</v>
      </c>
      <c r="L53" s="22">
        <f t="shared" si="5"/>
        <v>0</v>
      </c>
      <c r="M53" s="39">
        <f t="shared" si="6"/>
        <v>0</v>
      </c>
      <c r="O53" s="37">
        <f t="shared" si="7"/>
        <v>0</v>
      </c>
      <c r="P53" s="37">
        <f t="shared" si="9"/>
        <v>0</v>
      </c>
      <c r="Q53" s="37">
        <f t="shared" si="10"/>
        <v>0</v>
      </c>
      <c r="R53" s="37">
        <f t="shared" si="11"/>
        <v>0</v>
      </c>
      <c r="S53" s="37">
        <f t="shared" si="12"/>
        <v>0</v>
      </c>
      <c r="T53">
        <v>52</v>
      </c>
      <c r="U53" s="45">
        <f>IFERROR(-HLOOKUP($U$1,IEX!$W$2:$BH$98,T53,FALSE),0)</f>
        <v>0</v>
      </c>
      <c r="V53" s="46">
        <f t="shared" si="8"/>
        <v>0</v>
      </c>
      <c r="W53" s="52"/>
      <c r="X53" s="46"/>
      <c r="Y53" s="46"/>
      <c r="Z53" s="46"/>
      <c r="AA53" s="46"/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  <c r="BD53" s="46"/>
      <c r="BE53" s="46"/>
      <c r="BF53" s="46"/>
      <c r="BG53" s="46"/>
      <c r="BH53" s="46"/>
      <c r="BI53" s="46"/>
      <c r="BJ53" s="46"/>
      <c r="BK53" s="46"/>
    </row>
    <row r="54" spans="1:63">
      <c r="A54" s="8" t="s">
        <v>96</v>
      </c>
      <c r="B54" s="38"/>
      <c r="C54" s="21"/>
      <c r="D54" s="21"/>
      <c r="E54" s="21"/>
      <c r="F54" s="21"/>
      <c r="G54" s="21"/>
      <c r="H54" s="21"/>
      <c r="I54" s="21"/>
      <c r="J54" s="21"/>
      <c r="K54" s="23">
        <f t="shared" si="4"/>
        <v>0</v>
      </c>
      <c r="L54" s="22">
        <f t="shared" si="5"/>
        <v>0</v>
      </c>
      <c r="M54" s="39">
        <f t="shared" si="6"/>
        <v>0</v>
      </c>
      <c r="O54" s="37">
        <f t="shared" si="7"/>
        <v>0</v>
      </c>
      <c r="P54" s="37">
        <f t="shared" si="9"/>
        <v>0</v>
      </c>
      <c r="Q54" s="37">
        <f t="shared" si="10"/>
        <v>0</v>
      </c>
      <c r="R54" s="37">
        <f t="shared" si="11"/>
        <v>0</v>
      </c>
      <c r="S54" s="37">
        <f t="shared" si="12"/>
        <v>0</v>
      </c>
      <c r="T54">
        <v>53</v>
      </c>
      <c r="U54" s="45">
        <f>IFERROR(-HLOOKUP($U$1,IEX!$W$2:$BH$98,T54,FALSE),0)</f>
        <v>0</v>
      </c>
      <c r="V54" s="46">
        <f t="shared" si="8"/>
        <v>0</v>
      </c>
      <c r="W54" s="52"/>
      <c r="X54" s="46"/>
      <c r="Y54" s="46"/>
      <c r="Z54" s="46"/>
      <c r="AA54" s="46"/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  <c r="BD54" s="46"/>
      <c r="BE54" s="46"/>
      <c r="BF54" s="46"/>
      <c r="BG54" s="46"/>
      <c r="BH54" s="46"/>
      <c r="BI54" s="46"/>
      <c r="BJ54" s="46"/>
      <c r="BK54" s="46"/>
    </row>
    <row r="55" spans="1:63">
      <c r="A55" s="8" t="s">
        <v>97</v>
      </c>
      <c r="B55" s="38"/>
      <c r="C55" s="21"/>
      <c r="D55" s="21"/>
      <c r="E55" s="21"/>
      <c r="F55" s="21"/>
      <c r="G55" s="21"/>
      <c r="H55" s="21"/>
      <c r="I55" s="21"/>
      <c r="J55" s="21"/>
      <c r="K55" s="23">
        <f t="shared" si="4"/>
        <v>0</v>
      </c>
      <c r="L55" s="22">
        <f t="shared" si="5"/>
        <v>0</v>
      </c>
      <c r="M55" s="39">
        <f t="shared" si="6"/>
        <v>0</v>
      </c>
      <c r="O55" s="37">
        <f t="shared" si="7"/>
        <v>0</v>
      </c>
      <c r="P55" s="37">
        <f t="shared" si="9"/>
        <v>0</v>
      </c>
      <c r="Q55" s="37">
        <f t="shared" si="10"/>
        <v>0</v>
      </c>
      <c r="R55" s="37">
        <f t="shared" si="11"/>
        <v>0</v>
      </c>
      <c r="S55" s="37">
        <f t="shared" si="12"/>
        <v>0</v>
      </c>
      <c r="T55">
        <v>54</v>
      </c>
      <c r="U55" s="45">
        <f>IFERROR(-HLOOKUP($U$1,IEX!$W$2:$BH$98,T55,FALSE),0)</f>
        <v>0</v>
      </c>
      <c r="V55" s="46">
        <f t="shared" si="8"/>
        <v>0</v>
      </c>
      <c r="W55" s="52"/>
      <c r="X55" s="46"/>
      <c r="Y55" s="46"/>
      <c r="Z55" s="46"/>
      <c r="AA55" s="46"/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  <c r="BD55" s="46"/>
      <c r="BE55" s="46"/>
      <c r="BF55" s="46"/>
      <c r="BG55" s="46"/>
      <c r="BH55" s="46"/>
      <c r="BI55" s="46"/>
      <c r="BJ55" s="46"/>
      <c r="BK55" s="46"/>
    </row>
    <row r="56" spans="1:63">
      <c r="A56" s="8" t="s">
        <v>98</v>
      </c>
      <c r="B56" s="38"/>
      <c r="C56" s="21"/>
      <c r="D56" s="21"/>
      <c r="E56" s="21"/>
      <c r="F56" s="21"/>
      <c r="G56" s="21"/>
      <c r="H56" s="21"/>
      <c r="I56" s="21"/>
      <c r="J56" s="21"/>
      <c r="K56" s="23">
        <f t="shared" si="4"/>
        <v>0</v>
      </c>
      <c r="L56" s="22">
        <f t="shared" si="5"/>
        <v>0</v>
      </c>
      <c r="M56" s="39">
        <f t="shared" si="6"/>
        <v>0</v>
      </c>
      <c r="O56" s="37">
        <f t="shared" si="7"/>
        <v>0</v>
      </c>
      <c r="P56" s="37">
        <f t="shared" si="9"/>
        <v>0</v>
      </c>
      <c r="Q56" s="37">
        <f t="shared" si="10"/>
        <v>0</v>
      </c>
      <c r="R56" s="37">
        <f t="shared" si="11"/>
        <v>0</v>
      </c>
      <c r="S56" s="37">
        <f t="shared" si="12"/>
        <v>0</v>
      </c>
      <c r="T56">
        <v>55</v>
      </c>
      <c r="U56" s="45">
        <f>IFERROR(-HLOOKUP($U$1,IEX!$W$2:$BH$98,T56,FALSE),0)</f>
        <v>0</v>
      </c>
      <c r="V56" s="46">
        <f t="shared" si="8"/>
        <v>0</v>
      </c>
      <c r="W56" s="52"/>
      <c r="X56" s="46"/>
      <c r="Y56" s="46"/>
      <c r="Z56" s="46"/>
      <c r="AA56" s="46"/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  <c r="BD56" s="46"/>
      <c r="BE56" s="46"/>
      <c r="BF56" s="46"/>
      <c r="BG56" s="46"/>
      <c r="BH56" s="46"/>
      <c r="BI56" s="46"/>
      <c r="BJ56" s="46"/>
      <c r="BK56" s="46"/>
    </row>
    <row r="57" spans="1:63">
      <c r="A57" s="8" t="s">
        <v>99</v>
      </c>
      <c r="B57" s="38"/>
      <c r="C57" s="21"/>
      <c r="D57" s="21"/>
      <c r="E57" s="21"/>
      <c r="F57" s="21"/>
      <c r="G57" s="21"/>
      <c r="H57" s="21"/>
      <c r="I57" s="21"/>
      <c r="J57" s="21"/>
      <c r="K57" s="23">
        <f t="shared" si="4"/>
        <v>0</v>
      </c>
      <c r="L57" s="22">
        <f t="shared" si="5"/>
        <v>0</v>
      </c>
      <c r="M57" s="39">
        <f t="shared" si="6"/>
        <v>0</v>
      </c>
      <c r="O57" s="37">
        <f t="shared" si="7"/>
        <v>0</v>
      </c>
      <c r="P57" s="37">
        <f t="shared" si="9"/>
        <v>0</v>
      </c>
      <c r="Q57" s="37">
        <f t="shared" si="10"/>
        <v>0</v>
      </c>
      <c r="R57" s="37">
        <f t="shared" si="11"/>
        <v>0</v>
      </c>
      <c r="S57" s="37">
        <f t="shared" si="12"/>
        <v>0</v>
      </c>
      <c r="T57">
        <v>56</v>
      </c>
      <c r="U57" s="45">
        <f>IFERROR(-HLOOKUP($U$1,IEX!$W$2:$BH$98,T57,FALSE),0)</f>
        <v>0</v>
      </c>
      <c r="V57" s="46">
        <f t="shared" si="8"/>
        <v>0</v>
      </c>
      <c r="W57" s="52"/>
      <c r="X57" s="46"/>
      <c r="Y57" s="46"/>
      <c r="Z57" s="46"/>
      <c r="AA57" s="46"/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  <c r="BD57" s="46"/>
      <c r="BE57" s="46"/>
      <c r="BF57" s="46"/>
      <c r="BG57" s="46"/>
      <c r="BH57" s="46"/>
      <c r="BI57" s="46"/>
      <c r="BJ57" s="46"/>
      <c r="BK57" s="46"/>
    </row>
    <row r="58" spans="1:63">
      <c r="A58" s="8" t="s">
        <v>100</v>
      </c>
      <c r="B58" s="38"/>
      <c r="C58" s="21"/>
      <c r="D58" s="21"/>
      <c r="E58" s="21"/>
      <c r="F58" s="21"/>
      <c r="G58" s="21"/>
      <c r="H58" s="21"/>
      <c r="I58" s="21"/>
      <c r="J58" s="21"/>
      <c r="K58" s="23">
        <f t="shared" si="4"/>
        <v>0</v>
      </c>
      <c r="L58" s="22">
        <f t="shared" si="5"/>
        <v>0</v>
      </c>
      <c r="M58" s="39">
        <f t="shared" si="6"/>
        <v>0</v>
      </c>
      <c r="O58" s="37">
        <f t="shared" si="7"/>
        <v>0</v>
      </c>
      <c r="P58" s="37">
        <f t="shared" si="9"/>
        <v>0</v>
      </c>
      <c r="Q58" s="37">
        <f t="shared" si="10"/>
        <v>0</v>
      </c>
      <c r="R58" s="37">
        <f t="shared" si="11"/>
        <v>0</v>
      </c>
      <c r="S58" s="37">
        <f t="shared" si="12"/>
        <v>0</v>
      </c>
      <c r="T58">
        <v>57</v>
      </c>
      <c r="U58" s="45">
        <f>IFERROR(-HLOOKUP($U$1,IEX!$W$2:$BH$98,T58,FALSE),0)</f>
        <v>0</v>
      </c>
      <c r="V58" s="46">
        <f t="shared" si="8"/>
        <v>0</v>
      </c>
      <c r="W58" s="52"/>
      <c r="X58" s="46"/>
      <c r="Y58" s="46"/>
      <c r="Z58" s="46"/>
      <c r="AA58" s="46"/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  <c r="BD58" s="46"/>
      <c r="BE58" s="46"/>
      <c r="BF58" s="46"/>
      <c r="BG58" s="46"/>
      <c r="BH58" s="46"/>
      <c r="BI58" s="46"/>
      <c r="BJ58" s="46"/>
      <c r="BK58" s="46"/>
    </row>
    <row r="59" spans="1:63">
      <c r="A59" s="8" t="s">
        <v>101</v>
      </c>
      <c r="B59" s="38"/>
      <c r="C59" s="21"/>
      <c r="D59" s="21"/>
      <c r="E59" s="21"/>
      <c r="F59" s="21"/>
      <c r="G59" s="21"/>
      <c r="H59" s="21"/>
      <c r="I59" s="21"/>
      <c r="J59" s="21"/>
      <c r="K59" s="23">
        <f t="shared" si="4"/>
        <v>0</v>
      </c>
      <c r="L59" s="22">
        <f t="shared" si="5"/>
        <v>0</v>
      </c>
      <c r="M59" s="39">
        <f t="shared" si="6"/>
        <v>0</v>
      </c>
      <c r="O59" s="37">
        <f t="shared" si="7"/>
        <v>0</v>
      </c>
      <c r="P59" s="37">
        <f t="shared" si="9"/>
        <v>0</v>
      </c>
      <c r="Q59" s="37">
        <f t="shared" si="10"/>
        <v>0</v>
      </c>
      <c r="R59" s="37">
        <f t="shared" si="11"/>
        <v>0</v>
      </c>
      <c r="S59" s="37">
        <f t="shared" si="12"/>
        <v>0</v>
      </c>
      <c r="T59">
        <v>58</v>
      </c>
      <c r="U59" s="45">
        <f>IFERROR(-HLOOKUP($U$1,IEX!$W$2:$BH$98,T59,FALSE),0)</f>
        <v>0</v>
      </c>
      <c r="V59" s="46">
        <f t="shared" si="8"/>
        <v>0</v>
      </c>
      <c r="W59" s="52"/>
      <c r="X59" s="46"/>
      <c r="Y59" s="46"/>
      <c r="Z59" s="46"/>
      <c r="AA59" s="46"/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  <c r="BD59" s="46"/>
      <c r="BE59" s="46"/>
      <c r="BF59" s="46"/>
      <c r="BG59" s="46"/>
      <c r="BH59" s="46"/>
      <c r="BI59" s="46"/>
      <c r="BJ59" s="46"/>
      <c r="BK59" s="46"/>
    </row>
    <row r="60" spans="1:63">
      <c r="A60" s="8" t="s">
        <v>102</v>
      </c>
      <c r="B60" s="38"/>
      <c r="C60" s="21"/>
      <c r="D60" s="21"/>
      <c r="E60" s="21"/>
      <c r="F60" s="21"/>
      <c r="G60" s="21"/>
      <c r="H60" s="21"/>
      <c r="I60" s="21"/>
      <c r="J60" s="21"/>
      <c r="K60" s="23">
        <f t="shared" si="4"/>
        <v>0</v>
      </c>
      <c r="L60" s="22">
        <f t="shared" si="5"/>
        <v>0</v>
      </c>
      <c r="M60" s="39">
        <f t="shared" si="6"/>
        <v>0</v>
      </c>
      <c r="O60" s="37">
        <f t="shared" si="7"/>
        <v>0</v>
      </c>
      <c r="P60" s="37">
        <f t="shared" si="9"/>
        <v>0</v>
      </c>
      <c r="Q60" s="37">
        <f t="shared" si="10"/>
        <v>0</v>
      </c>
      <c r="R60" s="37">
        <f t="shared" si="11"/>
        <v>0</v>
      </c>
      <c r="S60" s="37">
        <f t="shared" si="12"/>
        <v>0</v>
      </c>
      <c r="T60">
        <v>59</v>
      </c>
      <c r="U60" s="45">
        <f>IFERROR(-HLOOKUP($U$1,IEX!$W$2:$BH$98,T60,FALSE),0)</f>
        <v>0</v>
      </c>
      <c r="V60" s="46">
        <f t="shared" si="8"/>
        <v>0</v>
      </c>
      <c r="W60" s="52"/>
      <c r="X60" s="46"/>
      <c r="Y60" s="46"/>
      <c r="Z60" s="46"/>
      <c r="AA60" s="46"/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  <c r="BD60" s="46"/>
      <c r="BE60" s="46"/>
      <c r="BF60" s="46"/>
      <c r="BG60" s="46"/>
      <c r="BH60" s="46"/>
      <c r="BI60" s="46"/>
      <c r="BJ60" s="46"/>
      <c r="BK60" s="46"/>
    </row>
    <row r="61" spans="1:63">
      <c r="A61" s="8" t="s">
        <v>103</v>
      </c>
      <c r="B61" s="38"/>
      <c r="C61" s="21"/>
      <c r="D61" s="21"/>
      <c r="E61" s="21"/>
      <c r="F61" s="21"/>
      <c r="G61" s="21"/>
      <c r="H61" s="21"/>
      <c r="I61" s="21"/>
      <c r="J61" s="21"/>
      <c r="K61" s="23">
        <f t="shared" si="4"/>
        <v>0</v>
      </c>
      <c r="L61" s="22">
        <f t="shared" si="5"/>
        <v>0</v>
      </c>
      <c r="M61" s="39">
        <f t="shared" si="6"/>
        <v>0</v>
      </c>
      <c r="O61" s="37">
        <f t="shared" si="7"/>
        <v>0</v>
      </c>
      <c r="P61" s="37">
        <f t="shared" si="9"/>
        <v>0</v>
      </c>
      <c r="Q61" s="37">
        <f t="shared" si="10"/>
        <v>0</v>
      </c>
      <c r="R61" s="37">
        <f t="shared" si="11"/>
        <v>0</v>
      </c>
      <c r="S61" s="37">
        <f t="shared" si="12"/>
        <v>0</v>
      </c>
      <c r="T61">
        <v>60</v>
      </c>
      <c r="U61" s="45">
        <f>IFERROR(-HLOOKUP($U$1,IEX!$W$2:$BH$98,T61,FALSE),0)</f>
        <v>0</v>
      </c>
      <c r="V61" s="46">
        <f t="shared" si="8"/>
        <v>0</v>
      </c>
      <c r="W61" s="52"/>
      <c r="X61" s="46"/>
      <c r="Y61" s="46"/>
      <c r="Z61" s="46"/>
      <c r="AA61" s="46"/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  <c r="BD61" s="46"/>
      <c r="BE61" s="46"/>
      <c r="BF61" s="46"/>
      <c r="BG61" s="46"/>
      <c r="BH61" s="46"/>
      <c r="BI61" s="46"/>
      <c r="BJ61" s="46"/>
      <c r="BK61" s="46"/>
    </row>
    <row r="62" spans="1:63">
      <c r="A62" s="8" t="s">
        <v>104</v>
      </c>
      <c r="B62" s="38"/>
      <c r="C62" s="21"/>
      <c r="D62" s="21"/>
      <c r="E62" s="21"/>
      <c r="F62" s="21"/>
      <c r="G62" s="21"/>
      <c r="H62" s="21"/>
      <c r="I62" s="21"/>
      <c r="J62" s="21"/>
      <c r="K62" s="23">
        <f t="shared" si="4"/>
        <v>0</v>
      </c>
      <c r="L62" s="22">
        <f t="shared" si="5"/>
        <v>0</v>
      </c>
      <c r="M62" s="39">
        <f t="shared" si="6"/>
        <v>0</v>
      </c>
      <c r="O62" s="37">
        <f t="shared" si="7"/>
        <v>0</v>
      </c>
      <c r="P62" s="37">
        <f t="shared" si="9"/>
        <v>0</v>
      </c>
      <c r="Q62" s="37">
        <f t="shared" si="10"/>
        <v>0</v>
      </c>
      <c r="R62" s="37">
        <f t="shared" si="11"/>
        <v>0</v>
      </c>
      <c r="S62" s="37">
        <f t="shared" si="12"/>
        <v>0</v>
      </c>
      <c r="T62">
        <v>61</v>
      </c>
      <c r="U62" s="45">
        <f>IFERROR(-HLOOKUP($U$1,IEX!$W$2:$BH$98,T62,FALSE),0)</f>
        <v>0</v>
      </c>
      <c r="V62" s="46">
        <f t="shared" si="8"/>
        <v>0</v>
      </c>
      <c r="W62" s="52"/>
      <c r="X62" s="46"/>
      <c r="Y62" s="46"/>
      <c r="Z62" s="46"/>
      <c r="AA62" s="46"/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  <c r="BD62" s="46"/>
      <c r="BE62" s="46"/>
      <c r="BF62" s="46"/>
      <c r="BG62" s="46"/>
      <c r="BH62" s="46"/>
      <c r="BI62" s="46"/>
      <c r="BJ62" s="46"/>
      <c r="BK62" s="46"/>
    </row>
    <row r="63" spans="1:63">
      <c r="A63" s="8" t="s">
        <v>105</v>
      </c>
      <c r="B63" s="38"/>
      <c r="C63" s="21"/>
      <c r="D63" s="21"/>
      <c r="E63" s="21"/>
      <c r="F63" s="21"/>
      <c r="G63" s="21"/>
      <c r="H63" s="21"/>
      <c r="I63" s="21"/>
      <c r="J63" s="21"/>
      <c r="K63" s="23">
        <f t="shared" si="4"/>
        <v>0</v>
      </c>
      <c r="L63" s="22">
        <f t="shared" si="5"/>
        <v>0</v>
      </c>
      <c r="M63" s="39">
        <f t="shared" si="6"/>
        <v>0</v>
      </c>
      <c r="O63" s="37">
        <f t="shared" si="7"/>
        <v>0</v>
      </c>
      <c r="P63" s="37">
        <f t="shared" si="9"/>
        <v>0</v>
      </c>
      <c r="Q63" s="37">
        <f t="shared" si="10"/>
        <v>0</v>
      </c>
      <c r="R63" s="37">
        <f t="shared" si="11"/>
        <v>0</v>
      </c>
      <c r="S63" s="37">
        <f t="shared" si="12"/>
        <v>0</v>
      </c>
      <c r="T63">
        <v>62</v>
      </c>
      <c r="U63" s="45">
        <f>IFERROR(-HLOOKUP($U$1,IEX!$W$2:$BH$98,T63,FALSE),0)</f>
        <v>0</v>
      </c>
      <c r="V63" s="46">
        <f t="shared" si="8"/>
        <v>0</v>
      </c>
      <c r="W63" s="52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  <c r="BD63" s="46"/>
      <c r="BE63" s="46"/>
      <c r="BF63" s="46"/>
      <c r="BG63" s="46"/>
      <c r="BH63" s="46"/>
      <c r="BI63" s="46"/>
      <c r="BJ63" s="46"/>
      <c r="BK63" s="46"/>
    </row>
    <row r="64" spans="1:63">
      <c r="A64" s="8" t="s">
        <v>106</v>
      </c>
      <c r="B64" s="38"/>
      <c r="C64" s="21"/>
      <c r="D64" s="21"/>
      <c r="E64" s="21"/>
      <c r="F64" s="21"/>
      <c r="G64" s="21"/>
      <c r="H64" s="21"/>
      <c r="I64" s="21"/>
      <c r="J64" s="21"/>
      <c r="K64" s="23">
        <f t="shared" si="4"/>
        <v>0</v>
      </c>
      <c r="L64" s="22">
        <f t="shared" si="5"/>
        <v>0</v>
      </c>
      <c r="M64" s="39">
        <f t="shared" si="6"/>
        <v>0</v>
      </c>
      <c r="O64" s="37">
        <f t="shared" si="7"/>
        <v>0</v>
      </c>
      <c r="P64" s="37">
        <f t="shared" si="9"/>
        <v>0</v>
      </c>
      <c r="Q64" s="37">
        <f t="shared" si="10"/>
        <v>0</v>
      </c>
      <c r="R64" s="37">
        <f t="shared" si="11"/>
        <v>0</v>
      </c>
      <c r="S64" s="37">
        <f t="shared" si="12"/>
        <v>0</v>
      </c>
      <c r="T64">
        <v>63</v>
      </c>
      <c r="U64" s="45">
        <f>IFERROR(-HLOOKUP($U$1,IEX!$W$2:$BH$98,T64,FALSE),0)</f>
        <v>0</v>
      </c>
      <c r="V64" s="46">
        <f t="shared" si="8"/>
        <v>0</v>
      </c>
      <c r="W64" s="52"/>
      <c r="X64" s="46"/>
      <c r="Y64" s="46"/>
      <c r="Z64" s="46"/>
      <c r="AA64" s="46"/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  <c r="BD64" s="46"/>
      <c r="BE64" s="46"/>
      <c r="BF64" s="46"/>
      <c r="BG64" s="46"/>
      <c r="BH64" s="46"/>
      <c r="BI64" s="46"/>
      <c r="BJ64" s="46"/>
      <c r="BK64" s="46"/>
    </row>
    <row r="65" spans="1:63">
      <c r="A65" s="8" t="s">
        <v>107</v>
      </c>
      <c r="B65" s="38"/>
      <c r="C65" s="21"/>
      <c r="D65" s="21"/>
      <c r="E65" s="21"/>
      <c r="F65" s="21"/>
      <c r="G65" s="21"/>
      <c r="H65" s="21"/>
      <c r="I65" s="21"/>
      <c r="J65" s="21"/>
      <c r="K65" s="23">
        <f t="shared" si="4"/>
        <v>0</v>
      </c>
      <c r="L65" s="22">
        <f t="shared" si="5"/>
        <v>0</v>
      </c>
      <c r="M65" s="39">
        <f t="shared" si="6"/>
        <v>0</v>
      </c>
      <c r="O65" s="37">
        <f t="shared" si="7"/>
        <v>0</v>
      </c>
      <c r="P65" s="37">
        <f t="shared" si="9"/>
        <v>0</v>
      </c>
      <c r="Q65" s="37">
        <f t="shared" si="10"/>
        <v>0</v>
      </c>
      <c r="R65" s="37">
        <f t="shared" si="11"/>
        <v>0</v>
      </c>
      <c r="S65" s="37">
        <f t="shared" si="12"/>
        <v>0</v>
      </c>
      <c r="T65">
        <v>64</v>
      </c>
      <c r="U65" s="45">
        <f>IFERROR(-HLOOKUP($U$1,IEX!$W$2:$BH$98,T65,FALSE),0)</f>
        <v>0</v>
      </c>
      <c r="V65" s="46">
        <f t="shared" si="8"/>
        <v>0</v>
      </c>
      <c r="W65" s="52"/>
      <c r="X65" s="46"/>
      <c r="Y65" s="46"/>
      <c r="Z65" s="46"/>
      <c r="AA65" s="46"/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  <c r="BD65" s="46"/>
      <c r="BE65" s="46"/>
      <c r="BF65" s="46"/>
      <c r="BG65" s="46"/>
      <c r="BH65" s="46"/>
      <c r="BI65" s="46"/>
      <c r="BJ65" s="46"/>
      <c r="BK65" s="46"/>
    </row>
    <row r="66" spans="1:63">
      <c r="A66" s="8" t="s">
        <v>108</v>
      </c>
      <c r="B66" s="38"/>
      <c r="C66" s="21"/>
      <c r="D66" s="21"/>
      <c r="E66" s="21"/>
      <c r="F66" s="21"/>
      <c r="G66" s="21"/>
      <c r="H66" s="21"/>
      <c r="I66" s="21"/>
      <c r="J66" s="21"/>
      <c r="K66" s="23">
        <f t="shared" si="4"/>
        <v>0</v>
      </c>
      <c r="L66" s="22">
        <f t="shared" si="5"/>
        <v>0</v>
      </c>
      <c r="M66" s="39">
        <f t="shared" si="6"/>
        <v>0</v>
      </c>
      <c r="O66" s="37">
        <f t="shared" si="7"/>
        <v>0</v>
      </c>
      <c r="P66" s="37">
        <f t="shared" si="9"/>
        <v>0</v>
      </c>
      <c r="Q66" s="37">
        <f t="shared" si="10"/>
        <v>0</v>
      </c>
      <c r="R66" s="37">
        <f t="shared" si="11"/>
        <v>0</v>
      </c>
      <c r="S66" s="37">
        <f t="shared" si="12"/>
        <v>0</v>
      </c>
      <c r="T66">
        <v>65</v>
      </c>
      <c r="U66" s="45">
        <f>IFERROR(-HLOOKUP($U$1,IEX!$W$2:$BH$98,T66,FALSE),0)</f>
        <v>0</v>
      </c>
      <c r="V66" s="46">
        <f t="shared" si="8"/>
        <v>0</v>
      </c>
      <c r="W66" s="52"/>
      <c r="X66" s="46"/>
      <c r="Y66" s="46"/>
      <c r="Z66" s="46"/>
      <c r="AA66" s="46"/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  <c r="BD66" s="46"/>
      <c r="BE66" s="46"/>
      <c r="BF66" s="46"/>
      <c r="BG66" s="46"/>
      <c r="BH66" s="46"/>
      <c r="BI66" s="46"/>
      <c r="BJ66" s="46"/>
      <c r="BK66" s="46"/>
    </row>
    <row r="67" spans="1:63">
      <c r="A67" s="8" t="s">
        <v>109</v>
      </c>
      <c r="B67" s="38"/>
      <c r="C67" s="21"/>
      <c r="D67" s="21"/>
      <c r="E67" s="21"/>
      <c r="F67" s="21"/>
      <c r="G67" s="21"/>
      <c r="H67" s="21"/>
      <c r="I67" s="21"/>
      <c r="J67" s="21"/>
      <c r="K67" s="23">
        <f t="shared" si="4"/>
        <v>0</v>
      </c>
      <c r="L67" s="22">
        <f t="shared" si="5"/>
        <v>0</v>
      </c>
      <c r="M67" s="39">
        <f t="shared" si="6"/>
        <v>0</v>
      </c>
      <c r="O67" s="37">
        <f t="shared" si="7"/>
        <v>0</v>
      </c>
      <c r="P67" s="37">
        <f t="shared" ref="P67:P98" si="13">SUMPRODUCT($X67:$AQ67,$X$103:$AQ$103)+D67</f>
        <v>0</v>
      </c>
      <c r="Q67" s="37">
        <f t="shared" ref="Q67:Q98" si="14">SUMPRODUCT($X67:$AQ67,$X$104:$AQ$104)+F67</f>
        <v>0</v>
      </c>
      <c r="R67" s="37">
        <f t="shared" ref="R67:R98" si="15">SUMPRODUCT($X67:$AQ67,$X$105:$AQ$105)+H67</f>
        <v>0</v>
      </c>
      <c r="S67" s="37">
        <f t="shared" ref="S67:S98" si="16">SUMPRODUCT($X67:$AQ67,$X$106:$AQ$106)+J67</f>
        <v>0</v>
      </c>
      <c r="T67">
        <v>66</v>
      </c>
      <c r="U67" s="45">
        <f>IFERROR(-HLOOKUP($U$1,IEX!$W$2:$BH$98,T67,FALSE),0)</f>
        <v>0</v>
      </c>
      <c r="V67" s="46">
        <f t="shared" si="8"/>
        <v>0</v>
      </c>
      <c r="W67" s="52"/>
      <c r="X67" s="46"/>
      <c r="Y67" s="46"/>
      <c r="Z67" s="46"/>
      <c r="AA67" s="46"/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  <c r="BD67" s="46"/>
      <c r="BE67" s="46"/>
      <c r="BF67" s="46"/>
      <c r="BG67" s="46"/>
      <c r="BH67" s="46"/>
      <c r="BI67" s="46"/>
      <c r="BJ67" s="46"/>
      <c r="BK67" s="46"/>
    </row>
    <row r="68" spans="1:63">
      <c r="A68" s="8" t="s">
        <v>110</v>
      </c>
      <c r="B68" s="38"/>
      <c r="C68" s="21"/>
      <c r="D68" s="21"/>
      <c r="E68" s="21"/>
      <c r="F68" s="21"/>
      <c r="G68" s="21"/>
      <c r="H68" s="21"/>
      <c r="I68" s="21"/>
      <c r="J68" s="21"/>
      <c r="K68" s="23">
        <f t="shared" ref="K68:K98" si="17">SUM(C68:J68)</f>
        <v>0</v>
      </c>
      <c r="L68" s="22">
        <f t="shared" ref="L68:L98" si="18">U68+V68</f>
        <v>0</v>
      </c>
      <c r="M68" s="39">
        <f t="shared" ref="M68:M98" si="19">K68+L68</f>
        <v>0</v>
      </c>
      <c r="O68" s="37">
        <f t="shared" ref="O68:O98" si="20">-SUM(P68:S68,U68)</f>
        <v>0</v>
      </c>
      <c r="P68" s="37">
        <f t="shared" si="13"/>
        <v>0</v>
      </c>
      <c r="Q68" s="37">
        <f t="shared" si="14"/>
        <v>0</v>
      </c>
      <c r="R68" s="37">
        <f t="shared" si="15"/>
        <v>0</v>
      </c>
      <c r="S68" s="37">
        <f t="shared" si="16"/>
        <v>0</v>
      </c>
      <c r="T68">
        <v>67</v>
      </c>
      <c r="U68" s="45">
        <f>IFERROR(-HLOOKUP($U$1,IEX!$W$2:$BH$98,T68,FALSE),0)</f>
        <v>0</v>
      </c>
      <c r="V68" s="46">
        <f t="shared" ref="V68:V98" si="21">SUM(X68:AQ68)</f>
        <v>0</v>
      </c>
      <c r="W68" s="52"/>
      <c r="X68" s="46"/>
      <c r="Y68" s="46"/>
      <c r="Z68" s="46"/>
      <c r="AA68" s="46"/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  <c r="BD68" s="46"/>
      <c r="BE68" s="46"/>
      <c r="BF68" s="46"/>
      <c r="BG68" s="46"/>
      <c r="BH68" s="46"/>
      <c r="BI68" s="46"/>
      <c r="BJ68" s="46"/>
      <c r="BK68" s="46"/>
    </row>
    <row r="69" spans="1:63">
      <c r="A69" s="8" t="s">
        <v>111</v>
      </c>
      <c r="B69" s="38"/>
      <c r="C69" s="21"/>
      <c r="D69" s="21"/>
      <c r="E69" s="21"/>
      <c r="F69" s="21"/>
      <c r="G69" s="21"/>
      <c r="H69" s="21"/>
      <c r="I69" s="21"/>
      <c r="J69" s="21"/>
      <c r="K69" s="23">
        <f t="shared" si="17"/>
        <v>0</v>
      </c>
      <c r="L69" s="22">
        <f t="shared" si="18"/>
        <v>0</v>
      </c>
      <c r="M69" s="39">
        <f t="shared" si="19"/>
        <v>0</v>
      </c>
      <c r="O69" s="37">
        <f t="shared" si="20"/>
        <v>0</v>
      </c>
      <c r="P69" s="37">
        <f t="shared" si="13"/>
        <v>0</v>
      </c>
      <c r="Q69" s="37">
        <f t="shared" si="14"/>
        <v>0</v>
      </c>
      <c r="R69" s="37">
        <f t="shared" si="15"/>
        <v>0</v>
      </c>
      <c r="S69" s="37">
        <f t="shared" si="16"/>
        <v>0</v>
      </c>
      <c r="T69">
        <v>68</v>
      </c>
      <c r="U69" s="45">
        <f>IFERROR(-HLOOKUP($U$1,IEX!$W$2:$BH$98,T69,FALSE),0)</f>
        <v>0</v>
      </c>
      <c r="V69" s="46">
        <f t="shared" si="21"/>
        <v>0</v>
      </c>
      <c r="W69" s="52"/>
      <c r="X69" s="46"/>
      <c r="Y69" s="46"/>
      <c r="Z69" s="46"/>
      <c r="AA69" s="46"/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  <c r="BD69" s="46"/>
      <c r="BE69" s="46"/>
      <c r="BF69" s="46"/>
      <c r="BG69" s="46"/>
      <c r="BH69" s="46"/>
      <c r="BI69" s="46"/>
      <c r="BJ69" s="46"/>
      <c r="BK69" s="46"/>
    </row>
    <row r="70" spans="1:63">
      <c r="A70" s="8" t="s">
        <v>112</v>
      </c>
      <c r="B70" s="38"/>
      <c r="C70" s="21"/>
      <c r="D70" s="21"/>
      <c r="E70" s="21"/>
      <c r="F70" s="21"/>
      <c r="G70" s="21"/>
      <c r="H70" s="21"/>
      <c r="I70" s="21"/>
      <c r="J70" s="21"/>
      <c r="K70" s="23">
        <f t="shared" si="17"/>
        <v>0</v>
      </c>
      <c r="L70" s="22">
        <f t="shared" si="18"/>
        <v>0</v>
      </c>
      <c r="M70" s="39">
        <f t="shared" si="19"/>
        <v>0</v>
      </c>
      <c r="O70" s="37">
        <f t="shared" si="20"/>
        <v>0</v>
      </c>
      <c r="P70" s="37">
        <f t="shared" si="13"/>
        <v>0</v>
      </c>
      <c r="Q70" s="37">
        <f t="shared" si="14"/>
        <v>0</v>
      </c>
      <c r="R70" s="37">
        <f t="shared" si="15"/>
        <v>0</v>
      </c>
      <c r="S70" s="37">
        <f t="shared" si="16"/>
        <v>0</v>
      </c>
      <c r="T70">
        <v>69</v>
      </c>
      <c r="U70" s="45">
        <f>IFERROR(-HLOOKUP($U$1,IEX!$W$2:$BH$98,T70,FALSE),0)</f>
        <v>0</v>
      </c>
      <c r="V70" s="46">
        <f t="shared" si="21"/>
        <v>0</v>
      </c>
      <c r="W70" s="52"/>
      <c r="X70" s="46"/>
      <c r="Y70" s="46"/>
      <c r="Z70" s="46"/>
      <c r="AA70" s="46"/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  <c r="BD70" s="46"/>
      <c r="BE70" s="46"/>
      <c r="BF70" s="46"/>
      <c r="BG70" s="46"/>
      <c r="BH70" s="46"/>
      <c r="BI70" s="46"/>
      <c r="BJ70" s="46"/>
      <c r="BK70" s="46"/>
    </row>
    <row r="71" spans="1:63">
      <c r="A71" s="8" t="s">
        <v>113</v>
      </c>
      <c r="B71" s="38"/>
      <c r="C71" s="21"/>
      <c r="D71" s="21"/>
      <c r="E71" s="21"/>
      <c r="F71" s="21"/>
      <c r="G71" s="21"/>
      <c r="H71" s="21"/>
      <c r="I71" s="21"/>
      <c r="J71" s="21"/>
      <c r="K71" s="23">
        <f t="shared" si="17"/>
        <v>0</v>
      </c>
      <c r="L71" s="22">
        <f t="shared" si="18"/>
        <v>0</v>
      </c>
      <c r="M71" s="39">
        <f t="shared" si="19"/>
        <v>0</v>
      </c>
      <c r="O71" s="37">
        <f t="shared" si="20"/>
        <v>0</v>
      </c>
      <c r="P71" s="37">
        <f t="shared" si="13"/>
        <v>0</v>
      </c>
      <c r="Q71" s="37">
        <f t="shared" si="14"/>
        <v>0</v>
      </c>
      <c r="R71" s="37">
        <f t="shared" si="15"/>
        <v>0</v>
      </c>
      <c r="S71" s="37">
        <f t="shared" si="16"/>
        <v>0</v>
      </c>
      <c r="T71">
        <v>70</v>
      </c>
      <c r="U71" s="45">
        <f>IFERROR(-HLOOKUP($U$1,IEX!$W$2:$BH$98,T71,FALSE),0)</f>
        <v>0</v>
      </c>
      <c r="V71" s="46">
        <f t="shared" si="21"/>
        <v>0</v>
      </c>
      <c r="W71" s="52"/>
      <c r="X71" s="46"/>
      <c r="Y71" s="46"/>
      <c r="Z71" s="46"/>
      <c r="AA71" s="46"/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  <c r="BD71" s="46"/>
      <c r="BE71" s="46"/>
      <c r="BF71" s="46"/>
      <c r="BG71" s="46"/>
      <c r="BH71" s="46"/>
      <c r="BI71" s="46"/>
      <c r="BJ71" s="46"/>
      <c r="BK71" s="46"/>
    </row>
    <row r="72" spans="1:63">
      <c r="A72" s="8" t="s">
        <v>114</v>
      </c>
      <c r="B72" s="38"/>
      <c r="C72" s="21"/>
      <c r="D72" s="21"/>
      <c r="E72" s="21"/>
      <c r="F72" s="21"/>
      <c r="G72" s="21"/>
      <c r="H72" s="21"/>
      <c r="I72" s="21"/>
      <c r="J72" s="21"/>
      <c r="K72" s="23">
        <f t="shared" si="17"/>
        <v>0</v>
      </c>
      <c r="L72" s="22">
        <f t="shared" si="18"/>
        <v>0</v>
      </c>
      <c r="M72" s="39">
        <f t="shared" si="19"/>
        <v>0</v>
      </c>
      <c r="O72" s="37">
        <f t="shared" si="20"/>
        <v>0</v>
      </c>
      <c r="P72" s="37">
        <f t="shared" si="13"/>
        <v>0</v>
      </c>
      <c r="Q72" s="37">
        <f t="shared" si="14"/>
        <v>0</v>
      </c>
      <c r="R72" s="37">
        <f t="shared" si="15"/>
        <v>0</v>
      </c>
      <c r="S72" s="37">
        <f t="shared" si="16"/>
        <v>0</v>
      </c>
      <c r="T72">
        <v>71</v>
      </c>
      <c r="U72" s="45">
        <f>IFERROR(-HLOOKUP($U$1,IEX!$W$2:$BH$98,T72,FALSE),0)</f>
        <v>0</v>
      </c>
      <c r="V72" s="46">
        <f t="shared" si="21"/>
        <v>0</v>
      </c>
      <c r="W72" s="52"/>
      <c r="X72" s="46"/>
      <c r="Y72" s="46"/>
      <c r="Z72" s="46"/>
      <c r="AA72" s="46"/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  <c r="BD72" s="46"/>
      <c r="BE72" s="46"/>
      <c r="BF72" s="46"/>
      <c r="BG72" s="46"/>
      <c r="BH72" s="46"/>
      <c r="BI72" s="46"/>
      <c r="BJ72" s="46"/>
      <c r="BK72" s="46"/>
    </row>
    <row r="73" spans="1:63">
      <c r="A73" s="8" t="s">
        <v>115</v>
      </c>
      <c r="B73" s="38"/>
      <c r="C73" s="21"/>
      <c r="D73" s="21"/>
      <c r="E73" s="21"/>
      <c r="F73" s="21"/>
      <c r="G73" s="21"/>
      <c r="H73" s="21"/>
      <c r="I73" s="21"/>
      <c r="J73" s="21"/>
      <c r="K73" s="23">
        <f t="shared" si="17"/>
        <v>0</v>
      </c>
      <c r="L73" s="22">
        <f t="shared" si="18"/>
        <v>0</v>
      </c>
      <c r="M73" s="39">
        <f t="shared" si="19"/>
        <v>0</v>
      </c>
      <c r="O73" s="37">
        <f t="shared" si="20"/>
        <v>0</v>
      </c>
      <c r="P73" s="37">
        <f t="shared" si="13"/>
        <v>0</v>
      </c>
      <c r="Q73" s="37">
        <f t="shared" si="14"/>
        <v>0</v>
      </c>
      <c r="R73" s="37">
        <f t="shared" si="15"/>
        <v>0</v>
      </c>
      <c r="S73" s="37">
        <f t="shared" si="16"/>
        <v>0</v>
      </c>
      <c r="T73">
        <v>72</v>
      </c>
      <c r="U73" s="45">
        <f>IFERROR(-HLOOKUP($U$1,IEX!$W$2:$BH$98,T73,FALSE),0)</f>
        <v>0</v>
      </c>
      <c r="V73" s="46">
        <f t="shared" si="21"/>
        <v>0</v>
      </c>
      <c r="W73" s="52"/>
      <c r="X73" s="46"/>
      <c r="Y73" s="46"/>
      <c r="Z73" s="46"/>
      <c r="AA73" s="46"/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  <c r="BD73" s="46"/>
      <c r="BE73" s="46"/>
      <c r="BF73" s="46"/>
      <c r="BG73" s="46"/>
      <c r="BH73" s="46"/>
      <c r="BI73" s="46"/>
      <c r="BJ73" s="46"/>
      <c r="BK73" s="46"/>
    </row>
    <row r="74" spans="1:63">
      <c r="A74" s="8" t="s">
        <v>116</v>
      </c>
      <c r="B74" s="38"/>
      <c r="C74" s="21"/>
      <c r="D74" s="21"/>
      <c r="E74" s="21"/>
      <c r="F74" s="21"/>
      <c r="G74" s="21"/>
      <c r="H74" s="21"/>
      <c r="I74" s="21"/>
      <c r="J74" s="21"/>
      <c r="K74" s="23">
        <f t="shared" si="17"/>
        <v>0</v>
      </c>
      <c r="L74" s="22">
        <f t="shared" si="18"/>
        <v>0</v>
      </c>
      <c r="M74" s="39">
        <f t="shared" si="19"/>
        <v>0</v>
      </c>
      <c r="O74" s="37">
        <f t="shared" si="20"/>
        <v>0</v>
      </c>
      <c r="P74" s="37">
        <f t="shared" si="13"/>
        <v>0</v>
      </c>
      <c r="Q74" s="37">
        <f t="shared" si="14"/>
        <v>0</v>
      </c>
      <c r="R74" s="37">
        <f t="shared" si="15"/>
        <v>0</v>
      </c>
      <c r="S74" s="37">
        <f t="shared" si="16"/>
        <v>0</v>
      </c>
      <c r="T74">
        <v>73</v>
      </c>
      <c r="U74" s="45">
        <f>IFERROR(-HLOOKUP($U$1,IEX!$W$2:$BH$98,T74,FALSE),0)</f>
        <v>0</v>
      </c>
      <c r="V74" s="46">
        <f t="shared" si="21"/>
        <v>0</v>
      </c>
      <c r="W74" s="52"/>
      <c r="X74" s="46"/>
      <c r="Y74" s="46"/>
      <c r="Z74" s="46"/>
      <c r="AA74" s="46"/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  <c r="BD74" s="46"/>
      <c r="BE74" s="46"/>
      <c r="BF74" s="46"/>
      <c r="BG74" s="46"/>
      <c r="BH74" s="46"/>
      <c r="BI74" s="46"/>
      <c r="BJ74" s="46"/>
      <c r="BK74" s="46"/>
    </row>
    <row r="75" spans="1:63">
      <c r="A75" s="8" t="s">
        <v>117</v>
      </c>
      <c r="B75" s="38"/>
      <c r="C75" s="21"/>
      <c r="D75" s="21"/>
      <c r="E75" s="21"/>
      <c r="F75" s="21"/>
      <c r="G75" s="21"/>
      <c r="H75" s="21"/>
      <c r="I75" s="21"/>
      <c r="J75" s="21"/>
      <c r="K75" s="23">
        <f t="shared" si="17"/>
        <v>0</v>
      </c>
      <c r="L75" s="22">
        <f t="shared" si="18"/>
        <v>0</v>
      </c>
      <c r="M75" s="39">
        <f t="shared" si="19"/>
        <v>0</v>
      </c>
      <c r="O75" s="37">
        <f t="shared" si="20"/>
        <v>0</v>
      </c>
      <c r="P75" s="37">
        <f t="shared" si="13"/>
        <v>0</v>
      </c>
      <c r="Q75" s="37">
        <f t="shared" si="14"/>
        <v>0</v>
      </c>
      <c r="R75" s="37">
        <f t="shared" si="15"/>
        <v>0</v>
      </c>
      <c r="S75" s="37">
        <f t="shared" si="16"/>
        <v>0</v>
      </c>
      <c r="T75">
        <v>74</v>
      </c>
      <c r="U75" s="45">
        <f>IFERROR(-HLOOKUP($U$1,IEX!$W$2:$BH$98,T75,FALSE),0)</f>
        <v>0</v>
      </c>
      <c r="V75" s="46">
        <f t="shared" si="21"/>
        <v>0</v>
      </c>
      <c r="W75" s="52"/>
      <c r="X75" s="46"/>
      <c r="Y75" s="46"/>
      <c r="Z75" s="46"/>
      <c r="AA75" s="46"/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  <c r="BD75" s="46"/>
      <c r="BE75" s="46"/>
      <c r="BF75" s="46"/>
      <c r="BG75" s="46"/>
      <c r="BH75" s="46"/>
      <c r="BI75" s="46"/>
      <c r="BJ75" s="46"/>
      <c r="BK75" s="46"/>
    </row>
    <row r="76" spans="1:63">
      <c r="A76" s="8" t="s">
        <v>118</v>
      </c>
      <c r="B76" s="38"/>
      <c r="C76" s="21"/>
      <c r="D76" s="21"/>
      <c r="E76" s="21"/>
      <c r="F76" s="21"/>
      <c r="G76" s="21"/>
      <c r="H76" s="21"/>
      <c r="I76" s="21"/>
      <c r="J76" s="21"/>
      <c r="K76" s="23">
        <f t="shared" si="17"/>
        <v>0</v>
      </c>
      <c r="L76" s="22">
        <f t="shared" si="18"/>
        <v>0</v>
      </c>
      <c r="M76" s="39">
        <f t="shared" si="19"/>
        <v>0</v>
      </c>
      <c r="O76" s="37">
        <f t="shared" si="20"/>
        <v>0</v>
      </c>
      <c r="P76" s="37">
        <f t="shared" si="13"/>
        <v>0</v>
      </c>
      <c r="Q76" s="37">
        <f t="shared" si="14"/>
        <v>0</v>
      </c>
      <c r="R76" s="37">
        <f t="shared" si="15"/>
        <v>0</v>
      </c>
      <c r="S76" s="37">
        <f t="shared" si="16"/>
        <v>0</v>
      </c>
      <c r="T76">
        <v>75</v>
      </c>
      <c r="U76" s="45">
        <f>IFERROR(-HLOOKUP($U$1,IEX!$W$2:$BH$98,T76,FALSE),0)</f>
        <v>0</v>
      </c>
      <c r="V76" s="46">
        <f t="shared" si="21"/>
        <v>0</v>
      </c>
      <c r="W76" s="52"/>
      <c r="X76" s="46"/>
      <c r="Y76" s="46"/>
      <c r="Z76" s="46"/>
      <c r="AA76" s="46"/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  <c r="BD76" s="46"/>
      <c r="BE76" s="46"/>
      <c r="BF76" s="46"/>
      <c r="BG76" s="46"/>
      <c r="BH76" s="46"/>
      <c r="BI76" s="46"/>
      <c r="BJ76" s="46"/>
      <c r="BK76" s="46"/>
    </row>
    <row r="77" spans="1:63">
      <c r="A77" s="8" t="s">
        <v>119</v>
      </c>
      <c r="B77" s="38"/>
      <c r="C77" s="21"/>
      <c r="D77" s="21"/>
      <c r="E77" s="21"/>
      <c r="F77" s="21"/>
      <c r="G77" s="21"/>
      <c r="H77" s="21"/>
      <c r="I77" s="21"/>
      <c r="J77" s="21"/>
      <c r="K77" s="23">
        <f t="shared" si="17"/>
        <v>0</v>
      </c>
      <c r="L77" s="22">
        <f t="shared" si="18"/>
        <v>0</v>
      </c>
      <c r="M77" s="39">
        <f t="shared" si="19"/>
        <v>0</v>
      </c>
      <c r="O77" s="37">
        <f t="shared" si="20"/>
        <v>0</v>
      </c>
      <c r="P77" s="37">
        <f t="shared" si="13"/>
        <v>0</v>
      </c>
      <c r="Q77" s="37">
        <f t="shared" si="14"/>
        <v>0</v>
      </c>
      <c r="R77" s="37">
        <f t="shared" si="15"/>
        <v>0</v>
      </c>
      <c r="S77" s="37">
        <f t="shared" si="16"/>
        <v>0</v>
      </c>
      <c r="T77">
        <v>76</v>
      </c>
      <c r="U77" s="45">
        <f>IFERROR(-HLOOKUP($U$1,IEX!$W$2:$BH$98,T77,FALSE),0)</f>
        <v>0</v>
      </c>
      <c r="V77" s="46">
        <f t="shared" si="21"/>
        <v>0</v>
      </c>
      <c r="W77" s="52"/>
      <c r="X77" s="46"/>
      <c r="Y77" s="46"/>
      <c r="Z77" s="46"/>
      <c r="AA77" s="46"/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  <c r="BD77" s="46"/>
      <c r="BE77" s="46"/>
      <c r="BF77" s="46"/>
      <c r="BG77" s="46"/>
      <c r="BH77" s="46"/>
      <c r="BI77" s="46"/>
      <c r="BJ77" s="46"/>
      <c r="BK77" s="46"/>
    </row>
    <row r="78" spans="1:63">
      <c r="A78" s="8" t="s">
        <v>120</v>
      </c>
      <c r="B78" s="38"/>
      <c r="C78" s="21"/>
      <c r="D78" s="21"/>
      <c r="E78" s="21"/>
      <c r="F78" s="21"/>
      <c r="G78" s="21"/>
      <c r="H78" s="21"/>
      <c r="I78" s="21"/>
      <c r="J78" s="21"/>
      <c r="K78" s="23">
        <f t="shared" si="17"/>
        <v>0</v>
      </c>
      <c r="L78" s="22">
        <f t="shared" si="18"/>
        <v>0</v>
      </c>
      <c r="M78" s="39">
        <f t="shared" si="19"/>
        <v>0</v>
      </c>
      <c r="O78" s="37">
        <f t="shared" si="20"/>
        <v>0</v>
      </c>
      <c r="P78" s="37">
        <f t="shared" si="13"/>
        <v>0</v>
      </c>
      <c r="Q78" s="37">
        <f t="shared" si="14"/>
        <v>0</v>
      </c>
      <c r="R78" s="37">
        <f t="shared" si="15"/>
        <v>0</v>
      </c>
      <c r="S78" s="37">
        <f t="shared" si="16"/>
        <v>0</v>
      </c>
      <c r="T78">
        <v>77</v>
      </c>
      <c r="U78" s="45">
        <f>IFERROR(-HLOOKUP($U$1,IEX!$W$2:$BH$98,T78,FALSE),0)</f>
        <v>0</v>
      </c>
      <c r="V78" s="46">
        <f t="shared" si="21"/>
        <v>0</v>
      </c>
      <c r="W78" s="52"/>
      <c r="X78" s="46"/>
      <c r="Y78" s="46"/>
      <c r="Z78" s="46"/>
      <c r="AA78" s="46"/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  <c r="BD78" s="46"/>
      <c r="BE78" s="46"/>
      <c r="BF78" s="46"/>
      <c r="BG78" s="46"/>
      <c r="BH78" s="46"/>
      <c r="BI78" s="46"/>
      <c r="BJ78" s="46"/>
      <c r="BK78" s="46"/>
    </row>
    <row r="79" spans="1:63">
      <c r="A79" s="8" t="s">
        <v>121</v>
      </c>
      <c r="B79" s="38"/>
      <c r="C79" s="21"/>
      <c r="D79" s="21"/>
      <c r="E79" s="21"/>
      <c r="F79" s="21"/>
      <c r="G79" s="21"/>
      <c r="H79" s="21"/>
      <c r="I79" s="21"/>
      <c r="J79" s="21"/>
      <c r="K79" s="23">
        <f t="shared" si="17"/>
        <v>0</v>
      </c>
      <c r="L79" s="22">
        <f t="shared" si="18"/>
        <v>0</v>
      </c>
      <c r="M79" s="39">
        <f t="shared" si="19"/>
        <v>0</v>
      </c>
      <c r="O79" s="37">
        <f t="shared" si="20"/>
        <v>0</v>
      </c>
      <c r="P79" s="37">
        <f t="shared" si="13"/>
        <v>0</v>
      </c>
      <c r="Q79" s="37">
        <f t="shared" si="14"/>
        <v>0</v>
      </c>
      <c r="R79" s="37">
        <f t="shared" si="15"/>
        <v>0</v>
      </c>
      <c r="S79" s="37">
        <f t="shared" si="16"/>
        <v>0</v>
      </c>
      <c r="T79">
        <v>78</v>
      </c>
      <c r="U79" s="45">
        <f>IFERROR(-HLOOKUP($U$1,IEX!$W$2:$BH$98,T79,FALSE),0)</f>
        <v>0</v>
      </c>
      <c r="V79" s="46">
        <f t="shared" si="21"/>
        <v>0</v>
      </c>
      <c r="W79" s="52"/>
      <c r="X79" s="46"/>
      <c r="Y79" s="46"/>
      <c r="Z79" s="46"/>
      <c r="AA79" s="46"/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  <c r="BD79" s="46"/>
      <c r="BE79" s="46"/>
      <c r="BF79" s="46"/>
      <c r="BG79" s="46"/>
      <c r="BH79" s="46"/>
      <c r="BI79" s="46"/>
      <c r="BJ79" s="46"/>
      <c r="BK79" s="46"/>
    </row>
    <row r="80" spans="1:63">
      <c r="A80" s="8" t="s">
        <v>122</v>
      </c>
      <c r="B80" s="38"/>
      <c r="C80" s="21"/>
      <c r="D80" s="21"/>
      <c r="E80" s="21"/>
      <c r="F80" s="21"/>
      <c r="G80" s="21"/>
      <c r="H80" s="21"/>
      <c r="I80" s="21"/>
      <c r="J80" s="21"/>
      <c r="K80" s="23">
        <f t="shared" si="17"/>
        <v>0</v>
      </c>
      <c r="L80" s="22">
        <f t="shared" si="18"/>
        <v>0</v>
      </c>
      <c r="M80" s="39">
        <f t="shared" si="19"/>
        <v>0</v>
      </c>
      <c r="O80" s="37">
        <f t="shared" si="20"/>
        <v>0</v>
      </c>
      <c r="P80" s="37">
        <f t="shared" si="13"/>
        <v>0</v>
      </c>
      <c r="Q80" s="37">
        <f t="shared" si="14"/>
        <v>0</v>
      </c>
      <c r="R80" s="37">
        <f t="shared" si="15"/>
        <v>0</v>
      </c>
      <c r="S80" s="37">
        <f t="shared" si="16"/>
        <v>0</v>
      </c>
      <c r="T80">
        <v>79</v>
      </c>
      <c r="U80" s="45">
        <f>IFERROR(-HLOOKUP($U$1,IEX!$W$2:$BH$98,T80,FALSE),0)</f>
        <v>0</v>
      </c>
      <c r="V80" s="46">
        <f t="shared" si="21"/>
        <v>0</v>
      </c>
      <c r="W80" s="52"/>
      <c r="X80" s="46"/>
      <c r="Y80" s="46"/>
      <c r="Z80" s="46"/>
      <c r="AA80" s="46"/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  <c r="BD80" s="46"/>
      <c r="BE80" s="46"/>
      <c r="BF80" s="46"/>
      <c r="BG80" s="46"/>
      <c r="BH80" s="46"/>
      <c r="BI80" s="46"/>
      <c r="BJ80" s="46"/>
      <c r="BK80" s="46"/>
    </row>
    <row r="81" spans="1:63">
      <c r="A81" s="8" t="s">
        <v>123</v>
      </c>
      <c r="B81" s="38"/>
      <c r="C81" s="21"/>
      <c r="D81" s="21"/>
      <c r="E81" s="21"/>
      <c r="F81" s="21"/>
      <c r="G81" s="21"/>
      <c r="H81" s="21"/>
      <c r="I81" s="21"/>
      <c r="J81" s="21"/>
      <c r="K81" s="23">
        <f t="shared" si="17"/>
        <v>0</v>
      </c>
      <c r="L81" s="22">
        <f t="shared" si="18"/>
        <v>0</v>
      </c>
      <c r="M81" s="39">
        <f t="shared" si="19"/>
        <v>0</v>
      </c>
      <c r="O81" s="37">
        <f t="shared" si="20"/>
        <v>0</v>
      </c>
      <c r="P81" s="37">
        <f t="shared" si="13"/>
        <v>0</v>
      </c>
      <c r="Q81" s="37">
        <f t="shared" si="14"/>
        <v>0</v>
      </c>
      <c r="R81" s="37">
        <f t="shared" si="15"/>
        <v>0</v>
      </c>
      <c r="S81" s="37">
        <f t="shared" si="16"/>
        <v>0</v>
      </c>
      <c r="T81">
        <v>80</v>
      </c>
      <c r="U81" s="45">
        <f>IFERROR(-HLOOKUP($U$1,IEX!$W$2:$BH$98,T81,FALSE),0)</f>
        <v>0</v>
      </c>
      <c r="V81" s="46">
        <f t="shared" si="21"/>
        <v>0</v>
      </c>
      <c r="W81" s="52"/>
      <c r="X81" s="46"/>
      <c r="Y81" s="46"/>
      <c r="Z81" s="46"/>
      <c r="AA81" s="46"/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  <c r="BD81" s="46"/>
      <c r="BE81" s="46"/>
      <c r="BF81" s="46"/>
      <c r="BG81" s="46"/>
      <c r="BH81" s="46"/>
      <c r="BI81" s="46"/>
      <c r="BJ81" s="46"/>
      <c r="BK81" s="46"/>
    </row>
    <row r="82" spans="1:63">
      <c r="A82" s="8" t="s">
        <v>124</v>
      </c>
      <c r="B82" s="38"/>
      <c r="C82" s="21"/>
      <c r="D82" s="21"/>
      <c r="E82" s="21"/>
      <c r="F82" s="21"/>
      <c r="G82" s="21"/>
      <c r="H82" s="21"/>
      <c r="I82" s="21"/>
      <c r="J82" s="21"/>
      <c r="K82" s="23">
        <f t="shared" si="17"/>
        <v>0</v>
      </c>
      <c r="L82" s="22">
        <f t="shared" si="18"/>
        <v>0</v>
      </c>
      <c r="M82" s="39">
        <f t="shared" si="19"/>
        <v>0</v>
      </c>
      <c r="O82" s="37">
        <f t="shared" si="20"/>
        <v>0</v>
      </c>
      <c r="P82" s="37">
        <f t="shared" si="13"/>
        <v>0</v>
      </c>
      <c r="Q82" s="37">
        <f t="shared" si="14"/>
        <v>0</v>
      </c>
      <c r="R82" s="37">
        <f t="shared" si="15"/>
        <v>0</v>
      </c>
      <c r="S82" s="37">
        <f t="shared" si="16"/>
        <v>0</v>
      </c>
      <c r="T82">
        <v>81</v>
      </c>
      <c r="U82" s="45">
        <f>IFERROR(-HLOOKUP($U$1,IEX!$W$2:$BH$98,T82,FALSE),0)</f>
        <v>0</v>
      </c>
      <c r="V82" s="46">
        <f t="shared" si="21"/>
        <v>0</v>
      </c>
      <c r="W82" s="52"/>
      <c r="X82" s="46"/>
      <c r="Y82" s="46"/>
      <c r="Z82" s="46"/>
      <c r="AA82" s="46"/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  <c r="BD82" s="46"/>
      <c r="BE82" s="46"/>
      <c r="BF82" s="46"/>
      <c r="BG82" s="46"/>
      <c r="BH82" s="46"/>
      <c r="BI82" s="46"/>
      <c r="BJ82" s="46"/>
      <c r="BK82" s="46"/>
    </row>
    <row r="83" spans="1:63">
      <c r="A83" s="8" t="s">
        <v>125</v>
      </c>
      <c r="B83" s="38"/>
      <c r="C83" s="21"/>
      <c r="D83" s="21"/>
      <c r="E83" s="21"/>
      <c r="F83" s="21"/>
      <c r="G83" s="21"/>
      <c r="H83" s="21"/>
      <c r="I83" s="21"/>
      <c r="J83" s="21"/>
      <c r="K83" s="23">
        <f t="shared" si="17"/>
        <v>0</v>
      </c>
      <c r="L83" s="22">
        <f t="shared" si="18"/>
        <v>0</v>
      </c>
      <c r="M83" s="39">
        <f t="shared" si="19"/>
        <v>0</v>
      </c>
      <c r="O83" s="37">
        <f t="shared" si="20"/>
        <v>0</v>
      </c>
      <c r="P83" s="37">
        <f t="shared" si="13"/>
        <v>0</v>
      </c>
      <c r="Q83" s="37">
        <f t="shared" si="14"/>
        <v>0</v>
      </c>
      <c r="R83" s="37">
        <f t="shared" si="15"/>
        <v>0</v>
      </c>
      <c r="S83" s="37">
        <f t="shared" si="16"/>
        <v>0</v>
      </c>
      <c r="T83">
        <v>82</v>
      </c>
      <c r="U83" s="45">
        <f>IFERROR(-HLOOKUP($U$1,IEX!$W$2:$BH$98,T83,FALSE),0)</f>
        <v>0</v>
      </c>
      <c r="V83" s="46">
        <f t="shared" si="21"/>
        <v>0</v>
      </c>
      <c r="W83" s="52"/>
      <c r="X83" s="46"/>
      <c r="Y83" s="46"/>
      <c r="Z83" s="46"/>
      <c r="AA83" s="46"/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  <c r="BD83" s="46"/>
      <c r="BE83" s="46"/>
      <c r="BF83" s="46"/>
      <c r="BG83" s="46"/>
      <c r="BH83" s="46"/>
      <c r="BI83" s="46"/>
      <c r="BJ83" s="46"/>
      <c r="BK83" s="46"/>
    </row>
    <row r="84" spans="1:63">
      <c r="A84" s="8" t="s">
        <v>126</v>
      </c>
      <c r="B84" s="38"/>
      <c r="C84" s="21"/>
      <c r="D84" s="21"/>
      <c r="E84" s="21"/>
      <c r="F84" s="21"/>
      <c r="G84" s="21"/>
      <c r="H84" s="21"/>
      <c r="I84" s="21"/>
      <c r="J84" s="21"/>
      <c r="K84" s="23">
        <f t="shared" si="17"/>
        <v>0</v>
      </c>
      <c r="L84" s="22">
        <f t="shared" si="18"/>
        <v>0</v>
      </c>
      <c r="M84" s="39">
        <f t="shared" si="19"/>
        <v>0</v>
      </c>
      <c r="O84" s="37">
        <f t="shared" si="20"/>
        <v>0</v>
      </c>
      <c r="P84" s="37">
        <f t="shared" si="13"/>
        <v>0</v>
      </c>
      <c r="Q84" s="37">
        <f t="shared" si="14"/>
        <v>0</v>
      </c>
      <c r="R84" s="37">
        <f t="shared" si="15"/>
        <v>0</v>
      </c>
      <c r="S84" s="37">
        <f t="shared" si="16"/>
        <v>0</v>
      </c>
      <c r="T84">
        <v>83</v>
      </c>
      <c r="U84" s="45">
        <f>IFERROR(-HLOOKUP($U$1,IEX!$W$2:$BH$98,T84,FALSE),0)</f>
        <v>0</v>
      </c>
      <c r="V84" s="46">
        <f t="shared" si="21"/>
        <v>0</v>
      </c>
      <c r="W84" s="52"/>
      <c r="X84" s="46"/>
      <c r="Y84" s="46"/>
      <c r="Z84" s="46"/>
      <c r="AA84" s="46"/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  <c r="BD84" s="46"/>
      <c r="BE84" s="46"/>
      <c r="BF84" s="46"/>
      <c r="BG84" s="46"/>
      <c r="BH84" s="46"/>
      <c r="BI84" s="46"/>
      <c r="BJ84" s="46"/>
      <c r="BK84" s="46"/>
    </row>
    <row r="85" spans="1:63">
      <c r="A85" s="8" t="s">
        <v>127</v>
      </c>
      <c r="B85" s="38"/>
      <c r="C85" s="21"/>
      <c r="D85" s="21"/>
      <c r="E85" s="21"/>
      <c r="F85" s="21"/>
      <c r="G85" s="21"/>
      <c r="H85" s="21"/>
      <c r="I85" s="21"/>
      <c r="J85" s="21"/>
      <c r="K85" s="23">
        <f t="shared" si="17"/>
        <v>0</v>
      </c>
      <c r="L85" s="22">
        <f t="shared" si="18"/>
        <v>0</v>
      </c>
      <c r="M85" s="39">
        <f t="shared" si="19"/>
        <v>0</v>
      </c>
      <c r="O85" s="37">
        <f t="shared" si="20"/>
        <v>0</v>
      </c>
      <c r="P85" s="37">
        <f t="shared" si="13"/>
        <v>0</v>
      </c>
      <c r="Q85" s="37">
        <f t="shared" si="14"/>
        <v>0</v>
      </c>
      <c r="R85" s="37">
        <f t="shared" si="15"/>
        <v>0</v>
      </c>
      <c r="S85" s="37">
        <f t="shared" si="16"/>
        <v>0</v>
      </c>
      <c r="T85">
        <v>84</v>
      </c>
      <c r="U85" s="45">
        <f>IFERROR(-HLOOKUP($U$1,IEX!$W$2:$BH$98,T85,FALSE),0)</f>
        <v>0</v>
      </c>
      <c r="V85" s="46">
        <f t="shared" si="21"/>
        <v>0</v>
      </c>
      <c r="W85" s="52"/>
      <c r="X85" s="46"/>
      <c r="Y85" s="46"/>
      <c r="Z85" s="46"/>
      <c r="AA85" s="46"/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  <c r="BD85" s="46"/>
      <c r="BE85" s="46"/>
      <c r="BF85" s="46"/>
      <c r="BG85" s="46"/>
      <c r="BH85" s="46"/>
      <c r="BI85" s="46"/>
      <c r="BJ85" s="46"/>
      <c r="BK85" s="46"/>
    </row>
    <row r="86" spans="1:63">
      <c r="A86" s="8" t="s">
        <v>128</v>
      </c>
      <c r="B86" s="38"/>
      <c r="C86" s="21"/>
      <c r="D86" s="21"/>
      <c r="E86" s="21"/>
      <c r="F86" s="21"/>
      <c r="G86" s="21"/>
      <c r="H86" s="21"/>
      <c r="I86" s="21"/>
      <c r="J86" s="21"/>
      <c r="K86" s="23">
        <f t="shared" si="17"/>
        <v>0</v>
      </c>
      <c r="L86" s="22">
        <f t="shared" si="18"/>
        <v>0</v>
      </c>
      <c r="M86" s="39">
        <f t="shared" si="19"/>
        <v>0</v>
      </c>
      <c r="O86" s="37">
        <f t="shared" si="20"/>
        <v>0</v>
      </c>
      <c r="P86" s="37">
        <f t="shared" si="13"/>
        <v>0</v>
      </c>
      <c r="Q86" s="37">
        <f t="shared" si="14"/>
        <v>0</v>
      </c>
      <c r="R86" s="37">
        <f t="shared" si="15"/>
        <v>0</v>
      </c>
      <c r="S86" s="37">
        <f t="shared" si="16"/>
        <v>0</v>
      </c>
      <c r="T86">
        <v>85</v>
      </c>
      <c r="U86" s="45">
        <f>IFERROR(-HLOOKUP($U$1,IEX!$W$2:$BH$98,T86,FALSE),0)</f>
        <v>0</v>
      </c>
      <c r="V86" s="46">
        <f t="shared" si="21"/>
        <v>0</v>
      </c>
      <c r="W86" s="52"/>
      <c r="X86" s="46"/>
      <c r="Y86" s="46"/>
      <c r="Z86" s="46"/>
      <c r="AA86" s="46"/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  <c r="BD86" s="46"/>
      <c r="BE86" s="46"/>
      <c r="BF86" s="46"/>
      <c r="BG86" s="46"/>
      <c r="BH86" s="46"/>
      <c r="BI86" s="46"/>
      <c r="BJ86" s="46"/>
      <c r="BK86" s="46"/>
    </row>
    <row r="87" spans="1:63">
      <c r="A87" s="8" t="s">
        <v>129</v>
      </c>
      <c r="B87" s="38"/>
      <c r="C87" s="21"/>
      <c r="D87" s="21"/>
      <c r="E87" s="21"/>
      <c r="F87" s="21"/>
      <c r="G87" s="21"/>
      <c r="H87" s="21"/>
      <c r="I87" s="21"/>
      <c r="J87" s="21"/>
      <c r="K87" s="23">
        <f t="shared" si="17"/>
        <v>0</v>
      </c>
      <c r="L87" s="22">
        <f t="shared" si="18"/>
        <v>0</v>
      </c>
      <c r="M87" s="39">
        <f t="shared" si="19"/>
        <v>0</v>
      </c>
      <c r="O87" s="37">
        <f t="shared" si="20"/>
        <v>0</v>
      </c>
      <c r="P87" s="37">
        <f t="shared" si="13"/>
        <v>0</v>
      </c>
      <c r="Q87" s="37">
        <f t="shared" si="14"/>
        <v>0</v>
      </c>
      <c r="R87" s="37">
        <f t="shared" si="15"/>
        <v>0</v>
      </c>
      <c r="S87" s="37">
        <f t="shared" si="16"/>
        <v>0</v>
      </c>
      <c r="T87">
        <v>86</v>
      </c>
      <c r="U87" s="45">
        <f>IFERROR(-HLOOKUP($U$1,IEX!$W$2:$BH$98,T87,FALSE),0)</f>
        <v>0</v>
      </c>
      <c r="V87" s="46">
        <f t="shared" si="21"/>
        <v>0</v>
      </c>
      <c r="W87" s="52"/>
      <c r="X87" s="46"/>
      <c r="Y87" s="46"/>
      <c r="Z87" s="46"/>
      <c r="AA87" s="46"/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  <c r="BD87" s="46"/>
      <c r="BE87" s="46"/>
      <c r="BF87" s="46"/>
      <c r="BG87" s="46"/>
      <c r="BH87" s="46"/>
      <c r="BI87" s="46"/>
      <c r="BJ87" s="46"/>
      <c r="BK87" s="46"/>
    </row>
    <row r="88" spans="1:63">
      <c r="A88" s="8" t="s">
        <v>130</v>
      </c>
      <c r="B88" s="38"/>
      <c r="C88" s="21"/>
      <c r="D88" s="21"/>
      <c r="E88" s="21"/>
      <c r="F88" s="21"/>
      <c r="G88" s="21"/>
      <c r="H88" s="21"/>
      <c r="I88" s="21"/>
      <c r="J88" s="21"/>
      <c r="K88" s="23">
        <f t="shared" si="17"/>
        <v>0</v>
      </c>
      <c r="L88" s="22">
        <f t="shared" si="18"/>
        <v>0</v>
      </c>
      <c r="M88" s="39">
        <f t="shared" si="19"/>
        <v>0</v>
      </c>
      <c r="O88" s="37">
        <f t="shared" si="20"/>
        <v>0</v>
      </c>
      <c r="P88" s="37">
        <f t="shared" si="13"/>
        <v>0</v>
      </c>
      <c r="Q88" s="37">
        <f t="shared" si="14"/>
        <v>0</v>
      </c>
      <c r="R88" s="37">
        <f t="shared" si="15"/>
        <v>0</v>
      </c>
      <c r="S88" s="37">
        <f t="shared" si="16"/>
        <v>0</v>
      </c>
      <c r="T88">
        <v>87</v>
      </c>
      <c r="U88" s="45">
        <f>IFERROR(-HLOOKUP($U$1,IEX!$W$2:$BH$98,T88,FALSE),0)</f>
        <v>0</v>
      </c>
      <c r="V88" s="46">
        <f t="shared" si="21"/>
        <v>0</v>
      </c>
      <c r="W88" s="52"/>
      <c r="X88" s="46"/>
      <c r="Y88" s="46"/>
      <c r="Z88" s="46"/>
      <c r="AA88" s="46"/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  <c r="BD88" s="46"/>
      <c r="BE88" s="46"/>
      <c r="BF88" s="46"/>
      <c r="BG88" s="46"/>
      <c r="BH88" s="46"/>
      <c r="BI88" s="46"/>
      <c r="BJ88" s="46"/>
      <c r="BK88" s="46"/>
    </row>
    <row r="89" spans="1:63">
      <c r="A89" s="8" t="s">
        <v>131</v>
      </c>
      <c r="B89" s="38"/>
      <c r="C89" s="21"/>
      <c r="D89" s="21"/>
      <c r="E89" s="21"/>
      <c r="F89" s="21"/>
      <c r="G89" s="21"/>
      <c r="H89" s="21"/>
      <c r="I89" s="21"/>
      <c r="J89" s="21"/>
      <c r="K89" s="23">
        <f t="shared" si="17"/>
        <v>0</v>
      </c>
      <c r="L89" s="22">
        <f t="shared" si="18"/>
        <v>0</v>
      </c>
      <c r="M89" s="39">
        <f t="shared" si="19"/>
        <v>0</v>
      </c>
      <c r="O89" s="37">
        <f t="shared" si="20"/>
        <v>0</v>
      </c>
      <c r="P89" s="37">
        <f t="shared" si="13"/>
        <v>0</v>
      </c>
      <c r="Q89" s="37">
        <f t="shared" si="14"/>
        <v>0</v>
      </c>
      <c r="R89" s="37">
        <f t="shared" si="15"/>
        <v>0</v>
      </c>
      <c r="S89" s="37">
        <f t="shared" si="16"/>
        <v>0</v>
      </c>
      <c r="T89">
        <v>88</v>
      </c>
      <c r="U89" s="45">
        <f>IFERROR(-HLOOKUP($U$1,IEX!$W$2:$BH$98,T89,FALSE),0)</f>
        <v>0</v>
      </c>
      <c r="V89" s="46">
        <f t="shared" si="21"/>
        <v>0</v>
      </c>
      <c r="W89" s="52"/>
      <c r="X89" s="46"/>
      <c r="Y89" s="46"/>
      <c r="Z89" s="46"/>
      <c r="AA89" s="46"/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  <c r="BD89" s="46"/>
      <c r="BE89" s="46"/>
      <c r="BF89" s="46"/>
      <c r="BG89" s="46"/>
      <c r="BH89" s="46"/>
      <c r="BI89" s="46"/>
      <c r="BJ89" s="46"/>
      <c r="BK89" s="46"/>
    </row>
    <row r="90" spans="1:63">
      <c r="A90" s="8" t="s">
        <v>132</v>
      </c>
      <c r="B90" s="38"/>
      <c r="C90" s="21"/>
      <c r="D90" s="21"/>
      <c r="E90" s="21"/>
      <c r="F90" s="21"/>
      <c r="G90" s="21"/>
      <c r="H90" s="21"/>
      <c r="I90" s="21"/>
      <c r="J90" s="21"/>
      <c r="K90" s="23">
        <f t="shared" si="17"/>
        <v>0</v>
      </c>
      <c r="L90" s="22">
        <f t="shared" si="18"/>
        <v>0</v>
      </c>
      <c r="M90" s="39">
        <f t="shared" si="19"/>
        <v>0</v>
      </c>
      <c r="O90" s="37">
        <f t="shared" si="20"/>
        <v>0</v>
      </c>
      <c r="P90" s="37">
        <f t="shared" si="13"/>
        <v>0</v>
      </c>
      <c r="Q90" s="37">
        <f t="shared" si="14"/>
        <v>0</v>
      </c>
      <c r="R90" s="37">
        <f t="shared" si="15"/>
        <v>0</v>
      </c>
      <c r="S90" s="37">
        <f t="shared" si="16"/>
        <v>0</v>
      </c>
      <c r="T90">
        <v>89</v>
      </c>
      <c r="U90" s="45">
        <f>IFERROR(-HLOOKUP($U$1,IEX!$W$2:$BH$98,T90,FALSE),0)</f>
        <v>0</v>
      </c>
      <c r="V90" s="46">
        <f t="shared" si="21"/>
        <v>0</v>
      </c>
      <c r="W90" s="52"/>
      <c r="X90" s="46"/>
      <c r="Y90" s="46"/>
      <c r="Z90" s="46"/>
      <c r="AA90" s="46"/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  <c r="BD90" s="46"/>
      <c r="BE90" s="46"/>
      <c r="BF90" s="46"/>
      <c r="BG90" s="46"/>
      <c r="BH90" s="46"/>
      <c r="BI90" s="46"/>
      <c r="BJ90" s="46"/>
      <c r="BK90" s="46"/>
    </row>
    <row r="91" spans="1:63">
      <c r="A91" s="8" t="s">
        <v>133</v>
      </c>
      <c r="B91" s="38"/>
      <c r="C91" s="21"/>
      <c r="D91" s="21"/>
      <c r="E91" s="21"/>
      <c r="F91" s="21"/>
      <c r="G91" s="21"/>
      <c r="H91" s="21"/>
      <c r="I91" s="21"/>
      <c r="J91" s="21"/>
      <c r="K91" s="23">
        <f t="shared" si="17"/>
        <v>0</v>
      </c>
      <c r="L91" s="22">
        <f t="shared" si="18"/>
        <v>0</v>
      </c>
      <c r="M91" s="39">
        <f t="shared" si="19"/>
        <v>0</v>
      </c>
      <c r="O91" s="37">
        <f t="shared" si="20"/>
        <v>0</v>
      </c>
      <c r="P91" s="37">
        <f t="shared" si="13"/>
        <v>0</v>
      </c>
      <c r="Q91" s="37">
        <f t="shared" si="14"/>
        <v>0</v>
      </c>
      <c r="R91" s="37">
        <f t="shared" si="15"/>
        <v>0</v>
      </c>
      <c r="S91" s="37">
        <f t="shared" si="16"/>
        <v>0</v>
      </c>
      <c r="T91">
        <v>90</v>
      </c>
      <c r="U91" s="45">
        <f>IFERROR(-HLOOKUP($U$1,IEX!$W$2:$BH$98,T91,FALSE),0)</f>
        <v>0</v>
      </c>
      <c r="V91" s="46">
        <f t="shared" si="21"/>
        <v>0</v>
      </c>
      <c r="W91" s="52"/>
      <c r="X91" s="46"/>
      <c r="Y91" s="46"/>
      <c r="Z91" s="46"/>
      <c r="AA91" s="46"/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  <c r="BD91" s="46"/>
      <c r="BE91" s="46"/>
      <c r="BF91" s="46"/>
      <c r="BG91" s="46"/>
      <c r="BH91" s="46"/>
      <c r="BI91" s="46"/>
      <c r="BJ91" s="46"/>
      <c r="BK91" s="46"/>
    </row>
    <row r="92" spans="1:63">
      <c r="A92" s="8" t="s">
        <v>134</v>
      </c>
      <c r="B92" s="38"/>
      <c r="C92" s="21"/>
      <c r="D92" s="21"/>
      <c r="E92" s="21"/>
      <c r="F92" s="21"/>
      <c r="G92" s="21"/>
      <c r="H92" s="21"/>
      <c r="I92" s="21"/>
      <c r="J92" s="21"/>
      <c r="K92" s="23">
        <f t="shared" si="17"/>
        <v>0</v>
      </c>
      <c r="L92" s="22">
        <f t="shared" si="18"/>
        <v>0</v>
      </c>
      <c r="M92" s="39">
        <f t="shared" si="19"/>
        <v>0</v>
      </c>
      <c r="O92" s="37">
        <f t="shared" si="20"/>
        <v>0</v>
      </c>
      <c r="P92" s="37">
        <f t="shared" si="13"/>
        <v>0</v>
      </c>
      <c r="Q92" s="37">
        <f t="shared" si="14"/>
        <v>0</v>
      </c>
      <c r="R92" s="37">
        <f t="shared" si="15"/>
        <v>0</v>
      </c>
      <c r="S92" s="37">
        <f t="shared" si="16"/>
        <v>0</v>
      </c>
      <c r="T92">
        <v>91</v>
      </c>
      <c r="U92" s="45">
        <f>IFERROR(-HLOOKUP($U$1,IEX!$W$2:$BH$98,T92,FALSE),0)</f>
        <v>0</v>
      </c>
      <c r="V92" s="46">
        <f t="shared" si="21"/>
        <v>0</v>
      </c>
      <c r="W92" s="52"/>
      <c r="X92" s="46"/>
      <c r="Y92" s="46"/>
      <c r="Z92" s="46"/>
      <c r="AA92" s="46"/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  <c r="BD92" s="46"/>
      <c r="BE92" s="46"/>
      <c r="BF92" s="46"/>
      <c r="BG92" s="46"/>
      <c r="BH92" s="46"/>
      <c r="BI92" s="46"/>
      <c r="BJ92" s="46"/>
      <c r="BK92" s="46"/>
    </row>
    <row r="93" spans="1:63">
      <c r="A93" s="8" t="s">
        <v>135</v>
      </c>
      <c r="B93" s="38"/>
      <c r="C93" s="21"/>
      <c r="D93" s="21"/>
      <c r="E93" s="21"/>
      <c r="F93" s="21"/>
      <c r="G93" s="21"/>
      <c r="H93" s="21"/>
      <c r="I93" s="21"/>
      <c r="J93" s="21"/>
      <c r="K93" s="23">
        <f t="shared" si="17"/>
        <v>0</v>
      </c>
      <c r="L93" s="22">
        <f t="shared" si="18"/>
        <v>0</v>
      </c>
      <c r="M93" s="39">
        <f t="shared" si="19"/>
        <v>0</v>
      </c>
      <c r="O93" s="37">
        <f t="shared" si="20"/>
        <v>0</v>
      </c>
      <c r="P93" s="37">
        <f t="shared" si="13"/>
        <v>0</v>
      </c>
      <c r="Q93" s="37">
        <f t="shared" si="14"/>
        <v>0</v>
      </c>
      <c r="R93" s="37">
        <f t="shared" si="15"/>
        <v>0</v>
      </c>
      <c r="S93" s="37">
        <f t="shared" si="16"/>
        <v>0</v>
      </c>
      <c r="T93">
        <v>92</v>
      </c>
      <c r="U93" s="45">
        <f>IFERROR(-HLOOKUP($U$1,IEX!$W$2:$BH$98,T93,FALSE),0)</f>
        <v>0</v>
      </c>
      <c r="V93" s="46">
        <f t="shared" si="21"/>
        <v>0</v>
      </c>
      <c r="W93" s="52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  <c r="BD93" s="46"/>
      <c r="BE93" s="46"/>
      <c r="BF93" s="46"/>
      <c r="BG93" s="46"/>
      <c r="BH93" s="46"/>
      <c r="BI93" s="46"/>
      <c r="BJ93" s="46"/>
      <c r="BK93" s="46"/>
    </row>
    <row r="94" spans="1:63">
      <c r="A94" s="8" t="s">
        <v>136</v>
      </c>
      <c r="B94" s="38"/>
      <c r="C94" s="21"/>
      <c r="D94" s="21"/>
      <c r="E94" s="21"/>
      <c r="F94" s="21"/>
      <c r="G94" s="21"/>
      <c r="H94" s="21"/>
      <c r="I94" s="21"/>
      <c r="J94" s="21"/>
      <c r="K94" s="23">
        <f t="shared" si="17"/>
        <v>0</v>
      </c>
      <c r="L94" s="22">
        <f t="shared" si="18"/>
        <v>0</v>
      </c>
      <c r="M94" s="39">
        <f t="shared" si="19"/>
        <v>0</v>
      </c>
      <c r="O94" s="37">
        <f t="shared" si="20"/>
        <v>0</v>
      </c>
      <c r="P94" s="37">
        <f t="shared" si="13"/>
        <v>0</v>
      </c>
      <c r="Q94" s="37">
        <f t="shared" si="14"/>
        <v>0</v>
      </c>
      <c r="R94" s="37">
        <f t="shared" si="15"/>
        <v>0</v>
      </c>
      <c r="S94" s="37">
        <f t="shared" si="16"/>
        <v>0</v>
      </c>
      <c r="T94">
        <v>93</v>
      </c>
      <c r="U94" s="45">
        <f>IFERROR(-HLOOKUP($U$1,IEX!$W$2:$BH$98,T94,FALSE),0)</f>
        <v>0</v>
      </c>
      <c r="V94" s="46">
        <f t="shared" si="21"/>
        <v>0</v>
      </c>
      <c r="W94" s="52"/>
      <c r="X94" s="46"/>
      <c r="Y94" s="46"/>
      <c r="Z94" s="46"/>
      <c r="AA94" s="46"/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  <c r="BD94" s="46"/>
      <c r="BE94" s="46"/>
      <c r="BF94" s="46"/>
      <c r="BG94" s="46"/>
      <c r="BH94" s="46"/>
      <c r="BI94" s="46"/>
      <c r="BJ94" s="46"/>
      <c r="BK94" s="46"/>
    </row>
    <row r="95" spans="1:63">
      <c r="A95" s="8" t="s">
        <v>137</v>
      </c>
      <c r="B95" s="38"/>
      <c r="C95" s="21"/>
      <c r="D95" s="21"/>
      <c r="E95" s="21"/>
      <c r="F95" s="21"/>
      <c r="G95" s="21"/>
      <c r="H95" s="21"/>
      <c r="I95" s="21"/>
      <c r="J95" s="21"/>
      <c r="K95" s="23">
        <f t="shared" si="17"/>
        <v>0</v>
      </c>
      <c r="L95" s="22">
        <f t="shared" si="18"/>
        <v>0</v>
      </c>
      <c r="M95" s="39">
        <f t="shared" si="19"/>
        <v>0</v>
      </c>
      <c r="O95" s="37">
        <f t="shared" si="20"/>
        <v>0</v>
      </c>
      <c r="P95" s="37">
        <f t="shared" si="13"/>
        <v>0</v>
      </c>
      <c r="Q95" s="37">
        <f t="shared" si="14"/>
        <v>0</v>
      </c>
      <c r="R95" s="37">
        <f t="shared" si="15"/>
        <v>0</v>
      </c>
      <c r="S95" s="37">
        <f t="shared" si="16"/>
        <v>0</v>
      </c>
      <c r="T95">
        <v>94</v>
      </c>
      <c r="U95" s="45">
        <f>IFERROR(-HLOOKUP($U$1,IEX!$W$2:$BH$98,T95,FALSE),0)</f>
        <v>0</v>
      </c>
      <c r="V95" s="46">
        <f t="shared" si="21"/>
        <v>0</v>
      </c>
      <c r="W95" s="52"/>
      <c r="X95" s="46"/>
      <c r="Y95" s="46"/>
      <c r="Z95" s="46"/>
      <c r="AA95" s="46"/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  <c r="BD95" s="46"/>
      <c r="BE95" s="46"/>
      <c r="BF95" s="46"/>
      <c r="BG95" s="46"/>
      <c r="BH95" s="46"/>
      <c r="BI95" s="46"/>
      <c r="BJ95" s="46"/>
      <c r="BK95" s="46"/>
    </row>
    <row r="96" spans="1:63">
      <c r="A96" s="8" t="s">
        <v>138</v>
      </c>
      <c r="B96" s="38"/>
      <c r="C96" s="21"/>
      <c r="D96" s="21"/>
      <c r="E96" s="21"/>
      <c r="F96" s="21"/>
      <c r="G96" s="21"/>
      <c r="H96" s="21"/>
      <c r="I96" s="21"/>
      <c r="J96" s="21"/>
      <c r="K96" s="23">
        <f t="shared" si="17"/>
        <v>0</v>
      </c>
      <c r="L96" s="22">
        <f t="shared" si="18"/>
        <v>0</v>
      </c>
      <c r="M96" s="39">
        <f t="shared" si="19"/>
        <v>0</v>
      </c>
      <c r="O96" s="37">
        <f t="shared" si="20"/>
        <v>0</v>
      </c>
      <c r="P96" s="37">
        <f t="shared" si="13"/>
        <v>0</v>
      </c>
      <c r="Q96" s="37">
        <f t="shared" si="14"/>
        <v>0</v>
      </c>
      <c r="R96" s="37">
        <f t="shared" si="15"/>
        <v>0</v>
      </c>
      <c r="S96" s="37">
        <f t="shared" si="16"/>
        <v>0</v>
      </c>
      <c r="T96">
        <v>95</v>
      </c>
      <c r="U96" s="45">
        <f>IFERROR(-HLOOKUP($U$1,IEX!$W$2:$BH$98,T96,FALSE),0)</f>
        <v>0</v>
      </c>
      <c r="V96" s="46">
        <f t="shared" si="21"/>
        <v>0</v>
      </c>
      <c r="W96" s="52"/>
      <c r="X96" s="46"/>
      <c r="Y96" s="46"/>
      <c r="Z96" s="46"/>
      <c r="AA96" s="46"/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  <c r="BD96" s="46"/>
      <c r="BE96" s="46"/>
      <c r="BF96" s="46"/>
      <c r="BG96" s="46"/>
      <c r="BH96" s="46"/>
      <c r="BI96" s="46"/>
      <c r="BJ96" s="46"/>
      <c r="BK96" s="46"/>
    </row>
    <row r="97" spans="1:63">
      <c r="A97" s="8" t="s">
        <v>139</v>
      </c>
      <c r="B97" s="38"/>
      <c r="C97" s="21"/>
      <c r="D97" s="21"/>
      <c r="E97" s="21"/>
      <c r="F97" s="21"/>
      <c r="G97" s="21"/>
      <c r="H97" s="21"/>
      <c r="I97" s="21"/>
      <c r="J97" s="21"/>
      <c r="K97" s="23">
        <f t="shared" si="17"/>
        <v>0</v>
      </c>
      <c r="L97" s="22">
        <f t="shared" si="18"/>
        <v>0</v>
      </c>
      <c r="M97" s="39">
        <f t="shared" si="19"/>
        <v>0</v>
      </c>
      <c r="O97" s="37">
        <f t="shared" si="20"/>
        <v>0</v>
      </c>
      <c r="P97" s="37">
        <f t="shared" si="13"/>
        <v>0</v>
      </c>
      <c r="Q97" s="37">
        <f t="shared" si="14"/>
        <v>0</v>
      </c>
      <c r="R97" s="37">
        <f t="shared" si="15"/>
        <v>0</v>
      </c>
      <c r="S97" s="37">
        <f t="shared" si="16"/>
        <v>0</v>
      </c>
      <c r="T97">
        <v>96</v>
      </c>
      <c r="U97" s="45">
        <f>IFERROR(-HLOOKUP($U$1,IEX!$W$2:$BH$98,T97,FALSE),0)</f>
        <v>0</v>
      </c>
      <c r="V97" s="46">
        <f t="shared" si="21"/>
        <v>0</v>
      </c>
      <c r="W97" s="52"/>
      <c r="X97" s="46"/>
      <c r="Y97" s="46"/>
      <c r="Z97" s="46"/>
      <c r="AA97" s="46"/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  <c r="BD97" s="46"/>
      <c r="BE97" s="46"/>
      <c r="BF97" s="46"/>
      <c r="BG97" s="46"/>
      <c r="BH97" s="46"/>
      <c r="BI97" s="46"/>
      <c r="BJ97" s="46"/>
      <c r="BK97" s="46"/>
    </row>
    <row r="98" spans="1:63">
      <c r="A98" s="8" t="s">
        <v>140</v>
      </c>
      <c r="B98" s="38"/>
      <c r="C98" s="21"/>
      <c r="D98" s="21"/>
      <c r="E98" s="21"/>
      <c r="F98" s="21"/>
      <c r="G98" s="21"/>
      <c r="H98" s="21"/>
      <c r="I98" s="21"/>
      <c r="J98" s="21"/>
      <c r="K98" s="23">
        <f t="shared" si="17"/>
        <v>0</v>
      </c>
      <c r="L98" s="22">
        <f t="shared" si="18"/>
        <v>0</v>
      </c>
      <c r="M98" s="39">
        <f t="shared" si="19"/>
        <v>0</v>
      </c>
      <c r="O98" s="37">
        <f t="shared" si="20"/>
        <v>0</v>
      </c>
      <c r="P98" s="37">
        <f t="shared" si="13"/>
        <v>0</v>
      </c>
      <c r="Q98" s="37">
        <f t="shared" si="14"/>
        <v>0</v>
      </c>
      <c r="R98" s="37">
        <f t="shared" si="15"/>
        <v>0</v>
      </c>
      <c r="S98" s="37">
        <f t="shared" si="16"/>
        <v>0</v>
      </c>
      <c r="T98">
        <v>97</v>
      </c>
      <c r="U98" s="45">
        <f>IFERROR(-HLOOKUP($U$1,IEX!$W$2:$BH$98,T98,FALSE),0)</f>
        <v>0</v>
      </c>
      <c r="V98" s="46">
        <f t="shared" si="21"/>
        <v>0</v>
      </c>
      <c r="W98" s="52"/>
      <c r="X98" s="46"/>
      <c r="Y98" s="46"/>
      <c r="Z98" s="46"/>
      <c r="AA98" s="46"/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  <c r="BD98" s="46"/>
      <c r="BE98" s="46"/>
      <c r="BF98" s="46"/>
      <c r="BG98" s="46"/>
      <c r="BH98" s="46"/>
      <c r="BI98" s="46"/>
      <c r="BJ98" s="46"/>
      <c r="BK98" s="46"/>
    </row>
    <row r="99" spans="1:63">
      <c r="A99" s="8" t="s">
        <v>175</v>
      </c>
      <c r="B99" s="38">
        <f t="shared" ref="B99:M99" si="22">SUM(B3:B98)/4000</f>
        <v>0</v>
      </c>
      <c r="C99" s="21">
        <f t="shared" si="22"/>
        <v>0</v>
      </c>
      <c r="D99" s="22">
        <f t="shared" si="22"/>
        <v>0</v>
      </c>
      <c r="E99" s="22"/>
      <c r="F99" s="22">
        <f t="shared" si="22"/>
        <v>0</v>
      </c>
      <c r="G99" s="22"/>
      <c r="H99" s="22">
        <f t="shared" si="22"/>
        <v>0</v>
      </c>
      <c r="I99" s="22"/>
      <c r="J99" s="22">
        <f t="shared" si="22"/>
        <v>0</v>
      </c>
      <c r="K99" s="23">
        <f t="shared" si="22"/>
        <v>0</v>
      </c>
      <c r="L99" s="23">
        <f t="shared" si="22"/>
        <v>0</v>
      </c>
      <c r="M99" s="43">
        <f t="shared" si="22"/>
        <v>0</v>
      </c>
      <c r="O99" s="37">
        <f>SUM(O3:O98)/4000</f>
        <v>0</v>
      </c>
      <c r="P99" s="37">
        <f t="shared" ref="P99:S99" si="23">SUM(P3:P98)/4000</f>
        <v>0</v>
      </c>
      <c r="Q99" s="37">
        <f t="shared" si="23"/>
        <v>0</v>
      </c>
      <c r="R99" s="37">
        <f t="shared" si="23"/>
        <v>0</v>
      </c>
      <c r="S99" s="37">
        <f t="shared" si="23"/>
        <v>0</v>
      </c>
      <c r="U99" s="47">
        <f t="shared" ref="U99:AK99" si="24">SUM(U3:U98)/4000</f>
        <v>0</v>
      </c>
      <c r="V99" s="47">
        <f t="shared" si="24"/>
        <v>0</v>
      </c>
      <c r="W99" s="52"/>
      <c r="X99" s="47">
        <f t="shared" si="24"/>
        <v>0</v>
      </c>
      <c r="Y99" s="47">
        <f t="shared" si="24"/>
        <v>0</v>
      </c>
      <c r="Z99" s="47">
        <f t="shared" si="24"/>
        <v>0</v>
      </c>
      <c r="AA99" s="47">
        <f t="shared" si="24"/>
        <v>0</v>
      </c>
      <c r="AB99" s="47">
        <f t="shared" si="24"/>
        <v>0</v>
      </c>
      <c r="AC99" s="47">
        <f t="shared" si="24"/>
        <v>0</v>
      </c>
      <c r="AD99" s="47">
        <f t="shared" si="24"/>
        <v>0</v>
      </c>
      <c r="AE99" s="47">
        <f t="shared" si="24"/>
        <v>0</v>
      </c>
      <c r="AF99" s="47">
        <f t="shared" si="24"/>
        <v>0</v>
      </c>
      <c r="AG99" s="47">
        <f t="shared" si="24"/>
        <v>0</v>
      </c>
      <c r="AH99" s="47">
        <f t="shared" si="24"/>
        <v>0</v>
      </c>
      <c r="AI99" s="47">
        <f t="shared" si="24"/>
        <v>0</v>
      </c>
      <c r="AJ99" s="47">
        <f t="shared" si="24"/>
        <v>0</v>
      </c>
      <c r="AK99" s="47">
        <f t="shared" si="24"/>
        <v>0</v>
      </c>
      <c r="AL99" s="47">
        <f t="shared" ref="AL99:AQ99" si="25">SUM(AL3:AL98)/4000</f>
        <v>0</v>
      </c>
      <c r="AM99" s="47">
        <f t="shared" si="25"/>
        <v>0</v>
      </c>
      <c r="AN99" s="47">
        <f t="shared" si="25"/>
        <v>0</v>
      </c>
      <c r="AO99" s="47">
        <f t="shared" si="25"/>
        <v>0</v>
      </c>
      <c r="AP99" s="47">
        <f t="shared" si="25"/>
        <v>0</v>
      </c>
      <c r="AQ99" s="47">
        <f t="shared" si="25"/>
        <v>0</v>
      </c>
      <c r="AR99" s="47">
        <f t="shared" ref="AR99:BK99" si="26">SUM(AR3:AR98)/4000</f>
        <v>0</v>
      </c>
      <c r="AS99" s="47">
        <f t="shared" si="26"/>
        <v>0</v>
      </c>
      <c r="AT99" s="47">
        <f t="shared" si="26"/>
        <v>0</v>
      </c>
      <c r="AU99" s="47">
        <f t="shared" si="26"/>
        <v>0</v>
      </c>
      <c r="AV99" s="47">
        <f t="shared" si="26"/>
        <v>0</v>
      </c>
      <c r="AW99" s="47">
        <f t="shared" si="26"/>
        <v>0</v>
      </c>
      <c r="AX99" s="47">
        <f t="shared" si="26"/>
        <v>0</v>
      </c>
      <c r="AY99" s="47">
        <f t="shared" si="26"/>
        <v>0</v>
      </c>
      <c r="AZ99" s="47">
        <f t="shared" si="26"/>
        <v>0</v>
      </c>
      <c r="BA99" s="47">
        <f t="shared" si="26"/>
        <v>0</v>
      </c>
      <c r="BB99" s="47">
        <f t="shared" si="26"/>
        <v>0</v>
      </c>
      <c r="BC99" s="47">
        <f t="shared" si="26"/>
        <v>0</v>
      </c>
      <c r="BD99" s="47">
        <f t="shared" si="26"/>
        <v>0</v>
      </c>
      <c r="BE99" s="47">
        <f t="shared" si="26"/>
        <v>0</v>
      </c>
      <c r="BF99" s="47">
        <f t="shared" si="26"/>
        <v>0</v>
      </c>
      <c r="BG99" s="47">
        <f t="shared" si="26"/>
        <v>0</v>
      </c>
      <c r="BH99" s="47">
        <f t="shared" si="26"/>
        <v>0</v>
      </c>
      <c r="BI99" s="47">
        <f t="shared" si="26"/>
        <v>0</v>
      </c>
      <c r="BJ99" s="47">
        <f t="shared" si="26"/>
        <v>0</v>
      </c>
      <c r="BK99" s="47">
        <f t="shared" si="26"/>
        <v>0</v>
      </c>
    </row>
    <row r="100" spans="1:63" ht="15.75" thickBot="1"/>
    <row r="101" spans="1:63" ht="15.75" thickBot="1">
      <c r="W101" s="59" t="s">
        <v>142</v>
      </c>
      <c r="X101" s="56">
        <f>SUM(X102:X106)</f>
        <v>0</v>
      </c>
      <c r="Y101" s="54">
        <f t="shared" ref="Y101:AK101" si="27">SUM(Y102:Y106)</f>
        <v>0</v>
      </c>
      <c r="Z101" s="54">
        <f t="shared" si="27"/>
        <v>0</v>
      </c>
      <c r="AA101" s="54">
        <f t="shared" si="27"/>
        <v>0</v>
      </c>
      <c r="AB101" s="54">
        <f t="shared" si="27"/>
        <v>0</v>
      </c>
      <c r="AC101" s="54">
        <f t="shared" si="27"/>
        <v>0</v>
      </c>
      <c r="AD101" s="54">
        <f t="shared" si="27"/>
        <v>0</v>
      </c>
      <c r="AE101" s="54">
        <f t="shared" si="27"/>
        <v>0</v>
      </c>
      <c r="AF101" s="54">
        <f t="shared" ref="AF101" si="28">SUM(AF102:AF106)</f>
        <v>0</v>
      </c>
      <c r="AG101" s="54">
        <f t="shared" ref="AG101" si="29">SUM(AG102:AG106)</f>
        <v>0</v>
      </c>
      <c r="AH101" s="54">
        <f t="shared" ref="AH101" si="30">SUM(AH102:AH106)</f>
        <v>0</v>
      </c>
      <c r="AI101" s="54">
        <f t="shared" ref="AI101" si="31">SUM(AI102:AI106)</f>
        <v>0</v>
      </c>
      <c r="AJ101" s="54">
        <f t="shared" si="27"/>
        <v>0</v>
      </c>
      <c r="AK101" s="55">
        <f t="shared" si="27"/>
        <v>0</v>
      </c>
      <c r="AL101" s="55">
        <f t="shared" ref="AL101:AQ101" si="32">SUM(AL102:AL106)</f>
        <v>0</v>
      </c>
      <c r="AM101" s="55">
        <f t="shared" si="32"/>
        <v>0</v>
      </c>
      <c r="AN101" s="55">
        <f t="shared" si="32"/>
        <v>0</v>
      </c>
      <c r="AO101" s="55">
        <f t="shared" si="32"/>
        <v>0</v>
      </c>
      <c r="AP101" s="55">
        <f t="shared" si="32"/>
        <v>0</v>
      </c>
      <c r="AQ101" s="55">
        <f t="shared" si="32"/>
        <v>0</v>
      </c>
      <c r="AR101" s="55">
        <f t="shared" ref="AR101:BK101" si="33">SUM(AR102:AR106)</f>
        <v>0</v>
      </c>
      <c r="AS101" s="55">
        <f t="shared" si="33"/>
        <v>0</v>
      </c>
      <c r="AT101" s="55">
        <f t="shared" si="33"/>
        <v>0</v>
      </c>
      <c r="AU101" s="55">
        <f t="shared" si="33"/>
        <v>0</v>
      </c>
      <c r="AV101" s="55">
        <f t="shared" si="33"/>
        <v>0</v>
      </c>
      <c r="AW101" s="55">
        <f t="shared" si="33"/>
        <v>0</v>
      </c>
      <c r="AX101" s="55">
        <f t="shared" si="33"/>
        <v>0</v>
      </c>
      <c r="AY101" s="55">
        <f t="shared" si="33"/>
        <v>0</v>
      </c>
      <c r="AZ101" s="55">
        <f t="shared" si="33"/>
        <v>0</v>
      </c>
      <c r="BA101" s="55">
        <f t="shared" si="33"/>
        <v>0</v>
      </c>
      <c r="BB101" s="55">
        <f t="shared" si="33"/>
        <v>0</v>
      </c>
      <c r="BC101" s="55">
        <f t="shared" si="33"/>
        <v>0</v>
      </c>
      <c r="BD101" s="55">
        <f t="shared" si="33"/>
        <v>0</v>
      </c>
      <c r="BE101" s="55">
        <f t="shared" si="33"/>
        <v>0</v>
      </c>
      <c r="BF101" s="55">
        <f t="shared" si="33"/>
        <v>0</v>
      </c>
      <c r="BG101" s="55">
        <f t="shared" si="33"/>
        <v>0</v>
      </c>
      <c r="BH101" s="55">
        <f t="shared" si="33"/>
        <v>0</v>
      </c>
      <c r="BI101" s="55">
        <f t="shared" si="33"/>
        <v>0</v>
      </c>
      <c r="BJ101" s="55">
        <f t="shared" si="33"/>
        <v>0</v>
      </c>
      <c r="BK101" s="55">
        <f t="shared" si="33"/>
        <v>0</v>
      </c>
    </row>
    <row r="102" spans="1:63">
      <c r="W102" s="60" t="s">
        <v>149</v>
      </c>
      <c r="X102" s="57">
        <f>IF(X$2=$W$102,1,0)</f>
        <v>0</v>
      </c>
      <c r="Y102" s="53">
        <f t="shared" ref="Y102:BK102" si="34">IF(Y$2=$W$102,1,0)</f>
        <v>0</v>
      </c>
      <c r="Z102" s="53">
        <f t="shared" si="34"/>
        <v>0</v>
      </c>
      <c r="AA102" s="53">
        <f t="shared" si="34"/>
        <v>0</v>
      </c>
      <c r="AB102" s="53">
        <f t="shared" si="34"/>
        <v>0</v>
      </c>
      <c r="AC102" s="53">
        <f t="shared" si="34"/>
        <v>0</v>
      </c>
      <c r="AD102" s="53">
        <f t="shared" si="34"/>
        <v>0</v>
      </c>
      <c r="AE102" s="53">
        <f t="shared" si="34"/>
        <v>0</v>
      </c>
      <c r="AF102" s="53">
        <f t="shared" si="34"/>
        <v>0</v>
      </c>
      <c r="AG102" s="53">
        <f t="shared" si="34"/>
        <v>0</v>
      </c>
      <c r="AH102" s="53">
        <f t="shared" si="34"/>
        <v>0</v>
      </c>
      <c r="AI102" s="53">
        <f t="shared" si="34"/>
        <v>0</v>
      </c>
      <c r="AJ102" s="53">
        <f t="shared" si="34"/>
        <v>0</v>
      </c>
      <c r="AK102" s="53">
        <f t="shared" si="34"/>
        <v>0</v>
      </c>
      <c r="AL102" s="53">
        <f t="shared" si="34"/>
        <v>0</v>
      </c>
      <c r="AM102" s="53">
        <f t="shared" si="34"/>
        <v>0</v>
      </c>
      <c r="AN102" s="53">
        <f t="shared" si="34"/>
        <v>0</v>
      </c>
      <c r="AO102" s="53">
        <f t="shared" si="34"/>
        <v>0</v>
      </c>
      <c r="AP102" s="53">
        <f t="shared" si="34"/>
        <v>0</v>
      </c>
      <c r="AQ102" s="53">
        <f t="shared" si="34"/>
        <v>0</v>
      </c>
      <c r="AR102" s="53">
        <f t="shared" si="34"/>
        <v>0</v>
      </c>
      <c r="AS102" s="53">
        <f t="shared" si="34"/>
        <v>0</v>
      </c>
      <c r="AT102" s="53">
        <f t="shared" si="34"/>
        <v>0</v>
      </c>
      <c r="AU102" s="53">
        <f t="shared" si="34"/>
        <v>0</v>
      </c>
      <c r="AV102" s="53">
        <f t="shared" si="34"/>
        <v>0</v>
      </c>
      <c r="AW102" s="53">
        <f t="shared" si="34"/>
        <v>0</v>
      </c>
      <c r="AX102" s="53">
        <f t="shared" si="34"/>
        <v>0</v>
      </c>
      <c r="AY102" s="53">
        <f t="shared" si="34"/>
        <v>0</v>
      </c>
      <c r="AZ102" s="53">
        <f t="shared" si="34"/>
        <v>0</v>
      </c>
      <c r="BA102" s="53">
        <f t="shared" si="34"/>
        <v>0</v>
      </c>
      <c r="BB102" s="53">
        <f t="shared" si="34"/>
        <v>0</v>
      </c>
      <c r="BC102" s="53">
        <f t="shared" si="34"/>
        <v>0</v>
      </c>
      <c r="BD102" s="53">
        <f t="shared" si="34"/>
        <v>0</v>
      </c>
      <c r="BE102" s="53">
        <f t="shared" si="34"/>
        <v>0</v>
      </c>
      <c r="BF102" s="53">
        <f t="shared" si="34"/>
        <v>0</v>
      </c>
      <c r="BG102" s="53">
        <f t="shared" si="34"/>
        <v>0</v>
      </c>
      <c r="BH102" s="53">
        <f t="shared" si="34"/>
        <v>0</v>
      </c>
      <c r="BI102" s="53">
        <f t="shared" si="34"/>
        <v>0</v>
      </c>
      <c r="BJ102" s="53">
        <f t="shared" si="34"/>
        <v>0</v>
      </c>
      <c r="BK102" s="53">
        <f t="shared" si="34"/>
        <v>0</v>
      </c>
    </row>
    <row r="103" spans="1:63">
      <c r="W103" s="61" t="s">
        <v>150</v>
      </c>
      <c r="X103" s="58">
        <f>IF(X$2=$W$103,1,0)</f>
        <v>0</v>
      </c>
      <c r="Y103" s="46">
        <f t="shared" ref="Y103:BK103" si="35">IF(Y$2=$W$103,1,0)</f>
        <v>0</v>
      </c>
      <c r="Z103" s="46">
        <f t="shared" si="35"/>
        <v>0</v>
      </c>
      <c r="AA103" s="46">
        <f t="shared" si="35"/>
        <v>0</v>
      </c>
      <c r="AB103" s="46">
        <f t="shared" si="35"/>
        <v>0</v>
      </c>
      <c r="AC103" s="46">
        <f t="shared" si="35"/>
        <v>0</v>
      </c>
      <c r="AD103" s="46">
        <f t="shared" si="35"/>
        <v>0</v>
      </c>
      <c r="AE103" s="46">
        <f t="shared" si="35"/>
        <v>0</v>
      </c>
      <c r="AF103" s="46">
        <f t="shared" si="35"/>
        <v>0</v>
      </c>
      <c r="AG103" s="46">
        <f t="shared" si="35"/>
        <v>0</v>
      </c>
      <c r="AH103" s="46">
        <f t="shared" si="35"/>
        <v>0</v>
      </c>
      <c r="AI103" s="46">
        <f t="shared" si="35"/>
        <v>0</v>
      </c>
      <c r="AJ103" s="46">
        <f t="shared" si="35"/>
        <v>0</v>
      </c>
      <c r="AK103" s="46">
        <f t="shared" si="35"/>
        <v>0</v>
      </c>
      <c r="AL103" s="46">
        <f t="shared" si="35"/>
        <v>0</v>
      </c>
      <c r="AM103" s="46">
        <f t="shared" si="35"/>
        <v>0</v>
      </c>
      <c r="AN103" s="46">
        <f t="shared" si="35"/>
        <v>0</v>
      </c>
      <c r="AO103" s="46">
        <f t="shared" si="35"/>
        <v>0</v>
      </c>
      <c r="AP103" s="46">
        <f t="shared" si="35"/>
        <v>0</v>
      </c>
      <c r="AQ103" s="46">
        <f t="shared" si="35"/>
        <v>0</v>
      </c>
      <c r="AR103" s="46">
        <f t="shared" si="35"/>
        <v>0</v>
      </c>
      <c r="AS103" s="46">
        <f t="shared" si="35"/>
        <v>0</v>
      </c>
      <c r="AT103" s="46">
        <f t="shared" si="35"/>
        <v>0</v>
      </c>
      <c r="AU103" s="46">
        <f t="shared" si="35"/>
        <v>0</v>
      </c>
      <c r="AV103" s="46">
        <f t="shared" si="35"/>
        <v>0</v>
      </c>
      <c r="AW103" s="46">
        <f t="shared" si="35"/>
        <v>0</v>
      </c>
      <c r="AX103" s="46">
        <f t="shared" si="35"/>
        <v>0</v>
      </c>
      <c r="AY103" s="46">
        <f t="shared" si="35"/>
        <v>0</v>
      </c>
      <c r="AZ103" s="46">
        <f t="shared" si="35"/>
        <v>0</v>
      </c>
      <c r="BA103" s="46">
        <f t="shared" si="35"/>
        <v>0</v>
      </c>
      <c r="BB103" s="46">
        <f t="shared" si="35"/>
        <v>0</v>
      </c>
      <c r="BC103" s="46">
        <f t="shared" si="35"/>
        <v>0</v>
      </c>
      <c r="BD103" s="46">
        <f t="shared" si="35"/>
        <v>0</v>
      </c>
      <c r="BE103" s="46">
        <f t="shared" si="35"/>
        <v>0</v>
      </c>
      <c r="BF103" s="46">
        <f t="shared" si="35"/>
        <v>0</v>
      </c>
      <c r="BG103" s="46">
        <f t="shared" si="35"/>
        <v>0</v>
      </c>
      <c r="BH103" s="46">
        <f t="shared" si="35"/>
        <v>0</v>
      </c>
      <c r="BI103" s="46">
        <f t="shared" si="35"/>
        <v>0</v>
      </c>
      <c r="BJ103" s="46">
        <f t="shared" si="35"/>
        <v>0</v>
      </c>
      <c r="BK103" s="46">
        <f t="shared" si="35"/>
        <v>0</v>
      </c>
    </row>
    <row r="104" spans="1:63">
      <c r="W104" s="61" t="s">
        <v>151</v>
      </c>
      <c r="X104" s="58">
        <f>IF(X$2=$W$104,1,0)</f>
        <v>0</v>
      </c>
      <c r="Y104" s="46">
        <f t="shared" ref="Y104:BK104" si="36">IF(Y$2=$W$104,1,0)</f>
        <v>0</v>
      </c>
      <c r="Z104" s="46">
        <f t="shared" si="36"/>
        <v>0</v>
      </c>
      <c r="AA104" s="46">
        <f t="shared" si="36"/>
        <v>0</v>
      </c>
      <c r="AB104" s="46">
        <f t="shared" si="36"/>
        <v>0</v>
      </c>
      <c r="AC104" s="46">
        <f t="shared" si="36"/>
        <v>0</v>
      </c>
      <c r="AD104" s="46">
        <f t="shared" si="36"/>
        <v>0</v>
      </c>
      <c r="AE104" s="46">
        <f t="shared" si="36"/>
        <v>0</v>
      </c>
      <c r="AF104" s="46">
        <f t="shared" si="36"/>
        <v>0</v>
      </c>
      <c r="AG104" s="46">
        <f t="shared" si="36"/>
        <v>0</v>
      </c>
      <c r="AH104" s="46">
        <f t="shared" si="36"/>
        <v>0</v>
      </c>
      <c r="AI104" s="46">
        <f t="shared" si="36"/>
        <v>0</v>
      </c>
      <c r="AJ104" s="46">
        <f t="shared" si="36"/>
        <v>0</v>
      </c>
      <c r="AK104" s="46">
        <f t="shared" si="36"/>
        <v>0</v>
      </c>
      <c r="AL104" s="46">
        <f t="shared" si="36"/>
        <v>0</v>
      </c>
      <c r="AM104" s="46">
        <f t="shared" si="36"/>
        <v>0</v>
      </c>
      <c r="AN104" s="46">
        <f t="shared" si="36"/>
        <v>0</v>
      </c>
      <c r="AO104" s="46">
        <f t="shared" si="36"/>
        <v>0</v>
      </c>
      <c r="AP104" s="46">
        <f t="shared" si="36"/>
        <v>0</v>
      </c>
      <c r="AQ104" s="46">
        <f t="shared" si="36"/>
        <v>0</v>
      </c>
      <c r="AR104" s="46">
        <f t="shared" si="36"/>
        <v>0</v>
      </c>
      <c r="AS104" s="46">
        <f t="shared" si="36"/>
        <v>0</v>
      </c>
      <c r="AT104" s="46">
        <f t="shared" si="36"/>
        <v>0</v>
      </c>
      <c r="AU104" s="46">
        <f t="shared" si="36"/>
        <v>0</v>
      </c>
      <c r="AV104" s="46">
        <f t="shared" si="36"/>
        <v>0</v>
      </c>
      <c r="AW104" s="46">
        <f t="shared" si="36"/>
        <v>0</v>
      </c>
      <c r="AX104" s="46">
        <f t="shared" si="36"/>
        <v>0</v>
      </c>
      <c r="AY104" s="46">
        <f t="shared" si="36"/>
        <v>0</v>
      </c>
      <c r="AZ104" s="46">
        <f t="shared" si="36"/>
        <v>0</v>
      </c>
      <c r="BA104" s="46">
        <f t="shared" si="36"/>
        <v>0</v>
      </c>
      <c r="BB104" s="46">
        <f t="shared" si="36"/>
        <v>0</v>
      </c>
      <c r="BC104" s="46">
        <f t="shared" si="36"/>
        <v>0</v>
      </c>
      <c r="BD104" s="46">
        <f t="shared" si="36"/>
        <v>0</v>
      </c>
      <c r="BE104" s="46">
        <f t="shared" si="36"/>
        <v>0</v>
      </c>
      <c r="BF104" s="46">
        <f t="shared" si="36"/>
        <v>0</v>
      </c>
      <c r="BG104" s="46">
        <f t="shared" si="36"/>
        <v>0</v>
      </c>
      <c r="BH104" s="46">
        <f t="shared" si="36"/>
        <v>0</v>
      </c>
      <c r="BI104" s="46">
        <f t="shared" si="36"/>
        <v>0</v>
      </c>
      <c r="BJ104" s="46">
        <f t="shared" si="36"/>
        <v>0</v>
      </c>
      <c r="BK104" s="46">
        <f t="shared" si="36"/>
        <v>0</v>
      </c>
    </row>
    <row r="105" spans="1:63">
      <c r="W105" s="61" t="s">
        <v>152</v>
      </c>
      <c r="X105" s="58">
        <f>IF(X$2=$W$105,1,0)</f>
        <v>0</v>
      </c>
      <c r="Y105" s="46">
        <f t="shared" ref="Y105:BK105" si="37">IF(Y$2=$W$105,1,0)</f>
        <v>0</v>
      </c>
      <c r="Z105" s="46">
        <f t="shared" si="37"/>
        <v>0</v>
      </c>
      <c r="AA105" s="46">
        <f t="shared" si="37"/>
        <v>0</v>
      </c>
      <c r="AB105" s="46">
        <f t="shared" si="37"/>
        <v>0</v>
      </c>
      <c r="AC105" s="46">
        <f t="shared" si="37"/>
        <v>0</v>
      </c>
      <c r="AD105" s="46">
        <f t="shared" si="37"/>
        <v>0</v>
      </c>
      <c r="AE105" s="46">
        <f t="shared" si="37"/>
        <v>0</v>
      </c>
      <c r="AF105" s="46">
        <f t="shared" si="37"/>
        <v>0</v>
      </c>
      <c r="AG105" s="46">
        <f t="shared" si="37"/>
        <v>0</v>
      </c>
      <c r="AH105" s="46">
        <f t="shared" si="37"/>
        <v>0</v>
      </c>
      <c r="AI105" s="46">
        <f t="shared" si="37"/>
        <v>0</v>
      </c>
      <c r="AJ105" s="46">
        <f t="shared" si="37"/>
        <v>0</v>
      </c>
      <c r="AK105" s="46">
        <f t="shared" si="37"/>
        <v>0</v>
      </c>
      <c r="AL105" s="46">
        <f t="shared" si="37"/>
        <v>0</v>
      </c>
      <c r="AM105" s="46">
        <f t="shared" si="37"/>
        <v>0</v>
      </c>
      <c r="AN105" s="46">
        <f t="shared" si="37"/>
        <v>0</v>
      </c>
      <c r="AO105" s="46">
        <f t="shared" si="37"/>
        <v>0</v>
      </c>
      <c r="AP105" s="46">
        <f t="shared" si="37"/>
        <v>0</v>
      </c>
      <c r="AQ105" s="46">
        <f t="shared" si="37"/>
        <v>0</v>
      </c>
      <c r="AR105" s="46">
        <f t="shared" si="37"/>
        <v>0</v>
      </c>
      <c r="AS105" s="46">
        <f t="shared" si="37"/>
        <v>0</v>
      </c>
      <c r="AT105" s="46">
        <f t="shared" si="37"/>
        <v>0</v>
      </c>
      <c r="AU105" s="46">
        <f t="shared" si="37"/>
        <v>0</v>
      </c>
      <c r="AV105" s="46">
        <f t="shared" si="37"/>
        <v>0</v>
      </c>
      <c r="AW105" s="46">
        <f t="shared" si="37"/>
        <v>0</v>
      </c>
      <c r="AX105" s="46">
        <f t="shared" si="37"/>
        <v>0</v>
      </c>
      <c r="AY105" s="46">
        <f t="shared" si="37"/>
        <v>0</v>
      </c>
      <c r="AZ105" s="46">
        <f t="shared" si="37"/>
        <v>0</v>
      </c>
      <c r="BA105" s="46">
        <f t="shared" si="37"/>
        <v>0</v>
      </c>
      <c r="BB105" s="46">
        <f t="shared" si="37"/>
        <v>0</v>
      </c>
      <c r="BC105" s="46">
        <f t="shared" si="37"/>
        <v>0</v>
      </c>
      <c r="BD105" s="46">
        <f t="shared" si="37"/>
        <v>0</v>
      </c>
      <c r="BE105" s="46">
        <f t="shared" si="37"/>
        <v>0</v>
      </c>
      <c r="BF105" s="46">
        <f t="shared" si="37"/>
        <v>0</v>
      </c>
      <c r="BG105" s="46">
        <f t="shared" si="37"/>
        <v>0</v>
      </c>
      <c r="BH105" s="46">
        <f t="shared" si="37"/>
        <v>0</v>
      </c>
      <c r="BI105" s="46">
        <f t="shared" si="37"/>
        <v>0</v>
      </c>
      <c r="BJ105" s="46">
        <f t="shared" si="37"/>
        <v>0</v>
      </c>
      <c r="BK105" s="46">
        <f t="shared" si="37"/>
        <v>0</v>
      </c>
    </row>
    <row r="106" spans="1:63" ht="15.75" thickBot="1">
      <c r="V106" t="s">
        <v>220</v>
      </c>
      <c r="W106" s="62" t="s">
        <v>153</v>
      </c>
      <c r="X106" s="58">
        <f>IF(OR(X$2=$W$106,X$2=$V$106),1,0)</f>
        <v>0</v>
      </c>
      <c r="Y106" s="46">
        <f t="shared" ref="Y106:BK106" si="38">IF(OR(Y$2=$W$106,Y$2=$V$106),1,0)</f>
        <v>0</v>
      </c>
      <c r="Z106" s="46">
        <f t="shared" si="38"/>
        <v>0</v>
      </c>
      <c r="AA106" s="46">
        <f t="shared" si="38"/>
        <v>0</v>
      </c>
      <c r="AB106" s="46">
        <f t="shared" si="38"/>
        <v>0</v>
      </c>
      <c r="AC106" s="46">
        <f t="shared" si="38"/>
        <v>0</v>
      </c>
      <c r="AD106" s="46">
        <f t="shared" si="38"/>
        <v>0</v>
      </c>
      <c r="AE106" s="46">
        <f t="shared" si="38"/>
        <v>0</v>
      </c>
      <c r="AF106" s="46">
        <f t="shared" si="38"/>
        <v>0</v>
      </c>
      <c r="AG106" s="46">
        <f t="shared" si="38"/>
        <v>0</v>
      </c>
      <c r="AH106" s="46">
        <f t="shared" si="38"/>
        <v>0</v>
      </c>
      <c r="AI106" s="46">
        <f t="shared" si="38"/>
        <v>0</v>
      </c>
      <c r="AJ106" s="46">
        <f t="shared" si="38"/>
        <v>0</v>
      </c>
      <c r="AK106" s="46">
        <f t="shared" si="38"/>
        <v>0</v>
      </c>
      <c r="AL106" s="46">
        <f t="shared" si="38"/>
        <v>0</v>
      </c>
      <c r="AM106" s="46">
        <f t="shared" si="38"/>
        <v>0</v>
      </c>
      <c r="AN106" s="46">
        <f t="shared" si="38"/>
        <v>0</v>
      </c>
      <c r="AO106" s="46">
        <f t="shared" si="38"/>
        <v>0</v>
      </c>
      <c r="AP106" s="46">
        <f t="shared" si="38"/>
        <v>0</v>
      </c>
      <c r="AQ106" s="46">
        <f t="shared" si="38"/>
        <v>0</v>
      </c>
      <c r="AR106" s="46">
        <f t="shared" si="38"/>
        <v>0</v>
      </c>
      <c r="AS106" s="46">
        <f t="shared" si="38"/>
        <v>0</v>
      </c>
      <c r="AT106" s="46">
        <f t="shared" si="38"/>
        <v>0</v>
      </c>
      <c r="AU106" s="46">
        <f t="shared" si="38"/>
        <v>0</v>
      </c>
      <c r="AV106" s="46">
        <f t="shared" si="38"/>
        <v>0</v>
      </c>
      <c r="AW106" s="46">
        <f t="shared" si="38"/>
        <v>0</v>
      </c>
      <c r="AX106" s="46">
        <f t="shared" si="38"/>
        <v>0</v>
      </c>
      <c r="AY106" s="46">
        <f t="shared" si="38"/>
        <v>0</v>
      </c>
      <c r="AZ106" s="46">
        <f t="shared" si="38"/>
        <v>0</v>
      </c>
      <c r="BA106" s="46">
        <f t="shared" si="38"/>
        <v>0</v>
      </c>
      <c r="BB106" s="46">
        <f t="shared" si="38"/>
        <v>0</v>
      </c>
      <c r="BC106" s="46">
        <f t="shared" si="38"/>
        <v>0</v>
      </c>
      <c r="BD106" s="46">
        <f t="shared" si="38"/>
        <v>0</v>
      </c>
      <c r="BE106" s="46">
        <f t="shared" si="38"/>
        <v>0</v>
      </c>
      <c r="BF106" s="46">
        <f t="shared" si="38"/>
        <v>0</v>
      </c>
      <c r="BG106" s="46">
        <f t="shared" si="38"/>
        <v>0</v>
      </c>
      <c r="BH106" s="46">
        <f t="shared" si="38"/>
        <v>0</v>
      </c>
      <c r="BI106" s="46">
        <f t="shared" si="38"/>
        <v>0</v>
      </c>
      <c r="BJ106" s="46">
        <f t="shared" si="38"/>
        <v>0</v>
      </c>
      <c r="BK106" s="46">
        <f t="shared" si="38"/>
        <v>0</v>
      </c>
    </row>
    <row r="108" spans="1:63">
      <c r="A108">
        <v>1</v>
      </c>
      <c r="B108">
        <v>2</v>
      </c>
      <c r="C108">
        <v>3</v>
      </c>
      <c r="D108">
        <v>4</v>
      </c>
      <c r="E108">
        <v>5</v>
      </c>
      <c r="F108">
        <v>6</v>
      </c>
      <c r="G108">
        <v>7</v>
      </c>
      <c r="H108">
        <v>8</v>
      </c>
      <c r="I108">
        <v>9</v>
      </c>
      <c r="J108">
        <v>10</v>
      </c>
      <c r="K108">
        <v>11</v>
      </c>
      <c r="L108">
        <v>12</v>
      </c>
      <c r="M108">
        <v>13</v>
      </c>
      <c r="N108">
        <v>14</v>
      </c>
      <c r="O108">
        <v>15</v>
      </c>
      <c r="P108">
        <v>16</v>
      </c>
      <c r="Q108">
        <v>17</v>
      </c>
      <c r="R108">
        <v>18</v>
      </c>
      <c r="S108">
        <v>19</v>
      </c>
      <c r="T108">
        <v>20</v>
      </c>
      <c r="U108">
        <v>21</v>
      </c>
      <c r="V108">
        <v>22</v>
      </c>
      <c r="W108">
        <v>23</v>
      </c>
      <c r="X108">
        <v>24</v>
      </c>
      <c r="Y108">
        <v>25</v>
      </c>
      <c r="Z108">
        <v>26</v>
      </c>
      <c r="AA108">
        <v>27</v>
      </c>
      <c r="AB108">
        <v>28</v>
      </c>
      <c r="AC108">
        <v>29</v>
      </c>
      <c r="AD108">
        <v>30</v>
      </c>
      <c r="AE108">
        <v>31</v>
      </c>
      <c r="AF108">
        <v>32</v>
      </c>
      <c r="AG108">
        <v>33</v>
      </c>
      <c r="AH108">
        <v>34</v>
      </c>
      <c r="AI108">
        <v>35</v>
      </c>
      <c r="AJ108">
        <v>36</v>
      </c>
      <c r="AK108">
        <v>37</v>
      </c>
      <c r="AL108">
        <v>38</v>
      </c>
      <c r="AM108">
        <v>39</v>
      </c>
      <c r="AN108">
        <v>40</v>
      </c>
      <c r="AO108">
        <v>41</v>
      </c>
      <c r="AP108">
        <v>42</v>
      </c>
      <c r="AQ108">
        <v>43</v>
      </c>
      <c r="AR108">
        <v>44</v>
      </c>
      <c r="AS108">
        <v>45</v>
      </c>
      <c r="AT108">
        <v>46</v>
      </c>
      <c r="AU108">
        <v>47</v>
      </c>
      <c r="AV108">
        <v>48</v>
      </c>
      <c r="AW108">
        <v>49</v>
      </c>
      <c r="AX108">
        <v>50</v>
      </c>
      <c r="AY108">
        <v>51</v>
      </c>
      <c r="AZ108">
        <v>52</v>
      </c>
      <c r="BA108">
        <v>53</v>
      </c>
      <c r="BB108">
        <v>54</v>
      </c>
      <c r="BC108">
        <v>55</v>
      </c>
      <c r="BD108">
        <v>56</v>
      </c>
      <c r="BE108">
        <v>57</v>
      </c>
      <c r="BF108">
        <v>58</v>
      </c>
      <c r="BG108">
        <v>59</v>
      </c>
      <c r="BH108">
        <v>60</v>
      </c>
      <c r="BI108">
        <v>61</v>
      </c>
      <c r="BJ108">
        <v>62</v>
      </c>
      <c r="BK108">
        <v>63</v>
      </c>
    </row>
  </sheetData>
  <mergeCells count="5">
    <mergeCell ref="C1:K1"/>
    <mergeCell ref="L1:L2"/>
    <mergeCell ref="M1:M2"/>
    <mergeCell ref="O1:S1"/>
    <mergeCell ref="V1:V2"/>
  </mergeCells>
  <conditionalFormatting sqref="X101:BK101">
    <cfRule type="cellIs" dxfId="23" priority="3" operator="greaterThan">
      <formula>1</formula>
    </cfRule>
  </conditionalFormatting>
  <conditionalFormatting sqref="B3:B99">
    <cfRule type="cellIs" dxfId="22" priority="1" operator="lessThan">
      <formula>0</formula>
    </cfRule>
    <cfRule type="cellIs" dxfId="21" priority="2" operator="greaterThan">
      <formula>0</formula>
    </cfRule>
  </conditionalFormatting>
  <pageMargins left="0.75" right="0.75" top="1" bottom="1" header="0.5" footer="0.5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BC106"/>
  <sheetViews>
    <sheetView workbookViewId="0">
      <pane xSplit="1" ySplit="2" topLeftCell="B80" activePane="bottomRight" state="frozen"/>
      <selection pane="topRight" activeCell="B1" sqref="B1"/>
      <selection pane="bottomLeft" activeCell="A3" sqref="A3"/>
      <selection pane="bottomRight" activeCell="K98" sqref="K98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  <col min="26" max="27" width="13.28515625" customWidth="1"/>
  </cols>
  <sheetData>
    <row r="1" spans="1:55" ht="15" customHeight="1">
      <c r="A1" s="2">
        <f>Allocation_SG!A1</f>
        <v>45192</v>
      </c>
      <c r="B1" s="208" t="s">
        <v>219</v>
      </c>
      <c r="C1" s="208"/>
      <c r="D1" s="19"/>
      <c r="E1" s="19"/>
      <c r="F1" s="19"/>
      <c r="G1" s="19"/>
      <c r="H1" s="19"/>
      <c r="I1" s="19"/>
      <c r="J1" s="202" t="s">
        <v>293</v>
      </c>
      <c r="K1" s="203"/>
      <c r="L1" s="203"/>
      <c r="M1" s="203"/>
      <c r="N1" s="203"/>
      <c r="O1" s="204"/>
      <c r="P1" s="202" t="s">
        <v>292</v>
      </c>
      <c r="Q1" s="205" t="s">
        <v>142</v>
      </c>
      <c r="S1" s="206" t="s">
        <v>294</v>
      </c>
      <c r="T1" s="206"/>
      <c r="U1" s="206"/>
      <c r="V1" s="206"/>
      <c r="W1" s="206"/>
      <c r="Y1" s="209" t="s">
        <v>379</v>
      </c>
      <c r="Z1" s="209"/>
      <c r="AA1" s="207" t="s">
        <v>295</v>
      </c>
      <c r="AB1" s="49"/>
      <c r="AC1" s="49"/>
      <c r="AD1" s="49"/>
      <c r="AE1" s="49"/>
      <c r="AF1" s="49"/>
      <c r="AG1" s="49"/>
      <c r="AH1" s="49"/>
      <c r="AI1" s="49"/>
      <c r="AJ1" s="49"/>
      <c r="AK1" s="49"/>
      <c r="AL1" s="49"/>
      <c r="AM1" s="49"/>
      <c r="AN1" s="49"/>
      <c r="AO1" s="49"/>
      <c r="AP1" s="49"/>
      <c r="AQ1" s="49"/>
      <c r="AR1" s="49"/>
      <c r="AS1" s="49"/>
      <c r="AT1" s="49"/>
      <c r="AU1" s="49"/>
      <c r="AV1" s="49"/>
      <c r="AW1" s="49"/>
      <c r="AX1" s="49"/>
      <c r="AY1" s="49"/>
      <c r="AZ1" s="49"/>
      <c r="BA1" s="49"/>
      <c r="BB1" s="49"/>
      <c r="BC1" s="49"/>
    </row>
    <row r="2" spans="1:55">
      <c r="A2" s="8" t="s">
        <v>164</v>
      </c>
      <c r="B2" s="20" t="s">
        <v>183</v>
      </c>
      <c r="C2" s="20" t="s">
        <v>184</v>
      </c>
      <c r="D2" s="19" t="s">
        <v>149</v>
      </c>
      <c r="E2" s="19" t="s">
        <v>150</v>
      </c>
      <c r="F2" s="19" t="s">
        <v>151</v>
      </c>
      <c r="G2" s="19" t="s">
        <v>152</v>
      </c>
      <c r="H2" s="19" t="s">
        <v>220</v>
      </c>
      <c r="I2" s="19" t="s">
        <v>221</v>
      </c>
      <c r="J2" s="21" t="s">
        <v>149</v>
      </c>
      <c r="K2" s="22" t="s">
        <v>150</v>
      </c>
      <c r="L2" s="22" t="s">
        <v>151</v>
      </c>
      <c r="M2" s="22" t="s">
        <v>152</v>
      </c>
      <c r="N2" s="22" t="s">
        <v>220</v>
      </c>
      <c r="O2" s="23" t="s">
        <v>221</v>
      </c>
      <c r="P2" s="202"/>
      <c r="Q2" s="205"/>
      <c r="S2" s="41" t="s">
        <v>149</v>
      </c>
      <c r="T2" s="42" t="s">
        <v>150</v>
      </c>
      <c r="U2" s="42" t="s">
        <v>151</v>
      </c>
      <c r="V2" s="42" t="s">
        <v>152</v>
      </c>
      <c r="W2" s="42" t="s">
        <v>153</v>
      </c>
      <c r="Y2" s="142" t="s">
        <v>380</v>
      </c>
      <c r="Z2" s="142" t="s">
        <v>381</v>
      </c>
      <c r="AA2" s="207"/>
      <c r="AB2" s="64" t="s">
        <v>277</v>
      </c>
      <c r="AC2" s="51"/>
      <c r="AD2" s="64" t="s">
        <v>277</v>
      </c>
      <c r="AE2" s="51"/>
      <c r="AF2" s="64" t="s">
        <v>277</v>
      </c>
      <c r="AG2" s="51"/>
      <c r="AH2" s="64" t="s">
        <v>277</v>
      </c>
      <c r="AI2" s="51"/>
      <c r="AJ2" s="64" t="s">
        <v>277</v>
      </c>
      <c r="AK2" s="51"/>
      <c r="AL2" s="64" t="s">
        <v>277</v>
      </c>
      <c r="AM2" s="51"/>
      <c r="AN2" s="64" t="s">
        <v>277</v>
      </c>
      <c r="AO2" s="51"/>
      <c r="AP2" s="64" t="s">
        <v>277</v>
      </c>
      <c r="AQ2" s="51"/>
      <c r="AR2" s="64" t="s">
        <v>277</v>
      </c>
      <c r="AS2" s="51"/>
      <c r="AT2" s="64" t="s">
        <v>277</v>
      </c>
      <c r="AU2" s="51"/>
      <c r="AV2" s="64" t="s">
        <v>277</v>
      </c>
      <c r="AW2" s="51"/>
      <c r="AX2" s="64" t="s">
        <v>277</v>
      </c>
      <c r="AY2" s="51"/>
      <c r="AZ2" s="64" t="s">
        <v>277</v>
      </c>
      <c r="BA2" s="51"/>
      <c r="BB2" s="64" t="s">
        <v>277</v>
      </c>
      <c r="BC2" s="51"/>
    </row>
    <row r="3" spans="1:55">
      <c r="A3" s="8" t="s">
        <v>45</v>
      </c>
      <c r="B3" s="20">
        <v>0</v>
      </c>
      <c r="C3" s="20">
        <f>B3</f>
        <v>0</v>
      </c>
      <c r="D3" s="19">
        <v>0</v>
      </c>
      <c r="E3" s="19">
        <v>0</v>
      </c>
      <c r="F3" s="19">
        <v>0</v>
      </c>
      <c r="G3" s="19">
        <v>0</v>
      </c>
      <c r="H3" s="19">
        <v>0</v>
      </c>
      <c r="I3" s="19">
        <f>SUM(D3:H3)</f>
        <v>0</v>
      </c>
      <c r="J3" s="21">
        <v>0</v>
      </c>
      <c r="K3" s="21">
        <v>0</v>
      </c>
      <c r="L3" s="21">
        <v>0</v>
      </c>
      <c r="M3" s="21">
        <v>0</v>
      </c>
      <c r="N3" s="21">
        <v>0</v>
      </c>
      <c r="O3" s="23">
        <f>SUM(J3:N3)</f>
        <v>0</v>
      </c>
      <c r="P3" s="22">
        <f>Y3+AA3</f>
        <v>0</v>
      </c>
      <c r="Q3" s="39">
        <f>O3+P3</f>
        <v>0</v>
      </c>
      <c r="S3" s="37">
        <f t="shared" ref="S3:S34" si="0">SUMPRODUCT($AB3:$BC3,$AB$102:$BC$102)+J3</f>
        <v>0</v>
      </c>
      <c r="T3" s="37">
        <f t="shared" ref="T3:T34" si="1">SUMPRODUCT($AB3:$BC3,$AB$103:$BC$103)+K3</f>
        <v>0</v>
      </c>
      <c r="U3" s="37">
        <f t="shared" ref="U3:U34" si="2">SUMPRODUCT($AB3:$BC3,$AB$104:$BC$104)+L3</f>
        <v>0</v>
      </c>
      <c r="V3" s="37">
        <f t="shared" ref="V3:V34" si="3">SUMPRODUCT($AB3:$BC3,$AB$105:$BC$105)+M3</f>
        <v>0</v>
      </c>
      <c r="W3" s="37">
        <f t="shared" ref="W3:W34" si="4">SUMPRODUCT($AB3:$BC3,$AB$106:$BC$106)+N3</f>
        <v>0</v>
      </c>
      <c r="Y3" s="143"/>
      <c r="Z3" s="144"/>
      <c r="AA3" s="52">
        <f>SUM(AB3:BC3)</f>
        <v>0</v>
      </c>
      <c r="AB3" s="46"/>
      <c r="AC3" s="46"/>
      <c r="AD3" s="46"/>
      <c r="AE3" s="46"/>
      <c r="AF3" s="46"/>
      <c r="AG3" s="46"/>
      <c r="AH3" s="46"/>
      <c r="AI3" s="46"/>
      <c r="AJ3" s="46"/>
      <c r="AK3" s="46"/>
      <c r="AL3" s="46"/>
      <c r="AM3" s="46"/>
      <c r="AN3" s="46"/>
      <c r="AO3" s="46"/>
      <c r="AP3" s="46"/>
      <c r="AQ3" s="46"/>
      <c r="AR3" s="46"/>
      <c r="AS3" s="46"/>
      <c r="AT3" s="46"/>
      <c r="AU3" s="46"/>
      <c r="AV3" s="46"/>
      <c r="AW3" s="46"/>
      <c r="AX3" s="46"/>
      <c r="AY3" s="46"/>
      <c r="AZ3" s="46"/>
      <c r="BA3" s="46"/>
      <c r="BB3" s="46"/>
      <c r="BC3" s="46"/>
    </row>
    <row r="4" spans="1:55">
      <c r="A4" s="8" t="s">
        <v>46</v>
      </c>
      <c r="B4" s="20">
        <f>B3</f>
        <v>0</v>
      </c>
      <c r="C4" s="20">
        <f t="shared" ref="C4:C67" si="5">B4</f>
        <v>0</v>
      </c>
      <c r="D4" s="19">
        <v>0</v>
      </c>
      <c r="E4" s="19">
        <v>0</v>
      </c>
      <c r="F4" s="19">
        <v>0</v>
      </c>
      <c r="G4" s="19">
        <v>0</v>
      </c>
      <c r="H4" s="19">
        <v>0</v>
      </c>
      <c r="I4" s="19">
        <f t="shared" ref="I4:I67" si="6">SUM(D4:H4)</f>
        <v>0</v>
      </c>
      <c r="J4" s="21">
        <v>0</v>
      </c>
      <c r="K4" s="21">
        <v>0</v>
      </c>
      <c r="L4" s="21">
        <v>0</v>
      </c>
      <c r="M4" s="21">
        <v>0</v>
      </c>
      <c r="N4" s="21">
        <v>0</v>
      </c>
      <c r="O4" s="23">
        <f t="shared" ref="O4:O67" si="7">SUM(J4:N4)</f>
        <v>0</v>
      </c>
      <c r="P4" s="22">
        <f t="shared" ref="P4:P67" si="8">Y4+AA4</f>
        <v>0</v>
      </c>
      <c r="Q4" s="39">
        <f t="shared" ref="Q4:Q67" si="9">O4+P4</f>
        <v>0</v>
      </c>
      <c r="S4" s="37">
        <f t="shared" si="0"/>
        <v>0</v>
      </c>
      <c r="T4" s="37">
        <f t="shared" si="1"/>
        <v>0</v>
      </c>
      <c r="U4" s="37">
        <f t="shared" si="2"/>
        <v>0</v>
      </c>
      <c r="V4" s="37">
        <f t="shared" si="3"/>
        <v>0</v>
      </c>
      <c r="W4" s="37">
        <f t="shared" si="4"/>
        <v>0</v>
      </c>
      <c r="Y4" s="143"/>
      <c r="Z4" s="144"/>
      <c r="AA4" s="52">
        <f t="shared" ref="AA4:AA67" si="10">SUM(AB4:BC4)</f>
        <v>0</v>
      </c>
      <c r="AB4" s="46"/>
      <c r="AC4" s="46"/>
      <c r="AD4" s="46"/>
      <c r="AE4" s="46"/>
      <c r="AF4" s="46"/>
      <c r="AG4" s="46"/>
      <c r="AH4" s="46"/>
      <c r="AI4" s="46"/>
      <c r="AJ4" s="46"/>
      <c r="AK4" s="46"/>
      <c r="AL4" s="46"/>
      <c r="AM4" s="46"/>
      <c r="AN4" s="46"/>
      <c r="AO4" s="46"/>
      <c r="AP4" s="46"/>
      <c r="AQ4" s="46"/>
      <c r="AR4" s="46"/>
      <c r="AS4" s="46"/>
      <c r="AT4" s="46"/>
      <c r="AU4" s="46"/>
      <c r="AV4" s="46"/>
      <c r="AW4" s="46"/>
      <c r="AX4" s="46"/>
      <c r="AY4" s="46"/>
      <c r="AZ4" s="46"/>
      <c r="BA4" s="46"/>
      <c r="BB4" s="46"/>
      <c r="BC4" s="46"/>
    </row>
    <row r="5" spans="1:55">
      <c r="A5" s="8" t="s">
        <v>47</v>
      </c>
      <c r="B5" s="20">
        <f t="shared" ref="B5:B68" si="11">B4</f>
        <v>0</v>
      </c>
      <c r="C5" s="20">
        <f t="shared" si="5"/>
        <v>0</v>
      </c>
      <c r="D5" s="19">
        <v>0</v>
      </c>
      <c r="E5" s="19">
        <v>0</v>
      </c>
      <c r="F5" s="19">
        <v>0</v>
      </c>
      <c r="G5" s="19">
        <v>0</v>
      </c>
      <c r="H5" s="19">
        <v>0</v>
      </c>
      <c r="I5" s="19">
        <f t="shared" si="6"/>
        <v>0</v>
      </c>
      <c r="J5" s="21">
        <v>0</v>
      </c>
      <c r="K5" s="21">
        <v>0</v>
      </c>
      <c r="L5" s="21">
        <v>0</v>
      </c>
      <c r="M5" s="21">
        <v>0</v>
      </c>
      <c r="N5" s="21">
        <v>0</v>
      </c>
      <c r="O5" s="23">
        <f t="shared" si="7"/>
        <v>0</v>
      </c>
      <c r="P5" s="22">
        <f t="shared" si="8"/>
        <v>0</v>
      </c>
      <c r="Q5" s="39">
        <f t="shared" si="9"/>
        <v>0</v>
      </c>
      <c r="S5" s="37">
        <f t="shared" si="0"/>
        <v>0</v>
      </c>
      <c r="T5" s="37">
        <f t="shared" si="1"/>
        <v>0</v>
      </c>
      <c r="U5" s="37">
        <f t="shared" si="2"/>
        <v>0</v>
      </c>
      <c r="V5" s="37">
        <f t="shared" si="3"/>
        <v>0</v>
      </c>
      <c r="W5" s="37">
        <f t="shared" si="4"/>
        <v>0</v>
      </c>
      <c r="Y5" s="143"/>
      <c r="Z5" s="144"/>
      <c r="AA5" s="52">
        <f t="shared" si="10"/>
        <v>0</v>
      </c>
      <c r="AB5" s="46"/>
      <c r="AC5" s="46"/>
      <c r="AD5" s="46"/>
      <c r="AE5" s="46"/>
      <c r="AF5" s="46"/>
      <c r="AG5" s="46"/>
      <c r="AH5" s="46"/>
      <c r="AI5" s="46"/>
      <c r="AJ5" s="46"/>
      <c r="AK5" s="46"/>
      <c r="AL5" s="46"/>
      <c r="AM5" s="46"/>
      <c r="AN5" s="46"/>
      <c r="AO5" s="46"/>
      <c r="AP5" s="46"/>
      <c r="AQ5" s="46"/>
      <c r="AR5" s="46"/>
      <c r="AS5" s="46"/>
      <c r="AT5" s="46"/>
      <c r="AU5" s="46"/>
      <c r="AV5" s="46"/>
      <c r="AW5" s="46"/>
      <c r="AX5" s="46"/>
      <c r="AY5" s="46"/>
      <c r="AZ5" s="46"/>
      <c r="BA5" s="46"/>
      <c r="BB5" s="46"/>
      <c r="BC5" s="46"/>
    </row>
    <row r="6" spans="1:55">
      <c r="A6" s="8" t="s">
        <v>48</v>
      </c>
      <c r="B6" s="20">
        <f t="shared" si="11"/>
        <v>0</v>
      </c>
      <c r="C6" s="20">
        <f t="shared" si="5"/>
        <v>0</v>
      </c>
      <c r="D6" s="19">
        <v>0</v>
      </c>
      <c r="E6" s="19">
        <v>0</v>
      </c>
      <c r="F6" s="19">
        <v>0</v>
      </c>
      <c r="G6" s="19">
        <v>0</v>
      </c>
      <c r="H6" s="19">
        <v>0</v>
      </c>
      <c r="I6" s="19">
        <f t="shared" si="6"/>
        <v>0</v>
      </c>
      <c r="J6" s="21">
        <v>0</v>
      </c>
      <c r="K6" s="21">
        <v>0</v>
      </c>
      <c r="L6" s="21">
        <v>0</v>
      </c>
      <c r="M6" s="21">
        <v>0</v>
      </c>
      <c r="N6" s="21">
        <v>0</v>
      </c>
      <c r="O6" s="23">
        <f t="shared" si="7"/>
        <v>0</v>
      </c>
      <c r="P6" s="22">
        <f t="shared" si="8"/>
        <v>0</v>
      </c>
      <c r="Q6" s="39">
        <f t="shared" si="9"/>
        <v>0</v>
      </c>
      <c r="S6" s="37">
        <f t="shared" si="0"/>
        <v>0</v>
      </c>
      <c r="T6" s="37">
        <f t="shared" si="1"/>
        <v>0</v>
      </c>
      <c r="U6" s="37">
        <f t="shared" si="2"/>
        <v>0</v>
      </c>
      <c r="V6" s="37">
        <f t="shared" si="3"/>
        <v>0</v>
      </c>
      <c r="W6" s="37">
        <f t="shared" si="4"/>
        <v>0</v>
      </c>
      <c r="Y6" s="143"/>
      <c r="Z6" s="144"/>
      <c r="AA6" s="52">
        <f t="shared" si="10"/>
        <v>0</v>
      </c>
      <c r="AB6" s="46"/>
      <c r="AC6" s="46"/>
      <c r="AD6" s="46"/>
      <c r="AE6" s="46"/>
      <c r="AF6" s="46"/>
      <c r="AG6" s="46"/>
      <c r="AH6" s="46"/>
      <c r="AI6" s="46"/>
      <c r="AJ6" s="46"/>
      <c r="AK6" s="46"/>
      <c r="AL6" s="46"/>
      <c r="AM6" s="46"/>
      <c r="AN6" s="46"/>
      <c r="AO6" s="46"/>
      <c r="AP6" s="46"/>
      <c r="AQ6" s="46"/>
      <c r="AR6" s="46"/>
      <c r="AS6" s="46"/>
      <c r="AT6" s="46"/>
      <c r="AU6" s="46"/>
      <c r="AV6" s="46"/>
      <c r="AW6" s="46"/>
      <c r="AX6" s="46"/>
      <c r="AY6" s="46"/>
      <c r="AZ6" s="46"/>
      <c r="BA6" s="46"/>
      <c r="BB6" s="46"/>
      <c r="BC6" s="46"/>
    </row>
    <row r="7" spans="1:55">
      <c r="A7" s="8" t="s">
        <v>49</v>
      </c>
      <c r="B7" s="20">
        <f t="shared" si="11"/>
        <v>0</v>
      </c>
      <c r="C7" s="20">
        <f t="shared" si="5"/>
        <v>0</v>
      </c>
      <c r="D7" s="19">
        <v>0</v>
      </c>
      <c r="E7" s="19">
        <v>0</v>
      </c>
      <c r="F7" s="19">
        <v>0</v>
      </c>
      <c r="G7" s="19">
        <v>0</v>
      </c>
      <c r="H7" s="19">
        <v>0</v>
      </c>
      <c r="I7" s="19">
        <f t="shared" si="6"/>
        <v>0</v>
      </c>
      <c r="J7" s="21">
        <v>0</v>
      </c>
      <c r="K7" s="21">
        <v>0</v>
      </c>
      <c r="L7" s="21">
        <v>0</v>
      </c>
      <c r="M7" s="21">
        <v>0</v>
      </c>
      <c r="N7" s="21">
        <v>0</v>
      </c>
      <c r="O7" s="23">
        <f t="shared" si="7"/>
        <v>0</v>
      </c>
      <c r="P7" s="22">
        <f t="shared" si="8"/>
        <v>0</v>
      </c>
      <c r="Q7" s="39">
        <f t="shared" si="9"/>
        <v>0</v>
      </c>
      <c r="S7" s="37">
        <f t="shared" si="0"/>
        <v>0</v>
      </c>
      <c r="T7" s="37">
        <f t="shared" si="1"/>
        <v>0</v>
      </c>
      <c r="U7" s="37">
        <f t="shared" si="2"/>
        <v>0</v>
      </c>
      <c r="V7" s="37">
        <f t="shared" si="3"/>
        <v>0</v>
      </c>
      <c r="W7" s="37">
        <f t="shared" si="4"/>
        <v>0</v>
      </c>
      <c r="Y7" s="143"/>
      <c r="Z7" s="144"/>
      <c r="AA7" s="52">
        <f t="shared" si="10"/>
        <v>0</v>
      </c>
      <c r="AB7" s="46"/>
      <c r="AC7" s="46"/>
      <c r="AD7" s="46"/>
      <c r="AE7" s="46"/>
      <c r="AF7" s="46"/>
      <c r="AG7" s="46"/>
      <c r="AH7" s="46"/>
      <c r="AI7" s="46"/>
      <c r="AJ7" s="46"/>
      <c r="AK7" s="46"/>
      <c r="AL7" s="46"/>
      <c r="AM7" s="46"/>
      <c r="AN7" s="46"/>
      <c r="AO7" s="46"/>
      <c r="AP7" s="46"/>
      <c r="AQ7" s="46"/>
      <c r="AR7" s="46"/>
      <c r="AS7" s="46"/>
      <c r="AT7" s="46"/>
      <c r="AU7" s="46"/>
      <c r="AV7" s="46"/>
      <c r="AW7" s="46"/>
      <c r="AX7" s="46"/>
      <c r="AY7" s="46"/>
      <c r="AZ7" s="46"/>
      <c r="BA7" s="46"/>
      <c r="BB7" s="46"/>
      <c r="BC7" s="46"/>
    </row>
    <row r="8" spans="1:55">
      <c r="A8" s="8" t="s">
        <v>50</v>
      </c>
      <c r="B8" s="20">
        <f t="shared" si="11"/>
        <v>0</v>
      </c>
      <c r="C8" s="20">
        <f t="shared" si="5"/>
        <v>0</v>
      </c>
      <c r="D8" s="19">
        <v>0</v>
      </c>
      <c r="E8" s="19">
        <v>0</v>
      </c>
      <c r="F8" s="19">
        <v>0</v>
      </c>
      <c r="G8" s="19">
        <v>0</v>
      </c>
      <c r="H8" s="19">
        <v>0</v>
      </c>
      <c r="I8" s="19">
        <f t="shared" si="6"/>
        <v>0</v>
      </c>
      <c r="J8" s="21">
        <v>0</v>
      </c>
      <c r="K8" s="21">
        <v>0</v>
      </c>
      <c r="L8" s="21">
        <v>0</v>
      </c>
      <c r="M8" s="21">
        <v>0</v>
      </c>
      <c r="N8" s="21">
        <v>0</v>
      </c>
      <c r="O8" s="23">
        <f t="shared" si="7"/>
        <v>0</v>
      </c>
      <c r="P8" s="22">
        <f t="shared" si="8"/>
        <v>0</v>
      </c>
      <c r="Q8" s="39">
        <f t="shared" si="9"/>
        <v>0</v>
      </c>
      <c r="S8" s="37">
        <f t="shared" si="0"/>
        <v>0</v>
      </c>
      <c r="T8" s="37">
        <f t="shared" si="1"/>
        <v>0</v>
      </c>
      <c r="U8" s="37">
        <f t="shared" si="2"/>
        <v>0</v>
      </c>
      <c r="V8" s="37">
        <f t="shared" si="3"/>
        <v>0</v>
      </c>
      <c r="W8" s="37">
        <f t="shared" si="4"/>
        <v>0</v>
      </c>
      <c r="Y8" s="143"/>
      <c r="Z8" s="144"/>
      <c r="AA8" s="52">
        <f t="shared" si="10"/>
        <v>0</v>
      </c>
      <c r="AB8" s="46"/>
      <c r="AC8" s="46"/>
      <c r="AD8" s="46"/>
      <c r="AE8" s="46"/>
      <c r="AF8" s="46"/>
      <c r="AG8" s="46"/>
      <c r="AH8" s="46"/>
      <c r="AI8" s="46"/>
      <c r="AJ8" s="46"/>
      <c r="AK8" s="46"/>
      <c r="AL8" s="46"/>
      <c r="AM8" s="46"/>
      <c r="AN8" s="46"/>
      <c r="AO8" s="46"/>
      <c r="AP8" s="46"/>
      <c r="AQ8" s="46"/>
      <c r="AR8" s="46"/>
      <c r="AS8" s="46"/>
      <c r="AT8" s="46"/>
      <c r="AU8" s="46"/>
      <c r="AV8" s="46"/>
      <c r="AW8" s="46"/>
      <c r="AX8" s="46"/>
      <c r="AY8" s="46"/>
      <c r="AZ8" s="46"/>
      <c r="BA8" s="46"/>
      <c r="BB8" s="46"/>
      <c r="BC8" s="46"/>
    </row>
    <row r="9" spans="1:55">
      <c r="A9" s="8" t="s">
        <v>51</v>
      </c>
      <c r="B9" s="20">
        <f t="shared" si="11"/>
        <v>0</v>
      </c>
      <c r="C9" s="20">
        <f t="shared" si="5"/>
        <v>0</v>
      </c>
      <c r="D9" s="19">
        <v>0</v>
      </c>
      <c r="E9" s="19">
        <v>0</v>
      </c>
      <c r="F9" s="19">
        <v>0</v>
      </c>
      <c r="G9" s="19">
        <v>0</v>
      </c>
      <c r="H9" s="19">
        <v>0</v>
      </c>
      <c r="I9" s="19">
        <f t="shared" si="6"/>
        <v>0</v>
      </c>
      <c r="J9" s="21">
        <v>0</v>
      </c>
      <c r="K9" s="21">
        <v>0</v>
      </c>
      <c r="L9" s="21">
        <v>0</v>
      </c>
      <c r="M9" s="21">
        <v>0</v>
      </c>
      <c r="N9" s="21">
        <v>0</v>
      </c>
      <c r="O9" s="23">
        <f t="shared" si="7"/>
        <v>0</v>
      </c>
      <c r="P9" s="22">
        <f t="shared" si="8"/>
        <v>0</v>
      </c>
      <c r="Q9" s="39">
        <f t="shared" si="9"/>
        <v>0</v>
      </c>
      <c r="S9" s="37">
        <f t="shared" si="0"/>
        <v>0</v>
      </c>
      <c r="T9" s="37">
        <f t="shared" si="1"/>
        <v>0</v>
      </c>
      <c r="U9" s="37">
        <f t="shared" si="2"/>
        <v>0</v>
      </c>
      <c r="V9" s="37">
        <f t="shared" si="3"/>
        <v>0</v>
      </c>
      <c r="W9" s="37">
        <f t="shared" si="4"/>
        <v>0</v>
      </c>
      <c r="Y9" s="143"/>
      <c r="Z9" s="144"/>
      <c r="AA9" s="52">
        <f t="shared" si="10"/>
        <v>0</v>
      </c>
      <c r="AB9" s="46"/>
      <c r="AC9" s="46"/>
      <c r="AD9" s="46"/>
      <c r="AE9" s="46"/>
      <c r="AF9" s="46"/>
      <c r="AG9" s="46"/>
      <c r="AH9" s="46"/>
      <c r="AI9" s="46"/>
      <c r="AJ9" s="46"/>
      <c r="AK9" s="46"/>
      <c r="AL9" s="46"/>
      <c r="AM9" s="46"/>
      <c r="AN9" s="46"/>
      <c r="AO9" s="46"/>
      <c r="AP9" s="46"/>
      <c r="AQ9" s="46"/>
      <c r="AR9" s="46"/>
      <c r="AS9" s="46"/>
      <c r="AT9" s="46"/>
      <c r="AU9" s="46"/>
      <c r="AV9" s="46"/>
      <c r="AW9" s="46"/>
      <c r="AX9" s="46"/>
      <c r="AY9" s="46"/>
      <c r="AZ9" s="46"/>
      <c r="BA9" s="46"/>
      <c r="BB9" s="46"/>
      <c r="BC9" s="46"/>
    </row>
    <row r="10" spans="1:55">
      <c r="A10" s="8" t="s">
        <v>52</v>
      </c>
      <c r="B10" s="20">
        <f t="shared" si="11"/>
        <v>0</v>
      </c>
      <c r="C10" s="20">
        <f t="shared" si="5"/>
        <v>0</v>
      </c>
      <c r="D10" s="19">
        <v>0</v>
      </c>
      <c r="E10" s="19">
        <v>0</v>
      </c>
      <c r="F10" s="19">
        <v>0</v>
      </c>
      <c r="G10" s="19">
        <v>0</v>
      </c>
      <c r="H10" s="19">
        <v>0</v>
      </c>
      <c r="I10" s="19">
        <f t="shared" si="6"/>
        <v>0</v>
      </c>
      <c r="J10" s="21">
        <v>0</v>
      </c>
      <c r="K10" s="21">
        <v>0</v>
      </c>
      <c r="L10" s="21">
        <v>0</v>
      </c>
      <c r="M10" s="21">
        <v>0</v>
      </c>
      <c r="N10" s="21">
        <v>0</v>
      </c>
      <c r="O10" s="23">
        <f t="shared" si="7"/>
        <v>0</v>
      </c>
      <c r="P10" s="22">
        <f t="shared" si="8"/>
        <v>0</v>
      </c>
      <c r="Q10" s="39">
        <f t="shared" si="9"/>
        <v>0</v>
      </c>
      <c r="S10" s="37">
        <f t="shared" si="0"/>
        <v>0</v>
      </c>
      <c r="T10" s="37">
        <f t="shared" si="1"/>
        <v>0</v>
      </c>
      <c r="U10" s="37">
        <f t="shared" si="2"/>
        <v>0</v>
      </c>
      <c r="V10" s="37">
        <f t="shared" si="3"/>
        <v>0</v>
      </c>
      <c r="W10" s="37">
        <f t="shared" si="4"/>
        <v>0</v>
      </c>
      <c r="Y10" s="143"/>
      <c r="Z10" s="144"/>
      <c r="AA10" s="52">
        <f t="shared" si="10"/>
        <v>0</v>
      </c>
      <c r="AB10" s="46"/>
      <c r="AC10" s="46"/>
      <c r="AD10" s="46"/>
      <c r="AE10" s="46"/>
      <c r="AF10" s="46"/>
      <c r="AG10" s="46"/>
      <c r="AH10" s="46"/>
      <c r="AI10" s="46"/>
      <c r="AJ10" s="46"/>
      <c r="AK10" s="46"/>
      <c r="AL10" s="46"/>
      <c r="AM10" s="46"/>
      <c r="AN10" s="46"/>
      <c r="AO10" s="46"/>
      <c r="AP10" s="46"/>
      <c r="AQ10" s="46"/>
      <c r="AR10" s="46"/>
      <c r="AS10" s="46"/>
      <c r="AT10" s="46"/>
      <c r="AU10" s="46"/>
      <c r="AV10" s="46"/>
      <c r="AW10" s="46"/>
      <c r="AX10" s="46"/>
      <c r="AY10" s="46"/>
      <c r="AZ10" s="46"/>
      <c r="BA10" s="46"/>
      <c r="BB10" s="46"/>
      <c r="BC10" s="46"/>
    </row>
    <row r="11" spans="1:55">
      <c r="A11" s="8" t="s">
        <v>53</v>
      </c>
      <c r="B11" s="20">
        <f t="shared" si="11"/>
        <v>0</v>
      </c>
      <c r="C11" s="20">
        <f t="shared" si="5"/>
        <v>0</v>
      </c>
      <c r="D11" s="19">
        <v>0</v>
      </c>
      <c r="E11" s="19">
        <v>0</v>
      </c>
      <c r="F11" s="19">
        <v>0</v>
      </c>
      <c r="G11" s="19">
        <v>0</v>
      </c>
      <c r="H11" s="19">
        <v>0</v>
      </c>
      <c r="I11" s="19">
        <f t="shared" si="6"/>
        <v>0</v>
      </c>
      <c r="J11" s="21">
        <v>0</v>
      </c>
      <c r="K11" s="21">
        <v>0</v>
      </c>
      <c r="L11" s="21">
        <v>0</v>
      </c>
      <c r="M11" s="21">
        <v>0</v>
      </c>
      <c r="N11" s="21">
        <v>0</v>
      </c>
      <c r="O11" s="23">
        <f t="shared" si="7"/>
        <v>0</v>
      </c>
      <c r="P11" s="22">
        <f t="shared" si="8"/>
        <v>0</v>
      </c>
      <c r="Q11" s="39">
        <f t="shared" si="9"/>
        <v>0</v>
      </c>
      <c r="S11" s="37">
        <f t="shared" si="0"/>
        <v>0</v>
      </c>
      <c r="T11" s="37">
        <f t="shared" si="1"/>
        <v>0</v>
      </c>
      <c r="U11" s="37">
        <f t="shared" si="2"/>
        <v>0</v>
      </c>
      <c r="V11" s="37">
        <f t="shared" si="3"/>
        <v>0</v>
      </c>
      <c r="W11" s="37">
        <f t="shared" si="4"/>
        <v>0</v>
      </c>
      <c r="Y11" s="143"/>
      <c r="Z11" s="144"/>
      <c r="AA11" s="52">
        <f t="shared" si="10"/>
        <v>0</v>
      </c>
      <c r="AB11" s="46"/>
      <c r="AC11" s="46"/>
      <c r="AD11" s="46"/>
      <c r="AE11" s="46"/>
      <c r="AF11" s="46"/>
      <c r="AG11" s="46"/>
      <c r="AH11" s="46"/>
      <c r="AI11" s="46"/>
      <c r="AJ11" s="46"/>
      <c r="AK11" s="46"/>
      <c r="AL11" s="46"/>
      <c r="AM11" s="46"/>
      <c r="AN11" s="46"/>
      <c r="AO11" s="46"/>
      <c r="AP11" s="46"/>
      <c r="AQ11" s="46"/>
      <c r="AR11" s="46"/>
      <c r="AS11" s="46"/>
      <c r="AT11" s="46"/>
      <c r="AU11" s="46"/>
      <c r="AV11" s="46"/>
      <c r="AW11" s="46"/>
      <c r="AX11" s="46"/>
      <c r="AY11" s="46"/>
      <c r="AZ11" s="46"/>
      <c r="BA11" s="46"/>
      <c r="BB11" s="46"/>
      <c r="BC11" s="46"/>
    </row>
    <row r="12" spans="1:55">
      <c r="A12" s="8" t="s">
        <v>54</v>
      </c>
      <c r="B12" s="20">
        <f t="shared" si="11"/>
        <v>0</v>
      </c>
      <c r="C12" s="20">
        <f t="shared" si="5"/>
        <v>0</v>
      </c>
      <c r="D12" s="19">
        <v>0</v>
      </c>
      <c r="E12" s="19">
        <v>0</v>
      </c>
      <c r="F12" s="19">
        <v>0</v>
      </c>
      <c r="G12" s="19">
        <v>0</v>
      </c>
      <c r="H12" s="19">
        <v>0</v>
      </c>
      <c r="I12" s="19">
        <f t="shared" si="6"/>
        <v>0</v>
      </c>
      <c r="J12" s="21">
        <v>0</v>
      </c>
      <c r="K12" s="21">
        <v>0</v>
      </c>
      <c r="L12" s="21">
        <v>0</v>
      </c>
      <c r="M12" s="21">
        <v>0</v>
      </c>
      <c r="N12" s="21">
        <v>0</v>
      </c>
      <c r="O12" s="23">
        <f t="shared" si="7"/>
        <v>0</v>
      </c>
      <c r="P12" s="22">
        <f t="shared" si="8"/>
        <v>0</v>
      </c>
      <c r="Q12" s="39">
        <f t="shared" si="9"/>
        <v>0</v>
      </c>
      <c r="S12" s="37">
        <f t="shared" si="0"/>
        <v>0</v>
      </c>
      <c r="T12" s="37">
        <f t="shared" si="1"/>
        <v>0</v>
      </c>
      <c r="U12" s="37">
        <f t="shared" si="2"/>
        <v>0</v>
      </c>
      <c r="V12" s="37">
        <f t="shared" si="3"/>
        <v>0</v>
      </c>
      <c r="W12" s="37">
        <f t="shared" si="4"/>
        <v>0</v>
      </c>
      <c r="Y12" s="143"/>
      <c r="Z12" s="144"/>
      <c r="AA12" s="52">
        <f t="shared" si="10"/>
        <v>0</v>
      </c>
      <c r="AB12" s="46"/>
      <c r="AC12" s="46"/>
      <c r="AD12" s="46"/>
      <c r="AE12" s="46"/>
      <c r="AF12" s="46"/>
      <c r="AG12" s="46"/>
      <c r="AH12" s="46"/>
      <c r="AI12" s="46"/>
      <c r="AJ12" s="46"/>
      <c r="AK12" s="46"/>
      <c r="AL12" s="46"/>
      <c r="AM12" s="46"/>
      <c r="AN12" s="46"/>
      <c r="AO12" s="46"/>
      <c r="AP12" s="46"/>
      <c r="AQ12" s="46"/>
      <c r="AR12" s="46"/>
      <c r="AS12" s="46"/>
      <c r="AT12" s="46"/>
      <c r="AU12" s="46"/>
      <c r="AV12" s="46"/>
      <c r="AW12" s="46"/>
      <c r="AX12" s="46"/>
      <c r="AY12" s="46"/>
      <c r="AZ12" s="46"/>
      <c r="BA12" s="46"/>
      <c r="BB12" s="46"/>
      <c r="BC12" s="46"/>
    </row>
    <row r="13" spans="1:55">
      <c r="A13" s="8" t="s">
        <v>55</v>
      </c>
      <c r="B13" s="20">
        <f t="shared" si="11"/>
        <v>0</v>
      </c>
      <c r="C13" s="20">
        <f t="shared" si="5"/>
        <v>0</v>
      </c>
      <c r="D13" s="19">
        <v>0</v>
      </c>
      <c r="E13" s="19">
        <v>0</v>
      </c>
      <c r="F13" s="19">
        <v>0</v>
      </c>
      <c r="G13" s="19">
        <v>0</v>
      </c>
      <c r="H13" s="19">
        <v>0</v>
      </c>
      <c r="I13" s="19">
        <f t="shared" si="6"/>
        <v>0</v>
      </c>
      <c r="J13" s="21">
        <v>0</v>
      </c>
      <c r="K13" s="21">
        <v>0</v>
      </c>
      <c r="L13" s="21">
        <v>0</v>
      </c>
      <c r="M13" s="21">
        <v>0</v>
      </c>
      <c r="N13" s="21">
        <v>0</v>
      </c>
      <c r="O13" s="23">
        <f t="shared" si="7"/>
        <v>0</v>
      </c>
      <c r="P13" s="22">
        <f t="shared" si="8"/>
        <v>0</v>
      </c>
      <c r="Q13" s="39">
        <f t="shared" si="9"/>
        <v>0</v>
      </c>
      <c r="S13" s="37">
        <f t="shared" si="0"/>
        <v>0</v>
      </c>
      <c r="T13" s="37">
        <f t="shared" si="1"/>
        <v>0</v>
      </c>
      <c r="U13" s="37">
        <f t="shared" si="2"/>
        <v>0</v>
      </c>
      <c r="V13" s="37">
        <f t="shared" si="3"/>
        <v>0</v>
      </c>
      <c r="W13" s="37">
        <f t="shared" si="4"/>
        <v>0</v>
      </c>
      <c r="Y13" s="143"/>
      <c r="Z13" s="144"/>
      <c r="AA13" s="52">
        <f t="shared" si="10"/>
        <v>0</v>
      </c>
      <c r="AB13" s="46"/>
      <c r="AC13" s="46"/>
      <c r="AD13" s="46"/>
      <c r="AE13" s="46"/>
      <c r="AF13" s="46"/>
      <c r="AG13" s="46"/>
      <c r="AH13" s="46"/>
      <c r="AI13" s="46"/>
      <c r="AJ13" s="46"/>
      <c r="AK13" s="46"/>
      <c r="AL13" s="46"/>
      <c r="AM13" s="46"/>
      <c r="AN13" s="46"/>
      <c r="AO13" s="46"/>
      <c r="AP13" s="46"/>
      <c r="AQ13" s="46"/>
      <c r="AR13" s="46"/>
      <c r="AS13" s="46"/>
      <c r="AT13" s="46"/>
      <c r="AU13" s="46"/>
      <c r="AV13" s="46"/>
      <c r="AW13" s="46"/>
      <c r="AX13" s="46"/>
      <c r="AY13" s="46"/>
      <c r="AZ13" s="46"/>
      <c r="BA13" s="46"/>
      <c r="BB13" s="46"/>
      <c r="BC13" s="46"/>
    </row>
    <row r="14" spans="1:55">
      <c r="A14" s="8" t="s">
        <v>56</v>
      </c>
      <c r="B14" s="20">
        <f t="shared" si="11"/>
        <v>0</v>
      </c>
      <c r="C14" s="20">
        <f t="shared" si="5"/>
        <v>0</v>
      </c>
      <c r="D14" s="19">
        <v>0</v>
      </c>
      <c r="E14" s="19">
        <v>0</v>
      </c>
      <c r="F14" s="19">
        <v>0</v>
      </c>
      <c r="G14" s="19">
        <v>0</v>
      </c>
      <c r="H14" s="19">
        <v>0</v>
      </c>
      <c r="I14" s="19">
        <f t="shared" si="6"/>
        <v>0</v>
      </c>
      <c r="J14" s="21">
        <v>0</v>
      </c>
      <c r="K14" s="21">
        <v>0</v>
      </c>
      <c r="L14" s="21">
        <v>0</v>
      </c>
      <c r="M14" s="21">
        <v>0</v>
      </c>
      <c r="N14" s="21">
        <v>0</v>
      </c>
      <c r="O14" s="23">
        <f t="shared" si="7"/>
        <v>0</v>
      </c>
      <c r="P14" s="22">
        <f t="shared" si="8"/>
        <v>0</v>
      </c>
      <c r="Q14" s="39">
        <f t="shared" si="9"/>
        <v>0</v>
      </c>
      <c r="S14" s="37">
        <f t="shared" si="0"/>
        <v>0</v>
      </c>
      <c r="T14" s="37">
        <f t="shared" si="1"/>
        <v>0</v>
      </c>
      <c r="U14" s="37">
        <f t="shared" si="2"/>
        <v>0</v>
      </c>
      <c r="V14" s="37">
        <f t="shared" si="3"/>
        <v>0</v>
      </c>
      <c r="W14" s="37">
        <f t="shared" si="4"/>
        <v>0</v>
      </c>
      <c r="Y14" s="143"/>
      <c r="Z14" s="144"/>
      <c r="AA14" s="52">
        <f t="shared" si="10"/>
        <v>0</v>
      </c>
      <c r="AB14" s="46"/>
      <c r="AC14" s="46"/>
      <c r="AD14" s="46"/>
      <c r="AE14" s="46"/>
      <c r="AF14" s="46"/>
      <c r="AG14" s="46"/>
      <c r="AH14" s="46"/>
      <c r="AI14" s="46"/>
      <c r="AJ14" s="46"/>
      <c r="AK14" s="46"/>
      <c r="AL14" s="46"/>
      <c r="AM14" s="46"/>
      <c r="AN14" s="46"/>
      <c r="AO14" s="46"/>
      <c r="AP14" s="46"/>
      <c r="AQ14" s="46"/>
      <c r="AR14" s="46"/>
      <c r="AS14" s="46"/>
      <c r="AT14" s="46"/>
      <c r="AU14" s="46"/>
      <c r="AV14" s="46"/>
      <c r="AW14" s="46"/>
      <c r="AX14" s="46"/>
      <c r="AY14" s="46"/>
      <c r="AZ14" s="46"/>
      <c r="BA14" s="46"/>
      <c r="BB14" s="46"/>
      <c r="BC14" s="46"/>
    </row>
    <row r="15" spans="1:55">
      <c r="A15" s="8" t="s">
        <v>57</v>
      </c>
      <c r="B15" s="20">
        <f t="shared" si="11"/>
        <v>0</v>
      </c>
      <c r="C15" s="20">
        <f t="shared" si="5"/>
        <v>0</v>
      </c>
      <c r="D15" s="19">
        <v>0</v>
      </c>
      <c r="E15" s="19">
        <v>0</v>
      </c>
      <c r="F15" s="19">
        <v>0</v>
      </c>
      <c r="G15" s="19">
        <v>0</v>
      </c>
      <c r="H15" s="19">
        <v>0</v>
      </c>
      <c r="I15" s="19">
        <f t="shared" si="6"/>
        <v>0</v>
      </c>
      <c r="J15" s="21">
        <v>0</v>
      </c>
      <c r="K15" s="21">
        <v>0</v>
      </c>
      <c r="L15" s="21">
        <v>0</v>
      </c>
      <c r="M15" s="21">
        <v>0</v>
      </c>
      <c r="N15" s="21">
        <v>0</v>
      </c>
      <c r="O15" s="23">
        <f t="shared" si="7"/>
        <v>0</v>
      </c>
      <c r="P15" s="22">
        <f t="shared" si="8"/>
        <v>0</v>
      </c>
      <c r="Q15" s="39">
        <f t="shared" si="9"/>
        <v>0</v>
      </c>
      <c r="S15" s="37">
        <f t="shared" si="0"/>
        <v>0</v>
      </c>
      <c r="T15" s="37">
        <f t="shared" si="1"/>
        <v>0</v>
      </c>
      <c r="U15" s="37">
        <f t="shared" si="2"/>
        <v>0</v>
      </c>
      <c r="V15" s="37">
        <f t="shared" si="3"/>
        <v>0</v>
      </c>
      <c r="W15" s="37">
        <f t="shared" si="4"/>
        <v>0</v>
      </c>
      <c r="Y15" s="143"/>
      <c r="Z15" s="144"/>
      <c r="AA15" s="52">
        <f t="shared" si="10"/>
        <v>0</v>
      </c>
      <c r="AB15" s="46"/>
      <c r="AC15" s="46"/>
      <c r="AD15" s="46"/>
      <c r="AE15" s="46"/>
      <c r="AF15" s="46"/>
      <c r="AG15" s="46"/>
      <c r="AH15" s="46"/>
      <c r="AI15" s="46"/>
      <c r="AJ15" s="46"/>
      <c r="AK15" s="46"/>
      <c r="AL15" s="46"/>
      <c r="AM15" s="46"/>
      <c r="AN15" s="46"/>
      <c r="AO15" s="46"/>
      <c r="AP15" s="46"/>
      <c r="AQ15" s="46"/>
      <c r="AR15" s="46"/>
      <c r="AS15" s="46"/>
      <c r="AT15" s="46"/>
      <c r="AU15" s="46"/>
      <c r="AV15" s="46"/>
      <c r="AW15" s="46"/>
      <c r="AX15" s="46"/>
      <c r="AY15" s="46"/>
      <c r="AZ15" s="46"/>
      <c r="BA15" s="46"/>
      <c r="BB15" s="46"/>
      <c r="BC15" s="46"/>
    </row>
    <row r="16" spans="1:55">
      <c r="A16" s="8" t="s">
        <v>58</v>
      </c>
      <c r="B16" s="20">
        <f t="shared" si="11"/>
        <v>0</v>
      </c>
      <c r="C16" s="20">
        <f t="shared" si="5"/>
        <v>0</v>
      </c>
      <c r="D16" s="19">
        <v>0</v>
      </c>
      <c r="E16" s="19">
        <v>0</v>
      </c>
      <c r="F16" s="19">
        <v>0</v>
      </c>
      <c r="G16" s="19">
        <v>0</v>
      </c>
      <c r="H16" s="19">
        <v>0</v>
      </c>
      <c r="I16" s="19">
        <f t="shared" si="6"/>
        <v>0</v>
      </c>
      <c r="J16" s="21">
        <v>0</v>
      </c>
      <c r="K16" s="21">
        <v>0</v>
      </c>
      <c r="L16" s="21">
        <v>0</v>
      </c>
      <c r="M16" s="21">
        <v>0</v>
      </c>
      <c r="N16" s="21">
        <v>0</v>
      </c>
      <c r="O16" s="23">
        <f t="shared" si="7"/>
        <v>0</v>
      </c>
      <c r="P16" s="22">
        <f t="shared" si="8"/>
        <v>0</v>
      </c>
      <c r="Q16" s="39">
        <f t="shared" si="9"/>
        <v>0</v>
      </c>
      <c r="S16" s="37">
        <f t="shared" si="0"/>
        <v>0</v>
      </c>
      <c r="T16" s="37">
        <f t="shared" si="1"/>
        <v>0</v>
      </c>
      <c r="U16" s="37">
        <f t="shared" si="2"/>
        <v>0</v>
      </c>
      <c r="V16" s="37">
        <f t="shared" si="3"/>
        <v>0</v>
      </c>
      <c r="W16" s="37">
        <f t="shared" si="4"/>
        <v>0</v>
      </c>
      <c r="Y16" s="143"/>
      <c r="Z16" s="144"/>
      <c r="AA16" s="52">
        <f t="shared" si="10"/>
        <v>0</v>
      </c>
      <c r="AB16" s="46"/>
      <c r="AC16" s="46"/>
      <c r="AD16" s="46"/>
      <c r="AE16" s="46"/>
      <c r="AF16" s="46"/>
      <c r="AG16" s="46"/>
      <c r="AH16" s="46"/>
      <c r="AI16" s="46"/>
      <c r="AJ16" s="46"/>
      <c r="AK16" s="46"/>
      <c r="AL16" s="46"/>
      <c r="AM16" s="46"/>
      <c r="AN16" s="46"/>
      <c r="AO16" s="46"/>
      <c r="AP16" s="46"/>
      <c r="AQ16" s="46"/>
      <c r="AR16" s="46"/>
      <c r="AS16" s="46"/>
      <c r="AT16" s="46"/>
      <c r="AU16" s="46"/>
      <c r="AV16" s="46"/>
      <c r="AW16" s="46"/>
      <c r="AX16" s="46"/>
      <c r="AY16" s="46"/>
      <c r="AZ16" s="46"/>
      <c r="BA16" s="46"/>
      <c r="BB16" s="46"/>
      <c r="BC16" s="46"/>
    </row>
    <row r="17" spans="1:55">
      <c r="A17" s="8" t="s">
        <v>59</v>
      </c>
      <c r="B17" s="20">
        <f t="shared" si="11"/>
        <v>0</v>
      </c>
      <c r="C17" s="20">
        <f t="shared" si="5"/>
        <v>0</v>
      </c>
      <c r="D17" s="19">
        <v>0</v>
      </c>
      <c r="E17" s="19">
        <v>0</v>
      </c>
      <c r="F17" s="19">
        <v>0</v>
      </c>
      <c r="G17" s="19">
        <v>0</v>
      </c>
      <c r="H17" s="19">
        <v>0</v>
      </c>
      <c r="I17" s="19">
        <f t="shared" si="6"/>
        <v>0</v>
      </c>
      <c r="J17" s="21">
        <v>0</v>
      </c>
      <c r="K17" s="21">
        <v>0</v>
      </c>
      <c r="L17" s="21">
        <v>0</v>
      </c>
      <c r="M17" s="21">
        <v>0</v>
      </c>
      <c r="N17" s="21">
        <v>0</v>
      </c>
      <c r="O17" s="23">
        <f t="shared" si="7"/>
        <v>0</v>
      </c>
      <c r="P17" s="22">
        <f t="shared" si="8"/>
        <v>0</v>
      </c>
      <c r="Q17" s="39">
        <f t="shared" si="9"/>
        <v>0</v>
      </c>
      <c r="S17" s="37">
        <f t="shared" si="0"/>
        <v>0</v>
      </c>
      <c r="T17" s="37">
        <f t="shared" si="1"/>
        <v>0</v>
      </c>
      <c r="U17" s="37">
        <f t="shared" si="2"/>
        <v>0</v>
      </c>
      <c r="V17" s="37">
        <f t="shared" si="3"/>
        <v>0</v>
      </c>
      <c r="W17" s="37">
        <f t="shared" si="4"/>
        <v>0</v>
      </c>
      <c r="Y17" s="143"/>
      <c r="Z17" s="144"/>
      <c r="AA17" s="52">
        <f t="shared" si="10"/>
        <v>0</v>
      </c>
      <c r="AB17" s="46"/>
      <c r="AC17" s="46"/>
      <c r="AD17" s="46"/>
      <c r="AE17" s="46"/>
      <c r="AF17" s="46"/>
      <c r="AG17" s="46"/>
      <c r="AH17" s="46"/>
      <c r="AI17" s="46"/>
      <c r="AJ17" s="46"/>
      <c r="AK17" s="46"/>
      <c r="AL17" s="46"/>
      <c r="AM17" s="46"/>
      <c r="AN17" s="46"/>
      <c r="AO17" s="46"/>
      <c r="AP17" s="46"/>
      <c r="AQ17" s="46"/>
      <c r="AR17" s="46"/>
      <c r="AS17" s="46"/>
      <c r="AT17" s="46"/>
      <c r="AU17" s="46"/>
      <c r="AV17" s="46"/>
      <c r="AW17" s="46"/>
      <c r="AX17" s="46"/>
      <c r="AY17" s="46"/>
      <c r="AZ17" s="46"/>
      <c r="BA17" s="46"/>
      <c r="BB17" s="46"/>
      <c r="BC17" s="46"/>
    </row>
    <row r="18" spans="1:55">
      <c r="A18" s="8" t="s">
        <v>60</v>
      </c>
      <c r="B18" s="20">
        <f t="shared" si="11"/>
        <v>0</v>
      </c>
      <c r="C18" s="20">
        <f t="shared" si="5"/>
        <v>0</v>
      </c>
      <c r="D18" s="19">
        <v>0</v>
      </c>
      <c r="E18" s="19">
        <v>0</v>
      </c>
      <c r="F18" s="19">
        <v>0</v>
      </c>
      <c r="G18" s="19">
        <v>0</v>
      </c>
      <c r="H18" s="19">
        <v>0</v>
      </c>
      <c r="I18" s="19">
        <f t="shared" si="6"/>
        <v>0</v>
      </c>
      <c r="J18" s="21">
        <v>0</v>
      </c>
      <c r="K18" s="21">
        <v>0</v>
      </c>
      <c r="L18" s="21">
        <v>0</v>
      </c>
      <c r="M18" s="21">
        <v>0</v>
      </c>
      <c r="N18" s="21">
        <v>0</v>
      </c>
      <c r="O18" s="23">
        <f t="shared" si="7"/>
        <v>0</v>
      </c>
      <c r="P18" s="22">
        <f t="shared" si="8"/>
        <v>0</v>
      </c>
      <c r="Q18" s="39">
        <f t="shared" si="9"/>
        <v>0</v>
      </c>
      <c r="S18" s="37">
        <f t="shared" si="0"/>
        <v>0</v>
      </c>
      <c r="T18" s="37">
        <f t="shared" si="1"/>
        <v>0</v>
      </c>
      <c r="U18" s="37">
        <f t="shared" si="2"/>
        <v>0</v>
      </c>
      <c r="V18" s="37">
        <f t="shared" si="3"/>
        <v>0</v>
      </c>
      <c r="W18" s="37">
        <f t="shared" si="4"/>
        <v>0</v>
      </c>
      <c r="Y18" s="143"/>
      <c r="Z18" s="144"/>
      <c r="AA18" s="52">
        <f t="shared" si="10"/>
        <v>0</v>
      </c>
      <c r="AB18" s="46"/>
      <c r="AC18" s="46"/>
      <c r="AD18" s="46"/>
      <c r="AE18" s="46"/>
      <c r="AF18" s="46"/>
      <c r="AG18" s="46"/>
      <c r="AH18" s="46"/>
      <c r="AI18" s="46"/>
      <c r="AJ18" s="46"/>
      <c r="AK18" s="46"/>
      <c r="AL18" s="46"/>
      <c r="AM18" s="46"/>
      <c r="AN18" s="46"/>
      <c r="AO18" s="46"/>
      <c r="AP18" s="46"/>
      <c r="AQ18" s="46"/>
      <c r="AR18" s="46"/>
      <c r="AS18" s="46"/>
      <c r="AT18" s="46"/>
      <c r="AU18" s="46"/>
      <c r="AV18" s="46"/>
      <c r="AW18" s="46"/>
      <c r="AX18" s="46"/>
      <c r="AY18" s="46"/>
      <c r="AZ18" s="46"/>
      <c r="BA18" s="46"/>
      <c r="BB18" s="46"/>
      <c r="BC18" s="46"/>
    </row>
    <row r="19" spans="1:55">
      <c r="A19" s="8" t="s">
        <v>61</v>
      </c>
      <c r="B19" s="20">
        <f t="shared" si="11"/>
        <v>0</v>
      </c>
      <c r="C19" s="20">
        <f t="shared" si="5"/>
        <v>0</v>
      </c>
      <c r="D19" s="19">
        <v>0</v>
      </c>
      <c r="E19" s="19">
        <v>0</v>
      </c>
      <c r="F19" s="19">
        <v>0</v>
      </c>
      <c r="G19" s="19">
        <v>0</v>
      </c>
      <c r="H19" s="19">
        <v>0</v>
      </c>
      <c r="I19" s="19">
        <f t="shared" si="6"/>
        <v>0</v>
      </c>
      <c r="J19" s="21">
        <v>0</v>
      </c>
      <c r="K19" s="21">
        <v>0</v>
      </c>
      <c r="L19" s="21">
        <v>0</v>
      </c>
      <c r="M19" s="21">
        <v>0</v>
      </c>
      <c r="N19" s="21">
        <v>0</v>
      </c>
      <c r="O19" s="23">
        <f t="shared" si="7"/>
        <v>0</v>
      </c>
      <c r="P19" s="22">
        <f t="shared" si="8"/>
        <v>0</v>
      </c>
      <c r="Q19" s="39">
        <f t="shared" si="9"/>
        <v>0</v>
      </c>
      <c r="S19" s="37">
        <f t="shared" si="0"/>
        <v>0</v>
      </c>
      <c r="T19" s="37">
        <f t="shared" si="1"/>
        <v>0</v>
      </c>
      <c r="U19" s="37">
        <f t="shared" si="2"/>
        <v>0</v>
      </c>
      <c r="V19" s="37">
        <f t="shared" si="3"/>
        <v>0</v>
      </c>
      <c r="W19" s="37">
        <f t="shared" si="4"/>
        <v>0</v>
      </c>
      <c r="Y19" s="143"/>
      <c r="Z19" s="144"/>
      <c r="AA19" s="52">
        <f t="shared" si="10"/>
        <v>0</v>
      </c>
      <c r="AB19" s="46"/>
      <c r="AC19" s="46"/>
      <c r="AD19" s="46"/>
      <c r="AE19" s="46"/>
      <c r="AF19" s="46"/>
      <c r="AG19" s="46"/>
      <c r="AH19" s="46"/>
      <c r="AI19" s="46"/>
      <c r="AJ19" s="46"/>
      <c r="AK19" s="46"/>
      <c r="AL19" s="46"/>
      <c r="AM19" s="46"/>
      <c r="AN19" s="46"/>
      <c r="AO19" s="46"/>
      <c r="AP19" s="46"/>
      <c r="AQ19" s="46"/>
      <c r="AR19" s="46"/>
      <c r="AS19" s="46"/>
      <c r="AT19" s="46"/>
      <c r="AU19" s="46"/>
      <c r="AV19" s="46"/>
      <c r="AW19" s="46"/>
      <c r="AX19" s="46"/>
      <c r="AY19" s="46"/>
      <c r="AZ19" s="46"/>
      <c r="BA19" s="46"/>
      <c r="BB19" s="46"/>
      <c r="BC19" s="46"/>
    </row>
    <row r="20" spans="1:55">
      <c r="A20" s="8" t="s">
        <v>62</v>
      </c>
      <c r="B20" s="20">
        <f t="shared" si="11"/>
        <v>0</v>
      </c>
      <c r="C20" s="20">
        <f t="shared" si="5"/>
        <v>0</v>
      </c>
      <c r="D20" s="19">
        <v>0</v>
      </c>
      <c r="E20" s="19">
        <v>0</v>
      </c>
      <c r="F20" s="19">
        <v>0</v>
      </c>
      <c r="G20" s="19">
        <v>0</v>
      </c>
      <c r="H20" s="19">
        <v>0</v>
      </c>
      <c r="I20" s="19">
        <f t="shared" si="6"/>
        <v>0</v>
      </c>
      <c r="J20" s="21">
        <v>0</v>
      </c>
      <c r="K20" s="21">
        <v>0</v>
      </c>
      <c r="L20" s="21">
        <v>0</v>
      </c>
      <c r="M20" s="21">
        <v>0</v>
      </c>
      <c r="N20" s="21">
        <v>0</v>
      </c>
      <c r="O20" s="23">
        <f t="shared" si="7"/>
        <v>0</v>
      </c>
      <c r="P20" s="22">
        <f t="shared" si="8"/>
        <v>0</v>
      </c>
      <c r="Q20" s="39">
        <f t="shared" si="9"/>
        <v>0</v>
      </c>
      <c r="S20" s="37">
        <f t="shared" si="0"/>
        <v>0</v>
      </c>
      <c r="T20" s="37">
        <f t="shared" si="1"/>
        <v>0</v>
      </c>
      <c r="U20" s="37">
        <f t="shared" si="2"/>
        <v>0</v>
      </c>
      <c r="V20" s="37">
        <f t="shared" si="3"/>
        <v>0</v>
      </c>
      <c r="W20" s="37">
        <f t="shared" si="4"/>
        <v>0</v>
      </c>
      <c r="Y20" s="143"/>
      <c r="Z20" s="144"/>
      <c r="AA20" s="52">
        <f t="shared" si="10"/>
        <v>0</v>
      </c>
      <c r="AB20" s="46"/>
      <c r="AC20" s="46"/>
      <c r="AD20" s="46"/>
      <c r="AE20" s="46"/>
      <c r="AF20" s="46"/>
      <c r="AG20" s="46"/>
      <c r="AH20" s="46"/>
      <c r="AI20" s="46"/>
      <c r="AJ20" s="46"/>
      <c r="AK20" s="46"/>
      <c r="AL20" s="46"/>
      <c r="AM20" s="46"/>
      <c r="AN20" s="46"/>
      <c r="AO20" s="46"/>
      <c r="AP20" s="46"/>
      <c r="AQ20" s="46"/>
      <c r="AR20" s="46"/>
      <c r="AS20" s="46"/>
      <c r="AT20" s="46"/>
      <c r="AU20" s="46"/>
      <c r="AV20" s="46"/>
      <c r="AW20" s="46"/>
      <c r="AX20" s="46"/>
      <c r="AY20" s="46"/>
      <c r="AZ20" s="46"/>
      <c r="BA20" s="46"/>
      <c r="BB20" s="46"/>
      <c r="BC20" s="46"/>
    </row>
    <row r="21" spans="1:55">
      <c r="A21" s="8" t="s">
        <v>63</v>
      </c>
      <c r="B21" s="20">
        <f t="shared" si="11"/>
        <v>0</v>
      </c>
      <c r="C21" s="20">
        <f t="shared" si="5"/>
        <v>0</v>
      </c>
      <c r="D21" s="19">
        <v>0</v>
      </c>
      <c r="E21" s="19">
        <v>0</v>
      </c>
      <c r="F21" s="19">
        <v>0</v>
      </c>
      <c r="G21" s="19">
        <v>0</v>
      </c>
      <c r="H21" s="19">
        <v>0</v>
      </c>
      <c r="I21" s="19">
        <f t="shared" si="6"/>
        <v>0</v>
      </c>
      <c r="J21" s="21">
        <v>0</v>
      </c>
      <c r="K21" s="21">
        <v>0</v>
      </c>
      <c r="L21" s="21">
        <v>0</v>
      </c>
      <c r="M21" s="21">
        <v>0</v>
      </c>
      <c r="N21" s="21">
        <v>0</v>
      </c>
      <c r="O21" s="23">
        <f t="shared" si="7"/>
        <v>0</v>
      </c>
      <c r="P21" s="22">
        <f t="shared" si="8"/>
        <v>0</v>
      </c>
      <c r="Q21" s="39">
        <f t="shared" si="9"/>
        <v>0</v>
      </c>
      <c r="S21" s="37">
        <f t="shared" si="0"/>
        <v>0</v>
      </c>
      <c r="T21" s="37">
        <f t="shared" si="1"/>
        <v>0</v>
      </c>
      <c r="U21" s="37">
        <f t="shared" si="2"/>
        <v>0</v>
      </c>
      <c r="V21" s="37">
        <f t="shared" si="3"/>
        <v>0</v>
      </c>
      <c r="W21" s="37">
        <f t="shared" si="4"/>
        <v>0</v>
      </c>
      <c r="Y21" s="143"/>
      <c r="Z21" s="144"/>
      <c r="AA21" s="52">
        <f t="shared" si="10"/>
        <v>0</v>
      </c>
      <c r="AB21" s="46"/>
      <c r="AC21" s="46"/>
      <c r="AD21" s="46"/>
      <c r="AE21" s="46"/>
      <c r="AF21" s="46"/>
      <c r="AG21" s="46"/>
      <c r="AH21" s="46"/>
      <c r="AI21" s="46"/>
      <c r="AJ21" s="46"/>
      <c r="AK21" s="46"/>
      <c r="AL21" s="46"/>
      <c r="AM21" s="46"/>
      <c r="AN21" s="46"/>
      <c r="AO21" s="46"/>
      <c r="AP21" s="46"/>
      <c r="AQ21" s="46"/>
      <c r="AR21" s="46"/>
      <c r="AS21" s="46"/>
      <c r="AT21" s="46"/>
      <c r="AU21" s="46"/>
      <c r="AV21" s="46"/>
      <c r="AW21" s="46"/>
      <c r="AX21" s="46"/>
      <c r="AY21" s="46"/>
      <c r="AZ21" s="46"/>
      <c r="BA21" s="46"/>
      <c r="BB21" s="46"/>
      <c r="BC21" s="46"/>
    </row>
    <row r="22" spans="1:55">
      <c r="A22" s="8" t="s">
        <v>64</v>
      </c>
      <c r="B22" s="20">
        <f t="shared" si="11"/>
        <v>0</v>
      </c>
      <c r="C22" s="20">
        <f t="shared" si="5"/>
        <v>0</v>
      </c>
      <c r="D22" s="19">
        <v>0</v>
      </c>
      <c r="E22" s="19">
        <v>0</v>
      </c>
      <c r="F22" s="19">
        <v>0</v>
      </c>
      <c r="G22" s="19">
        <v>0</v>
      </c>
      <c r="H22" s="19">
        <v>0</v>
      </c>
      <c r="I22" s="19">
        <f t="shared" si="6"/>
        <v>0</v>
      </c>
      <c r="J22" s="21">
        <v>0</v>
      </c>
      <c r="K22" s="21">
        <v>0</v>
      </c>
      <c r="L22" s="21">
        <v>0</v>
      </c>
      <c r="M22" s="21">
        <v>0</v>
      </c>
      <c r="N22" s="21">
        <v>0</v>
      </c>
      <c r="O22" s="23">
        <f t="shared" si="7"/>
        <v>0</v>
      </c>
      <c r="P22" s="22">
        <f t="shared" si="8"/>
        <v>0</v>
      </c>
      <c r="Q22" s="39">
        <f t="shared" si="9"/>
        <v>0</v>
      </c>
      <c r="S22" s="37">
        <f t="shared" si="0"/>
        <v>0</v>
      </c>
      <c r="T22" s="37">
        <f t="shared" si="1"/>
        <v>0</v>
      </c>
      <c r="U22" s="37">
        <f t="shared" si="2"/>
        <v>0</v>
      </c>
      <c r="V22" s="37">
        <f t="shared" si="3"/>
        <v>0</v>
      </c>
      <c r="W22" s="37">
        <f t="shared" si="4"/>
        <v>0</v>
      </c>
      <c r="Y22" s="143"/>
      <c r="Z22" s="144"/>
      <c r="AA22" s="52">
        <f t="shared" si="10"/>
        <v>0</v>
      </c>
      <c r="AB22" s="46"/>
      <c r="AC22" s="46"/>
      <c r="AD22" s="46"/>
      <c r="AE22" s="46"/>
      <c r="AF22" s="46"/>
      <c r="AG22" s="46"/>
      <c r="AH22" s="46"/>
      <c r="AI22" s="46"/>
      <c r="AJ22" s="46"/>
      <c r="AK22" s="46"/>
      <c r="AL22" s="46"/>
      <c r="AM22" s="46"/>
      <c r="AN22" s="46"/>
      <c r="AO22" s="46"/>
      <c r="AP22" s="46"/>
      <c r="AQ22" s="46"/>
      <c r="AR22" s="46"/>
      <c r="AS22" s="46"/>
      <c r="AT22" s="46"/>
      <c r="AU22" s="46"/>
      <c r="AV22" s="46"/>
      <c r="AW22" s="46"/>
      <c r="AX22" s="46"/>
      <c r="AY22" s="46"/>
      <c r="AZ22" s="46"/>
      <c r="BA22" s="46"/>
      <c r="BB22" s="46"/>
      <c r="BC22" s="46"/>
    </row>
    <row r="23" spans="1:55">
      <c r="A23" s="8" t="s">
        <v>65</v>
      </c>
      <c r="B23" s="20">
        <f t="shared" si="11"/>
        <v>0</v>
      </c>
      <c r="C23" s="20">
        <f t="shared" si="5"/>
        <v>0</v>
      </c>
      <c r="D23" s="19">
        <v>0</v>
      </c>
      <c r="E23" s="19">
        <v>0</v>
      </c>
      <c r="F23" s="19">
        <v>0</v>
      </c>
      <c r="G23" s="19">
        <v>0</v>
      </c>
      <c r="H23" s="19">
        <v>0</v>
      </c>
      <c r="I23" s="19">
        <f t="shared" si="6"/>
        <v>0</v>
      </c>
      <c r="J23" s="21">
        <v>0</v>
      </c>
      <c r="K23" s="21">
        <v>0</v>
      </c>
      <c r="L23" s="21">
        <v>0</v>
      </c>
      <c r="M23" s="21">
        <v>0</v>
      </c>
      <c r="N23" s="21">
        <v>0</v>
      </c>
      <c r="O23" s="23">
        <f t="shared" si="7"/>
        <v>0</v>
      </c>
      <c r="P23" s="22">
        <f t="shared" si="8"/>
        <v>0</v>
      </c>
      <c r="Q23" s="39">
        <f t="shared" si="9"/>
        <v>0</v>
      </c>
      <c r="S23" s="37">
        <f t="shared" si="0"/>
        <v>0</v>
      </c>
      <c r="T23" s="37">
        <f t="shared" si="1"/>
        <v>0</v>
      </c>
      <c r="U23" s="37">
        <f t="shared" si="2"/>
        <v>0</v>
      </c>
      <c r="V23" s="37">
        <f t="shared" si="3"/>
        <v>0</v>
      </c>
      <c r="W23" s="37">
        <f t="shared" si="4"/>
        <v>0</v>
      </c>
      <c r="Y23" s="143"/>
      <c r="Z23" s="144"/>
      <c r="AA23" s="52">
        <f t="shared" si="10"/>
        <v>0</v>
      </c>
      <c r="AB23" s="46"/>
      <c r="AC23" s="46"/>
      <c r="AD23" s="46"/>
      <c r="AE23" s="46"/>
      <c r="AF23" s="46"/>
      <c r="AG23" s="46"/>
      <c r="AH23" s="46"/>
      <c r="AI23" s="46"/>
      <c r="AJ23" s="46"/>
      <c r="AK23" s="46"/>
      <c r="AL23" s="46"/>
      <c r="AM23" s="46"/>
      <c r="AN23" s="46"/>
      <c r="AO23" s="46"/>
      <c r="AP23" s="46"/>
      <c r="AQ23" s="46"/>
      <c r="AR23" s="46"/>
      <c r="AS23" s="46"/>
      <c r="AT23" s="46"/>
      <c r="AU23" s="46"/>
      <c r="AV23" s="46"/>
      <c r="AW23" s="46"/>
      <c r="AX23" s="46"/>
      <c r="AY23" s="46"/>
      <c r="AZ23" s="46"/>
      <c r="BA23" s="46"/>
      <c r="BB23" s="46"/>
      <c r="BC23" s="46"/>
    </row>
    <row r="24" spans="1:55">
      <c r="A24" s="8" t="s">
        <v>66</v>
      </c>
      <c r="B24" s="20">
        <f t="shared" si="11"/>
        <v>0</v>
      </c>
      <c r="C24" s="20">
        <f t="shared" si="5"/>
        <v>0</v>
      </c>
      <c r="D24" s="19">
        <v>0</v>
      </c>
      <c r="E24" s="19">
        <v>0</v>
      </c>
      <c r="F24" s="19">
        <v>0</v>
      </c>
      <c r="G24" s="19">
        <v>0</v>
      </c>
      <c r="H24" s="19">
        <v>0</v>
      </c>
      <c r="I24" s="19">
        <f t="shared" si="6"/>
        <v>0</v>
      </c>
      <c r="J24" s="21">
        <v>0</v>
      </c>
      <c r="K24" s="21">
        <v>0</v>
      </c>
      <c r="L24" s="21">
        <v>0</v>
      </c>
      <c r="M24" s="21">
        <v>0</v>
      </c>
      <c r="N24" s="21">
        <v>0</v>
      </c>
      <c r="O24" s="23">
        <f t="shared" si="7"/>
        <v>0</v>
      </c>
      <c r="P24" s="22">
        <f t="shared" si="8"/>
        <v>0</v>
      </c>
      <c r="Q24" s="39">
        <f t="shared" si="9"/>
        <v>0</v>
      </c>
      <c r="S24" s="37">
        <f t="shared" si="0"/>
        <v>0</v>
      </c>
      <c r="T24" s="37">
        <f t="shared" si="1"/>
        <v>0</v>
      </c>
      <c r="U24" s="37">
        <f t="shared" si="2"/>
        <v>0</v>
      </c>
      <c r="V24" s="37">
        <f t="shared" si="3"/>
        <v>0</v>
      </c>
      <c r="W24" s="37">
        <f t="shared" si="4"/>
        <v>0</v>
      </c>
      <c r="Y24" s="143"/>
      <c r="Z24" s="144"/>
      <c r="AA24" s="52">
        <f t="shared" si="10"/>
        <v>0</v>
      </c>
      <c r="AB24" s="46"/>
      <c r="AC24" s="46"/>
      <c r="AD24" s="46"/>
      <c r="AE24" s="46"/>
      <c r="AF24" s="46"/>
      <c r="AG24" s="46"/>
      <c r="AH24" s="46"/>
      <c r="AI24" s="46"/>
      <c r="AJ24" s="46"/>
      <c r="AK24" s="46"/>
      <c r="AL24" s="46"/>
      <c r="AM24" s="46"/>
      <c r="AN24" s="46"/>
      <c r="AO24" s="46"/>
      <c r="AP24" s="46"/>
      <c r="AQ24" s="46"/>
      <c r="AR24" s="46"/>
      <c r="AS24" s="46"/>
      <c r="AT24" s="46"/>
      <c r="AU24" s="46"/>
      <c r="AV24" s="46"/>
      <c r="AW24" s="46"/>
      <c r="AX24" s="46"/>
      <c r="AY24" s="46"/>
      <c r="AZ24" s="46"/>
      <c r="BA24" s="46"/>
      <c r="BB24" s="46"/>
      <c r="BC24" s="46"/>
    </row>
    <row r="25" spans="1:55">
      <c r="A25" s="8" t="s">
        <v>67</v>
      </c>
      <c r="B25" s="20">
        <f t="shared" si="11"/>
        <v>0</v>
      </c>
      <c r="C25" s="20">
        <f t="shared" si="5"/>
        <v>0</v>
      </c>
      <c r="D25" s="19">
        <v>0</v>
      </c>
      <c r="E25" s="19">
        <v>0</v>
      </c>
      <c r="F25" s="19">
        <v>0</v>
      </c>
      <c r="G25" s="19">
        <v>0</v>
      </c>
      <c r="H25" s="19">
        <v>0</v>
      </c>
      <c r="I25" s="19">
        <f t="shared" si="6"/>
        <v>0</v>
      </c>
      <c r="J25" s="21">
        <v>0</v>
      </c>
      <c r="K25" s="21">
        <v>0</v>
      </c>
      <c r="L25" s="21">
        <v>0</v>
      </c>
      <c r="M25" s="21">
        <v>0</v>
      </c>
      <c r="N25" s="21">
        <v>0</v>
      </c>
      <c r="O25" s="23">
        <f t="shared" si="7"/>
        <v>0</v>
      </c>
      <c r="P25" s="22">
        <f t="shared" si="8"/>
        <v>0</v>
      </c>
      <c r="Q25" s="39">
        <f t="shared" si="9"/>
        <v>0</v>
      </c>
      <c r="S25" s="37">
        <f t="shared" si="0"/>
        <v>0</v>
      </c>
      <c r="T25" s="37">
        <f t="shared" si="1"/>
        <v>0</v>
      </c>
      <c r="U25" s="37">
        <f t="shared" si="2"/>
        <v>0</v>
      </c>
      <c r="V25" s="37">
        <f t="shared" si="3"/>
        <v>0</v>
      </c>
      <c r="W25" s="37">
        <f t="shared" si="4"/>
        <v>0</v>
      </c>
      <c r="Y25" s="143"/>
      <c r="Z25" s="144"/>
      <c r="AA25" s="52">
        <f t="shared" si="10"/>
        <v>0</v>
      </c>
      <c r="AB25" s="46"/>
      <c r="AC25" s="46"/>
      <c r="AD25" s="46"/>
      <c r="AE25" s="46"/>
      <c r="AF25" s="46"/>
      <c r="AG25" s="46"/>
      <c r="AH25" s="46"/>
      <c r="AI25" s="46"/>
      <c r="AJ25" s="46"/>
      <c r="AK25" s="46"/>
      <c r="AL25" s="46"/>
      <c r="AM25" s="46"/>
      <c r="AN25" s="46"/>
      <c r="AO25" s="46"/>
      <c r="AP25" s="46"/>
      <c r="AQ25" s="46"/>
      <c r="AR25" s="46"/>
      <c r="AS25" s="46"/>
      <c r="AT25" s="46"/>
      <c r="AU25" s="46"/>
      <c r="AV25" s="46"/>
      <c r="AW25" s="46"/>
      <c r="AX25" s="46"/>
      <c r="AY25" s="46"/>
      <c r="AZ25" s="46"/>
      <c r="BA25" s="46"/>
      <c r="BB25" s="46"/>
      <c r="BC25" s="46"/>
    </row>
    <row r="26" spans="1:55">
      <c r="A26" s="8" t="s">
        <v>68</v>
      </c>
      <c r="B26" s="20">
        <f t="shared" si="11"/>
        <v>0</v>
      </c>
      <c r="C26" s="20">
        <f t="shared" si="5"/>
        <v>0</v>
      </c>
      <c r="D26" s="19">
        <v>0</v>
      </c>
      <c r="E26" s="19">
        <v>0</v>
      </c>
      <c r="F26" s="19">
        <v>0</v>
      </c>
      <c r="G26" s="19">
        <v>0</v>
      </c>
      <c r="H26" s="19">
        <v>0</v>
      </c>
      <c r="I26" s="19">
        <f t="shared" si="6"/>
        <v>0</v>
      </c>
      <c r="J26" s="21">
        <v>0</v>
      </c>
      <c r="K26" s="21">
        <v>0</v>
      </c>
      <c r="L26" s="21">
        <v>0</v>
      </c>
      <c r="M26" s="21">
        <v>0</v>
      </c>
      <c r="N26" s="21">
        <v>0</v>
      </c>
      <c r="O26" s="23">
        <f t="shared" si="7"/>
        <v>0</v>
      </c>
      <c r="P26" s="22">
        <f t="shared" si="8"/>
        <v>0</v>
      </c>
      <c r="Q26" s="39">
        <f t="shared" si="9"/>
        <v>0</v>
      </c>
      <c r="S26" s="37">
        <f t="shared" si="0"/>
        <v>0</v>
      </c>
      <c r="T26" s="37">
        <f t="shared" si="1"/>
        <v>0</v>
      </c>
      <c r="U26" s="37">
        <f t="shared" si="2"/>
        <v>0</v>
      </c>
      <c r="V26" s="37">
        <f t="shared" si="3"/>
        <v>0</v>
      </c>
      <c r="W26" s="37">
        <f t="shared" si="4"/>
        <v>0</v>
      </c>
      <c r="Y26" s="143"/>
      <c r="Z26" s="144"/>
      <c r="AA26" s="52">
        <f t="shared" si="10"/>
        <v>0</v>
      </c>
      <c r="AB26" s="46"/>
      <c r="AC26" s="46"/>
      <c r="AD26" s="46"/>
      <c r="AE26" s="46"/>
      <c r="AF26" s="46"/>
      <c r="AG26" s="46"/>
      <c r="AH26" s="46"/>
      <c r="AI26" s="46"/>
      <c r="AJ26" s="46"/>
      <c r="AK26" s="46"/>
      <c r="AL26" s="46"/>
      <c r="AM26" s="46"/>
      <c r="AN26" s="46"/>
      <c r="AO26" s="46"/>
      <c r="AP26" s="46"/>
      <c r="AQ26" s="46"/>
      <c r="AR26" s="46"/>
      <c r="AS26" s="46"/>
      <c r="AT26" s="46"/>
      <c r="AU26" s="46"/>
      <c r="AV26" s="46"/>
      <c r="AW26" s="46"/>
      <c r="AX26" s="46"/>
      <c r="AY26" s="46"/>
      <c r="AZ26" s="46"/>
      <c r="BA26" s="46"/>
      <c r="BB26" s="46"/>
      <c r="BC26" s="46"/>
    </row>
    <row r="27" spans="1:55">
      <c r="A27" s="8" t="s">
        <v>69</v>
      </c>
      <c r="B27" s="20">
        <f t="shared" si="11"/>
        <v>0</v>
      </c>
      <c r="C27" s="20">
        <f t="shared" si="5"/>
        <v>0</v>
      </c>
      <c r="D27" s="19">
        <v>0</v>
      </c>
      <c r="E27" s="19">
        <v>0</v>
      </c>
      <c r="F27" s="19">
        <v>0</v>
      </c>
      <c r="G27" s="19">
        <v>0</v>
      </c>
      <c r="H27" s="19">
        <v>0</v>
      </c>
      <c r="I27" s="19">
        <f t="shared" si="6"/>
        <v>0</v>
      </c>
      <c r="J27" s="21">
        <v>0</v>
      </c>
      <c r="K27" s="21">
        <v>0</v>
      </c>
      <c r="L27" s="21">
        <v>0</v>
      </c>
      <c r="M27" s="21">
        <v>0</v>
      </c>
      <c r="N27" s="21">
        <v>0</v>
      </c>
      <c r="O27" s="23">
        <f t="shared" si="7"/>
        <v>0</v>
      </c>
      <c r="P27" s="22">
        <f t="shared" si="8"/>
        <v>0</v>
      </c>
      <c r="Q27" s="39">
        <f t="shared" si="9"/>
        <v>0</v>
      </c>
      <c r="S27" s="37">
        <f t="shared" si="0"/>
        <v>0</v>
      </c>
      <c r="T27" s="37">
        <f t="shared" si="1"/>
        <v>0</v>
      </c>
      <c r="U27" s="37">
        <f t="shared" si="2"/>
        <v>0</v>
      </c>
      <c r="V27" s="37">
        <f t="shared" si="3"/>
        <v>0</v>
      </c>
      <c r="W27" s="37">
        <f t="shared" si="4"/>
        <v>0</v>
      </c>
      <c r="Y27" s="143"/>
      <c r="Z27" s="144"/>
      <c r="AA27" s="52">
        <f t="shared" si="10"/>
        <v>0</v>
      </c>
      <c r="AB27" s="46"/>
      <c r="AC27" s="46"/>
      <c r="AD27" s="46"/>
      <c r="AE27" s="46"/>
      <c r="AF27" s="46"/>
      <c r="AG27" s="46"/>
      <c r="AH27" s="46"/>
      <c r="AI27" s="46"/>
      <c r="AJ27" s="46"/>
      <c r="AK27" s="46"/>
      <c r="AL27" s="46"/>
      <c r="AM27" s="46"/>
      <c r="AN27" s="46"/>
      <c r="AO27" s="46"/>
      <c r="AP27" s="46"/>
      <c r="AQ27" s="46"/>
      <c r="AR27" s="46"/>
      <c r="AS27" s="46"/>
      <c r="AT27" s="46"/>
      <c r="AU27" s="46"/>
      <c r="AV27" s="46"/>
      <c r="AW27" s="46"/>
      <c r="AX27" s="46"/>
      <c r="AY27" s="46"/>
      <c r="AZ27" s="46"/>
      <c r="BA27" s="46"/>
      <c r="BB27" s="46"/>
      <c r="BC27" s="46"/>
    </row>
    <row r="28" spans="1:55">
      <c r="A28" s="8" t="s">
        <v>70</v>
      </c>
      <c r="B28" s="20">
        <f t="shared" si="11"/>
        <v>0</v>
      </c>
      <c r="C28" s="20">
        <f t="shared" si="5"/>
        <v>0</v>
      </c>
      <c r="D28" s="19">
        <v>0</v>
      </c>
      <c r="E28" s="19">
        <v>0</v>
      </c>
      <c r="F28" s="19">
        <v>0</v>
      </c>
      <c r="G28" s="19">
        <v>0</v>
      </c>
      <c r="H28" s="19">
        <v>0</v>
      </c>
      <c r="I28" s="19">
        <f t="shared" si="6"/>
        <v>0</v>
      </c>
      <c r="J28" s="21">
        <v>0</v>
      </c>
      <c r="K28" s="21">
        <v>0</v>
      </c>
      <c r="L28" s="21">
        <v>0</v>
      </c>
      <c r="M28" s="21">
        <v>0</v>
      </c>
      <c r="N28" s="21">
        <v>0</v>
      </c>
      <c r="O28" s="23">
        <f t="shared" si="7"/>
        <v>0</v>
      </c>
      <c r="P28" s="22">
        <f t="shared" si="8"/>
        <v>0</v>
      </c>
      <c r="Q28" s="39">
        <f t="shared" si="9"/>
        <v>0</v>
      </c>
      <c r="S28" s="37">
        <f t="shared" si="0"/>
        <v>0</v>
      </c>
      <c r="T28" s="37">
        <f t="shared" si="1"/>
        <v>0</v>
      </c>
      <c r="U28" s="37">
        <f t="shared" si="2"/>
        <v>0</v>
      </c>
      <c r="V28" s="37">
        <f t="shared" si="3"/>
        <v>0</v>
      </c>
      <c r="W28" s="37">
        <f t="shared" si="4"/>
        <v>0</v>
      </c>
      <c r="Y28" s="143"/>
      <c r="Z28" s="144"/>
      <c r="AA28" s="52">
        <f t="shared" si="10"/>
        <v>0</v>
      </c>
      <c r="AB28" s="46"/>
      <c r="AC28" s="46"/>
      <c r="AD28" s="46"/>
      <c r="AE28" s="46"/>
      <c r="AF28" s="46"/>
      <c r="AG28" s="46"/>
      <c r="AH28" s="46"/>
      <c r="AI28" s="46"/>
      <c r="AJ28" s="46"/>
      <c r="AK28" s="46"/>
      <c r="AL28" s="46"/>
      <c r="AM28" s="46"/>
      <c r="AN28" s="46"/>
      <c r="AO28" s="46"/>
      <c r="AP28" s="46"/>
      <c r="AQ28" s="46"/>
      <c r="AR28" s="46"/>
      <c r="AS28" s="46"/>
      <c r="AT28" s="46"/>
      <c r="AU28" s="46"/>
      <c r="AV28" s="46"/>
      <c r="AW28" s="46"/>
      <c r="AX28" s="46"/>
      <c r="AY28" s="46"/>
      <c r="AZ28" s="46"/>
      <c r="BA28" s="46"/>
      <c r="BB28" s="46"/>
      <c r="BC28" s="46"/>
    </row>
    <row r="29" spans="1:55">
      <c r="A29" s="8" t="s">
        <v>71</v>
      </c>
      <c r="B29" s="20">
        <f t="shared" si="11"/>
        <v>0</v>
      </c>
      <c r="C29" s="20">
        <f t="shared" si="5"/>
        <v>0</v>
      </c>
      <c r="D29" s="19">
        <v>0</v>
      </c>
      <c r="E29" s="19">
        <v>0</v>
      </c>
      <c r="F29" s="19">
        <v>0</v>
      </c>
      <c r="G29" s="19">
        <v>0</v>
      </c>
      <c r="H29" s="19">
        <v>0</v>
      </c>
      <c r="I29" s="19">
        <f t="shared" si="6"/>
        <v>0</v>
      </c>
      <c r="J29" s="21">
        <v>0</v>
      </c>
      <c r="K29" s="21">
        <v>0</v>
      </c>
      <c r="L29" s="21">
        <v>0</v>
      </c>
      <c r="M29" s="21">
        <v>0</v>
      </c>
      <c r="N29" s="21">
        <v>0</v>
      </c>
      <c r="O29" s="23">
        <f t="shared" si="7"/>
        <v>0</v>
      </c>
      <c r="P29" s="22">
        <f t="shared" si="8"/>
        <v>0</v>
      </c>
      <c r="Q29" s="39">
        <f t="shared" si="9"/>
        <v>0</v>
      </c>
      <c r="S29" s="37">
        <f t="shared" si="0"/>
        <v>0</v>
      </c>
      <c r="T29" s="37">
        <f t="shared" si="1"/>
        <v>0</v>
      </c>
      <c r="U29" s="37">
        <f t="shared" si="2"/>
        <v>0</v>
      </c>
      <c r="V29" s="37">
        <f t="shared" si="3"/>
        <v>0</v>
      </c>
      <c r="W29" s="37">
        <f t="shared" si="4"/>
        <v>0</v>
      </c>
      <c r="Y29" s="143"/>
      <c r="Z29" s="144"/>
      <c r="AA29" s="52">
        <f t="shared" si="10"/>
        <v>0</v>
      </c>
      <c r="AB29" s="46"/>
      <c r="AC29" s="46"/>
      <c r="AD29" s="46"/>
      <c r="AE29" s="46"/>
      <c r="AF29" s="46"/>
      <c r="AG29" s="46"/>
      <c r="AH29" s="46"/>
      <c r="AI29" s="46"/>
      <c r="AJ29" s="46"/>
      <c r="AK29" s="46"/>
      <c r="AL29" s="46"/>
      <c r="AM29" s="46"/>
      <c r="AN29" s="46"/>
      <c r="AO29" s="46"/>
      <c r="AP29" s="46"/>
      <c r="AQ29" s="46"/>
      <c r="AR29" s="46"/>
      <c r="AS29" s="46"/>
      <c r="AT29" s="46"/>
      <c r="AU29" s="46"/>
      <c r="AV29" s="46"/>
      <c r="AW29" s="46"/>
      <c r="AX29" s="46"/>
      <c r="AY29" s="46"/>
      <c r="AZ29" s="46"/>
      <c r="BA29" s="46"/>
      <c r="BB29" s="46"/>
      <c r="BC29" s="46"/>
    </row>
    <row r="30" spans="1:55">
      <c r="A30" s="8" t="s">
        <v>72</v>
      </c>
      <c r="B30" s="20">
        <f t="shared" si="11"/>
        <v>0</v>
      </c>
      <c r="C30" s="20">
        <f t="shared" si="5"/>
        <v>0</v>
      </c>
      <c r="D30" s="19">
        <v>0</v>
      </c>
      <c r="E30" s="19">
        <v>0</v>
      </c>
      <c r="F30" s="19">
        <v>0</v>
      </c>
      <c r="G30" s="19">
        <v>0</v>
      </c>
      <c r="H30" s="19">
        <v>0</v>
      </c>
      <c r="I30" s="19">
        <f t="shared" si="6"/>
        <v>0</v>
      </c>
      <c r="J30" s="21">
        <v>0</v>
      </c>
      <c r="K30" s="21">
        <v>0</v>
      </c>
      <c r="L30" s="21">
        <v>0</v>
      </c>
      <c r="M30" s="21">
        <v>0</v>
      </c>
      <c r="N30" s="21">
        <v>0</v>
      </c>
      <c r="O30" s="23">
        <f t="shared" si="7"/>
        <v>0</v>
      </c>
      <c r="P30" s="22">
        <f t="shared" si="8"/>
        <v>0</v>
      </c>
      <c r="Q30" s="39">
        <f t="shared" si="9"/>
        <v>0</v>
      </c>
      <c r="S30" s="37">
        <f t="shared" si="0"/>
        <v>0</v>
      </c>
      <c r="T30" s="37">
        <f t="shared" si="1"/>
        <v>0</v>
      </c>
      <c r="U30" s="37">
        <f t="shared" si="2"/>
        <v>0</v>
      </c>
      <c r="V30" s="37">
        <f t="shared" si="3"/>
        <v>0</v>
      </c>
      <c r="W30" s="37">
        <f t="shared" si="4"/>
        <v>0</v>
      </c>
      <c r="Y30" s="143"/>
      <c r="Z30" s="144"/>
      <c r="AA30" s="52">
        <f t="shared" si="10"/>
        <v>0</v>
      </c>
      <c r="AB30" s="46"/>
      <c r="AC30" s="46"/>
      <c r="AD30" s="46"/>
      <c r="AE30" s="46"/>
      <c r="AF30" s="46"/>
      <c r="AG30" s="46"/>
      <c r="AH30" s="46"/>
      <c r="AI30" s="46"/>
      <c r="AJ30" s="46"/>
      <c r="AK30" s="46"/>
      <c r="AL30" s="46"/>
      <c r="AM30" s="46"/>
      <c r="AN30" s="46"/>
      <c r="AO30" s="46"/>
      <c r="AP30" s="46"/>
      <c r="AQ30" s="46"/>
      <c r="AR30" s="46"/>
      <c r="AS30" s="46"/>
      <c r="AT30" s="46"/>
      <c r="AU30" s="46"/>
      <c r="AV30" s="46"/>
      <c r="AW30" s="46"/>
      <c r="AX30" s="46"/>
      <c r="AY30" s="46"/>
      <c r="AZ30" s="46"/>
      <c r="BA30" s="46"/>
      <c r="BB30" s="46"/>
      <c r="BC30" s="46"/>
    </row>
    <row r="31" spans="1:55">
      <c r="A31" s="8" t="s">
        <v>73</v>
      </c>
      <c r="B31" s="20">
        <f t="shared" si="11"/>
        <v>0</v>
      </c>
      <c r="C31" s="20">
        <f t="shared" si="5"/>
        <v>0</v>
      </c>
      <c r="D31" s="19">
        <v>0</v>
      </c>
      <c r="E31" s="19">
        <v>0</v>
      </c>
      <c r="F31" s="19">
        <v>0</v>
      </c>
      <c r="G31" s="19">
        <v>0</v>
      </c>
      <c r="H31" s="19">
        <v>0</v>
      </c>
      <c r="I31" s="19">
        <f t="shared" si="6"/>
        <v>0</v>
      </c>
      <c r="J31" s="21">
        <v>0</v>
      </c>
      <c r="K31" s="21">
        <v>0</v>
      </c>
      <c r="L31" s="21">
        <v>0</v>
      </c>
      <c r="M31" s="21">
        <v>0</v>
      </c>
      <c r="N31" s="21">
        <v>0</v>
      </c>
      <c r="O31" s="23">
        <f t="shared" si="7"/>
        <v>0</v>
      </c>
      <c r="P31" s="22">
        <f t="shared" si="8"/>
        <v>0</v>
      </c>
      <c r="Q31" s="39">
        <f t="shared" si="9"/>
        <v>0</v>
      </c>
      <c r="S31" s="37">
        <f t="shared" si="0"/>
        <v>0</v>
      </c>
      <c r="T31" s="37">
        <f t="shared" si="1"/>
        <v>0</v>
      </c>
      <c r="U31" s="37">
        <f t="shared" si="2"/>
        <v>0</v>
      </c>
      <c r="V31" s="37">
        <f t="shared" si="3"/>
        <v>0</v>
      </c>
      <c r="W31" s="37">
        <f t="shared" si="4"/>
        <v>0</v>
      </c>
      <c r="Y31" s="143"/>
      <c r="Z31" s="144"/>
      <c r="AA31" s="52">
        <f t="shared" si="10"/>
        <v>0</v>
      </c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46"/>
      <c r="AS31" s="46"/>
      <c r="AT31" s="46"/>
      <c r="AU31" s="46"/>
      <c r="AV31" s="46"/>
      <c r="AW31" s="46"/>
      <c r="AX31" s="46"/>
      <c r="AY31" s="46"/>
      <c r="AZ31" s="46"/>
      <c r="BA31" s="46"/>
      <c r="BB31" s="46"/>
      <c r="BC31" s="46"/>
    </row>
    <row r="32" spans="1:55">
      <c r="A32" s="8" t="s">
        <v>74</v>
      </c>
      <c r="B32" s="20">
        <f t="shared" si="11"/>
        <v>0</v>
      </c>
      <c r="C32" s="20">
        <f t="shared" si="5"/>
        <v>0</v>
      </c>
      <c r="D32" s="19">
        <v>0</v>
      </c>
      <c r="E32" s="19">
        <v>0</v>
      </c>
      <c r="F32" s="19">
        <v>0</v>
      </c>
      <c r="G32" s="19">
        <v>0</v>
      </c>
      <c r="H32" s="19">
        <v>0</v>
      </c>
      <c r="I32" s="19">
        <f t="shared" si="6"/>
        <v>0</v>
      </c>
      <c r="J32" s="21">
        <v>0</v>
      </c>
      <c r="K32" s="21">
        <v>0</v>
      </c>
      <c r="L32" s="21">
        <v>0</v>
      </c>
      <c r="M32" s="21">
        <v>0</v>
      </c>
      <c r="N32" s="21">
        <v>0</v>
      </c>
      <c r="O32" s="23">
        <f t="shared" si="7"/>
        <v>0</v>
      </c>
      <c r="P32" s="22">
        <f t="shared" si="8"/>
        <v>0</v>
      </c>
      <c r="Q32" s="39">
        <f t="shared" si="9"/>
        <v>0</v>
      </c>
      <c r="S32" s="37">
        <f t="shared" si="0"/>
        <v>0</v>
      </c>
      <c r="T32" s="37">
        <f t="shared" si="1"/>
        <v>0</v>
      </c>
      <c r="U32" s="37">
        <f t="shared" si="2"/>
        <v>0</v>
      </c>
      <c r="V32" s="37">
        <f t="shared" si="3"/>
        <v>0</v>
      </c>
      <c r="W32" s="37">
        <f t="shared" si="4"/>
        <v>0</v>
      </c>
      <c r="Y32" s="143"/>
      <c r="Z32" s="144"/>
      <c r="AA32" s="52">
        <f t="shared" si="10"/>
        <v>0</v>
      </c>
      <c r="AB32" s="46"/>
      <c r="AC32" s="46"/>
      <c r="AD32" s="46"/>
      <c r="AE32" s="46"/>
      <c r="AF32" s="46"/>
      <c r="AG32" s="46"/>
      <c r="AH32" s="46"/>
      <c r="AI32" s="46"/>
      <c r="AJ32" s="46"/>
      <c r="AK32" s="46"/>
      <c r="AL32" s="46"/>
      <c r="AM32" s="46"/>
      <c r="AN32" s="46"/>
      <c r="AO32" s="46"/>
      <c r="AP32" s="46"/>
      <c r="AQ32" s="46"/>
      <c r="AR32" s="46"/>
      <c r="AS32" s="46"/>
      <c r="AT32" s="46"/>
      <c r="AU32" s="46"/>
      <c r="AV32" s="46"/>
      <c r="AW32" s="46"/>
      <c r="AX32" s="46"/>
      <c r="AY32" s="46"/>
      <c r="AZ32" s="46"/>
      <c r="BA32" s="46"/>
      <c r="BB32" s="46"/>
      <c r="BC32" s="46"/>
    </row>
    <row r="33" spans="1:55">
      <c r="A33" s="8" t="s">
        <v>75</v>
      </c>
      <c r="B33" s="20">
        <f t="shared" si="11"/>
        <v>0</v>
      </c>
      <c r="C33" s="20">
        <f t="shared" si="5"/>
        <v>0</v>
      </c>
      <c r="D33" s="19">
        <v>0</v>
      </c>
      <c r="E33" s="19">
        <v>0</v>
      </c>
      <c r="F33" s="19">
        <v>0</v>
      </c>
      <c r="G33" s="19">
        <v>0</v>
      </c>
      <c r="H33" s="19">
        <v>0</v>
      </c>
      <c r="I33" s="19">
        <f t="shared" si="6"/>
        <v>0</v>
      </c>
      <c r="J33" s="21">
        <v>0</v>
      </c>
      <c r="K33" s="21">
        <v>0</v>
      </c>
      <c r="L33" s="21">
        <v>0</v>
      </c>
      <c r="M33" s="21">
        <v>0</v>
      </c>
      <c r="N33" s="21">
        <v>0</v>
      </c>
      <c r="O33" s="23">
        <f t="shared" si="7"/>
        <v>0</v>
      </c>
      <c r="P33" s="22">
        <f t="shared" si="8"/>
        <v>0</v>
      </c>
      <c r="Q33" s="39">
        <f t="shared" si="9"/>
        <v>0</v>
      </c>
      <c r="S33" s="37">
        <f t="shared" si="0"/>
        <v>0</v>
      </c>
      <c r="T33" s="37">
        <f t="shared" si="1"/>
        <v>0</v>
      </c>
      <c r="U33" s="37">
        <f t="shared" si="2"/>
        <v>0</v>
      </c>
      <c r="V33" s="37">
        <f t="shared" si="3"/>
        <v>0</v>
      </c>
      <c r="W33" s="37">
        <f t="shared" si="4"/>
        <v>0</v>
      </c>
      <c r="Y33" s="143"/>
      <c r="Z33" s="144"/>
      <c r="AA33" s="52">
        <f t="shared" si="10"/>
        <v>0</v>
      </c>
      <c r="AB33" s="46"/>
      <c r="AC33" s="46"/>
      <c r="AD33" s="46"/>
      <c r="AE33" s="46"/>
      <c r="AF33" s="46"/>
      <c r="AG33" s="46"/>
      <c r="AH33" s="46"/>
      <c r="AI33" s="46"/>
      <c r="AJ33" s="46"/>
      <c r="AK33" s="46"/>
      <c r="AL33" s="46"/>
      <c r="AM33" s="46"/>
      <c r="AN33" s="46"/>
      <c r="AO33" s="46"/>
      <c r="AP33" s="46"/>
      <c r="AQ33" s="46"/>
      <c r="AR33" s="46"/>
      <c r="AS33" s="46"/>
      <c r="AT33" s="46"/>
      <c r="AU33" s="46"/>
      <c r="AV33" s="46"/>
      <c r="AW33" s="46"/>
      <c r="AX33" s="46"/>
      <c r="AY33" s="46"/>
      <c r="AZ33" s="46"/>
      <c r="BA33" s="46"/>
      <c r="BB33" s="46"/>
      <c r="BC33" s="46"/>
    </row>
    <row r="34" spans="1:55">
      <c r="A34" s="8" t="s">
        <v>76</v>
      </c>
      <c r="B34" s="20">
        <f t="shared" si="11"/>
        <v>0</v>
      </c>
      <c r="C34" s="20">
        <f t="shared" si="5"/>
        <v>0</v>
      </c>
      <c r="D34" s="19">
        <v>0</v>
      </c>
      <c r="E34" s="19">
        <v>0</v>
      </c>
      <c r="F34" s="19">
        <v>0</v>
      </c>
      <c r="G34" s="19">
        <v>0</v>
      </c>
      <c r="H34" s="19">
        <v>0</v>
      </c>
      <c r="I34" s="19">
        <f t="shared" si="6"/>
        <v>0</v>
      </c>
      <c r="J34" s="21">
        <v>0</v>
      </c>
      <c r="K34" s="21">
        <v>0</v>
      </c>
      <c r="L34" s="21">
        <v>0</v>
      </c>
      <c r="M34" s="21">
        <v>0</v>
      </c>
      <c r="N34" s="21">
        <v>0</v>
      </c>
      <c r="O34" s="23">
        <f t="shared" si="7"/>
        <v>0</v>
      </c>
      <c r="P34" s="22">
        <f t="shared" si="8"/>
        <v>0</v>
      </c>
      <c r="Q34" s="39">
        <f t="shared" si="9"/>
        <v>0</v>
      </c>
      <c r="S34" s="37">
        <f t="shared" si="0"/>
        <v>0</v>
      </c>
      <c r="T34" s="37">
        <f t="shared" si="1"/>
        <v>0</v>
      </c>
      <c r="U34" s="37">
        <f t="shared" si="2"/>
        <v>0</v>
      </c>
      <c r="V34" s="37">
        <f t="shared" si="3"/>
        <v>0</v>
      </c>
      <c r="W34" s="37">
        <f t="shared" si="4"/>
        <v>0</v>
      </c>
      <c r="Y34" s="143"/>
      <c r="Z34" s="144"/>
      <c r="AA34" s="52">
        <f t="shared" si="10"/>
        <v>0</v>
      </c>
      <c r="AB34" s="46"/>
      <c r="AC34" s="46"/>
      <c r="AD34" s="46"/>
      <c r="AE34" s="46"/>
      <c r="AF34" s="46"/>
      <c r="AG34" s="46"/>
      <c r="AH34" s="46"/>
      <c r="AI34" s="46"/>
      <c r="AJ34" s="46"/>
      <c r="AK34" s="46"/>
      <c r="AL34" s="46"/>
      <c r="AM34" s="46"/>
      <c r="AN34" s="46"/>
      <c r="AO34" s="46"/>
      <c r="AP34" s="46"/>
      <c r="AQ34" s="46"/>
      <c r="AR34" s="46"/>
      <c r="AS34" s="46"/>
      <c r="AT34" s="46"/>
      <c r="AU34" s="46"/>
      <c r="AV34" s="46"/>
      <c r="AW34" s="46"/>
      <c r="AX34" s="46"/>
      <c r="AY34" s="46"/>
      <c r="AZ34" s="46"/>
      <c r="BA34" s="46"/>
      <c r="BB34" s="46"/>
      <c r="BC34" s="46"/>
    </row>
    <row r="35" spans="1:55">
      <c r="A35" s="8" t="s">
        <v>77</v>
      </c>
      <c r="B35" s="20">
        <f t="shared" si="11"/>
        <v>0</v>
      </c>
      <c r="C35" s="20">
        <f t="shared" si="5"/>
        <v>0</v>
      </c>
      <c r="D35" s="19">
        <v>0</v>
      </c>
      <c r="E35" s="19">
        <v>0</v>
      </c>
      <c r="F35" s="19">
        <v>0</v>
      </c>
      <c r="G35" s="19">
        <v>0</v>
      </c>
      <c r="H35" s="19">
        <v>0</v>
      </c>
      <c r="I35" s="19">
        <f t="shared" si="6"/>
        <v>0</v>
      </c>
      <c r="J35" s="21">
        <v>0</v>
      </c>
      <c r="K35" s="21">
        <v>0</v>
      </c>
      <c r="L35" s="21">
        <v>0</v>
      </c>
      <c r="M35" s="21">
        <v>0</v>
      </c>
      <c r="N35" s="21">
        <v>0</v>
      </c>
      <c r="O35" s="23">
        <f t="shared" si="7"/>
        <v>0</v>
      </c>
      <c r="P35" s="22">
        <f t="shared" si="8"/>
        <v>0</v>
      </c>
      <c r="Q35" s="39">
        <f t="shared" si="9"/>
        <v>0</v>
      </c>
      <c r="S35" s="37">
        <f t="shared" ref="S35:S66" si="12">SUMPRODUCT($AB35:$BC35,$AB$102:$BC$102)+J35</f>
        <v>0</v>
      </c>
      <c r="T35" s="37">
        <f t="shared" ref="T35:T66" si="13">SUMPRODUCT($AB35:$BC35,$AB$103:$BC$103)+K35</f>
        <v>0</v>
      </c>
      <c r="U35" s="37">
        <f t="shared" ref="U35:U66" si="14">SUMPRODUCT($AB35:$BC35,$AB$104:$BC$104)+L35</f>
        <v>0</v>
      </c>
      <c r="V35" s="37">
        <f t="shared" ref="V35:V66" si="15">SUMPRODUCT($AB35:$BC35,$AB$105:$BC$105)+M35</f>
        <v>0</v>
      </c>
      <c r="W35" s="37">
        <f t="shared" ref="W35:W66" si="16">SUMPRODUCT($AB35:$BC35,$AB$106:$BC$106)+N35</f>
        <v>0</v>
      </c>
      <c r="Y35" s="143"/>
      <c r="Z35" s="144"/>
      <c r="AA35" s="52">
        <f t="shared" si="10"/>
        <v>0</v>
      </c>
      <c r="AB35" s="46"/>
      <c r="AC35" s="46"/>
      <c r="AD35" s="46"/>
      <c r="AE35" s="46"/>
      <c r="AF35" s="46"/>
      <c r="AG35" s="46"/>
      <c r="AH35" s="46"/>
      <c r="AI35" s="46"/>
      <c r="AJ35" s="46"/>
      <c r="AK35" s="46"/>
      <c r="AL35" s="46"/>
      <c r="AM35" s="46"/>
      <c r="AN35" s="46"/>
      <c r="AO35" s="46"/>
      <c r="AP35" s="46"/>
      <c r="AQ35" s="46"/>
      <c r="AR35" s="46"/>
      <c r="AS35" s="46"/>
      <c r="AT35" s="46"/>
      <c r="AU35" s="46"/>
      <c r="AV35" s="46"/>
      <c r="AW35" s="46"/>
      <c r="AX35" s="46"/>
      <c r="AY35" s="46"/>
      <c r="AZ35" s="46"/>
      <c r="BA35" s="46"/>
      <c r="BB35" s="46"/>
      <c r="BC35" s="46"/>
    </row>
    <row r="36" spans="1:55">
      <c r="A36" s="8" t="s">
        <v>78</v>
      </c>
      <c r="B36" s="20">
        <f t="shared" si="11"/>
        <v>0</v>
      </c>
      <c r="C36" s="20">
        <f t="shared" si="5"/>
        <v>0</v>
      </c>
      <c r="D36" s="19">
        <v>0</v>
      </c>
      <c r="E36" s="19">
        <v>0</v>
      </c>
      <c r="F36" s="19">
        <v>0</v>
      </c>
      <c r="G36" s="19">
        <v>0</v>
      </c>
      <c r="H36" s="19">
        <v>0</v>
      </c>
      <c r="I36" s="19">
        <f t="shared" si="6"/>
        <v>0</v>
      </c>
      <c r="J36" s="21">
        <v>0</v>
      </c>
      <c r="K36" s="21">
        <v>0</v>
      </c>
      <c r="L36" s="21">
        <v>0</v>
      </c>
      <c r="M36" s="21">
        <v>0</v>
      </c>
      <c r="N36" s="21">
        <v>0</v>
      </c>
      <c r="O36" s="23">
        <f t="shared" si="7"/>
        <v>0</v>
      </c>
      <c r="P36" s="22">
        <f t="shared" si="8"/>
        <v>0</v>
      </c>
      <c r="Q36" s="39">
        <f t="shared" si="9"/>
        <v>0</v>
      </c>
      <c r="S36" s="37">
        <f t="shared" si="12"/>
        <v>0</v>
      </c>
      <c r="T36" s="37">
        <f t="shared" si="13"/>
        <v>0</v>
      </c>
      <c r="U36" s="37">
        <f t="shared" si="14"/>
        <v>0</v>
      </c>
      <c r="V36" s="37">
        <f t="shared" si="15"/>
        <v>0</v>
      </c>
      <c r="W36" s="37">
        <f t="shared" si="16"/>
        <v>0</v>
      </c>
      <c r="Y36" s="143"/>
      <c r="Z36" s="144"/>
      <c r="AA36" s="52">
        <f t="shared" si="10"/>
        <v>0</v>
      </c>
      <c r="AB36" s="46"/>
      <c r="AC36" s="46"/>
      <c r="AD36" s="46"/>
      <c r="AE36" s="46"/>
      <c r="AF36" s="46"/>
      <c r="AG36" s="46"/>
      <c r="AH36" s="46"/>
      <c r="AI36" s="46"/>
      <c r="AJ36" s="46"/>
      <c r="AK36" s="46"/>
      <c r="AL36" s="46"/>
      <c r="AM36" s="46"/>
      <c r="AN36" s="46"/>
      <c r="AO36" s="46"/>
      <c r="AP36" s="46"/>
      <c r="AQ36" s="46"/>
      <c r="AR36" s="46"/>
      <c r="AS36" s="46"/>
      <c r="AT36" s="46"/>
      <c r="AU36" s="46"/>
      <c r="AV36" s="46"/>
      <c r="AW36" s="46"/>
      <c r="AX36" s="46"/>
      <c r="AY36" s="46"/>
      <c r="AZ36" s="46"/>
      <c r="BA36" s="46"/>
      <c r="BB36" s="46"/>
      <c r="BC36" s="46"/>
    </row>
    <row r="37" spans="1:55">
      <c r="A37" s="8" t="s">
        <v>79</v>
      </c>
      <c r="B37" s="20">
        <f t="shared" si="11"/>
        <v>0</v>
      </c>
      <c r="C37" s="20">
        <f t="shared" si="5"/>
        <v>0</v>
      </c>
      <c r="D37" s="19">
        <v>0</v>
      </c>
      <c r="E37" s="19">
        <v>0</v>
      </c>
      <c r="F37" s="19">
        <v>0</v>
      </c>
      <c r="G37" s="19">
        <v>0</v>
      </c>
      <c r="H37" s="19">
        <v>0</v>
      </c>
      <c r="I37" s="19">
        <f t="shared" si="6"/>
        <v>0</v>
      </c>
      <c r="J37" s="21">
        <v>0</v>
      </c>
      <c r="K37" s="21">
        <v>0</v>
      </c>
      <c r="L37" s="21">
        <v>0</v>
      </c>
      <c r="M37" s="21">
        <v>0</v>
      </c>
      <c r="N37" s="21">
        <v>0</v>
      </c>
      <c r="O37" s="23">
        <f t="shared" si="7"/>
        <v>0</v>
      </c>
      <c r="P37" s="22">
        <f t="shared" si="8"/>
        <v>0</v>
      </c>
      <c r="Q37" s="39">
        <f t="shared" si="9"/>
        <v>0</v>
      </c>
      <c r="S37" s="37">
        <f t="shared" si="12"/>
        <v>0</v>
      </c>
      <c r="T37" s="37">
        <f t="shared" si="13"/>
        <v>0</v>
      </c>
      <c r="U37" s="37">
        <f t="shared" si="14"/>
        <v>0</v>
      </c>
      <c r="V37" s="37">
        <f t="shared" si="15"/>
        <v>0</v>
      </c>
      <c r="W37" s="37">
        <f t="shared" si="16"/>
        <v>0</v>
      </c>
      <c r="Y37" s="143"/>
      <c r="Z37" s="144"/>
      <c r="AA37" s="52">
        <f t="shared" si="10"/>
        <v>0</v>
      </c>
      <c r="AB37" s="46"/>
      <c r="AC37" s="46"/>
      <c r="AD37" s="46"/>
      <c r="AE37" s="46"/>
      <c r="AF37" s="46"/>
      <c r="AG37" s="46"/>
      <c r="AH37" s="46"/>
      <c r="AI37" s="46"/>
      <c r="AJ37" s="46"/>
      <c r="AK37" s="46"/>
      <c r="AL37" s="46"/>
      <c r="AM37" s="46"/>
      <c r="AN37" s="46"/>
      <c r="AO37" s="46"/>
      <c r="AP37" s="46"/>
      <c r="AQ37" s="46"/>
      <c r="AR37" s="46"/>
      <c r="AS37" s="46"/>
      <c r="AT37" s="46"/>
      <c r="AU37" s="46"/>
      <c r="AV37" s="46"/>
      <c r="AW37" s="46"/>
      <c r="AX37" s="46"/>
      <c r="AY37" s="46"/>
      <c r="AZ37" s="46"/>
      <c r="BA37" s="46"/>
      <c r="BB37" s="46"/>
      <c r="BC37" s="46"/>
    </row>
    <row r="38" spans="1:55">
      <c r="A38" s="8" t="s">
        <v>80</v>
      </c>
      <c r="B38" s="20">
        <f t="shared" si="11"/>
        <v>0</v>
      </c>
      <c r="C38" s="20">
        <f t="shared" si="5"/>
        <v>0</v>
      </c>
      <c r="D38" s="19">
        <v>0</v>
      </c>
      <c r="E38" s="19">
        <v>0</v>
      </c>
      <c r="F38" s="19">
        <v>0</v>
      </c>
      <c r="G38" s="19">
        <v>0</v>
      </c>
      <c r="H38" s="19">
        <v>0</v>
      </c>
      <c r="I38" s="19">
        <f t="shared" si="6"/>
        <v>0</v>
      </c>
      <c r="J38" s="21">
        <v>0</v>
      </c>
      <c r="K38" s="21">
        <v>0</v>
      </c>
      <c r="L38" s="21">
        <v>0</v>
      </c>
      <c r="M38" s="21">
        <v>0</v>
      </c>
      <c r="N38" s="21">
        <v>0</v>
      </c>
      <c r="O38" s="23">
        <f t="shared" si="7"/>
        <v>0</v>
      </c>
      <c r="P38" s="22">
        <f t="shared" si="8"/>
        <v>0</v>
      </c>
      <c r="Q38" s="39">
        <f t="shared" si="9"/>
        <v>0</v>
      </c>
      <c r="S38" s="37">
        <f t="shared" si="12"/>
        <v>0</v>
      </c>
      <c r="T38" s="37">
        <f t="shared" si="13"/>
        <v>0</v>
      </c>
      <c r="U38" s="37">
        <f t="shared" si="14"/>
        <v>0</v>
      </c>
      <c r="V38" s="37">
        <f t="shared" si="15"/>
        <v>0</v>
      </c>
      <c r="W38" s="37">
        <f t="shared" si="16"/>
        <v>0</v>
      </c>
      <c r="Y38" s="143"/>
      <c r="Z38" s="144"/>
      <c r="AA38" s="52">
        <f t="shared" si="10"/>
        <v>0</v>
      </c>
      <c r="AB38" s="46"/>
      <c r="AC38" s="46"/>
      <c r="AD38" s="46"/>
      <c r="AE38" s="46"/>
      <c r="AF38" s="46"/>
      <c r="AG38" s="46"/>
      <c r="AH38" s="46"/>
      <c r="AI38" s="46"/>
      <c r="AJ38" s="46"/>
      <c r="AK38" s="46"/>
      <c r="AL38" s="46"/>
      <c r="AM38" s="46"/>
      <c r="AN38" s="46"/>
      <c r="AO38" s="46"/>
      <c r="AP38" s="46"/>
      <c r="AQ38" s="46"/>
      <c r="AR38" s="46"/>
      <c r="AS38" s="46"/>
      <c r="AT38" s="46"/>
      <c r="AU38" s="46"/>
      <c r="AV38" s="46"/>
      <c r="AW38" s="46"/>
      <c r="AX38" s="46"/>
      <c r="AY38" s="46"/>
      <c r="AZ38" s="46"/>
      <c r="BA38" s="46"/>
      <c r="BB38" s="46"/>
      <c r="BC38" s="46"/>
    </row>
    <row r="39" spans="1:55">
      <c r="A39" s="8" t="s">
        <v>81</v>
      </c>
      <c r="B39" s="20">
        <f t="shared" si="11"/>
        <v>0</v>
      </c>
      <c r="C39" s="20">
        <f t="shared" si="5"/>
        <v>0</v>
      </c>
      <c r="D39" s="19">
        <v>0</v>
      </c>
      <c r="E39" s="19">
        <v>0</v>
      </c>
      <c r="F39" s="19">
        <v>0</v>
      </c>
      <c r="G39" s="19">
        <v>0</v>
      </c>
      <c r="H39" s="19">
        <v>0</v>
      </c>
      <c r="I39" s="19">
        <f t="shared" si="6"/>
        <v>0</v>
      </c>
      <c r="J39" s="21">
        <v>0</v>
      </c>
      <c r="K39" s="21">
        <v>0</v>
      </c>
      <c r="L39" s="21">
        <v>0</v>
      </c>
      <c r="M39" s="21">
        <v>0</v>
      </c>
      <c r="N39" s="21">
        <v>0</v>
      </c>
      <c r="O39" s="23">
        <f t="shared" si="7"/>
        <v>0</v>
      </c>
      <c r="P39" s="22">
        <f t="shared" si="8"/>
        <v>0</v>
      </c>
      <c r="Q39" s="39">
        <f t="shared" si="9"/>
        <v>0</v>
      </c>
      <c r="S39" s="37">
        <f t="shared" si="12"/>
        <v>0</v>
      </c>
      <c r="T39" s="37">
        <f t="shared" si="13"/>
        <v>0</v>
      </c>
      <c r="U39" s="37">
        <f t="shared" si="14"/>
        <v>0</v>
      </c>
      <c r="V39" s="37">
        <f t="shared" si="15"/>
        <v>0</v>
      </c>
      <c r="W39" s="37">
        <f t="shared" si="16"/>
        <v>0</v>
      </c>
      <c r="Y39" s="143"/>
      <c r="Z39" s="144"/>
      <c r="AA39" s="52">
        <f t="shared" si="10"/>
        <v>0</v>
      </c>
      <c r="AB39" s="46"/>
      <c r="AC39" s="46"/>
      <c r="AD39" s="46"/>
      <c r="AE39" s="46"/>
      <c r="AF39" s="46"/>
      <c r="AG39" s="46"/>
      <c r="AH39" s="46"/>
      <c r="AI39" s="46"/>
      <c r="AJ39" s="46"/>
      <c r="AK39" s="46"/>
      <c r="AL39" s="46"/>
      <c r="AM39" s="46"/>
      <c r="AN39" s="46"/>
      <c r="AO39" s="46"/>
      <c r="AP39" s="46"/>
      <c r="AQ39" s="46"/>
      <c r="AR39" s="46"/>
      <c r="AS39" s="46"/>
      <c r="AT39" s="46"/>
      <c r="AU39" s="46"/>
      <c r="AV39" s="46"/>
      <c r="AW39" s="46"/>
      <c r="AX39" s="46"/>
      <c r="AY39" s="46"/>
      <c r="AZ39" s="46"/>
      <c r="BA39" s="46"/>
      <c r="BB39" s="46"/>
      <c r="BC39" s="46"/>
    </row>
    <row r="40" spans="1:55">
      <c r="A40" s="8" t="s">
        <v>82</v>
      </c>
      <c r="B40" s="20">
        <f t="shared" si="11"/>
        <v>0</v>
      </c>
      <c r="C40" s="20">
        <f t="shared" si="5"/>
        <v>0</v>
      </c>
      <c r="D40" s="19">
        <v>0</v>
      </c>
      <c r="E40" s="19">
        <v>0</v>
      </c>
      <c r="F40" s="19">
        <v>0</v>
      </c>
      <c r="G40" s="19">
        <v>0</v>
      </c>
      <c r="H40" s="19">
        <v>0</v>
      </c>
      <c r="I40" s="19">
        <f t="shared" si="6"/>
        <v>0</v>
      </c>
      <c r="J40" s="21">
        <v>0</v>
      </c>
      <c r="K40" s="21">
        <v>0</v>
      </c>
      <c r="L40" s="21">
        <v>0</v>
      </c>
      <c r="M40" s="21">
        <v>0</v>
      </c>
      <c r="N40" s="21">
        <v>0</v>
      </c>
      <c r="O40" s="23">
        <f t="shared" si="7"/>
        <v>0</v>
      </c>
      <c r="P40" s="22">
        <f t="shared" si="8"/>
        <v>0</v>
      </c>
      <c r="Q40" s="39">
        <f t="shared" si="9"/>
        <v>0</v>
      </c>
      <c r="S40" s="37">
        <f t="shared" si="12"/>
        <v>0</v>
      </c>
      <c r="T40" s="37">
        <f t="shared" si="13"/>
        <v>0</v>
      </c>
      <c r="U40" s="37">
        <f t="shared" si="14"/>
        <v>0</v>
      </c>
      <c r="V40" s="37">
        <f t="shared" si="15"/>
        <v>0</v>
      </c>
      <c r="W40" s="37">
        <f t="shared" si="16"/>
        <v>0</v>
      </c>
      <c r="Y40" s="143"/>
      <c r="Z40" s="144"/>
      <c r="AA40" s="52">
        <f t="shared" si="10"/>
        <v>0</v>
      </c>
      <c r="AB40" s="46"/>
      <c r="AC40" s="46"/>
      <c r="AD40" s="46"/>
      <c r="AE40" s="46"/>
      <c r="AF40" s="46"/>
      <c r="AG40" s="46"/>
      <c r="AH40" s="46"/>
      <c r="AI40" s="46"/>
      <c r="AJ40" s="46"/>
      <c r="AK40" s="46"/>
      <c r="AL40" s="46"/>
      <c r="AM40" s="46"/>
      <c r="AN40" s="46"/>
      <c r="AO40" s="46"/>
      <c r="AP40" s="46"/>
      <c r="AQ40" s="46"/>
      <c r="AR40" s="46"/>
      <c r="AS40" s="46"/>
      <c r="AT40" s="46"/>
      <c r="AU40" s="46"/>
      <c r="AV40" s="46"/>
      <c r="AW40" s="46"/>
      <c r="AX40" s="46"/>
      <c r="AY40" s="46"/>
      <c r="AZ40" s="46"/>
      <c r="BA40" s="46"/>
      <c r="BB40" s="46"/>
      <c r="BC40" s="46"/>
    </row>
    <row r="41" spans="1:55">
      <c r="A41" s="8" t="s">
        <v>83</v>
      </c>
      <c r="B41" s="20">
        <f t="shared" si="11"/>
        <v>0</v>
      </c>
      <c r="C41" s="20">
        <f t="shared" si="5"/>
        <v>0</v>
      </c>
      <c r="D41" s="19">
        <v>0</v>
      </c>
      <c r="E41" s="19">
        <v>0</v>
      </c>
      <c r="F41" s="19">
        <v>0</v>
      </c>
      <c r="G41" s="19">
        <v>0</v>
      </c>
      <c r="H41" s="19">
        <v>0</v>
      </c>
      <c r="I41" s="19">
        <f t="shared" si="6"/>
        <v>0</v>
      </c>
      <c r="J41" s="21">
        <v>0</v>
      </c>
      <c r="K41" s="21">
        <v>0</v>
      </c>
      <c r="L41" s="21">
        <v>0</v>
      </c>
      <c r="M41" s="21">
        <v>0</v>
      </c>
      <c r="N41" s="21">
        <v>0</v>
      </c>
      <c r="O41" s="23">
        <f t="shared" si="7"/>
        <v>0</v>
      </c>
      <c r="P41" s="22">
        <f t="shared" si="8"/>
        <v>0</v>
      </c>
      <c r="Q41" s="39">
        <f t="shared" si="9"/>
        <v>0</v>
      </c>
      <c r="S41" s="37">
        <f t="shared" si="12"/>
        <v>0</v>
      </c>
      <c r="T41" s="37">
        <f t="shared" si="13"/>
        <v>0</v>
      </c>
      <c r="U41" s="37">
        <f t="shared" si="14"/>
        <v>0</v>
      </c>
      <c r="V41" s="37">
        <f t="shared" si="15"/>
        <v>0</v>
      </c>
      <c r="W41" s="37">
        <f t="shared" si="16"/>
        <v>0</v>
      </c>
      <c r="Y41" s="143"/>
      <c r="Z41" s="144"/>
      <c r="AA41" s="52">
        <f t="shared" si="10"/>
        <v>0</v>
      </c>
      <c r="AB41" s="46"/>
      <c r="AC41" s="46"/>
      <c r="AD41" s="46"/>
      <c r="AE41" s="46"/>
      <c r="AF41" s="46"/>
      <c r="AG41" s="46"/>
      <c r="AH41" s="46"/>
      <c r="AI41" s="46"/>
      <c r="AJ41" s="46"/>
      <c r="AK41" s="46"/>
      <c r="AL41" s="46"/>
      <c r="AM41" s="46"/>
      <c r="AN41" s="46"/>
      <c r="AO41" s="46"/>
      <c r="AP41" s="46"/>
      <c r="AQ41" s="46"/>
      <c r="AR41" s="46"/>
      <c r="AS41" s="46"/>
      <c r="AT41" s="46"/>
      <c r="AU41" s="46"/>
      <c r="AV41" s="46"/>
      <c r="AW41" s="46"/>
      <c r="AX41" s="46"/>
      <c r="AY41" s="46"/>
      <c r="AZ41" s="46"/>
      <c r="BA41" s="46"/>
      <c r="BB41" s="46"/>
      <c r="BC41" s="46"/>
    </row>
    <row r="42" spans="1:55">
      <c r="A42" s="8" t="s">
        <v>84</v>
      </c>
      <c r="B42" s="20">
        <f t="shared" si="11"/>
        <v>0</v>
      </c>
      <c r="C42" s="20">
        <f t="shared" si="5"/>
        <v>0</v>
      </c>
      <c r="D42" s="19">
        <v>0</v>
      </c>
      <c r="E42" s="19">
        <v>0</v>
      </c>
      <c r="F42" s="19">
        <v>0</v>
      </c>
      <c r="G42" s="19">
        <v>0</v>
      </c>
      <c r="H42" s="19">
        <v>0</v>
      </c>
      <c r="I42" s="19">
        <f t="shared" si="6"/>
        <v>0</v>
      </c>
      <c r="J42" s="21">
        <v>0</v>
      </c>
      <c r="K42" s="21">
        <v>0</v>
      </c>
      <c r="L42" s="21">
        <v>0</v>
      </c>
      <c r="M42" s="21">
        <v>0</v>
      </c>
      <c r="N42" s="21">
        <v>0</v>
      </c>
      <c r="O42" s="23">
        <f t="shared" si="7"/>
        <v>0</v>
      </c>
      <c r="P42" s="22">
        <f t="shared" si="8"/>
        <v>0</v>
      </c>
      <c r="Q42" s="39">
        <f t="shared" si="9"/>
        <v>0</v>
      </c>
      <c r="S42" s="37">
        <f t="shared" si="12"/>
        <v>0</v>
      </c>
      <c r="T42" s="37">
        <f t="shared" si="13"/>
        <v>0</v>
      </c>
      <c r="U42" s="37">
        <f t="shared" si="14"/>
        <v>0</v>
      </c>
      <c r="V42" s="37">
        <f t="shared" si="15"/>
        <v>0</v>
      </c>
      <c r="W42" s="37">
        <f t="shared" si="16"/>
        <v>0</v>
      </c>
      <c r="Y42" s="143"/>
      <c r="Z42" s="144"/>
      <c r="AA42" s="52">
        <f t="shared" si="10"/>
        <v>0</v>
      </c>
      <c r="AB42" s="46"/>
      <c r="AC42" s="46"/>
      <c r="AD42" s="46"/>
      <c r="AE42" s="46"/>
      <c r="AF42" s="46"/>
      <c r="AG42" s="46"/>
      <c r="AH42" s="46"/>
      <c r="AI42" s="46"/>
      <c r="AJ42" s="46"/>
      <c r="AK42" s="46"/>
      <c r="AL42" s="46"/>
      <c r="AM42" s="46"/>
      <c r="AN42" s="46"/>
      <c r="AO42" s="46"/>
      <c r="AP42" s="46"/>
      <c r="AQ42" s="46"/>
      <c r="AR42" s="46"/>
      <c r="AS42" s="46"/>
      <c r="AT42" s="46"/>
      <c r="AU42" s="46"/>
      <c r="AV42" s="46"/>
      <c r="AW42" s="46"/>
      <c r="AX42" s="46"/>
      <c r="AY42" s="46"/>
      <c r="AZ42" s="46"/>
      <c r="BA42" s="46"/>
      <c r="BB42" s="46"/>
      <c r="BC42" s="46"/>
    </row>
    <row r="43" spans="1:55">
      <c r="A43" s="8" t="s">
        <v>85</v>
      </c>
      <c r="B43" s="20">
        <f t="shared" si="11"/>
        <v>0</v>
      </c>
      <c r="C43" s="20">
        <f t="shared" si="5"/>
        <v>0</v>
      </c>
      <c r="D43" s="19">
        <v>0</v>
      </c>
      <c r="E43" s="19">
        <v>0</v>
      </c>
      <c r="F43" s="19">
        <v>0</v>
      </c>
      <c r="G43" s="19">
        <v>0</v>
      </c>
      <c r="H43" s="19">
        <v>0</v>
      </c>
      <c r="I43" s="19">
        <f t="shared" si="6"/>
        <v>0</v>
      </c>
      <c r="J43" s="21">
        <v>0</v>
      </c>
      <c r="K43" s="21">
        <v>0</v>
      </c>
      <c r="L43" s="21">
        <v>0</v>
      </c>
      <c r="M43" s="21">
        <v>0</v>
      </c>
      <c r="N43" s="21">
        <v>0</v>
      </c>
      <c r="O43" s="23">
        <f t="shared" si="7"/>
        <v>0</v>
      </c>
      <c r="P43" s="22">
        <f t="shared" si="8"/>
        <v>0</v>
      </c>
      <c r="Q43" s="39">
        <f t="shared" si="9"/>
        <v>0</v>
      </c>
      <c r="S43" s="37">
        <f t="shared" si="12"/>
        <v>0</v>
      </c>
      <c r="T43" s="37">
        <f t="shared" si="13"/>
        <v>0</v>
      </c>
      <c r="U43" s="37">
        <f t="shared" si="14"/>
        <v>0</v>
      </c>
      <c r="V43" s="37">
        <f t="shared" si="15"/>
        <v>0</v>
      </c>
      <c r="W43" s="37">
        <f t="shared" si="16"/>
        <v>0</v>
      </c>
      <c r="Y43" s="143"/>
      <c r="Z43" s="144"/>
      <c r="AA43" s="52">
        <f t="shared" si="10"/>
        <v>0</v>
      </c>
      <c r="AB43" s="46"/>
      <c r="AC43" s="46"/>
      <c r="AD43" s="46"/>
      <c r="AE43" s="46"/>
      <c r="AF43" s="46"/>
      <c r="AG43" s="46"/>
      <c r="AH43" s="46"/>
      <c r="AI43" s="46"/>
      <c r="AJ43" s="46"/>
      <c r="AK43" s="46"/>
      <c r="AL43" s="46"/>
      <c r="AM43" s="46"/>
      <c r="AN43" s="46"/>
      <c r="AO43" s="46"/>
      <c r="AP43" s="46"/>
      <c r="AQ43" s="46"/>
      <c r="AR43" s="46"/>
      <c r="AS43" s="46"/>
      <c r="AT43" s="46"/>
      <c r="AU43" s="46"/>
      <c r="AV43" s="46"/>
      <c r="AW43" s="46"/>
      <c r="AX43" s="46"/>
      <c r="AY43" s="46"/>
      <c r="AZ43" s="46"/>
      <c r="BA43" s="46"/>
      <c r="BB43" s="46"/>
      <c r="BC43" s="46"/>
    </row>
    <row r="44" spans="1:55">
      <c r="A44" s="8" t="s">
        <v>86</v>
      </c>
      <c r="B44" s="20">
        <f t="shared" si="11"/>
        <v>0</v>
      </c>
      <c r="C44" s="20">
        <f t="shared" si="5"/>
        <v>0</v>
      </c>
      <c r="D44" s="19">
        <v>0</v>
      </c>
      <c r="E44" s="19">
        <v>0</v>
      </c>
      <c r="F44" s="19">
        <v>0</v>
      </c>
      <c r="G44" s="19">
        <v>0</v>
      </c>
      <c r="H44" s="19">
        <v>0</v>
      </c>
      <c r="I44" s="19">
        <f t="shared" si="6"/>
        <v>0</v>
      </c>
      <c r="J44" s="21">
        <v>0</v>
      </c>
      <c r="K44" s="21">
        <v>0</v>
      </c>
      <c r="L44" s="21">
        <v>0</v>
      </c>
      <c r="M44" s="21">
        <v>0</v>
      </c>
      <c r="N44" s="21">
        <v>0</v>
      </c>
      <c r="O44" s="23">
        <f t="shared" si="7"/>
        <v>0</v>
      </c>
      <c r="P44" s="22">
        <f t="shared" si="8"/>
        <v>0</v>
      </c>
      <c r="Q44" s="39">
        <f t="shared" si="9"/>
        <v>0</v>
      </c>
      <c r="S44" s="37">
        <f t="shared" si="12"/>
        <v>0</v>
      </c>
      <c r="T44" s="37">
        <f t="shared" si="13"/>
        <v>0</v>
      </c>
      <c r="U44" s="37">
        <f t="shared" si="14"/>
        <v>0</v>
      </c>
      <c r="V44" s="37">
        <f t="shared" si="15"/>
        <v>0</v>
      </c>
      <c r="W44" s="37">
        <f t="shared" si="16"/>
        <v>0</v>
      </c>
      <c r="Y44" s="143"/>
      <c r="Z44" s="144"/>
      <c r="AA44" s="52">
        <f t="shared" si="10"/>
        <v>0</v>
      </c>
      <c r="AB44" s="46"/>
      <c r="AC44" s="46"/>
      <c r="AD44" s="46"/>
      <c r="AE44" s="46"/>
      <c r="AF44" s="46"/>
      <c r="AG44" s="46"/>
      <c r="AH44" s="46"/>
      <c r="AI44" s="46"/>
      <c r="AJ44" s="46"/>
      <c r="AK44" s="46"/>
      <c r="AL44" s="46"/>
      <c r="AM44" s="46"/>
      <c r="AN44" s="46"/>
      <c r="AO44" s="46"/>
      <c r="AP44" s="46"/>
      <c r="AQ44" s="46"/>
      <c r="AR44" s="46"/>
      <c r="AS44" s="46"/>
      <c r="AT44" s="46"/>
      <c r="AU44" s="46"/>
      <c r="AV44" s="46"/>
      <c r="AW44" s="46"/>
      <c r="AX44" s="46"/>
      <c r="AY44" s="46"/>
      <c r="AZ44" s="46"/>
      <c r="BA44" s="46"/>
      <c r="BB44" s="46"/>
      <c r="BC44" s="46"/>
    </row>
    <row r="45" spans="1:55">
      <c r="A45" s="8" t="s">
        <v>87</v>
      </c>
      <c r="B45" s="20">
        <f t="shared" si="11"/>
        <v>0</v>
      </c>
      <c r="C45" s="20">
        <f t="shared" si="5"/>
        <v>0</v>
      </c>
      <c r="D45" s="19">
        <v>0</v>
      </c>
      <c r="E45" s="19">
        <v>0</v>
      </c>
      <c r="F45" s="19">
        <v>0</v>
      </c>
      <c r="G45" s="19">
        <v>0</v>
      </c>
      <c r="H45" s="19">
        <v>0</v>
      </c>
      <c r="I45" s="19">
        <f t="shared" si="6"/>
        <v>0</v>
      </c>
      <c r="J45" s="21">
        <v>0</v>
      </c>
      <c r="K45" s="21">
        <v>0</v>
      </c>
      <c r="L45" s="21">
        <v>0</v>
      </c>
      <c r="M45" s="21">
        <v>0</v>
      </c>
      <c r="N45" s="21">
        <v>0</v>
      </c>
      <c r="O45" s="23">
        <f t="shared" si="7"/>
        <v>0</v>
      </c>
      <c r="P45" s="22">
        <f t="shared" si="8"/>
        <v>0</v>
      </c>
      <c r="Q45" s="39">
        <f t="shared" si="9"/>
        <v>0</v>
      </c>
      <c r="S45" s="37">
        <f t="shared" si="12"/>
        <v>0</v>
      </c>
      <c r="T45" s="37">
        <f t="shared" si="13"/>
        <v>0</v>
      </c>
      <c r="U45" s="37">
        <f t="shared" si="14"/>
        <v>0</v>
      </c>
      <c r="V45" s="37">
        <f t="shared" si="15"/>
        <v>0</v>
      </c>
      <c r="W45" s="37">
        <f t="shared" si="16"/>
        <v>0</v>
      </c>
      <c r="Y45" s="143"/>
      <c r="Z45" s="144"/>
      <c r="AA45" s="52">
        <f t="shared" si="10"/>
        <v>0</v>
      </c>
      <c r="AB45" s="46"/>
      <c r="AC45" s="46"/>
      <c r="AD45" s="46"/>
      <c r="AE45" s="46"/>
      <c r="AF45" s="46"/>
      <c r="AG45" s="46"/>
      <c r="AH45" s="46"/>
      <c r="AI45" s="46"/>
      <c r="AJ45" s="46"/>
      <c r="AK45" s="46"/>
      <c r="AL45" s="46"/>
      <c r="AM45" s="46"/>
      <c r="AN45" s="46"/>
      <c r="AO45" s="46"/>
      <c r="AP45" s="46"/>
      <c r="AQ45" s="46"/>
      <c r="AR45" s="46"/>
      <c r="AS45" s="46"/>
      <c r="AT45" s="46"/>
      <c r="AU45" s="46"/>
      <c r="AV45" s="46"/>
      <c r="AW45" s="46"/>
      <c r="AX45" s="46"/>
      <c r="AY45" s="46"/>
      <c r="AZ45" s="46"/>
      <c r="BA45" s="46"/>
      <c r="BB45" s="46"/>
      <c r="BC45" s="46"/>
    </row>
    <row r="46" spans="1:55">
      <c r="A46" s="8" t="s">
        <v>88</v>
      </c>
      <c r="B46" s="20">
        <f t="shared" si="11"/>
        <v>0</v>
      </c>
      <c r="C46" s="20">
        <f t="shared" si="5"/>
        <v>0</v>
      </c>
      <c r="D46" s="19">
        <v>0</v>
      </c>
      <c r="E46" s="19">
        <v>0</v>
      </c>
      <c r="F46" s="19">
        <v>0</v>
      </c>
      <c r="G46" s="19">
        <v>0</v>
      </c>
      <c r="H46" s="19">
        <v>0</v>
      </c>
      <c r="I46" s="19">
        <f t="shared" si="6"/>
        <v>0</v>
      </c>
      <c r="J46" s="21">
        <v>0</v>
      </c>
      <c r="K46" s="21">
        <v>0</v>
      </c>
      <c r="L46" s="21">
        <v>0</v>
      </c>
      <c r="M46" s="21">
        <v>0</v>
      </c>
      <c r="N46" s="21">
        <v>0</v>
      </c>
      <c r="O46" s="23">
        <f t="shared" si="7"/>
        <v>0</v>
      </c>
      <c r="P46" s="22">
        <f t="shared" si="8"/>
        <v>0</v>
      </c>
      <c r="Q46" s="39">
        <f t="shared" si="9"/>
        <v>0</v>
      </c>
      <c r="S46" s="37">
        <f t="shared" si="12"/>
        <v>0</v>
      </c>
      <c r="T46" s="37">
        <f t="shared" si="13"/>
        <v>0</v>
      </c>
      <c r="U46" s="37">
        <f t="shared" si="14"/>
        <v>0</v>
      </c>
      <c r="V46" s="37">
        <f t="shared" si="15"/>
        <v>0</v>
      </c>
      <c r="W46" s="37">
        <f t="shared" si="16"/>
        <v>0</v>
      </c>
      <c r="Y46" s="143"/>
      <c r="Z46" s="144"/>
      <c r="AA46" s="52">
        <f t="shared" si="10"/>
        <v>0</v>
      </c>
      <c r="AB46" s="46"/>
      <c r="AC46" s="46"/>
      <c r="AD46" s="46"/>
      <c r="AE46" s="46"/>
      <c r="AF46" s="46"/>
      <c r="AG46" s="46"/>
      <c r="AH46" s="46"/>
      <c r="AI46" s="46"/>
      <c r="AJ46" s="46"/>
      <c r="AK46" s="46"/>
      <c r="AL46" s="46"/>
      <c r="AM46" s="46"/>
      <c r="AN46" s="46"/>
      <c r="AO46" s="46"/>
      <c r="AP46" s="46"/>
      <c r="AQ46" s="46"/>
      <c r="AR46" s="46"/>
      <c r="AS46" s="46"/>
      <c r="AT46" s="46"/>
      <c r="AU46" s="46"/>
      <c r="AV46" s="46"/>
      <c r="AW46" s="46"/>
      <c r="AX46" s="46"/>
      <c r="AY46" s="46"/>
      <c r="AZ46" s="46"/>
      <c r="BA46" s="46"/>
      <c r="BB46" s="46"/>
      <c r="BC46" s="46"/>
    </row>
    <row r="47" spans="1:55">
      <c r="A47" s="8" t="s">
        <v>89</v>
      </c>
      <c r="B47" s="20">
        <f t="shared" si="11"/>
        <v>0</v>
      </c>
      <c r="C47" s="20">
        <f t="shared" si="5"/>
        <v>0</v>
      </c>
      <c r="D47" s="19">
        <v>0</v>
      </c>
      <c r="E47" s="19">
        <v>0</v>
      </c>
      <c r="F47" s="19">
        <v>0</v>
      </c>
      <c r="G47" s="19">
        <v>0</v>
      </c>
      <c r="H47" s="19">
        <v>0</v>
      </c>
      <c r="I47" s="19">
        <f t="shared" si="6"/>
        <v>0</v>
      </c>
      <c r="J47" s="21">
        <v>0</v>
      </c>
      <c r="K47" s="21">
        <v>0</v>
      </c>
      <c r="L47" s="21">
        <v>0</v>
      </c>
      <c r="M47" s="21">
        <v>0</v>
      </c>
      <c r="N47" s="21">
        <v>0</v>
      </c>
      <c r="O47" s="23">
        <f t="shared" si="7"/>
        <v>0</v>
      </c>
      <c r="P47" s="22">
        <f t="shared" si="8"/>
        <v>0</v>
      </c>
      <c r="Q47" s="39">
        <f t="shared" si="9"/>
        <v>0</v>
      </c>
      <c r="S47" s="37">
        <f t="shared" si="12"/>
        <v>0</v>
      </c>
      <c r="T47" s="37">
        <f t="shared" si="13"/>
        <v>0</v>
      </c>
      <c r="U47" s="37">
        <f t="shared" si="14"/>
        <v>0</v>
      </c>
      <c r="V47" s="37">
        <f t="shared" si="15"/>
        <v>0</v>
      </c>
      <c r="W47" s="37">
        <f t="shared" si="16"/>
        <v>0</v>
      </c>
      <c r="Y47" s="143"/>
      <c r="Z47" s="144"/>
      <c r="AA47" s="52">
        <f t="shared" si="10"/>
        <v>0</v>
      </c>
      <c r="AB47" s="46"/>
      <c r="AC47" s="46"/>
      <c r="AD47" s="46"/>
      <c r="AE47" s="46"/>
      <c r="AF47" s="46"/>
      <c r="AG47" s="46"/>
      <c r="AH47" s="46"/>
      <c r="AI47" s="46"/>
      <c r="AJ47" s="46"/>
      <c r="AK47" s="46"/>
      <c r="AL47" s="46"/>
      <c r="AM47" s="46"/>
      <c r="AN47" s="46"/>
      <c r="AO47" s="46"/>
      <c r="AP47" s="46"/>
      <c r="AQ47" s="46"/>
      <c r="AR47" s="46"/>
      <c r="AS47" s="46"/>
      <c r="AT47" s="46"/>
      <c r="AU47" s="46"/>
      <c r="AV47" s="46"/>
      <c r="AW47" s="46"/>
      <c r="AX47" s="46"/>
      <c r="AY47" s="46"/>
      <c r="AZ47" s="46"/>
      <c r="BA47" s="46"/>
      <c r="BB47" s="46"/>
      <c r="BC47" s="46"/>
    </row>
    <row r="48" spans="1:55">
      <c r="A48" s="8" t="s">
        <v>90</v>
      </c>
      <c r="B48" s="20">
        <f t="shared" si="11"/>
        <v>0</v>
      </c>
      <c r="C48" s="20">
        <f t="shared" si="5"/>
        <v>0</v>
      </c>
      <c r="D48" s="19">
        <v>0</v>
      </c>
      <c r="E48" s="19">
        <v>0</v>
      </c>
      <c r="F48" s="19">
        <v>0</v>
      </c>
      <c r="G48" s="19">
        <v>0</v>
      </c>
      <c r="H48" s="19">
        <v>0</v>
      </c>
      <c r="I48" s="19">
        <f t="shared" si="6"/>
        <v>0</v>
      </c>
      <c r="J48" s="21">
        <v>0</v>
      </c>
      <c r="K48" s="21">
        <v>0</v>
      </c>
      <c r="L48" s="21">
        <v>0</v>
      </c>
      <c r="M48" s="21">
        <v>0</v>
      </c>
      <c r="N48" s="21">
        <v>0</v>
      </c>
      <c r="O48" s="23">
        <f t="shared" si="7"/>
        <v>0</v>
      </c>
      <c r="P48" s="22">
        <f t="shared" si="8"/>
        <v>0</v>
      </c>
      <c r="Q48" s="39">
        <f t="shared" si="9"/>
        <v>0</v>
      </c>
      <c r="S48" s="37">
        <f t="shared" si="12"/>
        <v>0</v>
      </c>
      <c r="T48" s="37">
        <f t="shared" si="13"/>
        <v>0</v>
      </c>
      <c r="U48" s="37">
        <f t="shared" si="14"/>
        <v>0</v>
      </c>
      <c r="V48" s="37">
        <f t="shared" si="15"/>
        <v>0</v>
      </c>
      <c r="W48" s="37">
        <f t="shared" si="16"/>
        <v>0</v>
      </c>
      <c r="Y48" s="143"/>
      <c r="Z48" s="144"/>
      <c r="AA48" s="52">
        <f t="shared" si="10"/>
        <v>0</v>
      </c>
      <c r="AB48" s="46"/>
      <c r="AC48" s="46"/>
      <c r="AD48" s="46"/>
      <c r="AE48" s="46"/>
      <c r="AF48" s="46"/>
      <c r="AG48" s="46"/>
      <c r="AH48" s="46"/>
      <c r="AI48" s="46"/>
      <c r="AJ48" s="46"/>
      <c r="AK48" s="46"/>
      <c r="AL48" s="46"/>
      <c r="AM48" s="46"/>
      <c r="AN48" s="46"/>
      <c r="AO48" s="46"/>
      <c r="AP48" s="46"/>
      <c r="AQ48" s="46"/>
      <c r="AR48" s="46"/>
      <c r="AS48" s="46"/>
      <c r="AT48" s="46"/>
      <c r="AU48" s="46"/>
      <c r="AV48" s="46"/>
      <c r="AW48" s="46"/>
      <c r="AX48" s="46"/>
      <c r="AY48" s="46"/>
      <c r="AZ48" s="46"/>
      <c r="BA48" s="46"/>
      <c r="BB48" s="46"/>
      <c r="BC48" s="46"/>
    </row>
    <row r="49" spans="1:55">
      <c r="A49" s="8" t="s">
        <v>91</v>
      </c>
      <c r="B49" s="20">
        <f t="shared" si="11"/>
        <v>0</v>
      </c>
      <c r="C49" s="20">
        <f t="shared" si="5"/>
        <v>0</v>
      </c>
      <c r="D49" s="19">
        <v>0</v>
      </c>
      <c r="E49" s="19">
        <v>0</v>
      </c>
      <c r="F49" s="19">
        <v>0</v>
      </c>
      <c r="G49" s="19">
        <v>0</v>
      </c>
      <c r="H49" s="19">
        <v>0</v>
      </c>
      <c r="I49" s="19">
        <f t="shared" si="6"/>
        <v>0</v>
      </c>
      <c r="J49" s="21">
        <v>0</v>
      </c>
      <c r="K49" s="21">
        <v>0</v>
      </c>
      <c r="L49" s="21">
        <v>0</v>
      </c>
      <c r="M49" s="21">
        <v>0</v>
      </c>
      <c r="N49" s="21">
        <v>0</v>
      </c>
      <c r="O49" s="23">
        <f t="shared" si="7"/>
        <v>0</v>
      </c>
      <c r="P49" s="22">
        <f t="shared" si="8"/>
        <v>0</v>
      </c>
      <c r="Q49" s="39">
        <f t="shared" si="9"/>
        <v>0</v>
      </c>
      <c r="S49" s="37">
        <f t="shared" si="12"/>
        <v>0</v>
      </c>
      <c r="T49" s="37">
        <f t="shared" si="13"/>
        <v>0</v>
      </c>
      <c r="U49" s="37">
        <f t="shared" si="14"/>
        <v>0</v>
      </c>
      <c r="V49" s="37">
        <f t="shared" si="15"/>
        <v>0</v>
      </c>
      <c r="W49" s="37">
        <f t="shared" si="16"/>
        <v>0</v>
      </c>
      <c r="Y49" s="143"/>
      <c r="Z49" s="144"/>
      <c r="AA49" s="52">
        <f t="shared" si="10"/>
        <v>0</v>
      </c>
      <c r="AB49" s="46"/>
      <c r="AC49" s="46"/>
      <c r="AD49" s="46"/>
      <c r="AE49" s="46"/>
      <c r="AF49" s="46"/>
      <c r="AG49" s="46"/>
      <c r="AH49" s="46"/>
      <c r="AI49" s="46"/>
      <c r="AJ49" s="46"/>
      <c r="AK49" s="46"/>
      <c r="AL49" s="46"/>
      <c r="AM49" s="46"/>
      <c r="AN49" s="46"/>
      <c r="AO49" s="46"/>
      <c r="AP49" s="46"/>
      <c r="AQ49" s="46"/>
      <c r="AR49" s="46"/>
      <c r="AS49" s="46"/>
      <c r="AT49" s="46"/>
      <c r="AU49" s="46"/>
      <c r="AV49" s="46"/>
      <c r="AW49" s="46"/>
      <c r="AX49" s="46"/>
      <c r="AY49" s="46"/>
      <c r="AZ49" s="46"/>
      <c r="BA49" s="46"/>
      <c r="BB49" s="46"/>
      <c r="BC49" s="46"/>
    </row>
    <row r="50" spans="1:55">
      <c r="A50" s="8" t="s">
        <v>92</v>
      </c>
      <c r="B50" s="20">
        <f t="shared" si="11"/>
        <v>0</v>
      </c>
      <c r="C50" s="20">
        <f t="shared" si="5"/>
        <v>0</v>
      </c>
      <c r="D50" s="19">
        <v>0</v>
      </c>
      <c r="E50" s="19">
        <v>0</v>
      </c>
      <c r="F50" s="19">
        <v>0</v>
      </c>
      <c r="G50" s="19">
        <v>0</v>
      </c>
      <c r="H50" s="19">
        <v>0</v>
      </c>
      <c r="I50" s="19">
        <f t="shared" si="6"/>
        <v>0</v>
      </c>
      <c r="J50" s="21">
        <v>0</v>
      </c>
      <c r="K50" s="21">
        <v>0</v>
      </c>
      <c r="L50" s="21">
        <v>0</v>
      </c>
      <c r="M50" s="21">
        <v>0</v>
      </c>
      <c r="N50" s="21">
        <v>0</v>
      </c>
      <c r="O50" s="23">
        <f t="shared" si="7"/>
        <v>0</v>
      </c>
      <c r="P50" s="22">
        <f t="shared" si="8"/>
        <v>0</v>
      </c>
      <c r="Q50" s="39">
        <f t="shared" si="9"/>
        <v>0</v>
      </c>
      <c r="S50" s="37">
        <f t="shared" si="12"/>
        <v>0</v>
      </c>
      <c r="T50" s="37">
        <f t="shared" si="13"/>
        <v>0</v>
      </c>
      <c r="U50" s="37">
        <f t="shared" si="14"/>
        <v>0</v>
      </c>
      <c r="V50" s="37">
        <f t="shared" si="15"/>
        <v>0</v>
      </c>
      <c r="W50" s="37">
        <f t="shared" si="16"/>
        <v>0</v>
      </c>
      <c r="Y50" s="143"/>
      <c r="Z50" s="144"/>
      <c r="AA50" s="52">
        <f t="shared" si="10"/>
        <v>0</v>
      </c>
      <c r="AB50" s="46"/>
      <c r="AC50" s="46"/>
      <c r="AD50" s="46"/>
      <c r="AE50" s="46"/>
      <c r="AF50" s="46"/>
      <c r="AG50" s="46"/>
      <c r="AH50" s="46"/>
      <c r="AI50" s="46"/>
      <c r="AJ50" s="46"/>
      <c r="AK50" s="46"/>
      <c r="AL50" s="46"/>
      <c r="AM50" s="46"/>
      <c r="AN50" s="46"/>
      <c r="AO50" s="46"/>
      <c r="AP50" s="46"/>
      <c r="AQ50" s="46"/>
      <c r="AR50" s="46"/>
      <c r="AS50" s="46"/>
      <c r="AT50" s="46"/>
      <c r="AU50" s="46"/>
      <c r="AV50" s="46"/>
      <c r="AW50" s="46"/>
      <c r="AX50" s="46"/>
      <c r="AY50" s="46"/>
      <c r="AZ50" s="46"/>
      <c r="BA50" s="46"/>
      <c r="BB50" s="46"/>
      <c r="BC50" s="46"/>
    </row>
    <row r="51" spans="1:55">
      <c r="A51" s="8" t="s">
        <v>93</v>
      </c>
      <c r="B51" s="20">
        <f t="shared" si="11"/>
        <v>0</v>
      </c>
      <c r="C51" s="20">
        <f t="shared" si="5"/>
        <v>0</v>
      </c>
      <c r="D51" s="19">
        <v>0</v>
      </c>
      <c r="E51" s="19">
        <v>0</v>
      </c>
      <c r="F51" s="19">
        <v>0</v>
      </c>
      <c r="G51" s="19">
        <v>0</v>
      </c>
      <c r="H51" s="19">
        <v>0</v>
      </c>
      <c r="I51" s="19">
        <f t="shared" si="6"/>
        <v>0</v>
      </c>
      <c r="J51" s="21">
        <v>0</v>
      </c>
      <c r="K51" s="21">
        <v>0</v>
      </c>
      <c r="L51" s="21">
        <v>0</v>
      </c>
      <c r="M51" s="21">
        <v>0</v>
      </c>
      <c r="N51" s="21">
        <v>0</v>
      </c>
      <c r="O51" s="23">
        <f t="shared" si="7"/>
        <v>0</v>
      </c>
      <c r="P51" s="22">
        <f t="shared" si="8"/>
        <v>0</v>
      </c>
      <c r="Q51" s="39">
        <f t="shared" si="9"/>
        <v>0</v>
      </c>
      <c r="S51" s="37">
        <f t="shared" si="12"/>
        <v>0</v>
      </c>
      <c r="T51" s="37">
        <f t="shared" si="13"/>
        <v>0</v>
      </c>
      <c r="U51" s="37">
        <f t="shared" si="14"/>
        <v>0</v>
      </c>
      <c r="V51" s="37">
        <f t="shared" si="15"/>
        <v>0</v>
      </c>
      <c r="W51" s="37">
        <f t="shared" si="16"/>
        <v>0</v>
      </c>
      <c r="Y51" s="143"/>
      <c r="Z51" s="144"/>
      <c r="AA51" s="52">
        <f t="shared" si="10"/>
        <v>0</v>
      </c>
      <c r="AB51" s="46"/>
      <c r="AC51" s="46"/>
      <c r="AD51" s="46"/>
      <c r="AE51" s="46"/>
      <c r="AF51" s="46"/>
      <c r="AG51" s="46"/>
      <c r="AH51" s="46"/>
      <c r="AI51" s="46"/>
      <c r="AJ51" s="46"/>
      <c r="AK51" s="46"/>
      <c r="AL51" s="46"/>
      <c r="AM51" s="46"/>
      <c r="AN51" s="46"/>
      <c r="AO51" s="46"/>
      <c r="AP51" s="46"/>
      <c r="AQ51" s="46"/>
      <c r="AR51" s="46"/>
      <c r="AS51" s="46"/>
      <c r="AT51" s="46"/>
      <c r="AU51" s="46"/>
      <c r="AV51" s="46"/>
      <c r="AW51" s="46"/>
      <c r="AX51" s="46"/>
      <c r="AY51" s="46"/>
      <c r="AZ51" s="46"/>
      <c r="BA51" s="46"/>
      <c r="BB51" s="46"/>
      <c r="BC51" s="46"/>
    </row>
    <row r="52" spans="1:55">
      <c r="A52" s="8" t="s">
        <v>94</v>
      </c>
      <c r="B52" s="20">
        <f t="shared" si="11"/>
        <v>0</v>
      </c>
      <c r="C52" s="20">
        <f t="shared" si="5"/>
        <v>0</v>
      </c>
      <c r="D52" s="19">
        <v>0</v>
      </c>
      <c r="E52" s="19">
        <v>0</v>
      </c>
      <c r="F52" s="19">
        <v>0</v>
      </c>
      <c r="G52" s="19">
        <v>0</v>
      </c>
      <c r="H52" s="19">
        <v>0</v>
      </c>
      <c r="I52" s="19">
        <f t="shared" si="6"/>
        <v>0</v>
      </c>
      <c r="J52" s="21">
        <v>0</v>
      </c>
      <c r="K52" s="21">
        <v>0</v>
      </c>
      <c r="L52" s="21">
        <v>0</v>
      </c>
      <c r="M52" s="21">
        <v>0</v>
      </c>
      <c r="N52" s="21">
        <v>0</v>
      </c>
      <c r="O52" s="23">
        <f t="shared" si="7"/>
        <v>0</v>
      </c>
      <c r="P52" s="22">
        <f t="shared" si="8"/>
        <v>0</v>
      </c>
      <c r="Q52" s="39">
        <f t="shared" si="9"/>
        <v>0</v>
      </c>
      <c r="S52" s="37">
        <f t="shared" si="12"/>
        <v>0</v>
      </c>
      <c r="T52" s="37">
        <f t="shared" si="13"/>
        <v>0</v>
      </c>
      <c r="U52" s="37">
        <f t="shared" si="14"/>
        <v>0</v>
      </c>
      <c r="V52" s="37">
        <f t="shared" si="15"/>
        <v>0</v>
      </c>
      <c r="W52" s="37">
        <f t="shared" si="16"/>
        <v>0</v>
      </c>
      <c r="Y52" s="143"/>
      <c r="Z52" s="144"/>
      <c r="AA52" s="52">
        <f t="shared" si="10"/>
        <v>0</v>
      </c>
      <c r="AB52" s="46"/>
      <c r="AC52" s="46"/>
      <c r="AD52" s="46"/>
      <c r="AE52" s="46"/>
      <c r="AF52" s="46"/>
      <c r="AG52" s="46"/>
      <c r="AH52" s="46"/>
      <c r="AI52" s="46"/>
      <c r="AJ52" s="46"/>
      <c r="AK52" s="46"/>
      <c r="AL52" s="46"/>
      <c r="AM52" s="46"/>
      <c r="AN52" s="46"/>
      <c r="AO52" s="46"/>
      <c r="AP52" s="46"/>
      <c r="AQ52" s="46"/>
      <c r="AR52" s="46"/>
      <c r="AS52" s="46"/>
      <c r="AT52" s="46"/>
      <c r="AU52" s="46"/>
      <c r="AV52" s="46"/>
      <c r="AW52" s="46"/>
      <c r="AX52" s="46"/>
      <c r="AY52" s="46"/>
      <c r="AZ52" s="46"/>
      <c r="BA52" s="46"/>
      <c r="BB52" s="46"/>
      <c r="BC52" s="46"/>
    </row>
    <row r="53" spans="1:55">
      <c r="A53" s="8" t="s">
        <v>95</v>
      </c>
      <c r="B53" s="20">
        <f t="shared" si="11"/>
        <v>0</v>
      </c>
      <c r="C53" s="20">
        <f t="shared" si="5"/>
        <v>0</v>
      </c>
      <c r="D53" s="19">
        <v>0</v>
      </c>
      <c r="E53" s="19">
        <v>0</v>
      </c>
      <c r="F53" s="19">
        <v>0</v>
      </c>
      <c r="G53" s="19">
        <v>0</v>
      </c>
      <c r="H53" s="19">
        <v>0</v>
      </c>
      <c r="I53" s="19">
        <f t="shared" si="6"/>
        <v>0</v>
      </c>
      <c r="J53" s="21">
        <v>0</v>
      </c>
      <c r="K53" s="21">
        <v>0</v>
      </c>
      <c r="L53" s="21">
        <v>0</v>
      </c>
      <c r="M53" s="21">
        <v>0</v>
      </c>
      <c r="N53" s="21">
        <v>0</v>
      </c>
      <c r="O53" s="23">
        <f t="shared" si="7"/>
        <v>0</v>
      </c>
      <c r="P53" s="22">
        <f t="shared" si="8"/>
        <v>0</v>
      </c>
      <c r="Q53" s="39">
        <f t="shared" si="9"/>
        <v>0</v>
      </c>
      <c r="S53" s="37">
        <f t="shared" si="12"/>
        <v>0</v>
      </c>
      <c r="T53" s="37">
        <f t="shared" si="13"/>
        <v>0</v>
      </c>
      <c r="U53" s="37">
        <f t="shared" si="14"/>
        <v>0</v>
      </c>
      <c r="V53" s="37">
        <f t="shared" si="15"/>
        <v>0</v>
      </c>
      <c r="W53" s="37">
        <f t="shared" si="16"/>
        <v>0</v>
      </c>
      <c r="Y53" s="143"/>
      <c r="Z53" s="144"/>
      <c r="AA53" s="52">
        <f t="shared" si="10"/>
        <v>0</v>
      </c>
      <c r="AB53" s="46"/>
      <c r="AC53" s="46"/>
      <c r="AD53" s="46"/>
      <c r="AE53" s="46"/>
      <c r="AF53" s="46"/>
      <c r="AG53" s="46"/>
      <c r="AH53" s="46"/>
      <c r="AI53" s="46"/>
      <c r="AJ53" s="46"/>
      <c r="AK53" s="46"/>
      <c r="AL53" s="46"/>
      <c r="AM53" s="46"/>
      <c r="AN53" s="46"/>
      <c r="AO53" s="46"/>
      <c r="AP53" s="46"/>
      <c r="AQ53" s="46"/>
      <c r="AR53" s="46"/>
      <c r="AS53" s="46"/>
      <c r="AT53" s="46"/>
      <c r="AU53" s="46"/>
      <c r="AV53" s="46"/>
      <c r="AW53" s="46"/>
      <c r="AX53" s="46"/>
      <c r="AY53" s="46"/>
      <c r="AZ53" s="46"/>
      <c r="BA53" s="46"/>
      <c r="BB53" s="46"/>
      <c r="BC53" s="46"/>
    </row>
    <row r="54" spans="1:55">
      <c r="A54" s="8" t="s">
        <v>96</v>
      </c>
      <c r="B54" s="20">
        <f t="shared" si="11"/>
        <v>0</v>
      </c>
      <c r="C54" s="20">
        <f t="shared" si="5"/>
        <v>0</v>
      </c>
      <c r="D54" s="19">
        <v>0</v>
      </c>
      <c r="E54" s="19">
        <v>0</v>
      </c>
      <c r="F54" s="19">
        <v>0</v>
      </c>
      <c r="G54" s="19">
        <v>0</v>
      </c>
      <c r="H54" s="19">
        <v>0</v>
      </c>
      <c r="I54" s="19">
        <f t="shared" si="6"/>
        <v>0</v>
      </c>
      <c r="J54" s="21">
        <v>0</v>
      </c>
      <c r="K54" s="21">
        <v>0</v>
      </c>
      <c r="L54" s="21">
        <v>0</v>
      </c>
      <c r="M54" s="21">
        <v>0</v>
      </c>
      <c r="N54" s="21">
        <v>0</v>
      </c>
      <c r="O54" s="23">
        <f t="shared" si="7"/>
        <v>0</v>
      </c>
      <c r="P54" s="22">
        <f t="shared" si="8"/>
        <v>0</v>
      </c>
      <c r="Q54" s="39">
        <f t="shared" si="9"/>
        <v>0</v>
      </c>
      <c r="S54" s="37">
        <f t="shared" si="12"/>
        <v>0</v>
      </c>
      <c r="T54" s="37">
        <f t="shared" si="13"/>
        <v>0</v>
      </c>
      <c r="U54" s="37">
        <f t="shared" si="14"/>
        <v>0</v>
      </c>
      <c r="V54" s="37">
        <f t="shared" si="15"/>
        <v>0</v>
      </c>
      <c r="W54" s="37">
        <f t="shared" si="16"/>
        <v>0</v>
      </c>
      <c r="Y54" s="143"/>
      <c r="Z54" s="144"/>
      <c r="AA54" s="52">
        <f t="shared" si="10"/>
        <v>0</v>
      </c>
      <c r="AB54" s="46"/>
      <c r="AC54" s="46"/>
      <c r="AD54" s="46"/>
      <c r="AE54" s="46"/>
      <c r="AF54" s="46"/>
      <c r="AG54" s="46"/>
      <c r="AH54" s="46"/>
      <c r="AI54" s="46"/>
      <c r="AJ54" s="46"/>
      <c r="AK54" s="46"/>
      <c r="AL54" s="46"/>
      <c r="AM54" s="46"/>
      <c r="AN54" s="46"/>
      <c r="AO54" s="46"/>
      <c r="AP54" s="46"/>
      <c r="AQ54" s="46"/>
      <c r="AR54" s="46"/>
      <c r="AS54" s="46"/>
      <c r="AT54" s="46"/>
      <c r="AU54" s="46"/>
      <c r="AV54" s="46"/>
      <c r="AW54" s="46"/>
      <c r="AX54" s="46"/>
      <c r="AY54" s="46"/>
      <c r="AZ54" s="46"/>
      <c r="BA54" s="46"/>
      <c r="BB54" s="46"/>
      <c r="BC54" s="46"/>
    </row>
    <row r="55" spans="1:55">
      <c r="A55" s="8" t="s">
        <v>97</v>
      </c>
      <c r="B55" s="20">
        <f t="shared" si="11"/>
        <v>0</v>
      </c>
      <c r="C55" s="20">
        <f t="shared" si="5"/>
        <v>0</v>
      </c>
      <c r="D55" s="19">
        <v>0</v>
      </c>
      <c r="E55" s="19">
        <v>0</v>
      </c>
      <c r="F55" s="19">
        <v>0</v>
      </c>
      <c r="G55" s="19">
        <v>0</v>
      </c>
      <c r="H55" s="19">
        <v>0</v>
      </c>
      <c r="I55" s="19">
        <f t="shared" si="6"/>
        <v>0</v>
      </c>
      <c r="J55" s="21">
        <v>0</v>
      </c>
      <c r="K55" s="21">
        <v>0</v>
      </c>
      <c r="L55" s="21">
        <v>0</v>
      </c>
      <c r="M55" s="21">
        <v>0</v>
      </c>
      <c r="N55" s="21">
        <v>0</v>
      </c>
      <c r="O55" s="23">
        <f t="shared" si="7"/>
        <v>0</v>
      </c>
      <c r="P55" s="22">
        <f t="shared" si="8"/>
        <v>0</v>
      </c>
      <c r="Q55" s="39">
        <f t="shared" si="9"/>
        <v>0</v>
      </c>
      <c r="S55" s="37">
        <f t="shared" si="12"/>
        <v>0</v>
      </c>
      <c r="T55" s="37">
        <f t="shared" si="13"/>
        <v>0</v>
      </c>
      <c r="U55" s="37">
        <f t="shared" si="14"/>
        <v>0</v>
      </c>
      <c r="V55" s="37">
        <f t="shared" si="15"/>
        <v>0</v>
      </c>
      <c r="W55" s="37">
        <f t="shared" si="16"/>
        <v>0</v>
      </c>
      <c r="Y55" s="143"/>
      <c r="Z55" s="144"/>
      <c r="AA55" s="52">
        <f t="shared" si="10"/>
        <v>0</v>
      </c>
      <c r="AB55" s="46"/>
      <c r="AC55" s="46"/>
      <c r="AD55" s="46"/>
      <c r="AE55" s="46"/>
      <c r="AF55" s="46"/>
      <c r="AG55" s="46"/>
      <c r="AH55" s="46"/>
      <c r="AI55" s="46"/>
      <c r="AJ55" s="46"/>
      <c r="AK55" s="46"/>
      <c r="AL55" s="46"/>
      <c r="AM55" s="46"/>
      <c r="AN55" s="46"/>
      <c r="AO55" s="46"/>
      <c r="AP55" s="46"/>
      <c r="AQ55" s="46"/>
      <c r="AR55" s="46"/>
      <c r="AS55" s="46"/>
      <c r="AT55" s="46"/>
      <c r="AU55" s="46"/>
      <c r="AV55" s="46"/>
      <c r="AW55" s="46"/>
      <c r="AX55" s="46"/>
      <c r="AY55" s="46"/>
      <c r="AZ55" s="46"/>
      <c r="BA55" s="46"/>
      <c r="BB55" s="46"/>
      <c r="BC55" s="46"/>
    </row>
    <row r="56" spans="1:55">
      <c r="A56" s="8" t="s">
        <v>98</v>
      </c>
      <c r="B56" s="20">
        <f t="shared" si="11"/>
        <v>0</v>
      </c>
      <c r="C56" s="20">
        <f t="shared" si="5"/>
        <v>0</v>
      </c>
      <c r="D56" s="19">
        <v>0</v>
      </c>
      <c r="E56" s="19">
        <v>0</v>
      </c>
      <c r="F56" s="19">
        <v>0</v>
      </c>
      <c r="G56" s="19">
        <v>0</v>
      </c>
      <c r="H56" s="19">
        <v>0</v>
      </c>
      <c r="I56" s="19">
        <f t="shared" si="6"/>
        <v>0</v>
      </c>
      <c r="J56" s="21">
        <v>0</v>
      </c>
      <c r="K56" s="21">
        <v>0</v>
      </c>
      <c r="L56" s="21">
        <v>0</v>
      </c>
      <c r="M56" s="21">
        <v>0</v>
      </c>
      <c r="N56" s="21">
        <v>0</v>
      </c>
      <c r="O56" s="23">
        <f t="shared" si="7"/>
        <v>0</v>
      </c>
      <c r="P56" s="22">
        <f t="shared" si="8"/>
        <v>0</v>
      </c>
      <c r="Q56" s="39">
        <f t="shared" si="9"/>
        <v>0</v>
      </c>
      <c r="S56" s="37">
        <f t="shared" si="12"/>
        <v>0</v>
      </c>
      <c r="T56" s="37">
        <f t="shared" si="13"/>
        <v>0</v>
      </c>
      <c r="U56" s="37">
        <f t="shared" si="14"/>
        <v>0</v>
      </c>
      <c r="V56" s="37">
        <f t="shared" si="15"/>
        <v>0</v>
      </c>
      <c r="W56" s="37">
        <f t="shared" si="16"/>
        <v>0</v>
      </c>
      <c r="Y56" s="143"/>
      <c r="Z56" s="144"/>
      <c r="AA56" s="52">
        <f t="shared" si="10"/>
        <v>0</v>
      </c>
      <c r="AB56" s="46"/>
      <c r="AC56" s="46"/>
      <c r="AD56" s="46"/>
      <c r="AE56" s="46"/>
      <c r="AF56" s="46"/>
      <c r="AG56" s="46"/>
      <c r="AH56" s="46"/>
      <c r="AI56" s="46"/>
      <c r="AJ56" s="46"/>
      <c r="AK56" s="46"/>
      <c r="AL56" s="46"/>
      <c r="AM56" s="46"/>
      <c r="AN56" s="46"/>
      <c r="AO56" s="46"/>
      <c r="AP56" s="46"/>
      <c r="AQ56" s="46"/>
      <c r="AR56" s="46"/>
      <c r="AS56" s="46"/>
      <c r="AT56" s="46"/>
      <c r="AU56" s="46"/>
      <c r="AV56" s="46"/>
      <c r="AW56" s="46"/>
      <c r="AX56" s="46"/>
      <c r="AY56" s="46"/>
      <c r="AZ56" s="46"/>
      <c r="BA56" s="46"/>
      <c r="BB56" s="46"/>
      <c r="BC56" s="46"/>
    </row>
    <row r="57" spans="1:55">
      <c r="A57" s="8" t="s">
        <v>99</v>
      </c>
      <c r="B57" s="20">
        <f t="shared" si="11"/>
        <v>0</v>
      </c>
      <c r="C57" s="20">
        <f t="shared" si="5"/>
        <v>0</v>
      </c>
      <c r="D57" s="19">
        <v>0</v>
      </c>
      <c r="E57" s="19">
        <v>0</v>
      </c>
      <c r="F57" s="19">
        <v>0</v>
      </c>
      <c r="G57" s="19">
        <v>0</v>
      </c>
      <c r="H57" s="19">
        <v>0</v>
      </c>
      <c r="I57" s="19">
        <f t="shared" si="6"/>
        <v>0</v>
      </c>
      <c r="J57" s="21">
        <v>0</v>
      </c>
      <c r="K57" s="21">
        <v>0</v>
      </c>
      <c r="L57" s="21">
        <v>0</v>
      </c>
      <c r="M57" s="21">
        <v>0</v>
      </c>
      <c r="N57" s="21">
        <v>0</v>
      </c>
      <c r="O57" s="23">
        <f t="shared" si="7"/>
        <v>0</v>
      </c>
      <c r="P57" s="22">
        <f t="shared" si="8"/>
        <v>0</v>
      </c>
      <c r="Q57" s="39">
        <f t="shared" si="9"/>
        <v>0</v>
      </c>
      <c r="S57" s="37">
        <f t="shared" si="12"/>
        <v>0</v>
      </c>
      <c r="T57" s="37">
        <f t="shared" si="13"/>
        <v>0</v>
      </c>
      <c r="U57" s="37">
        <f t="shared" si="14"/>
        <v>0</v>
      </c>
      <c r="V57" s="37">
        <f t="shared" si="15"/>
        <v>0</v>
      </c>
      <c r="W57" s="37">
        <f t="shared" si="16"/>
        <v>0</v>
      </c>
      <c r="Y57" s="143"/>
      <c r="Z57" s="144"/>
      <c r="AA57" s="52">
        <f t="shared" si="10"/>
        <v>0</v>
      </c>
      <c r="AB57" s="46"/>
      <c r="AC57" s="46"/>
      <c r="AD57" s="46"/>
      <c r="AE57" s="46"/>
      <c r="AF57" s="46"/>
      <c r="AG57" s="46"/>
      <c r="AH57" s="46"/>
      <c r="AI57" s="46"/>
      <c r="AJ57" s="46"/>
      <c r="AK57" s="46"/>
      <c r="AL57" s="46"/>
      <c r="AM57" s="46"/>
      <c r="AN57" s="46"/>
      <c r="AO57" s="46"/>
      <c r="AP57" s="46"/>
      <c r="AQ57" s="46"/>
      <c r="AR57" s="46"/>
      <c r="AS57" s="46"/>
      <c r="AT57" s="46"/>
      <c r="AU57" s="46"/>
      <c r="AV57" s="46"/>
      <c r="AW57" s="46"/>
      <c r="AX57" s="46"/>
      <c r="AY57" s="46"/>
      <c r="AZ57" s="46"/>
      <c r="BA57" s="46"/>
      <c r="BB57" s="46"/>
      <c r="BC57" s="46"/>
    </row>
    <row r="58" spans="1:55">
      <c r="A58" s="8" t="s">
        <v>100</v>
      </c>
      <c r="B58" s="20">
        <f t="shared" si="11"/>
        <v>0</v>
      </c>
      <c r="C58" s="20">
        <f t="shared" si="5"/>
        <v>0</v>
      </c>
      <c r="D58" s="19">
        <v>0</v>
      </c>
      <c r="E58" s="19">
        <v>0</v>
      </c>
      <c r="F58" s="19">
        <v>0</v>
      </c>
      <c r="G58" s="19">
        <v>0</v>
      </c>
      <c r="H58" s="19">
        <v>0</v>
      </c>
      <c r="I58" s="19">
        <f t="shared" si="6"/>
        <v>0</v>
      </c>
      <c r="J58" s="21">
        <v>0</v>
      </c>
      <c r="K58" s="21">
        <v>0</v>
      </c>
      <c r="L58" s="21">
        <v>0</v>
      </c>
      <c r="M58" s="21">
        <v>0</v>
      </c>
      <c r="N58" s="21">
        <v>0</v>
      </c>
      <c r="O58" s="23">
        <f t="shared" si="7"/>
        <v>0</v>
      </c>
      <c r="P58" s="22">
        <f t="shared" si="8"/>
        <v>0</v>
      </c>
      <c r="Q58" s="39">
        <f t="shared" si="9"/>
        <v>0</v>
      </c>
      <c r="S58" s="37">
        <f t="shared" si="12"/>
        <v>0</v>
      </c>
      <c r="T58" s="37">
        <f t="shared" si="13"/>
        <v>0</v>
      </c>
      <c r="U58" s="37">
        <f t="shared" si="14"/>
        <v>0</v>
      </c>
      <c r="V58" s="37">
        <f t="shared" si="15"/>
        <v>0</v>
      </c>
      <c r="W58" s="37">
        <f t="shared" si="16"/>
        <v>0</v>
      </c>
      <c r="Y58" s="143"/>
      <c r="Z58" s="144"/>
      <c r="AA58" s="52">
        <f t="shared" si="10"/>
        <v>0</v>
      </c>
      <c r="AB58" s="46"/>
      <c r="AC58" s="46"/>
      <c r="AD58" s="46"/>
      <c r="AE58" s="46"/>
      <c r="AF58" s="46"/>
      <c r="AG58" s="46"/>
      <c r="AH58" s="46"/>
      <c r="AI58" s="46"/>
      <c r="AJ58" s="46"/>
      <c r="AK58" s="46"/>
      <c r="AL58" s="46"/>
      <c r="AM58" s="46"/>
      <c r="AN58" s="46"/>
      <c r="AO58" s="46"/>
      <c r="AP58" s="46"/>
      <c r="AQ58" s="46"/>
      <c r="AR58" s="46"/>
      <c r="AS58" s="46"/>
      <c r="AT58" s="46"/>
      <c r="AU58" s="46"/>
      <c r="AV58" s="46"/>
      <c r="AW58" s="46"/>
      <c r="AX58" s="46"/>
      <c r="AY58" s="46"/>
      <c r="AZ58" s="46"/>
      <c r="BA58" s="46"/>
      <c r="BB58" s="46"/>
      <c r="BC58" s="46"/>
    </row>
    <row r="59" spans="1:55">
      <c r="A59" s="8" t="s">
        <v>101</v>
      </c>
      <c r="B59" s="20">
        <f t="shared" si="11"/>
        <v>0</v>
      </c>
      <c r="C59" s="20">
        <f t="shared" si="5"/>
        <v>0</v>
      </c>
      <c r="D59" s="19">
        <v>0</v>
      </c>
      <c r="E59" s="19">
        <v>0</v>
      </c>
      <c r="F59" s="19">
        <v>0</v>
      </c>
      <c r="G59" s="19">
        <v>0</v>
      </c>
      <c r="H59" s="19">
        <v>0</v>
      </c>
      <c r="I59" s="19">
        <f t="shared" si="6"/>
        <v>0</v>
      </c>
      <c r="J59" s="21">
        <v>0</v>
      </c>
      <c r="K59" s="21">
        <v>0</v>
      </c>
      <c r="L59" s="21">
        <v>0</v>
      </c>
      <c r="M59" s="21">
        <v>0</v>
      </c>
      <c r="N59" s="21">
        <v>0</v>
      </c>
      <c r="O59" s="23">
        <f t="shared" si="7"/>
        <v>0</v>
      </c>
      <c r="P59" s="22">
        <f t="shared" si="8"/>
        <v>0</v>
      </c>
      <c r="Q59" s="39">
        <f t="shared" si="9"/>
        <v>0</v>
      </c>
      <c r="S59" s="37">
        <f t="shared" si="12"/>
        <v>0</v>
      </c>
      <c r="T59" s="37">
        <f t="shared" si="13"/>
        <v>0</v>
      </c>
      <c r="U59" s="37">
        <f t="shared" si="14"/>
        <v>0</v>
      </c>
      <c r="V59" s="37">
        <f t="shared" si="15"/>
        <v>0</v>
      </c>
      <c r="W59" s="37">
        <f t="shared" si="16"/>
        <v>0</v>
      </c>
      <c r="Y59" s="143"/>
      <c r="Z59" s="144"/>
      <c r="AA59" s="52">
        <f t="shared" si="10"/>
        <v>0</v>
      </c>
      <c r="AB59" s="46"/>
      <c r="AC59" s="46"/>
      <c r="AD59" s="46"/>
      <c r="AE59" s="46"/>
      <c r="AF59" s="46"/>
      <c r="AG59" s="46"/>
      <c r="AH59" s="46"/>
      <c r="AI59" s="46"/>
      <c r="AJ59" s="46"/>
      <c r="AK59" s="46"/>
      <c r="AL59" s="46"/>
      <c r="AM59" s="46"/>
      <c r="AN59" s="46"/>
      <c r="AO59" s="46"/>
      <c r="AP59" s="46"/>
      <c r="AQ59" s="46"/>
      <c r="AR59" s="46"/>
      <c r="AS59" s="46"/>
      <c r="AT59" s="46"/>
      <c r="AU59" s="46"/>
      <c r="AV59" s="46"/>
      <c r="AW59" s="46"/>
      <c r="AX59" s="46"/>
      <c r="AY59" s="46"/>
      <c r="AZ59" s="46"/>
      <c r="BA59" s="46"/>
      <c r="BB59" s="46"/>
      <c r="BC59" s="46"/>
    </row>
    <row r="60" spans="1:55">
      <c r="A60" s="8" t="s">
        <v>102</v>
      </c>
      <c r="B60" s="20">
        <f t="shared" si="11"/>
        <v>0</v>
      </c>
      <c r="C60" s="20">
        <f t="shared" si="5"/>
        <v>0</v>
      </c>
      <c r="D60" s="19">
        <v>0</v>
      </c>
      <c r="E60" s="19">
        <v>0</v>
      </c>
      <c r="F60" s="19">
        <v>0</v>
      </c>
      <c r="G60" s="19">
        <v>0</v>
      </c>
      <c r="H60" s="19">
        <v>0</v>
      </c>
      <c r="I60" s="19">
        <f t="shared" si="6"/>
        <v>0</v>
      </c>
      <c r="J60" s="21">
        <v>0</v>
      </c>
      <c r="K60" s="21">
        <v>0</v>
      </c>
      <c r="L60" s="21">
        <v>0</v>
      </c>
      <c r="M60" s="21">
        <v>0</v>
      </c>
      <c r="N60" s="21">
        <v>0</v>
      </c>
      <c r="O60" s="23">
        <f t="shared" si="7"/>
        <v>0</v>
      </c>
      <c r="P60" s="22">
        <f t="shared" si="8"/>
        <v>0</v>
      </c>
      <c r="Q60" s="39">
        <f t="shared" si="9"/>
        <v>0</v>
      </c>
      <c r="S60" s="37">
        <f t="shared" si="12"/>
        <v>0</v>
      </c>
      <c r="T60" s="37">
        <f t="shared" si="13"/>
        <v>0</v>
      </c>
      <c r="U60" s="37">
        <f t="shared" si="14"/>
        <v>0</v>
      </c>
      <c r="V60" s="37">
        <f t="shared" si="15"/>
        <v>0</v>
      </c>
      <c r="W60" s="37">
        <f t="shared" si="16"/>
        <v>0</v>
      </c>
      <c r="Y60" s="143"/>
      <c r="Z60" s="144"/>
      <c r="AA60" s="52">
        <f t="shared" si="10"/>
        <v>0</v>
      </c>
      <c r="AB60" s="46"/>
      <c r="AC60" s="46"/>
      <c r="AD60" s="46"/>
      <c r="AE60" s="46"/>
      <c r="AF60" s="46"/>
      <c r="AG60" s="46"/>
      <c r="AH60" s="46"/>
      <c r="AI60" s="46"/>
      <c r="AJ60" s="46"/>
      <c r="AK60" s="46"/>
      <c r="AL60" s="46"/>
      <c r="AM60" s="46"/>
      <c r="AN60" s="46"/>
      <c r="AO60" s="46"/>
      <c r="AP60" s="46"/>
      <c r="AQ60" s="46"/>
      <c r="AR60" s="46"/>
      <c r="AS60" s="46"/>
      <c r="AT60" s="46"/>
      <c r="AU60" s="46"/>
      <c r="AV60" s="46"/>
      <c r="AW60" s="46"/>
      <c r="AX60" s="46"/>
      <c r="AY60" s="46"/>
      <c r="AZ60" s="46"/>
      <c r="BA60" s="46"/>
      <c r="BB60" s="46"/>
      <c r="BC60" s="46"/>
    </row>
    <row r="61" spans="1:55">
      <c r="A61" s="8" t="s">
        <v>103</v>
      </c>
      <c r="B61" s="20">
        <f t="shared" si="11"/>
        <v>0</v>
      </c>
      <c r="C61" s="20">
        <f t="shared" si="5"/>
        <v>0</v>
      </c>
      <c r="D61" s="19">
        <v>0</v>
      </c>
      <c r="E61" s="19">
        <v>0</v>
      </c>
      <c r="F61" s="19">
        <v>0</v>
      </c>
      <c r="G61" s="19">
        <v>0</v>
      </c>
      <c r="H61" s="19">
        <v>0</v>
      </c>
      <c r="I61" s="19">
        <f t="shared" si="6"/>
        <v>0</v>
      </c>
      <c r="J61" s="21">
        <v>0</v>
      </c>
      <c r="K61" s="21">
        <v>0</v>
      </c>
      <c r="L61" s="21">
        <v>0</v>
      </c>
      <c r="M61" s="21">
        <v>0</v>
      </c>
      <c r="N61" s="21">
        <v>0</v>
      </c>
      <c r="O61" s="23">
        <f t="shared" si="7"/>
        <v>0</v>
      </c>
      <c r="P61" s="22">
        <f t="shared" si="8"/>
        <v>0</v>
      </c>
      <c r="Q61" s="39">
        <f t="shared" si="9"/>
        <v>0</v>
      </c>
      <c r="S61" s="37">
        <f t="shared" si="12"/>
        <v>0</v>
      </c>
      <c r="T61" s="37">
        <f t="shared" si="13"/>
        <v>0</v>
      </c>
      <c r="U61" s="37">
        <f t="shared" si="14"/>
        <v>0</v>
      </c>
      <c r="V61" s="37">
        <f t="shared" si="15"/>
        <v>0</v>
      </c>
      <c r="W61" s="37">
        <f t="shared" si="16"/>
        <v>0</v>
      </c>
      <c r="Y61" s="143"/>
      <c r="Z61" s="144"/>
      <c r="AA61" s="52">
        <f t="shared" si="10"/>
        <v>0</v>
      </c>
      <c r="AB61" s="46"/>
      <c r="AC61" s="46"/>
      <c r="AD61" s="46"/>
      <c r="AE61" s="46"/>
      <c r="AF61" s="46"/>
      <c r="AG61" s="46"/>
      <c r="AH61" s="46"/>
      <c r="AI61" s="46"/>
      <c r="AJ61" s="46"/>
      <c r="AK61" s="46"/>
      <c r="AL61" s="46"/>
      <c r="AM61" s="46"/>
      <c r="AN61" s="46"/>
      <c r="AO61" s="46"/>
      <c r="AP61" s="46"/>
      <c r="AQ61" s="46"/>
      <c r="AR61" s="46"/>
      <c r="AS61" s="46"/>
      <c r="AT61" s="46"/>
      <c r="AU61" s="46"/>
      <c r="AV61" s="46"/>
      <c r="AW61" s="46"/>
      <c r="AX61" s="46"/>
      <c r="AY61" s="46"/>
      <c r="AZ61" s="46"/>
      <c r="BA61" s="46"/>
      <c r="BB61" s="46"/>
      <c r="BC61" s="46"/>
    </row>
    <row r="62" spans="1:55">
      <c r="A62" s="8" t="s">
        <v>104</v>
      </c>
      <c r="B62" s="20">
        <f t="shared" si="11"/>
        <v>0</v>
      </c>
      <c r="C62" s="20">
        <f t="shared" si="5"/>
        <v>0</v>
      </c>
      <c r="D62" s="19">
        <v>0</v>
      </c>
      <c r="E62" s="19">
        <v>0</v>
      </c>
      <c r="F62" s="19">
        <v>0</v>
      </c>
      <c r="G62" s="19">
        <v>0</v>
      </c>
      <c r="H62" s="19">
        <v>0</v>
      </c>
      <c r="I62" s="19">
        <f t="shared" si="6"/>
        <v>0</v>
      </c>
      <c r="J62" s="21">
        <v>0</v>
      </c>
      <c r="K62" s="21">
        <v>0</v>
      </c>
      <c r="L62" s="21">
        <v>0</v>
      </c>
      <c r="M62" s="21">
        <v>0</v>
      </c>
      <c r="N62" s="21">
        <v>0</v>
      </c>
      <c r="O62" s="23">
        <f t="shared" si="7"/>
        <v>0</v>
      </c>
      <c r="P62" s="22">
        <f t="shared" si="8"/>
        <v>0</v>
      </c>
      <c r="Q62" s="39">
        <f t="shared" si="9"/>
        <v>0</v>
      </c>
      <c r="S62" s="37">
        <f t="shared" si="12"/>
        <v>0</v>
      </c>
      <c r="T62" s="37">
        <f t="shared" si="13"/>
        <v>0</v>
      </c>
      <c r="U62" s="37">
        <f t="shared" si="14"/>
        <v>0</v>
      </c>
      <c r="V62" s="37">
        <f t="shared" si="15"/>
        <v>0</v>
      </c>
      <c r="W62" s="37">
        <f t="shared" si="16"/>
        <v>0</v>
      </c>
      <c r="Y62" s="143"/>
      <c r="Z62" s="144"/>
      <c r="AA62" s="52">
        <f t="shared" si="10"/>
        <v>0</v>
      </c>
      <c r="AB62" s="46"/>
      <c r="AC62" s="46"/>
      <c r="AD62" s="46"/>
      <c r="AE62" s="46"/>
      <c r="AF62" s="46"/>
      <c r="AG62" s="46"/>
      <c r="AH62" s="46"/>
      <c r="AI62" s="46"/>
      <c r="AJ62" s="46"/>
      <c r="AK62" s="46"/>
      <c r="AL62" s="46"/>
      <c r="AM62" s="46"/>
      <c r="AN62" s="46"/>
      <c r="AO62" s="46"/>
      <c r="AP62" s="46"/>
      <c r="AQ62" s="46"/>
      <c r="AR62" s="46"/>
      <c r="AS62" s="46"/>
      <c r="AT62" s="46"/>
      <c r="AU62" s="46"/>
      <c r="AV62" s="46"/>
      <c r="AW62" s="46"/>
      <c r="AX62" s="46"/>
      <c r="AY62" s="46"/>
      <c r="AZ62" s="46"/>
      <c r="BA62" s="46"/>
      <c r="BB62" s="46"/>
      <c r="BC62" s="46"/>
    </row>
    <row r="63" spans="1:55">
      <c r="A63" s="8" t="s">
        <v>105</v>
      </c>
      <c r="B63" s="20">
        <f t="shared" si="11"/>
        <v>0</v>
      </c>
      <c r="C63" s="20">
        <f t="shared" si="5"/>
        <v>0</v>
      </c>
      <c r="D63" s="19">
        <v>0</v>
      </c>
      <c r="E63" s="19">
        <v>0</v>
      </c>
      <c r="F63" s="19">
        <v>0</v>
      </c>
      <c r="G63" s="19">
        <v>0</v>
      </c>
      <c r="H63" s="19">
        <v>0</v>
      </c>
      <c r="I63" s="19">
        <f t="shared" si="6"/>
        <v>0</v>
      </c>
      <c r="J63" s="21">
        <v>0</v>
      </c>
      <c r="K63" s="21">
        <v>0</v>
      </c>
      <c r="L63" s="21">
        <v>0</v>
      </c>
      <c r="M63" s="21">
        <v>0</v>
      </c>
      <c r="N63" s="21">
        <v>0</v>
      </c>
      <c r="O63" s="23">
        <f t="shared" si="7"/>
        <v>0</v>
      </c>
      <c r="P63" s="22">
        <f t="shared" si="8"/>
        <v>0</v>
      </c>
      <c r="Q63" s="39">
        <f t="shared" si="9"/>
        <v>0</v>
      </c>
      <c r="S63" s="37">
        <f t="shared" si="12"/>
        <v>0</v>
      </c>
      <c r="T63" s="37">
        <f t="shared" si="13"/>
        <v>0</v>
      </c>
      <c r="U63" s="37">
        <f t="shared" si="14"/>
        <v>0</v>
      </c>
      <c r="V63" s="37">
        <f t="shared" si="15"/>
        <v>0</v>
      </c>
      <c r="W63" s="37">
        <f t="shared" si="16"/>
        <v>0</v>
      </c>
      <c r="Y63" s="143"/>
      <c r="Z63" s="144"/>
      <c r="AA63" s="52">
        <f t="shared" si="10"/>
        <v>0</v>
      </c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46"/>
      <c r="AS63" s="46"/>
      <c r="AT63" s="46"/>
      <c r="AU63" s="46"/>
      <c r="AV63" s="46"/>
      <c r="AW63" s="46"/>
      <c r="AX63" s="46"/>
      <c r="AY63" s="46"/>
      <c r="AZ63" s="46"/>
      <c r="BA63" s="46"/>
      <c r="BB63" s="46"/>
      <c r="BC63" s="46"/>
    </row>
    <row r="64" spans="1:55">
      <c r="A64" s="8" t="s">
        <v>106</v>
      </c>
      <c r="B64" s="20">
        <f t="shared" si="11"/>
        <v>0</v>
      </c>
      <c r="C64" s="20">
        <f t="shared" si="5"/>
        <v>0</v>
      </c>
      <c r="D64" s="19">
        <v>0</v>
      </c>
      <c r="E64" s="19">
        <v>0</v>
      </c>
      <c r="F64" s="19">
        <v>0</v>
      </c>
      <c r="G64" s="19">
        <v>0</v>
      </c>
      <c r="H64" s="19">
        <v>0</v>
      </c>
      <c r="I64" s="19">
        <f t="shared" si="6"/>
        <v>0</v>
      </c>
      <c r="J64" s="21">
        <v>0</v>
      </c>
      <c r="K64" s="21">
        <v>0</v>
      </c>
      <c r="L64" s="21">
        <v>0</v>
      </c>
      <c r="M64" s="21">
        <v>0</v>
      </c>
      <c r="N64" s="21">
        <v>0</v>
      </c>
      <c r="O64" s="23">
        <f t="shared" si="7"/>
        <v>0</v>
      </c>
      <c r="P64" s="22">
        <f t="shared" si="8"/>
        <v>0</v>
      </c>
      <c r="Q64" s="39">
        <f t="shared" si="9"/>
        <v>0</v>
      </c>
      <c r="S64" s="37">
        <f t="shared" si="12"/>
        <v>0</v>
      </c>
      <c r="T64" s="37">
        <f t="shared" si="13"/>
        <v>0</v>
      </c>
      <c r="U64" s="37">
        <f t="shared" si="14"/>
        <v>0</v>
      </c>
      <c r="V64" s="37">
        <f t="shared" si="15"/>
        <v>0</v>
      </c>
      <c r="W64" s="37">
        <f t="shared" si="16"/>
        <v>0</v>
      </c>
      <c r="Y64" s="143"/>
      <c r="Z64" s="144"/>
      <c r="AA64" s="52">
        <f t="shared" si="10"/>
        <v>0</v>
      </c>
      <c r="AB64" s="46"/>
      <c r="AC64" s="46"/>
      <c r="AD64" s="46"/>
      <c r="AE64" s="46"/>
      <c r="AF64" s="46"/>
      <c r="AG64" s="46"/>
      <c r="AH64" s="46"/>
      <c r="AI64" s="46"/>
      <c r="AJ64" s="46"/>
      <c r="AK64" s="46"/>
      <c r="AL64" s="46"/>
      <c r="AM64" s="46"/>
      <c r="AN64" s="46"/>
      <c r="AO64" s="46"/>
      <c r="AP64" s="46"/>
      <c r="AQ64" s="46"/>
      <c r="AR64" s="46"/>
      <c r="AS64" s="46"/>
      <c r="AT64" s="46"/>
      <c r="AU64" s="46"/>
      <c r="AV64" s="46"/>
      <c r="AW64" s="46"/>
      <c r="AX64" s="46"/>
      <c r="AY64" s="46"/>
      <c r="AZ64" s="46"/>
      <c r="BA64" s="46"/>
      <c r="BB64" s="46"/>
      <c r="BC64" s="46"/>
    </row>
    <row r="65" spans="1:55">
      <c r="A65" s="8" t="s">
        <v>107</v>
      </c>
      <c r="B65" s="20">
        <f t="shared" si="11"/>
        <v>0</v>
      </c>
      <c r="C65" s="20">
        <f t="shared" si="5"/>
        <v>0</v>
      </c>
      <c r="D65" s="19">
        <v>0</v>
      </c>
      <c r="E65" s="19">
        <v>0</v>
      </c>
      <c r="F65" s="19">
        <v>0</v>
      </c>
      <c r="G65" s="19">
        <v>0</v>
      </c>
      <c r="H65" s="19">
        <v>0</v>
      </c>
      <c r="I65" s="19">
        <f t="shared" si="6"/>
        <v>0</v>
      </c>
      <c r="J65" s="21">
        <v>0</v>
      </c>
      <c r="K65" s="21">
        <v>0</v>
      </c>
      <c r="L65" s="21">
        <v>0</v>
      </c>
      <c r="M65" s="21">
        <v>0</v>
      </c>
      <c r="N65" s="21">
        <v>0</v>
      </c>
      <c r="O65" s="23">
        <f t="shared" si="7"/>
        <v>0</v>
      </c>
      <c r="P65" s="22">
        <f t="shared" si="8"/>
        <v>0</v>
      </c>
      <c r="Q65" s="39">
        <f t="shared" si="9"/>
        <v>0</v>
      </c>
      <c r="S65" s="37">
        <f t="shared" si="12"/>
        <v>0</v>
      </c>
      <c r="T65" s="37">
        <f t="shared" si="13"/>
        <v>0</v>
      </c>
      <c r="U65" s="37">
        <f t="shared" si="14"/>
        <v>0</v>
      </c>
      <c r="V65" s="37">
        <f t="shared" si="15"/>
        <v>0</v>
      </c>
      <c r="W65" s="37">
        <f t="shared" si="16"/>
        <v>0</v>
      </c>
      <c r="Y65" s="143"/>
      <c r="Z65" s="144"/>
      <c r="AA65" s="52">
        <f t="shared" si="10"/>
        <v>0</v>
      </c>
      <c r="AB65" s="46"/>
      <c r="AC65" s="46"/>
      <c r="AD65" s="46"/>
      <c r="AE65" s="46"/>
      <c r="AF65" s="46"/>
      <c r="AG65" s="46"/>
      <c r="AH65" s="46"/>
      <c r="AI65" s="46"/>
      <c r="AJ65" s="46"/>
      <c r="AK65" s="46"/>
      <c r="AL65" s="46"/>
      <c r="AM65" s="46"/>
      <c r="AN65" s="46"/>
      <c r="AO65" s="46"/>
      <c r="AP65" s="46"/>
      <c r="AQ65" s="46"/>
      <c r="AR65" s="46"/>
      <c r="AS65" s="46"/>
      <c r="AT65" s="46"/>
      <c r="AU65" s="46"/>
      <c r="AV65" s="46"/>
      <c r="AW65" s="46"/>
      <c r="AX65" s="46"/>
      <c r="AY65" s="46"/>
      <c r="AZ65" s="46"/>
      <c r="BA65" s="46"/>
      <c r="BB65" s="46"/>
      <c r="BC65" s="46"/>
    </row>
    <row r="66" spans="1:55">
      <c r="A66" s="8" t="s">
        <v>108</v>
      </c>
      <c r="B66" s="20">
        <f t="shared" si="11"/>
        <v>0</v>
      </c>
      <c r="C66" s="20">
        <f t="shared" si="5"/>
        <v>0</v>
      </c>
      <c r="D66" s="19">
        <v>0</v>
      </c>
      <c r="E66" s="19">
        <v>0</v>
      </c>
      <c r="F66" s="19">
        <v>0</v>
      </c>
      <c r="G66" s="19">
        <v>0</v>
      </c>
      <c r="H66" s="19">
        <v>0</v>
      </c>
      <c r="I66" s="19">
        <f t="shared" si="6"/>
        <v>0</v>
      </c>
      <c r="J66" s="21">
        <v>0</v>
      </c>
      <c r="K66" s="21">
        <v>0</v>
      </c>
      <c r="L66" s="21">
        <v>0</v>
      </c>
      <c r="M66" s="21">
        <v>0</v>
      </c>
      <c r="N66" s="21">
        <v>0</v>
      </c>
      <c r="O66" s="23">
        <f t="shared" si="7"/>
        <v>0</v>
      </c>
      <c r="P66" s="22">
        <f t="shared" si="8"/>
        <v>0</v>
      </c>
      <c r="Q66" s="39">
        <f t="shared" si="9"/>
        <v>0</v>
      </c>
      <c r="S66" s="37">
        <f t="shared" si="12"/>
        <v>0</v>
      </c>
      <c r="T66" s="37">
        <f t="shared" si="13"/>
        <v>0</v>
      </c>
      <c r="U66" s="37">
        <f t="shared" si="14"/>
        <v>0</v>
      </c>
      <c r="V66" s="37">
        <f t="shared" si="15"/>
        <v>0</v>
      </c>
      <c r="W66" s="37">
        <f t="shared" si="16"/>
        <v>0</v>
      </c>
      <c r="Y66" s="143"/>
      <c r="Z66" s="144"/>
      <c r="AA66" s="52">
        <f t="shared" si="10"/>
        <v>0</v>
      </c>
      <c r="AB66" s="46"/>
      <c r="AC66" s="46"/>
      <c r="AD66" s="46"/>
      <c r="AE66" s="46"/>
      <c r="AF66" s="46"/>
      <c r="AG66" s="46"/>
      <c r="AH66" s="46"/>
      <c r="AI66" s="46"/>
      <c r="AJ66" s="46"/>
      <c r="AK66" s="46"/>
      <c r="AL66" s="46"/>
      <c r="AM66" s="46"/>
      <c r="AN66" s="46"/>
      <c r="AO66" s="46"/>
      <c r="AP66" s="46"/>
      <c r="AQ66" s="46"/>
      <c r="AR66" s="46"/>
      <c r="AS66" s="46"/>
      <c r="AT66" s="46"/>
      <c r="AU66" s="46"/>
      <c r="AV66" s="46"/>
      <c r="AW66" s="46"/>
      <c r="AX66" s="46"/>
      <c r="AY66" s="46"/>
      <c r="AZ66" s="46"/>
      <c r="BA66" s="46"/>
      <c r="BB66" s="46"/>
      <c r="BC66" s="46"/>
    </row>
    <row r="67" spans="1:55">
      <c r="A67" s="8" t="s">
        <v>109</v>
      </c>
      <c r="B67" s="20">
        <f t="shared" si="11"/>
        <v>0</v>
      </c>
      <c r="C67" s="20">
        <f t="shared" si="5"/>
        <v>0</v>
      </c>
      <c r="D67" s="19">
        <v>0</v>
      </c>
      <c r="E67" s="19">
        <v>0</v>
      </c>
      <c r="F67" s="19">
        <v>0</v>
      </c>
      <c r="G67" s="19">
        <v>0</v>
      </c>
      <c r="H67" s="19">
        <v>0</v>
      </c>
      <c r="I67" s="19">
        <f t="shared" si="6"/>
        <v>0</v>
      </c>
      <c r="J67" s="21">
        <v>0</v>
      </c>
      <c r="K67" s="21">
        <v>0</v>
      </c>
      <c r="L67" s="21">
        <v>0</v>
      </c>
      <c r="M67" s="21">
        <v>0</v>
      </c>
      <c r="N67" s="21">
        <v>0</v>
      </c>
      <c r="O67" s="23">
        <f t="shared" si="7"/>
        <v>0</v>
      </c>
      <c r="P67" s="22">
        <f t="shared" si="8"/>
        <v>0</v>
      </c>
      <c r="Q67" s="39">
        <f t="shared" si="9"/>
        <v>0</v>
      </c>
      <c r="S67" s="37">
        <f t="shared" ref="S67:S98" si="17">SUMPRODUCT($AB67:$BC67,$AB$102:$BC$102)+J67</f>
        <v>0</v>
      </c>
      <c r="T67" s="37">
        <f t="shared" ref="T67:T98" si="18">SUMPRODUCT($AB67:$BC67,$AB$103:$BC$103)+K67</f>
        <v>0</v>
      </c>
      <c r="U67" s="37">
        <f t="shared" ref="U67:U98" si="19">SUMPRODUCT($AB67:$BC67,$AB$104:$BC$104)+L67</f>
        <v>0</v>
      </c>
      <c r="V67" s="37">
        <f t="shared" ref="V67:V98" si="20">SUMPRODUCT($AB67:$BC67,$AB$105:$BC$105)+M67</f>
        <v>0</v>
      </c>
      <c r="W67" s="37">
        <f t="shared" ref="W67:W98" si="21">SUMPRODUCT($AB67:$BC67,$AB$106:$BC$106)+N67</f>
        <v>0</v>
      </c>
      <c r="Y67" s="143"/>
      <c r="Z67" s="144"/>
      <c r="AA67" s="52">
        <f t="shared" si="10"/>
        <v>0</v>
      </c>
      <c r="AB67" s="46"/>
      <c r="AC67" s="46"/>
      <c r="AD67" s="46"/>
      <c r="AE67" s="46"/>
      <c r="AF67" s="46"/>
      <c r="AG67" s="46"/>
      <c r="AH67" s="46"/>
      <c r="AI67" s="46"/>
      <c r="AJ67" s="46"/>
      <c r="AK67" s="46"/>
      <c r="AL67" s="46"/>
      <c r="AM67" s="46"/>
      <c r="AN67" s="46"/>
      <c r="AO67" s="46"/>
      <c r="AP67" s="46"/>
      <c r="AQ67" s="46"/>
      <c r="AR67" s="46"/>
      <c r="AS67" s="46"/>
      <c r="AT67" s="46"/>
      <c r="AU67" s="46"/>
      <c r="AV67" s="46"/>
      <c r="AW67" s="46"/>
      <c r="AX67" s="46"/>
      <c r="AY67" s="46"/>
      <c r="AZ67" s="46"/>
      <c r="BA67" s="46"/>
      <c r="BB67" s="46"/>
      <c r="BC67" s="46"/>
    </row>
    <row r="68" spans="1:55">
      <c r="A68" s="8" t="s">
        <v>110</v>
      </c>
      <c r="B68" s="20">
        <f t="shared" si="11"/>
        <v>0</v>
      </c>
      <c r="C68" s="20">
        <f t="shared" ref="C68:C98" si="22">B68</f>
        <v>0</v>
      </c>
      <c r="D68" s="19">
        <v>0</v>
      </c>
      <c r="E68" s="19">
        <v>0</v>
      </c>
      <c r="F68" s="19">
        <v>0</v>
      </c>
      <c r="G68" s="19">
        <v>0</v>
      </c>
      <c r="H68" s="19">
        <v>0</v>
      </c>
      <c r="I68" s="19">
        <f t="shared" ref="I68:I98" si="23">SUM(D68:H68)</f>
        <v>0</v>
      </c>
      <c r="J68" s="21">
        <v>0</v>
      </c>
      <c r="K68" s="21">
        <v>0</v>
      </c>
      <c r="L68" s="21">
        <v>0</v>
      </c>
      <c r="M68" s="21">
        <v>0</v>
      </c>
      <c r="N68" s="21">
        <v>0</v>
      </c>
      <c r="O68" s="23">
        <f t="shared" ref="O68:O98" si="24">SUM(J68:N68)</f>
        <v>0</v>
      </c>
      <c r="P68" s="22">
        <f t="shared" ref="P68:P98" si="25">Y68+AA68</f>
        <v>0</v>
      </c>
      <c r="Q68" s="39">
        <f t="shared" ref="Q68:Q98" si="26">O68+P68</f>
        <v>0</v>
      </c>
      <c r="S68" s="37">
        <f t="shared" si="17"/>
        <v>0</v>
      </c>
      <c r="T68" s="37">
        <f t="shared" si="18"/>
        <v>0</v>
      </c>
      <c r="U68" s="37">
        <f t="shared" si="19"/>
        <v>0</v>
      </c>
      <c r="V68" s="37">
        <f t="shared" si="20"/>
        <v>0</v>
      </c>
      <c r="W68" s="37">
        <f t="shared" si="21"/>
        <v>0</v>
      </c>
      <c r="Y68" s="143"/>
      <c r="Z68" s="144"/>
      <c r="AA68" s="52">
        <f t="shared" ref="AA68:AA98" si="27">SUM(AB68:BC68)</f>
        <v>0</v>
      </c>
      <c r="AB68" s="46"/>
      <c r="AC68" s="46"/>
      <c r="AD68" s="46"/>
      <c r="AE68" s="46"/>
      <c r="AF68" s="46"/>
      <c r="AG68" s="46"/>
      <c r="AH68" s="46"/>
      <c r="AI68" s="46"/>
      <c r="AJ68" s="46"/>
      <c r="AK68" s="46"/>
      <c r="AL68" s="46"/>
      <c r="AM68" s="46"/>
      <c r="AN68" s="46"/>
      <c r="AO68" s="46"/>
      <c r="AP68" s="46"/>
      <c r="AQ68" s="46"/>
      <c r="AR68" s="46"/>
      <c r="AS68" s="46"/>
      <c r="AT68" s="46"/>
      <c r="AU68" s="46"/>
      <c r="AV68" s="46"/>
      <c r="AW68" s="46"/>
      <c r="AX68" s="46"/>
      <c r="AY68" s="46"/>
      <c r="AZ68" s="46"/>
      <c r="BA68" s="46"/>
      <c r="BB68" s="46"/>
      <c r="BC68" s="46"/>
    </row>
    <row r="69" spans="1:55">
      <c r="A69" s="8" t="s">
        <v>111</v>
      </c>
      <c r="B69" s="20">
        <f t="shared" ref="B69:B98" si="28">B68</f>
        <v>0</v>
      </c>
      <c r="C69" s="20">
        <f t="shared" si="22"/>
        <v>0</v>
      </c>
      <c r="D69" s="19">
        <v>0</v>
      </c>
      <c r="E69" s="19">
        <v>0</v>
      </c>
      <c r="F69" s="19">
        <v>0</v>
      </c>
      <c r="G69" s="19">
        <v>0</v>
      </c>
      <c r="H69" s="19">
        <v>0</v>
      </c>
      <c r="I69" s="19">
        <f t="shared" si="23"/>
        <v>0</v>
      </c>
      <c r="J69" s="21">
        <v>0</v>
      </c>
      <c r="K69" s="21">
        <v>0</v>
      </c>
      <c r="L69" s="21">
        <v>0</v>
      </c>
      <c r="M69" s="21">
        <v>0</v>
      </c>
      <c r="N69" s="21">
        <v>0</v>
      </c>
      <c r="O69" s="23">
        <f t="shared" si="24"/>
        <v>0</v>
      </c>
      <c r="P69" s="22">
        <f t="shared" si="25"/>
        <v>0</v>
      </c>
      <c r="Q69" s="39">
        <f t="shared" si="26"/>
        <v>0</v>
      </c>
      <c r="S69" s="37">
        <f t="shared" si="17"/>
        <v>0</v>
      </c>
      <c r="T69" s="37">
        <f t="shared" si="18"/>
        <v>0</v>
      </c>
      <c r="U69" s="37">
        <f t="shared" si="19"/>
        <v>0</v>
      </c>
      <c r="V69" s="37">
        <f t="shared" si="20"/>
        <v>0</v>
      </c>
      <c r="W69" s="37">
        <f t="shared" si="21"/>
        <v>0</v>
      </c>
      <c r="Y69" s="143"/>
      <c r="Z69" s="144"/>
      <c r="AA69" s="52">
        <f t="shared" si="27"/>
        <v>0</v>
      </c>
      <c r="AB69" s="46"/>
      <c r="AC69" s="46"/>
      <c r="AD69" s="46"/>
      <c r="AE69" s="46"/>
      <c r="AF69" s="46"/>
      <c r="AG69" s="46"/>
      <c r="AH69" s="46"/>
      <c r="AI69" s="46"/>
      <c r="AJ69" s="46"/>
      <c r="AK69" s="46"/>
      <c r="AL69" s="46"/>
      <c r="AM69" s="46"/>
      <c r="AN69" s="46"/>
      <c r="AO69" s="46"/>
      <c r="AP69" s="46"/>
      <c r="AQ69" s="46"/>
      <c r="AR69" s="46"/>
      <c r="AS69" s="46"/>
      <c r="AT69" s="46"/>
      <c r="AU69" s="46"/>
      <c r="AV69" s="46"/>
      <c r="AW69" s="46"/>
      <c r="AX69" s="46"/>
      <c r="AY69" s="46"/>
      <c r="AZ69" s="46"/>
      <c r="BA69" s="46"/>
      <c r="BB69" s="46"/>
      <c r="BC69" s="46"/>
    </row>
    <row r="70" spans="1:55">
      <c r="A70" s="8" t="s">
        <v>112</v>
      </c>
      <c r="B70" s="20">
        <f t="shared" si="28"/>
        <v>0</v>
      </c>
      <c r="C70" s="20">
        <f t="shared" si="22"/>
        <v>0</v>
      </c>
      <c r="D70" s="19">
        <v>0</v>
      </c>
      <c r="E70" s="19">
        <v>0</v>
      </c>
      <c r="F70" s="19">
        <v>0</v>
      </c>
      <c r="G70" s="19">
        <v>0</v>
      </c>
      <c r="H70" s="19">
        <v>0</v>
      </c>
      <c r="I70" s="19">
        <f t="shared" si="23"/>
        <v>0</v>
      </c>
      <c r="J70" s="21">
        <v>0</v>
      </c>
      <c r="K70" s="21">
        <v>0</v>
      </c>
      <c r="L70" s="21">
        <v>0</v>
      </c>
      <c r="M70" s="21">
        <v>0</v>
      </c>
      <c r="N70" s="21">
        <v>0</v>
      </c>
      <c r="O70" s="23">
        <f t="shared" si="24"/>
        <v>0</v>
      </c>
      <c r="P70" s="22">
        <f t="shared" si="25"/>
        <v>0</v>
      </c>
      <c r="Q70" s="39">
        <f t="shared" si="26"/>
        <v>0</v>
      </c>
      <c r="S70" s="37">
        <f t="shared" si="17"/>
        <v>0</v>
      </c>
      <c r="T70" s="37">
        <f t="shared" si="18"/>
        <v>0</v>
      </c>
      <c r="U70" s="37">
        <f t="shared" si="19"/>
        <v>0</v>
      </c>
      <c r="V70" s="37">
        <f t="shared" si="20"/>
        <v>0</v>
      </c>
      <c r="W70" s="37">
        <f t="shared" si="21"/>
        <v>0</v>
      </c>
      <c r="Y70" s="143"/>
      <c r="Z70" s="144"/>
      <c r="AA70" s="52">
        <f t="shared" si="27"/>
        <v>0</v>
      </c>
      <c r="AB70" s="46"/>
      <c r="AC70" s="46"/>
      <c r="AD70" s="46"/>
      <c r="AE70" s="46"/>
      <c r="AF70" s="46"/>
      <c r="AG70" s="46"/>
      <c r="AH70" s="46"/>
      <c r="AI70" s="46"/>
      <c r="AJ70" s="46"/>
      <c r="AK70" s="46"/>
      <c r="AL70" s="46"/>
      <c r="AM70" s="46"/>
      <c r="AN70" s="46"/>
      <c r="AO70" s="46"/>
      <c r="AP70" s="46"/>
      <c r="AQ70" s="46"/>
      <c r="AR70" s="46"/>
      <c r="AS70" s="46"/>
      <c r="AT70" s="46"/>
      <c r="AU70" s="46"/>
      <c r="AV70" s="46"/>
      <c r="AW70" s="46"/>
      <c r="AX70" s="46"/>
      <c r="AY70" s="46"/>
      <c r="AZ70" s="46"/>
      <c r="BA70" s="46"/>
      <c r="BB70" s="46"/>
      <c r="BC70" s="46"/>
    </row>
    <row r="71" spans="1:55">
      <c r="A71" s="8" t="s">
        <v>113</v>
      </c>
      <c r="B71" s="20">
        <f t="shared" si="28"/>
        <v>0</v>
      </c>
      <c r="C71" s="20">
        <f t="shared" si="22"/>
        <v>0</v>
      </c>
      <c r="D71" s="19">
        <v>0</v>
      </c>
      <c r="E71" s="19">
        <v>0</v>
      </c>
      <c r="F71" s="19">
        <v>0</v>
      </c>
      <c r="G71" s="19">
        <v>0</v>
      </c>
      <c r="H71" s="19">
        <v>0</v>
      </c>
      <c r="I71" s="19">
        <f t="shared" si="23"/>
        <v>0</v>
      </c>
      <c r="J71" s="21">
        <v>0</v>
      </c>
      <c r="K71" s="21">
        <v>0</v>
      </c>
      <c r="L71" s="21">
        <v>0</v>
      </c>
      <c r="M71" s="21">
        <v>0</v>
      </c>
      <c r="N71" s="21">
        <v>0</v>
      </c>
      <c r="O71" s="23">
        <f t="shared" si="24"/>
        <v>0</v>
      </c>
      <c r="P71" s="22">
        <f t="shared" si="25"/>
        <v>0</v>
      </c>
      <c r="Q71" s="39">
        <f t="shared" si="26"/>
        <v>0</v>
      </c>
      <c r="S71" s="37">
        <f t="shared" si="17"/>
        <v>0</v>
      </c>
      <c r="T71" s="37">
        <f t="shared" si="18"/>
        <v>0</v>
      </c>
      <c r="U71" s="37">
        <f t="shared" si="19"/>
        <v>0</v>
      </c>
      <c r="V71" s="37">
        <f t="shared" si="20"/>
        <v>0</v>
      </c>
      <c r="W71" s="37">
        <f t="shared" si="21"/>
        <v>0</v>
      </c>
      <c r="Y71" s="143"/>
      <c r="Z71" s="144"/>
      <c r="AA71" s="52">
        <f t="shared" si="27"/>
        <v>0</v>
      </c>
      <c r="AB71" s="46"/>
      <c r="AC71" s="46"/>
      <c r="AD71" s="46"/>
      <c r="AE71" s="46"/>
      <c r="AF71" s="46"/>
      <c r="AG71" s="46"/>
      <c r="AH71" s="46"/>
      <c r="AI71" s="46"/>
      <c r="AJ71" s="46"/>
      <c r="AK71" s="46"/>
      <c r="AL71" s="46"/>
      <c r="AM71" s="46"/>
      <c r="AN71" s="46"/>
      <c r="AO71" s="46"/>
      <c r="AP71" s="46"/>
      <c r="AQ71" s="46"/>
      <c r="AR71" s="46"/>
      <c r="AS71" s="46"/>
      <c r="AT71" s="46"/>
      <c r="AU71" s="46"/>
      <c r="AV71" s="46"/>
      <c r="AW71" s="46"/>
      <c r="AX71" s="46"/>
      <c r="AY71" s="46"/>
      <c r="AZ71" s="46"/>
      <c r="BA71" s="46"/>
      <c r="BB71" s="46"/>
      <c r="BC71" s="46"/>
    </row>
    <row r="72" spans="1:55">
      <c r="A72" s="8" t="s">
        <v>114</v>
      </c>
      <c r="B72" s="20">
        <f t="shared" si="28"/>
        <v>0</v>
      </c>
      <c r="C72" s="20">
        <f t="shared" si="22"/>
        <v>0</v>
      </c>
      <c r="D72" s="19">
        <v>0</v>
      </c>
      <c r="E72" s="19">
        <v>0</v>
      </c>
      <c r="F72" s="19">
        <v>0</v>
      </c>
      <c r="G72" s="19">
        <v>0</v>
      </c>
      <c r="H72" s="19">
        <v>0</v>
      </c>
      <c r="I72" s="19">
        <f t="shared" si="23"/>
        <v>0</v>
      </c>
      <c r="J72" s="21">
        <v>0</v>
      </c>
      <c r="K72" s="21">
        <v>0</v>
      </c>
      <c r="L72" s="21">
        <v>0</v>
      </c>
      <c r="M72" s="21">
        <v>0</v>
      </c>
      <c r="N72" s="21">
        <v>0</v>
      </c>
      <c r="O72" s="23">
        <f t="shared" si="24"/>
        <v>0</v>
      </c>
      <c r="P72" s="22">
        <f t="shared" si="25"/>
        <v>0</v>
      </c>
      <c r="Q72" s="39">
        <f t="shared" si="26"/>
        <v>0</v>
      </c>
      <c r="S72" s="37">
        <f t="shared" si="17"/>
        <v>0</v>
      </c>
      <c r="T72" s="37">
        <f t="shared" si="18"/>
        <v>0</v>
      </c>
      <c r="U72" s="37">
        <f t="shared" si="19"/>
        <v>0</v>
      </c>
      <c r="V72" s="37">
        <f t="shared" si="20"/>
        <v>0</v>
      </c>
      <c r="W72" s="37">
        <f t="shared" si="21"/>
        <v>0</v>
      </c>
      <c r="Y72" s="143"/>
      <c r="Z72" s="144"/>
      <c r="AA72" s="52">
        <f t="shared" si="27"/>
        <v>0</v>
      </c>
      <c r="AB72" s="46"/>
      <c r="AC72" s="46"/>
      <c r="AD72" s="46"/>
      <c r="AE72" s="46"/>
      <c r="AF72" s="46"/>
      <c r="AG72" s="46"/>
      <c r="AH72" s="46"/>
      <c r="AI72" s="46"/>
      <c r="AJ72" s="46"/>
      <c r="AK72" s="46"/>
      <c r="AL72" s="46"/>
      <c r="AM72" s="46"/>
      <c r="AN72" s="46"/>
      <c r="AO72" s="46"/>
      <c r="AP72" s="46"/>
      <c r="AQ72" s="46"/>
      <c r="AR72" s="46"/>
      <c r="AS72" s="46"/>
      <c r="AT72" s="46"/>
      <c r="AU72" s="46"/>
      <c r="AV72" s="46"/>
      <c r="AW72" s="46"/>
      <c r="AX72" s="46"/>
      <c r="AY72" s="46"/>
      <c r="AZ72" s="46"/>
      <c r="BA72" s="46"/>
      <c r="BB72" s="46"/>
      <c r="BC72" s="46"/>
    </row>
    <row r="73" spans="1:55">
      <c r="A73" s="8" t="s">
        <v>115</v>
      </c>
      <c r="B73" s="20">
        <f t="shared" si="28"/>
        <v>0</v>
      </c>
      <c r="C73" s="20">
        <f t="shared" si="22"/>
        <v>0</v>
      </c>
      <c r="D73" s="19">
        <v>0</v>
      </c>
      <c r="E73" s="19">
        <v>0</v>
      </c>
      <c r="F73" s="19">
        <v>0</v>
      </c>
      <c r="G73" s="19">
        <v>0</v>
      </c>
      <c r="H73" s="19">
        <v>0</v>
      </c>
      <c r="I73" s="19">
        <f t="shared" si="23"/>
        <v>0</v>
      </c>
      <c r="J73" s="21">
        <v>0</v>
      </c>
      <c r="K73" s="21">
        <v>0</v>
      </c>
      <c r="L73" s="21">
        <v>0</v>
      </c>
      <c r="M73" s="21">
        <v>0</v>
      </c>
      <c r="N73" s="21">
        <v>0</v>
      </c>
      <c r="O73" s="23">
        <f t="shared" si="24"/>
        <v>0</v>
      </c>
      <c r="P73" s="22">
        <f t="shared" si="25"/>
        <v>0</v>
      </c>
      <c r="Q73" s="39">
        <f t="shared" si="26"/>
        <v>0</v>
      </c>
      <c r="S73" s="37">
        <f t="shared" si="17"/>
        <v>0</v>
      </c>
      <c r="T73" s="37">
        <f t="shared" si="18"/>
        <v>0</v>
      </c>
      <c r="U73" s="37">
        <f t="shared" si="19"/>
        <v>0</v>
      </c>
      <c r="V73" s="37">
        <f t="shared" si="20"/>
        <v>0</v>
      </c>
      <c r="W73" s="37">
        <f t="shared" si="21"/>
        <v>0</v>
      </c>
      <c r="Y73" s="143"/>
      <c r="Z73" s="144"/>
      <c r="AA73" s="52">
        <f t="shared" si="27"/>
        <v>0</v>
      </c>
      <c r="AB73" s="46"/>
      <c r="AC73" s="46"/>
      <c r="AD73" s="46"/>
      <c r="AE73" s="46"/>
      <c r="AF73" s="46"/>
      <c r="AG73" s="46"/>
      <c r="AH73" s="46"/>
      <c r="AI73" s="46"/>
      <c r="AJ73" s="46"/>
      <c r="AK73" s="46"/>
      <c r="AL73" s="46"/>
      <c r="AM73" s="46"/>
      <c r="AN73" s="46"/>
      <c r="AO73" s="46"/>
      <c r="AP73" s="46"/>
      <c r="AQ73" s="46"/>
      <c r="AR73" s="46"/>
      <c r="AS73" s="46"/>
      <c r="AT73" s="46"/>
      <c r="AU73" s="46"/>
      <c r="AV73" s="46"/>
      <c r="AW73" s="46"/>
      <c r="AX73" s="46"/>
      <c r="AY73" s="46"/>
      <c r="AZ73" s="46"/>
      <c r="BA73" s="46"/>
      <c r="BB73" s="46"/>
      <c r="BC73" s="46"/>
    </row>
    <row r="74" spans="1:55">
      <c r="A74" s="8" t="s">
        <v>116</v>
      </c>
      <c r="B74" s="20">
        <f t="shared" si="28"/>
        <v>0</v>
      </c>
      <c r="C74" s="20">
        <f t="shared" si="22"/>
        <v>0</v>
      </c>
      <c r="D74" s="19">
        <v>0</v>
      </c>
      <c r="E74" s="19">
        <v>0</v>
      </c>
      <c r="F74" s="19">
        <v>0</v>
      </c>
      <c r="G74" s="19">
        <v>0</v>
      </c>
      <c r="H74" s="19">
        <v>0</v>
      </c>
      <c r="I74" s="19">
        <f t="shared" si="23"/>
        <v>0</v>
      </c>
      <c r="J74" s="21">
        <v>0</v>
      </c>
      <c r="K74" s="21">
        <v>0</v>
      </c>
      <c r="L74" s="21">
        <v>0</v>
      </c>
      <c r="M74" s="21">
        <v>0</v>
      </c>
      <c r="N74" s="21">
        <v>0</v>
      </c>
      <c r="O74" s="23">
        <f t="shared" si="24"/>
        <v>0</v>
      </c>
      <c r="P74" s="22">
        <f t="shared" si="25"/>
        <v>0</v>
      </c>
      <c r="Q74" s="39">
        <f t="shared" si="26"/>
        <v>0</v>
      </c>
      <c r="S74" s="37">
        <f t="shared" si="17"/>
        <v>0</v>
      </c>
      <c r="T74" s="37">
        <f t="shared" si="18"/>
        <v>0</v>
      </c>
      <c r="U74" s="37">
        <f t="shared" si="19"/>
        <v>0</v>
      </c>
      <c r="V74" s="37">
        <f t="shared" si="20"/>
        <v>0</v>
      </c>
      <c r="W74" s="37">
        <f t="shared" si="21"/>
        <v>0</v>
      </c>
      <c r="Y74" s="143"/>
      <c r="Z74" s="144"/>
      <c r="AA74" s="52">
        <f t="shared" si="27"/>
        <v>0</v>
      </c>
      <c r="AB74" s="46"/>
      <c r="AC74" s="46"/>
      <c r="AD74" s="46"/>
      <c r="AE74" s="46"/>
      <c r="AF74" s="46"/>
      <c r="AG74" s="46"/>
      <c r="AH74" s="46"/>
      <c r="AI74" s="46"/>
      <c r="AJ74" s="46"/>
      <c r="AK74" s="46"/>
      <c r="AL74" s="46"/>
      <c r="AM74" s="46"/>
      <c r="AN74" s="46"/>
      <c r="AO74" s="46"/>
      <c r="AP74" s="46"/>
      <c r="AQ74" s="46"/>
      <c r="AR74" s="46"/>
      <c r="AS74" s="46"/>
      <c r="AT74" s="46"/>
      <c r="AU74" s="46"/>
      <c r="AV74" s="46"/>
      <c r="AW74" s="46"/>
      <c r="AX74" s="46"/>
      <c r="AY74" s="46"/>
      <c r="AZ74" s="46"/>
      <c r="BA74" s="46"/>
      <c r="BB74" s="46"/>
      <c r="BC74" s="46"/>
    </row>
    <row r="75" spans="1:55">
      <c r="A75" s="8" t="s">
        <v>117</v>
      </c>
      <c r="B75" s="20">
        <f t="shared" si="28"/>
        <v>0</v>
      </c>
      <c r="C75" s="20">
        <f t="shared" si="22"/>
        <v>0</v>
      </c>
      <c r="D75" s="19">
        <v>0</v>
      </c>
      <c r="E75" s="19">
        <v>0</v>
      </c>
      <c r="F75" s="19">
        <v>0</v>
      </c>
      <c r="G75" s="19">
        <v>0</v>
      </c>
      <c r="H75" s="19">
        <v>0</v>
      </c>
      <c r="I75" s="19">
        <f t="shared" si="23"/>
        <v>0</v>
      </c>
      <c r="J75" s="21">
        <v>0</v>
      </c>
      <c r="K75" s="21">
        <v>0</v>
      </c>
      <c r="L75" s="21">
        <v>0</v>
      </c>
      <c r="M75" s="21">
        <v>0</v>
      </c>
      <c r="N75" s="21">
        <v>0</v>
      </c>
      <c r="O75" s="23">
        <f t="shared" si="24"/>
        <v>0</v>
      </c>
      <c r="P75" s="22">
        <f t="shared" si="25"/>
        <v>0</v>
      </c>
      <c r="Q75" s="39">
        <f t="shared" si="26"/>
        <v>0</v>
      </c>
      <c r="S75" s="37">
        <f t="shared" si="17"/>
        <v>0</v>
      </c>
      <c r="T75" s="37">
        <f t="shared" si="18"/>
        <v>0</v>
      </c>
      <c r="U75" s="37">
        <f t="shared" si="19"/>
        <v>0</v>
      </c>
      <c r="V75" s="37">
        <f t="shared" si="20"/>
        <v>0</v>
      </c>
      <c r="W75" s="37">
        <f t="shared" si="21"/>
        <v>0</v>
      </c>
      <c r="Y75" s="143"/>
      <c r="Z75" s="144"/>
      <c r="AA75" s="52">
        <f t="shared" si="27"/>
        <v>0</v>
      </c>
      <c r="AB75" s="46"/>
      <c r="AC75" s="46"/>
      <c r="AD75" s="46"/>
      <c r="AE75" s="46"/>
      <c r="AF75" s="46"/>
      <c r="AG75" s="46"/>
      <c r="AH75" s="46"/>
      <c r="AI75" s="46"/>
      <c r="AJ75" s="46"/>
      <c r="AK75" s="46"/>
      <c r="AL75" s="46"/>
      <c r="AM75" s="46"/>
      <c r="AN75" s="46"/>
      <c r="AO75" s="46"/>
      <c r="AP75" s="46"/>
      <c r="AQ75" s="46"/>
      <c r="AR75" s="46"/>
      <c r="AS75" s="46"/>
      <c r="AT75" s="46"/>
      <c r="AU75" s="46"/>
      <c r="AV75" s="46"/>
      <c r="AW75" s="46"/>
      <c r="AX75" s="46"/>
      <c r="AY75" s="46"/>
      <c r="AZ75" s="46"/>
      <c r="BA75" s="46"/>
      <c r="BB75" s="46"/>
      <c r="BC75" s="46"/>
    </row>
    <row r="76" spans="1:55">
      <c r="A76" s="8" t="s">
        <v>118</v>
      </c>
      <c r="B76" s="20">
        <f t="shared" si="28"/>
        <v>0</v>
      </c>
      <c r="C76" s="20">
        <f t="shared" si="22"/>
        <v>0</v>
      </c>
      <c r="D76" s="19">
        <v>0</v>
      </c>
      <c r="E76" s="19">
        <v>0</v>
      </c>
      <c r="F76" s="19">
        <v>0</v>
      </c>
      <c r="G76" s="19">
        <v>0</v>
      </c>
      <c r="H76" s="19">
        <v>0</v>
      </c>
      <c r="I76" s="19">
        <f t="shared" si="23"/>
        <v>0</v>
      </c>
      <c r="J76" s="21">
        <v>0</v>
      </c>
      <c r="K76" s="21">
        <v>0</v>
      </c>
      <c r="L76" s="21">
        <v>0</v>
      </c>
      <c r="M76" s="21">
        <v>0</v>
      </c>
      <c r="N76" s="21">
        <v>0</v>
      </c>
      <c r="O76" s="23">
        <f t="shared" si="24"/>
        <v>0</v>
      </c>
      <c r="P76" s="22">
        <f t="shared" si="25"/>
        <v>0</v>
      </c>
      <c r="Q76" s="39">
        <f t="shared" si="26"/>
        <v>0</v>
      </c>
      <c r="S76" s="37">
        <f t="shared" si="17"/>
        <v>0</v>
      </c>
      <c r="T76" s="37">
        <f t="shared" si="18"/>
        <v>0</v>
      </c>
      <c r="U76" s="37">
        <f t="shared" si="19"/>
        <v>0</v>
      </c>
      <c r="V76" s="37">
        <f t="shared" si="20"/>
        <v>0</v>
      </c>
      <c r="W76" s="37">
        <f t="shared" si="21"/>
        <v>0</v>
      </c>
      <c r="Y76" s="143"/>
      <c r="Z76" s="144"/>
      <c r="AA76" s="52">
        <f t="shared" si="27"/>
        <v>0</v>
      </c>
      <c r="AB76" s="46"/>
      <c r="AC76" s="46"/>
      <c r="AD76" s="46"/>
      <c r="AE76" s="46"/>
      <c r="AF76" s="46"/>
      <c r="AG76" s="46"/>
      <c r="AH76" s="46"/>
      <c r="AI76" s="46"/>
      <c r="AJ76" s="46"/>
      <c r="AK76" s="46"/>
      <c r="AL76" s="46"/>
      <c r="AM76" s="46"/>
      <c r="AN76" s="46"/>
      <c r="AO76" s="46"/>
      <c r="AP76" s="46"/>
      <c r="AQ76" s="46"/>
      <c r="AR76" s="46"/>
      <c r="AS76" s="46"/>
      <c r="AT76" s="46"/>
      <c r="AU76" s="46"/>
      <c r="AV76" s="46"/>
      <c r="AW76" s="46"/>
      <c r="AX76" s="46"/>
      <c r="AY76" s="46"/>
      <c r="AZ76" s="46"/>
      <c r="BA76" s="46"/>
      <c r="BB76" s="46"/>
      <c r="BC76" s="46"/>
    </row>
    <row r="77" spans="1:55">
      <c r="A77" s="8" t="s">
        <v>119</v>
      </c>
      <c r="B77" s="20">
        <f t="shared" si="28"/>
        <v>0</v>
      </c>
      <c r="C77" s="20">
        <f t="shared" si="22"/>
        <v>0</v>
      </c>
      <c r="D77" s="19">
        <v>0</v>
      </c>
      <c r="E77" s="19">
        <v>0</v>
      </c>
      <c r="F77" s="19">
        <v>0</v>
      </c>
      <c r="G77" s="19">
        <v>0</v>
      </c>
      <c r="H77" s="19">
        <v>0</v>
      </c>
      <c r="I77" s="19">
        <f t="shared" si="23"/>
        <v>0</v>
      </c>
      <c r="J77" s="21">
        <v>0</v>
      </c>
      <c r="K77" s="21">
        <v>0</v>
      </c>
      <c r="L77" s="21">
        <v>0</v>
      </c>
      <c r="M77" s="21">
        <v>0</v>
      </c>
      <c r="N77" s="21">
        <v>0</v>
      </c>
      <c r="O77" s="23">
        <f t="shared" si="24"/>
        <v>0</v>
      </c>
      <c r="P77" s="22">
        <f t="shared" si="25"/>
        <v>0</v>
      </c>
      <c r="Q77" s="39">
        <f t="shared" si="26"/>
        <v>0</v>
      </c>
      <c r="S77" s="37">
        <f t="shared" si="17"/>
        <v>0</v>
      </c>
      <c r="T77" s="37">
        <f t="shared" si="18"/>
        <v>0</v>
      </c>
      <c r="U77" s="37">
        <f t="shared" si="19"/>
        <v>0</v>
      </c>
      <c r="V77" s="37">
        <f t="shared" si="20"/>
        <v>0</v>
      </c>
      <c r="W77" s="37">
        <f t="shared" si="21"/>
        <v>0</v>
      </c>
      <c r="Y77" s="143"/>
      <c r="Z77" s="144"/>
      <c r="AA77" s="52">
        <f t="shared" si="27"/>
        <v>0</v>
      </c>
      <c r="AB77" s="46"/>
      <c r="AC77" s="46"/>
      <c r="AD77" s="46"/>
      <c r="AE77" s="46"/>
      <c r="AF77" s="46"/>
      <c r="AG77" s="46"/>
      <c r="AH77" s="46"/>
      <c r="AI77" s="46"/>
      <c r="AJ77" s="46"/>
      <c r="AK77" s="46"/>
      <c r="AL77" s="46"/>
      <c r="AM77" s="46"/>
      <c r="AN77" s="46"/>
      <c r="AO77" s="46"/>
      <c r="AP77" s="46"/>
      <c r="AQ77" s="46"/>
      <c r="AR77" s="46"/>
      <c r="AS77" s="46"/>
      <c r="AT77" s="46"/>
      <c r="AU77" s="46"/>
      <c r="AV77" s="46"/>
      <c r="AW77" s="46"/>
      <c r="AX77" s="46"/>
      <c r="AY77" s="46"/>
      <c r="AZ77" s="46"/>
      <c r="BA77" s="46"/>
      <c r="BB77" s="46"/>
      <c r="BC77" s="46"/>
    </row>
    <row r="78" spans="1:55">
      <c r="A78" s="8" t="s">
        <v>120</v>
      </c>
      <c r="B78" s="20">
        <f t="shared" si="28"/>
        <v>0</v>
      </c>
      <c r="C78" s="20">
        <f t="shared" si="22"/>
        <v>0</v>
      </c>
      <c r="D78" s="19">
        <v>0</v>
      </c>
      <c r="E78" s="19">
        <v>0</v>
      </c>
      <c r="F78" s="19">
        <v>0</v>
      </c>
      <c r="G78" s="19">
        <v>0</v>
      </c>
      <c r="H78" s="19">
        <v>0</v>
      </c>
      <c r="I78" s="19">
        <f t="shared" si="23"/>
        <v>0</v>
      </c>
      <c r="J78" s="21">
        <v>0</v>
      </c>
      <c r="K78" s="21">
        <v>0</v>
      </c>
      <c r="L78" s="21">
        <v>0</v>
      </c>
      <c r="M78" s="21">
        <v>0</v>
      </c>
      <c r="N78" s="21">
        <v>0</v>
      </c>
      <c r="O78" s="23">
        <f t="shared" si="24"/>
        <v>0</v>
      </c>
      <c r="P78" s="22">
        <f t="shared" si="25"/>
        <v>0</v>
      </c>
      <c r="Q78" s="39">
        <f t="shared" si="26"/>
        <v>0</v>
      </c>
      <c r="S78" s="37">
        <f t="shared" si="17"/>
        <v>0</v>
      </c>
      <c r="T78" s="37">
        <f t="shared" si="18"/>
        <v>0</v>
      </c>
      <c r="U78" s="37">
        <f t="shared" si="19"/>
        <v>0</v>
      </c>
      <c r="V78" s="37">
        <f t="shared" si="20"/>
        <v>0</v>
      </c>
      <c r="W78" s="37">
        <f t="shared" si="21"/>
        <v>0</v>
      </c>
      <c r="Y78" s="143"/>
      <c r="Z78" s="144"/>
      <c r="AA78" s="52">
        <f t="shared" si="27"/>
        <v>0</v>
      </c>
      <c r="AB78" s="46"/>
      <c r="AC78" s="46"/>
      <c r="AD78" s="46"/>
      <c r="AE78" s="46"/>
      <c r="AF78" s="46"/>
      <c r="AG78" s="46"/>
      <c r="AH78" s="46"/>
      <c r="AI78" s="46"/>
      <c r="AJ78" s="46"/>
      <c r="AK78" s="46"/>
      <c r="AL78" s="46"/>
      <c r="AM78" s="46"/>
      <c r="AN78" s="46"/>
      <c r="AO78" s="46"/>
      <c r="AP78" s="46"/>
      <c r="AQ78" s="46"/>
      <c r="AR78" s="46"/>
      <c r="AS78" s="46"/>
      <c r="AT78" s="46"/>
      <c r="AU78" s="46"/>
      <c r="AV78" s="46"/>
      <c r="AW78" s="46"/>
      <c r="AX78" s="46"/>
      <c r="AY78" s="46"/>
      <c r="AZ78" s="46"/>
      <c r="BA78" s="46"/>
      <c r="BB78" s="46"/>
      <c r="BC78" s="46"/>
    </row>
    <row r="79" spans="1:55">
      <c r="A79" s="8" t="s">
        <v>121</v>
      </c>
      <c r="B79" s="20">
        <f t="shared" si="28"/>
        <v>0</v>
      </c>
      <c r="C79" s="20">
        <f t="shared" si="22"/>
        <v>0</v>
      </c>
      <c r="D79" s="19">
        <v>0</v>
      </c>
      <c r="E79" s="19">
        <v>0</v>
      </c>
      <c r="F79" s="19">
        <v>0</v>
      </c>
      <c r="G79" s="19">
        <v>0</v>
      </c>
      <c r="H79" s="19">
        <v>0</v>
      </c>
      <c r="I79" s="19">
        <f t="shared" si="23"/>
        <v>0</v>
      </c>
      <c r="J79" s="21">
        <v>0</v>
      </c>
      <c r="K79" s="21">
        <v>0</v>
      </c>
      <c r="L79" s="21">
        <v>0</v>
      </c>
      <c r="M79" s="21">
        <v>0</v>
      </c>
      <c r="N79" s="21">
        <v>0</v>
      </c>
      <c r="O79" s="23">
        <f t="shared" si="24"/>
        <v>0</v>
      </c>
      <c r="P79" s="22">
        <f t="shared" si="25"/>
        <v>0</v>
      </c>
      <c r="Q79" s="39">
        <f t="shared" si="26"/>
        <v>0</v>
      </c>
      <c r="S79" s="37">
        <f t="shared" si="17"/>
        <v>0</v>
      </c>
      <c r="T79" s="37">
        <f t="shared" si="18"/>
        <v>0</v>
      </c>
      <c r="U79" s="37">
        <f t="shared" si="19"/>
        <v>0</v>
      </c>
      <c r="V79" s="37">
        <f t="shared" si="20"/>
        <v>0</v>
      </c>
      <c r="W79" s="37">
        <f t="shared" si="21"/>
        <v>0</v>
      </c>
      <c r="Y79" s="143"/>
      <c r="Z79" s="144"/>
      <c r="AA79" s="52">
        <f t="shared" si="27"/>
        <v>0</v>
      </c>
      <c r="AB79" s="46"/>
      <c r="AC79" s="46"/>
      <c r="AD79" s="46"/>
      <c r="AE79" s="46"/>
      <c r="AF79" s="46"/>
      <c r="AG79" s="46"/>
      <c r="AH79" s="46"/>
      <c r="AI79" s="46"/>
      <c r="AJ79" s="46"/>
      <c r="AK79" s="46"/>
      <c r="AL79" s="46"/>
      <c r="AM79" s="46"/>
      <c r="AN79" s="46"/>
      <c r="AO79" s="46"/>
      <c r="AP79" s="46"/>
      <c r="AQ79" s="46"/>
      <c r="AR79" s="46"/>
      <c r="AS79" s="46"/>
      <c r="AT79" s="46"/>
      <c r="AU79" s="46"/>
      <c r="AV79" s="46"/>
      <c r="AW79" s="46"/>
      <c r="AX79" s="46"/>
      <c r="AY79" s="46"/>
      <c r="AZ79" s="46"/>
      <c r="BA79" s="46"/>
      <c r="BB79" s="46"/>
      <c r="BC79" s="46"/>
    </row>
    <row r="80" spans="1:55">
      <c r="A80" s="8" t="s">
        <v>122</v>
      </c>
      <c r="B80" s="20">
        <f t="shared" si="28"/>
        <v>0</v>
      </c>
      <c r="C80" s="20">
        <f t="shared" si="22"/>
        <v>0</v>
      </c>
      <c r="D80" s="19">
        <v>0</v>
      </c>
      <c r="E80" s="19">
        <v>0</v>
      </c>
      <c r="F80" s="19">
        <v>0</v>
      </c>
      <c r="G80" s="19">
        <v>0</v>
      </c>
      <c r="H80" s="19">
        <v>0</v>
      </c>
      <c r="I80" s="19">
        <f t="shared" si="23"/>
        <v>0</v>
      </c>
      <c r="J80" s="21">
        <v>0</v>
      </c>
      <c r="K80" s="21">
        <v>0</v>
      </c>
      <c r="L80" s="21">
        <v>0</v>
      </c>
      <c r="M80" s="21">
        <v>0</v>
      </c>
      <c r="N80" s="21">
        <v>0</v>
      </c>
      <c r="O80" s="23">
        <f t="shared" si="24"/>
        <v>0</v>
      </c>
      <c r="P80" s="22">
        <f t="shared" si="25"/>
        <v>0</v>
      </c>
      <c r="Q80" s="39">
        <f t="shared" si="26"/>
        <v>0</v>
      </c>
      <c r="S80" s="37">
        <f t="shared" si="17"/>
        <v>0</v>
      </c>
      <c r="T80" s="37">
        <f t="shared" si="18"/>
        <v>0</v>
      </c>
      <c r="U80" s="37">
        <f t="shared" si="19"/>
        <v>0</v>
      </c>
      <c r="V80" s="37">
        <f t="shared" si="20"/>
        <v>0</v>
      </c>
      <c r="W80" s="37">
        <f t="shared" si="21"/>
        <v>0</v>
      </c>
      <c r="Y80" s="143"/>
      <c r="Z80" s="144"/>
      <c r="AA80" s="52">
        <f t="shared" si="27"/>
        <v>0</v>
      </c>
      <c r="AB80" s="46"/>
      <c r="AC80" s="46"/>
      <c r="AD80" s="46"/>
      <c r="AE80" s="46"/>
      <c r="AF80" s="46"/>
      <c r="AG80" s="46"/>
      <c r="AH80" s="46"/>
      <c r="AI80" s="46"/>
      <c r="AJ80" s="46"/>
      <c r="AK80" s="46"/>
      <c r="AL80" s="46"/>
      <c r="AM80" s="46"/>
      <c r="AN80" s="46"/>
      <c r="AO80" s="46"/>
      <c r="AP80" s="46"/>
      <c r="AQ80" s="46"/>
      <c r="AR80" s="46"/>
      <c r="AS80" s="46"/>
      <c r="AT80" s="46"/>
      <c r="AU80" s="46"/>
      <c r="AV80" s="46"/>
      <c r="AW80" s="46"/>
      <c r="AX80" s="46"/>
      <c r="AY80" s="46"/>
      <c r="AZ80" s="46"/>
      <c r="BA80" s="46"/>
      <c r="BB80" s="46"/>
      <c r="BC80" s="46"/>
    </row>
    <row r="81" spans="1:55">
      <c r="A81" s="8" t="s">
        <v>123</v>
      </c>
      <c r="B81" s="20">
        <f t="shared" si="28"/>
        <v>0</v>
      </c>
      <c r="C81" s="20">
        <f t="shared" si="22"/>
        <v>0</v>
      </c>
      <c r="D81" s="19">
        <v>0</v>
      </c>
      <c r="E81" s="19">
        <v>0</v>
      </c>
      <c r="F81" s="19">
        <v>0</v>
      </c>
      <c r="G81" s="19">
        <v>0</v>
      </c>
      <c r="H81" s="19">
        <v>0</v>
      </c>
      <c r="I81" s="19">
        <f t="shared" si="23"/>
        <v>0</v>
      </c>
      <c r="J81" s="21">
        <v>0</v>
      </c>
      <c r="K81" s="21">
        <v>0</v>
      </c>
      <c r="L81" s="21">
        <v>0</v>
      </c>
      <c r="M81" s="21">
        <v>0</v>
      </c>
      <c r="N81" s="21">
        <v>0</v>
      </c>
      <c r="O81" s="23">
        <f t="shared" si="24"/>
        <v>0</v>
      </c>
      <c r="P81" s="22">
        <f t="shared" si="25"/>
        <v>0</v>
      </c>
      <c r="Q81" s="39">
        <f t="shared" si="26"/>
        <v>0</v>
      </c>
      <c r="S81" s="37">
        <f t="shared" si="17"/>
        <v>0</v>
      </c>
      <c r="T81" s="37">
        <f t="shared" si="18"/>
        <v>0</v>
      </c>
      <c r="U81" s="37">
        <f t="shared" si="19"/>
        <v>0</v>
      </c>
      <c r="V81" s="37">
        <f t="shared" si="20"/>
        <v>0</v>
      </c>
      <c r="W81" s="37">
        <f t="shared" si="21"/>
        <v>0</v>
      </c>
      <c r="Y81" s="143"/>
      <c r="Z81" s="144"/>
      <c r="AA81" s="52">
        <f t="shared" si="27"/>
        <v>0</v>
      </c>
      <c r="AB81" s="46"/>
      <c r="AC81" s="46"/>
      <c r="AD81" s="46"/>
      <c r="AE81" s="46"/>
      <c r="AF81" s="46"/>
      <c r="AG81" s="46"/>
      <c r="AH81" s="46"/>
      <c r="AI81" s="46"/>
      <c r="AJ81" s="46"/>
      <c r="AK81" s="46"/>
      <c r="AL81" s="46"/>
      <c r="AM81" s="46"/>
      <c r="AN81" s="46"/>
      <c r="AO81" s="46"/>
      <c r="AP81" s="46"/>
      <c r="AQ81" s="46"/>
      <c r="AR81" s="46"/>
      <c r="AS81" s="46"/>
      <c r="AT81" s="46"/>
      <c r="AU81" s="46"/>
      <c r="AV81" s="46"/>
      <c r="AW81" s="46"/>
      <c r="AX81" s="46"/>
      <c r="AY81" s="46"/>
      <c r="AZ81" s="46"/>
      <c r="BA81" s="46"/>
      <c r="BB81" s="46"/>
      <c r="BC81" s="46"/>
    </row>
    <row r="82" spans="1:55">
      <c r="A82" s="8" t="s">
        <v>124</v>
      </c>
      <c r="B82" s="20">
        <f t="shared" si="28"/>
        <v>0</v>
      </c>
      <c r="C82" s="20">
        <f t="shared" si="22"/>
        <v>0</v>
      </c>
      <c r="D82" s="19">
        <v>0</v>
      </c>
      <c r="E82" s="19">
        <v>0</v>
      </c>
      <c r="F82" s="19">
        <v>0</v>
      </c>
      <c r="G82" s="19">
        <v>0</v>
      </c>
      <c r="H82" s="19">
        <v>0</v>
      </c>
      <c r="I82" s="19">
        <f t="shared" si="23"/>
        <v>0</v>
      </c>
      <c r="J82" s="21">
        <v>0</v>
      </c>
      <c r="K82" s="21">
        <v>0</v>
      </c>
      <c r="L82" s="21">
        <v>0</v>
      </c>
      <c r="M82" s="21">
        <v>0</v>
      </c>
      <c r="N82" s="21">
        <v>0</v>
      </c>
      <c r="O82" s="23">
        <f t="shared" si="24"/>
        <v>0</v>
      </c>
      <c r="P82" s="22">
        <f t="shared" si="25"/>
        <v>0</v>
      </c>
      <c r="Q82" s="39">
        <f t="shared" si="26"/>
        <v>0</v>
      </c>
      <c r="S82" s="37">
        <f t="shared" si="17"/>
        <v>0</v>
      </c>
      <c r="T82" s="37">
        <f t="shared" si="18"/>
        <v>0</v>
      </c>
      <c r="U82" s="37">
        <f t="shared" si="19"/>
        <v>0</v>
      </c>
      <c r="V82" s="37">
        <f t="shared" si="20"/>
        <v>0</v>
      </c>
      <c r="W82" s="37">
        <f t="shared" si="21"/>
        <v>0</v>
      </c>
      <c r="Y82" s="143"/>
      <c r="Z82" s="144"/>
      <c r="AA82" s="52">
        <f t="shared" si="27"/>
        <v>0</v>
      </c>
      <c r="AB82" s="46"/>
      <c r="AC82" s="46"/>
      <c r="AD82" s="46"/>
      <c r="AE82" s="46"/>
      <c r="AF82" s="46"/>
      <c r="AG82" s="46"/>
      <c r="AH82" s="46"/>
      <c r="AI82" s="46"/>
      <c r="AJ82" s="46"/>
      <c r="AK82" s="46"/>
      <c r="AL82" s="46"/>
      <c r="AM82" s="46"/>
      <c r="AN82" s="46"/>
      <c r="AO82" s="46"/>
      <c r="AP82" s="46"/>
      <c r="AQ82" s="46"/>
      <c r="AR82" s="46"/>
      <c r="AS82" s="46"/>
      <c r="AT82" s="46"/>
      <c r="AU82" s="46"/>
      <c r="AV82" s="46"/>
      <c r="AW82" s="46"/>
      <c r="AX82" s="46"/>
      <c r="AY82" s="46"/>
      <c r="AZ82" s="46"/>
      <c r="BA82" s="46"/>
      <c r="BB82" s="46"/>
      <c r="BC82" s="46"/>
    </row>
    <row r="83" spans="1:55">
      <c r="A83" s="8" t="s">
        <v>125</v>
      </c>
      <c r="B83" s="20">
        <f t="shared" si="28"/>
        <v>0</v>
      </c>
      <c r="C83" s="20">
        <f t="shared" si="22"/>
        <v>0</v>
      </c>
      <c r="D83" s="19">
        <v>0</v>
      </c>
      <c r="E83" s="19">
        <v>0</v>
      </c>
      <c r="F83" s="19">
        <v>0</v>
      </c>
      <c r="G83" s="19">
        <v>0</v>
      </c>
      <c r="H83" s="19">
        <v>0</v>
      </c>
      <c r="I83" s="19">
        <f t="shared" si="23"/>
        <v>0</v>
      </c>
      <c r="J83" s="21">
        <v>0</v>
      </c>
      <c r="K83" s="21">
        <v>0</v>
      </c>
      <c r="L83" s="21">
        <v>0</v>
      </c>
      <c r="M83" s="21">
        <v>0</v>
      </c>
      <c r="N83" s="21">
        <v>0</v>
      </c>
      <c r="O83" s="23">
        <f t="shared" si="24"/>
        <v>0</v>
      </c>
      <c r="P83" s="22">
        <f t="shared" si="25"/>
        <v>0</v>
      </c>
      <c r="Q83" s="39">
        <f t="shared" si="26"/>
        <v>0</v>
      </c>
      <c r="S83" s="37">
        <f t="shared" si="17"/>
        <v>0</v>
      </c>
      <c r="T83" s="37">
        <f t="shared" si="18"/>
        <v>0</v>
      </c>
      <c r="U83" s="37">
        <f t="shared" si="19"/>
        <v>0</v>
      </c>
      <c r="V83" s="37">
        <f t="shared" si="20"/>
        <v>0</v>
      </c>
      <c r="W83" s="37">
        <f t="shared" si="21"/>
        <v>0</v>
      </c>
      <c r="Y83" s="143"/>
      <c r="Z83" s="144"/>
      <c r="AA83" s="52">
        <f t="shared" si="27"/>
        <v>0</v>
      </c>
      <c r="AB83" s="46"/>
      <c r="AC83" s="46"/>
      <c r="AD83" s="46"/>
      <c r="AE83" s="46"/>
      <c r="AF83" s="46"/>
      <c r="AG83" s="46"/>
      <c r="AH83" s="46"/>
      <c r="AI83" s="46"/>
      <c r="AJ83" s="46"/>
      <c r="AK83" s="46"/>
      <c r="AL83" s="46"/>
      <c r="AM83" s="46"/>
      <c r="AN83" s="46"/>
      <c r="AO83" s="46"/>
      <c r="AP83" s="46"/>
      <c r="AQ83" s="46"/>
      <c r="AR83" s="46"/>
      <c r="AS83" s="46"/>
      <c r="AT83" s="46"/>
      <c r="AU83" s="46"/>
      <c r="AV83" s="46"/>
      <c r="AW83" s="46"/>
      <c r="AX83" s="46"/>
      <c r="AY83" s="46"/>
      <c r="AZ83" s="46"/>
      <c r="BA83" s="46"/>
      <c r="BB83" s="46"/>
      <c r="BC83" s="46"/>
    </row>
    <row r="84" spans="1:55">
      <c r="A84" s="8" t="s">
        <v>126</v>
      </c>
      <c r="B84" s="20">
        <f t="shared" si="28"/>
        <v>0</v>
      </c>
      <c r="C84" s="20">
        <f t="shared" si="22"/>
        <v>0</v>
      </c>
      <c r="D84" s="19">
        <v>0</v>
      </c>
      <c r="E84" s="19">
        <v>0</v>
      </c>
      <c r="F84" s="19">
        <v>0</v>
      </c>
      <c r="G84" s="19">
        <v>0</v>
      </c>
      <c r="H84" s="19">
        <v>0</v>
      </c>
      <c r="I84" s="19">
        <f t="shared" si="23"/>
        <v>0</v>
      </c>
      <c r="J84" s="21">
        <v>0</v>
      </c>
      <c r="K84" s="21">
        <v>0</v>
      </c>
      <c r="L84" s="21">
        <v>0</v>
      </c>
      <c r="M84" s="21">
        <v>0</v>
      </c>
      <c r="N84" s="21">
        <v>0</v>
      </c>
      <c r="O84" s="23">
        <f t="shared" si="24"/>
        <v>0</v>
      </c>
      <c r="P84" s="22">
        <f t="shared" si="25"/>
        <v>0</v>
      </c>
      <c r="Q84" s="39">
        <f t="shared" si="26"/>
        <v>0</v>
      </c>
      <c r="S84" s="37">
        <f t="shared" si="17"/>
        <v>0</v>
      </c>
      <c r="T84" s="37">
        <f t="shared" si="18"/>
        <v>0</v>
      </c>
      <c r="U84" s="37">
        <f t="shared" si="19"/>
        <v>0</v>
      </c>
      <c r="V84" s="37">
        <f t="shared" si="20"/>
        <v>0</v>
      </c>
      <c r="W84" s="37">
        <f t="shared" si="21"/>
        <v>0</v>
      </c>
      <c r="Y84" s="143"/>
      <c r="Z84" s="144"/>
      <c r="AA84" s="52">
        <f t="shared" si="27"/>
        <v>0</v>
      </c>
      <c r="AB84" s="46"/>
      <c r="AC84" s="46"/>
      <c r="AD84" s="46"/>
      <c r="AE84" s="46"/>
      <c r="AF84" s="46"/>
      <c r="AG84" s="46"/>
      <c r="AH84" s="46"/>
      <c r="AI84" s="46"/>
      <c r="AJ84" s="46"/>
      <c r="AK84" s="46"/>
      <c r="AL84" s="46"/>
      <c r="AM84" s="46"/>
      <c r="AN84" s="46"/>
      <c r="AO84" s="46"/>
      <c r="AP84" s="46"/>
      <c r="AQ84" s="46"/>
      <c r="AR84" s="46"/>
      <c r="AS84" s="46"/>
      <c r="AT84" s="46"/>
      <c r="AU84" s="46"/>
      <c r="AV84" s="46"/>
      <c r="AW84" s="46"/>
      <c r="AX84" s="46"/>
      <c r="AY84" s="46"/>
      <c r="AZ84" s="46"/>
      <c r="BA84" s="46"/>
      <c r="BB84" s="46"/>
      <c r="BC84" s="46"/>
    </row>
    <row r="85" spans="1:55">
      <c r="A85" s="8" t="s">
        <v>127</v>
      </c>
      <c r="B85" s="20">
        <f t="shared" si="28"/>
        <v>0</v>
      </c>
      <c r="C85" s="20">
        <f t="shared" si="22"/>
        <v>0</v>
      </c>
      <c r="D85" s="19">
        <v>0</v>
      </c>
      <c r="E85" s="19">
        <v>0</v>
      </c>
      <c r="F85" s="19">
        <v>0</v>
      </c>
      <c r="G85" s="19">
        <v>0</v>
      </c>
      <c r="H85" s="19">
        <v>0</v>
      </c>
      <c r="I85" s="19">
        <f t="shared" si="23"/>
        <v>0</v>
      </c>
      <c r="J85" s="21">
        <v>0</v>
      </c>
      <c r="K85" s="21">
        <v>0</v>
      </c>
      <c r="L85" s="21">
        <v>0</v>
      </c>
      <c r="M85" s="21">
        <v>0</v>
      </c>
      <c r="N85" s="21">
        <v>0</v>
      </c>
      <c r="O85" s="23">
        <f t="shared" si="24"/>
        <v>0</v>
      </c>
      <c r="P85" s="22">
        <f t="shared" si="25"/>
        <v>0</v>
      </c>
      <c r="Q85" s="39">
        <f t="shared" si="26"/>
        <v>0</v>
      </c>
      <c r="S85" s="37">
        <f t="shared" si="17"/>
        <v>0</v>
      </c>
      <c r="T85" s="37">
        <f t="shared" si="18"/>
        <v>0</v>
      </c>
      <c r="U85" s="37">
        <f t="shared" si="19"/>
        <v>0</v>
      </c>
      <c r="V85" s="37">
        <f t="shared" si="20"/>
        <v>0</v>
      </c>
      <c r="W85" s="37">
        <f t="shared" si="21"/>
        <v>0</v>
      </c>
      <c r="Y85" s="143"/>
      <c r="Z85" s="144"/>
      <c r="AA85" s="52">
        <f t="shared" si="27"/>
        <v>0</v>
      </c>
      <c r="AB85" s="46"/>
      <c r="AC85" s="46"/>
      <c r="AD85" s="46"/>
      <c r="AE85" s="46"/>
      <c r="AF85" s="46"/>
      <c r="AG85" s="46"/>
      <c r="AH85" s="46"/>
      <c r="AI85" s="46"/>
      <c r="AJ85" s="46"/>
      <c r="AK85" s="46"/>
      <c r="AL85" s="46"/>
      <c r="AM85" s="46"/>
      <c r="AN85" s="46"/>
      <c r="AO85" s="46"/>
      <c r="AP85" s="46"/>
      <c r="AQ85" s="46"/>
      <c r="AR85" s="46"/>
      <c r="AS85" s="46"/>
      <c r="AT85" s="46"/>
      <c r="AU85" s="46"/>
      <c r="AV85" s="46"/>
      <c r="AW85" s="46"/>
      <c r="AX85" s="46"/>
      <c r="AY85" s="46"/>
      <c r="AZ85" s="46"/>
      <c r="BA85" s="46"/>
      <c r="BB85" s="46"/>
      <c r="BC85" s="46"/>
    </row>
    <row r="86" spans="1:55">
      <c r="A86" s="8" t="s">
        <v>128</v>
      </c>
      <c r="B86" s="20">
        <f t="shared" si="28"/>
        <v>0</v>
      </c>
      <c r="C86" s="20">
        <f t="shared" si="22"/>
        <v>0</v>
      </c>
      <c r="D86" s="19">
        <v>0</v>
      </c>
      <c r="E86" s="19">
        <v>0</v>
      </c>
      <c r="F86" s="19">
        <v>0</v>
      </c>
      <c r="G86" s="19">
        <v>0</v>
      </c>
      <c r="H86" s="19">
        <v>0</v>
      </c>
      <c r="I86" s="19">
        <f t="shared" si="23"/>
        <v>0</v>
      </c>
      <c r="J86" s="21">
        <v>0</v>
      </c>
      <c r="K86" s="21">
        <v>0</v>
      </c>
      <c r="L86" s="21">
        <v>0</v>
      </c>
      <c r="M86" s="21">
        <v>0</v>
      </c>
      <c r="N86" s="21">
        <v>0</v>
      </c>
      <c r="O86" s="23">
        <f t="shared" si="24"/>
        <v>0</v>
      </c>
      <c r="P86" s="22">
        <f t="shared" si="25"/>
        <v>0</v>
      </c>
      <c r="Q86" s="39">
        <f t="shared" si="26"/>
        <v>0</v>
      </c>
      <c r="S86" s="37">
        <f t="shared" si="17"/>
        <v>0</v>
      </c>
      <c r="T86" s="37">
        <f t="shared" si="18"/>
        <v>0</v>
      </c>
      <c r="U86" s="37">
        <f t="shared" si="19"/>
        <v>0</v>
      </c>
      <c r="V86" s="37">
        <f t="shared" si="20"/>
        <v>0</v>
      </c>
      <c r="W86" s="37">
        <f t="shared" si="21"/>
        <v>0</v>
      </c>
      <c r="Y86" s="143"/>
      <c r="Z86" s="144"/>
      <c r="AA86" s="52">
        <f t="shared" si="27"/>
        <v>0</v>
      </c>
      <c r="AB86" s="46"/>
      <c r="AC86" s="46"/>
      <c r="AD86" s="46"/>
      <c r="AE86" s="46"/>
      <c r="AF86" s="46"/>
      <c r="AG86" s="46"/>
      <c r="AH86" s="46"/>
      <c r="AI86" s="46"/>
      <c r="AJ86" s="46"/>
      <c r="AK86" s="46"/>
      <c r="AL86" s="46"/>
      <c r="AM86" s="46"/>
      <c r="AN86" s="46"/>
      <c r="AO86" s="46"/>
      <c r="AP86" s="46"/>
      <c r="AQ86" s="46"/>
      <c r="AR86" s="46"/>
      <c r="AS86" s="46"/>
      <c r="AT86" s="46"/>
      <c r="AU86" s="46"/>
      <c r="AV86" s="46"/>
      <c r="AW86" s="46"/>
      <c r="AX86" s="46"/>
      <c r="AY86" s="46"/>
      <c r="AZ86" s="46"/>
      <c r="BA86" s="46"/>
      <c r="BB86" s="46"/>
      <c r="BC86" s="46"/>
    </row>
    <row r="87" spans="1:55">
      <c r="A87" s="8" t="s">
        <v>129</v>
      </c>
      <c r="B87" s="20">
        <f t="shared" si="28"/>
        <v>0</v>
      </c>
      <c r="C87" s="20">
        <f t="shared" si="22"/>
        <v>0</v>
      </c>
      <c r="D87" s="19">
        <v>0</v>
      </c>
      <c r="E87" s="19">
        <v>0</v>
      </c>
      <c r="F87" s="19">
        <v>0</v>
      </c>
      <c r="G87" s="19">
        <v>0</v>
      </c>
      <c r="H87" s="19">
        <v>0</v>
      </c>
      <c r="I87" s="19">
        <f t="shared" si="23"/>
        <v>0</v>
      </c>
      <c r="J87" s="21">
        <v>0</v>
      </c>
      <c r="K87" s="21">
        <v>0</v>
      </c>
      <c r="L87" s="21">
        <v>0</v>
      </c>
      <c r="M87" s="21">
        <v>0</v>
      </c>
      <c r="N87" s="21">
        <v>0</v>
      </c>
      <c r="O87" s="23">
        <f t="shared" si="24"/>
        <v>0</v>
      </c>
      <c r="P87" s="22">
        <f t="shared" si="25"/>
        <v>0</v>
      </c>
      <c r="Q87" s="39">
        <f t="shared" si="26"/>
        <v>0</v>
      </c>
      <c r="S87" s="37">
        <f t="shared" si="17"/>
        <v>0</v>
      </c>
      <c r="T87" s="37">
        <f t="shared" si="18"/>
        <v>0</v>
      </c>
      <c r="U87" s="37">
        <f t="shared" si="19"/>
        <v>0</v>
      </c>
      <c r="V87" s="37">
        <f t="shared" si="20"/>
        <v>0</v>
      </c>
      <c r="W87" s="37">
        <f t="shared" si="21"/>
        <v>0</v>
      </c>
      <c r="Y87" s="143"/>
      <c r="Z87" s="144"/>
      <c r="AA87" s="52">
        <f t="shared" si="27"/>
        <v>0</v>
      </c>
      <c r="AB87" s="46"/>
      <c r="AC87" s="46"/>
      <c r="AD87" s="46"/>
      <c r="AE87" s="46"/>
      <c r="AF87" s="46"/>
      <c r="AG87" s="46"/>
      <c r="AH87" s="46"/>
      <c r="AI87" s="46"/>
      <c r="AJ87" s="46"/>
      <c r="AK87" s="46"/>
      <c r="AL87" s="46"/>
      <c r="AM87" s="46"/>
      <c r="AN87" s="46"/>
      <c r="AO87" s="46"/>
      <c r="AP87" s="46"/>
      <c r="AQ87" s="46"/>
      <c r="AR87" s="46"/>
      <c r="AS87" s="46"/>
      <c r="AT87" s="46"/>
      <c r="AU87" s="46"/>
      <c r="AV87" s="46"/>
      <c r="AW87" s="46"/>
      <c r="AX87" s="46"/>
      <c r="AY87" s="46"/>
      <c r="AZ87" s="46"/>
      <c r="BA87" s="46"/>
      <c r="BB87" s="46"/>
      <c r="BC87" s="46"/>
    </row>
    <row r="88" spans="1:55">
      <c r="A88" s="8" t="s">
        <v>130</v>
      </c>
      <c r="B88" s="20">
        <f t="shared" si="28"/>
        <v>0</v>
      </c>
      <c r="C88" s="20">
        <f t="shared" si="22"/>
        <v>0</v>
      </c>
      <c r="D88" s="19">
        <v>0</v>
      </c>
      <c r="E88" s="19">
        <v>0</v>
      </c>
      <c r="F88" s="19">
        <v>0</v>
      </c>
      <c r="G88" s="19">
        <v>0</v>
      </c>
      <c r="H88" s="19">
        <v>0</v>
      </c>
      <c r="I88" s="19">
        <f t="shared" si="23"/>
        <v>0</v>
      </c>
      <c r="J88" s="21">
        <v>0</v>
      </c>
      <c r="K88" s="21">
        <v>0</v>
      </c>
      <c r="L88" s="21">
        <v>0</v>
      </c>
      <c r="M88" s="21">
        <v>0</v>
      </c>
      <c r="N88" s="21">
        <v>0</v>
      </c>
      <c r="O88" s="23">
        <f t="shared" si="24"/>
        <v>0</v>
      </c>
      <c r="P88" s="22">
        <f t="shared" si="25"/>
        <v>0</v>
      </c>
      <c r="Q88" s="39">
        <f t="shared" si="26"/>
        <v>0</v>
      </c>
      <c r="S88" s="37">
        <f t="shared" si="17"/>
        <v>0</v>
      </c>
      <c r="T88" s="37">
        <f t="shared" si="18"/>
        <v>0</v>
      </c>
      <c r="U88" s="37">
        <f t="shared" si="19"/>
        <v>0</v>
      </c>
      <c r="V88" s="37">
        <f t="shared" si="20"/>
        <v>0</v>
      </c>
      <c r="W88" s="37">
        <f t="shared" si="21"/>
        <v>0</v>
      </c>
      <c r="Y88" s="143"/>
      <c r="Z88" s="144"/>
      <c r="AA88" s="52">
        <f t="shared" si="27"/>
        <v>0</v>
      </c>
      <c r="AB88" s="46"/>
      <c r="AC88" s="46"/>
      <c r="AD88" s="46"/>
      <c r="AE88" s="46"/>
      <c r="AF88" s="46"/>
      <c r="AG88" s="46"/>
      <c r="AH88" s="46"/>
      <c r="AI88" s="46"/>
      <c r="AJ88" s="46"/>
      <c r="AK88" s="46"/>
      <c r="AL88" s="46"/>
      <c r="AM88" s="46"/>
      <c r="AN88" s="46"/>
      <c r="AO88" s="46"/>
      <c r="AP88" s="46"/>
      <c r="AQ88" s="46"/>
      <c r="AR88" s="46"/>
      <c r="AS88" s="46"/>
      <c r="AT88" s="46"/>
      <c r="AU88" s="46"/>
      <c r="AV88" s="46"/>
      <c r="AW88" s="46"/>
      <c r="AX88" s="46"/>
      <c r="AY88" s="46"/>
      <c r="AZ88" s="46"/>
      <c r="BA88" s="46"/>
      <c r="BB88" s="46"/>
      <c r="BC88" s="46"/>
    </row>
    <row r="89" spans="1:55">
      <c r="A89" s="8" t="s">
        <v>131</v>
      </c>
      <c r="B89" s="20">
        <f t="shared" si="28"/>
        <v>0</v>
      </c>
      <c r="C89" s="20">
        <f t="shared" si="22"/>
        <v>0</v>
      </c>
      <c r="D89" s="19">
        <v>0</v>
      </c>
      <c r="E89" s="19">
        <v>0</v>
      </c>
      <c r="F89" s="19">
        <v>0</v>
      </c>
      <c r="G89" s="19">
        <v>0</v>
      </c>
      <c r="H89" s="19">
        <v>0</v>
      </c>
      <c r="I89" s="19">
        <f t="shared" si="23"/>
        <v>0</v>
      </c>
      <c r="J89" s="21">
        <v>0</v>
      </c>
      <c r="K89" s="21">
        <v>0</v>
      </c>
      <c r="L89" s="21">
        <v>0</v>
      </c>
      <c r="M89" s="21">
        <v>0</v>
      </c>
      <c r="N89" s="21">
        <v>0</v>
      </c>
      <c r="O89" s="23">
        <f t="shared" si="24"/>
        <v>0</v>
      </c>
      <c r="P89" s="22">
        <f t="shared" si="25"/>
        <v>0</v>
      </c>
      <c r="Q89" s="39">
        <f t="shared" si="26"/>
        <v>0</v>
      </c>
      <c r="S89" s="37">
        <f t="shared" si="17"/>
        <v>0</v>
      </c>
      <c r="T89" s="37">
        <f t="shared" si="18"/>
        <v>0</v>
      </c>
      <c r="U89" s="37">
        <f t="shared" si="19"/>
        <v>0</v>
      </c>
      <c r="V89" s="37">
        <f t="shared" si="20"/>
        <v>0</v>
      </c>
      <c r="W89" s="37">
        <f t="shared" si="21"/>
        <v>0</v>
      </c>
      <c r="Y89" s="143"/>
      <c r="Z89" s="144"/>
      <c r="AA89" s="52">
        <f t="shared" si="27"/>
        <v>0</v>
      </c>
      <c r="AB89" s="46"/>
      <c r="AC89" s="46"/>
      <c r="AD89" s="46"/>
      <c r="AE89" s="46"/>
      <c r="AF89" s="46"/>
      <c r="AG89" s="46"/>
      <c r="AH89" s="46"/>
      <c r="AI89" s="46"/>
      <c r="AJ89" s="46"/>
      <c r="AK89" s="46"/>
      <c r="AL89" s="46"/>
      <c r="AM89" s="46"/>
      <c r="AN89" s="46"/>
      <c r="AO89" s="46"/>
      <c r="AP89" s="46"/>
      <c r="AQ89" s="46"/>
      <c r="AR89" s="46"/>
      <c r="AS89" s="46"/>
      <c r="AT89" s="46"/>
      <c r="AU89" s="46"/>
      <c r="AV89" s="46"/>
      <c r="AW89" s="46"/>
      <c r="AX89" s="46"/>
      <c r="AY89" s="46"/>
      <c r="AZ89" s="46"/>
      <c r="BA89" s="46"/>
      <c r="BB89" s="46"/>
      <c r="BC89" s="46"/>
    </row>
    <row r="90" spans="1:55">
      <c r="A90" s="8" t="s">
        <v>132</v>
      </c>
      <c r="B90" s="20">
        <f t="shared" si="28"/>
        <v>0</v>
      </c>
      <c r="C90" s="20">
        <f t="shared" si="22"/>
        <v>0</v>
      </c>
      <c r="D90" s="19">
        <v>0</v>
      </c>
      <c r="E90" s="19">
        <v>0</v>
      </c>
      <c r="F90" s="19">
        <v>0</v>
      </c>
      <c r="G90" s="19">
        <v>0</v>
      </c>
      <c r="H90" s="19">
        <v>0</v>
      </c>
      <c r="I90" s="19">
        <f t="shared" si="23"/>
        <v>0</v>
      </c>
      <c r="J90" s="21">
        <v>0</v>
      </c>
      <c r="K90" s="21">
        <v>0</v>
      </c>
      <c r="L90" s="21">
        <v>0</v>
      </c>
      <c r="M90" s="21">
        <v>0</v>
      </c>
      <c r="N90" s="21">
        <v>0</v>
      </c>
      <c r="O90" s="23">
        <f t="shared" si="24"/>
        <v>0</v>
      </c>
      <c r="P90" s="22">
        <f t="shared" si="25"/>
        <v>0</v>
      </c>
      <c r="Q90" s="39">
        <f t="shared" si="26"/>
        <v>0</v>
      </c>
      <c r="S90" s="37">
        <f t="shared" si="17"/>
        <v>0</v>
      </c>
      <c r="T90" s="37">
        <f t="shared" si="18"/>
        <v>0</v>
      </c>
      <c r="U90" s="37">
        <f t="shared" si="19"/>
        <v>0</v>
      </c>
      <c r="V90" s="37">
        <f t="shared" si="20"/>
        <v>0</v>
      </c>
      <c r="W90" s="37">
        <f t="shared" si="21"/>
        <v>0</v>
      </c>
      <c r="Y90" s="143"/>
      <c r="Z90" s="144"/>
      <c r="AA90" s="52">
        <f t="shared" si="27"/>
        <v>0</v>
      </c>
      <c r="AB90" s="46"/>
      <c r="AC90" s="46"/>
      <c r="AD90" s="46"/>
      <c r="AE90" s="46"/>
      <c r="AF90" s="46"/>
      <c r="AG90" s="46"/>
      <c r="AH90" s="46"/>
      <c r="AI90" s="46"/>
      <c r="AJ90" s="46"/>
      <c r="AK90" s="46"/>
      <c r="AL90" s="46"/>
      <c r="AM90" s="46"/>
      <c r="AN90" s="46"/>
      <c r="AO90" s="46"/>
      <c r="AP90" s="46"/>
      <c r="AQ90" s="46"/>
      <c r="AR90" s="46"/>
      <c r="AS90" s="46"/>
      <c r="AT90" s="46"/>
      <c r="AU90" s="46"/>
      <c r="AV90" s="46"/>
      <c r="AW90" s="46"/>
      <c r="AX90" s="46"/>
      <c r="AY90" s="46"/>
      <c r="AZ90" s="46"/>
      <c r="BA90" s="46"/>
      <c r="BB90" s="46"/>
      <c r="BC90" s="46"/>
    </row>
    <row r="91" spans="1:55">
      <c r="A91" s="8" t="s">
        <v>133</v>
      </c>
      <c r="B91" s="20">
        <f t="shared" si="28"/>
        <v>0</v>
      </c>
      <c r="C91" s="20">
        <f t="shared" si="22"/>
        <v>0</v>
      </c>
      <c r="D91" s="19">
        <v>0</v>
      </c>
      <c r="E91" s="19">
        <v>0</v>
      </c>
      <c r="F91" s="19">
        <v>0</v>
      </c>
      <c r="G91" s="19">
        <v>0</v>
      </c>
      <c r="H91" s="19">
        <v>0</v>
      </c>
      <c r="I91" s="19">
        <f t="shared" si="23"/>
        <v>0</v>
      </c>
      <c r="J91" s="21">
        <v>0</v>
      </c>
      <c r="K91" s="21">
        <v>0</v>
      </c>
      <c r="L91" s="21">
        <v>0</v>
      </c>
      <c r="M91" s="21">
        <v>0</v>
      </c>
      <c r="N91" s="21">
        <v>0</v>
      </c>
      <c r="O91" s="23">
        <f t="shared" si="24"/>
        <v>0</v>
      </c>
      <c r="P91" s="22">
        <f t="shared" si="25"/>
        <v>0</v>
      </c>
      <c r="Q91" s="39">
        <f t="shared" si="26"/>
        <v>0</v>
      </c>
      <c r="S91" s="37">
        <f t="shared" si="17"/>
        <v>0</v>
      </c>
      <c r="T91" s="37">
        <f t="shared" si="18"/>
        <v>0</v>
      </c>
      <c r="U91" s="37">
        <f t="shared" si="19"/>
        <v>0</v>
      </c>
      <c r="V91" s="37">
        <f t="shared" si="20"/>
        <v>0</v>
      </c>
      <c r="W91" s="37">
        <f t="shared" si="21"/>
        <v>0</v>
      </c>
      <c r="Y91" s="143"/>
      <c r="Z91" s="144"/>
      <c r="AA91" s="52">
        <f t="shared" si="27"/>
        <v>0</v>
      </c>
      <c r="AB91" s="46"/>
      <c r="AC91" s="46"/>
      <c r="AD91" s="46"/>
      <c r="AE91" s="46"/>
      <c r="AF91" s="46"/>
      <c r="AG91" s="46"/>
      <c r="AH91" s="46"/>
      <c r="AI91" s="46"/>
      <c r="AJ91" s="46"/>
      <c r="AK91" s="46"/>
      <c r="AL91" s="46"/>
      <c r="AM91" s="46"/>
      <c r="AN91" s="46"/>
      <c r="AO91" s="46"/>
      <c r="AP91" s="46"/>
      <c r="AQ91" s="46"/>
      <c r="AR91" s="46"/>
      <c r="AS91" s="46"/>
      <c r="AT91" s="46"/>
      <c r="AU91" s="46"/>
      <c r="AV91" s="46"/>
      <c r="AW91" s="46"/>
      <c r="AX91" s="46"/>
      <c r="AY91" s="46"/>
      <c r="AZ91" s="46"/>
      <c r="BA91" s="46"/>
      <c r="BB91" s="46"/>
      <c r="BC91" s="46"/>
    </row>
    <row r="92" spans="1:55">
      <c r="A92" s="8" t="s">
        <v>134</v>
      </c>
      <c r="B92" s="20">
        <f t="shared" si="28"/>
        <v>0</v>
      </c>
      <c r="C92" s="20">
        <f t="shared" si="22"/>
        <v>0</v>
      </c>
      <c r="D92" s="19">
        <v>0</v>
      </c>
      <c r="E92" s="19">
        <v>0</v>
      </c>
      <c r="F92" s="19">
        <v>0</v>
      </c>
      <c r="G92" s="19">
        <v>0</v>
      </c>
      <c r="H92" s="19">
        <v>0</v>
      </c>
      <c r="I92" s="19">
        <f t="shared" si="23"/>
        <v>0</v>
      </c>
      <c r="J92" s="21">
        <v>0</v>
      </c>
      <c r="K92" s="21">
        <v>0</v>
      </c>
      <c r="L92" s="21">
        <v>0</v>
      </c>
      <c r="M92" s="21">
        <v>0</v>
      </c>
      <c r="N92" s="21">
        <v>0</v>
      </c>
      <c r="O92" s="23">
        <f t="shared" si="24"/>
        <v>0</v>
      </c>
      <c r="P92" s="22">
        <f t="shared" si="25"/>
        <v>0</v>
      </c>
      <c r="Q92" s="39">
        <f t="shared" si="26"/>
        <v>0</v>
      </c>
      <c r="S92" s="37">
        <f t="shared" si="17"/>
        <v>0</v>
      </c>
      <c r="T92" s="37">
        <f t="shared" si="18"/>
        <v>0</v>
      </c>
      <c r="U92" s="37">
        <f t="shared" si="19"/>
        <v>0</v>
      </c>
      <c r="V92" s="37">
        <f t="shared" si="20"/>
        <v>0</v>
      </c>
      <c r="W92" s="37">
        <f t="shared" si="21"/>
        <v>0</v>
      </c>
      <c r="Y92" s="143"/>
      <c r="Z92" s="144"/>
      <c r="AA92" s="52">
        <f t="shared" si="27"/>
        <v>0</v>
      </c>
      <c r="AB92" s="46"/>
      <c r="AC92" s="46"/>
      <c r="AD92" s="46"/>
      <c r="AE92" s="46"/>
      <c r="AF92" s="46"/>
      <c r="AG92" s="46"/>
      <c r="AH92" s="46"/>
      <c r="AI92" s="46"/>
      <c r="AJ92" s="46"/>
      <c r="AK92" s="46"/>
      <c r="AL92" s="46"/>
      <c r="AM92" s="46"/>
      <c r="AN92" s="46"/>
      <c r="AO92" s="46"/>
      <c r="AP92" s="46"/>
      <c r="AQ92" s="46"/>
      <c r="AR92" s="46"/>
      <c r="AS92" s="46"/>
      <c r="AT92" s="46"/>
      <c r="AU92" s="46"/>
      <c r="AV92" s="46"/>
      <c r="AW92" s="46"/>
      <c r="AX92" s="46"/>
      <c r="AY92" s="46"/>
      <c r="AZ92" s="46"/>
      <c r="BA92" s="46"/>
      <c r="BB92" s="46"/>
      <c r="BC92" s="46"/>
    </row>
    <row r="93" spans="1:55">
      <c r="A93" s="8" t="s">
        <v>135</v>
      </c>
      <c r="B93" s="20">
        <f t="shared" si="28"/>
        <v>0</v>
      </c>
      <c r="C93" s="20">
        <f t="shared" si="22"/>
        <v>0</v>
      </c>
      <c r="D93" s="19">
        <v>0</v>
      </c>
      <c r="E93" s="19">
        <v>0</v>
      </c>
      <c r="F93" s="19">
        <v>0</v>
      </c>
      <c r="G93" s="19">
        <v>0</v>
      </c>
      <c r="H93" s="19">
        <v>0</v>
      </c>
      <c r="I93" s="19">
        <f t="shared" si="23"/>
        <v>0</v>
      </c>
      <c r="J93" s="21">
        <v>0</v>
      </c>
      <c r="K93" s="21">
        <v>0</v>
      </c>
      <c r="L93" s="21">
        <v>0</v>
      </c>
      <c r="M93" s="21">
        <v>0</v>
      </c>
      <c r="N93" s="21">
        <v>0</v>
      </c>
      <c r="O93" s="23">
        <f t="shared" si="24"/>
        <v>0</v>
      </c>
      <c r="P93" s="22">
        <f t="shared" si="25"/>
        <v>0</v>
      </c>
      <c r="Q93" s="39">
        <f t="shared" si="26"/>
        <v>0</v>
      </c>
      <c r="S93" s="37">
        <f t="shared" si="17"/>
        <v>0</v>
      </c>
      <c r="T93" s="37">
        <f t="shared" si="18"/>
        <v>0</v>
      </c>
      <c r="U93" s="37">
        <f t="shared" si="19"/>
        <v>0</v>
      </c>
      <c r="V93" s="37">
        <f t="shared" si="20"/>
        <v>0</v>
      </c>
      <c r="W93" s="37">
        <f t="shared" si="21"/>
        <v>0</v>
      </c>
      <c r="Y93" s="143"/>
      <c r="Z93" s="144"/>
      <c r="AA93" s="52">
        <f t="shared" si="27"/>
        <v>0</v>
      </c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46"/>
      <c r="AS93" s="46"/>
      <c r="AT93" s="46"/>
      <c r="AU93" s="46"/>
      <c r="AV93" s="46"/>
      <c r="AW93" s="46"/>
      <c r="AX93" s="46"/>
      <c r="AY93" s="46"/>
      <c r="AZ93" s="46"/>
      <c r="BA93" s="46"/>
      <c r="BB93" s="46"/>
      <c r="BC93" s="46"/>
    </row>
    <row r="94" spans="1:55">
      <c r="A94" s="8" t="s">
        <v>136</v>
      </c>
      <c r="B94" s="20">
        <f t="shared" si="28"/>
        <v>0</v>
      </c>
      <c r="C94" s="20">
        <f t="shared" si="22"/>
        <v>0</v>
      </c>
      <c r="D94" s="19">
        <v>0</v>
      </c>
      <c r="E94" s="19">
        <v>0</v>
      </c>
      <c r="F94" s="19">
        <v>0</v>
      </c>
      <c r="G94" s="19">
        <v>0</v>
      </c>
      <c r="H94" s="19">
        <v>0</v>
      </c>
      <c r="I94" s="19">
        <f t="shared" si="23"/>
        <v>0</v>
      </c>
      <c r="J94" s="21">
        <v>0</v>
      </c>
      <c r="K94" s="21">
        <v>0</v>
      </c>
      <c r="L94" s="21">
        <v>0</v>
      </c>
      <c r="M94" s="21">
        <v>0</v>
      </c>
      <c r="N94" s="21">
        <v>0</v>
      </c>
      <c r="O94" s="23">
        <f t="shared" si="24"/>
        <v>0</v>
      </c>
      <c r="P94" s="22">
        <f t="shared" si="25"/>
        <v>0</v>
      </c>
      <c r="Q94" s="39">
        <f t="shared" si="26"/>
        <v>0</v>
      </c>
      <c r="S94" s="37">
        <f t="shared" si="17"/>
        <v>0</v>
      </c>
      <c r="T94" s="37">
        <f t="shared" si="18"/>
        <v>0</v>
      </c>
      <c r="U94" s="37">
        <f t="shared" si="19"/>
        <v>0</v>
      </c>
      <c r="V94" s="37">
        <f t="shared" si="20"/>
        <v>0</v>
      </c>
      <c r="W94" s="37">
        <f t="shared" si="21"/>
        <v>0</v>
      </c>
      <c r="Y94" s="143"/>
      <c r="Z94" s="144"/>
      <c r="AA94" s="52">
        <f t="shared" si="27"/>
        <v>0</v>
      </c>
      <c r="AB94" s="46"/>
      <c r="AC94" s="46"/>
      <c r="AD94" s="46"/>
      <c r="AE94" s="46"/>
      <c r="AF94" s="46"/>
      <c r="AG94" s="46"/>
      <c r="AH94" s="46"/>
      <c r="AI94" s="46"/>
      <c r="AJ94" s="46"/>
      <c r="AK94" s="46"/>
      <c r="AL94" s="46"/>
      <c r="AM94" s="46"/>
      <c r="AN94" s="46"/>
      <c r="AO94" s="46"/>
      <c r="AP94" s="46"/>
      <c r="AQ94" s="46"/>
      <c r="AR94" s="46"/>
      <c r="AS94" s="46"/>
      <c r="AT94" s="46"/>
      <c r="AU94" s="46"/>
      <c r="AV94" s="46"/>
      <c r="AW94" s="46"/>
      <c r="AX94" s="46"/>
      <c r="AY94" s="46"/>
      <c r="AZ94" s="46"/>
      <c r="BA94" s="46"/>
      <c r="BB94" s="46"/>
      <c r="BC94" s="46"/>
    </row>
    <row r="95" spans="1:55">
      <c r="A95" s="8" t="s">
        <v>137</v>
      </c>
      <c r="B95" s="20">
        <f t="shared" si="28"/>
        <v>0</v>
      </c>
      <c r="C95" s="20">
        <f t="shared" si="22"/>
        <v>0</v>
      </c>
      <c r="D95" s="19">
        <v>0</v>
      </c>
      <c r="E95" s="19">
        <v>0</v>
      </c>
      <c r="F95" s="19">
        <v>0</v>
      </c>
      <c r="G95" s="19">
        <v>0</v>
      </c>
      <c r="H95" s="19">
        <v>0</v>
      </c>
      <c r="I95" s="19">
        <f t="shared" si="23"/>
        <v>0</v>
      </c>
      <c r="J95" s="21">
        <v>0</v>
      </c>
      <c r="K95" s="21">
        <v>0</v>
      </c>
      <c r="L95" s="21">
        <v>0</v>
      </c>
      <c r="M95" s="21">
        <v>0</v>
      </c>
      <c r="N95" s="21">
        <v>0</v>
      </c>
      <c r="O95" s="23">
        <f t="shared" si="24"/>
        <v>0</v>
      </c>
      <c r="P95" s="22">
        <f t="shared" si="25"/>
        <v>0</v>
      </c>
      <c r="Q95" s="39">
        <f t="shared" si="26"/>
        <v>0</v>
      </c>
      <c r="S95" s="37">
        <f t="shared" si="17"/>
        <v>0</v>
      </c>
      <c r="T95" s="37">
        <f t="shared" si="18"/>
        <v>0</v>
      </c>
      <c r="U95" s="37">
        <f t="shared" si="19"/>
        <v>0</v>
      </c>
      <c r="V95" s="37">
        <f t="shared" si="20"/>
        <v>0</v>
      </c>
      <c r="W95" s="37">
        <f t="shared" si="21"/>
        <v>0</v>
      </c>
      <c r="Y95" s="143"/>
      <c r="Z95" s="144"/>
      <c r="AA95" s="52">
        <f t="shared" si="27"/>
        <v>0</v>
      </c>
      <c r="AB95" s="46"/>
      <c r="AC95" s="46"/>
      <c r="AD95" s="46"/>
      <c r="AE95" s="46"/>
      <c r="AF95" s="46"/>
      <c r="AG95" s="46"/>
      <c r="AH95" s="46"/>
      <c r="AI95" s="46"/>
      <c r="AJ95" s="46"/>
      <c r="AK95" s="46"/>
      <c r="AL95" s="46"/>
      <c r="AM95" s="46"/>
      <c r="AN95" s="46"/>
      <c r="AO95" s="46"/>
      <c r="AP95" s="46"/>
      <c r="AQ95" s="46"/>
      <c r="AR95" s="46"/>
      <c r="AS95" s="46"/>
      <c r="AT95" s="46"/>
      <c r="AU95" s="46"/>
      <c r="AV95" s="46"/>
      <c r="AW95" s="46"/>
      <c r="AX95" s="46"/>
      <c r="AY95" s="46"/>
      <c r="AZ95" s="46"/>
      <c r="BA95" s="46"/>
      <c r="BB95" s="46"/>
      <c r="BC95" s="46"/>
    </row>
    <row r="96" spans="1:55">
      <c r="A96" s="8" t="s">
        <v>138</v>
      </c>
      <c r="B96" s="20">
        <f t="shared" si="28"/>
        <v>0</v>
      </c>
      <c r="C96" s="20">
        <f t="shared" si="22"/>
        <v>0</v>
      </c>
      <c r="D96" s="19">
        <v>0</v>
      </c>
      <c r="E96" s="19">
        <v>0</v>
      </c>
      <c r="F96" s="19">
        <v>0</v>
      </c>
      <c r="G96" s="19">
        <v>0</v>
      </c>
      <c r="H96" s="19">
        <v>0</v>
      </c>
      <c r="I96" s="19">
        <f t="shared" si="23"/>
        <v>0</v>
      </c>
      <c r="J96" s="21">
        <v>0</v>
      </c>
      <c r="K96" s="21">
        <v>0</v>
      </c>
      <c r="L96" s="21">
        <v>0</v>
      </c>
      <c r="M96" s="21">
        <v>0</v>
      </c>
      <c r="N96" s="21">
        <v>0</v>
      </c>
      <c r="O96" s="23">
        <f t="shared" si="24"/>
        <v>0</v>
      </c>
      <c r="P96" s="22">
        <f t="shared" si="25"/>
        <v>0</v>
      </c>
      <c r="Q96" s="39">
        <f t="shared" si="26"/>
        <v>0</v>
      </c>
      <c r="S96" s="37">
        <f t="shared" si="17"/>
        <v>0</v>
      </c>
      <c r="T96" s="37">
        <f t="shared" si="18"/>
        <v>0</v>
      </c>
      <c r="U96" s="37">
        <f t="shared" si="19"/>
        <v>0</v>
      </c>
      <c r="V96" s="37">
        <f t="shared" si="20"/>
        <v>0</v>
      </c>
      <c r="W96" s="37">
        <f t="shared" si="21"/>
        <v>0</v>
      </c>
      <c r="Y96" s="143"/>
      <c r="Z96" s="144"/>
      <c r="AA96" s="52">
        <f t="shared" si="27"/>
        <v>0</v>
      </c>
      <c r="AB96" s="46"/>
      <c r="AC96" s="46"/>
      <c r="AD96" s="46"/>
      <c r="AE96" s="46"/>
      <c r="AF96" s="46"/>
      <c r="AG96" s="46"/>
      <c r="AH96" s="46"/>
      <c r="AI96" s="46"/>
      <c r="AJ96" s="46"/>
      <c r="AK96" s="46"/>
      <c r="AL96" s="46"/>
      <c r="AM96" s="46"/>
      <c r="AN96" s="46"/>
      <c r="AO96" s="46"/>
      <c r="AP96" s="46"/>
      <c r="AQ96" s="46"/>
      <c r="AR96" s="46"/>
      <c r="AS96" s="46"/>
      <c r="AT96" s="46"/>
      <c r="AU96" s="46"/>
      <c r="AV96" s="46"/>
      <c r="AW96" s="46"/>
      <c r="AX96" s="46"/>
      <c r="AY96" s="46"/>
      <c r="AZ96" s="46"/>
      <c r="BA96" s="46"/>
      <c r="BB96" s="46"/>
      <c r="BC96" s="46"/>
    </row>
    <row r="97" spans="1:55">
      <c r="A97" s="8" t="s">
        <v>139</v>
      </c>
      <c r="B97" s="20">
        <f t="shared" si="28"/>
        <v>0</v>
      </c>
      <c r="C97" s="20">
        <f t="shared" si="22"/>
        <v>0</v>
      </c>
      <c r="D97" s="19">
        <v>0</v>
      </c>
      <c r="E97" s="19">
        <v>0</v>
      </c>
      <c r="F97" s="19">
        <v>0</v>
      </c>
      <c r="G97" s="19">
        <v>0</v>
      </c>
      <c r="H97" s="19">
        <v>0</v>
      </c>
      <c r="I97" s="19">
        <f t="shared" si="23"/>
        <v>0</v>
      </c>
      <c r="J97" s="21">
        <v>0</v>
      </c>
      <c r="K97" s="21">
        <v>0</v>
      </c>
      <c r="L97" s="21">
        <v>0</v>
      </c>
      <c r="M97" s="21">
        <v>0</v>
      </c>
      <c r="N97" s="21">
        <v>0</v>
      </c>
      <c r="O97" s="23">
        <f t="shared" si="24"/>
        <v>0</v>
      </c>
      <c r="P97" s="22">
        <f t="shared" si="25"/>
        <v>0</v>
      </c>
      <c r="Q97" s="39">
        <f t="shared" si="26"/>
        <v>0</v>
      </c>
      <c r="S97" s="37">
        <f t="shared" si="17"/>
        <v>0</v>
      </c>
      <c r="T97" s="37">
        <f t="shared" si="18"/>
        <v>0</v>
      </c>
      <c r="U97" s="37">
        <f t="shared" si="19"/>
        <v>0</v>
      </c>
      <c r="V97" s="37">
        <f t="shared" si="20"/>
        <v>0</v>
      </c>
      <c r="W97" s="37">
        <f t="shared" si="21"/>
        <v>0</v>
      </c>
      <c r="Y97" s="143"/>
      <c r="Z97" s="144"/>
      <c r="AA97" s="52">
        <f t="shared" si="27"/>
        <v>0</v>
      </c>
      <c r="AB97" s="46"/>
      <c r="AC97" s="46"/>
      <c r="AD97" s="46"/>
      <c r="AE97" s="46"/>
      <c r="AF97" s="46"/>
      <c r="AG97" s="46"/>
      <c r="AH97" s="46"/>
      <c r="AI97" s="46"/>
      <c r="AJ97" s="46"/>
      <c r="AK97" s="46"/>
      <c r="AL97" s="46"/>
      <c r="AM97" s="46"/>
      <c r="AN97" s="46"/>
      <c r="AO97" s="46"/>
      <c r="AP97" s="46"/>
      <c r="AQ97" s="46"/>
      <c r="AR97" s="46"/>
      <c r="AS97" s="46"/>
      <c r="AT97" s="46"/>
      <c r="AU97" s="46"/>
      <c r="AV97" s="46"/>
      <c r="AW97" s="46"/>
      <c r="AX97" s="46"/>
      <c r="AY97" s="46"/>
      <c r="AZ97" s="46"/>
      <c r="BA97" s="46"/>
      <c r="BB97" s="46"/>
      <c r="BC97" s="46"/>
    </row>
    <row r="98" spans="1:55">
      <c r="A98" s="8" t="s">
        <v>140</v>
      </c>
      <c r="B98" s="20">
        <f t="shared" si="28"/>
        <v>0</v>
      </c>
      <c r="C98" s="20">
        <f t="shared" si="22"/>
        <v>0</v>
      </c>
      <c r="D98" s="19">
        <v>0</v>
      </c>
      <c r="E98" s="19">
        <v>0</v>
      </c>
      <c r="F98" s="19">
        <v>0</v>
      </c>
      <c r="G98" s="19">
        <v>0</v>
      </c>
      <c r="H98" s="19">
        <v>0</v>
      </c>
      <c r="I98" s="19">
        <f t="shared" si="23"/>
        <v>0</v>
      </c>
      <c r="J98" s="21">
        <v>0</v>
      </c>
      <c r="K98" s="21">
        <v>0</v>
      </c>
      <c r="L98" s="21">
        <v>0</v>
      </c>
      <c r="M98" s="21">
        <v>0</v>
      </c>
      <c r="N98" s="21">
        <v>0</v>
      </c>
      <c r="O98" s="23">
        <f t="shared" si="24"/>
        <v>0</v>
      </c>
      <c r="P98" s="22">
        <f t="shared" si="25"/>
        <v>0</v>
      </c>
      <c r="Q98" s="39">
        <f t="shared" si="26"/>
        <v>0</v>
      </c>
      <c r="S98" s="37">
        <f t="shared" si="17"/>
        <v>0</v>
      </c>
      <c r="T98" s="37">
        <f t="shared" si="18"/>
        <v>0</v>
      </c>
      <c r="U98" s="37">
        <f t="shared" si="19"/>
        <v>0</v>
      </c>
      <c r="V98" s="37">
        <f t="shared" si="20"/>
        <v>0</v>
      </c>
      <c r="W98" s="37">
        <f t="shared" si="21"/>
        <v>0</v>
      </c>
      <c r="Y98" s="143"/>
      <c r="Z98" s="144"/>
      <c r="AA98" s="52">
        <f t="shared" si="27"/>
        <v>0</v>
      </c>
      <c r="AB98" s="46"/>
      <c r="AC98" s="46"/>
      <c r="AD98" s="46"/>
      <c r="AE98" s="46"/>
      <c r="AF98" s="46"/>
      <c r="AG98" s="46"/>
      <c r="AH98" s="46"/>
      <c r="AI98" s="46"/>
      <c r="AJ98" s="46"/>
      <c r="AK98" s="46"/>
      <c r="AL98" s="46"/>
      <c r="AM98" s="46"/>
      <c r="AN98" s="46"/>
      <c r="AO98" s="46"/>
      <c r="AP98" s="46"/>
      <c r="AQ98" s="46"/>
      <c r="AR98" s="46"/>
      <c r="AS98" s="46"/>
      <c r="AT98" s="46"/>
      <c r="AU98" s="46"/>
      <c r="AV98" s="46"/>
      <c r="AW98" s="46"/>
      <c r="AX98" s="46"/>
      <c r="AY98" s="46"/>
      <c r="AZ98" s="46"/>
      <c r="BA98" s="46"/>
      <c r="BB98" s="46"/>
      <c r="BC98" s="46"/>
    </row>
    <row r="99" spans="1:55">
      <c r="A99" s="8" t="s">
        <v>175</v>
      </c>
      <c r="B99" s="20">
        <f t="shared" ref="B99:Q99" si="29">SUM(B3:B98)/4000</f>
        <v>0</v>
      </c>
      <c r="C99" s="20">
        <f t="shared" si="29"/>
        <v>0</v>
      </c>
      <c r="D99" s="20">
        <f t="shared" si="29"/>
        <v>0</v>
      </c>
      <c r="E99" s="20">
        <f t="shared" si="29"/>
        <v>0</v>
      </c>
      <c r="F99" s="20">
        <f t="shared" si="29"/>
        <v>0</v>
      </c>
      <c r="G99" s="20">
        <f t="shared" si="29"/>
        <v>0</v>
      </c>
      <c r="H99" s="20">
        <f t="shared" si="29"/>
        <v>0</v>
      </c>
      <c r="I99" s="20">
        <f t="shared" si="29"/>
        <v>0</v>
      </c>
      <c r="J99" s="21">
        <f t="shared" si="29"/>
        <v>0</v>
      </c>
      <c r="K99" s="22">
        <f t="shared" si="29"/>
        <v>0</v>
      </c>
      <c r="L99" s="22">
        <f t="shared" si="29"/>
        <v>0</v>
      </c>
      <c r="M99" s="22">
        <f t="shared" si="29"/>
        <v>0</v>
      </c>
      <c r="N99" s="22">
        <f t="shared" si="29"/>
        <v>0</v>
      </c>
      <c r="O99" s="23">
        <f t="shared" si="29"/>
        <v>0</v>
      </c>
      <c r="P99" s="23">
        <f t="shared" si="29"/>
        <v>0</v>
      </c>
      <c r="Q99" s="43">
        <f t="shared" si="29"/>
        <v>0</v>
      </c>
      <c r="S99" s="37">
        <f>SUM(S3:S98)/4000</f>
        <v>0</v>
      </c>
      <c r="T99" s="37">
        <f t="shared" ref="T99:W99" si="30">SUM(T3:T98)/4000</f>
        <v>0</v>
      </c>
      <c r="U99" s="37">
        <f t="shared" si="30"/>
        <v>0</v>
      </c>
      <c r="V99" s="37">
        <f t="shared" si="30"/>
        <v>0</v>
      </c>
      <c r="W99" s="37">
        <f t="shared" si="30"/>
        <v>0</v>
      </c>
      <c r="Y99" s="144">
        <f t="shared" ref="Y99:Z99" si="31">SUM(Y3:Y98)/4000</f>
        <v>0</v>
      </c>
      <c r="Z99" s="144">
        <f t="shared" si="31"/>
        <v>0</v>
      </c>
      <c r="AA99" s="52">
        <f>SUM(Z3:Z98)/4000</f>
        <v>0</v>
      </c>
      <c r="AB99" s="47">
        <f t="shared" ref="AB99:AO99" si="32">SUM(AB3:AB98)/4000</f>
        <v>0</v>
      </c>
      <c r="AC99" s="47">
        <f t="shared" si="32"/>
        <v>0</v>
      </c>
      <c r="AD99" s="47">
        <f t="shared" si="32"/>
        <v>0</v>
      </c>
      <c r="AE99" s="47">
        <f t="shared" si="32"/>
        <v>0</v>
      </c>
      <c r="AF99" s="47">
        <f t="shared" si="32"/>
        <v>0</v>
      </c>
      <c r="AG99" s="47">
        <f t="shared" si="32"/>
        <v>0</v>
      </c>
      <c r="AH99" s="47">
        <f t="shared" si="32"/>
        <v>0</v>
      </c>
      <c r="AI99" s="47">
        <f t="shared" si="32"/>
        <v>0</v>
      </c>
      <c r="AJ99" s="47">
        <f t="shared" si="32"/>
        <v>0</v>
      </c>
      <c r="AK99" s="47">
        <f t="shared" si="32"/>
        <v>0</v>
      </c>
      <c r="AL99" s="47">
        <f t="shared" si="32"/>
        <v>0</v>
      </c>
      <c r="AM99" s="47">
        <f t="shared" si="32"/>
        <v>0</v>
      </c>
      <c r="AN99" s="47">
        <f t="shared" si="32"/>
        <v>0</v>
      </c>
      <c r="AO99" s="47">
        <f t="shared" si="32"/>
        <v>0</v>
      </c>
      <c r="AP99" s="47">
        <f t="shared" ref="AP99:BC99" si="33">SUM(AP3:AP98)/4000</f>
        <v>0</v>
      </c>
      <c r="AQ99" s="47">
        <f t="shared" si="33"/>
        <v>0</v>
      </c>
      <c r="AR99" s="47">
        <f t="shared" si="33"/>
        <v>0</v>
      </c>
      <c r="AS99" s="47">
        <f t="shared" si="33"/>
        <v>0</v>
      </c>
      <c r="AT99" s="47">
        <f t="shared" si="33"/>
        <v>0</v>
      </c>
      <c r="AU99" s="47">
        <f t="shared" si="33"/>
        <v>0</v>
      </c>
      <c r="AV99" s="47">
        <f t="shared" si="33"/>
        <v>0</v>
      </c>
      <c r="AW99" s="47">
        <f t="shared" si="33"/>
        <v>0</v>
      </c>
      <c r="AX99" s="47">
        <f t="shared" si="33"/>
        <v>0</v>
      </c>
      <c r="AY99" s="47">
        <f t="shared" si="33"/>
        <v>0</v>
      </c>
      <c r="AZ99" s="47">
        <f t="shared" si="33"/>
        <v>0</v>
      </c>
      <c r="BA99" s="47">
        <f t="shared" si="33"/>
        <v>0</v>
      </c>
      <c r="BB99" s="47">
        <f t="shared" si="33"/>
        <v>0</v>
      </c>
      <c r="BC99" s="47">
        <f t="shared" si="33"/>
        <v>0</v>
      </c>
    </row>
    <row r="100" spans="1:55" ht="15.75" thickBot="1"/>
    <row r="101" spans="1:55" ht="15.75" thickBot="1">
      <c r="AA101" s="59" t="s">
        <v>142</v>
      </c>
      <c r="AB101" s="56">
        <f>SUM(AB102:AB106)</f>
        <v>0</v>
      </c>
      <c r="AC101" s="54">
        <f t="shared" ref="AC101:AG101" si="34">SUM(AC102:AC106)</f>
        <v>0</v>
      </c>
      <c r="AD101" s="54">
        <f t="shared" si="34"/>
        <v>0</v>
      </c>
      <c r="AE101" s="54">
        <f t="shared" si="34"/>
        <v>0</v>
      </c>
      <c r="AF101" s="54">
        <f t="shared" si="34"/>
        <v>0</v>
      </c>
      <c r="AG101" s="54">
        <f t="shared" si="34"/>
        <v>0</v>
      </c>
      <c r="AH101" s="54">
        <f t="shared" ref="AH101" si="35">SUM(AH102:AH106)</f>
        <v>0</v>
      </c>
      <c r="AI101" s="54">
        <f t="shared" ref="AI101" si="36">SUM(AI102:AI106)</f>
        <v>0</v>
      </c>
      <c r="AJ101" s="54">
        <f t="shared" ref="AJ101" si="37">SUM(AJ102:AJ106)</f>
        <v>0</v>
      </c>
      <c r="AK101" s="54">
        <f t="shared" ref="AK101" si="38">SUM(AK102:AK106)</f>
        <v>0</v>
      </c>
      <c r="AL101" s="54">
        <f t="shared" ref="AL101" si="39">SUM(AL102:AL106)</f>
        <v>0</v>
      </c>
      <c r="AM101" s="54">
        <f t="shared" ref="AM101" si="40">SUM(AM102:AM106)</f>
        <v>0</v>
      </c>
      <c r="AN101" s="54">
        <f t="shared" ref="AN101:BB101" si="41">SUM(AN102:AN106)</f>
        <v>0</v>
      </c>
      <c r="AO101" s="54">
        <f t="shared" ref="AO101:BC101" si="42">SUM(AO102:AO106)</f>
        <v>0</v>
      </c>
      <c r="AP101" s="54">
        <f t="shared" si="41"/>
        <v>0</v>
      </c>
      <c r="AQ101" s="54">
        <f t="shared" si="42"/>
        <v>0</v>
      </c>
      <c r="AR101" s="54">
        <f t="shared" si="41"/>
        <v>0</v>
      </c>
      <c r="AS101" s="54">
        <f t="shared" si="42"/>
        <v>0</v>
      </c>
      <c r="AT101" s="54">
        <f t="shared" si="41"/>
        <v>0</v>
      </c>
      <c r="AU101" s="54">
        <f t="shared" si="42"/>
        <v>0</v>
      </c>
      <c r="AV101" s="54">
        <f t="shared" si="41"/>
        <v>0</v>
      </c>
      <c r="AW101" s="54">
        <f t="shared" si="42"/>
        <v>0</v>
      </c>
      <c r="AX101" s="54">
        <f t="shared" si="41"/>
        <v>0</v>
      </c>
      <c r="AY101" s="54">
        <f t="shared" si="42"/>
        <v>0</v>
      </c>
      <c r="AZ101" s="54">
        <f t="shared" si="41"/>
        <v>0</v>
      </c>
      <c r="BA101" s="54">
        <f t="shared" si="42"/>
        <v>0</v>
      </c>
      <c r="BB101" s="54">
        <f t="shared" si="41"/>
        <v>0</v>
      </c>
      <c r="BC101" s="54">
        <f t="shared" si="42"/>
        <v>0</v>
      </c>
    </row>
    <row r="102" spans="1:55">
      <c r="AA102" s="60" t="s">
        <v>149</v>
      </c>
      <c r="AB102" s="57">
        <f>IF(AB$2=$AA$102,1,0)</f>
        <v>0</v>
      </c>
      <c r="AC102" s="53">
        <f t="shared" ref="AC102:BC102" si="43">IF(AC$2=$AA$102,1,0)</f>
        <v>0</v>
      </c>
      <c r="AD102" s="53">
        <f t="shared" si="43"/>
        <v>0</v>
      </c>
      <c r="AE102" s="53">
        <f t="shared" si="43"/>
        <v>0</v>
      </c>
      <c r="AF102" s="53">
        <f t="shared" si="43"/>
        <v>0</v>
      </c>
      <c r="AG102" s="53">
        <f t="shared" si="43"/>
        <v>0</v>
      </c>
      <c r="AH102" s="53">
        <f t="shared" si="43"/>
        <v>0</v>
      </c>
      <c r="AI102" s="53">
        <f t="shared" si="43"/>
        <v>0</v>
      </c>
      <c r="AJ102" s="53">
        <f t="shared" si="43"/>
        <v>0</v>
      </c>
      <c r="AK102" s="53">
        <f t="shared" si="43"/>
        <v>0</v>
      </c>
      <c r="AL102" s="53">
        <f t="shared" si="43"/>
        <v>0</v>
      </c>
      <c r="AM102" s="53">
        <f t="shared" si="43"/>
        <v>0</v>
      </c>
      <c r="AN102" s="53">
        <f t="shared" si="43"/>
        <v>0</v>
      </c>
      <c r="AO102" s="53">
        <f t="shared" si="43"/>
        <v>0</v>
      </c>
      <c r="AP102" s="53">
        <f t="shared" si="43"/>
        <v>0</v>
      </c>
      <c r="AQ102" s="53">
        <f t="shared" si="43"/>
        <v>0</v>
      </c>
      <c r="AR102" s="53">
        <f t="shared" si="43"/>
        <v>0</v>
      </c>
      <c r="AS102" s="53">
        <f t="shared" si="43"/>
        <v>0</v>
      </c>
      <c r="AT102" s="53">
        <f t="shared" si="43"/>
        <v>0</v>
      </c>
      <c r="AU102" s="53">
        <f t="shared" si="43"/>
        <v>0</v>
      </c>
      <c r="AV102" s="53">
        <f t="shared" si="43"/>
        <v>0</v>
      </c>
      <c r="AW102" s="53">
        <f t="shared" si="43"/>
        <v>0</v>
      </c>
      <c r="AX102" s="53">
        <f t="shared" si="43"/>
        <v>0</v>
      </c>
      <c r="AY102" s="53">
        <f t="shared" si="43"/>
        <v>0</v>
      </c>
      <c r="AZ102" s="53">
        <f t="shared" si="43"/>
        <v>0</v>
      </c>
      <c r="BA102" s="53">
        <f t="shared" si="43"/>
        <v>0</v>
      </c>
      <c r="BB102" s="53">
        <f t="shared" si="43"/>
        <v>0</v>
      </c>
      <c r="BC102" s="53">
        <f t="shared" si="43"/>
        <v>0</v>
      </c>
    </row>
    <row r="103" spans="1:55">
      <c r="AA103" s="61" t="s">
        <v>150</v>
      </c>
      <c r="AB103" s="58">
        <f>IF(AB$2=$AA$103,1,0)</f>
        <v>0</v>
      </c>
      <c r="AC103" s="46">
        <f t="shared" ref="AC103:BC103" si="44">IF(AC$2=$AA$103,1,0)</f>
        <v>0</v>
      </c>
      <c r="AD103" s="46">
        <f t="shared" si="44"/>
        <v>0</v>
      </c>
      <c r="AE103" s="46">
        <f t="shared" si="44"/>
        <v>0</v>
      </c>
      <c r="AF103" s="46">
        <f t="shared" si="44"/>
        <v>0</v>
      </c>
      <c r="AG103" s="46">
        <f t="shared" si="44"/>
        <v>0</v>
      </c>
      <c r="AH103" s="46">
        <f t="shared" si="44"/>
        <v>0</v>
      </c>
      <c r="AI103" s="46">
        <f t="shared" si="44"/>
        <v>0</v>
      </c>
      <c r="AJ103" s="46">
        <f t="shared" si="44"/>
        <v>0</v>
      </c>
      <c r="AK103" s="46">
        <f t="shared" si="44"/>
        <v>0</v>
      </c>
      <c r="AL103" s="46">
        <f t="shared" si="44"/>
        <v>0</v>
      </c>
      <c r="AM103" s="46">
        <f t="shared" si="44"/>
        <v>0</v>
      </c>
      <c r="AN103" s="46">
        <f t="shared" si="44"/>
        <v>0</v>
      </c>
      <c r="AO103" s="46">
        <f t="shared" si="44"/>
        <v>0</v>
      </c>
      <c r="AP103" s="46">
        <f t="shared" si="44"/>
        <v>0</v>
      </c>
      <c r="AQ103" s="46">
        <f t="shared" si="44"/>
        <v>0</v>
      </c>
      <c r="AR103" s="46">
        <f t="shared" si="44"/>
        <v>0</v>
      </c>
      <c r="AS103" s="46">
        <f t="shared" si="44"/>
        <v>0</v>
      </c>
      <c r="AT103" s="46">
        <f t="shared" si="44"/>
        <v>0</v>
      </c>
      <c r="AU103" s="46">
        <f t="shared" si="44"/>
        <v>0</v>
      </c>
      <c r="AV103" s="46">
        <f t="shared" si="44"/>
        <v>0</v>
      </c>
      <c r="AW103" s="46">
        <f t="shared" si="44"/>
        <v>0</v>
      </c>
      <c r="AX103" s="46">
        <f t="shared" si="44"/>
        <v>0</v>
      </c>
      <c r="AY103" s="46">
        <f t="shared" si="44"/>
        <v>0</v>
      </c>
      <c r="AZ103" s="46">
        <f t="shared" si="44"/>
        <v>0</v>
      </c>
      <c r="BA103" s="46">
        <f t="shared" si="44"/>
        <v>0</v>
      </c>
      <c r="BB103" s="46">
        <f t="shared" si="44"/>
        <v>0</v>
      </c>
      <c r="BC103" s="46">
        <f t="shared" si="44"/>
        <v>0</v>
      </c>
    </row>
    <row r="104" spans="1:55">
      <c r="AA104" s="61" t="s">
        <v>151</v>
      </c>
      <c r="AB104" s="58">
        <f>IF(AB$2=$AA$104,1,0)</f>
        <v>0</v>
      </c>
      <c r="AC104" s="46">
        <f t="shared" ref="AC104:BC104" si="45">IF(AC$2=$AA$104,1,0)</f>
        <v>0</v>
      </c>
      <c r="AD104" s="46">
        <f t="shared" si="45"/>
        <v>0</v>
      </c>
      <c r="AE104" s="46">
        <f t="shared" si="45"/>
        <v>0</v>
      </c>
      <c r="AF104" s="46">
        <f t="shared" si="45"/>
        <v>0</v>
      </c>
      <c r="AG104" s="46">
        <f t="shared" si="45"/>
        <v>0</v>
      </c>
      <c r="AH104" s="46">
        <f t="shared" si="45"/>
        <v>0</v>
      </c>
      <c r="AI104" s="46">
        <f t="shared" si="45"/>
        <v>0</v>
      </c>
      <c r="AJ104" s="46">
        <f t="shared" si="45"/>
        <v>0</v>
      </c>
      <c r="AK104" s="46">
        <f t="shared" si="45"/>
        <v>0</v>
      </c>
      <c r="AL104" s="46">
        <f t="shared" si="45"/>
        <v>0</v>
      </c>
      <c r="AM104" s="46">
        <f t="shared" si="45"/>
        <v>0</v>
      </c>
      <c r="AN104" s="46">
        <f t="shared" si="45"/>
        <v>0</v>
      </c>
      <c r="AO104" s="46">
        <f t="shared" si="45"/>
        <v>0</v>
      </c>
      <c r="AP104" s="46">
        <f t="shared" si="45"/>
        <v>0</v>
      </c>
      <c r="AQ104" s="46">
        <f t="shared" si="45"/>
        <v>0</v>
      </c>
      <c r="AR104" s="46">
        <f t="shared" si="45"/>
        <v>0</v>
      </c>
      <c r="AS104" s="46">
        <f t="shared" si="45"/>
        <v>0</v>
      </c>
      <c r="AT104" s="46">
        <f t="shared" si="45"/>
        <v>0</v>
      </c>
      <c r="AU104" s="46">
        <f t="shared" si="45"/>
        <v>0</v>
      </c>
      <c r="AV104" s="46">
        <f t="shared" si="45"/>
        <v>0</v>
      </c>
      <c r="AW104" s="46">
        <f t="shared" si="45"/>
        <v>0</v>
      </c>
      <c r="AX104" s="46">
        <f t="shared" si="45"/>
        <v>0</v>
      </c>
      <c r="AY104" s="46">
        <f t="shared" si="45"/>
        <v>0</v>
      </c>
      <c r="AZ104" s="46">
        <f t="shared" si="45"/>
        <v>0</v>
      </c>
      <c r="BA104" s="46">
        <f t="shared" si="45"/>
        <v>0</v>
      </c>
      <c r="BB104" s="46">
        <f t="shared" si="45"/>
        <v>0</v>
      </c>
      <c r="BC104" s="46">
        <f t="shared" si="45"/>
        <v>0</v>
      </c>
    </row>
    <row r="105" spans="1:55">
      <c r="AA105" s="61" t="s">
        <v>152</v>
      </c>
      <c r="AB105" s="58">
        <f>IF(AB$2=$AA$105,1,0)</f>
        <v>0</v>
      </c>
      <c r="AC105" s="46">
        <f t="shared" ref="AC105:BC105" si="46">IF(AC$2=$AA$105,1,0)</f>
        <v>0</v>
      </c>
      <c r="AD105" s="46">
        <f t="shared" si="46"/>
        <v>0</v>
      </c>
      <c r="AE105" s="46">
        <f t="shared" si="46"/>
        <v>0</v>
      </c>
      <c r="AF105" s="46">
        <f t="shared" si="46"/>
        <v>0</v>
      </c>
      <c r="AG105" s="46">
        <f t="shared" si="46"/>
        <v>0</v>
      </c>
      <c r="AH105" s="46">
        <f t="shared" si="46"/>
        <v>0</v>
      </c>
      <c r="AI105" s="46">
        <f t="shared" si="46"/>
        <v>0</v>
      </c>
      <c r="AJ105" s="46">
        <f t="shared" si="46"/>
        <v>0</v>
      </c>
      <c r="AK105" s="46">
        <f t="shared" si="46"/>
        <v>0</v>
      </c>
      <c r="AL105" s="46">
        <f t="shared" si="46"/>
        <v>0</v>
      </c>
      <c r="AM105" s="46">
        <f t="shared" si="46"/>
        <v>0</v>
      </c>
      <c r="AN105" s="46">
        <f t="shared" si="46"/>
        <v>0</v>
      </c>
      <c r="AO105" s="46">
        <f t="shared" si="46"/>
        <v>0</v>
      </c>
      <c r="AP105" s="46">
        <f t="shared" si="46"/>
        <v>0</v>
      </c>
      <c r="AQ105" s="46">
        <f t="shared" si="46"/>
        <v>0</v>
      </c>
      <c r="AR105" s="46">
        <f t="shared" si="46"/>
        <v>0</v>
      </c>
      <c r="AS105" s="46">
        <f t="shared" si="46"/>
        <v>0</v>
      </c>
      <c r="AT105" s="46">
        <f t="shared" si="46"/>
        <v>0</v>
      </c>
      <c r="AU105" s="46">
        <f t="shared" si="46"/>
        <v>0</v>
      </c>
      <c r="AV105" s="46">
        <f t="shared" si="46"/>
        <v>0</v>
      </c>
      <c r="AW105" s="46">
        <f t="shared" si="46"/>
        <v>0</v>
      </c>
      <c r="AX105" s="46">
        <f t="shared" si="46"/>
        <v>0</v>
      </c>
      <c r="AY105" s="46">
        <f t="shared" si="46"/>
        <v>0</v>
      </c>
      <c r="AZ105" s="46">
        <f t="shared" si="46"/>
        <v>0</v>
      </c>
      <c r="BA105" s="46">
        <f t="shared" si="46"/>
        <v>0</v>
      </c>
      <c r="BB105" s="46">
        <f t="shared" si="46"/>
        <v>0</v>
      </c>
      <c r="BC105" s="46">
        <f t="shared" si="46"/>
        <v>0</v>
      </c>
    </row>
    <row r="106" spans="1:55" ht="15.75" thickBot="1">
      <c r="Z106" t="s">
        <v>220</v>
      </c>
      <c r="AA106" s="62" t="s">
        <v>153</v>
      </c>
      <c r="AB106" s="58">
        <f>IF(OR(AB$2=$AA$106,AB$2=$Z$106),1,0)</f>
        <v>0</v>
      </c>
      <c r="AC106" s="46">
        <f t="shared" ref="AC106:BC106" si="47">IF(OR(AC$2=$AA$106,AC$2=$Z$106),1,0)</f>
        <v>0</v>
      </c>
      <c r="AD106" s="46">
        <f t="shared" si="47"/>
        <v>0</v>
      </c>
      <c r="AE106" s="46">
        <f t="shared" si="47"/>
        <v>0</v>
      </c>
      <c r="AF106" s="46">
        <f t="shared" si="47"/>
        <v>0</v>
      </c>
      <c r="AG106" s="46">
        <f t="shared" si="47"/>
        <v>0</v>
      </c>
      <c r="AH106" s="46">
        <f t="shared" si="47"/>
        <v>0</v>
      </c>
      <c r="AI106" s="46">
        <f t="shared" si="47"/>
        <v>0</v>
      </c>
      <c r="AJ106" s="46">
        <f t="shared" si="47"/>
        <v>0</v>
      </c>
      <c r="AK106" s="46">
        <f t="shared" si="47"/>
        <v>0</v>
      </c>
      <c r="AL106" s="46">
        <f t="shared" si="47"/>
        <v>0</v>
      </c>
      <c r="AM106" s="46">
        <f t="shared" si="47"/>
        <v>0</v>
      </c>
      <c r="AN106" s="46">
        <f t="shared" si="47"/>
        <v>0</v>
      </c>
      <c r="AO106" s="46">
        <f t="shared" si="47"/>
        <v>0</v>
      </c>
      <c r="AP106" s="46">
        <f t="shared" si="47"/>
        <v>0</v>
      </c>
      <c r="AQ106" s="46">
        <f t="shared" si="47"/>
        <v>0</v>
      </c>
      <c r="AR106" s="46">
        <f t="shared" si="47"/>
        <v>0</v>
      </c>
      <c r="AS106" s="46">
        <f t="shared" si="47"/>
        <v>0</v>
      </c>
      <c r="AT106" s="46">
        <f t="shared" si="47"/>
        <v>0</v>
      </c>
      <c r="AU106" s="46">
        <f t="shared" si="47"/>
        <v>0</v>
      </c>
      <c r="AV106" s="46">
        <f t="shared" si="47"/>
        <v>0</v>
      </c>
      <c r="AW106" s="46">
        <f t="shared" si="47"/>
        <v>0</v>
      </c>
      <c r="AX106" s="46">
        <f t="shared" si="47"/>
        <v>0</v>
      </c>
      <c r="AY106" s="46">
        <f t="shared" si="47"/>
        <v>0</v>
      </c>
      <c r="AZ106" s="46">
        <f t="shared" si="47"/>
        <v>0</v>
      </c>
      <c r="BA106" s="46">
        <f t="shared" si="47"/>
        <v>0</v>
      </c>
      <c r="BB106" s="46">
        <f t="shared" si="47"/>
        <v>0</v>
      </c>
      <c r="BC106" s="46">
        <f t="shared" si="47"/>
        <v>0</v>
      </c>
    </row>
  </sheetData>
  <mergeCells count="7">
    <mergeCell ref="AA1:AA2"/>
    <mergeCell ref="B1:C1"/>
    <mergeCell ref="J1:O1"/>
    <mergeCell ref="P1:P2"/>
    <mergeCell ref="Q1:Q2"/>
    <mergeCell ref="S1:W1"/>
    <mergeCell ref="Y1:Z1"/>
  </mergeCells>
  <conditionalFormatting sqref="AB101:BC101">
    <cfRule type="cellIs" dxfId="20" priority="1" operator="greaterThan">
      <formula>1</formula>
    </cfRule>
  </conditionalFormatting>
  <pageMargins left="0.7" right="0.7" top="0.75" bottom="0.75" header="0.3" footer="0.3"/>
  <pageSetup paperSize="9" orientation="portrait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6" tint="-0.249977111117893"/>
  </sheetPr>
  <dimension ref="A1:Z99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 activeCell="K3" sqref="K3"/>
    </sheetView>
  </sheetViews>
  <sheetFormatPr defaultRowHeight="15"/>
  <cols>
    <col min="1" max="1" width="13.28515625" bestFit="1" customWidth="1"/>
    <col min="16" max="16" width="13.85546875" customWidth="1"/>
    <col min="18" max="18" width="5" customWidth="1"/>
  </cols>
  <sheetData>
    <row r="1" spans="1:23" ht="15" customHeight="1">
      <c r="A1" s="2">
        <f>Allocation_SG!A1</f>
        <v>45192</v>
      </c>
      <c r="B1" s="208" t="s">
        <v>202</v>
      </c>
      <c r="C1" s="208"/>
      <c r="D1" s="210" t="s">
        <v>299</v>
      </c>
      <c r="E1" s="210"/>
      <c r="F1" s="210"/>
      <c r="G1" s="210"/>
      <c r="H1" s="210"/>
      <c r="I1" s="211"/>
      <c r="J1" s="202" t="s">
        <v>293</v>
      </c>
      <c r="K1" s="203"/>
      <c r="L1" s="203"/>
      <c r="M1" s="203"/>
      <c r="N1" s="203"/>
      <c r="O1" s="204"/>
      <c r="P1" s="202"/>
      <c r="Q1" s="205" t="s">
        <v>142</v>
      </c>
      <c r="S1" s="206" t="s">
        <v>294</v>
      </c>
      <c r="T1" s="206"/>
      <c r="U1" s="206"/>
      <c r="V1" s="206"/>
      <c r="W1" s="206"/>
    </row>
    <row r="2" spans="1:23">
      <c r="A2" s="8" t="s">
        <v>164</v>
      </c>
      <c r="B2" s="20" t="s">
        <v>183</v>
      </c>
      <c r="C2" s="20" t="s">
        <v>184</v>
      </c>
      <c r="D2" s="19" t="s">
        <v>149</v>
      </c>
      <c r="E2" s="19" t="s">
        <v>150</v>
      </c>
      <c r="F2" s="19" t="s">
        <v>151</v>
      </c>
      <c r="G2" s="19" t="s">
        <v>152</v>
      </c>
      <c r="H2" s="19" t="s">
        <v>220</v>
      </c>
      <c r="I2" s="19" t="s">
        <v>221</v>
      </c>
      <c r="J2" s="21" t="s">
        <v>149</v>
      </c>
      <c r="K2" s="22" t="s">
        <v>150</v>
      </c>
      <c r="L2" s="22" t="s">
        <v>151</v>
      </c>
      <c r="M2" s="22" t="s">
        <v>152</v>
      </c>
      <c r="N2" s="22" t="s">
        <v>220</v>
      </c>
      <c r="O2" s="23" t="s">
        <v>221</v>
      </c>
      <c r="P2" s="202"/>
      <c r="Q2" s="205"/>
      <c r="S2" s="41" t="s">
        <v>149</v>
      </c>
      <c r="T2" s="42" t="s">
        <v>150</v>
      </c>
      <c r="U2" s="42" t="s">
        <v>151</v>
      </c>
      <c r="V2" s="42" t="s">
        <v>152</v>
      </c>
      <c r="W2" s="42" t="s">
        <v>153</v>
      </c>
    </row>
    <row r="3" spans="1:23">
      <c r="A3" s="8" t="s">
        <v>45</v>
      </c>
      <c r="B3" s="20">
        <v>0</v>
      </c>
      <c r="C3" s="20">
        <f>B3</f>
        <v>0</v>
      </c>
      <c r="D3" s="19">
        <v>41.81</v>
      </c>
      <c r="E3" s="19">
        <v>23.9</v>
      </c>
      <c r="F3" s="19">
        <v>0</v>
      </c>
      <c r="G3" s="19">
        <v>5.09</v>
      </c>
      <c r="H3" s="19">
        <v>29.2</v>
      </c>
      <c r="I3" s="19">
        <f>SUM(D3:H3)</f>
        <v>100.00000000000001</v>
      </c>
      <c r="J3" s="21">
        <f>$C3*D3/$I3</f>
        <v>0</v>
      </c>
      <c r="K3" s="21">
        <f t="shared" ref="K3:O3" si="0">$C3*E3/$I3</f>
        <v>0</v>
      </c>
      <c r="L3" s="21">
        <f t="shared" si="0"/>
        <v>0</v>
      </c>
      <c r="M3" s="21">
        <f t="shared" si="0"/>
        <v>0</v>
      </c>
      <c r="N3" s="21">
        <f t="shared" si="0"/>
        <v>0</v>
      </c>
      <c r="O3" s="21">
        <f t="shared" si="0"/>
        <v>0</v>
      </c>
      <c r="P3" s="22"/>
      <c r="Q3" s="39">
        <f>O3+P3</f>
        <v>0</v>
      </c>
      <c r="S3" s="37">
        <f t="shared" ref="S3:S66" si="1">J3</f>
        <v>0</v>
      </c>
      <c r="T3" s="37">
        <f t="shared" ref="T3:T66" si="2">K3</f>
        <v>0</v>
      </c>
      <c r="U3" s="37">
        <f t="shared" ref="U3:U66" si="3">L3</f>
        <v>0</v>
      </c>
      <c r="V3" s="37">
        <f t="shared" ref="V3:V66" si="4">M3</f>
        <v>0</v>
      </c>
      <c r="W3" s="37">
        <f t="shared" ref="W3:W66" si="5">N3</f>
        <v>0</v>
      </c>
    </row>
    <row r="4" spans="1:23">
      <c r="A4" s="8" t="s">
        <v>46</v>
      </c>
      <c r="B4" s="20">
        <f>B3</f>
        <v>0</v>
      </c>
      <c r="C4" s="20">
        <f t="shared" ref="C4:C67" si="6">B4</f>
        <v>0</v>
      </c>
      <c r="D4" s="19">
        <v>41.81</v>
      </c>
      <c r="E4" s="19">
        <v>23.9</v>
      </c>
      <c r="F4" s="19">
        <v>0</v>
      </c>
      <c r="G4" s="19">
        <v>5.09</v>
      </c>
      <c r="H4" s="19">
        <v>29.2</v>
      </c>
      <c r="I4" s="19">
        <f t="shared" ref="I4:I67" si="7">SUM(D4:H4)</f>
        <v>100.00000000000001</v>
      </c>
      <c r="J4" s="21">
        <f t="shared" ref="J4:J67" si="8">$C4*D4/$I4</f>
        <v>0</v>
      </c>
      <c r="K4" s="21">
        <f t="shared" ref="K4:K67" si="9">$C4*E4/$I4</f>
        <v>0</v>
      </c>
      <c r="L4" s="21">
        <f t="shared" ref="L4:L67" si="10">$C4*F4/$I4</f>
        <v>0</v>
      </c>
      <c r="M4" s="21">
        <f t="shared" ref="M4:M67" si="11">$C4*G4/$I4</f>
        <v>0</v>
      </c>
      <c r="N4" s="21">
        <f t="shared" ref="N4:N67" si="12">$C4*H4/$I4</f>
        <v>0</v>
      </c>
      <c r="O4" s="21">
        <f t="shared" ref="O4:O67" si="13">$C4*I4/$I4</f>
        <v>0</v>
      </c>
      <c r="P4" s="22"/>
      <c r="Q4" s="39">
        <f t="shared" ref="Q4:Q67" si="14">O4+P4</f>
        <v>0</v>
      </c>
      <c r="S4" s="37">
        <f t="shared" si="1"/>
        <v>0</v>
      </c>
      <c r="T4" s="37">
        <f t="shared" si="2"/>
        <v>0</v>
      </c>
      <c r="U4" s="37">
        <f t="shared" si="3"/>
        <v>0</v>
      </c>
      <c r="V4" s="37">
        <f t="shared" si="4"/>
        <v>0</v>
      </c>
      <c r="W4" s="37">
        <f t="shared" si="5"/>
        <v>0</v>
      </c>
    </row>
    <row r="5" spans="1:23">
      <c r="A5" s="8" t="s">
        <v>47</v>
      </c>
      <c r="B5" s="20">
        <f t="shared" ref="B5:B68" si="15">B4</f>
        <v>0</v>
      </c>
      <c r="C5" s="20">
        <f t="shared" si="6"/>
        <v>0</v>
      </c>
      <c r="D5" s="19">
        <v>41.81</v>
      </c>
      <c r="E5" s="19">
        <v>23.9</v>
      </c>
      <c r="F5" s="19">
        <v>0</v>
      </c>
      <c r="G5" s="19">
        <v>5.09</v>
      </c>
      <c r="H5" s="19">
        <v>29.2</v>
      </c>
      <c r="I5" s="19">
        <f t="shared" si="7"/>
        <v>100.00000000000001</v>
      </c>
      <c r="J5" s="21">
        <f t="shared" si="8"/>
        <v>0</v>
      </c>
      <c r="K5" s="21">
        <f t="shared" si="9"/>
        <v>0</v>
      </c>
      <c r="L5" s="21">
        <f t="shared" si="10"/>
        <v>0</v>
      </c>
      <c r="M5" s="21">
        <f t="shared" si="11"/>
        <v>0</v>
      </c>
      <c r="N5" s="21">
        <f t="shared" si="12"/>
        <v>0</v>
      </c>
      <c r="O5" s="21">
        <f t="shared" si="13"/>
        <v>0</v>
      </c>
      <c r="P5" s="22"/>
      <c r="Q5" s="39">
        <f t="shared" si="14"/>
        <v>0</v>
      </c>
      <c r="S5" s="37">
        <f t="shared" si="1"/>
        <v>0</v>
      </c>
      <c r="T5" s="37">
        <f t="shared" si="2"/>
        <v>0</v>
      </c>
      <c r="U5" s="37">
        <f t="shared" si="3"/>
        <v>0</v>
      </c>
      <c r="V5" s="37">
        <f t="shared" si="4"/>
        <v>0</v>
      </c>
      <c r="W5" s="37">
        <f t="shared" si="5"/>
        <v>0</v>
      </c>
    </row>
    <row r="6" spans="1:23">
      <c r="A6" s="8" t="s">
        <v>48</v>
      </c>
      <c r="B6" s="20">
        <f t="shared" si="15"/>
        <v>0</v>
      </c>
      <c r="C6" s="20">
        <f t="shared" si="6"/>
        <v>0</v>
      </c>
      <c r="D6" s="19">
        <v>41.81</v>
      </c>
      <c r="E6" s="19">
        <v>23.9</v>
      </c>
      <c r="F6" s="19">
        <v>0</v>
      </c>
      <c r="G6" s="19">
        <v>5.09</v>
      </c>
      <c r="H6" s="19">
        <v>29.2</v>
      </c>
      <c r="I6" s="19">
        <f t="shared" si="7"/>
        <v>100.00000000000001</v>
      </c>
      <c r="J6" s="21">
        <f t="shared" si="8"/>
        <v>0</v>
      </c>
      <c r="K6" s="21">
        <f t="shared" si="9"/>
        <v>0</v>
      </c>
      <c r="L6" s="21">
        <f t="shared" si="10"/>
        <v>0</v>
      </c>
      <c r="M6" s="21">
        <f t="shared" si="11"/>
        <v>0</v>
      </c>
      <c r="N6" s="21">
        <f t="shared" si="12"/>
        <v>0</v>
      </c>
      <c r="O6" s="21">
        <f t="shared" si="13"/>
        <v>0</v>
      </c>
      <c r="P6" s="22"/>
      <c r="Q6" s="39">
        <f t="shared" si="14"/>
        <v>0</v>
      </c>
      <c r="S6" s="37">
        <f t="shared" si="1"/>
        <v>0</v>
      </c>
      <c r="T6" s="37">
        <f t="shared" si="2"/>
        <v>0</v>
      </c>
      <c r="U6" s="37">
        <f t="shared" si="3"/>
        <v>0</v>
      </c>
      <c r="V6" s="37">
        <f t="shared" si="4"/>
        <v>0</v>
      </c>
      <c r="W6" s="37">
        <f t="shared" si="5"/>
        <v>0</v>
      </c>
    </row>
    <row r="7" spans="1:23">
      <c r="A7" s="8" t="s">
        <v>49</v>
      </c>
      <c r="B7" s="20">
        <f t="shared" si="15"/>
        <v>0</v>
      </c>
      <c r="C7" s="20">
        <f t="shared" si="6"/>
        <v>0</v>
      </c>
      <c r="D7" s="19">
        <v>41.81</v>
      </c>
      <c r="E7" s="19">
        <v>23.9</v>
      </c>
      <c r="F7" s="19">
        <v>0</v>
      </c>
      <c r="G7" s="19">
        <v>5.09</v>
      </c>
      <c r="H7" s="19">
        <v>29.2</v>
      </c>
      <c r="I7" s="19">
        <f t="shared" si="7"/>
        <v>100.00000000000001</v>
      </c>
      <c r="J7" s="21">
        <f t="shared" si="8"/>
        <v>0</v>
      </c>
      <c r="K7" s="21">
        <f t="shared" si="9"/>
        <v>0</v>
      </c>
      <c r="L7" s="21">
        <f t="shared" si="10"/>
        <v>0</v>
      </c>
      <c r="M7" s="21">
        <f t="shared" si="11"/>
        <v>0</v>
      </c>
      <c r="N7" s="21">
        <f t="shared" si="12"/>
        <v>0</v>
      </c>
      <c r="O7" s="21">
        <f t="shared" si="13"/>
        <v>0</v>
      </c>
      <c r="P7" s="22"/>
      <c r="Q7" s="39">
        <f t="shared" si="14"/>
        <v>0</v>
      </c>
      <c r="S7" s="37">
        <f t="shared" si="1"/>
        <v>0</v>
      </c>
      <c r="T7" s="37">
        <f t="shared" si="2"/>
        <v>0</v>
      </c>
      <c r="U7" s="37">
        <f t="shared" si="3"/>
        <v>0</v>
      </c>
      <c r="V7" s="37">
        <f t="shared" si="4"/>
        <v>0</v>
      </c>
      <c r="W7" s="37">
        <f t="shared" si="5"/>
        <v>0</v>
      </c>
    </row>
    <row r="8" spans="1:23">
      <c r="A8" s="8" t="s">
        <v>50</v>
      </c>
      <c r="B8" s="20">
        <f t="shared" si="15"/>
        <v>0</v>
      </c>
      <c r="C8" s="20">
        <f t="shared" si="6"/>
        <v>0</v>
      </c>
      <c r="D8" s="19">
        <v>41.81</v>
      </c>
      <c r="E8" s="19">
        <v>23.9</v>
      </c>
      <c r="F8" s="19">
        <v>0</v>
      </c>
      <c r="G8" s="19">
        <v>5.09</v>
      </c>
      <c r="H8" s="19">
        <v>29.2</v>
      </c>
      <c r="I8" s="19">
        <f t="shared" si="7"/>
        <v>100.00000000000001</v>
      </c>
      <c r="J8" s="21">
        <f t="shared" si="8"/>
        <v>0</v>
      </c>
      <c r="K8" s="21">
        <f t="shared" si="9"/>
        <v>0</v>
      </c>
      <c r="L8" s="21">
        <f t="shared" si="10"/>
        <v>0</v>
      </c>
      <c r="M8" s="21">
        <f t="shared" si="11"/>
        <v>0</v>
      </c>
      <c r="N8" s="21">
        <f t="shared" si="12"/>
        <v>0</v>
      </c>
      <c r="O8" s="21">
        <f t="shared" si="13"/>
        <v>0</v>
      </c>
      <c r="P8" s="22"/>
      <c r="Q8" s="39">
        <f t="shared" si="14"/>
        <v>0</v>
      </c>
      <c r="S8" s="37">
        <f t="shared" si="1"/>
        <v>0</v>
      </c>
      <c r="T8" s="37">
        <f t="shared" si="2"/>
        <v>0</v>
      </c>
      <c r="U8" s="37">
        <f t="shared" si="3"/>
        <v>0</v>
      </c>
      <c r="V8" s="37">
        <f t="shared" si="4"/>
        <v>0</v>
      </c>
      <c r="W8" s="37">
        <f t="shared" si="5"/>
        <v>0</v>
      </c>
    </row>
    <row r="9" spans="1:23">
      <c r="A9" s="8" t="s">
        <v>51</v>
      </c>
      <c r="B9" s="20">
        <f t="shared" si="15"/>
        <v>0</v>
      </c>
      <c r="C9" s="20">
        <f t="shared" si="6"/>
        <v>0</v>
      </c>
      <c r="D9" s="19">
        <v>41.81</v>
      </c>
      <c r="E9" s="19">
        <v>23.9</v>
      </c>
      <c r="F9" s="19">
        <v>0</v>
      </c>
      <c r="G9" s="19">
        <v>5.09</v>
      </c>
      <c r="H9" s="19">
        <v>29.2</v>
      </c>
      <c r="I9" s="19">
        <f t="shared" si="7"/>
        <v>100.00000000000001</v>
      </c>
      <c r="J9" s="21">
        <f t="shared" si="8"/>
        <v>0</v>
      </c>
      <c r="K9" s="21">
        <f t="shared" si="9"/>
        <v>0</v>
      </c>
      <c r="L9" s="21">
        <f t="shared" si="10"/>
        <v>0</v>
      </c>
      <c r="M9" s="21">
        <f t="shared" si="11"/>
        <v>0</v>
      </c>
      <c r="N9" s="21">
        <f t="shared" si="12"/>
        <v>0</v>
      </c>
      <c r="O9" s="21">
        <f t="shared" si="13"/>
        <v>0</v>
      </c>
      <c r="P9" s="22"/>
      <c r="Q9" s="39">
        <f t="shared" si="14"/>
        <v>0</v>
      </c>
      <c r="S9" s="37">
        <f t="shared" si="1"/>
        <v>0</v>
      </c>
      <c r="T9" s="37">
        <f t="shared" si="2"/>
        <v>0</v>
      </c>
      <c r="U9" s="37">
        <f t="shared" si="3"/>
        <v>0</v>
      </c>
      <c r="V9" s="37">
        <f t="shared" si="4"/>
        <v>0</v>
      </c>
      <c r="W9" s="37">
        <f t="shared" si="5"/>
        <v>0</v>
      </c>
    </row>
    <row r="10" spans="1:23">
      <c r="A10" s="8" t="s">
        <v>52</v>
      </c>
      <c r="B10" s="20">
        <f t="shared" si="15"/>
        <v>0</v>
      </c>
      <c r="C10" s="20">
        <f t="shared" si="6"/>
        <v>0</v>
      </c>
      <c r="D10" s="19">
        <v>41.81</v>
      </c>
      <c r="E10" s="19">
        <v>23.9</v>
      </c>
      <c r="F10" s="19">
        <v>0</v>
      </c>
      <c r="G10" s="19">
        <v>5.09</v>
      </c>
      <c r="H10" s="19">
        <v>29.2</v>
      </c>
      <c r="I10" s="19">
        <f t="shared" si="7"/>
        <v>100.00000000000001</v>
      </c>
      <c r="J10" s="21">
        <f t="shared" si="8"/>
        <v>0</v>
      </c>
      <c r="K10" s="21">
        <f t="shared" si="9"/>
        <v>0</v>
      </c>
      <c r="L10" s="21">
        <f t="shared" si="10"/>
        <v>0</v>
      </c>
      <c r="M10" s="21">
        <f t="shared" si="11"/>
        <v>0</v>
      </c>
      <c r="N10" s="21">
        <f t="shared" si="12"/>
        <v>0</v>
      </c>
      <c r="O10" s="21">
        <f t="shared" si="13"/>
        <v>0</v>
      </c>
      <c r="P10" s="22"/>
      <c r="Q10" s="39">
        <f t="shared" si="14"/>
        <v>0</v>
      </c>
      <c r="S10" s="37">
        <f t="shared" si="1"/>
        <v>0</v>
      </c>
      <c r="T10" s="37">
        <f t="shared" si="2"/>
        <v>0</v>
      </c>
      <c r="U10" s="37">
        <f t="shared" si="3"/>
        <v>0</v>
      </c>
      <c r="V10" s="37">
        <f t="shared" si="4"/>
        <v>0</v>
      </c>
      <c r="W10" s="37">
        <f t="shared" si="5"/>
        <v>0</v>
      </c>
    </row>
    <row r="11" spans="1:23">
      <c r="A11" s="8" t="s">
        <v>53</v>
      </c>
      <c r="B11" s="20">
        <f t="shared" si="15"/>
        <v>0</v>
      </c>
      <c r="C11" s="20">
        <f t="shared" si="6"/>
        <v>0</v>
      </c>
      <c r="D11" s="19">
        <v>41.81</v>
      </c>
      <c r="E11" s="19">
        <v>23.9</v>
      </c>
      <c r="F11" s="19">
        <v>0</v>
      </c>
      <c r="G11" s="19">
        <v>5.09</v>
      </c>
      <c r="H11" s="19">
        <v>29.2</v>
      </c>
      <c r="I11" s="19">
        <f t="shared" si="7"/>
        <v>100.00000000000001</v>
      </c>
      <c r="J11" s="21">
        <f t="shared" si="8"/>
        <v>0</v>
      </c>
      <c r="K11" s="21">
        <f t="shared" si="9"/>
        <v>0</v>
      </c>
      <c r="L11" s="21">
        <f t="shared" si="10"/>
        <v>0</v>
      </c>
      <c r="M11" s="21">
        <f t="shared" si="11"/>
        <v>0</v>
      </c>
      <c r="N11" s="21">
        <f t="shared" si="12"/>
        <v>0</v>
      </c>
      <c r="O11" s="21">
        <f t="shared" si="13"/>
        <v>0</v>
      </c>
      <c r="P11" s="22"/>
      <c r="Q11" s="39">
        <f t="shared" si="14"/>
        <v>0</v>
      </c>
      <c r="S11" s="37">
        <f t="shared" si="1"/>
        <v>0</v>
      </c>
      <c r="T11" s="37">
        <f t="shared" si="2"/>
        <v>0</v>
      </c>
      <c r="U11" s="37">
        <f t="shared" si="3"/>
        <v>0</v>
      </c>
      <c r="V11" s="37">
        <f t="shared" si="4"/>
        <v>0</v>
      </c>
      <c r="W11" s="37">
        <f t="shared" si="5"/>
        <v>0</v>
      </c>
    </row>
    <row r="12" spans="1:23">
      <c r="A12" s="8" t="s">
        <v>54</v>
      </c>
      <c r="B12" s="20">
        <f t="shared" si="15"/>
        <v>0</v>
      </c>
      <c r="C12" s="20">
        <f t="shared" si="6"/>
        <v>0</v>
      </c>
      <c r="D12" s="19">
        <v>41.81</v>
      </c>
      <c r="E12" s="19">
        <v>23.9</v>
      </c>
      <c r="F12" s="19">
        <v>0</v>
      </c>
      <c r="G12" s="19">
        <v>5.09</v>
      </c>
      <c r="H12" s="19">
        <v>29.2</v>
      </c>
      <c r="I12" s="19">
        <f t="shared" si="7"/>
        <v>100.00000000000001</v>
      </c>
      <c r="J12" s="21">
        <f t="shared" si="8"/>
        <v>0</v>
      </c>
      <c r="K12" s="21">
        <f t="shared" si="9"/>
        <v>0</v>
      </c>
      <c r="L12" s="21">
        <f t="shared" si="10"/>
        <v>0</v>
      </c>
      <c r="M12" s="21">
        <f t="shared" si="11"/>
        <v>0</v>
      </c>
      <c r="N12" s="21">
        <f t="shared" si="12"/>
        <v>0</v>
      </c>
      <c r="O12" s="21">
        <f t="shared" si="13"/>
        <v>0</v>
      </c>
      <c r="P12" s="22"/>
      <c r="Q12" s="39">
        <f t="shared" si="14"/>
        <v>0</v>
      </c>
      <c r="S12" s="37">
        <f t="shared" si="1"/>
        <v>0</v>
      </c>
      <c r="T12" s="37">
        <f t="shared" si="2"/>
        <v>0</v>
      </c>
      <c r="U12" s="37">
        <f t="shared" si="3"/>
        <v>0</v>
      </c>
      <c r="V12" s="37">
        <f t="shared" si="4"/>
        <v>0</v>
      </c>
      <c r="W12" s="37">
        <f t="shared" si="5"/>
        <v>0</v>
      </c>
    </row>
    <row r="13" spans="1:23">
      <c r="A13" s="8" t="s">
        <v>55</v>
      </c>
      <c r="B13" s="20">
        <f t="shared" si="15"/>
        <v>0</v>
      </c>
      <c r="C13" s="20">
        <f t="shared" si="6"/>
        <v>0</v>
      </c>
      <c r="D13" s="19">
        <v>41.81</v>
      </c>
      <c r="E13" s="19">
        <v>23.9</v>
      </c>
      <c r="F13" s="19">
        <v>0</v>
      </c>
      <c r="G13" s="19">
        <v>5.09</v>
      </c>
      <c r="H13" s="19">
        <v>29.2</v>
      </c>
      <c r="I13" s="19">
        <f t="shared" si="7"/>
        <v>100.00000000000001</v>
      </c>
      <c r="J13" s="21">
        <f t="shared" si="8"/>
        <v>0</v>
      </c>
      <c r="K13" s="21">
        <f t="shared" si="9"/>
        <v>0</v>
      </c>
      <c r="L13" s="21">
        <f t="shared" si="10"/>
        <v>0</v>
      </c>
      <c r="M13" s="21">
        <f t="shared" si="11"/>
        <v>0</v>
      </c>
      <c r="N13" s="21">
        <f t="shared" si="12"/>
        <v>0</v>
      </c>
      <c r="O13" s="21">
        <f t="shared" si="13"/>
        <v>0</v>
      </c>
      <c r="P13" s="22"/>
      <c r="Q13" s="39">
        <f t="shared" si="14"/>
        <v>0</v>
      </c>
      <c r="S13" s="37">
        <f t="shared" si="1"/>
        <v>0</v>
      </c>
      <c r="T13" s="37">
        <f t="shared" si="2"/>
        <v>0</v>
      </c>
      <c r="U13" s="37">
        <f t="shared" si="3"/>
        <v>0</v>
      </c>
      <c r="V13" s="37">
        <f t="shared" si="4"/>
        <v>0</v>
      </c>
      <c r="W13" s="37">
        <f t="shared" si="5"/>
        <v>0</v>
      </c>
    </row>
    <row r="14" spans="1:23">
      <c r="A14" s="8" t="s">
        <v>56</v>
      </c>
      <c r="B14" s="20">
        <f t="shared" si="15"/>
        <v>0</v>
      </c>
      <c r="C14" s="20">
        <f t="shared" si="6"/>
        <v>0</v>
      </c>
      <c r="D14" s="19">
        <v>41.81</v>
      </c>
      <c r="E14" s="19">
        <v>23.9</v>
      </c>
      <c r="F14" s="19">
        <v>0</v>
      </c>
      <c r="G14" s="19">
        <v>5.09</v>
      </c>
      <c r="H14" s="19">
        <v>29.2</v>
      </c>
      <c r="I14" s="19">
        <f t="shared" si="7"/>
        <v>100.00000000000001</v>
      </c>
      <c r="J14" s="21">
        <f t="shared" si="8"/>
        <v>0</v>
      </c>
      <c r="K14" s="21">
        <f t="shared" si="9"/>
        <v>0</v>
      </c>
      <c r="L14" s="21">
        <f t="shared" si="10"/>
        <v>0</v>
      </c>
      <c r="M14" s="21">
        <f t="shared" si="11"/>
        <v>0</v>
      </c>
      <c r="N14" s="21">
        <f t="shared" si="12"/>
        <v>0</v>
      </c>
      <c r="O14" s="21">
        <f t="shared" si="13"/>
        <v>0</v>
      </c>
      <c r="P14" s="22"/>
      <c r="Q14" s="39">
        <f t="shared" si="14"/>
        <v>0</v>
      </c>
      <c r="S14" s="37">
        <f t="shared" si="1"/>
        <v>0</v>
      </c>
      <c r="T14" s="37">
        <f t="shared" si="2"/>
        <v>0</v>
      </c>
      <c r="U14" s="37">
        <f t="shared" si="3"/>
        <v>0</v>
      </c>
      <c r="V14" s="37">
        <f t="shared" si="4"/>
        <v>0</v>
      </c>
      <c r="W14" s="37">
        <f t="shared" si="5"/>
        <v>0</v>
      </c>
    </row>
    <row r="15" spans="1:23">
      <c r="A15" s="8" t="s">
        <v>57</v>
      </c>
      <c r="B15" s="20">
        <f t="shared" si="15"/>
        <v>0</v>
      </c>
      <c r="C15" s="20">
        <f t="shared" si="6"/>
        <v>0</v>
      </c>
      <c r="D15" s="19">
        <v>41.81</v>
      </c>
      <c r="E15" s="19">
        <v>23.9</v>
      </c>
      <c r="F15" s="19">
        <v>0</v>
      </c>
      <c r="G15" s="19">
        <v>5.09</v>
      </c>
      <c r="H15" s="19">
        <v>29.2</v>
      </c>
      <c r="I15" s="19">
        <f t="shared" si="7"/>
        <v>100.00000000000001</v>
      </c>
      <c r="J15" s="21">
        <f t="shared" si="8"/>
        <v>0</v>
      </c>
      <c r="K15" s="21">
        <f t="shared" si="9"/>
        <v>0</v>
      </c>
      <c r="L15" s="21">
        <f t="shared" si="10"/>
        <v>0</v>
      </c>
      <c r="M15" s="21">
        <f t="shared" si="11"/>
        <v>0</v>
      </c>
      <c r="N15" s="21">
        <f t="shared" si="12"/>
        <v>0</v>
      </c>
      <c r="O15" s="21">
        <f t="shared" si="13"/>
        <v>0</v>
      </c>
      <c r="P15" s="22"/>
      <c r="Q15" s="39">
        <f t="shared" si="14"/>
        <v>0</v>
      </c>
      <c r="S15" s="37">
        <f t="shared" si="1"/>
        <v>0</v>
      </c>
      <c r="T15" s="37">
        <f t="shared" si="2"/>
        <v>0</v>
      </c>
      <c r="U15" s="37">
        <f t="shared" si="3"/>
        <v>0</v>
      </c>
      <c r="V15" s="37">
        <f t="shared" si="4"/>
        <v>0</v>
      </c>
      <c r="W15" s="37">
        <f t="shared" si="5"/>
        <v>0</v>
      </c>
    </row>
    <row r="16" spans="1:23">
      <c r="A16" s="8" t="s">
        <v>58</v>
      </c>
      <c r="B16" s="20">
        <f t="shared" si="15"/>
        <v>0</v>
      </c>
      <c r="C16" s="20">
        <f t="shared" si="6"/>
        <v>0</v>
      </c>
      <c r="D16" s="19">
        <v>41.81</v>
      </c>
      <c r="E16" s="19">
        <v>23.9</v>
      </c>
      <c r="F16" s="19">
        <v>0</v>
      </c>
      <c r="G16" s="19">
        <v>5.09</v>
      </c>
      <c r="H16" s="19">
        <v>29.2</v>
      </c>
      <c r="I16" s="19">
        <f t="shared" si="7"/>
        <v>100.00000000000001</v>
      </c>
      <c r="J16" s="21">
        <f t="shared" si="8"/>
        <v>0</v>
      </c>
      <c r="K16" s="21">
        <f t="shared" si="9"/>
        <v>0</v>
      </c>
      <c r="L16" s="21">
        <f t="shared" si="10"/>
        <v>0</v>
      </c>
      <c r="M16" s="21">
        <f t="shared" si="11"/>
        <v>0</v>
      </c>
      <c r="N16" s="21">
        <f t="shared" si="12"/>
        <v>0</v>
      </c>
      <c r="O16" s="21">
        <f t="shared" si="13"/>
        <v>0</v>
      </c>
      <c r="P16" s="22"/>
      <c r="Q16" s="39">
        <f t="shared" si="14"/>
        <v>0</v>
      </c>
      <c r="S16" s="37">
        <f t="shared" si="1"/>
        <v>0</v>
      </c>
      <c r="T16" s="37">
        <f t="shared" si="2"/>
        <v>0</v>
      </c>
      <c r="U16" s="37">
        <f t="shared" si="3"/>
        <v>0</v>
      </c>
      <c r="V16" s="37">
        <f t="shared" si="4"/>
        <v>0</v>
      </c>
      <c r="W16" s="37">
        <f t="shared" si="5"/>
        <v>0</v>
      </c>
    </row>
    <row r="17" spans="1:23">
      <c r="A17" s="8" t="s">
        <v>59</v>
      </c>
      <c r="B17" s="20">
        <f t="shared" si="15"/>
        <v>0</v>
      </c>
      <c r="C17" s="20">
        <f t="shared" si="6"/>
        <v>0</v>
      </c>
      <c r="D17" s="19">
        <v>41.81</v>
      </c>
      <c r="E17" s="19">
        <v>23.9</v>
      </c>
      <c r="F17" s="19">
        <v>0</v>
      </c>
      <c r="G17" s="19">
        <v>5.09</v>
      </c>
      <c r="H17" s="19">
        <v>29.2</v>
      </c>
      <c r="I17" s="19">
        <f t="shared" si="7"/>
        <v>100.00000000000001</v>
      </c>
      <c r="J17" s="21">
        <f t="shared" si="8"/>
        <v>0</v>
      </c>
      <c r="K17" s="21">
        <f t="shared" si="9"/>
        <v>0</v>
      </c>
      <c r="L17" s="21">
        <f t="shared" si="10"/>
        <v>0</v>
      </c>
      <c r="M17" s="21">
        <f t="shared" si="11"/>
        <v>0</v>
      </c>
      <c r="N17" s="21">
        <f t="shared" si="12"/>
        <v>0</v>
      </c>
      <c r="O17" s="21">
        <f t="shared" si="13"/>
        <v>0</v>
      </c>
      <c r="P17" s="22"/>
      <c r="Q17" s="39">
        <f t="shared" si="14"/>
        <v>0</v>
      </c>
      <c r="S17" s="37">
        <f t="shared" si="1"/>
        <v>0</v>
      </c>
      <c r="T17" s="37">
        <f t="shared" si="2"/>
        <v>0</v>
      </c>
      <c r="U17" s="37">
        <f t="shared" si="3"/>
        <v>0</v>
      </c>
      <c r="V17" s="37">
        <f t="shared" si="4"/>
        <v>0</v>
      </c>
      <c r="W17" s="37">
        <f t="shared" si="5"/>
        <v>0</v>
      </c>
    </row>
    <row r="18" spans="1:23">
      <c r="A18" s="8" t="s">
        <v>60</v>
      </c>
      <c r="B18" s="20">
        <f t="shared" si="15"/>
        <v>0</v>
      </c>
      <c r="C18" s="20">
        <f t="shared" si="6"/>
        <v>0</v>
      </c>
      <c r="D18" s="19">
        <v>41.81</v>
      </c>
      <c r="E18" s="19">
        <v>23.9</v>
      </c>
      <c r="F18" s="19">
        <v>0</v>
      </c>
      <c r="G18" s="19">
        <v>5.09</v>
      </c>
      <c r="H18" s="19">
        <v>29.2</v>
      </c>
      <c r="I18" s="19">
        <f t="shared" si="7"/>
        <v>100.00000000000001</v>
      </c>
      <c r="J18" s="21">
        <f t="shared" si="8"/>
        <v>0</v>
      </c>
      <c r="K18" s="21">
        <f t="shared" si="9"/>
        <v>0</v>
      </c>
      <c r="L18" s="21">
        <f t="shared" si="10"/>
        <v>0</v>
      </c>
      <c r="M18" s="21">
        <f t="shared" si="11"/>
        <v>0</v>
      </c>
      <c r="N18" s="21">
        <f t="shared" si="12"/>
        <v>0</v>
      </c>
      <c r="O18" s="21">
        <f t="shared" si="13"/>
        <v>0</v>
      </c>
      <c r="P18" s="22"/>
      <c r="Q18" s="39">
        <f t="shared" si="14"/>
        <v>0</v>
      </c>
      <c r="S18" s="37">
        <f t="shared" si="1"/>
        <v>0</v>
      </c>
      <c r="T18" s="37">
        <f t="shared" si="2"/>
        <v>0</v>
      </c>
      <c r="U18" s="37">
        <f t="shared" si="3"/>
        <v>0</v>
      </c>
      <c r="V18" s="37">
        <f t="shared" si="4"/>
        <v>0</v>
      </c>
      <c r="W18" s="37">
        <f t="shared" si="5"/>
        <v>0</v>
      </c>
    </row>
    <row r="19" spans="1:23">
      <c r="A19" s="8" t="s">
        <v>61</v>
      </c>
      <c r="B19" s="20">
        <f t="shared" si="15"/>
        <v>0</v>
      </c>
      <c r="C19" s="20">
        <f t="shared" si="6"/>
        <v>0</v>
      </c>
      <c r="D19" s="19">
        <v>41.81</v>
      </c>
      <c r="E19" s="19">
        <v>23.9</v>
      </c>
      <c r="F19" s="19">
        <v>0</v>
      </c>
      <c r="G19" s="19">
        <v>5.09</v>
      </c>
      <c r="H19" s="19">
        <v>29.2</v>
      </c>
      <c r="I19" s="19">
        <f t="shared" si="7"/>
        <v>100.00000000000001</v>
      </c>
      <c r="J19" s="21">
        <f t="shared" si="8"/>
        <v>0</v>
      </c>
      <c r="K19" s="21">
        <f t="shared" si="9"/>
        <v>0</v>
      </c>
      <c r="L19" s="21">
        <f t="shared" si="10"/>
        <v>0</v>
      </c>
      <c r="M19" s="21">
        <f t="shared" si="11"/>
        <v>0</v>
      </c>
      <c r="N19" s="21">
        <f t="shared" si="12"/>
        <v>0</v>
      </c>
      <c r="O19" s="21">
        <f t="shared" si="13"/>
        <v>0</v>
      </c>
      <c r="P19" s="22"/>
      <c r="Q19" s="39">
        <f t="shared" si="14"/>
        <v>0</v>
      </c>
      <c r="S19" s="37">
        <f t="shared" si="1"/>
        <v>0</v>
      </c>
      <c r="T19" s="37">
        <f t="shared" si="2"/>
        <v>0</v>
      </c>
      <c r="U19" s="37">
        <f t="shared" si="3"/>
        <v>0</v>
      </c>
      <c r="V19" s="37">
        <f t="shared" si="4"/>
        <v>0</v>
      </c>
      <c r="W19" s="37">
        <f t="shared" si="5"/>
        <v>0</v>
      </c>
    </row>
    <row r="20" spans="1:23">
      <c r="A20" s="8" t="s">
        <v>62</v>
      </c>
      <c r="B20" s="20">
        <f t="shared" si="15"/>
        <v>0</v>
      </c>
      <c r="C20" s="20">
        <f t="shared" si="6"/>
        <v>0</v>
      </c>
      <c r="D20" s="19">
        <v>41.81</v>
      </c>
      <c r="E20" s="19">
        <v>23.9</v>
      </c>
      <c r="F20" s="19">
        <v>0</v>
      </c>
      <c r="G20" s="19">
        <v>5.09</v>
      </c>
      <c r="H20" s="19">
        <v>29.2</v>
      </c>
      <c r="I20" s="19">
        <f t="shared" si="7"/>
        <v>100.00000000000001</v>
      </c>
      <c r="J20" s="21">
        <f t="shared" si="8"/>
        <v>0</v>
      </c>
      <c r="K20" s="21">
        <f t="shared" si="9"/>
        <v>0</v>
      </c>
      <c r="L20" s="21">
        <f t="shared" si="10"/>
        <v>0</v>
      </c>
      <c r="M20" s="21">
        <f t="shared" si="11"/>
        <v>0</v>
      </c>
      <c r="N20" s="21">
        <f t="shared" si="12"/>
        <v>0</v>
      </c>
      <c r="O20" s="21">
        <f t="shared" si="13"/>
        <v>0</v>
      </c>
      <c r="P20" s="22"/>
      <c r="Q20" s="39">
        <f t="shared" si="14"/>
        <v>0</v>
      </c>
      <c r="S20" s="37">
        <f t="shared" si="1"/>
        <v>0</v>
      </c>
      <c r="T20" s="37">
        <f t="shared" si="2"/>
        <v>0</v>
      </c>
      <c r="U20" s="37">
        <f t="shared" si="3"/>
        <v>0</v>
      </c>
      <c r="V20" s="37">
        <f t="shared" si="4"/>
        <v>0</v>
      </c>
      <c r="W20" s="37">
        <f t="shared" si="5"/>
        <v>0</v>
      </c>
    </row>
    <row r="21" spans="1:23">
      <c r="A21" s="8" t="s">
        <v>63</v>
      </c>
      <c r="B21" s="20">
        <f t="shared" si="15"/>
        <v>0</v>
      </c>
      <c r="C21" s="20">
        <f t="shared" si="6"/>
        <v>0</v>
      </c>
      <c r="D21" s="19">
        <v>41.81</v>
      </c>
      <c r="E21" s="19">
        <v>23.9</v>
      </c>
      <c r="F21" s="19">
        <v>0</v>
      </c>
      <c r="G21" s="19">
        <v>5.09</v>
      </c>
      <c r="H21" s="19">
        <v>29.2</v>
      </c>
      <c r="I21" s="19">
        <f t="shared" si="7"/>
        <v>100.00000000000001</v>
      </c>
      <c r="J21" s="21">
        <f t="shared" si="8"/>
        <v>0</v>
      </c>
      <c r="K21" s="21">
        <f t="shared" si="9"/>
        <v>0</v>
      </c>
      <c r="L21" s="21">
        <f t="shared" si="10"/>
        <v>0</v>
      </c>
      <c r="M21" s="21">
        <f t="shared" si="11"/>
        <v>0</v>
      </c>
      <c r="N21" s="21">
        <f t="shared" si="12"/>
        <v>0</v>
      </c>
      <c r="O21" s="21">
        <f t="shared" si="13"/>
        <v>0</v>
      </c>
      <c r="P21" s="22"/>
      <c r="Q21" s="39">
        <f t="shared" si="14"/>
        <v>0</v>
      </c>
      <c r="S21" s="37">
        <f t="shared" si="1"/>
        <v>0</v>
      </c>
      <c r="T21" s="37">
        <f t="shared" si="2"/>
        <v>0</v>
      </c>
      <c r="U21" s="37">
        <f t="shared" si="3"/>
        <v>0</v>
      </c>
      <c r="V21" s="37">
        <f t="shared" si="4"/>
        <v>0</v>
      </c>
      <c r="W21" s="37">
        <f t="shared" si="5"/>
        <v>0</v>
      </c>
    </row>
    <row r="22" spans="1:23">
      <c r="A22" s="8" t="s">
        <v>64</v>
      </c>
      <c r="B22" s="20">
        <f t="shared" si="15"/>
        <v>0</v>
      </c>
      <c r="C22" s="20">
        <f t="shared" si="6"/>
        <v>0</v>
      </c>
      <c r="D22" s="19">
        <v>41.81</v>
      </c>
      <c r="E22" s="19">
        <v>23.9</v>
      </c>
      <c r="F22" s="19">
        <v>0</v>
      </c>
      <c r="G22" s="19">
        <v>5.09</v>
      </c>
      <c r="H22" s="19">
        <v>29.2</v>
      </c>
      <c r="I22" s="19">
        <f t="shared" si="7"/>
        <v>100.00000000000001</v>
      </c>
      <c r="J22" s="21">
        <f t="shared" si="8"/>
        <v>0</v>
      </c>
      <c r="K22" s="21">
        <f t="shared" si="9"/>
        <v>0</v>
      </c>
      <c r="L22" s="21">
        <f t="shared" si="10"/>
        <v>0</v>
      </c>
      <c r="M22" s="21">
        <f t="shared" si="11"/>
        <v>0</v>
      </c>
      <c r="N22" s="21">
        <f t="shared" si="12"/>
        <v>0</v>
      </c>
      <c r="O22" s="21">
        <f t="shared" si="13"/>
        <v>0</v>
      </c>
      <c r="P22" s="22"/>
      <c r="Q22" s="39">
        <f t="shared" si="14"/>
        <v>0</v>
      </c>
      <c r="S22" s="37">
        <f t="shared" si="1"/>
        <v>0</v>
      </c>
      <c r="T22" s="37">
        <f t="shared" si="2"/>
        <v>0</v>
      </c>
      <c r="U22" s="37">
        <f t="shared" si="3"/>
        <v>0</v>
      </c>
      <c r="V22" s="37">
        <f t="shared" si="4"/>
        <v>0</v>
      </c>
      <c r="W22" s="37">
        <f t="shared" si="5"/>
        <v>0</v>
      </c>
    </row>
    <row r="23" spans="1:23">
      <c r="A23" s="8" t="s">
        <v>65</v>
      </c>
      <c r="B23" s="20">
        <f t="shared" si="15"/>
        <v>0</v>
      </c>
      <c r="C23" s="20">
        <f t="shared" si="6"/>
        <v>0</v>
      </c>
      <c r="D23" s="19">
        <v>41.81</v>
      </c>
      <c r="E23" s="19">
        <v>23.9</v>
      </c>
      <c r="F23" s="19">
        <v>0</v>
      </c>
      <c r="G23" s="19">
        <v>5.09</v>
      </c>
      <c r="H23" s="19">
        <v>29.2</v>
      </c>
      <c r="I23" s="19">
        <f t="shared" si="7"/>
        <v>100.00000000000001</v>
      </c>
      <c r="J23" s="21">
        <f t="shared" si="8"/>
        <v>0</v>
      </c>
      <c r="K23" s="21">
        <f t="shared" si="9"/>
        <v>0</v>
      </c>
      <c r="L23" s="21">
        <f t="shared" si="10"/>
        <v>0</v>
      </c>
      <c r="M23" s="21">
        <f t="shared" si="11"/>
        <v>0</v>
      </c>
      <c r="N23" s="21">
        <f t="shared" si="12"/>
        <v>0</v>
      </c>
      <c r="O23" s="21">
        <f t="shared" si="13"/>
        <v>0</v>
      </c>
      <c r="P23" s="22"/>
      <c r="Q23" s="39">
        <f t="shared" si="14"/>
        <v>0</v>
      </c>
      <c r="S23" s="37">
        <f t="shared" si="1"/>
        <v>0</v>
      </c>
      <c r="T23" s="37">
        <f t="shared" si="2"/>
        <v>0</v>
      </c>
      <c r="U23" s="37">
        <f t="shared" si="3"/>
        <v>0</v>
      </c>
      <c r="V23" s="37">
        <f t="shared" si="4"/>
        <v>0</v>
      </c>
      <c r="W23" s="37">
        <f t="shared" si="5"/>
        <v>0</v>
      </c>
    </row>
    <row r="24" spans="1:23">
      <c r="A24" s="8" t="s">
        <v>66</v>
      </c>
      <c r="B24" s="20">
        <f t="shared" si="15"/>
        <v>0</v>
      </c>
      <c r="C24" s="20">
        <f t="shared" si="6"/>
        <v>0</v>
      </c>
      <c r="D24" s="19">
        <v>41.81</v>
      </c>
      <c r="E24" s="19">
        <v>23.9</v>
      </c>
      <c r="F24" s="19">
        <v>0</v>
      </c>
      <c r="G24" s="19">
        <v>5.09</v>
      </c>
      <c r="H24" s="19">
        <v>29.2</v>
      </c>
      <c r="I24" s="19">
        <f t="shared" si="7"/>
        <v>100.00000000000001</v>
      </c>
      <c r="J24" s="21">
        <f t="shared" si="8"/>
        <v>0</v>
      </c>
      <c r="K24" s="21">
        <f t="shared" si="9"/>
        <v>0</v>
      </c>
      <c r="L24" s="21">
        <f t="shared" si="10"/>
        <v>0</v>
      </c>
      <c r="M24" s="21">
        <f t="shared" si="11"/>
        <v>0</v>
      </c>
      <c r="N24" s="21">
        <f t="shared" si="12"/>
        <v>0</v>
      </c>
      <c r="O24" s="21">
        <f t="shared" si="13"/>
        <v>0</v>
      </c>
      <c r="P24" s="22"/>
      <c r="Q24" s="39">
        <f t="shared" si="14"/>
        <v>0</v>
      </c>
      <c r="S24" s="37">
        <f t="shared" si="1"/>
        <v>0</v>
      </c>
      <c r="T24" s="37">
        <f t="shared" si="2"/>
        <v>0</v>
      </c>
      <c r="U24" s="37">
        <f t="shared" si="3"/>
        <v>0</v>
      </c>
      <c r="V24" s="37">
        <f t="shared" si="4"/>
        <v>0</v>
      </c>
      <c r="W24" s="37">
        <f t="shared" si="5"/>
        <v>0</v>
      </c>
    </row>
    <row r="25" spans="1:23">
      <c r="A25" s="8" t="s">
        <v>67</v>
      </c>
      <c r="B25" s="20">
        <f t="shared" si="15"/>
        <v>0</v>
      </c>
      <c r="C25" s="20">
        <f t="shared" si="6"/>
        <v>0</v>
      </c>
      <c r="D25" s="19">
        <v>41.81</v>
      </c>
      <c r="E25" s="19">
        <v>23.9</v>
      </c>
      <c r="F25" s="19">
        <v>0</v>
      </c>
      <c r="G25" s="19">
        <v>5.09</v>
      </c>
      <c r="H25" s="19">
        <v>29.2</v>
      </c>
      <c r="I25" s="19">
        <f t="shared" si="7"/>
        <v>100.00000000000001</v>
      </c>
      <c r="J25" s="21">
        <f t="shared" si="8"/>
        <v>0</v>
      </c>
      <c r="K25" s="21">
        <f t="shared" si="9"/>
        <v>0</v>
      </c>
      <c r="L25" s="21">
        <f t="shared" si="10"/>
        <v>0</v>
      </c>
      <c r="M25" s="21">
        <f t="shared" si="11"/>
        <v>0</v>
      </c>
      <c r="N25" s="21">
        <f t="shared" si="12"/>
        <v>0</v>
      </c>
      <c r="O25" s="21">
        <f t="shared" si="13"/>
        <v>0</v>
      </c>
      <c r="P25" s="22"/>
      <c r="Q25" s="39">
        <f t="shared" si="14"/>
        <v>0</v>
      </c>
      <c r="S25" s="37">
        <f t="shared" si="1"/>
        <v>0</v>
      </c>
      <c r="T25" s="37">
        <f t="shared" si="2"/>
        <v>0</v>
      </c>
      <c r="U25" s="37">
        <f t="shared" si="3"/>
        <v>0</v>
      </c>
      <c r="V25" s="37">
        <f t="shared" si="4"/>
        <v>0</v>
      </c>
      <c r="W25" s="37">
        <f t="shared" si="5"/>
        <v>0</v>
      </c>
    </row>
    <row r="26" spans="1:23">
      <c r="A26" s="8" t="s">
        <v>68</v>
      </c>
      <c r="B26" s="20">
        <f t="shared" si="15"/>
        <v>0</v>
      </c>
      <c r="C26" s="20">
        <f t="shared" si="6"/>
        <v>0</v>
      </c>
      <c r="D26" s="19">
        <v>41.81</v>
      </c>
      <c r="E26" s="19">
        <v>23.9</v>
      </c>
      <c r="F26" s="19">
        <v>0</v>
      </c>
      <c r="G26" s="19">
        <v>5.09</v>
      </c>
      <c r="H26" s="19">
        <v>29.2</v>
      </c>
      <c r="I26" s="19">
        <f t="shared" si="7"/>
        <v>100.00000000000001</v>
      </c>
      <c r="J26" s="21">
        <f t="shared" si="8"/>
        <v>0</v>
      </c>
      <c r="K26" s="21">
        <f t="shared" si="9"/>
        <v>0</v>
      </c>
      <c r="L26" s="21">
        <f t="shared" si="10"/>
        <v>0</v>
      </c>
      <c r="M26" s="21">
        <f t="shared" si="11"/>
        <v>0</v>
      </c>
      <c r="N26" s="21">
        <f t="shared" si="12"/>
        <v>0</v>
      </c>
      <c r="O26" s="21">
        <f t="shared" si="13"/>
        <v>0</v>
      </c>
      <c r="P26" s="22"/>
      <c r="Q26" s="39">
        <f t="shared" si="14"/>
        <v>0</v>
      </c>
      <c r="S26" s="37">
        <f t="shared" si="1"/>
        <v>0</v>
      </c>
      <c r="T26" s="37">
        <f t="shared" si="2"/>
        <v>0</v>
      </c>
      <c r="U26" s="37">
        <f t="shared" si="3"/>
        <v>0</v>
      </c>
      <c r="V26" s="37">
        <f t="shared" si="4"/>
        <v>0</v>
      </c>
      <c r="W26" s="37">
        <f t="shared" si="5"/>
        <v>0</v>
      </c>
    </row>
    <row r="27" spans="1:23">
      <c r="A27" s="8" t="s">
        <v>69</v>
      </c>
      <c r="B27" s="20">
        <f t="shared" si="15"/>
        <v>0</v>
      </c>
      <c r="C27" s="20">
        <f t="shared" si="6"/>
        <v>0</v>
      </c>
      <c r="D27" s="19">
        <v>41.81</v>
      </c>
      <c r="E27" s="19">
        <v>23.9</v>
      </c>
      <c r="F27" s="19">
        <v>0</v>
      </c>
      <c r="G27" s="19">
        <v>5.09</v>
      </c>
      <c r="H27" s="19">
        <v>29.2</v>
      </c>
      <c r="I27" s="19">
        <f t="shared" si="7"/>
        <v>100.00000000000001</v>
      </c>
      <c r="J27" s="21">
        <f t="shared" si="8"/>
        <v>0</v>
      </c>
      <c r="K27" s="21">
        <f t="shared" si="9"/>
        <v>0</v>
      </c>
      <c r="L27" s="21">
        <f t="shared" si="10"/>
        <v>0</v>
      </c>
      <c r="M27" s="21">
        <f t="shared" si="11"/>
        <v>0</v>
      </c>
      <c r="N27" s="21">
        <f t="shared" si="12"/>
        <v>0</v>
      </c>
      <c r="O27" s="21">
        <f t="shared" si="13"/>
        <v>0</v>
      </c>
      <c r="P27" s="22"/>
      <c r="Q27" s="39">
        <f t="shared" si="14"/>
        <v>0</v>
      </c>
      <c r="S27" s="37">
        <f t="shared" si="1"/>
        <v>0</v>
      </c>
      <c r="T27" s="37">
        <f t="shared" si="2"/>
        <v>0</v>
      </c>
      <c r="U27" s="37">
        <f t="shared" si="3"/>
        <v>0</v>
      </c>
      <c r="V27" s="37">
        <f t="shared" si="4"/>
        <v>0</v>
      </c>
      <c r="W27" s="37">
        <f t="shared" si="5"/>
        <v>0</v>
      </c>
    </row>
    <row r="28" spans="1:23">
      <c r="A28" s="8" t="s">
        <v>70</v>
      </c>
      <c r="B28" s="20">
        <f t="shared" si="15"/>
        <v>0</v>
      </c>
      <c r="C28" s="20">
        <f t="shared" si="6"/>
        <v>0</v>
      </c>
      <c r="D28" s="19">
        <v>41.81</v>
      </c>
      <c r="E28" s="19">
        <v>23.9</v>
      </c>
      <c r="F28" s="19">
        <v>0</v>
      </c>
      <c r="G28" s="19">
        <v>5.09</v>
      </c>
      <c r="H28" s="19">
        <v>29.2</v>
      </c>
      <c r="I28" s="19">
        <f t="shared" si="7"/>
        <v>100.00000000000001</v>
      </c>
      <c r="J28" s="21">
        <f t="shared" si="8"/>
        <v>0</v>
      </c>
      <c r="K28" s="21">
        <f t="shared" si="9"/>
        <v>0</v>
      </c>
      <c r="L28" s="21">
        <f t="shared" si="10"/>
        <v>0</v>
      </c>
      <c r="M28" s="21">
        <f t="shared" si="11"/>
        <v>0</v>
      </c>
      <c r="N28" s="21">
        <f t="shared" si="12"/>
        <v>0</v>
      </c>
      <c r="O28" s="21">
        <f t="shared" si="13"/>
        <v>0</v>
      </c>
      <c r="P28" s="22"/>
      <c r="Q28" s="39">
        <f t="shared" si="14"/>
        <v>0</v>
      </c>
      <c r="S28" s="37">
        <f t="shared" si="1"/>
        <v>0</v>
      </c>
      <c r="T28" s="37">
        <f t="shared" si="2"/>
        <v>0</v>
      </c>
      <c r="U28" s="37">
        <f t="shared" si="3"/>
        <v>0</v>
      </c>
      <c r="V28" s="37">
        <f t="shared" si="4"/>
        <v>0</v>
      </c>
      <c r="W28" s="37">
        <f t="shared" si="5"/>
        <v>0</v>
      </c>
    </row>
    <row r="29" spans="1:23">
      <c r="A29" s="8" t="s">
        <v>71</v>
      </c>
      <c r="B29" s="20">
        <f t="shared" si="15"/>
        <v>0</v>
      </c>
      <c r="C29" s="20">
        <f t="shared" si="6"/>
        <v>0</v>
      </c>
      <c r="D29" s="19">
        <v>41.81</v>
      </c>
      <c r="E29" s="19">
        <v>23.9</v>
      </c>
      <c r="F29" s="19">
        <v>0</v>
      </c>
      <c r="G29" s="19">
        <v>5.09</v>
      </c>
      <c r="H29" s="19">
        <v>29.2</v>
      </c>
      <c r="I29" s="19">
        <f t="shared" si="7"/>
        <v>100.00000000000001</v>
      </c>
      <c r="J29" s="21">
        <f t="shared" si="8"/>
        <v>0</v>
      </c>
      <c r="K29" s="21">
        <f t="shared" si="9"/>
        <v>0</v>
      </c>
      <c r="L29" s="21">
        <f t="shared" si="10"/>
        <v>0</v>
      </c>
      <c r="M29" s="21">
        <f t="shared" si="11"/>
        <v>0</v>
      </c>
      <c r="N29" s="21">
        <f t="shared" si="12"/>
        <v>0</v>
      </c>
      <c r="O29" s="21">
        <f t="shared" si="13"/>
        <v>0</v>
      </c>
      <c r="P29" s="22"/>
      <c r="Q29" s="39">
        <f t="shared" si="14"/>
        <v>0</v>
      </c>
      <c r="S29" s="37">
        <f t="shared" si="1"/>
        <v>0</v>
      </c>
      <c r="T29" s="37">
        <f t="shared" si="2"/>
        <v>0</v>
      </c>
      <c r="U29" s="37">
        <f t="shared" si="3"/>
        <v>0</v>
      </c>
      <c r="V29" s="37">
        <f t="shared" si="4"/>
        <v>0</v>
      </c>
      <c r="W29" s="37">
        <f t="shared" si="5"/>
        <v>0</v>
      </c>
    </row>
    <row r="30" spans="1:23">
      <c r="A30" s="8" t="s">
        <v>72</v>
      </c>
      <c r="B30" s="20">
        <f t="shared" si="15"/>
        <v>0</v>
      </c>
      <c r="C30" s="20">
        <f t="shared" si="6"/>
        <v>0</v>
      </c>
      <c r="D30" s="19">
        <v>41.81</v>
      </c>
      <c r="E30" s="19">
        <v>23.9</v>
      </c>
      <c r="F30" s="19">
        <v>0</v>
      </c>
      <c r="G30" s="19">
        <v>5.09</v>
      </c>
      <c r="H30" s="19">
        <v>29.2</v>
      </c>
      <c r="I30" s="19">
        <f t="shared" si="7"/>
        <v>100.00000000000001</v>
      </c>
      <c r="J30" s="21">
        <f t="shared" si="8"/>
        <v>0</v>
      </c>
      <c r="K30" s="21">
        <f t="shared" si="9"/>
        <v>0</v>
      </c>
      <c r="L30" s="21">
        <f t="shared" si="10"/>
        <v>0</v>
      </c>
      <c r="M30" s="21">
        <f t="shared" si="11"/>
        <v>0</v>
      </c>
      <c r="N30" s="21">
        <f t="shared" si="12"/>
        <v>0</v>
      </c>
      <c r="O30" s="21">
        <f t="shared" si="13"/>
        <v>0</v>
      </c>
      <c r="P30" s="22"/>
      <c r="Q30" s="39">
        <f t="shared" si="14"/>
        <v>0</v>
      </c>
      <c r="S30" s="37">
        <f t="shared" si="1"/>
        <v>0</v>
      </c>
      <c r="T30" s="37">
        <f t="shared" si="2"/>
        <v>0</v>
      </c>
      <c r="U30" s="37">
        <f t="shared" si="3"/>
        <v>0</v>
      </c>
      <c r="V30" s="37">
        <f t="shared" si="4"/>
        <v>0</v>
      </c>
      <c r="W30" s="37">
        <f t="shared" si="5"/>
        <v>0</v>
      </c>
    </row>
    <row r="31" spans="1:23">
      <c r="A31" s="8" t="s">
        <v>73</v>
      </c>
      <c r="B31" s="20">
        <f t="shared" si="15"/>
        <v>0</v>
      </c>
      <c r="C31" s="20">
        <f t="shared" si="6"/>
        <v>0</v>
      </c>
      <c r="D31" s="19">
        <v>41.81</v>
      </c>
      <c r="E31" s="19">
        <v>23.9</v>
      </c>
      <c r="F31" s="19">
        <v>0</v>
      </c>
      <c r="G31" s="19">
        <v>5.09</v>
      </c>
      <c r="H31" s="19">
        <v>29.2</v>
      </c>
      <c r="I31" s="19">
        <f t="shared" si="7"/>
        <v>100.00000000000001</v>
      </c>
      <c r="J31" s="21">
        <f t="shared" si="8"/>
        <v>0</v>
      </c>
      <c r="K31" s="21">
        <f t="shared" si="9"/>
        <v>0</v>
      </c>
      <c r="L31" s="21">
        <f t="shared" si="10"/>
        <v>0</v>
      </c>
      <c r="M31" s="21">
        <f t="shared" si="11"/>
        <v>0</v>
      </c>
      <c r="N31" s="21">
        <f t="shared" si="12"/>
        <v>0</v>
      </c>
      <c r="O31" s="21">
        <f t="shared" si="13"/>
        <v>0</v>
      </c>
      <c r="P31" s="22"/>
      <c r="Q31" s="39">
        <f t="shared" si="14"/>
        <v>0</v>
      </c>
      <c r="S31" s="37">
        <f t="shared" si="1"/>
        <v>0</v>
      </c>
      <c r="T31" s="37">
        <f t="shared" si="2"/>
        <v>0</v>
      </c>
      <c r="U31" s="37">
        <f t="shared" si="3"/>
        <v>0</v>
      </c>
      <c r="V31" s="37">
        <f t="shared" si="4"/>
        <v>0</v>
      </c>
      <c r="W31" s="37">
        <f t="shared" si="5"/>
        <v>0</v>
      </c>
    </row>
    <row r="32" spans="1:23">
      <c r="A32" s="8" t="s">
        <v>74</v>
      </c>
      <c r="B32" s="20">
        <f t="shared" si="15"/>
        <v>0</v>
      </c>
      <c r="C32" s="20">
        <f t="shared" si="6"/>
        <v>0</v>
      </c>
      <c r="D32" s="19">
        <v>41.81</v>
      </c>
      <c r="E32" s="19">
        <v>23.9</v>
      </c>
      <c r="F32" s="19">
        <v>0</v>
      </c>
      <c r="G32" s="19">
        <v>5.09</v>
      </c>
      <c r="H32" s="19">
        <v>29.2</v>
      </c>
      <c r="I32" s="19">
        <f t="shared" si="7"/>
        <v>100.00000000000001</v>
      </c>
      <c r="J32" s="21">
        <f t="shared" si="8"/>
        <v>0</v>
      </c>
      <c r="K32" s="21">
        <f t="shared" si="9"/>
        <v>0</v>
      </c>
      <c r="L32" s="21">
        <f t="shared" si="10"/>
        <v>0</v>
      </c>
      <c r="M32" s="21">
        <f t="shared" si="11"/>
        <v>0</v>
      </c>
      <c r="N32" s="21">
        <f t="shared" si="12"/>
        <v>0</v>
      </c>
      <c r="O32" s="21">
        <f t="shared" si="13"/>
        <v>0</v>
      </c>
      <c r="P32" s="22"/>
      <c r="Q32" s="39">
        <f t="shared" si="14"/>
        <v>0</v>
      </c>
      <c r="S32" s="37">
        <f t="shared" si="1"/>
        <v>0</v>
      </c>
      <c r="T32" s="37">
        <f t="shared" si="2"/>
        <v>0</v>
      </c>
      <c r="U32" s="37">
        <f t="shared" si="3"/>
        <v>0</v>
      </c>
      <c r="V32" s="37">
        <f t="shared" si="4"/>
        <v>0</v>
      </c>
      <c r="W32" s="37">
        <f t="shared" si="5"/>
        <v>0</v>
      </c>
    </row>
    <row r="33" spans="1:23">
      <c r="A33" s="8" t="s">
        <v>75</v>
      </c>
      <c r="B33" s="20">
        <f t="shared" si="15"/>
        <v>0</v>
      </c>
      <c r="C33" s="20">
        <f t="shared" si="6"/>
        <v>0</v>
      </c>
      <c r="D33" s="19">
        <v>41.81</v>
      </c>
      <c r="E33" s="19">
        <v>23.9</v>
      </c>
      <c r="F33" s="19">
        <v>0</v>
      </c>
      <c r="G33" s="19">
        <v>5.09</v>
      </c>
      <c r="H33" s="19">
        <v>29.2</v>
      </c>
      <c r="I33" s="19">
        <f t="shared" si="7"/>
        <v>100.00000000000001</v>
      </c>
      <c r="J33" s="21">
        <f t="shared" si="8"/>
        <v>0</v>
      </c>
      <c r="K33" s="21">
        <f t="shared" si="9"/>
        <v>0</v>
      </c>
      <c r="L33" s="21">
        <f t="shared" si="10"/>
        <v>0</v>
      </c>
      <c r="M33" s="21">
        <f t="shared" si="11"/>
        <v>0</v>
      </c>
      <c r="N33" s="21">
        <f t="shared" si="12"/>
        <v>0</v>
      </c>
      <c r="O33" s="21">
        <f t="shared" si="13"/>
        <v>0</v>
      </c>
      <c r="P33" s="22"/>
      <c r="Q33" s="39">
        <f t="shared" si="14"/>
        <v>0</v>
      </c>
      <c r="S33" s="37">
        <f t="shared" si="1"/>
        <v>0</v>
      </c>
      <c r="T33" s="37">
        <f t="shared" si="2"/>
        <v>0</v>
      </c>
      <c r="U33" s="37">
        <f t="shared" si="3"/>
        <v>0</v>
      </c>
      <c r="V33" s="37">
        <f t="shared" si="4"/>
        <v>0</v>
      </c>
      <c r="W33" s="37">
        <f t="shared" si="5"/>
        <v>0</v>
      </c>
    </row>
    <row r="34" spans="1:23">
      <c r="A34" s="8" t="s">
        <v>76</v>
      </c>
      <c r="B34" s="20">
        <f t="shared" si="15"/>
        <v>0</v>
      </c>
      <c r="C34" s="20">
        <f t="shared" si="6"/>
        <v>0</v>
      </c>
      <c r="D34" s="19">
        <v>41.81</v>
      </c>
      <c r="E34" s="19">
        <v>23.9</v>
      </c>
      <c r="F34" s="19">
        <v>0</v>
      </c>
      <c r="G34" s="19">
        <v>5.09</v>
      </c>
      <c r="H34" s="19">
        <v>29.2</v>
      </c>
      <c r="I34" s="19">
        <f t="shared" si="7"/>
        <v>100.00000000000001</v>
      </c>
      <c r="J34" s="21">
        <f t="shared" si="8"/>
        <v>0</v>
      </c>
      <c r="K34" s="21">
        <f t="shared" si="9"/>
        <v>0</v>
      </c>
      <c r="L34" s="21">
        <f t="shared" si="10"/>
        <v>0</v>
      </c>
      <c r="M34" s="21">
        <f t="shared" si="11"/>
        <v>0</v>
      </c>
      <c r="N34" s="21">
        <f t="shared" si="12"/>
        <v>0</v>
      </c>
      <c r="O34" s="21">
        <f t="shared" si="13"/>
        <v>0</v>
      </c>
      <c r="P34" s="22"/>
      <c r="Q34" s="39">
        <f t="shared" si="14"/>
        <v>0</v>
      </c>
      <c r="S34" s="37">
        <f t="shared" si="1"/>
        <v>0</v>
      </c>
      <c r="T34" s="37">
        <f t="shared" si="2"/>
        <v>0</v>
      </c>
      <c r="U34" s="37">
        <f t="shared" si="3"/>
        <v>0</v>
      </c>
      <c r="V34" s="37">
        <f t="shared" si="4"/>
        <v>0</v>
      </c>
      <c r="W34" s="37">
        <f t="shared" si="5"/>
        <v>0</v>
      </c>
    </row>
    <row r="35" spans="1:23">
      <c r="A35" s="8" t="s">
        <v>77</v>
      </c>
      <c r="B35" s="20">
        <f t="shared" si="15"/>
        <v>0</v>
      </c>
      <c r="C35" s="20">
        <f t="shared" si="6"/>
        <v>0</v>
      </c>
      <c r="D35" s="19">
        <v>41.81</v>
      </c>
      <c r="E35" s="19">
        <v>23.9</v>
      </c>
      <c r="F35" s="19">
        <v>0</v>
      </c>
      <c r="G35" s="19">
        <v>5.09</v>
      </c>
      <c r="H35" s="19">
        <v>29.2</v>
      </c>
      <c r="I35" s="19">
        <f t="shared" si="7"/>
        <v>100.00000000000001</v>
      </c>
      <c r="J35" s="21">
        <f t="shared" si="8"/>
        <v>0</v>
      </c>
      <c r="K35" s="21">
        <f t="shared" si="9"/>
        <v>0</v>
      </c>
      <c r="L35" s="21">
        <f t="shared" si="10"/>
        <v>0</v>
      </c>
      <c r="M35" s="21">
        <f t="shared" si="11"/>
        <v>0</v>
      </c>
      <c r="N35" s="21">
        <f t="shared" si="12"/>
        <v>0</v>
      </c>
      <c r="O35" s="21">
        <f t="shared" si="13"/>
        <v>0</v>
      </c>
      <c r="P35" s="22"/>
      <c r="Q35" s="39">
        <f t="shared" si="14"/>
        <v>0</v>
      </c>
      <c r="S35" s="37">
        <f t="shared" si="1"/>
        <v>0</v>
      </c>
      <c r="T35" s="37">
        <f t="shared" si="2"/>
        <v>0</v>
      </c>
      <c r="U35" s="37">
        <f t="shared" si="3"/>
        <v>0</v>
      </c>
      <c r="V35" s="37">
        <f t="shared" si="4"/>
        <v>0</v>
      </c>
      <c r="W35" s="37">
        <f t="shared" si="5"/>
        <v>0</v>
      </c>
    </row>
    <row r="36" spans="1:23">
      <c r="A36" s="8" t="s">
        <v>78</v>
      </c>
      <c r="B36" s="20">
        <f t="shared" si="15"/>
        <v>0</v>
      </c>
      <c r="C36" s="20">
        <f t="shared" si="6"/>
        <v>0</v>
      </c>
      <c r="D36" s="19">
        <v>41.81</v>
      </c>
      <c r="E36" s="19">
        <v>23.9</v>
      </c>
      <c r="F36" s="19">
        <v>0</v>
      </c>
      <c r="G36" s="19">
        <v>5.09</v>
      </c>
      <c r="H36" s="19">
        <v>29.2</v>
      </c>
      <c r="I36" s="19">
        <f t="shared" si="7"/>
        <v>100.00000000000001</v>
      </c>
      <c r="J36" s="21">
        <f t="shared" si="8"/>
        <v>0</v>
      </c>
      <c r="K36" s="21">
        <f t="shared" si="9"/>
        <v>0</v>
      </c>
      <c r="L36" s="21">
        <f t="shared" si="10"/>
        <v>0</v>
      </c>
      <c r="M36" s="21">
        <f t="shared" si="11"/>
        <v>0</v>
      </c>
      <c r="N36" s="21">
        <f t="shared" si="12"/>
        <v>0</v>
      </c>
      <c r="O36" s="21">
        <f t="shared" si="13"/>
        <v>0</v>
      </c>
      <c r="P36" s="22"/>
      <c r="Q36" s="39">
        <f t="shared" si="14"/>
        <v>0</v>
      </c>
      <c r="S36" s="37">
        <f t="shared" si="1"/>
        <v>0</v>
      </c>
      <c r="T36" s="37">
        <f t="shared" si="2"/>
        <v>0</v>
      </c>
      <c r="U36" s="37">
        <f t="shared" si="3"/>
        <v>0</v>
      </c>
      <c r="V36" s="37">
        <f t="shared" si="4"/>
        <v>0</v>
      </c>
      <c r="W36" s="37">
        <f t="shared" si="5"/>
        <v>0</v>
      </c>
    </row>
    <row r="37" spans="1:23">
      <c r="A37" s="8" t="s">
        <v>79</v>
      </c>
      <c r="B37" s="20">
        <f t="shared" si="15"/>
        <v>0</v>
      </c>
      <c r="C37" s="20">
        <f t="shared" si="6"/>
        <v>0</v>
      </c>
      <c r="D37" s="19">
        <v>41.81</v>
      </c>
      <c r="E37" s="19">
        <v>23.9</v>
      </c>
      <c r="F37" s="19">
        <v>0</v>
      </c>
      <c r="G37" s="19">
        <v>5.09</v>
      </c>
      <c r="H37" s="19">
        <v>29.2</v>
      </c>
      <c r="I37" s="19">
        <f t="shared" si="7"/>
        <v>100.00000000000001</v>
      </c>
      <c r="J37" s="21">
        <f t="shared" si="8"/>
        <v>0</v>
      </c>
      <c r="K37" s="21">
        <f t="shared" si="9"/>
        <v>0</v>
      </c>
      <c r="L37" s="21">
        <f t="shared" si="10"/>
        <v>0</v>
      </c>
      <c r="M37" s="21">
        <f t="shared" si="11"/>
        <v>0</v>
      </c>
      <c r="N37" s="21">
        <f t="shared" si="12"/>
        <v>0</v>
      </c>
      <c r="O37" s="21">
        <f t="shared" si="13"/>
        <v>0</v>
      </c>
      <c r="P37" s="22"/>
      <c r="Q37" s="39">
        <f t="shared" si="14"/>
        <v>0</v>
      </c>
      <c r="S37" s="37">
        <f t="shared" si="1"/>
        <v>0</v>
      </c>
      <c r="T37" s="37">
        <f t="shared" si="2"/>
        <v>0</v>
      </c>
      <c r="U37" s="37">
        <f t="shared" si="3"/>
        <v>0</v>
      </c>
      <c r="V37" s="37">
        <f t="shared" si="4"/>
        <v>0</v>
      </c>
      <c r="W37" s="37">
        <f t="shared" si="5"/>
        <v>0</v>
      </c>
    </row>
    <row r="38" spans="1:23">
      <c r="A38" s="8" t="s">
        <v>80</v>
      </c>
      <c r="B38" s="20">
        <f t="shared" si="15"/>
        <v>0</v>
      </c>
      <c r="C38" s="20">
        <f t="shared" si="6"/>
        <v>0</v>
      </c>
      <c r="D38" s="19">
        <v>41.81</v>
      </c>
      <c r="E38" s="19">
        <v>23.9</v>
      </c>
      <c r="F38" s="19">
        <v>0</v>
      </c>
      <c r="G38" s="19">
        <v>5.09</v>
      </c>
      <c r="H38" s="19">
        <v>29.2</v>
      </c>
      <c r="I38" s="19">
        <f t="shared" si="7"/>
        <v>100.00000000000001</v>
      </c>
      <c r="J38" s="21">
        <f t="shared" si="8"/>
        <v>0</v>
      </c>
      <c r="K38" s="21">
        <f t="shared" si="9"/>
        <v>0</v>
      </c>
      <c r="L38" s="21">
        <f t="shared" si="10"/>
        <v>0</v>
      </c>
      <c r="M38" s="21">
        <f t="shared" si="11"/>
        <v>0</v>
      </c>
      <c r="N38" s="21">
        <f t="shared" si="12"/>
        <v>0</v>
      </c>
      <c r="O38" s="21">
        <f t="shared" si="13"/>
        <v>0</v>
      </c>
      <c r="P38" s="22"/>
      <c r="Q38" s="39">
        <f t="shared" si="14"/>
        <v>0</v>
      </c>
      <c r="S38" s="37">
        <f t="shared" si="1"/>
        <v>0</v>
      </c>
      <c r="T38" s="37">
        <f t="shared" si="2"/>
        <v>0</v>
      </c>
      <c r="U38" s="37">
        <f t="shared" si="3"/>
        <v>0</v>
      </c>
      <c r="V38" s="37">
        <f t="shared" si="4"/>
        <v>0</v>
      </c>
      <c r="W38" s="37">
        <f t="shared" si="5"/>
        <v>0</v>
      </c>
    </row>
    <row r="39" spans="1:23">
      <c r="A39" s="8" t="s">
        <v>81</v>
      </c>
      <c r="B39" s="20">
        <f t="shared" si="15"/>
        <v>0</v>
      </c>
      <c r="C39" s="20">
        <f t="shared" si="6"/>
        <v>0</v>
      </c>
      <c r="D39" s="19">
        <v>41.81</v>
      </c>
      <c r="E39" s="19">
        <v>23.9</v>
      </c>
      <c r="F39" s="19">
        <v>0</v>
      </c>
      <c r="G39" s="19">
        <v>5.09</v>
      </c>
      <c r="H39" s="19">
        <v>29.2</v>
      </c>
      <c r="I39" s="19">
        <f t="shared" si="7"/>
        <v>100.00000000000001</v>
      </c>
      <c r="J39" s="21">
        <f t="shared" si="8"/>
        <v>0</v>
      </c>
      <c r="K39" s="21">
        <f t="shared" si="9"/>
        <v>0</v>
      </c>
      <c r="L39" s="21">
        <f t="shared" si="10"/>
        <v>0</v>
      </c>
      <c r="M39" s="21">
        <f t="shared" si="11"/>
        <v>0</v>
      </c>
      <c r="N39" s="21">
        <f t="shared" si="12"/>
        <v>0</v>
      </c>
      <c r="O39" s="21">
        <f t="shared" si="13"/>
        <v>0</v>
      </c>
      <c r="P39" s="22"/>
      <c r="Q39" s="39">
        <f t="shared" si="14"/>
        <v>0</v>
      </c>
      <c r="S39" s="37">
        <f t="shared" si="1"/>
        <v>0</v>
      </c>
      <c r="T39" s="37">
        <f t="shared" si="2"/>
        <v>0</v>
      </c>
      <c r="U39" s="37">
        <f t="shared" si="3"/>
        <v>0</v>
      </c>
      <c r="V39" s="37">
        <f t="shared" si="4"/>
        <v>0</v>
      </c>
      <c r="W39" s="37">
        <f t="shared" si="5"/>
        <v>0</v>
      </c>
    </row>
    <row r="40" spans="1:23">
      <c r="A40" s="8" t="s">
        <v>82</v>
      </c>
      <c r="B40" s="20">
        <f t="shared" si="15"/>
        <v>0</v>
      </c>
      <c r="C40" s="20">
        <f t="shared" si="6"/>
        <v>0</v>
      </c>
      <c r="D40" s="19">
        <v>41.81</v>
      </c>
      <c r="E40" s="19">
        <v>23.9</v>
      </c>
      <c r="F40" s="19">
        <v>0</v>
      </c>
      <c r="G40" s="19">
        <v>5.09</v>
      </c>
      <c r="H40" s="19">
        <v>29.2</v>
      </c>
      <c r="I40" s="19">
        <f t="shared" si="7"/>
        <v>100.00000000000001</v>
      </c>
      <c r="J40" s="21">
        <f t="shared" si="8"/>
        <v>0</v>
      </c>
      <c r="K40" s="21">
        <f t="shared" si="9"/>
        <v>0</v>
      </c>
      <c r="L40" s="21">
        <f t="shared" si="10"/>
        <v>0</v>
      </c>
      <c r="M40" s="21">
        <f t="shared" si="11"/>
        <v>0</v>
      </c>
      <c r="N40" s="21">
        <f t="shared" si="12"/>
        <v>0</v>
      </c>
      <c r="O40" s="21">
        <f t="shared" si="13"/>
        <v>0</v>
      </c>
      <c r="P40" s="22"/>
      <c r="Q40" s="39">
        <f t="shared" si="14"/>
        <v>0</v>
      </c>
      <c r="S40" s="37">
        <f t="shared" si="1"/>
        <v>0</v>
      </c>
      <c r="T40" s="37">
        <f t="shared" si="2"/>
        <v>0</v>
      </c>
      <c r="U40" s="37">
        <f t="shared" si="3"/>
        <v>0</v>
      </c>
      <c r="V40" s="37">
        <f t="shared" si="4"/>
        <v>0</v>
      </c>
      <c r="W40" s="37">
        <f t="shared" si="5"/>
        <v>0</v>
      </c>
    </row>
    <row r="41" spans="1:23">
      <c r="A41" s="8" t="s">
        <v>83</v>
      </c>
      <c r="B41" s="20">
        <f t="shared" si="15"/>
        <v>0</v>
      </c>
      <c r="C41" s="20">
        <f t="shared" si="6"/>
        <v>0</v>
      </c>
      <c r="D41" s="19">
        <v>41.81</v>
      </c>
      <c r="E41" s="19">
        <v>23.9</v>
      </c>
      <c r="F41" s="19">
        <v>0</v>
      </c>
      <c r="G41" s="19">
        <v>5.09</v>
      </c>
      <c r="H41" s="19">
        <v>29.2</v>
      </c>
      <c r="I41" s="19">
        <f t="shared" si="7"/>
        <v>100.00000000000001</v>
      </c>
      <c r="J41" s="21">
        <f t="shared" si="8"/>
        <v>0</v>
      </c>
      <c r="K41" s="21">
        <f t="shared" si="9"/>
        <v>0</v>
      </c>
      <c r="L41" s="21">
        <f t="shared" si="10"/>
        <v>0</v>
      </c>
      <c r="M41" s="21">
        <f t="shared" si="11"/>
        <v>0</v>
      </c>
      <c r="N41" s="21">
        <f t="shared" si="12"/>
        <v>0</v>
      </c>
      <c r="O41" s="21">
        <f t="shared" si="13"/>
        <v>0</v>
      </c>
      <c r="P41" s="22"/>
      <c r="Q41" s="39">
        <f t="shared" si="14"/>
        <v>0</v>
      </c>
      <c r="S41" s="37">
        <f t="shared" si="1"/>
        <v>0</v>
      </c>
      <c r="T41" s="37">
        <f t="shared" si="2"/>
        <v>0</v>
      </c>
      <c r="U41" s="37">
        <f t="shared" si="3"/>
        <v>0</v>
      </c>
      <c r="V41" s="37">
        <f t="shared" si="4"/>
        <v>0</v>
      </c>
      <c r="W41" s="37">
        <f t="shared" si="5"/>
        <v>0</v>
      </c>
    </row>
    <row r="42" spans="1:23">
      <c r="A42" s="8" t="s">
        <v>84</v>
      </c>
      <c r="B42" s="20">
        <f t="shared" si="15"/>
        <v>0</v>
      </c>
      <c r="C42" s="20">
        <f t="shared" si="6"/>
        <v>0</v>
      </c>
      <c r="D42" s="19">
        <v>41.81</v>
      </c>
      <c r="E42" s="19">
        <v>23.9</v>
      </c>
      <c r="F42" s="19">
        <v>0</v>
      </c>
      <c r="G42" s="19">
        <v>5.09</v>
      </c>
      <c r="H42" s="19">
        <v>29.2</v>
      </c>
      <c r="I42" s="19">
        <f t="shared" si="7"/>
        <v>100.00000000000001</v>
      </c>
      <c r="J42" s="21">
        <f t="shared" si="8"/>
        <v>0</v>
      </c>
      <c r="K42" s="21">
        <f t="shared" si="9"/>
        <v>0</v>
      </c>
      <c r="L42" s="21">
        <f t="shared" si="10"/>
        <v>0</v>
      </c>
      <c r="M42" s="21">
        <f t="shared" si="11"/>
        <v>0</v>
      </c>
      <c r="N42" s="21">
        <f t="shared" si="12"/>
        <v>0</v>
      </c>
      <c r="O42" s="21">
        <f t="shared" si="13"/>
        <v>0</v>
      </c>
      <c r="P42" s="22"/>
      <c r="Q42" s="39">
        <f t="shared" si="14"/>
        <v>0</v>
      </c>
      <c r="S42" s="37">
        <f t="shared" si="1"/>
        <v>0</v>
      </c>
      <c r="T42" s="37">
        <f t="shared" si="2"/>
        <v>0</v>
      </c>
      <c r="U42" s="37">
        <f t="shared" si="3"/>
        <v>0</v>
      </c>
      <c r="V42" s="37">
        <f t="shared" si="4"/>
        <v>0</v>
      </c>
      <c r="W42" s="37">
        <f t="shared" si="5"/>
        <v>0</v>
      </c>
    </row>
    <row r="43" spans="1:23">
      <c r="A43" s="8" t="s">
        <v>85</v>
      </c>
      <c r="B43" s="20">
        <f t="shared" si="15"/>
        <v>0</v>
      </c>
      <c r="C43" s="20">
        <f t="shared" si="6"/>
        <v>0</v>
      </c>
      <c r="D43" s="19">
        <v>41.81</v>
      </c>
      <c r="E43" s="19">
        <v>23.9</v>
      </c>
      <c r="F43" s="19">
        <v>0</v>
      </c>
      <c r="G43" s="19">
        <v>5.09</v>
      </c>
      <c r="H43" s="19">
        <v>29.2</v>
      </c>
      <c r="I43" s="19">
        <f t="shared" si="7"/>
        <v>100.00000000000001</v>
      </c>
      <c r="J43" s="21">
        <f t="shared" si="8"/>
        <v>0</v>
      </c>
      <c r="K43" s="21">
        <f t="shared" si="9"/>
        <v>0</v>
      </c>
      <c r="L43" s="21">
        <f t="shared" si="10"/>
        <v>0</v>
      </c>
      <c r="M43" s="21">
        <f t="shared" si="11"/>
        <v>0</v>
      </c>
      <c r="N43" s="21">
        <f t="shared" si="12"/>
        <v>0</v>
      </c>
      <c r="O43" s="21">
        <f t="shared" si="13"/>
        <v>0</v>
      </c>
      <c r="P43" s="22"/>
      <c r="Q43" s="39">
        <f t="shared" si="14"/>
        <v>0</v>
      </c>
      <c r="S43" s="37">
        <f t="shared" si="1"/>
        <v>0</v>
      </c>
      <c r="T43" s="37">
        <f t="shared" si="2"/>
        <v>0</v>
      </c>
      <c r="U43" s="37">
        <f t="shared" si="3"/>
        <v>0</v>
      </c>
      <c r="V43" s="37">
        <f t="shared" si="4"/>
        <v>0</v>
      </c>
      <c r="W43" s="37">
        <f t="shared" si="5"/>
        <v>0</v>
      </c>
    </row>
    <row r="44" spans="1:23">
      <c r="A44" s="8" t="s">
        <v>86</v>
      </c>
      <c r="B44" s="20">
        <f t="shared" si="15"/>
        <v>0</v>
      </c>
      <c r="C44" s="20">
        <f t="shared" si="6"/>
        <v>0</v>
      </c>
      <c r="D44" s="19">
        <v>41.81</v>
      </c>
      <c r="E44" s="19">
        <v>23.9</v>
      </c>
      <c r="F44" s="19">
        <v>0</v>
      </c>
      <c r="G44" s="19">
        <v>5.09</v>
      </c>
      <c r="H44" s="19">
        <v>29.2</v>
      </c>
      <c r="I44" s="19">
        <f t="shared" si="7"/>
        <v>100.00000000000001</v>
      </c>
      <c r="J44" s="21">
        <f t="shared" si="8"/>
        <v>0</v>
      </c>
      <c r="K44" s="21">
        <f t="shared" si="9"/>
        <v>0</v>
      </c>
      <c r="L44" s="21">
        <f t="shared" si="10"/>
        <v>0</v>
      </c>
      <c r="M44" s="21">
        <f t="shared" si="11"/>
        <v>0</v>
      </c>
      <c r="N44" s="21">
        <f t="shared" si="12"/>
        <v>0</v>
      </c>
      <c r="O44" s="21">
        <f t="shared" si="13"/>
        <v>0</v>
      </c>
      <c r="P44" s="22"/>
      <c r="Q44" s="39">
        <f t="shared" si="14"/>
        <v>0</v>
      </c>
      <c r="S44" s="37">
        <f t="shared" si="1"/>
        <v>0</v>
      </c>
      <c r="T44" s="37">
        <f t="shared" si="2"/>
        <v>0</v>
      </c>
      <c r="U44" s="37">
        <f t="shared" si="3"/>
        <v>0</v>
      </c>
      <c r="V44" s="37">
        <f t="shared" si="4"/>
        <v>0</v>
      </c>
      <c r="W44" s="37">
        <f t="shared" si="5"/>
        <v>0</v>
      </c>
    </row>
    <row r="45" spans="1:23">
      <c r="A45" s="8" t="s">
        <v>87</v>
      </c>
      <c r="B45" s="20">
        <f t="shared" si="15"/>
        <v>0</v>
      </c>
      <c r="C45" s="20">
        <f t="shared" si="6"/>
        <v>0</v>
      </c>
      <c r="D45" s="19">
        <v>41.81</v>
      </c>
      <c r="E45" s="19">
        <v>23.9</v>
      </c>
      <c r="F45" s="19">
        <v>0</v>
      </c>
      <c r="G45" s="19">
        <v>5.09</v>
      </c>
      <c r="H45" s="19">
        <v>29.2</v>
      </c>
      <c r="I45" s="19">
        <f t="shared" si="7"/>
        <v>100.00000000000001</v>
      </c>
      <c r="J45" s="21">
        <f t="shared" si="8"/>
        <v>0</v>
      </c>
      <c r="K45" s="21">
        <f t="shared" si="9"/>
        <v>0</v>
      </c>
      <c r="L45" s="21">
        <f t="shared" si="10"/>
        <v>0</v>
      </c>
      <c r="M45" s="21">
        <f t="shared" si="11"/>
        <v>0</v>
      </c>
      <c r="N45" s="21">
        <f t="shared" si="12"/>
        <v>0</v>
      </c>
      <c r="O45" s="21">
        <f t="shared" si="13"/>
        <v>0</v>
      </c>
      <c r="P45" s="22"/>
      <c r="Q45" s="39">
        <f t="shared" si="14"/>
        <v>0</v>
      </c>
      <c r="S45" s="37">
        <f t="shared" si="1"/>
        <v>0</v>
      </c>
      <c r="T45" s="37">
        <f t="shared" si="2"/>
        <v>0</v>
      </c>
      <c r="U45" s="37">
        <f t="shared" si="3"/>
        <v>0</v>
      </c>
      <c r="V45" s="37">
        <f t="shared" si="4"/>
        <v>0</v>
      </c>
      <c r="W45" s="37">
        <f t="shared" si="5"/>
        <v>0</v>
      </c>
    </row>
    <row r="46" spans="1:23">
      <c r="A46" s="8" t="s">
        <v>88</v>
      </c>
      <c r="B46" s="20">
        <f t="shared" si="15"/>
        <v>0</v>
      </c>
      <c r="C46" s="20">
        <f t="shared" si="6"/>
        <v>0</v>
      </c>
      <c r="D46" s="19">
        <v>41.81</v>
      </c>
      <c r="E46" s="19">
        <v>23.9</v>
      </c>
      <c r="F46" s="19">
        <v>0</v>
      </c>
      <c r="G46" s="19">
        <v>5.09</v>
      </c>
      <c r="H46" s="19">
        <v>29.2</v>
      </c>
      <c r="I46" s="19">
        <f t="shared" si="7"/>
        <v>100.00000000000001</v>
      </c>
      <c r="J46" s="21">
        <f t="shared" si="8"/>
        <v>0</v>
      </c>
      <c r="K46" s="21">
        <f t="shared" si="9"/>
        <v>0</v>
      </c>
      <c r="L46" s="21">
        <f t="shared" si="10"/>
        <v>0</v>
      </c>
      <c r="M46" s="21">
        <f t="shared" si="11"/>
        <v>0</v>
      </c>
      <c r="N46" s="21">
        <f t="shared" si="12"/>
        <v>0</v>
      </c>
      <c r="O46" s="21">
        <f t="shared" si="13"/>
        <v>0</v>
      </c>
      <c r="P46" s="22"/>
      <c r="Q46" s="39">
        <f t="shared" si="14"/>
        <v>0</v>
      </c>
      <c r="S46" s="37">
        <f t="shared" si="1"/>
        <v>0</v>
      </c>
      <c r="T46" s="37">
        <f t="shared" si="2"/>
        <v>0</v>
      </c>
      <c r="U46" s="37">
        <f t="shared" si="3"/>
        <v>0</v>
      </c>
      <c r="V46" s="37">
        <f t="shared" si="4"/>
        <v>0</v>
      </c>
      <c r="W46" s="37">
        <f t="shared" si="5"/>
        <v>0</v>
      </c>
    </row>
    <row r="47" spans="1:23">
      <c r="A47" s="8" t="s">
        <v>89</v>
      </c>
      <c r="B47" s="20">
        <f t="shared" si="15"/>
        <v>0</v>
      </c>
      <c r="C47" s="20">
        <f t="shared" si="6"/>
        <v>0</v>
      </c>
      <c r="D47" s="19">
        <v>41.81</v>
      </c>
      <c r="E47" s="19">
        <v>23.9</v>
      </c>
      <c r="F47" s="19">
        <v>0</v>
      </c>
      <c r="G47" s="19">
        <v>5.09</v>
      </c>
      <c r="H47" s="19">
        <v>29.2</v>
      </c>
      <c r="I47" s="19">
        <f t="shared" si="7"/>
        <v>100.00000000000001</v>
      </c>
      <c r="J47" s="21">
        <f t="shared" si="8"/>
        <v>0</v>
      </c>
      <c r="K47" s="21">
        <f t="shared" si="9"/>
        <v>0</v>
      </c>
      <c r="L47" s="21">
        <f t="shared" si="10"/>
        <v>0</v>
      </c>
      <c r="M47" s="21">
        <f t="shared" si="11"/>
        <v>0</v>
      </c>
      <c r="N47" s="21">
        <f t="shared" si="12"/>
        <v>0</v>
      </c>
      <c r="O47" s="21">
        <f t="shared" si="13"/>
        <v>0</v>
      </c>
      <c r="P47" s="22"/>
      <c r="Q47" s="39">
        <f t="shared" si="14"/>
        <v>0</v>
      </c>
      <c r="S47" s="37">
        <f t="shared" si="1"/>
        <v>0</v>
      </c>
      <c r="T47" s="37">
        <f t="shared" si="2"/>
        <v>0</v>
      </c>
      <c r="U47" s="37">
        <f t="shared" si="3"/>
        <v>0</v>
      </c>
      <c r="V47" s="37">
        <f t="shared" si="4"/>
        <v>0</v>
      </c>
      <c r="W47" s="37">
        <f t="shared" si="5"/>
        <v>0</v>
      </c>
    </row>
    <row r="48" spans="1:23">
      <c r="A48" s="8" t="s">
        <v>90</v>
      </c>
      <c r="B48" s="20">
        <f t="shared" si="15"/>
        <v>0</v>
      </c>
      <c r="C48" s="20">
        <f t="shared" si="6"/>
        <v>0</v>
      </c>
      <c r="D48" s="19">
        <v>41.81</v>
      </c>
      <c r="E48" s="19">
        <v>23.9</v>
      </c>
      <c r="F48" s="19">
        <v>0</v>
      </c>
      <c r="G48" s="19">
        <v>5.09</v>
      </c>
      <c r="H48" s="19">
        <v>29.2</v>
      </c>
      <c r="I48" s="19">
        <f t="shared" si="7"/>
        <v>100.00000000000001</v>
      </c>
      <c r="J48" s="21">
        <f t="shared" si="8"/>
        <v>0</v>
      </c>
      <c r="K48" s="21">
        <f t="shared" si="9"/>
        <v>0</v>
      </c>
      <c r="L48" s="21">
        <f t="shared" si="10"/>
        <v>0</v>
      </c>
      <c r="M48" s="21">
        <f t="shared" si="11"/>
        <v>0</v>
      </c>
      <c r="N48" s="21">
        <f t="shared" si="12"/>
        <v>0</v>
      </c>
      <c r="O48" s="21">
        <f t="shared" si="13"/>
        <v>0</v>
      </c>
      <c r="P48" s="22"/>
      <c r="Q48" s="39">
        <f t="shared" si="14"/>
        <v>0</v>
      </c>
      <c r="S48" s="37">
        <f t="shared" si="1"/>
        <v>0</v>
      </c>
      <c r="T48" s="37">
        <f t="shared" si="2"/>
        <v>0</v>
      </c>
      <c r="U48" s="37">
        <f t="shared" si="3"/>
        <v>0</v>
      </c>
      <c r="V48" s="37">
        <f t="shared" si="4"/>
        <v>0</v>
      </c>
      <c r="W48" s="37">
        <f t="shared" si="5"/>
        <v>0</v>
      </c>
    </row>
    <row r="49" spans="1:23">
      <c r="A49" s="8" t="s">
        <v>91</v>
      </c>
      <c r="B49" s="20">
        <f t="shared" si="15"/>
        <v>0</v>
      </c>
      <c r="C49" s="20">
        <f t="shared" si="6"/>
        <v>0</v>
      </c>
      <c r="D49" s="19">
        <v>41.81</v>
      </c>
      <c r="E49" s="19">
        <v>23.9</v>
      </c>
      <c r="F49" s="19">
        <v>0</v>
      </c>
      <c r="G49" s="19">
        <v>5.09</v>
      </c>
      <c r="H49" s="19">
        <v>29.2</v>
      </c>
      <c r="I49" s="19">
        <f t="shared" si="7"/>
        <v>100.00000000000001</v>
      </c>
      <c r="J49" s="21">
        <f t="shared" si="8"/>
        <v>0</v>
      </c>
      <c r="K49" s="21">
        <f t="shared" si="9"/>
        <v>0</v>
      </c>
      <c r="L49" s="21">
        <f t="shared" si="10"/>
        <v>0</v>
      </c>
      <c r="M49" s="21">
        <f t="shared" si="11"/>
        <v>0</v>
      </c>
      <c r="N49" s="21">
        <f t="shared" si="12"/>
        <v>0</v>
      </c>
      <c r="O49" s="21">
        <f t="shared" si="13"/>
        <v>0</v>
      </c>
      <c r="P49" s="22"/>
      <c r="Q49" s="39">
        <f t="shared" si="14"/>
        <v>0</v>
      </c>
      <c r="S49" s="37">
        <f t="shared" si="1"/>
        <v>0</v>
      </c>
      <c r="T49" s="37">
        <f t="shared" si="2"/>
        <v>0</v>
      </c>
      <c r="U49" s="37">
        <f t="shared" si="3"/>
        <v>0</v>
      </c>
      <c r="V49" s="37">
        <f t="shared" si="4"/>
        <v>0</v>
      </c>
      <c r="W49" s="37">
        <f t="shared" si="5"/>
        <v>0</v>
      </c>
    </row>
    <row r="50" spans="1:23">
      <c r="A50" s="8" t="s">
        <v>92</v>
      </c>
      <c r="B50" s="20">
        <f t="shared" si="15"/>
        <v>0</v>
      </c>
      <c r="C50" s="20">
        <f t="shared" si="6"/>
        <v>0</v>
      </c>
      <c r="D50" s="19">
        <v>41.81</v>
      </c>
      <c r="E50" s="19">
        <v>23.9</v>
      </c>
      <c r="F50" s="19">
        <v>0</v>
      </c>
      <c r="G50" s="19">
        <v>5.09</v>
      </c>
      <c r="H50" s="19">
        <v>29.2</v>
      </c>
      <c r="I50" s="19">
        <f t="shared" si="7"/>
        <v>100.00000000000001</v>
      </c>
      <c r="J50" s="21">
        <f t="shared" si="8"/>
        <v>0</v>
      </c>
      <c r="K50" s="21">
        <f t="shared" si="9"/>
        <v>0</v>
      </c>
      <c r="L50" s="21">
        <f t="shared" si="10"/>
        <v>0</v>
      </c>
      <c r="M50" s="21">
        <f t="shared" si="11"/>
        <v>0</v>
      </c>
      <c r="N50" s="21">
        <f t="shared" si="12"/>
        <v>0</v>
      </c>
      <c r="O50" s="21">
        <f t="shared" si="13"/>
        <v>0</v>
      </c>
      <c r="P50" s="22"/>
      <c r="Q50" s="39">
        <f t="shared" si="14"/>
        <v>0</v>
      </c>
      <c r="S50" s="37">
        <f t="shared" si="1"/>
        <v>0</v>
      </c>
      <c r="T50" s="37">
        <f t="shared" si="2"/>
        <v>0</v>
      </c>
      <c r="U50" s="37">
        <f t="shared" si="3"/>
        <v>0</v>
      </c>
      <c r="V50" s="37">
        <f t="shared" si="4"/>
        <v>0</v>
      </c>
      <c r="W50" s="37">
        <f t="shared" si="5"/>
        <v>0</v>
      </c>
    </row>
    <row r="51" spans="1:23">
      <c r="A51" s="8" t="s">
        <v>93</v>
      </c>
      <c r="B51" s="20">
        <f t="shared" si="15"/>
        <v>0</v>
      </c>
      <c r="C51" s="20">
        <f t="shared" si="6"/>
        <v>0</v>
      </c>
      <c r="D51" s="19">
        <v>41.81</v>
      </c>
      <c r="E51" s="19">
        <v>23.9</v>
      </c>
      <c r="F51" s="19">
        <v>0</v>
      </c>
      <c r="G51" s="19">
        <v>5.09</v>
      </c>
      <c r="H51" s="19">
        <v>29.2</v>
      </c>
      <c r="I51" s="19">
        <f t="shared" si="7"/>
        <v>100.00000000000001</v>
      </c>
      <c r="J51" s="21">
        <f t="shared" si="8"/>
        <v>0</v>
      </c>
      <c r="K51" s="21">
        <f t="shared" si="9"/>
        <v>0</v>
      </c>
      <c r="L51" s="21">
        <f t="shared" si="10"/>
        <v>0</v>
      </c>
      <c r="M51" s="21">
        <f t="shared" si="11"/>
        <v>0</v>
      </c>
      <c r="N51" s="21">
        <f t="shared" si="12"/>
        <v>0</v>
      </c>
      <c r="O51" s="21">
        <f t="shared" si="13"/>
        <v>0</v>
      </c>
      <c r="P51" s="22"/>
      <c r="Q51" s="39">
        <f t="shared" si="14"/>
        <v>0</v>
      </c>
      <c r="S51" s="37">
        <f t="shared" si="1"/>
        <v>0</v>
      </c>
      <c r="T51" s="37">
        <f t="shared" si="2"/>
        <v>0</v>
      </c>
      <c r="U51" s="37">
        <f t="shared" si="3"/>
        <v>0</v>
      </c>
      <c r="V51" s="37">
        <f t="shared" si="4"/>
        <v>0</v>
      </c>
      <c r="W51" s="37">
        <f t="shared" si="5"/>
        <v>0</v>
      </c>
    </row>
    <row r="52" spans="1:23">
      <c r="A52" s="8" t="s">
        <v>94</v>
      </c>
      <c r="B52" s="20">
        <f t="shared" si="15"/>
        <v>0</v>
      </c>
      <c r="C52" s="20">
        <f t="shared" si="6"/>
        <v>0</v>
      </c>
      <c r="D52" s="19">
        <v>41.81</v>
      </c>
      <c r="E52" s="19">
        <v>23.9</v>
      </c>
      <c r="F52" s="19">
        <v>0</v>
      </c>
      <c r="G52" s="19">
        <v>5.09</v>
      </c>
      <c r="H52" s="19">
        <v>29.2</v>
      </c>
      <c r="I52" s="19">
        <f t="shared" si="7"/>
        <v>100.00000000000001</v>
      </c>
      <c r="J52" s="21">
        <f t="shared" si="8"/>
        <v>0</v>
      </c>
      <c r="K52" s="21">
        <f t="shared" si="9"/>
        <v>0</v>
      </c>
      <c r="L52" s="21">
        <f t="shared" si="10"/>
        <v>0</v>
      </c>
      <c r="M52" s="21">
        <f t="shared" si="11"/>
        <v>0</v>
      </c>
      <c r="N52" s="21">
        <f t="shared" si="12"/>
        <v>0</v>
      </c>
      <c r="O52" s="21">
        <f t="shared" si="13"/>
        <v>0</v>
      </c>
      <c r="P52" s="22"/>
      <c r="Q52" s="39">
        <f t="shared" si="14"/>
        <v>0</v>
      </c>
      <c r="S52" s="37">
        <f t="shared" si="1"/>
        <v>0</v>
      </c>
      <c r="T52" s="37">
        <f t="shared" si="2"/>
        <v>0</v>
      </c>
      <c r="U52" s="37">
        <f t="shared" si="3"/>
        <v>0</v>
      </c>
      <c r="V52" s="37">
        <f t="shared" si="4"/>
        <v>0</v>
      </c>
      <c r="W52" s="37">
        <f t="shared" si="5"/>
        <v>0</v>
      </c>
    </row>
    <row r="53" spans="1:23">
      <c r="A53" s="8" t="s">
        <v>95</v>
      </c>
      <c r="B53" s="20">
        <f t="shared" si="15"/>
        <v>0</v>
      </c>
      <c r="C53" s="20">
        <f t="shared" si="6"/>
        <v>0</v>
      </c>
      <c r="D53" s="19">
        <v>41.81</v>
      </c>
      <c r="E53" s="19">
        <v>23.9</v>
      </c>
      <c r="F53" s="19">
        <v>0</v>
      </c>
      <c r="G53" s="19">
        <v>5.09</v>
      </c>
      <c r="H53" s="19">
        <v>29.2</v>
      </c>
      <c r="I53" s="19">
        <f t="shared" si="7"/>
        <v>100.00000000000001</v>
      </c>
      <c r="J53" s="21">
        <f t="shared" si="8"/>
        <v>0</v>
      </c>
      <c r="K53" s="21">
        <f t="shared" si="9"/>
        <v>0</v>
      </c>
      <c r="L53" s="21">
        <f t="shared" si="10"/>
        <v>0</v>
      </c>
      <c r="M53" s="21">
        <f t="shared" si="11"/>
        <v>0</v>
      </c>
      <c r="N53" s="21">
        <f t="shared" si="12"/>
        <v>0</v>
      </c>
      <c r="O53" s="21">
        <f t="shared" si="13"/>
        <v>0</v>
      </c>
      <c r="P53" s="22"/>
      <c r="Q53" s="39">
        <f t="shared" si="14"/>
        <v>0</v>
      </c>
      <c r="S53" s="37">
        <f t="shared" si="1"/>
        <v>0</v>
      </c>
      <c r="T53" s="37">
        <f t="shared" si="2"/>
        <v>0</v>
      </c>
      <c r="U53" s="37">
        <f t="shared" si="3"/>
        <v>0</v>
      </c>
      <c r="V53" s="37">
        <f t="shared" si="4"/>
        <v>0</v>
      </c>
      <c r="W53" s="37">
        <f t="shared" si="5"/>
        <v>0</v>
      </c>
    </row>
    <row r="54" spans="1:23">
      <c r="A54" s="8" t="s">
        <v>96</v>
      </c>
      <c r="B54" s="20">
        <f t="shared" si="15"/>
        <v>0</v>
      </c>
      <c r="C54" s="20">
        <f t="shared" si="6"/>
        <v>0</v>
      </c>
      <c r="D54" s="19">
        <v>41.81</v>
      </c>
      <c r="E54" s="19">
        <v>23.9</v>
      </c>
      <c r="F54" s="19">
        <v>0</v>
      </c>
      <c r="G54" s="19">
        <v>5.09</v>
      </c>
      <c r="H54" s="19">
        <v>29.2</v>
      </c>
      <c r="I54" s="19">
        <f t="shared" si="7"/>
        <v>100.00000000000001</v>
      </c>
      <c r="J54" s="21">
        <f t="shared" si="8"/>
        <v>0</v>
      </c>
      <c r="K54" s="21">
        <f t="shared" si="9"/>
        <v>0</v>
      </c>
      <c r="L54" s="21">
        <f t="shared" si="10"/>
        <v>0</v>
      </c>
      <c r="M54" s="21">
        <f t="shared" si="11"/>
        <v>0</v>
      </c>
      <c r="N54" s="21">
        <f t="shared" si="12"/>
        <v>0</v>
      </c>
      <c r="O54" s="21">
        <f t="shared" si="13"/>
        <v>0</v>
      </c>
      <c r="P54" s="22"/>
      <c r="Q54" s="39">
        <f t="shared" si="14"/>
        <v>0</v>
      </c>
      <c r="S54" s="37">
        <f t="shared" si="1"/>
        <v>0</v>
      </c>
      <c r="T54" s="37">
        <f t="shared" si="2"/>
        <v>0</v>
      </c>
      <c r="U54" s="37">
        <f t="shared" si="3"/>
        <v>0</v>
      </c>
      <c r="V54" s="37">
        <f t="shared" si="4"/>
        <v>0</v>
      </c>
      <c r="W54" s="37">
        <f t="shared" si="5"/>
        <v>0</v>
      </c>
    </row>
    <row r="55" spans="1:23">
      <c r="A55" s="8" t="s">
        <v>97</v>
      </c>
      <c r="B55" s="20">
        <f t="shared" si="15"/>
        <v>0</v>
      </c>
      <c r="C55" s="20">
        <f t="shared" si="6"/>
        <v>0</v>
      </c>
      <c r="D55" s="19">
        <v>41.81</v>
      </c>
      <c r="E55" s="19">
        <v>23.9</v>
      </c>
      <c r="F55" s="19">
        <v>0</v>
      </c>
      <c r="G55" s="19">
        <v>5.09</v>
      </c>
      <c r="H55" s="19">
        <v>29.2</v>
      </c>
      <c r="I55" s="19">
        <f t="shared" si="7"/>
        <v>100.00000000000001</v>
      </c>
      <c r="J55" s="21">
        <f t="shared" si="8"/>
        <v>0</v>
      </c>
      <c r="K55" s="21">
        <f t="shared" si="9"/>
        <v>0</v>
      </c>
      <c r="L55" s="21">
        <f t="shared" si="10"/>
        <v>0</v>
      </c>
      <c r="M55" s="21">
        <f t="shared" si="11"/>
        <v>0</v>
      </c>
      <c r="N55" s="21">
        <f t="shared" si="12"/>
        <v>0</v>
      </c>
      <c r="O55" s="21">
        <f t="shared" si="13"/>
        <v>0</v>
      </c>
      <c r="P55" s="22"/>
      <c r="Q55" s="39">
        <f t="shared" si="14"/>
        <v>0</v>
      </c>
      <c r="S55" s="37">
        <f t="shared" si="1"/>
        <v>0</v>
      </c>
      <c r="T55" s="37">
        <f t="shared" si="2"/>
        <v>0</v>
      </c>
      <c r="U55" s="37">
        <f t="shared" si="3"/>
        <v>0</v>
      </c>
      <c r="V55" s="37">
        <f t="shared" si="4"/>
        <v>0</v>
      </c>
      <c r="W55" s="37">
        <f t="shared" si="5"/>
        <v>0</v>
      </c>
    </row>
    <row r="56" spans="1:23">
      <c r="A56" s="8" t="s">
        <v>98</v>
      </c>
      <c r="B56" s="20">
        <f t="shared" si="15"/>
        <v>0</v>
      </c>
      <c r="C56" s="20">
        <f t="shared" si="6"/>
        <v>0</v>
      </c>
      <c r="D56" s="19">
        <v>41.81</v>
      </c>
      <c r="E56" s="19">
        <v>23.9</v>
      </c>
      <c r="F56" s="19">
        <v>0</v>
      </c>
      <c r="G56" s="19">
        <v>5.09</v>
      </c>
      <c r="H56" s="19">
        <v>29.2</v>
      </c>
      <c r="I56" s="19">
        <f t="shared" si="7"/>
        <v>100.00000000000001</v>
      </c>
      <c r="J56" s="21">
        <f t="shared" si="8"/>
        <v>0</v>
      </c>
      <c r="K56" s="21">
        <f t="shared" si="9"/>
        <v>0</v>
      </c>
      <c r="L56" s="21">
        <f t="shared" si="10"/>
        <v>0</v>
      </c>
      <c r="M56" s="21">
        <f t="shared" si="11"/>
        <v>0</v>
      </c>
      <c r="N56" s="21">
        <f t="shared" si="12"/>
        <v>0</v>
      </c>
      <c r="O56" s="21">
        <f t="shared" si="13"/>
        <v>0</v>
      </c>
      <c r="P56" s="22"/>
      <c r="Q56" s="39">
        <f t="shared" si="14"/>
        <v>0</v>
      </c>
      <c r="S56" s="37">
        <f t="shared" si="1"/>
        <v>0</v>
      </c>
      <c r="T56" s="37">
        <f t="shared" si="2"/>
        <v>0</v>
      </c>
      <c r="U56" s="37">
        <f t="shared" si="3"/>
        <v>0</v>
      </c>
      <c r="V56" s="37">
        <f t="shared" si="4"/>
        <v>0</v>
      </c>
      <c r="W56" s="37">
        <f t="shared" si="5"/>
        <v>0</v>
      </c>
    </row>
    <row r="57" spans="1:23">
      <c r="A57" s="8" t="s">
        <v>99</v>
      </c>
      <c r="B57" s="20">
        <f t="shared" si="15"/>
        <v>0</v>
      </c>
      <c r="C57" s="20">
        <f t="shared" si="6"/>
        <v>0</v>
      </c>
      <c r="D57" s="19">
        <v>41.81</v>
      </c>
      <c r="E57" s="19">
        <v>23.9</v>
      </c>
      <c r="F57" s="19">
        <v>0</v>
      </c>
      <c r="G57" s="19">
        <v>5.09</v>
      </c>
      <c r="H57" s="19">
        <v>29.2</v>
      </c>
      <c r="I57" s="19">
        <f t="shared" si="7"/>
        <v>100.00000000000001</v>
      </c>
      <c r="J57" s="21">
        <f t="shared" si="8"/>
        <v>0</v>
      </c>
      <c r="K57" s="21">
        <f t="shared" si="9"/>
        <v>0</v>
      </c>
      <c r="L57" s="21">
        <f t="shared" si="10"/>
        <v>0</v>
      </c>
      <c r="M57" s="21">
        <f t="shared" si="11"/>
        <v>0</v>
      </c>
      <c r="N57" s="21">
        <f t="shared" si="12"/>
        <v>0</v>
      </c>
      <c r="O57" s="21">
        <f t="shared" si="13"/>
        <v>0</v>
      </c>
      <c r="P57" s="22"/>
      <c r="Q57" s="39">
        <f t="shared" si="14"/>
        <v>0</v>
      </c>
      <c r="S57" s="37">
        <f t="shared" si="1"/>
        <v>0</v>
      </c>
      <c r="T57" s="37">
        <f t="shared" si="2"/>
        <v>0</v>
      </c>
      <c r="U57" s="37">
        <f t="shared" si="3"/>
        <v>0</v>
      </c>
      <c r="V57" s="37">
        <f t="shared" si="4"/>
        <v>0</v>
      </c>
      <c r="W57" s="37">
        <f t="shared" si="5"/>
        <v>0</v>
      </c>
    </row>
    <row r="58" spans="1:23">
      <c r="A58" s="8" t="s">
        <v>100</v>
      </c>
      <c r="B58" s="20">
        <f t="shared" si="15"/>
        <v>0</v>
      </c>
      <c r="C58" s="20">
        <f t="shared" si="6"/>
        <v>0</v>
      </c>
      <c r="D58" s="19">
        <v>41.81</v>
      </c>
      <c r="E58" s="19">
        <v>23.9</v>
      </c>
      <c r="F58" s="19">
        <v>0</v>
      </c>
      <c r="G58" s="19">
        <v>5.09</v>
      </c>
      <c r="H58" s="19">
        <v>29.2</v>
      </c>
      <c r="I58" s="19">
        <f t="shared" si="7"/>
        <v>100.00000000000001</v>
      </c>
      <c r="J58" s="21">
        <f t="shared" si="8"/>
        <v>0</v>
      </c>
      <c r="K58" s="21">
        <f t="shared" si="9"/>
        <v>0</v>
      </c>
      <c r="L58" s="21">
        <f t="shared" si="10"/>
        <v>0</v>
      </c>
      <c r="M58" s="21">
        <f t="shared" si="11"/>
        <v>0</v>
      </c>
      <c r="N58" s="21">
        <f t="shared" si="12"/>
        <v>0</v>
      </c>
      <c r="O58" s="21">
        <f t="shared" si="13"/>
        <v>0</v>
      </c>
      <c r="P58" s="22"/>
      <c r="Q58" s="39">
        <f t="shared" si="14"/>
        <v>0</v>
      </c>
      <c r="S58" s="37">
        <f t="shared" si="1"/>
        <v>0</v>
      </c>
      <c r="T58" s="37">
        <f t="shared" si="2"/>
        <v>0</v>
      </c>
      <c r="U58" s="37">
        <f t="shared" si="3"/>
        <v>0</v>
      </c>
      <c r="V58" s="37">
        <f t="shared" si="4"/>
        <v>0</v>
      </c>
      <c r="W58" s="37">
        <f t="shared" si="5"/>
        <v>0</v>
      </c>
    </row>
    <row r="59" spans="1:23">
      <c r="A59" s="8" t="s">
        <v>101</v>
      </c>
      <c r="B59" s="20">
        <f t="shared" si="15"/>
        <v>0</v>
      </c>
      <c r="C59" s="20">
        <f t="shared" si="6"/>
        <v>0</v>
      </c>
      <c r="D59" s="19">
        <v>41.81</v>
      </c>
      <c r="E59" s="19">
        <v>23.9</v>
      </c>
      <c r="F59" s="19">
        <v>0</v>
      </c>
      <c r="G59" s="19">
        <v>5.09</v>
      </c>
      <c r="H59" s="19">
        <v>29.2</v>
      </c>
      <c r="I59" s="19">
        <f t="shared" si="7"/>
        <v>100.00000000000001</v>
      </c>
      <c r="J59" s="21">
        <f t="shared" si="8"/>
        <v>0</v>
      </c>
      <c r="K59" s="21">
        <f t="shared" si="9"/>
        <v>0</v>
      </c>
      <c r="L59" s="21">
        <f t="shared" si="10"/>
        <v>0</v>
      </c>
      <c r="M59" s="21">
        <f t="shared" si="11"/>
        <v>0</v>
      </c>
      <c r="N59" s="21">
        <f t="shared" si="12"/>
        <v>0</v>
      </c>
      <c r="O59" s="21">
        <f t="shared" si="13"/>
        <v>0</v>
      </c>
      <c r="P59" s="22"/>
      <c r="Q59" s="39">
        <f t="shared" si="14"/>
        <v>0</v>
      </c>
      <c r="S59" s="37">
        <f t="shared" si="1"/>
        <v>0</v>
      </c>
      <c r="T59" s="37">
        <f t="shared" si="2"/>
        <v>0</v>
      </c>
      <c r="U59" s="37">
        <f t="shared" si="3"/>
        <v>0</v>
      </c>
      <c r="V59" s="37">
        <f t="shared" si="4"/>
        <v>0</v>
      </c>
      <c r="W59" s="37">
        <f t="shared" si="5"/>
        <v>0</v>
      </c>
    </row>
    <row r="60" spans="1:23">
      <c r="A60" s="8" t="s">
        <v>102</v>
      </c>
      <c r="B60" s="20">
        <f t="shared" si="15"/>
        <v>0</v>
      </c>
      <c r="C60" s="20">
        <f t="shared" si="6"/>
        <v>0</v>
      </c>
      <c r="D60" s="19">
        <v>41.81</v>
      </c>
      <c r="E60" s="19">
        <v>23.9</v>
      </c>
      <c r="F60" s="19">
        <v>0</v>
      </c>
      <c r="G60" s="19">
        <v>5.09</v>
      </c>
      <c r="H60" s="19">
        <v>29.2</v>
      </c>
      <c r="I60" s="19">
        <f t="shared" si="7"/>
        <v>100.00000000000001</v>
      </c>
      <c r="J60" s="21">
        <f t="shared" si="8"/>
        <v>0</v>
      </c>
      <c r="K60" s="21">
        <f t="shared" si="9"/>
        <v>0</v>
      </c>
      <c r="L60" s="21">
        <f t="shared" si="10"/>
        <v>0</v>
      </c>
      <c r="M60" s="21">
        <f t="shared" si="11"/>
        <v>0</v>
      </c>
      <c r="N60" s="21">
        <f t="shared" si="12"/>
        <v>0</v>
      </c>
      <c r="O60" s="21">
        <f t="shared" si="13"/>
        <v>0</v>
      </c>
      <c r="P60" s="22"/>
      <c r="Q60" s="39">
        <f t="shared" si="14"/>
        <v>0</v>
      </c>
      <c r="S60" s="37">
        <f t="shared" si="1"/>
        <v>0</v>
      </c>
      <c r="T60" s="37">
        <f t="shared" si="2"/>
        <v>0</v>
      </c>
      <c r="U60" s="37">
        <f t="shared" si="3"/>
        <v>0</v>
      </c>
      <c r="V60" s="37">
        <f t="shared" si="4"/>
        <v>0</v>
      </c>
      <c r="W60" s="37">
        <f t="shared" si="5"/>
        <v>0</v>
      </c>
    </row>
    <row r="61" spans="1:23">
      <c r="A61" s="8" t="s">
        <v>103</v>
      </c>
      <c r="B61" s="20">
        <f t="shared" si="15"/>
        <v>0</v>
      </c>
      <c r="C61" s="20">
        <f t="shared" si="6"/>
        <v>0</v>
      </c>
      <c r="D61" s="19">
        <v>41.81</v>
      </c>
      <c r="E61" s="19">
        <v>23.9</v>
      </c>
      <c r="F61" s="19">
        <v>0</v>
      </c>
      <c r="G61" s="19">
        <v>5.09</v>
      </c>
      <c r="H61" s="19">
        <v>29.2</v>
      </c>
      <c r="I61" s="19">
        <f t="shared" si="7"/>
        <v>100.00000000000001</v>
      </c>
      <c r="J61" s="21">
        <f t="shared" si="8"/>
        <v>0</v>
      </c>
      <c r="K61" s="21">
        <f t="shared" si="9"/>
        <v>0</v>
      </c>
      <c r="L61" s="21">
        <f t="shared" si="10"/>
        <v>0</v>
      </c>
      <c r="M61" s="21">
        <f t="shared" si="11"/>
        <v>0</v>
      </c>
      <c r="N61" s="21">
        <f t="shared" si="12"/>
        <v>0</v>
      </c>
      <c r="O61" s="21">
        <f t="shared" si="13"/>
        <v>0</v>
      </c>
      <c r="P61" s="22"/>
      <c r="Q61" s="39">
        <f t="shared" si="14"/>
        <v>0</v>
      </c>
      <c r="S61" s="37">
        <f t="shared" si="1"/>
        <v>0</v>
      </c>
      <c r="T61" s="37">
        <f t="shared" si="2"/>
        <v>0</v>
      </c>
      <c r="U61" s="37">
        <f t="shared" si="3"/>
        <v>0</v>
      </c>
      <c r="V61" s="37">
        <f t="shared" si="4"/>
        <v>0</v>
      </c>
      <c r="W61" s="37">
        <f t="shared" si="5"/>
        <v>0</v>
      </c>
    </row>
    <row r="62" spans="1:23">
      <c r="A62" s="8" t="s">
        <v>104</v>
      </c>
      <c r="B62" s="20">
        <f t="shared" si="15"/>
        <v>0</v>
      </c>
      <c r="C62" s="20">
        <f t="shared" si="6"/>
        <v>0</v>
      </c>
      <c r="D62" s="19">
        <v>41.81</v>
      </c>
      <c r="E62" s="19">
        <v>23.9</v>
      </c>
      <c r="F62" s="19">
        <v>0</v>
      </c>
      <c r="G62" s="19">
        <v>5.09</v>
      </c>
      <c r="H62" s="19">
        <v>29.2</v>
      </c>
      <c r="I62" s="19">
        <f t="shared" si="7"/>
        <v>100.00000000000001</v>
      </c>
      <c r="J62" s="21">
        <f t="shared" si="8"/>
        <v>0</v>
      </c>
      <c r="K62" s="21">
        <f t="shared" si="9"/>
        <v>0</v>
      </c>
      <c r="L62" s="21">
        <f t="shared" si="10"/>
        <v>0</v>
      </c>
      <c r="M62" s="21">
        <f t="shared" si="11"/>
        <v>0</v>
      </c>
      <c r="N62" s="21">
        <f t="shared" si="12"/>
        <v>0</v>
      </c>
      <c r="O62" s="21">
        <f t="shared" si="13"/>
        <v>0</v>
      </c>
      <c r="P62" s="22"/>
      <c r="Q62" s="39">
        <f t="shared" si="14"/>
        <v>0</v>
      </c>
      <c r="S62" s="37">
        <f t="shared" si="1"/>
        <v>0</v>
      </c>
      <c r="T62" s="37">
        <f t="shared" si="2"/>
        <v>0</v>
      </c>
      <c r="U62" s="37">
        <f t="shared" si="3"/>
        <v>0</v>
      </c>
      <c r="V62" s="37">
        <f t="shared" si="4"/>
        <v>0</v>
      </c>
      <c r="W62" s="37">
        <f t="shared" si="5"/>
        <v>0</v>
      </c>
    </row>
    <row r="63" spans="1:23">
      <c r="A63" s="8" t="s">
        <v>105</v>
      </c>
      <c r="B63" s="20">
        <f t="shared" si="15"/>
        <v>0</v>
      </c>
      <c r="C63" s="20">
        <f t="shared" si="6"/>
        <v>0</v>
      </c>
      <c r="D63" s="19">
        <v>41.81</v>
      </c>
      <c r="E63" s="19">
        <v>23.9</v>
      </c>
      <c r="F63" s="19">
        <v>0</v>
      </c>
      <c r="G63" s="19">
        <v>5.09</v>
      </c>
      <c r="H63" s="19">
        <v>29.2</v>
      </c>
      <c r="I63" s="19">
        <f t="shared" si="7"/>
        <v>100.00000000000001</v>
      </c>
      <c r="J63" s="21">
        <f t="shared" si="8"/>
        <v>0</v>
      </c>
      <c r="K63" s="21">
        <f t="shared" si="9"/>
        <v>0</v>
      </c>
      <c r="L63" s="21">
        <f t="shared" si="10"/>
        <v>0</v>
      </c>
      <c r="M63" s="21">
        <f t="shared" si="11"/>
        <v>0</v>
      </c>
      <c r="N63" s="21">
        <f t="shared" si="12"/>
        <v>0</v>
      </c>
      <c r="O63" s="21">
        <f t="shared" si="13"/>
        <v>0</v>
      </c>
      <c r="P63" s="22"/>
      <c r="Q63" s="39">
        <f t="shared" si="14"/>
        <v>0</v>
      </c>
      <c r="S63" s="37">
        <f t="shared" si="1"/>
        <v>0</v>
      </c>
      <c r="T63" s="37">
        <f t="shared" si="2"/>
        <v>0</v>
      </c>
      <c r="U63" s="37">
        <f t="shared" si="3"/>
        <v>0</v>
      </c>
      <c r="V63" s="37">
        <f t="shared" si="4"/>
        <v>0</v>
      </c>
      <c r="W63" s="37">
        <f t="shared" si="5"/>
        <v>0</v>
      </c>
    </row>
    <row r="64" spans="1:23">
      <c r="A64" s="8" t="s">
        <v>106</v>
      </c>
      <c r="B64" s="20">
        <f t="shared" si="15"/>
        <v>0</v>
      </c>
      <c r="C64" s="20">
        <f t="shared" si="6"/>
        <v>0</v>
      </c>
      <c r="D64" s="19">
        <v>41.81</v>
      </c>
      <c r="E64" s="19">
        <v>23.9</v>
      </c>
      <c r="F64" s="19">
        <v>0</v>
      </c>
      <c r="G64" s="19">
        <v>5.09</v>
      </c>
      <c r="H64" s="19">
        <v>29.2</v>
      </c>
      <c r="I64" s="19">
        <f t="shared" si="7"/>
        <v>100.00000000000001</v>
      </c>
      <c r="J64" s="21">
        <f t="shared" si="8"/>
        <v>0</v>
      </c>
      <c r="K64" s="21">
        <f t="shared" si="9"/>
        <v>0</v>
      </c>
      <c r="L64" s="21">
        <f t="shared" si="10"/>
        <v>0</v>
      </c>
      <c r="M64" s="21">
        <f t="shared" si="11"/>
        <v>0</v>
      </c>
      <c r="N64" s="21">
        <f t="shared" si="12"/>
        <v>0</v>
      </c>
      <c r="O64" s="21">
        <f t="shared" si="13"/>
        <v>0</v>
      </c>
      <c r="P64" s="22"/>
      <c r="Q64" s="39">
        <f t="shared" si="14"/>
        <v>0</v>
      </c>
      <c r="S64" s="37">
        <f t="shared" si="1"/>
        <v>0</v>
      </c>
      <c r="T64" s="37">
        <f t="shared" si="2"/>
        <v>0</v>
      </c>
      <c r="U64" s="37">
        <f t="shared" si="3"/>
        <v>0</v>
      </c>
      <c r="V64" s="37">
        <f t="shared" si="4"/>
        <v>0</v>
      </c>
      <c r="W64" s="37">
        <f t="shared" si="5"/>
        <v>0</v>
      </c>
    </row>
    <row r="65" spans="1:23">
      <c r="A65" s="8" t="s">
        <v>107</v>
      </c>
      <c r="B65" s="20">
        <f t="shared" si="15"/>
        <v>0</v>
      </c>
      <c r="C65" s="20">
        <f t="shared" si="6"/>
        <v>0</v>
      </c>
      <c r="D65" s="19">
        <v>41.81</v>
      </c>
      <c r="E65" s="19">
        <v>23.9</v>
      </c>
      <c r="F65" s="19">
        <v>0</v>
      </c>
      <c r="G65" s="19">
        <v>5.09</v>
      </c>
      <c r="H65" s="19">
        <v>29.2</v>
      </c>
      <c r="I65" s="19">
        <f t="shared" si="7"/>
        <v>100.00000000000001</v>
      </c>
      <c r="J65" s="21">
        <f t="shared" si="8"/>
        <v>0</v>
      </c>
      <c r="K65" s="21">
        <f t="shared" si="9"/>
        <v>0</v>
      </c>
      <c r="L65" s="21">
        <f t="shared" si="10"/>
        <v>0</v>
      </c>
      <c r="M65" s="21">
        <f t="shared" si="11"/>
        <v>0</v>
      </c>
      <c r="N65" s="21">
        <f t="shared" si="12"/>
        <v>0</v>
      </c>
      <c r="O65" s="21">
        <f t="shared" si="13"/>
        <v>0</v>
      </c>
      <c r="P65" s="22"/>
      <c r="Q65" s="39">
        <f t="shared" si="14"/>
        <v>0</v>
      </c>
      <c r="S65" s="37">
        <f t="shared" si="1"/>
        <v>0</v>
      </c>
      <c r="T65" s="37">
        <f t="shared" si="2"/>
        <v>0</v>
      </c>
      <c r="U65" s="37">
        <f t="shared" si="3"/>
        <v>0</v>
      </c>
      <c r="V65" s="37">
        <f t="shared" si="4"/>
        <v>0</v>
      </c>
      <c r="W65" s="37">
        <f t="shared" si="5"/>
        <v>0</v>
      </c>
    </row>
    <row r="66" spans="1:23">
      <c r="A66" s="8" t="s">
        <v>108</v>
      </c>
      <c r="B66" s="20">
        <f t="shared" si="15"/>
        <v>0</v>
      </c>
      <c r="C66" s="20">
        <f t="shared" si="6"/>
        <v>0</v>
      </c>
      <c r="D66" s="19">
        <v>41.81</v>
      </c>
      <c r="E66" s="19">
        <v>23.9</v>
      </c>
      <c r="F66" s="19">
        <v>0</v>
      </c>
      <c r="G66" s="19">
        <v>5.09</v>
      </c>
      <c r="H66" s="19">
        <v>29.2</v>
      </c>
      <c r="I66" s="19">
        <f t="shared" si="7"/>
        <v>100.00000000000001</v>
      </c>
      <c r="J66" s="21">
        <f t="shared" si="8"/>
        <v>0</v>
      </c>
      <c r="K66" s="21">
        <f t="shared" si="9"/>
        <v>0</v>
      </c>
      <c r="L66" s="21">
        <f t="shared" si="10"/>
        <v>0</v>
      </c>
      <c r="M66" s="21">
        <f t="shared" si="11"/>
        <v>0</v>
      </c>
      <c r="N66" s="21">
        <f t="shared" si="12"/>
        <v>0</v>
      </c>
      <c r="O66" s="21">
        <f t="shared" si="13"/>
        <v>0</v>
      </c>
      <c r="P66" s="22"/>
      <c r="Q66" s="39">
        <f t="shared" si="14"/>
        <v>0</v>
      </c>
      <c r="S66" s="37">
        <f t="shared" si="1"/>
        <v>0</v>
      </c>
      <c r="T66" s="37">
        <f t="shared" si="2"/>
        <v>0</v>
      </c>
      <c r="U66" s="37">
        <f t="shared" si="3"/>
        <v>0</v>
      </c>
      <c r="V66" s="37">
        <f t="shared" si="4"/>
        <v>0</v>
      </c>
      <c r="W66" s="37">
        <f t="shared" si="5"/>
        <v>0</v>
      </c>
    </row>
    <row r="67" spans="1:23">
      <c r="A67" s="8" t="s">
        <v>109</v>
      </c>
      <c r="B67" s="20">
        <f t="shared" si="15"/>
        <v>0</v>
      </c>
      <c r="C67" s="20">
        <f t="shared" si="6"/>
        <v>0</v>
      </c>
      <c r="D67" s="19">
        <v>41.81</v>
      </c>
      <c r="E67" s="19">
        <v>23.9</v>
      </c>
      <c r="F67" s="19">
        <v>0</v>
      </c>
      <c r="G67" s="19">
        <v>5.09</v>
      </c>
      <c r="H67" s="19">
        <v>29.2</v>
      </c>
      <c r="I67" s="19">
        <f t="shared" si="7"/>
        <v>100.00000000000001</v>
      </c>
      <c r="J67" s="21">
        <f t="shared" si="8"/>
        <v>0</v>
      </c>
      <c r="K67" s="21">
        <f t="shared" si="9"/>
        <v>0</v>
      </c>
      <c r="L67" s="21">
        <f t="shared" si="10"/>
        <v>0</v>
      </c>
      <c r="M67" s="21">
        <f t="shared" si="11"/>
        <v>0</v>
      </c>
      <c r="N67" s="21">
        <f t="shared" si="12"/>
        <v>0</v>
      </c>
      <c r="O67" s="21">
        <f t="shared" si="13"/>
        <v>0</v>
      </c>
      <c r="P67" s="22"/>
      <c r="Q67" s="39">
        <f t="shared" si="14"/>
        <v>0</v>
      </c>
      <c r="S67" s="37">
        <f t="shared" ref="S67" si="16">J67</f>
        <v>0</v>
      </c>
      <c r="T67" s="37">
        <f t="shared" ref="T67" si="17">K67</f>
        <v>0</v>
      </c>
      <c r="U67" s="37">
        <f t="shared" ref="U67" si="18">L67</f>
        <v>0</v>
      </c>
      <c r="V67" s="37">
        <f t="shared" ref="V67" si="19">M67</f>
        <v>0</v>
      </c>
      <c r="W67" s="37">
        <f t="shared" ref="W67" si="20">N67</f>
        <v>0</v>
      </c>
    </row>
    <row r="68" spans="1:23">
      <c r="A68" s="8" t="s">
        <v>110</v>
      </c>
      <c r="B68" s="20">
        <f t="shared" si="15"/>
        <v>0</v>
      </c>
      <c r="C68" s="20">
        <f t="shared" ref="C68:C98" si="21">B68</f>
        <v>0</v>
      </c>
      <c r="D68" s="19">
        <v>41.81</v>
      </c>
      <c r="E68" s="19">
        <v>23.9</v>
      </c>
      <c r="F68" s="19">
        <v>0</v>
      </c>
      <c r="G68" s="19">
        <v>5.09</v>
      </c>
      <c r="H68" s="19">
        <v>29.2</v>
      </c>
      <c r="I68" s="19">
        <f t="shared" ref="I68:I98" si="22">SUM(D68:H68)</f>
        <v>100.00000000000001</v>
      </c>
      <c r="J68" s="21">
        <f t="shared" ref="J68:J98" si="23">$C68*D68/$I68</f>
        <v>0</v>
      </c>
      <c r="K68" s="21">
        <f t="shared" ref="K68:K98" si="24">$C68*E68/$I68</f>
        <v>0</v>
      </c>
      <c r="L68" s="21">
        <f t="shared" ref="L68:L98" si="25">$C68*F68/$I68</f>
        <v>0</v>
      </c>
      <c r="M68" s="21">
        <f t="shared" ref="M68:M98" si="26">$C68*G68/$I68</f>
        <v>0</v>
      </c>
      <c r="N68" s="21">
        <f t="shared" ref="N68:N98" si="27">$C68*H68/$I68</f>
        <v>0</v>
      </c>
      <c r="O68" s="21">
        <f t="shared" ref="O68:O98" si="28">$C68*I68/$I68</f>
        <v>0</v>
      </c>
      <c r="P68" s="22"/>
      <c r="Q68" s="39">
        <f t="shared" ref="Q68:Q98" si="29">O68+P68</f>
        <v>0</v>
      </c>
      <c r="S68" s="37">
        <f>J68</f>
        <v>0</v>
      </c>
      <c r="T68" s="37">
        <f t="shared" ref="T68:W68" si="30">K68</f>
        <v>0</v>
      </c>
      <c r="U68" s="37">
        <f t="shared" si="30"/>
        <v>0</v>
      </c>
      <c r="V68" s="37">
        <f t="shared" si="30"/>
        <v>0</v>
      </c>
      <c r="W68" s="37">
        <f t="shared" si="30"/>
        <v>0</v>
      </c>
    </row>
    <row r="69" spans="1:23">
      <c r="A69" s="8" t="s">
        <v>111</v>
      </c>
      <c r="B69" s="20">
        <f t="shared" ref="B69:B98" si="31">B68</f>
        <v>0</v>
      </c>
      <c r="C69" s="20">
        <f t="shared" si="21"/>
        <v>0</v>
      </c>
      <c r="D69" s="19">
        <v>41.81</v>
      </c>
      <c r="E69" s="19">
        <v>23.9</v>
      </c>
      <c r="F69" s="19">
        <v>0</v>
      </c>
      <c r="G69" s="19">
        <v>5.09</v>
      </c>
      <c r="H69" s="19">
        <v>29.2</v>
      </c>
      <c r="I69" s="19">
        <f t="shared" si="22"/>
        <v>100.00000000000001</v>
      </c>
      <c r="J69" s="21">
        <f t="shared" si="23"/>
        <v>0</v>
      </c>
      <c r="K69" s="21">
        <f t="shared" si="24"/>
        <v>0</v>
      </c>
      <c r="L69" s="21">
        <f t="shared" si="25"/>
        <v>0</v>
      </c>
      <c r="M69" s="21">
        <f t="shared" si="26"/>
        <v>0</v>
      </c>
      <c r="N69" s="21">
        <f t="shared" si="27"/>
        <v>0</v>
      </c>
      <c r="O69" s="21">
        <f t="shared" si="28"/>
        <v>0</v>
      </c>
      <c r="P69" s="22"/>
      <c r="Q69" s="39">
        <f t="shared" si="29"/>
        <v>0</v>
      </c>
      <c r="S69" s="37">
        <f t="shared" ref="S69:S98" si="32">J69</f>
        <v>0</v>
      </c>
      <c r="T69" s="37">
        <f t="shared" ref="T69:T98" si="33">K69</f>
        <v>0</v>
      </c>
      <c r="U69" s="37">
        <f t="shared" ref="U69:U98" si="34">L69</f>
        <v>0</v>
      </c>
      <c r="V69" s="37">
        <f t="shared" ref="V69:V98" si="35">M69</f>
        <v>0</v>
      </c>
      <c r="W69" s="37">
        <f t="shared" ref="W69:W98" si="36">N69</f>
        <v>0</v>
      </c>
    </row>
    <row r="70" spans="1:23">
      <c r="A70" s="8" t="s">
        <v>112</v>
      </c>
      <c r="B70" s="20">
        <f t="shared" si="31"/>
        <v>0</v>
      </c>
      <c r="C70" s="20">
        <f t="shared" si="21"/>
        <v>0</v>
      </c>
      <c r="D70" s="19">
        <v>41.81</v>
      </c>
      <c r="E70" s="19">
        <v>23.9</v>
      </c>
      <c r="F70" s="19">
        <v>0</v>
      </c>
      <c r="G70" s="19">
        <v>5.09</v>
      </c>
      <c r="H70" s="19">
        <v>29.2</v>
      </c>
      <c r="I70" s="19">
        <f t="shared" si="22"/>
        <v>100.00000000000001</v>
      </c>
      <c r="J70" s="21">
        <f t="shared" si="23"/>
        <v>0</v>
      </c>
      <c r="K70" s="21">
        <f t="shared" si="24"/>
        <v>0</v>
      </c>
      <c r="L70" s="21">
        <f t="shared" si="25"/>
        <v>0</v>
      </c>
      <c r="M70" s="21">
        <f t="shared" si="26"/>
        <v>0</v>
      </c>
      <c r="N70" s="21">
        <f t="shared" si="27"/>
        <v>0</v>
      </c>
      <c r="O70" s="21">
        <f t="shared" si="28"/>
        <v>0</v>
      </c>
      <c r="P70" s="22"/>
      <c r="Q70" s="39">
        <f t="shared" si="29"/>
        <v>0</v>
      </c>
      <c r="S70" s="37">
        <f t="shared" si="32"/>
        <v>0</v>
      </c>
      <c r="T70" s="37">
        <f t="shared" si="33"/>
        <v>0</v>
      </c>
      <c r="U70" s="37">
        <f t="shared" si="34"/>
        <v>0</v>
      </c>
      <c r="V70" s="37">
        <f t="shared" si="35"/>
        <v>0</v>
      </c>
      <c r="W70" s="37">
        <f t="shared" si="36"/>
        <v>0</v>
      </c>
    </row>
    <row r="71" spans="1:23">
      <c r="A71" s="8" t="s">
        <v>113</v>
      </c>
      <c r="B71" s="20">
        <f t="shared" si="31"/>
        <v>0</v>
      </c>
      <c r="C71" s="20">
        <f t="shared" si="21"/>
        <v>0</v>
      </c>
      <c r="D71" s="19">
        <v>41.81</v>
      </c>
      <c r="E71" s="19">
        <v>23.9</v>
      </c>
      <c r="F71" s="19">
        <v>0</v>
      </c>
      <c r="G71" s="19">
        <v>5.09</v>
      </c>
      <c r="H71" s="19">
        <v>29.2</v>
      </c>
      <c r="I71" s="19">
        <f t="shared" si="22"/>
        <v>100.00000000000001</v>
      </c>
      <c r="J71" s="21">
        <f t="shared" si="23"/>
        <v>0</v>
      </c>
      <c r="K71" s="21">
        <f t="shared" si="24"/>
        <v>0</v>
      </c>
      <c r="L71" s="21">
        <f t="shared" si="25"/>
        <v>0</v>
      </c>
      <c r="M71" s="21">
        <f t="shared" si="26"/>
        <v>0</v>
      </c>
      <c r="N71" s="21">
        <f t="shared" si="27"/>
        <v>0</v>
      </c>
      <c r="O71" s="21">
        <f t="shared" si="28"/>
        <v>0</v>
      </c>
      <c r="P71" s="22"/>
      <c r="Q71" s="39">
        <f t="shared" si="29"/>
        <v>0</v>
      </c>
      <c r="S71" s="37">
        <f t="shared" si="32"/>
        <v>0</v>
      </c>
      <c r="T71" s="37">
        <f t="shared" si="33"/>
        <v>0</v>
      </c>
      <c r="U71" s="37">
        <f t="shared" si="34"/>
        <v>0</v>
      </c>
      <c r="V71" s="37">
        <f t="shared" si="35"/>
        <v>0</v>
      </c>
      <c r="W71" s="37">
        <f t="shared" si="36"/>
        <v>0</v>
      </c>
    </row>
    <row r="72" spans="1:23">
      <c r="A72" s="8" t="s">
        <v>114</v>
      </c>
      <c r="B72" s="20">
        <f t="shared" si="31"/>
        <v>0</v>
      </c>
      <c r="C72" s="20">
        <f t="shared" si="21"/>
        <v>0</v>
      </c>
      <c r="D72" s="19">
        <v>41.81</v>
      </c>
      <c r="E72" s="19">
        <v>23.9</v>
      </c>
      <c r="F72" s="19">
        <v>0</v>
      </c>
      <c r="G72" s="19">
        <v>5.09</v>
      </c>
      <c r="H72" s="19">
        <v>29.2</v>
      </c>
      <c r="I72" s="19">
        <f t="shared" si="22"/>
        <v>100.00000000000001</v>
      </c>
      <c r="J72" s="21">
        <f t="shared" si="23"/>
        <v>0</v>
      </c>
      <c r="K72" s="21">
        <f t="shared" si="24"/>
        <v>0</v>
      </c>
      <c r="L72" s="21">
        <f t="shared" si="25"/>
        <v>0</v>
      </c>
      <c r="M72" s="21">
        <f t="shared" si="26"/>
        <v>0</v>
      </c>
      <c r="N72" s="21">
        <f t="shared" si="27"/>
        <v>0</v>
      </c>
      <c r="O72" s="21">
        <f t="shared" si="28"/>
        <v>0</v>
      </c>
      <c r="P72" s="22"/>
      <c r="Q72" s="39">
        <f t="shared" si="29"/>
        <v>0</v>
      </c>
      <c r="S72" s="37">
        <f t="shared" si="32"/>
        <v>0</v>
      </c>
      <c r="T72" s="37">
        <f t="shared" si="33"/>
        <v>0</v>
      </c>
      <c r="U72" s="37">
        <f t="shared" si="34"/>
        <v>0</v>
      </c>
      <c r="V72" s="37">
        <f t="shared" si="35"/>
        <v>0</v>
      </c>
      <c r="W72" s="37">
        <f t="shared" si="36"/>
        <v>0</v>
      </c>
    </row>
    <row r="73" spans="1:23">
      <c r="A73" s="8" t="s">
        <v>115</v>
      </c>
      <c r="B73" s="20">
        <f t="shared" si="31"/>
        <v>0</v>
      </c>
      <c r="C73" s="20">
        <f t="shared" si="21"/>
        <v>0</v>
      </c>
      <c r="D73" s="19">
        <v>41.81</v>
      </c>
      <c r="E73" s="19">
        <v>23.9</v>
      </c>
      <c r="F73" s="19">
        <v>0</v>
      </c>
      <c r="G73" s="19">
        <v>5.09</v>
      </c>
      <c r="H73" s="19">
        <v>29.2</v>
      </c>
      <c r="I73" s="19">
        <f t="shared" si="22"/>
        <v>100.00000000000001</v>
      </c>
      <c r="J73" s="21">
        <f t="shared" si="23"/>
        <v>0</v>
      </c>
      <c r="K73" s="21">
        <f t="shared" si="24"/>
        <v>0</v>
      </c>
      <c r="L73" s="21">
        <f t="shared" si="25"/>
        <v>0</v>
      </c>
      <c r="M73" s="21">
        <f t="shared" si="26"/>
        <v>0</v>
      </c>
      <c r="N73" s="21">
        <f t="shared" si="27"/>
        <v>0</v>
      </c>
      <c r="O73" s="21">
        <f t="shared" si="28"/>
        <v>0</v>
      </c>
      <c r="P73" s="22"/>
      <c r="Q73" s="39">
        <f t="shared" si="29"/>
        <v>0</v>
      </c>
      <c r="S73" s="37">
        <f t="shared" si="32"/>
        <v>0</v>
      </c>
      <c r="T73" s="37">
        <f t="shared" si="33"/>
        <v>0</v>
      </c>
      <c r="U73" s="37">
        <f t="shared" si="34"/>
        <v>0</v>
      </c>
      <c r="V73" s="37">
        <f t="shared" si="35"/>
        <v>0</v>
      </c>
      <c r="W73" s="37">
        <f t="shared" si="36"/>
        <v>0</v>
      </c>
    </row>
    <row r="74" spans="1:23">
      <c r="A74" s="8" t="s">
        <v>116</v>
      </c>
      <c r="B74" s="20">
        <f t="shared" si="31"/>
        <v>0</v>
      </c>
      <c r="C74" s="20">
        <f t="shared" si="21"/>
        <v>0</v>
      </c>
      <c r="D74" s="19">
        <v>41.81</v>
      </c>
      <c r="E74" s="19">
        <v>23.9</v>
      </c>
      <c r="F74" s="19">
        <v>0</v>
      </c>
      <c r="G74" s="19">
        <v>5.09</v>
      </c>
      <c r="H74" s="19">
        <v>29.2</v>
      </c>
      <c r="I74" s="19">
        <f t="shared" si="22"/>
        <v>100.00000000000001</v>
      </c>
      <c r="J74" s="21">
        <f t="shared" si="23"/>
        <v>0</v>
      </c>
      <c r="K74" s="21">
        <f t="shared" si="24"/>
        <v>0</v>
      </c>
      <c r="L74" s="21">
        <f t="shared" si="25"/>
        <v>0</v>
      </c>
      <c r="M74" s="21">
        <f t="shared" si="26"/>
        <v>0</v>
      </c>
      <c r="N74" s="21">
        <f t="shared" si="27"/>
        <v>0</v>
      </c>
      <c r="O74" s="21">
        <f t="shared" si="28"/>
        <v>0</v>
      </c>
      <c r="P74" s="22"/>
      <c r="Q74" s="39">
        <f t="shared" si="29"/>
        <v>0</v>
      </c>
      <c r="S74" s="37">
        <f t="shared" si="32"/>
        <v>0</v>
      </c>
      <c r="T74" s="37">
        <f t="shared" si="33"/>
        <v>0</v>
      </c>
      <c r="U74" s="37">
        <f t="shared" si="34"/>
        <v>0</v>
      </c>
      <c r="V74" s="37">
        <f t="shared" si="35"/>
        <v>0</v>
      </c>
      <c r="W74" s="37">
        <f t="shared" si="36"/>
        <v>0</v>
      </c>
    </row>
    <row r="75" spans="1:23">
      <c r="A75" s="8" t="s">
        <v>117</v>
      </c>
      <c r="B75" s="20">
        <f t="shared" si="31"/>
        <v>0</v>
      </c>
      <c r="C75" s="20">
        <f t="shared" si="21"/>
        <v>0</v>
      </c>
      <c r="D75" s="19">
        <v>41.81</v>
      </c>
      <c r="E75" s="19">
        <v>23.9</v>
      </c>
      <c r="F75" s="19">
        <v>0</v>
      </c>
      <c r="G75" s="19">
        <v>5.09</v>
      </c>
      <c r="H75" s="19">
        <v>29.2</v>
      </c>
      <c r="I75" s="19">
        <f t="shared" si="22"/>
        <v>100.00000000000001</v>
      </c>
      <c r="J75" s="21">
        <f t="shared" si="23"/>
        <v>0</v>
      </c>
      <c r="K75" s="21">
        <f t="shared" si="24"/>
        <v>0</v>
      </c>
      <c r="L75" s="21">
        <f t="shared" si="25"/>
        <v>0</v>
      </c>
      <c r="M75" s="21">
        <f t="shared" si="26"/>
        <v>0</v>
      </c>
      <c r="N75" s="21">
        <f t="shared" si="27"/>
        <v>0</v>
      </c>
      <c r="O75" s="21">
        <f t="shared" si="28"/>
        <v>0</v>
      </c>
      <c r="P75" s="22"/>
      <c r="Q75" s="39">
        <f t="shared" si="29"/>
        <v>0</v>
      </c>
      <c r="S75" s="37">
        <f t="shared" si="32"/>
        <v>0</v>
      </c>
      <c r="T75" s="37">
        <f t="shared" si="33"/>
        <v>0</v>
      </c>
      <c r="U75" s="37">
        <f t="shared" si="34"/>
        <v>0</v>
      </c>
      <c r="V75" s="37">
        <f t="shared" si="35"/>
        <v>0</v>
      </c>
      <c r="W75" s="37">
        <f t="shared" si="36"/>
        <v>0</v>
      </c>
    </row>
    <row r="76" spans="1:23">
      <c r="A76" s="8" t="s">
        <v>118</v>
      </c>
      <c r="B76" s="20">
        <f t="shared" si="31"/>
        <v>0</v>
      </c>
      <c r="C76" s="20">
        <f t="shared" si="21"/>
        <v>0</v>
      </c>
      <c r="D76" s="19">
        <v>41.81</v>
      </c>
      <c r="E76" s="19">
        <v>23.9</v>
      </c>
      <c r="F76" s="19">
        <v>0</v>
      </c>
      <c r="G76" s="19">
        <v>5.09</v>
      </c>
      <c r="H76" s="19">
        <v>29.2</v>
      </c>
      <c r="I76" s="19">
        <f t="shared" si="22"/>
        <v>100.00000000000001</v>
      </c>
      <c r="J76" s="21">
        <f t="shared" si="23"/>
        <v>0</v>
      </c>
      <c r="K76" s="21">
        <f t="shared" si="24"/>
        <v>0</v>
      </c>
      <c r="L76" s="21">
        <f t="shared" si="25"/>
        <v>0</v>
      </c>
      <c r="M76" s="21">
        <f t="shared" si="26"/>
        <v>0</v>
      </c>
      <c r="N76" s="21">
        <f t="shared" si="27"/>
        <v>0</v>
      </c>
      <c r="O76" s="21">
        <f t="shared" si="28"/>
        <v>0</v>
      </c>
      <c r="P76" s="22"/>
      <c r="Q76" s="39">
        <f t="shared" si="29"/>
        <v>0</v>
      </c>
      <c r="S76" s="37">
        <f t="shared" si="32"/>
        <v>0</v>
      </c>
      <c r="T76" s="37">
        <f t="shared" si="33"/>
        <v>0</v>
      </c>
      <c r="U76" s="37">
        <f t="shared" si="34"/>
        <v>0</v>
      </c>
      <c r="V76" s="37">
        <f t="shared" si="35"/>
        <v>0</v>
      </c>
      <c r="W76" s="37">
        <f t="shared" si="36"/>
        <v>0</v>
      </c>
    </row>
    <row r="77" spans="1:23">
      <c r="A77" s="8" t="s">
        <v>119</v>
      </c>
      <c r="B77" s="20">
        <f t="shared" si="31"/>
        <v>0</v>
      </c>
      <c r="C77" s="20">
        <f t="shared" si="21"/>
        <v>0</v>
      </c>
      <c r="D77" s="19">
        <v>41.81</v>
      </c>
      <c r="E77" s="19">
        <v>23.9</v>
      </c>
      <c r="F77" s="19">
        <v>0</v>
      </c>
      <c r="G77" s="19">
        <v>5.09</v>
      </c>
      <c r="H77" s="19">
        <v>29.2</v>
      </c>
      <c r="I77" s="19">
        <f t="shared" si="22"/>
        <v>100.00000000000001</v>
      </c>
      <c r="J77" s="21">
        <f t="shared" si="23"/>
        <v>0</v>
      </c>
      <c r="K77" s="21">
        <f t="shared" si="24"/>
        <v>0</v>
      </c>
      <c r="L77" s="21">
        <f t="shared" si="25"/>
        <v>0</v>
      </c>
      <c r="M77" s="21">
        <f t="shared" si="26"/>
        <v>0</v>
      </c>
      <c r="N77" s="21">
        <f t="shared" si="27"/>
        <v>0</v>
      </c>
      <c r="O77" s="21">
        <f t="shared" si="28"/>
        <v>0</v>
      </c>
      <c r="P77" s="22"/>
      <c r="Q77" s="39">
        <f t="shared" si="29"/>
        <v>0</v>
      </c>
      <c r="S77" s="37">
        <f t="shared" si="32"/>
        <v>0</v>
      </c>
      <c r="T77" s="37">
        <f t="shared" si="33"/>
        <v>0</v>
      </c>
      <c r="U77" s="37">
        <f t="shared" si="34"/>
        <v>0</v>
      </c>
      <c r="V77" s="37">
        <f t="shared" si="35"/>
        <v>0</v>
      </c>
      <c r="W77" s="37">
        <f t="shared" si="36"/>
        <v>0</v>
      </c>
    </row>
    <row r="78" spans="1:23">
      <c r="A78" s="8" t="s">
        <v>120</v>
      </c>
      <c r="B78" s="20">
        <f t="shared" si="31"/>
        <v>0</v>
      </c>
      <c r="C78" s="20">
        <f t="shared" si="21"/>
        <v>0</v>
      </c>
      <c r="D78" s="19">
        <v>41.81</v>
      </c>
      <c r="E78" s="19">
        <v>23.9</v>
      </c>
      <c r="F78" s="19">
        <v>0</v>
      </c>
      <c r="G78" s="19">
        <v>5.09</v>
      </c>
      <c r="H78" s="19">
        <v>29.2</v>
      </c>
      <c r="I78" s="19">
        <f t="shared" si="22"/>
        <v>100.00000000000001</v>
      </c>
      <c r="J78" s="21">
        <f t="shared" si="23"/>
        <v>0</v>
      </c>
      <c r="K78" s="21">
        <f t="shared" si="24"/>
        <v>0</v>
      </c>
      <c r="L78" s="21">
        <f t="shared" si="25"/>
        <v>0</v>
      </c>
      <c r="M78" s="21">
        <f t="shared" si="26"/>
        <v>0</v>
      </c>
      <c r="N78" s="21">
        <f t="shared" si="27"/>
        <v>0</v>
      </c>
      <c r="O78" s="21">
        <f t="shared" si="28"/>
        <v>0</v>
      </c>
      <c r="P78" s="22"/>
      <c r="Q78" s="39">
        <f t="shared" si="29"/>
        <v>0</v>
      </c>
      <c r="S78" s="37">
        <f t="shared" si="32"/>
        <v>0</v>
      </c>
      <c r="T78" s="37">
        <f t="shared" si="33"/>
        <v>0</v>
      </c>
      <c r="U78" s="37">
        <f t="shared" si="34"/>
        <v>0</v>
      </c>
      <c r="V78" s="37">
        <f t="shared" si="35"/>
        <v>0</v>
      </c>
      <c r="W78" s="37">
        <f t="shared" si="36"/>
        <v>0</v>
      </c>
    </row>
    <row r="79" spans="1:23">
      <c r="A79" s="8" t="s">
        <v>121</v>
      </c>
      <c r="B79" s="20">
        <f t="shared" si="31"/>
        <v>0</v>
      </c>
      <c r="C79" s="20">
        <f t="shared" si="21"/>
        <v>0</v>
      </c>
      <c r="D79" s="19">
        <v>41.81</v>
      </c>
      <c r="E79" s="19">
        <v>23.9</v>
      </c>
      <c r="F79" s="19">
        <v>0</v>
      </c>
      <c r="G79" s="19">
        <v>5.09</v>
      </c>
      <c r="H79" s="19">
        <v>29.2</v>
      </c>
      <c r="I79" s="19">
        <f t="shared" si="22"/>
        <v>100.00000000000001</v>
      </c>
      <c r="J79" s="21">
        <f t="shared" si="23"/>
        <v>0</v>
      </c>
      <c r="K79" s="21">
        <f t="shared" si="24"/>
        <v>0</v>
      </c>
      <c r="L79" s="21">
        <f t="shared" si="25"/>
        <v>0</v>
      </c>
      <c r="M79" s="21">
        <f t="shared" si="26"/>
        <v>0</v>
      </c>
      <c r="N79" s="21">
        <f t="shared" si="27"/>
        <v>0</v>
      </c>
      <c r="O79" s="21">
        <f t="shared" si="28"/>
        <v>0</v>
      </c>
      <c r="P79" s="22"/>
      <c r="Q79" s="39">
        <f t="shared" si="29"/>
        <v>0</v>
      </c>
      <c r="S79" s="37">
        <f t="shared" si="32"/>
        <v>0</v>
      </c>
      <c r="T79" s="37">
        <f t="shared" si="33"/>
        <v>0</v>
      </c>
      <c r="U79" s="37">
        <f t="shared" si="34"/>
        <v>0</v>
      </c>
      <c r="V79" s="37">
        <f t="shared" si="35"/>
        <v>0</v>
      </c>
      <c r="W79" s="37">
        <f t="shared" si="36"/>
        <v>0</v>
      </c>
    </row>
    <row r="80" spans="1:23">
      <c r="A80" s="8" t="s">
        <v>122</v>
      </c>
      <c r="B80" s="20">
        <f t="shared" si="31"/>
        <v>0</v>
      </c>
      <c r="C80" s="20">
        <f t="shared" si="21"/>
        <v>0</v>
      </c>
      <c r="D80" s="19">
        <v>41.81</v>
      </c>
      <c r="E80" s="19">
        <v>23.9</v>
      </c>
      <c r="F80" s="19">
        <v>0</v>
      </c>
      <c r="G80" s="19">
        <v>5.09</v>
      </c>
      <c r="H80" s="19">
        <v>29.2</v>
      </c>
      <c r="I80" s="19">
        <f t="shared" si="22"/>
        <v>100.00000000000001</v>
      </c>
      <c r="J80" s="21">
        <f t="shared" si="23"/>
        <v>0</v>
      </c>
      <c r="K80" s="21">
        <f t="shared" si="24"/>
        <v>0</v>
      </c>
      <c r="L80" s="21">
        <f t="shared" si="25"/>
        <v>0</v>
      </c>
      <c r="M80" s="21">
        <f t="shared" si="26"/>
        <v>0</v>
      </c>
      <c r="N80" s="21">
        <f t="shared" si="27"/>
        <v>0</v>
      </c>
      <c r="O80" s="21">
        <f t="shared" si="28"/>
        <v>0</v>
      </c>
      <c r="P80" s="22"/>
      <c r="Q80" s="39">
        <f t="shared" si="29"/>
        <v>0</v>
      </c>
      <c r="S80" s="37">
        <f t="shared" si="32"/>
        <v>0</v>
      </c>
      <c r="T80" s="37">
        <f t="shared" si="33"/>
        <v>0</v>
      </c>
      <c r="U80" s="37">
        <f t="shared" si="34"/>
        <v>0</v>
      </c>
      <c r="V80" s="37">
        <f t="shared" si="35"/>
        <v>0</v>
      </c>
      <c r="W80" s="37">
        <f t="shared" si="36"/>
        <v>0</v>
      </c>
    </row>
    <row r="81" spans="1:23">
      <c r="A81" s="8" t="s">
        <v>123</v>
      </c>
      <c r="B81" s="20">
        <f t="shared" si="31"/>
        <v>0</v>
      </c>
      <c r="C81" s="20">
        <f t="shared" si="21"/>
        <v>0</v>
      </c>
      <c r="D81" s="19">
        <v>41.81</v>
      </c>
      <c r="E81" s="19">
        <v>23.9</v>
      </c>
      <c r="F81" s="19">
        <v>0</v>
      </c>
      <c r="G81" s="19">
        <v>5.09</v>
      </c>
      <c r="H81" s="19">
        <v>29.2</v>
      </c>
      <c r="I81" s="19">
        <f t="shared" si="22"/>
        <v>100.00000000000001</v>
      </c>
      <c r="J81" s="21">
        <f t="shared" si="23"/>
        <v>0</v>
      </c>
      <c r="K81" s="21">
        <f t="shared" si="24"/>
        <v>0</v>
      </c>
      <c r="L81" s="21">
        <f t="shared" si="25"/>
        <v>0</v>
      </c>
      <c r="M81" s="21">
        <f t="shared" si="26"/>
        <v>0</v>
      </c>
      <c r="N81" s="21">
        <f t="shared" si="27"/>
        <v>0</v>
      </c>
      <c r="O81" s="21">
        <f t="shared" si="28"/>
        <v>0</v>
      </c>
      <c r="P81" s="22"/>
      <c r="Q81" s="39">
        <f t="shared" si="29"/>
        <v>0</v>
      </c>
      <c r="S81" s="37">
        <f t="shared" si="32"/>
        <v>0</v>
      </c>
      <c r="T81" s="37">
        <f t="shared" si="33"/>
        <v>0</v>
      </c>
      <c r="U81" s="37">
        <f t="shared" si="34"/>
        <v>0</v>
      </c>
      <c r="V81" s="37">
        <f t="shared" si="35"/>
        <v>0</v>
      </c>
      <c r="W81" s="37">
        <f t="shared" si="36"/>
        <v>0</v>
      </c>
    </row>
    <row r="82" spans="1:23">
      <c r="A82" s="8" t="s">
        <v>124</v>
      </c>
      <c r="B82" s="20">
        <f t="shared" si="31"/>
        <v>0</v>
      </c>
      <c r="C82" s="20">
        <f t="shared" si="21"/>
        <v>0</v>
      </c>
      <c r="D82" s="19">
        <v>41.81</v>
      </c>
      <c r="E82" s="19">
        <v>23.9</v>
      </c>
      <c r="F82" s="19">
        <v>0</v>
      </c>
      <c r="G82" s="19">
        <v>5.09</v>
      </c>
      <c r="H82" s="19">
        <v>29.2</v>
      </c>
      <c r="I82" s="19">
        <f t="shared" si="22"/>
        <v>100.00000000000001</v>
      </c>
      <c r="J82" s="21">
        <f t="shared" si="23"/>
        <v>0</v>
      </c>
      <c r="K82" s="21">
        <f t="shared" si="24"/>
        <v>0</v>
      </c>
      <c r="L82" s="21">
        <f t="shared" si="25"/>
        <v>0</v>
      </c>
      <c r="M82" s="21">
        <f t="shared" si="26"/>
        <v>0</v>
      </c>
      <c r="N82" s="21">
        <f t="shared" si="27"/>
        <v>0</v>
      </c>
      <c r="O82" s="21">
        <f t="shared" si="28"/>
        <v>0</v>
      </c>
      <c r="P82" s="22"/>
      <c r="Q82" s="39">
        <f t="shared" si="29"/>
        <v>0</v>
      </c>
      <c r="S82" s="37">
        <f t="shared" si="32"/>
        <v>0</v>
      </c>
      <c r="T82" s="37">
        <f t="shared" si="33"/>
        <v>0</v>
      </c>
      <c r="U82" s="37">
        <f t="shared" si="34"/>
        <v>0</v>
      </c>
      <c r="V82" s="37">
        <f t="shared" si="35"/>
        <v>0</v>
      </c>
      <c r="W82" s="37">
        <f t="shared" si="36"/>
        <v>0</v>
      </c>
    </row>
    <row r="83" spans="1:23">
      <c r="A83" s="8" t="s">
        <v>125</v>
      </c>
      <c r="B83" s="20">
        <f t="shared" si="31"/>
        <v>0</v>
      </c>
      <c r="C83" s="20">
        <f t="shared" si="21"/>
        <v>0</v>
      </c>
      <c r="D83" s="19">
        <v>41.81</v>
      </c>
      <c r="E83" s="19">
        <v>23.9</v>
      </c>
      <c r="F83" s="19">
        <v>0</v>
      </c>
      <c r="G83" s="19">
        <v>5.09</v>
      </c>
      <c r="H83" s="19">
        <v>29.2</v>
      </c>
      <c r="I83" s="19">
        <f t="shared" si="22"/>
        <v>100.00000000000001</v>
      </c>
      <c r="J83" s="21">
        <f t="shared" si="23"/>
        <v>0</v>
      </c>
      <c r="K83" s="21">
        <f t="shared" si="24"/>
        <v>0</v>
      </c>
      <c r="L83" s="21">
        <f t="shared" si="25"/>
        <v>0</v>
      </c>
      <c r="M83" s="21">
        <f t="shared" si="26"/>
        <v>0</v>
      </c>
      <c r="N83" s="21">
        <f t="shared" si="27"/>
        <v>0</v>
      </c>
      <c r="O83" s="21">
        <f t="shared" si="28"/>
        <v>0</v>
      </c>
      <c r="P83" s="22"/>
      <c r="Q83" s="39">
        <f t="shared" si="29"/>
        <v>0</v>
      </c>
      <c r="S83" s="37">
        <f t="shared" si="32"/>
        <v>0</v>
      </c>
      <c r="T83" s="37">
        <f t="shared" si="33"/>
        <v>0</v>
      </c>
      <c r="U83" s="37">
        <f t="shared" si="34"/>
        <v>0</v>
      </c>
      <c r="V83" s="37">
        <f t="shared" si="35"/>
        <v>0</v>
      </c>
      <c r="W83" s="37">
        <f t="shared" si="36"/>
        <v>0</v>
      </c>
    </row>
    <row r="84" spans="1:23">
      <c r="A84" s="8" t="s">
        <v>126</v>
      </c>
      <c r="B84" s="20">
        <f t="shared" si="31"/>
        <v>0</v>
      </c>
      <c r="C84" s="20">
        <f t="shared" si="21"/>
        <v>0</v>
      </c>
      <c r="D84" s="19">
        <v>41.81</v>
      </c>
      <c r="E84" s="19">
        <v>23.9</v>
      </c>
      <c r="F84" s="19">
        <v>0</v>
      </c>
      <c r="G84" s="19">
        <v>5.09</v>
      </c>
      <c r="H84" s="19">
        <v>29.2</v>
      </c>
      <c r="I84" s="19">
        <f t="shared" si="22"/>
        <v>100.00000000000001</v>
      </c>
      <c r="J84" s="21">
        <f t="shared" si="23"/>
        <v>0</v>
      </c>
      <c r="K84" s="21">
        <f t="shared" si="24"/>
        <v>0</v>
      </c>
      <c r="L84" s="21">
        <f t="shared" si="25"/>
        <v>0</v>
      </c>
      <c r="M84" s="21">
        <f t="shared" si="26"/>
        <v>0</v>
      </c>
      <c r="N84" s="21">
        <f t="shared" si="27"/>
        <v>0</v>
      </c>
      <c r="O84" s="21">
        <f t="shared" si="28"/>
        <v>0</v>
      </c>
      <c r="P84" s="22"/>
      <c r="Q84" s="39">
        <f t="shared" si="29"/>
        <v>0</v>
      </c>
      <c r="S84" s="37">
        <f t="shared" si="32"/>
        <v>0</v>
      </c>
      <c r="T84" s="37">
        <f t="shared" si="33"/>
        <v>0</v>
      </c>
      <c r="U84" s="37">
        <f t="shared" si="34"/>
        <v>0</v>
      </c>
      <c r="V84" s="37">
        <f t="shared" si="35"/>
        <v>0</v>
      </c>
      <c r="W84" s="37">
        <f t="shared" si="36"/>
        <v>0</v>
      </c>
    </row>
    <row r="85" spans="1:23">
      <c r="A85" s="8" t="s">
        <v>127</v>
      </c>
      <c r="B85" s="20">
        <f t="shared" si="31"/>
        <v>0</v>
      </c>
      <c r="C85" s="20">
        <f t="shared" si="21"/>
        <v>0</v>
      </c>
      <c r="D85" s="19">
        <v>41.81</v>
      </c>
      <c r="E85" s="19">
        <v>23.9</v>
      </c>
      <c r="F85" s="19">
        <v>0</v>
      </c>
      <c r="G85" s="19">
        <v>5.09</v>
      </c>
      <c r="H85" s="19">
        <v>29.2</v>
      </c>
      <c r="I85" s="19">
        <f t="shared" si="22"/>
        <v>100.00000000000001</v>
      </c>
      <c r="J85" s="21">
        <f t="shared" si="23"/>
        <v>0</v>
      </c>
      <c r="K85" s="21">
        <f t="shared" si="24"/>
        <v>0</v>
      </c>
      <c r="L85" s="21">
        <f t="shared" si="25"/>
        <v>0</v>
      </c>
      <c r="M85" s="21">
        <f t="shared" si="26"/>
        <v>0</v>
      </c>
      <c r="N85" s="21">
        <f t="shared" si="27"/>
        <v>0</v>
      </c>
      <c r="O85" s="21">
        <f t="shared" si="28"/>
        <v>0</v>
      </c>
      <c r="P85" s="22"/>
      <c r="Q85" s="39">
        <f t="shared" si="29"/>
        <v>0</v>
      </c>
      <c r="S85" s="37">
        <f t="shared" si="32"/>
        <v>0</v>
      </c>
      <c r="T85" s="37">
        <f t="shared" si="33"/>
        <v>0</v>
      </c>
      <c r="U85" s="37">
        <f t="shared" si="34"/>
        <v>0</v>
      </c>
      <c r="V85" s="37">
        <f t="shared" si="35"/>
        <v>0</v>
      </c>
      <c r="W85" s="37">
        <f t="shared" si="36"/>
        <v>0</v>
      </c>
    </row>
    <row r="86" spans="1:23">
      <c r="A86" s="8" t="s">
        <v>128</v>
      </c>
      <c r="B86" s="20">
        <f t="shared" si="31"/>
        <v>0</v>
      </c>
      <c r="C86" s="20">
        <f t="shared" si="21"/>
        <v>0</v>
      </c>
      <c r="D86" s="19">
        <v>41.81</v>
      </c>
      <c r="E86" s="19">
        <v>23.9</v>
      </c>
      <c r="F86" s="19">
        <v>0</v>
      </c>
      <c r="G86" s="19">
        <v>5.09</v>
      </c>
      <c r="H86" s="19">
        <v>29.2</v>
      </c>
      <c r="I86" s="19">
        <f t="shared" si="22"/>
        <v>100.00000000000001</v>
      </c>
      <c r="J86" s="21">
        <f t="shared" si="23"/>
        <v>0</v>
      </c>
      <c r="K86" s="21">
        <f t="shared" si="24"/>
        <v>0</v>
      </c>
      <c r="L86" s="21">
        <f t="shared" si="25"/>
        <v>0</v>
      </c>
      <c r="M86" s="21">
        <f t="shared" si="26"/>
        <v>0</v>
      </c>
      <c r="N86" s="21">
        <f t="shared" si="27"/>
        <v>0</v>
      </c>
      <c r="O86" s="21">
        <f t="shared" si="28"/>
        <v>0</v>
      </c>
      <c r="P86" s="22"/>
      <c r="Q86" s="39">
        <f t="shared" si="29"/>
        <v>0</v>
      </c>
      <c r="S86" s="37">
        <f t="shared" si="32"/>
        <v>0</v>
      </c>
      <c r="T86" s="37">
        <f t="shared" si="33"/>
        <v>0</v>
      </c>
      <c r="U86" s="37">
        <f t="shared" si="34"/>
        <v>0</v>
      </c>
      <c r="V86" s="37">
        <f t="shared" si="35"/>
        <v>0</v>
      </c>
      <c r="W86" s="37">
        <f t="shared" si="36"/>
        <v>0</v>
      </c>
    </row>
    <row r="87" spans="1:23">
      <c r="A87" s="8" t="s">
        <v>129</v>
      </c>
      <c r="B87" s="20">
        <f t="shared" si="31"/>
        <v>0</v>
      </c>
      <c r="C87" s="20">
        <f t="shared" si="21"/>
        <v>0</v>
      </c>
      <c r="D87" s="19">
        <v>41.81</v>
      </c>
      <c r="E87" s="19">
        <v>23.9</v>
      </c>
      <c r="F87" s="19">
        <v>0</v>
      </c>
      <c r="G87" s="19">
        <v>5.09</v>
      </c>
      <c r="H87" s="19">
        <v>29.2</v>
      </c>
      <c r="I87" s="19">
        <f t="shared" si="22"/>
        <v>100.00000000000001</v>
      </c>
      <c r="J87" s="21">
        <f t="shared" si="23"/>
        <v>0</v>
      </c>
      <c r="K87" s="21">
        <f t="shared" si="24"/>
        <v>0</v>
      </c>
      <c r="L87" s="21">
        <f t="shared" si="25"/>
        <v>0</v>
      </c>
      <c r="M87" s="21">
        <f t="shared" si="26"/>
        <v>0</v>
      </c>
      <c r="N87" s="21">
        <f t="shared" si="27"/>
        <v>0</v>
      </c>
      <c r="O87" s="21">
        <f t="shared" si="28"/>
        <v>0</v>
      </c>
      <c r="P87" s="22"/>
      <c r="Q87" s="39">
        <f t="shared" si="29"/>
        <v>0</v>
      </c>
      <c r="S87" s="37">
        <f t="shared" si="32"/>
        <v>0</v>
      </c>
      <c r="T87" s="37">
        <f t="shared" si="33"/>
        <v>0</v>
      </c>
      <c r="U87" s="37">
        <f t="shared" si="34"/>
        <v>0</v>
      </c>
      <c r="V87" s="37">
        <f t="shared" si="35"/>
        <v>0</v>
      </c>
      <c r="W87" s="37">
        <f t="shared" si="36"/>
        <v>0</v>
      </c>
    </row>
    <row r="88" spans="1:23">
      <c r="A88" s="8" t="s">
        <v>130</v>
      </c>
      <c r="B88" s="20">
        <f t="shared" si="31"/>
        <v>0</v>
      </c>
      <c r="C88" s="20">
        <f t="shared" si="21"/>
        <v>0</v>
      </c>
      <c r="D88" s="19">
        <v>41.81</v>
      </c>
      <c r="E88" s="19">
        <v>23.9</v>
      </c>
      <c r="F88" s="19">
        <v>0</v>
      </c>
      <c r="G88" s="19">
        <v>5.09</v>
      </c>
      <c r="H88" s="19">
        <v>29.2</v>
      </c>
      <c r="I88" s="19">
        <f t="shared" si="22"/>
        <v>100.00000000000001</v>
      </c>
      <c r="J88" s="21">
        <f t="shared" si="23"/>
        <v>0</v>
      </c>
      <c r="K88" s="21">
        <f t="shared" si="24"/>
        <v>0</v>
      </c>
      <c r="L88" s="21">
        <f t="shared" si="25"/>
        <v>0</v>
      </c>
      <c r="M88" s="21">
        <f t="shared" si="26"/>
        <v>0</v>
      </c>
      <c r="N88" s="21">
        <f t="shared" si="27"/>
        <v>0</v>
      </c>
      <c r="O88" s="21">
        <f t="shared" si="28"/>
        <v>0</v>
      </c>
      <c r="P88" s="22"/>
      <c r="Q88" s="39">
        <f t="shared" si="29"/>
        <v>0</v>
      </c>
      <c r="S88" s="37">
        <f t="shared" si="32"/>
        <v>0</v>
      </c>
      <c r="T88" s="37">
        <f t="shared" si="33"/>
        <v>0</v>
      </c>
      <c r="U88" s="37">
        <f t="shared" si="34"/>
        <v>0</v>
      </c>
      <c r="V88" s="37">
        <f t="shared" si="35"/>
        <v>0</v>
      </c>
      <c r="W88" s="37">
        <f t="shared" si="36"/>
        <v>0</v>
      </c>
    </row>
    <row r="89" spans="1:23">
      <c r="A89" s="8" t="s">
        <v>131</v>
      </c>
      <c r="B89" s="20">
        <f t="shared" si="31"/>
        <v>0</v>
      </c>
      <c r="C89" s="20">
        <f t="shared" si="21"/>
        <v>0</v>
      </c>
      <c r="D89" s="19">
        <v>41.81</v>
      </c>
      <c r="E89" s="19">
        <v>23.9</v>
      </c>
      <c r="F89" s="19">
        <v>0</v>
      </c>
      <c r="G89" s="19">
        <v>5.09</v>
      </c>
      <c r="H89" s="19">
        <v>29.2</v>
      </c>
      <c r="I89" s="19">
        <f t="shared" si="22"/>
        <v>100.00000000000001</v>
      </c>
      <c r="J89" s="21">
        <f t="shared" si="23"/>
        <v>0</v>
      </c>
      <c r="K89" s="21">
        <f t="shared" si="24"/>
        <v>0</v>
      </c>
      <c r="L89" s="21">
        <f t="shared" si="25"/>
        <v>0</v>
      </c>
      <c r="M89" s="21">
        <f t="shared" si="26"/>
        <v>0</v>
      </c>
      <c r="N89" s="21">
        <f t="shared" si="27"/>
        <v>0</v>
      </c>
      <c r="O89" s="21">
        <f t="shared" si="28"/>
        <v>0</v>
      </c>
      <c r="P89" s="22"/>
      <c r="Q89" s="39">
        <f t="shared" si="29"/>
        <v>0</v>
      </c>
      <c r="S89" s="37">
        <f t="shared" si="32"/>
        <v>0</v>
      </c>
      <c r="T89" s="37">
        <f t="shared" si="33"/>
        <v>0</v>
      </c>
      <c r="U89" s="37">
        <f t="shared" si="34"/>
        <v>0</v>
      </c>
      <c r="V89" s="37">
        <f t="shared" si="35"/>
        <v>0</v>
      </c>
      <c r="W89" s="37">
        <f t="shared" si="36"/>
        <v>0</v>
      </c>
    </row>
    <row r="90" spans="1:23">
      <c r="A90" s="8" t="s">
        <v>132</v>
      </c>
      <c r="B90" s="20">
        <f t="shared" si="31"/>
        <v>0</v>
      </c>
      <c r="C90" s="20">
        <f t="shared" si="21"/>
        <v>0</v>
      </c>
      <c r="D90" s="19">
        <v>41.81</v>
      </c>
      <c r="E90" s="19">
        <v>23.9</v>
      </c>
      <c r="F90" s="19">
        <v>0</v>
      </c>
      <c r="G90" s="19">
        <v>5.09</v>
      </c>
      <c r="H90" s="19">
        <v>29.2</v>
      </c>
      <c r="I90" s="19">
        <f t="shared" si="22"/>
        <v>100.00000000000001</v>
      </c>
      <c r="J90" s="21">
        <f t="shared" si="23"/>
        <v>0</v>
      </c>
      <c r="K90" s="21">
        <f t="shared" si="24"/>
        <v>0</v>
      </c>
      <c r="L90" s="21">
        <f t="shared" si="25"/>
        <v>0</v>
      </c>
      <c r="M90" s="21">
        <f t="shared" si="26"/>
        <v>0</v>
      </c>
      <c r="N90" s="21">
        <f t="shared" si="27"/>
        <v>0</v>
      </c>
      <c r="O90" s="21">
        <f t="shared" si="28"/>
        <v>0</v>
      </c>
      <c r="P90" s="22"/>
      <c r="Q90" s="39">
        <f t="shared" si="29"/>
        <v>0</v>
      </c>
      <c r="S90" s="37">
        <f t="shared" si="32"/>
        <v>0</v>
      </c>
      <c r="T90" s="37">
        <f t="shared" si="33"/>
        <v>0</v>
      </c>
      <c r="U90" s="37">
        <f t="shared" si="34"/>
        <v>0</v>
      </c>
      <c r="V90" s="37">
        <f t="shared" si="35"/>
        <v>0</v>
      </c>
      <c r="W90" s="37">
        <f t="shared" si="36"/>
        <v>0</v>
      </c>
    </row>
    <row r="91" spans="1:23">
      <c r="A91" s="8" t="s">
        <v>133</v>
      </c>
      <c r="B91" s="20">
        <f t="shared" si="31"/>
        <v>0</v>
      </c>
      <c r="C91" s="20">
        <f t="shared" si="21"/>
        <v>0</v>
      </c>
      <c r="D91" s="19">
        <v>41.81</v>
      </c>
      <c r="E91" s="19">
        <v>23.9</v>
      </c>
      <c r="F91" s="19">
        <v>0</v>
      </c>
      <c r="G91" s="19">
        <v>5.09</v>
      </c>
      <c r="H91" s="19">
        <v>29.2</v>
      </c>
      <c r="I91" s="19">
        <f t="shared" si="22"/>
        <v>100.00000000000001</v>
      </c>
      <c r="J91" s="21">
        <f t="shared" si="23"/>
        <v>0</v>
      </c>
      <c r="K91" s="21">
        <f t="shared" si="24"/>
        <v>0</v>
      </c>
      <c r="L91" s="21">
        <f t="shared" si="25"/>
        <v>0</v>
      </c>
      <c r="M91" s="21">
        <f t="shared" si="26"/>
        <v>0</v>
      </c>
      <c r="N91" s="21">
        <f t="shared" si="27"/>
        <v>0</v>
      </c>
      <c r="O91" s="21">
        <f t="shared" si="28"/>
        <v>0</v>
      </c>
      <c r="P91" s="22"/>
      <c r="Q91" s="39">
        <f t="shared" si="29"/>
        <v>0</v>
      </c>
      <c r="S91" s="37">
        <f t="shared" si="32"/>
        <v>0</v>
      </c>
      <c r="T91" s="37">
        <f t="shared" si="33"/>
        <v>0</v>
      </c>
      <c r="U91" s="37">
        <f t="shared" si="34"/>
        <v>0</v>
      </c>
      <c r="V91" s="37">
        <f t="shared" si="35"/>
        <v>0</v>
      </c>
      <c r="W91" s="37">
        <f t="shared" si="36"/>
        <v>0</v>
      </c>
    </row>
    <row r="92" spans="1:23">
      <c r="A92" s="8" t="s">
        <v>134</v>
      </c>
      <c r="B92" s="20">
        <f t="shared" si="31"/>
        <v>0</v>
      </c>
      <c r="C92" s="20">
        <f t="shared" si="21"/>
        <v>0</v>
      </c>
      <c r="D92" s="19">
        <v>41.81</v>
      </c>
      <c r="E92" s="19">
        <v>23.9</v>
      </c>
      <c r="F92" s="19">
        <v>0</v>
      </c>
      <c r="G92" s="19">
        <v>5.09</v>
      </c>
      <c r="H92" s="19">
        <v>29.2</v>
      </c>
      <c r="I92" s="19">
        <f t="shared" si="22"/>
        <v>100.00000000000001</v>
      </c>
      <c r="J92" s="21">
        <f t="shared" si="23"/>
        <v>0</v>
      </c>
      <c r="K92" s="21">
        <f t="shared" si="24"/>
        <v>0</v>
      </c>
      <c r="L92" s="21">
        <f t="shared" si="25"/>
        <v>0</v>
      </c>
      <c r="M92" s="21">
        <f t="shared" si="26"/>
        <v>0</v>
      </c>
      <c r="N92" s="21">
        <f t="shared" si="27"/>
        <v>0</v>
      </c>
      <c r="O92" s="21">
        <f t="shared" si="28"/>
        <v>0</v>
      </c>
      <c r="P92" s="22"/>
      <c r="Q92" s="39">
        <f t="shared" si="29"/>
        <v>0</v>
      </c>
      <c r="S92" s="37">
        <f t="shared" si="32"/>
        <v>0</v>
      </c>
      <c r="T92" s="37">
        <f t="shared" si="33"/>
        <v>0</v>
      </c>
      <c r="U92" s="37">
        <f t="shared" si="34"/>
        <v>0</v>
      </c>
      <c r="V92" s="37">
        <f t="shared" si="35"/>
        <v>0</v>
      </c>
      <c r="W92" s="37">
        <f t="shared" si="36"/>
        <v>0</v>
      </c>
    </row>
    <row r="93" spans="1:23">
      <c r="A93" s="8" t="s">
        <v>135</v>
      </c>
      <c r="B93" s="20">
        <f t="shared" si="31"/>
        <v>0</v>
      </c>
      <c r="C93" s="20">
        <f t="shared" si="21"/>
        <v>0</v>
      </c>
      <c r="D93" s="19">
        <v>41.81</v>
      </c>
      <c r="E93" s="19">
        <v>23.9</v>
      </c>
      <c r="F93" s="19">
        <v>0</v>
      </c>
      <c r="G93" s="19">
        <v>5.09</v>
      </c>
      <c r="H93" s="19">
        <v>29.2</v>
      </c>
      <c r="I93" s="19">
        <f t="shared" si="22"/>
        <v>100.00000000000001</v>
      </c>
      <c r="J93" s="21">
        <f t="shared" si="23"/>
        <v>0</v>
      </c>
      <c r="K93" s="21">
        <f t="shared" si="24"/>
        <v>0</v>
      </c>
      <c r="L93" s="21">
        <f t="shared" si="25"/>
        <v>0</v>
      </c>
      <c r="M93" s="21">
        <f t="shared" si="26"/>
        <v>0</v>
      </c>
      <c r="N93" s="21">
        <f t="shared" si="27"/>
        <v>0</v>
      </c>
      <c r="O93" s="21">
        <f t="shared" si="28"/>
        <v>0</v>
      </c>
      <c r="P93" s="22"/>
      <c r="Q93" s="39">
        <f t="shared" si="29"/>
        <v>0</v>
      </c>
      <c r="S93" s="37">
        <f t="shared" si="32"/>
        <v>0</v>
      </c>
      <c r="T93" s="37">
        <f t="shared" si="33"/>
        <v>0</v>
      </c>
      <c r="U93" s="37">
        <f t="shared" si="34"/>
        <v>0</v>
      </c>
      <c r="V93" s="37">
        <f t="shared" si="35"/>
        <v>0</v>
      </c>
      <c r="W93" s="37">
        <f t="shared" si="36"/>
        <v>0</v>
      </c>
    </row>
    <row r="94" spans="1:23">
      <c r="A94" s="8" t="s">
        <v>136</v>
      </c>
      <c r="B94" s="20">
        <f t="shared" si="31"/>
        <v>0</v>
      </c>
      <c r="C94" s="20">
        <f t="shared" si="21"/>
        <v>0</v>
      </c>
      <c r="D94" s="19">
        <v>41.81</v>
      </c>
      <c r="E94" s="19">
        <v>23.9</v>
      </c>
      <c r="F94" s="19">
        <v>0</v>
      </c>
      <c r="G94" s="19">
        <v>5.09</v>
      </c>
      <c r="H94" s="19">
        <v>29.2</v>
      </c>
      <c r="I94" s="19">
        <f t="shared" si="22"/>
        <v>100.00000000000001</v>
      </c>
      <c r="J94" s="21">
        <f t="shared" si="23"/>
        <v>0</v>
      </c>
      <c r="K94" s="21">
        <f t="shared" si="24"/>
        <v>0</v>
      </c>
      <c r="L94" s="21">
        <f t="shared" si="25"/>
        <v>0</v>
      </c>
      <c r="M94" s="21">
        <f t="shared" si="26"/>
        <v>0</v>
      </c>
      <c r="N94" s="21">
        <f t="shared" si="27"/>
        <v>0</v>
      </c>
      <c r="O94" s="21">
        <f t="shared" si="28"/>
        <v>0</v>
      </c>
      <c r="P94" s="22"/>
      <c r="Q94" s="39">
        <f t="shared" si="29"/>
        <v>0</v>
      </c>
      <c r="S94" s="37">
        <f t="shared" si="32"/>
        <v>0</v>
      </c>
      <c r="T94" s="37">
        <f t="shared" si="33"/>
        <v>0</v>
      </c>
      <c r="U94" s="37">
        <f t="shared" si="34"/>
        <v>0</v>
      </c>
      <c r="V94" s="37">
        <f t="shared" si="35"/>
        <v>0</v>
      </c>
      <c r="W94" s="37">
        <f t="shared" si="36"/>
        <v>0</v>
      </c>
    </row>
    <row r="95" spans="1:23">
      <c r="A95" s="8" t="s">
        <v>137</v>
      </c>
      <c r="B95" s="20">
        <f t="shared" si="31"/>
        <v>0</v>
      </c>
      <c r="C95" s="20">
        <f t="shared" si="21"/>
        <v>0</v>
      </c>
      <c r="D95" s="19">
        <v>41.81</v>
      </c>
      <c r="E95" s="19">
        <v>23.9</v>
      </c>
      <c r="F95" s="19">
        <v>0</v>
      </c>
      <c r="G95" s="19">
        <v>5.09</v>
      </c>
      <c r="H95" s="19">
        <v>29.2</v>
      </c>
      <c r="I95" s="19">
        <f t="shared" si="22"/>
        <v>100.00000000000001</v>
      </c>
      <c r="J95" s="21">
        <f t="shared" si="23"/>
        <v>0</v>
      </c>
      <c r="K95" s="21">
        <f t="shared" si="24"/>
        <v>0</v>
      </c>
      <c r="L95" s="21">
        <f t="shared" si="25"/>
        <v>0</v>
      </c>
      <c r="M95" s="21">
        <f t="shared" si="26"/>
        <v>0</v>
      </c>
      <c r="N95" s="21">
        <f t="shared" si="27"/>
        <v>0</v>
      </c>
      <c r="O95" s="21">
        <f t="shared" si="28"/>
        <v>0</v>
      </c>
      <c r="P95" s="22"/>
      <c r="Q95" s="39">
        <f t="shared" si="29"/>
        <v>0</v>
      </c>
      <c r="S95" s="37">
        <f t="shared" si="32"/>
        <v>0</v>
      </c>
      <c r="T95" s="37">
        <f t="shared" si="33"/>
        <v>0</v>
      </c>
      <c r="U95" s="37">
        <f t="shared" si="34"/>
        <v>0</v>
      </c>
      <c r="V95" s="37">
        <f t="shared" si="35"/>
        <v>0</v>
      </c>
      <c r="W95" s="37">
        <f t="shared" si="36"/>
        <v>0</v>
      </c>
    </row>
    <row r="96" spans="1:23">
      <c r="A96" s="8" t="s">
        <v>138</v>
      </c>
      <c r="B96" s="20">
        <f t="shared" si="31"/>
        <v>0</v>
      </c>
      <c r="C96" s="20">
        <f t="shared" si="21"/>
        <v>0</v>
      </c>
      <c r="D96" s="19">
        <v>41.81</v>
      </c>
      <c r="E96" s="19">
        <v>23.9</v>
      </c>
      <c r="F96" s="19">
        <v>0</v>
      </c>
      <c r="G96" s="19">
        <v>5.09</v>
      </c>
      <c r="H96" s="19">
        <v>29.2</v>
      </c>
      <c r="I96" s="19">
        <f t="shared" si="22"/>
        <v>100.00000000000001</v>
      </c>
      <c r="J96" s="21">
        <f t="shared" si="23"/>
        <v>0</v>
      </c>
      <c r="K96" s="21">
        <f t="shared" si="24"/>
        <v>0</v>
      </c>
      <c r="L96" s="21">
        <f t="shared" si="25"/>
        <v>0</v>
      </c>
      <c r="M96" s="21">
        <f t="shared" si="26"/>
        <v>0</v>
      </c>
      <c r="N96" s="21">
        <f t="shared" si="27"/>
        <v>0</v>
      </c>
      <c r="O96" s="21">
        <f t="shared" si="28"/>
        <v>0</v>
      </c>
      <c r="P96" s="22"/>
      <c r="Q96" s="39">
        <f t="shared" si="29"/>
        <v>0</v>
      </c>
      <c r="S96" s="37">
        <f t="shared" si="32"/>
        <v>0</v>
      </c>
      <c r="T96" s="37">
        <f t="shared" si="33"/>
        <v>0</v>
      </c>
      <c r="U96" s="37">
        <f t="shared" si="34"/>
        <v>0</v>
      </c>
      <c r="V96" s="37">
        <f t="shared" si="35"/>
        <v>0</v>
      </c>
      <c r="W96" s="37">
        <f t="shared" si="36"/>
        <v>0</v>
      </c>
    </row>
    <row r="97" spans="1:26">
      <c r="A97" s="8" t="s">
        <v>139</v>
      </c>
      <c r="B97" s="20">
        <f t="shared" si="31"/>
        <v>0</v>
      </c>
      <c r="C97" s="20">
        <f t="shared" si="21"/>
        <v>0</v>
      </c>
      <c r="D97" s="19">
        <v>41.81</v>
      </c>
      <c r="E97" s="19">
        <v>23.9</v>
      </c>
      <c r="F97" s="19">
        <v>0</v>
      </c>
      <c r="G97" s="19">
        <v>5.09</v>
      </c>
      <c r="H97" s="19">
        <v>29.2</v>
      </c>
      <c r="I97" s="19">
        <f t="shared" si="22"/>
        <v>100.00000000000001</v>
      </c>
      <c r="J97" s="21">
        <f t="shared" si="23"/>
        <v>0</v>
      </c>
      <c r="K97" s="21">
        <f t="shared" si="24"/>
        <v>0</v>
      </c>
      <c r="L97" s="21">
        <f t="shared" si="25"/>
        <v>0</v>
      </c>
      <c r="M97" s="21">
        <f t="shared" si="26"/>
        <v>0</v>
      </c>
      <c r="N97" s="21">
        <f t="shared" si="27"/>
        <v>0</v>
      </c>
      <c r="O97" s="21">
        <f t="shared" si="28"/>
        <v>0</v>
      </c>
      <c r="P97" s="22"/>
      <c r="Q97" s="39">
        <f t="shared" si="29"/>
        <v>0</v>
      </c>
      <c r="S97" s="37">
        <f t="shared" si="32"/>
        <v>0</v>
      </c>
      <c r="T97" s="37">
        <f t="shared" si="33"/>
        <v>0</v>
      </c>
      <c r="U97" s="37">
        <f t="shared" si="34"/>
        <v>0</v>
      </c>
      <c r="V97" s="37">
        <f t="shared" si="35"/>
        <v>0</v>
      </c>
      <c r="W97" s="37">
        <f t="shared" si="36"/>
        <v>0</v>
      </c>
    </row>
    <row r="98" spans="1:26">
      <c r="A98" s="8" t="s">
        <v>140</v>
      </c>
      <c r="B98" s="20">
        <f t="shared" si="31"/>
        <v>0</v>
      </c>
      <c r="C98" s="20">
        <f t="shared" si="21"/>
        <v>0</v>
      </c>
      <c r="D98" s="19">
        <v>41.81</v>
      </c>
      <c r="E98" s="19">
        <v>23.9</v>
      </c>
      <c r="F98" s="19">
        <v>0</v>
      </c>
      <c r="G98" s="19">
        <v>5.09</v>
      </c>
      <c r="H98" s="19">
        <v>29.2</v>
      </c>
      <c r="I98" s="19">
        <f t="shared" si="22"/>
        <v>100.00000000000001</v>
      </c>
      <c r="J98" s="21">
        <f t="shared" si="23"/>
        <v>0</v>
      </c>
      <c r="K98" s="21">
        <f t="shared" si="24"/>
        <v>0</v>
      </c>
      <c r="L98" s="21">
        <f t="shared" si="25"/>
        <v>0</v>
      </c>
      <c r="M98" s="21">
        <f t="shared" si="26"/>
        <v>0</v>
      </c>
      <c r="N98" s="21">
        <f t="shared" si="27"/>
        <v>0</v>
      </c>
      <c r="O98" s="21">
        <f t="shared" si="28"/>
        <v>0</v>
      </c>
      <c r="P98" s="22"/>
      <c r="Q98" s="39">
        <f t="shared" si="29"/>
        <v>0</v>
      </c>
      <c r="S98" s="37">
        <f t="shared" si="32"/>
        <v>0</v>
      </c>
      <c r="T98" s="37">
        <f t="shared" si="33"/>
        <v>0</v>
      </c>
      <c r="U98" s="37">
        <f t="shared" si="34"/>
        <v>0</v>
      </c>
      <c r="V98" s="37">
        <f t="shared" si="35"/>
        <v>0</v>
      </c>
      <c r="W98" s="37">
        <f t="shared" si="36"/>
        <v>0</v>
      </c>
    </row>
    <row r="99" spans="1:26">
      <c r="A99" s="8" t="s">
        <v>175</v>
      </c>
      <c r="B99" s="20">
        <f t="shared" ref="B99:Q99" si="37">SUM(B3:B98)/4000</f>
        <v>0</v>
      </c>
      <c r="C99" s="20">
        <f t="shared" si="37"/>
        <v>0</v>
      </c>
      <c r="D99" s="20">
        <f t="shared" si="37"/>
        <v>1.003439999999999</v>
      </c>
      <c r="E99" s="20">
        <f t="shared" si="37"/>
        <v>0.573600000000001</v>
      </c>
      <c r="F99" s="20">
        <f t="shared" si="37"/>
        <v>0</v>
      </c>
      <c r="G99" s="20">
        <f t="shared" si="37"/>
        <v>0.12215999999999975</v>
      </c>
      <c r="H99" s="20">
        <f t="shared" si="37"/>
        <v>0.70079999999999942</v>
      </c>
      <c r="I99" s="20">
        <f t="shared" si="37"/>
        <v>2.4000000000000004</v>
      </c>
      <c r="J99" s="21">
        <f t="shared" si="37"/>
        <v>0</v>
      </c>
      <c r="K99" s="22">
        <f t="shared" si="37"/>
        <v>0</v>
      </c>
      <c r="L99" s="22">
        <f t="shared" si="37"/>
        <v>0</v>
      </c>
      <c r="M99" s="22">
        <f t="shared" si="37"/>
        <v>0</v>
      </c>
      <c r="N99" s="22">
        <f t="shared" si="37"/>
        <v>0</v>
      </c>
      <c r="O99" s="23">
        <f t="shared" si="37"/>
        <v>0</v>
      </c>
      <c r="P99" s="23"/>
      <c r="Q99" s="43">
        <f t="shared" si="37"/>
        <v>0</v>
      </c>
      <c r="S99" s="37">
        <f>SUM(S3:S98)/4000</f>
        <v>0</v>
      </c>
      <c r="T99" s="37">
        <f t="shared" ref="T99:W99" si="38">SUM(T3:T98)/4000</f>
        <v>0</v>
      </c>
      <c r="U99" s="37">
        <f t="shared" si="38"/>
        <v>0</v>
      </c>
      <c r="V99" s="37">
        <f t="shared" si="38"/>
        <v>0</v>
      </c>
      <c r="W99" s="37">
        <f t="shared" si="38"/>
        <v>0</v>
      </c>
      <c r="X99" s="44"/>
      <c r="Y99" s="44"/>
      <c r="Z99" s="44"/>
    </row>
  </sheetData>
  <mergeCells count="6">
    <mergeCell ref="S1:W1"/>
    <mergeCell ref="D1:I1"/>
    <mergeCell ref="B1:C1"/>
    <mergeCell ref="J1:O1"/>
    <mergeCell ref="P1:P2"/>
    <mergeCell ref="Q1:Q2"/>
  </mergeCells>
  <pageMargins left="0.7" right="0.7" top="0.75" bottom="0.75" header="0.3" footer="0.3"/>
  <pageSetup paperSize="9"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63</vt:i4>
      </vt:variant>
    </vt:vector>
  </HeadingPairs>
  <TitlesOfParts>
    <vt:vector size="63" baseType="lpstr">
      <vt:lpstr>Losses</vt:lpstr>
      <vt:lpstr>Allocation</vt:lpstr>
      <vt:lpstr>Allocation_LTA</vt:lpstr>
      <vt:lpstr>Allocation_SG</vt:lpstr>
      <vt:lpstr>frq</vt:lpstr>
      <vt:lpstr>IDT-1</vt:lpstr>
      <vt:lpstr>TWOMCL</vt:lpstr>
      <vt:lpstr>EDWPCL</vt:lpstr>
      <vt:lpstr>MSW BWN</vt:lpstr>
      <vt:lpstr>TWEPL</vt:lpstr>
      <vt:lpstr>IEX</vt:lpstr>
      <vt:lpstr>STOA</vt:lpstr>
      <vt:lpstr>PXIL</vt:lpstr>
      <vt:lpstr>RTM_IEX</vt:lpstr>
      <vt:lpstr>RTM_PXI</vt:lpstr>
      <vt:lpstr>GDAM_IEX</vt:lpstr>
      <vt:lpstr>GDAM_PXI</vt:lpstr>
      <vt:lpstr>BRPL</vt:lpstr>
      <vt:lpstr>BYPL</vt:lpstr>
      <vt:lpstr>TPDDL</vt:lpstr>
      <vt:lpstr>NDMC</vt:lpstr>
      <vt:lpstr>MES</vt:lpstr>
      <vt:lpstr>NRail</vt:lpstr>
      <vt:lpstr>PPCL</vt:lpstr>
      <vt:lpstr>GT</vt:lpstr>
      <vt:lpstr>BAWANA</vt:lpstr>
      <vt:lpstr>Extra</vt:lpstr>
      <vt:lpstr>BTPS</vt:lpstr>
      <vt:lpstr>PPCL_NG</vt:lpstr>
      <vt:lpstr>PPCL_Spot</vt:lpstr>
      <vt:lpstr>GT_NG</vt:lpstr>
      <vt:lpstr>GT_Spot</vt:lpstr>
      <vt:lpstr>Bawana_NG</vt:lpstr>
      <vt:lpstr>Bawana_RLNG</vt:lpstr>
      <vt:lpstr>Bawana_Spot</vt:lpstr>
      <vt:lpstr>Entt_ISGS</vt:lpstr>
      <vt:lpstr>ISGS_exbus</vt:lpstr>
      <vt:lpstr>ISGS_Delhi_pp</vt:lpstr>
      <vt:lpstr>URS_exbus</vt:lpstr>
      <vt:lpstr>URS_Delhi_pp</vt:lpstr>
      <vt:lpstr>LTA</vt:lpstr>
      <vt:lpstr>MTOA</vt:lpstr>
      <vt:lpstr>BRPL_ISGS_exbus</vt:lpstr>
      <vt:lpstr>BYPL_ISGS_exbus</vt:lpstr>
      <vt:lpstr>TPDDL_ISGS_exbus</vt:lpstr>
      <vt:lpstr>NDMC_ISGS_exbus</vt:lpstr>
      <vt:lpstr>NRail_ISGS_exbus</vt:lpstr>
      <vt:lpstr>correspondence_sheet</vt:lpstr>
      <vt:lpstr>Regulation</vt:lpstr>
      <vt:lpstr>BRPL_EOD</vt:lpstr>
      <vt:lpstr>BYPL_EOD</vt:lpstr>
      <vt:lpstr>TPDDL_EOD</vt:lpstr>
      <vt:lpstr>NDMC_EOD</vt:lpstr>
      <vt:lpstr>MES_EOD</vt:lpstr>
      <vt:lpstr>NRail_EOD</vt:lpstr>
      <vt:lpstr>Delhi_Gen_EOD</vt:lpstr>
      <vt:lpstr>BRPL_Sur</vt:lpstr>
      <vt:lpstr>BYPL_Sur</vt:lpstr>
      <vt:lpstr>MES_Sur</vt:lpstr>
      <vt:lpstr>NDMC_Sur</vt:lpstr>
      <vt:lpstr>NDPL_Sur</vt:lpstr>
      <vt:lpstr>IDT-1 Calculation</vt:lpstr>
      <vt:lpstr>Check_ISGS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2023-09-25T08:57:30Z</dcterms:modified>
</cp:coreProperties>
</file>